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75.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7.xml" ContentType="application/vnd.openxmlformats-officedocument.spreadsheetml.revisionLog+xml"/>
  <Override PartName="/xl/revisions/revisionLog26.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63.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159.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0.xml" ContentType="application/vnd.openxmlformats-officedocument.spreadsheetml.revisionLog+xml"/>
  <Override PartName="/xl/revisions/revisionLog107.xml" ContentType="application/vnd.openxmlformats-officedocument.spreadsheetml.revisionLog+xml"/>
  <Override PartName="/xl/revisions/revisionLog16.xml" ContentType="application/vnd.openxmlformats-officedocument.spreadsheetml.revisionLog+xml"/>
  <Override PartName="/xl/revisions/revisionLog11.xml" ContentType="application/vnd.openxmlformats-officedocument.spreadsheetml.revisionLog+xml"/>
  <Override PartName="/xl/revisions/revisionLog32.xml" ContentType="application/vnd.openxmlformats-officedocument.spreadsheetml.revisionLog+xml"/>
  <Override PartName="/xl/revisions/revisionLog53.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149.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5.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22.xml" ContentType="application/vnd.openxmlformats-officedocument.spreadsheetml.revisionLog+xml"/>
  <Override PartName="/xl/revisions/revisionLog43.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139.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71.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2.xml" ContentType="application/vnd.openxmlformats-officedocument.spreadsheetml.revisionLog+xml"/>
  <Override PartName="/xl/revisions/revisionLog33.xml" ContentType="application/vnd.openxmlformats-officedocument.spreadsheetml.revisionLog+xml"/>
  <Override PartName="/xl/revisions/revisionLog108.xml" ContentType="application/vnd.openxmlformats-officedocument.spreadsheetml.revisionLog+xml"/>
  <Override PartName="/xl/revisions/revisionLog129.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54.xml" ContentType="application/vnd.openxmlformats-officedocument.spreadsheetml.revisionLog+xml"/>
  <Override PartName="/xl/revisions/revisionLog75.xml" ContentType="application/vnd.openxmlformats-officedocument.spreadsheetml.revisionLog+xml"/>
  <Override PartName="/xl/revisions/revisionLog96.xml" ContentType="application/vnd.openxmlformats-officedocument.spreadsheetml.revisionLog+xml"/>
  <Override PartName="/xl/revisions/revisionLog140.xml" ContentType="application/vnd.openxmlformats-officedocument.spreadsheetml.revisionLog+xml"/>
  <Override PartName="/xl/revisions/revisionLog161.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119.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44.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81.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35.xml" ContentType="application/vnd.openxmlformats-officedocument.spreadsheetml.revisionLog+xml"/>
  <Override PartName="/xl/revisions/revisionLog151.xml" ContentType="application/vnd.openxmlformats-officedocument.spreadsheetml.revisionLog+xml"/>
  <Override PartName="/xl/revisions/revisionLog156.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94.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48.xml" ContentType="application/vnd.openxmlformats-officedocument.spreadsheetml.revisionLog+xml"/>
  <Override PartName="/xl/revisions/revisionLog164.xml" ContentType="application/vnd.openxmlformats-officedocument.spreadsheetml.revisionLog+xml"/>
  <Override PartName="/xl/revisions/revisionLog169.xml" ContentType="application/vnd.openxmlformats-officedocument.spreadsheetml.revisionLog+xml"/>
  <Override PartName="/xl/revisions/revisionLog172.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109.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04.xml" ContentType="application/vnd.openxmlformats-officedocument.spreadsheetml.revisionLog+xml"/>
  <Override PartName="/xl/revisions/revisionLog120.xml" ContentType="application/vnd.openxmlformats-officedocument.spreadsheetml.revisionLog+xml"/>
  <Override PartName="/xl/revisions/revisionLog125.xml" ContentType="application/vnd.openxmlformats-officedocument.spreadsheetml.revisionLog+xml"/>
  <Override PartName="/xl/revisions/revisionLog141.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162.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4.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15.xml" ContentType="application/vnd.openxmlformats-officedocument.spreadsheetml.revisionLog+xml"/>
  <Override PartName="/xl/revisions/revisionLog131.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xml" ContentType="application/vnd.openxmlformats-officedocument.spreadsheetml.revisionLog+xml"/>
  <Override PartName="/xl/revisions/revisionLog14.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3.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RPL-P\RPL-P IFWI Manual Reports\FV GC\"/>
    </mc:Choice>
  </mc:AlternateContent>
  <xr:revisionPtr revIDLastSave="0" documentId="13_ncr:81_{25DB5311-C7C7-4574-8E67-6B9602576961}" xr6:coauthVersionLast="47" xr6:coauthVersionMax="47" xr10:uidLastSave="{00000000-0000-0000-0000-000000000000}"/>
  <bookViews>
    <workbookView xWindow="-108" yWindow="-108" windowWidth="23256" windowHeight="12576" xr2:uid="{00000000-000D-0000-FFFF-FFFF00000000}"/>
  </bookViews>
  <sheets>
    <sheet name="RPL_P_GC_IFWI_FV" sheetId="1" r:id="rId1"/>
  </sheets>
  <definedNames>
    <definedName name="_xlnm._FilterDatabase" localSheetId="0" hidden="1">RPL_P_GC_IFWI_FV!$A$1:$AN$193</definedName>
    <definedName name="Z_0344778E_D9B9_4F91_842A_29592078FB33_.wvu.FilterData" localSheetId="0" hidden="1">RPL_P_GC_IFWI_FV!$A$1:$AN$193</definedName>
    <definedName name="Z_04F3082E_F278_4541_B075_A68438F2C7F0_.wvu.FilterData" localSheetId="0" hidden="1">RPL_P_GC_IFWI_FV!$A$1:$AN$193</definedName>
    <definedName name="Z_0ABB3445_F765_4DD4_88A9_759BC3C3DC52_.wvu.FilterData" localSheetId="0" hidden="1">RPL_P_GC_IFWI_FV!$A$1:$AN$193</definedName>
    <definedName name="Z_117E5F25_F993_46CE_A075_13639DCE9E93_.wvu.FilterData" localSheetId="0" hidden="1">RPL_P_GC_IFWI_FV!$A$1:$AN$193</definedName>
    <definedName name="Z_14696599_4460_47FB_850F_7142DD8E5752_.wvu.FilterData" localSheetId="0" hidden="1">RPL_P_GC_IFWI_FV!$A$1:$AN$193</definedName>
    <definedName name="Z_16B10FDC_C049_4DDB_95E4_27440E13B5D4_.wvu.FilterData" localSheetId="0" hidden="1">RPL_P_GC_IFWI_FV!$A$1:$AN$193</definedName>
    <definedName name="Z_181538BD_6AB3_4F25_981D_D07AACD77B82_.wvu.FilterData" localSheetId="0" hidden="1">RPL_P_GC_IFWI_FV!$A$1:$AN$193</definedName>
    <definedName name="Z_1F052CCC_EF90_42DD_98A9_F384C1F720B7_.wvu.FilterData" localSheetId="0" hidden="1">RPL_P_GC_IFWI_FV!$A$1:$AN$193</definedName>
    <definedName name="Z_20EF68D1_94AC_4BBA_B59B_F08F0DF47731_.wvu.FilterData" localSheetId="0" hidden="1">RPL_P_GC_IFWI_FV!$A$1:$AN$193</definedName>
    <definedName name="Z_2A9132A9_6FC6_4F47_B310_CE6C8FE14DD8_.wvu.FilterData" localSheetId="0" hidden="1">RPL_P_GC_IFWI_FV!$A$1:$AN$193</definedName>
    <definedName name="Z_36631769_FCA1_4087_A186_C68FF567951F_.wvu.FilterData" localSheetId="0" hidden="1">RPL_P_GC_IFWI_FV!$A$1:$AN$193</definedName>
    <definedName name="Z_3813128C_D3E5_47CF_9540_45E98A6C9D20_.wvu.FilterData" localSheetId="0" hidden="1">RPL_P_GC_IFWI_FV!$A$1:$AN$193</definedName>
    <definedName name="Z_3EB3F340_0AD0_4EE7_A7EF_8FA063B6A5E8_.wvu.FilterData" localSheetId="0" hidden="1">RPL_P_GC_IFWI_FV!$A$1:$AN$193</definedName>
    <definedName name="Z_5AD6F99A_39D7_446E_94C7_CEA20AEA98DF_.wvu.FilterData" localSheetId="0" hidden="1">RPL_P_GC_IFWI_FV!$A$1:$AN$193</definedName>
    <definedName name="Z_5AF78364_7AA4_4900_85F3_B2956578302E_.wvu.FilterData" localSheetId="0" hidden="1">RPL_P_GC_IFWI_FV!$A$1:$AN$193</definedName>
    <definedName name="Z_5C6C13AF_4ED3_4840_B782_F595F5247D44_.wvu.FilterData" localSheetId="0" hidden="1">RPL_P_GC_IFWI_FV!$A$1:$AN$193</definedName>
    <definedName name="Z_60EFE798_0EEF_4B94_85A1_1CF954621584_.wvu.FilterData" localSheetId="0" hidden="1">RPL_P_GC_IFWI_FV!$A$1:$AN$193</definedName>
    <definedName name="Z_636883EE_1807_400E_A96B_1B9E9B64B6B6_.wvu.FilterData" localSheetId="0" hidden="1">RPL_P_GC_IFWI_FV!$A$1:$AN$193</definedName>
    <definedName name="Z_651FE9ED_4FF3_4441_B47E_7149BDC99444_.wvu.FilterData" localSheetId="0" hidden="1">RPL_P_GC_IFWI_FV!$A$1:$AN$193</definedName>
    <definedName name="Z_69397CB7_C62E_4E93_B8AE_2A0BDD26D384_.wvu.FilterData" localSheetId="0" hidden="1">RPL_P_GC_IFWI_FV!$A$1:$AN$193</definedName>
    <definedName name="Z_6F3DAF1E_1F52_4A51_A446_305957AC6302_.wvu.FilterData" localSheetId="0" hidden="1">RPL_P_GC_IFWI_FV!$A$1:$AN$193</definedName>
    <definedName name="Z_6FFF6A38_2D73_40D4_85B8_736FC8055F15_.wvu.FilterData" localSheetId="0" hidden="1">RPL_P_GC_IFWI_FV!$A$1:$AN$193</definedName>
    <definedName name="Z_75000A27_3D6C_40DA_AA6C_12FBB53E26D7_.wvu.FilterData" localSheetId="0" hidden="1">RPL_P_GC_IFWI_FV!$A$1:$AN$193</definedName>
    <definedName name="Z_78173E72_D17D_4BD4_9356_FF4C4AE30F4B_.wvu.FilterData" localSheetId="0" hidden="1">RPL_P_GC_IFWI_FV!$A$1:$AN$193</definedName>
    <definedName name="Z_78C83A9E_AEC2_490B_A673_32D537170A0E_.wvu.FilterData" localSheetId="0" hidden="1">RPL_P_GC_IFWI_FV!$A$1:$AN$193</definedName>
    <definedName name="Z_90513DF7_A177_4F13_A1B8_A2630C6FD50F_.wvu.FilterData" localSheetId="0" hidden="1">RPL_P_GC_IFWI_FV!$A$1:$AN$193</definedName>
    <definedName name="Z_906ED2A0_864C_4C4C_97A7_4D3C891E590D_.wvu.FilterData" localSheetId="0" hidden="1">RPL_P_GC_IFWI_FV!$A$1:$AN$193</definedName>
    <definedName name="Z_91C66720_A812_4B16_94CD_3F857A759754_.wvu.FilterData" localSheetId="0" hidden="1">RPL_P_GC_IFWI_FV!$A$1:$AN$193</definedName>
    <definedName name="Z_9F51E109_6B54_4F77_8727_90A14D2A59EE_.wvu.FilterData" localSheetId="0" hidden="1">RPL_P_GC_IFWI_FV!$A$1:$AN$193</definedName>
    <definedName name="Z_A12AFC1E_DC91_47AC_9CA0_5DAFBF61519D_.wvu.FilterData" localSheetId="0" hidden="1">RPL_P_GC_IFWI_FV!$A$1:$AN$193</definedName>
    <definedName name="Z_BB515DBA_F86C_440C_BAF9_4AE041361CD1_.wvu.FilterData" localSheetId="0" hidden="1">RPL_P_GC_IFWI_FV!$A$1:$AN$193</definedName>
    <definedName name="Z_C231AD6C_EEF2_4724_9F5F_7CFE61BBE0A2_.wvu.FilterData" localSheetId="0" hidden="1">RPL_P_GC_IFWI_FV!$A$1:$AN$193</definedName>
    <definedName name="Z_D2D276D5_2DC5_40F5_A84F_C6C60E7E8209_.wvu.FilterData" localSheetId="0" hidden="1">RPL_P_GC_IFWI_FV!$A$1:$AN$193</definedName>
    <definedName name="Z_D676CB12_B174_4656_BB06_399BBD7A07F3_.wvu.FilterData" localSheetId="0" hidden="1">RPL_P_GC_IFWI_FV!$A$1:$AN$193</definedName>
    <definedName name="Z_D92B4059_8EE0_491D_8A7B_CABC721FB7F9_.wvu.FilterData" localSheetId="0" hidden="1">RPL_P_GC_IFWI_FV!$A$1:$AN$193</definedName>
    <definedName name="Z_D985CAC9_323F_4FEF_9FD1_3A7184BEC9D7_.wvu.FilterData" localSheetId="0" hidden="1">RPL_P_GC_IFWI_FV!$A$1:$AN$193</definedName>
    <definedName name="Z_DABF6047_4CC5_402C_9F6D_54C386871AFB_.wvu.FilterData" localSheetId="0" hidden="1">RPL_P_GC_IFWI_FV!$A$1:$AN$193</definedName>
    <definedName name="Z_DBFB9F80_8B25_4F88_8EB0_906C13F6EFAD_.wvu.FilterData" localSheetId="0" hidden="1">RPL_P_GC_IFWI_FV!$A$1:$AN$193</definedName>
    <definedName name="Z_E1D009F1_D76C_4DF4_808A_C2ECEE5F84AF_.wvu.FilterData" localSheetId="0" hidden="1">RPL_P_GC_IFWI_FV!$A$1:$AN$193</definedName>
    <definedName name="Z_EAB38A39_4EF5_4F9F_AF3E_ACA2B866B710_.wvu.FilterData" localSheetId="0" hidden="1">RPL_P_GC_IFWI_FV!$A$1:$AN$193</definedName>
    <definedName name="Z_EC27264E_BD33_4C64_BEA7_32D3D9E7B3D3_.wvu.FilterData" localSheetId="0" hidden="1">RPL_P_GC_IFWI_FV!$A$1:$AN$193</definedName>
    <definedName name="Z_F0B8DFA6_B53D_44CA_A35B_883E10D3B9B8_.wvu.FilterData" localSheetId="0" hidden="1">RPL_P_GC_IFWI_FV!$A$1:$AN$193</definedName>
    <definedName name="Z_F4F247B6_541E_4E8D_AFF6_D34A47312EEE_.wvu.FilterData" localSheetId="0" hidden="1">RPL_P_GC_IFWI_FV!$A$1:$AN$193</definedName>
    <definedName name="Z_F6FE126A_5A8E_4381_B073_ED86A434223C_.wvu.FilterData" localSheetId="0" hidden="1">RPL_P_GC_IFWI_FV!$A$1:$AN$193</definedName>
    <definedName name="Z_F8C6EA69_0CA1_4111_AE31_66442BD8803F_.wvu.FilterData" localSheetId="0" hidden="1">RPL_P_GC_IFWI_FV!$A$1:$AN$193</definedName>
    <definedName name="Z_F94094A0_2D50_4432_A504_E44EF0E822E8_.wvu.FilterData" localSheetId="0" hidden="1">RPL_P_GC_IFWI_FV!$A$1:$AN$193</definedName>
    <definedName name="Z_FDBD8155_77CF_4434_A4CB_6F2A61561071_.wvu.FilterData" localSheetId="0" hidden="1">RPL_P_GC_IFWI_FV!$A$1:$AN$193</definedName>
  </definedNames>
  <calcPr calcId="191029"/>
  <customWorkbookViews>
    <customWorkbookView name="Agarwal, Naman - Personal View" guid="{5AD6F99A-39D7-446E-94C7-CEA20AEA98DF}" mergeInterval="0" personalView="1" maximized="1" xWindow="-9" yWindow="-9" windowWidth="1938" windowHeight="1048" activeSheetId="1"/>
    <customWorkbookView name="K S, DeveswaryX - Personal View" guid="{DABF6047-4CC5-402C-9F6D-54C386871AFB}" mergeInterval="0" personalView="1" maximized="1" xWindow="-11" yWindow="-11" windowWidth="1942" windowHeight="1030" activeSheetId="1"/>
    <customWorkbookView name="Pandurangan, HarirajkumarX - Personal View" guid="{F94094A0-2D50-4432-A504-E44EF0E822E8}" mergeInterval="0" personalView="1" maximized="1" xWindow="-11" yWindow="-11" windowWidth="1942" windowHeight="1042" activeSheetId="1"/>
    <customWorkbookView name="Mabusab, IkbalsabX - Personal View" guid="{20EF68D1-94AC-4BBA-B59B-F08F0DF47731}" mergeInterval="0" personalView="1" maximized="1" xWindow="-9" yWindow="-9" windowWidth="1938" windowHeight="1048" activeSheetId="1"/>
    <customWorkbookView name="Pillappa, ChaithraX - Personal View" guid="{9F51E109-6B54-4F77-8727-90A14D2A59EE}" mergeInterval="0" personalView="1" maximized="1" xWindow="-9" yWindow="-9" windowWidth="1938" windowHeight="1048" activeSheetId="1"/>
    <customWorkbookView name="Yamsani, ManikantaX - Personal View" guid="{636883EE-1807-400E-A96B-1B9E9B64B6B6}" mergeInterval="0" personalView="1" maximized="1" xWindow="-11" yWindow="-11" windowWidth="1942" windowHeight="1030" activeSheetId="1"/>
    <customWorkbookView name="Kotresh, SharathX Kumar - Personal View" guid="{0344778E-D9B9-4F91-842A-29592078FB33}" mergeInterval="0" personalView="1" maximized="1" xWindow="-11" yWindow="-11" windowWidth="1942" windowHeight="1042" activeSheetId="1"/>
    <customWorkbookView name="A L, BharathX - Personal View" guid="{FDBD8155-77CF-4434-A4CB-6F2A61561071}" mergeInterval="0" personalView="1" maximized="1" xWindow="-11" yWindow="-11" windowWidth="1942" windowHeight="1030" activeSheetId="1"/>
    <customWorkbookView name="K, PavanX - Personal View" guid="{117E5F25-F993-46CE-A075-13639DCE9E93}" mergeInterval="0" personalView="1" maximized="1" xWindow="-11" yWindow="-11" windowWidth="1942" windowHeight="1042" activeSheetId="1"/>
    <customWorkbookView name="S, BhavaniX - Personal View" guid="{D985CAC9-323F-4FEF-9FD1-3A7184BEC9D7}"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 i="1" l="1"/>
  <c r="A20" i="1"/>
  <c r="A2" i="1"/>
  <c r="A3" i="1"/>
  <c r="A4" i="1"/>
  <c r="A5" i="1"/>
  <c r="A6" i="1"/>
  <c r="A7" i="1"/>
  <c r="A8" i="1"/>
  <c r="A9" i="1"/>
  <c r="A10" i="1"/>
  <c r="A11" i="1"/>
  <c r="A12" i="1"/>
  <c r="A13" i="1"/>
  <c r="A14" i="1"/>
  <c r="A15" i="1"/>
  <c r="A16" i="1"/>
  <c r="A17" i="1"/>
  <c r="A18" i="1"/>
  <c r="A19" i="1"/>
  <c r="A21" i="1"/>
  <c r="A22"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alcChain>
</file>

<file path=xl/sharedStrings.xml><?xml version="1.0" encoding="utf-8"?>
<sst xmlns="http://schemas.openxmlformats.org/spreadsheetml/2006/main" count="5908" uniqueCount="1945">
  <si>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</si>
  <si>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</si>
  <si>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</si>
  <si>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</si>
  <si>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</si>
  <si>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</si>
  <si>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</si>
  <si>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</si>
  <si>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</si>
  <si>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</si>
  <si>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</si>
  <si>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</si>
  <si>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</si>
  <si>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</si>
  <si>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</si>
  <si>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</si>
  <si>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</si>
  <si>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</si>
  <si>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</si>
  <si>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</si>
  <si>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</si>
  <si>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</si>
  <si>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</si>
  <si>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</si>
  <si>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</si>
  <si>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</si>
  <si>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</si>
  <si>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</si>
  <si>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</si>
  <si>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</si>
  <si>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</si>
  <si>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</si>
  <si>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</si>
  <si>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</si>
  <si>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</si>
  <si>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processor</t>
  </si>
  <si>
    <t>Verify SUT can boot to EFI Shell and SUT resets on Ctrl+Alt+Del</t>
  </si>
  <si>
    <t>girishax</t>
  </si>
  <si>
    <t>common,emulation.hybrid,emulation.ip,fpga.hybrid,silicon,simulation.ip</t>
  </si>
  <si>
    <t>Ingredient</t>
  </si>
  <si>
    <t>Automatable</t>
  </si>
  <si>
    <t>Intel Confidential</t>
  </si>
  <si>
    <t>bios.platform,fw.ifwi.bios</t>
  </si>
  <si>
    <t>CSS-IVE-52371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</si>
  <si>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</si>
  <si>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0.8,ADL-P_Simics_VP_PSS1.0,ADL-P_Simics_VP_PSS1.1,ADL-P_ADP-LP_DDR4_ALPHA,ADL-P_ADP-LP_DDR4_BETA,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</si>
  <si>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BIOS-Boot-Flows</t>
  </si>
  <si>
    <t>BC-RQTBC-2628
BC-RQTBC-12809
JSL:2202553187,2205194552,1504935094</t>
  </si>
  <si>
    <t>Consumer,Corporate_vPro,Slim</t>
  </si>
  <si>
    <t>chassanx</t>
  </si>
  <si>
    <t>Pass Criteria: Test case passes if SUT can boot to EFI shell without error and SUT should reboot on pressing -Ctrl+Alt+Del</t>
  </si>
  <si>
    <t>Client-BIOS</t>
  </si>
  <si>
    <t>1-showstopper</t>
  </si>
  <si>
    <t>bios.alderlake,bios.amberlake,bios.apollolake,bios.arrowlake,bios.broxton,bios.cannonlake,bios.coffeelake,bios.cometlake,bios.geminilake,bios.icelake-client,bios.jasperlake,bios.kabylake,bios.kabylake_r,bios.lunarlake,bios.meteorlake,bios.raptorlake,bios.raptorlake_refresh,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</si>
  <si>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meteorlake,ifwi.raptorlake,ifwi.whiskeylake</t>
  </si>
  <si>
    <t>product</t>
  </si>
  <si>
    <t>complete.ready_for_production</t>
  </si>
  <si>
    <t>Low</t>
  </si>
  <si>
    <t>L3 Extended-BAT-FV</t>
  </si>
  <si>
    <t>Functional</t>
  </si>
  <si>
    <t>na</t>
  </si>
  <si>
    <t>Checking SUT boots to EFI Shell and resets with keypress Ctrl+Alt+del</t>
  </si>
  <si>
    <t>alderlake-m,alderlake-n,alderlake-p,alderlake-s,alderlake-sb,arrowlake-px,arrowlake-s,lunarlake-m,lunarlake-p,lunarlake-s,meteorlake-m,meteorlake-p,meteorlake-s,raptorlake-p,raptorlake-px,raptorlake-s,raptorlake-sbga,raptorlake_refresh-sbga</t>
  </si>
  <si>
    <t>Verify that when either charger or battery is connected, the "Power Saver" profile can be changed &amp; implemented in the SUT.</t>
  </si>
  <si>
    <t>msalaudx</t>
  </si>
  <si>
    <t>common,emulation.ip,silicon,simulation.ip</t>
  </si>
  <si>
    <t>bios.cpu_pm,fw.ifwi.bios,fw.ifwi.ec</t>
  </si>
  <si>
    <t>CSS-IVE-53739</t>
  </si>
  <si>
    <t>Embedded controller and Power sources</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</si>
  <si>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V ,LKF_Bx_ROW_19H1_Alpha,LKF_Bx_ROW_19H2_Beta,LKF_Bx_ROW_19H2_PV,LKF_Bx_ROW_20H1_PV,LKF_Bx_Win10X_PV,LKF_Bx_Win10X_Beta,TGL_ H81_RS4_Alpha,TGL_ H81_RS4_Beta,TGL_ H81_RS4_PV,TGL_H81_19H2_RS6_PreAlpha,TGL_U42_RS4_PV,TGL_Y42_RS4_PV,TGL_Z0_(TGPLP-A0)_RS4_PPOExit,WHL_U42_PV,TGL_U42_RS6_Alpha,TGL_U42_RS6_Beta,TGL_U42_RS6_PV,TGL_Y42_RS6_Alpha,TGL_Y42_RS6_Beta,TGL_Y42_RS6_PV,AML_Y42_Win10X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</si>
  <si>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AC/DC toggling,Power Btn/HID,Real Battery Management,S-states</t>
  </si>
  <si>
    <t>BC-RQTBC-2825
BC-RQTBC-13985 
BC-RQTBC-16768</t>
  </si>
  <si>
    <t>raghav3x</t>
  </si>
  <si>
    <t>Ensure that the Power management Profile is updated for both Charger and battery connected.
 </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</si>
  <si>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</si>
  <si>
    <t>bios.alderlake,bios.amberlake,bios.apollolake,bios.broxton,bios.cannonlake,bios.coffeelake,bios.cometlake,bios.geminilake,bios.icelake-client,bios.jasperlake,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</si>
  <si>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open.test_update_phase</t>
  </si>
  <si>
    <t xml:space="preserve">
Check Power management Profile updation with both Charger and battery connected.
</t>
  </si>
  <si>
    <t>GLK-IFWI-SI,ICL-ArchReview-PostSi,InProdATMS1.0_03March2018,PSE 1.0,OBC-CNL-EC-SMC-EM-ManageCharger,OBC-CFL-EC-SMC-EM-ManageCharger,OBC-ICL-EC-SMC-EM-ManageCharger,OBC-TGL-EC-SMC-EM-ManageCharger,OBC-LKF-PTF-DekelPhy-EM-PMC_EClite_ManageCharger,GLK_ATMS1.0_Automated_TCs,CML_BIOS_SPL,CML_EC_FV,IFWI_Payload_Platform,UTR_SYNC,ADL_N_MASTER,ADL_N_5SGC1,ADL_N_3SDC1,ADL_N_2SDC1,ADL_N_2SDC2,ADL_N_2SDC3,IFWI_TEST_SUITE,IFWI_COMMON_UNIFIED,MTL_Test_Suite,TGL_H_MASTER,ADL-P_5SGC2,ADL-M_5SGC1,RPL-Px_5SGC1,RPL-Px_3SDC1,ADL_N_REV0,ADL-N_REV1,ADL_SBGA_5GC,RPL-P_5SGC1,RPL-P_5SGC2,RPL-P_4SDC1,RPL-P_3SDC2,RPL-P_2SDC3,RPL-P_3SDC3,RPL-P_2SDC4,RPL-P_PNP_GC,RPL-Px_4SDC1,RPL-Px_3SDC2,MTL-M_5SGC1,MTL-M_4SDC1,MTL-M_4SDC2,MTL-M_3SDC3,MTL-M_2SDC4,MTL-M_2SDC5,MTL-M_2SDC6,MTL_IFWI_CBV_EC,MTL_IFWI_CBV_BIOS,MTL-P_5SGC1,MTL-P_4SDC1,MTL-P_4SDC2,MTL-P_3SDC3,MTL-P_3SDC4,MTL-P_2SDC5,MTL-P_2SDC6,RPL-Px_4SP2,RPL-P_5SGC1,RPL-P_2SDC6,LNLM5SGC,LNLM3SDC3,LNLM3SDC4,LNLM3SDC5,LNLM3SDC1,LNLM2SDC6,LNLM5SGC,LNLM3SDC3,LNLM3SDC4,LNLM3SDC5,LNLM3SDC1,LNLM2SDC6,LNLM3SDC2,RPL_Hx-R-DC1,RPL_Hx-R-GC,RPL_Hx-R-GC,RPL_Hx-R-DC1,RPL_Hx-R-GC,RPL_Hx-R-DC1,LNLM2SDC7,LNLM2SDC7,RPLP_SV1GC,RPLP_Win10GC,RPLP_SV1DC1,RPLP_Win10DC1,RPLP_SV1DC2,RPLP_Win10DC2,RPL-P_DC7</t>
  </si>
  <si>
    <t>alderlake-m,alderlake-n,alderlake-p,alderlake-sb,arrowlake-p,lunarlake-m,meteorlake-m,meteorlake-p,raptorlake-p,raptorlake-px,raptorlake_refresh-sbga,tigerlake-h</t>
  </si>
  <si>
    <t>Verify system stability post Warm and Cold reset cycles from EFI shell</t>
  </si>
  <si>
    <t>rohith2x</t>
  </si>
  <si>
    <t>common,emulation.ip,fpga.hybrid,silicon,simulation.ip</t>
  </si>
  <si>
    <t>fw.ifwi.pmc</t>
  </si>
  <si>
    <t>CSS-IVE-54317</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</si>
  <si>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</si>
  <si>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x_ROW_19H1_Alpha,LKF_Bx_ROW_19H2_Beta,LKF_Bx_ROW_19H2_PV,LKF_Bx_ROW_20H1_PV,LKF_Bx_Win10X_PV,LKF_Bx_Win10X_Beta,LKF_HFPGA_RS3_PSS1.0,LKF_HFPGA_RS3_PSS1.1,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DG1_TGL_Y_PreAlpha,DG1_ TGL_Y _Alpha,DG1_ TGL_Y _Beta,DG1_ TGL_Y 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</si>
  <si>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S-states,UEFI</t>
  </si>
  <si>
    <t>BC-RQTBC-10205
LKF:4_335-UCIS-3262
TGL:BC-RQTBCTL-1141
JSL: 2205193100
ADL: 2205193100,2202553207</t>
  </si>
  <si>
    <t>windows.20h2_vibranium.x64</t>
  </si>
  <si>
    <t>reddyv5x</t>
  </si>
  <si>
    <t>System should be stable post reboot cycles from EFI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</si>
  <si>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jasper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</si>
  <si>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</si>
  <si>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post reboot cycles from EFI shell</t>
  </si>
  <si>
    <t>BIOS,uCode,pmcfw,CSE,GOP,BXTM_Test_Case,BIOS+IFWI,ICL-FW-PSS0.5,GLK-IFWI-SI,CNL_Z0_InProd,EC-NA,ICL_PSS_BAT_NEW,LKF_Daily_CI,ICL_BAT_NEW,LKF_ERB_PO,BIOS_EXT_BAT,InProdATMS1.0_03March2018,EC-tgl-pss_bat,PSE 1.0,RKL_PSS0.5,TGL_PSS_IN_PRODUCTION,ICL_ATMS1.0_Automation,GLK_ATMS1.0_Automated_TCs,CML_BIOS_SPL,KBLR_ATMS1.0_Automated_TCs,CML_EC_FV,LKF_B0_Power_ON,ADL-S_TGP-H_PO_Phase1,ADL_S_Dryrun_Done,ECVAL-EXBAT-2018,ECVAL-DT-EXBAT,IFWI_Payload_BIOS,IFWI_Payload_EC,IFWI_Payload_PMC,RKL-S X2_(CML-S+CMP-H)_S62,RKL-S X2_(CML-S+CMP-H)_S102,RPL_S_PSS_BASE,UTR_SYNC,RPL_S_BackwardComp,RPL-P_5SGC1,RPL-P_4SDC1,RPL-P_3SDC2,RPL-P_2SDC3,RPL-S_5SGC1,RPL-S_4SDC1,RPL-S_4SDC2,RPL-S_2SDC1,RPL-S_2SDC2,RPL-S_2SDC3,RPL-S_ 5SGC1,RPL-S_2SDC8,ADL-S_ 5SGC_1DPC,ADL-S_4SDC1,ADL-S_4SDC2,ADL-S_4SDC4,ADL_N_PSS_0.5,ADL_N_5SGC1,ADL_N_4SDC1,ADL_N_3SDC1,ADL_N_2SDC1,ADL_N_2SDC2,ADL_N_2SDC3,IFWI_TEST_SUITE,IFWI_COMMON_UNIFIED,IFWI_FOC_BAT,RPL-S_4SDC2MTL_TRP_1,MTL_PSS_0.8,LNL_M_PSS0.8_NEW,LNL_M_PSS0.8,ADL-P_5SGC1,ADL-P_5SGC2,ADL-M_5SGC1,MTL_SIMICS_IN_EXECUTION_TEST,ADL_N_REV0,ADL-N_REV1,MTL_IFWI_BAT,MTL_HSLE_Sanity_SOC,ADL_SBGA_5GC,ADL_SBGA_3DC1,ADL_SBGA_3DC2,ADL_SBGA_3DC3,ADL_SBGA_3DC4,RPL_P_PSS_BIOS,ADL_P_M_Common_List1LNL_M_PSS0.5,RPL-S_2SDC7,MTL_S_BIOS_Emulation,RPL-Px_2SDC1,MTL-M_5SGC1,MTL-M_4SDC1,MTL-M_4SDC2,MTL-M_3SDC3,MTL-M_2SDC4,MTL-M_2SDC5,MTL-M_2SDC6,ADL-S_Post-Si_In_Production,MTL-M/P_Pre-Si_In_Production,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BIOS,MTL-P_5SGC1,MTL-P_4SDC1,MTL-P_4SDC2,MTL-P_3SDC3,MTL-P_3SDC4,MTL-P_2SDC5,MTL-P_2SDC6,ADL-N_Post-Si_In_Production,RPL-S_Post-Si_In_Production,RPL-Px_4SP2,MTL_M_P_PV_POR,MTL-P_IFWI_PO,ARL_S_IFWI_0.5PSS,MTLSGC1,RPL_Hx-R-GC,RPL_Hx-R-DC1,MTL-S_Pre-Si_In_Production,ARL_S_PSS0.8,RPL-S_2SDC9,LNLM5SGC</t>
  </si>
  <si>
    <t>alderlake-m,alderlake-n,alderlake-p,alderlake-s,alderlake-sb,arrowlake-px,arrowlake-s,lunarlake-m,lunarlake-p,lunarlake-s,meteorlake-m,meteorlake-p,meteorlake-s,raptorlake-p,raptorlake-px,raptorlake-s,raptorlake-sbga,raptorlake_refresh-sbga,tigerlake-h</t>
  </si>
  <si>
    <t>WWAN(3G) function test on OS</t>
  </si>
  <si>
    <t>common</t>
  </si>
  <si>
    <t>fw.ifwi.pchc</t>
  </si>
  <si>
    <t>CSS-IVE-59992</t>
  </si>
  <si>
    <t>Networking and Connectivity</t>
  </si>
  <si>
    <t>AMLR_Y42_Corp_RS6_PV,AMLR_Y42_PV_RS6,CFL_U43e_LP3_KC_PV,CFL_U43e_PV,CNL_U20_GT0_PV,CNL_U22_PV,CNL_Y22_PV,ICL_U42_RS6_PV,ICL_Y42_RS6_PV,KBL_U21_PV,KBL_Y22_PV,KBLR_Y_PV,KBLR_Y22_PV,ADL-P_ADP-LP_LP4x_ALPHA,ADL-P_ADP-LP_LP4x_BETA,ADL-P_ADP-LP_LP4x_PV,ADL-P_ADP-LP_LP5_ALPHA,ADL-P_ADP-LP_LP5_BETA,ADL-P_ADP-LP_LP5_PV,ADL-M_ADP-M_LP5_20H1_Alpha,ADL-M_ADP-M_LP5_20H1_Beta,ADL-M_ADP-M_LP5_20H1_PV,ADL-M_ADP-M_LP5_21H1_Alpha,ADL-M_ADP-M_LP5_21H1_Beta,ADL-M_ADP-M_LP5_21H1_PV</t>
  </si>
  <si>
    <t>3G,WWAN</t>
  </si>
  <si>
    <t>BC-RQTBC-10301
TGL Requirement coverage: BC-RQTBCTL-1244</t>
  </si>
  <si>
    <t>Consumer,Corporate_vPro</t>
  </si>
  <si>
    <t>vhebbarx</t>
  </si>
  <si>
    <t xml:space="preserve">
	* SIM Should detect once you inserted.
	* Internet browsing should work fine.</t>
  </si>
  <si>
    <t>Client-IFWI</t>
  </si>
  <si>
    <t>3-medium</t>
  </si>
  <si>
    <t>ifwi.amberlake,ifwi.apollolake,ifwi.broxton,ifwi.cannonlake,ifwi.coffeelake,ifwi.icelake,ifwi.kabylake,ifwi.kabylake_r,ifwi.meteorlake,ifwi.raptorlake,ifwi.raptorlake_refresh</t>
  </si>
  <si>
    <t>ifwi.amberlake,ifwi.apollolake,ifwi.broxton,ifwi.cannonlake,ifwi.coffeelake,ifwi.icelake,ifwi.kabylake,ifwi.kabylake_r,ifwi.meteorlake,ifwi.raptorlake</t>
  </si>
  <si>
    <t>Integration</t>
  </si>
  <si>
    <t>L5_milestone_only,ICL-ArchReview-PostSi,UDL2.0_ATMS2.0,OBC-CNL-PTF-PCIE-Connectivity-WWAN,OBC-CFL-PTF-PCIE-Connectivity-WWAN,OBC-ICL-PTF-PCIE-Connectivity-WWAN,UTR_SYNC,IFWI_TEST_SUITE,IFWI_COMMON_UNIFIED,RPL_P_MASTER,1,RPL-Px_4SDC1, RPL-P_5SGC1, ,MTL_IFWI_CBV_BIOS, MTL-P_4SDC1, MTL-P_4SDC2, MTL-P_3SDC3,RPL-Px_2SDC1,RPL-P_2SDC4, RPL-SBGA_5SC, RPL_Hx-R-GC,RPL-SBGA_DC3,RPLHx_SV1GC,RPLHx_Win10GC,RPLP_SV1GC,RPLP_Win10GC</t>
  </si>
  <si>
    <t>meteorlake-m,meteorlake-p,raptorlake-p,raptorlake-px,raptorlake-sbga,raptorlake_refresh-sbga</t>
  </si>
  <si>
    <t>Validate Type-C USB2.0 Host Mode (Type-C to A) functionality - hot plug device before and in Sx state</t>
  </si>
  <si>
    <t>athirarx</t>
  </si>
  <si>
    <t>bios.platform,bios.sa,fw.ifwi.MGPhy,fw.ifwi.dekelPhy,fw.ifwi.iom,fw.ifwi.nphy,fw.ifwi.pmc,fw.ifwi.sam,fw.ifwi.sphy,fw.ifwi.tbt</t>
  </si>
  <si>
    <t>CSS-IVE-61671</t>
  </si>
  <si>
    <t>TCSS</t>
  </si>
  <si>
    <t>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HFPGA_RS3_PSS1.1,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UY42_PO,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</si>
  <si>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EC-Lite,S0ix-states,S-states,TBT_PD_EC_NA,TCSS,USB2.0,USB-TypeC</t>
  </si>
  <si>
    <t>BC-RQTBC-13080
BC-RQTBCTL-422
BC-RQTBCTL-1152
BC-RQTBC-12993
LKF PSS UCIS Coverage: IceLake-UCIS-4265, IceLake-UCIS-4281 ,4_335-UCIS-2980, 4_335-UCIS-2983
LKF PRD Coverage: BC-RQTBCLF-412, BC-RQTBCLF-467,BC-RQTBCLF-280
ICL WW26 PSS Coverage - IceLake-UCIS-4358
TGL Coverage ID : 2207376791
CML PRD Cooverage:BC-RQTBC-12993
RKL Coverage ID : 1405574487
JSLP Coverage ID:1405574487</t>
  </si>
  <si>
    <t>USB 2.0 device connected to type-C port should be functional before/after Sx cycles</t>
  </si>
  <si>
    <t>2-high</t>
  </si>
  <si>
    <t>bios.amberlake,bios.apollolake,bios.arrowlake,bios.cannonlake,bios.coffeelake,bios.cometlake,bios.geminilake,bios.icelake-client,bios.jasperlake,bios.kabylake,bios.kabylake_r,bios.lakefield,bios.lunarlake,bios.mete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</si>
  <si>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mberlake,bios.apollolake,bios.arrowlake,bios.cannonlake,bios.coffeelake,bios.cometlake,bios.geminilake,bios.icelake-client,bios.jasperlake,bios.kabylake,bios.kabylake_r,bios.lakefield,bios.lunarlake,bios.meteorlake,bios.rocketlake,bios.tigerlake,bios.whiskeylake,ifwi.amberlake,ifwi.apollolake,ifwi.cannonlake,ifwi.coffeelake,ifwi.cometlake,ifwi.geminilake,ifwi.icelake,ifwi.kabylake,ifwi.kabylake_r,ifwi.lakefield,ifwi.meteorlake,ifwi.raptorlake,ifwi.tigerlake,ifwi.whiskeylake</t>
  </si>
  <si>
    <t>Medium</t>
  </si>
  <si>
    <t>USB Tree View,USB View</t>
  </si>
  <si>
    <t>This test case to verify USB 2.0 devices are getting detected, enumerated accurately and functionality is checked along with S3, S4 cycles</t>
  </si>
  <si>
    <t>KBL_NON_ULT,EC-FV,EC-TYPEC,EC-SX,LKF_TI_GATING,InProdATMS1.0_03March2018,LKF_PO_Phase3,LKF_PO_New_P3,PSE 1.0,EC-PD-NA,OBC-CNL-PCH-XDCI-USBC-USB2_Storage,OBC-ICL-CPU-iTCSS-TCSS-USB2_Storage,OBC-TGL-CPU-iTCSS-TCSS-USB2_Storage,OBC-LKF-CPU-TCSS-USBC-USB2_Storage,OBC-CFL-PCH-XDCI-USBC-USB2_Storage,GLK_ATMS1.0_Automated_TCs,KBLR_ATMS1.0_Automated_TCs,TGL_BIOS_PO_P3,TGL_IFWI_PO_P2,IFWI_Payload_IOM,IFWI_Payload_TBT,IFWI_Payload_EC,UTR_SYNC,,TGL_H_MASTER,IFWI_TEST_SUITE,IFWI_COMMON_UNIFIED,MTL_Test_Suite,IFWI_FOC_BAT,MTL_P_MASTER,MTL_M_MASTER,MTL_S_MASTER,RPL-Px_5SGC1,RPL-Px_3SDC1,RPL-P_5SGC1,RPL-P_5SGC2,RPL-P_4SDC1,RPL-P_3SDC2,RPL-P_2SDC3,RPL-S_ 5SGC1,RPL-S_2SDC4,RPL_S_MASTER,MTL_IFWI_QAC,MTL-M_5SGC1,MTL-M_4SDC1,MTL-M_4SDC2,MTL-M_3SDC3,MTL-M_2SDC4,MTL-M_2SDC5,MTL-M_2SDC6,MTL_IFWI_IAC_BIOS,MTL_IFWI_IAC_PMC_SOC_IOE,MTL_IFWI_IAC_IOM,MTL_IFWI_CBV_PMC,MTL_IFWI_CBV_TBT,MTL_IFWI_CBV_EC,MTL_IFWI_CBV_IOM,MTL_IFWI_CBV_BIOS,MTL-P_5SGC1,MTL-P_4SDC1,MTL-P_4SDC2,MTL-P_3SDC3,MTL-P_3SDC4,MTL-P_2SDC5,MTL-P_2SDC6,RPL-P_2SDC5,RPL-P_2SDC6,RPL-Px_4SP2,MTLSGC1,MTLSDC1,MTLSDC3,MTLSGC1,MTLSDC1,MTLSDC2,MTLSDC3,MTLSDC4,LNLM5SGC,LNLM3SDC3,LNLM3SDC4,LNLM3SDC5,LNLM3SDC1,LNLM2SDC6,ARL_S_IFWI_1.1PSS,RPL_Hx-R-DC1,RPL_Hx-R-GC,RPL_Hx-R-GC,RPL_Hx-R-DC1,LNLM2SDC7,RPL-P_DC7,RPLS_SV1DC,RPLP_SV1GC,RPLP_Win10GC,RPLP_SV1DC1,RPLP_Win10DC1,RPLP_SV1DC2,RPLP_Win10DC2</t>
  </si>
  <si>
    <t>arrowlake-px,arrowlake-s,lunarlake-m,lunarlake-p,lunarlake-s,meteorlake-m,meteorlake-p,meteorlake-s,raptorlake-p,raptorlake-px,raptorlake-s,raptorlake_refresh-sbga,rocketlake-s,tigerlake-h,tigerlake-u,tigerlake-y,tigerlake_refresh-u</t>
  </si>
  <si>
    <t>S0ix-states,S-states,TBT_PD_EC_NA,TCSS,USB3.0,USB-TypeC</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</si>
  <si>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</si>
  <si>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</si>
  <si>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High</t>
  </si>
  <si>
    <t>Verify SUT can power up with power button after shut down from OS (S0-S5-S0 transition)</t>
  </si>
  <si>
    <t>common,emulation.hybrid,emulation.ip,silicon,simulation.ip</t>
  </si>
  <si>
    <t>bios.pch,fw.ifwi.bios,fw.ifwi.ec,fw.ifwi.pchc</t>
  </si>
  <si>
    <t>CSS-IVE-61819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</si>
  <si>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KBL_H42_PV,KBL_U21_PV,KBL_U22_PV,KBL_U23e_PV,KBL_Y22_PV,KBLR_Y_PV,LKF_A0_RS4_Alpha,LKF_A0_RS4_POE,LKF_B0_RS4_Beta,LKF_B0_RS4_PO,LKF_B0_RS4_PV ,LKF_Bx_ROW_19H1_Alpha,LKF_Bx_ROW_19H2_Beta,LKF_Bx_ROW_19H2_PV,LKF_Bx_ROW_20H1_PV,LKF_Bx_Win10X_PV,LKF_Bx_Win10X_Beta,RKL_Simics_VP_PSS0.5,RKL_Simics_VP_PSS0.8,RKL_Simics_VP_PSS1.0,RKL_Simics_VP_PSS1.1,TGL_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N_Simics_PSS0.5,MTL_N_Simics_PSS0.8,MTL_N_Simics_PSS1.0,MTL_M_Simics_PSS1.1,MTL_P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</si>
  <si>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</si>
  <si>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BC-RQTBC-2851
TGL:1209951632
4_335-UCIS-1813
MTL: 16011187645 , 16011327082</t>
  </si>
  <si>
    <t>SUT shall boot without holding the power button to activate 20 second over ride</t>
  </si>
  <si>
    <t>bios.alderlake,bios.amberlake,bios.apollolake,bios.arrowlake,bios.cannonlake,bios.coffeelake,bios.cometlake,bios.elkhartlake,bios.geminilake,bios.icelake-client,bios.jasperlake,bios.kabylake,bios.kabylake_r,bios.lakefield,bios.lunarlake,bios.meteorlake,bios.raptorlake,bios.raptorlake_refresh,bios.tigerlake,bios.whiskeylake,ifwi.amberlake,ifwi.apollolake,ifwi.arrowlake,ifwi.cannonlake,ifwi.coffeelake,ifwi.cometlake,ifwi.elkhartlake,ifwi.geminilake,ifwi.icelake,ifwi.kabylake,ifwi.kabylake_r,ifwi.lakefield,ifwi.lunarlake,ifwi.meteorlake,ifwi.raptorlake,ifwi.raptorlake_refresh,ifwi.tigerlake,ifwi.whiskeylake</t>
  </si>
  <si>
    <t>bios.alderlake,bios.amberlake,bios.apollolake,bios.arrowlake,bios.cannonlake,bios.coffeelake,bios.cometlake,bios.elkhartlake,bios.geminilake,bios.icelake-client,bios.jasperlake,bios.kabylake,bios.kabylake_r,bios.lakefield,bios.lunarlake,bios.meteorlake,bios.raptorlake,bios.tigerlake,bios.whiskeylake,ifwi.amberlake,ifwi.apollolake,ifwi.cannonlake,ifwi.coffeelake,ifwi.cometlake,ifwi.elkhartlake,ifwi.geminilake,ifwi.icelake,ifwi.kabylake,ifwi.kabylake_r,ifwi.lakefield,ifwi.meteorlake,ifwi.raptorlake,ifwi.tigerlake,ifwi.whiskeylake</t>
  </si>
  <si>
    <t>Checks the power button for shutdown with AC or DC</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</si>
  <si>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EC-FV2,IFWI_Payload_PMC,IFWI_Payload_EC,EC_MECC,MTL_TRY_RUN,MTL_PSS_0.5,ADL-M_21H2,UTR_SYNC,ADL_N_MASTER,ADL_N_PSS_0.5,ADL_N_5SGC1,ADL_N_4SDC1,ADL_N_3SDC1,ADL_N_2SDC1,ADL_N_2SDC2,ADL_N_2SDC3,IFWI_TEST_SUITE,IFWI_COMMON_UNIFIED,MTL_Test_Suite,TGL_H_MASTER,ADL-P_5SGC1,ADL-P_5SGC2,ADL-M_5SGC1,MTL_SIMICS_IN_EXECUTION_TEST,RPL-Px_5SGC1,RPL-Px_3SDC1,ADL_N_REV0,ADL-N_REV1,ADL_SBGA_5GC,GLK-IFWI-SI,OBC-CNL-EC-SMC-EM-ManageCharger,OBC-CFL-EC-SMC-EM-ManageCharger,OBC-ICL-EC-SMC-EM-ManageCharger,OBC-TGL-EC-SMC-EM-ManageCharger,OBC-LKF-PTF-DekelPhy-EM-PMC_EClite_ManageCharger,CML_BIOS_SPL,IFWI_Payload_Platform,RPL-P_5SGC1,RPL-P_5SGC2,RPL-P_4SDC1,RPL-P_3SDC2,RPL-P_2SDC3,RPL-P_3SDC3,RPL-P_2SDC4,RPL-P_PNP_GC,RPL-Px_4SDC1,MTL_S_BIOS_Emulation,MTL-M/P_Pre-Si_In_Production,MTL-M_5SGC1,MTL-M_4SDC1,MTL-M_4SDC2,MTL-M_3SDC3,MTL-M_2SDC4,MTL-M_2SDC5,MTL-M_2SDC6,MTL_IFWI_CBV_PMC,MTL_IFWI_CBV_EC,MTL_IFWI_CBV_BIOS,RPL-SBGA_5SC,MTL-P_5SGC1,MTL-P_4SDC1,MTL-P_4SDC2,MTL-P_3SDC3,MTL-P_3SDC4,MTL-P_2SDC5,MTL-P_2SDC6,RPL-SBGA_4SC,RPL-Px_4SP2,RPL-P_2SDC5,RPL-P_2SDC6,RPL-Px_2SDC1,MTL_M_P_PV_POR,RPL-SBGA_2SC1,RPL-SBGA_2SC2,RPL-SBGA_3SC-2,LNL_M_PSS0.8,ARL_S_PSS0.5,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Hx_SV1GC</t>
  </si>
  <si>
    <t>alderlake-m,alderlake-n,alderlake-p,alderlake-sb,arrowlake-p,arrowlake-s,lunarlake-m,meteorlake-m,meteorlake-p,raptorlake-p,raptorlake-px,raptorlake-sbga,raptorlake_refresh-sbga,tigerlake-h</t>
  </si>
  <si>
    <t>Verify if user can edit Network Name under MEBx menu in BIOS</t>
  </si>
  <si>
    <t>sumith2x</t>
  </si>
  <si>
    <t>bios.me,fw.ifwi.csme</t>
  </si>
  <si>
    <t>CSS-IVE-145645</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</si>
  <si>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</si>
  <si>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</si>
  <si>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</si>
  <si>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</si>
  <si>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</si>
  <si>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Network Name Settings option is available under MEBx in BIOS and user can change the network name entered successfully</t>
  </si>
  <si>
    <t>bios.alderlake,bios.arrowlake,bios.lunarlake,bios.meteorlake,bios.raptorlake,ifwi.arrowlake,ifwi.lunarlake,ifwi.meteorlake,ifwi.raptorlake</t>
  </si>
  <si>
    <t>bios.alderlake,bios.lunarlake,bios.raptorlake,ifwi.meteorlake,ifwi.raptorlake</t>
  </si>
  <si>
    <t>objective of this test case to verify if user can edit Network Name under MEBx menu in BIOS</t>
  </si>
  <si>
    <t>UTR_SYNC,,RPL_S_MASTER,RPL-S_2SDC3,RPL_S_MASTER,RPL_S_BACKWARDCOMP,MTL_S_MASTER,MTL_P_MASTER,MTL_M_MASTER,ADL-S_4SDC2,ADL-S_4SDC4,IFWI_COMMON_UNIFIED,IFWI_TEST_SUITE,MTL_Test_Suite,ADL-P_5SGC1,ADL-M_5SGC1,NA_4_FHF,ADL_SBGA_5GC, ADL_SBGA_3DC4,RPL-S_4SDC1,RPL-S_2SDC9,RPL-S_3SDC1,RPL-S_2SDC3,RPL_P_MASTER,RPL_M_MASTER,RPL-SBGA_5SC,ARL_PX_MASTER,ARL_S_MASTER,ADL-S_ 5SGC_1DPC, ADL_SBGA_5GC, ADL_SBGA_3DC4, ADL_SBGA_3DC4,MTL-M_5SGC1,MTL-M_3SDC3,MTL-M_2SDC4,MTL-M_2SDC5,MTL-M_2SDC6,MTL_IFWI_CBV_CSME,MTL_IFWI_CBV_BIOS,MTL-P_5SGC1,MTL-P_3SDC4,MTL-P_2SDC6,,RPL-P_5SGC1,RPL-P_2SDC3,,RPL-P_3SDC2,MTLSDC1,MTLSDC2,LNLM5SGC,LNLM3SDC2,MTLSGC1,MTLSDC1,MTLSDC2,MTL_IFWI_MEBx, LNLM5SGC, LNLM3SDC2, LNLM2SDC7,RPL-P_DC7,RPLP_SV1GC, RPLP_Win10GC, RPLP_SV1DC1, RPLP_Win10DC1,RPLP_SV1DC2,RPLP_Win10DC2,RPLS_SV1GC, RPLS_Win10GC,RPLHx_SV1GC,RPLHx_Win10GC</t>
  </si>
  <si>
    <t>alderlake-m,alderlake-p,alderlake-s,alderlake-sb,arrowlake-px,arrowlake-s,lunarlake-m,lunarlake-p,lunarlake-s,meteorlake-m,meteorlake-p,meteorlake-s,raptorlake-p,raptorlake-s,raptorlake-sbga</t>
  </si>
  <si>
    <t>Verify if SUT reboots after user enters incorrect MEBx password under BIOS for 3 consecutive tries</t>
  </si>
  <si>
    <t>CSS-IVE-145643</t>
  </si>
  <si>
    <t>SUT reboots after user enters incorrect MEBx password for 3 consecutive tries</t>
  </si>
  <si>
    <t>Anytime - The Intel MEBX password can be changed through the network interface at any timeNote: The network interface mentioned above is NOT talking about WebUI. There are two passwords for the firmware. The Intel MEBX password is the password that is entered when a user is physically at the system. The network password is the password that is entered when accessing an Intel ME enabled system through the network. By default they are both the same until the network password is changed via the network. Once changed over the network, the network password will always be kept separate from the local Intel MEBX password. This option determines when the user is allowed to change the Intel MEBX password through the network.Note: The Intel MEBX password can always be changed via the Intel MEBX user interface.</t>
  </si>
  <si>
    <t>UTR_SYNC,RPL_S_MASTER,RPL-S_2SDC3,RPL_S_BACKWARDCOMP,MTL_S_MASTER,MTL_P_MASTER,MTL_M_MASTER,ADL-S_4SDC2,ADL-S_4SDC4,MTL_Test_Suite,IFWI_TEST_SUITE,IFWI_COMMON_UNIFIED,ADL-P_5SGC1,ADL-M_5SGC1,NA_4_FHF,ADL_SBGA_5GC, ADL_SBGA_3DC4,RPL-SBGA_5SC,RPL-S_4SDC1,RPL-S_2SDC9,RPL-S_3SDC1,RPL_P_MASTER,RPL_M_MASTER,ARL_PX_MASTER,ARL_S_MASTER,ADL-S_ 5SGC_1DPC,MTL-M_5SGC1,MTL-M_3SDC3,MTL_IFWI_CBV_PMC,MTL_IFWI_CBV_CSME,MTL_IFWI_CBV_CSME,MTL_IFWI_CBV_BIOS,MTL-P_5SGC1,MTL-P_3SDC4,MTL-P_2SDC6,RPL-P_5SGC1,RPL-P_2SDC3,RPL-P_3SDC2,MTLSDC1,MTLSDC2,RPL_Hx-R-GC,LNLM5SGC,LNLM3SDC2,MTLSGC1,MTL_IFWI_MEBx,LNLM5SGC, LNLM3SDC2, LNLM2SDC7,RPL-P_DC7, RPL-SBGA_DC3,RPLP_SV1GC, RPLP_Win10GC, RPLP_SV1DC1, RPLP_Win10DC1,RPLP_SV1DC2,RPLP_Win10DC2,RPLS_SV1GC, RPLS_Win10GC,RPLHx_SV1GC,RPLHx_Win10GC,MTL-P_4SDC2,MTL-P_3SDC3</t>
  </si>
  <si>
    <t>alderlake-m,alderlake-p,alderlake-s,alderlake-sb,arrowlake-px,arrowlake-s,lunarlake-m,lunarlake-p,lunarlake-s,meteorlake-m,meteorlake-p,meteorlake-s,raptorlake-p,raptorlake-s,raptorlake-sbga,raptorlake_refresh-sbga</t>
  </si>
  <si>
    <t>Validate SUT can login using Finger Print Password after waking from CS.</t>
  </si>
  <si>
    <t>bios.platform,fw.ifwi.ish</t>
  </si>
  <si>
    <t>CSS-IVE-70819</t>
  </si>
  <si>
    <t>Touch &amp; Sensing</t>
  </si>
  <si>
    <t>ADL-S_ADP-S_SODIMM_DDR5_1DPC_Alpha,CNL_H82_PV,KBL_U21_PV,KBL_Y22_PV,ADL-S_ADP-S_SODIMM_DDR5_1DPC_Beta,ADL-S_ADP-S_SODIMM_DDR5_1DPC_PreAlpha,ADL-S_ADP-S_SODIMM_DDR5_1DPC_PV,ADL-P_ADP-LP_LP4x_ALPHA,ADL-P_ADP-LP_LP4x_BETA,ADL-P_ADP-LP_LP4x_PV,ADL-P_ADP-LP_LP5_ALPHA,ADL-P_ADP-LP_LP5_BETA,ADL-P_ADP-LP_LP5_PV,JSLP_Win10x_PreAlpha,JSLP_Win10x_PV,JSLP_Win10x_Alpha,JSLP_Win10x_Beta,ADL-P_ADP-LP_LP5_PreAlpha,ADL-P_ADP-LP_L4X_PreAlpha</t>
  </si>
  <si>
    <t>FPS/iFPS,MoS (Modern Standby)</t>
  </si>
  <si>
    <t>BC-RQTBC-2934</t>
  </si>
  <si>
    <t>Ensure that login page will be prompted if system wakes from CS states and login successfully with finger print password.</t>
  </si>
  <si>
    <t>bios.alderlake,bios.arrowlake,bios.cannonlake,bios.jasperlake,bios.kabylake,bios.lunarlake,bios.meteorlake,ifwi.arrowlake,ifwi.lunarlake,ifwi.meteorlake,ifwi.raptorlake</t>
  </si>
  <si>
    <t>bios.alderlake,bios.arrowlake,bios.jasperlake,bios.lunarlake,ifwi.meteorlake,ifwi.raptorlake</t>
  </si>
  <si>
    <t>Verify that SUT can login using Finger Print Password after waking from CS.</t>
  </si>
  <si>
    <t>UTR_SYNC,RPL_S_MASTER,RPL_S_BackwardComp,ADL-S_4SDC2,ADL_N_MASTER,ADL_N_5SGC1,ADL_N_4SDC1,ADL_N_3SDC1,ADL_N_2SDC1,MTL_P_MASTER,MTL_M_MASTER,IFWI_TEST_SUITE,IFWI_COMMON_UNIFIED,MTL_Test_Suite,MTL_S_MASTER,ADL-P_5SGC1,ADL-M_5SGC1,ADL-P_3SDC4,RPL-Px_5SGC1,RPL-P_5SGC1,ADL_N_REV0,ADL-N_REV1,ADL_SBGA_5GC,RPL-SBGA_5SC,ADL-M_5SGC1, ADL_SBGA_3DC4,MTL-M_5SGC1,MTL-M_4SDC1,MTL-M_4SDC2,MTL-M_3SDC3,MTL-M_2SDC4,RPL-S_3SDC2,
MTL IFWI_Payload_Platform-Val,MTL-P_5SGC1,MTL-P_4SDC1,MTL-P_4SDC2,MTL-P_3SDC3,MTL-P_3SDC4,RPL-SBGA_4SC,RPL-SBGA_3SC,MTLSDC2,LNLM5SGC,LNLM3SDC2,MTLSDC2,RPL_Hx-R-GC,RPL_Hx-R-DC1,LNLM2SDC7,RPL-P_DC7, RPL-SBGA_DC3</t>
  </si>
  <si>
    <t>alderlake-m,alderlake-n,alderlake-p,alderlake-sb,arrowlake-px,arrowlake-s,lunarlake-m,lunarlake-p,meteorlake-m,meteorlake-p,meteorlake-s,raptorlake-p,raptorlake-sbga,raptorlake_refresh-sbga</t>
  </si>
  <si>
    <t>Verify system wakes from CMS/S0i3 state via Finger Print Sensor.</t>
  </si>
  <si>
    <t>CSS-IVE-70966</t>
  </si>
  <si>
    <t>ADL-S_ADP-S_SODIMM_DDR5_1DPC_Alpha,CFL_H62_RS2_PV,CFL_H62_RS3_PV,CFL_H62_RS4_PV,CFL_H62_RS5_PV,CFL_H82_RS5_PV,CFL_H82_RS6_PV,CFL_U43e_LP3_KC_PV,CFL_U43e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SODIMM_DDR5_1DPC_Beta,ADL-S_ADP-S_SODIMM_DDR5_1DPC_PreAlpha,ADL-S_ADP-S_SODIMM_DDR5_1DPC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TGL_H81_20H1_RS7_ALPHA,TGL_H81_20H1_RS7_BETA,TGL_H81_20H1_RS7_PV,JSLP_Win10x_PreAlpha,JSLP_Win10x_PV,JSLP_Win10x_Alpha,JSLP_Win10x_Beta,ADL-P_ADP-LP_LP5_PreAlpha,ADL-P_ADP-LP_L4X_PreAlpha</t>
  </si>
  <si>
    <t>FPS/iFPS,MoS (Modern Standby),S0ix-states</t>
  </si>
  <si>
    <t>Wake sources : FPS
ADL:2203202988</t>
  </si>
  <si>
    <t>System should wake from CS/S0i3 state on Finger Print Sensor.event</t>
  </si>
  <si>
    <t>bios.alderlake,bios.arrowlake,bios.cannonlake,bios.coffeelake,bios.icelake-client,bios.jasperlake,bios.kabylake,bios.kabylake_r,bios.lunarlake,bios.meteorlake,bios.rocketlake,bios.tigerlake,bios.whiskeylake,ifwi.arrowlake,ifwi.cannonlake,ifwi.coffeelake,ifwi.icelake,ifwi.kabylake,ifwi.kabylake_r,ifwi.lunarlake,ifwi.meteorlake,ifwi.raptorlake,ifwi.whiskeylake</t>
  </si>
  <si>
    <t>bios.alderlake,bios.arrowlake,bios.cannonlake,bios.coffeelake,bios.icelake-client,bios.jasperlake,bios.kabylake_r,bios.lakefield,bios.lunarlake,bios.meteorlake,bios.rocketlake,bios.whiskeylake,ifwi.cannonlake,ifwi.coffeelake,ifwi.icelake,ifwi.kabylake_r,ifwi.lakefield,ifwi.meteorlake,ifwi.raptorlake,ifwi.whiskeylake</t>
  </si>
  <si>
    <t>Intention of the testcase is to verify that system wakes from CS/S0i3 state using finger print sensor.</t>
  </si>
  <si>
    <t>ICL-ArchReview-PostSi,UDL2.0_ATMS2.0,PPMM_Pending_TGL_H,RKL-S X2_(CML-S+CMP-H)_S102,RKL-S X2_(CML-S+CMP-H)_S62,UTR_SYNC,ADL_N_MASTER,RPL_P_MASTER,RPL_S_MASTER,MTL_S_MASTER,MTL_P_MASTER,MTL_N_MASTER,MTL_M_MASTER,ADL_N_5SGC1,ADL_N_4SDC1,ADL_N_3SDC1,ADL_N_2SDC1,MTL_Test_Suite,MTL_PSS_0.8,IFWI_TEST_SUITE,IFWI_COMMON_UNIFIED,RPL-S_3SDC2,ADL-P_5SGC1,ADL-M_5SGC1,ADL-P_3SDC4,ADL_N_REV0,RPL-Px_5SGC1,RPL-P_5SGC1,ADL-N_REV1,MTL_IFWI_BAT,ADL_SBGA_5GC,ERB,MTL_PSS_CMS,ARL_PX_MASTER,ADL_SBGA_3DC4,MTL-M_5SGC1,MTL-M_4SDC1,MTL-M_4SDC2,MTL-M_3SDC3,MTL-M_2SDC4,MTL_VS_1.1,MTL_IFWI_CBV_PMC,MTL IFWI_Payload_Platform-Val,MTL-P_5SGC1,MTL-P_4SDC1,MTL-P_4SDC2,MTL-P_3SDC3,MTL-P_3SDC4,RPL-SBGA_5SC,RPL-SBGA_4SC,MTLSDC2,LNLM5SGC,LNLM3SDC2,MTLSDC2,RPL_Hx-R-GC,RPL_Hx-R-DC1,MTL_S_VS1_BLOCK,LNLM5SGC, LNLM3SDC2, LNLM2SDC7,MTL_PSS_1.1_Block,RPL-P_DC7, RPL-SBGA_DC3</t>
  </si>
  <si>
    <t>alderlake-m,alderlake-n,alderlake-p,alderlake-sb,arrowlake-px,arrowlake-s,lunarlake-m,lunarlake-p,meteorlake-m,meteorlake-p,meteorlake-s,raptorlake-p,raptorlake-s,raptorlake-sbga,raptorlake_refresh-sbga,tigerlake-h</t>
  </si>
  <si>
    <t>Verify devices (M.2 SATA SSD, WiFi, BT, Camera, Touch Panel) are entering to RTD3 cold state</t>
  </si>
  <si>
    <t>bios.platform,fw.ifwi.others,fw.ifwi.pchc</t>
  </si>
  <si>
    <t>CSS-IVE-70971</t>
  </si>
  <si>
    <t>ADL-S_ADP-S_SODIMM_DDR5_1DPC_Alpha,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U20_GT0_PV,CNL_U22_PV,CNL_Y22_PV,ICL_U42_RS6_PV,ICL_Y42_RS6_PV,JSLP_POR_20H1_Alpha,JSLP_POR_20H1_PreAlpha,JSLP_POR_20H2_Beta,JSLP_POR_20H2_PV,KBL_H42_PV,KBL_U21_PV,KBL_U22_PV,KBL_U23e_PV,KBL_Y22_PV,KBLR_U42_PV,KBLR_Y_PV,KBLR_Y22_PV,TGL_ H81_RS4_Alpha,TGL_ H81_RS4_Beta,TGL_ H81_RS4_PV,TGL_H81_19H2_RS6_PreAlpha,TGL_U42_RS4_PV,TGL_Y42_RS4_PV,WHL_U42_Corp_PV,WHL_U42_PV,WHL_U43e_Corp_PV,ADL-S_ADP-S_UDIMM_DDR5_1DPC_PV,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4_PreAlpha,ADL-P_ADP-LP_DDR5_PreAlpha</t>
  </si>
  <si>
    <t>discrete WiFi/BT,D-States,RTD3,SATA/PCIe combo ports,touch panel</t>
  </si>
  <si>
    <t>BC-RQTBC-8479
BC-RQTBC-8480
BC-RQTBC-14301
BC-RQTBC-14298
CFL:BC-RQTBC-8387 
TGL,LKF:BC-RQTBCTL-1127,BC-RQTBCLF-485,BC-RQTBCLF-692,1405574776,1209619918
JSL:BC-RQTBC-16257,1607196128
LKF:4_335-UCIS-3015
TGL:BC-RQTBCTL-1132 \
ICL:BC-RQTBC-15307
BC-RQTBC-16698
RKL:2203202607,2203202739
JSLP: 1607196128</t>
  </si>
  <si>
    <t>Ensure that devices are  entering RTD3 cold and when power rails are turned off</t>
  </si>
  <si>
    <t>bios.alderlake,bios.amberlake,bios.arrowlake,bios.cannonlake,bios.coffeelake,bios.cometlake,bios.icelake-client,bios.jasperlake,bios.kabylake,bios.kabylake_r,bios.lunarlake,bios.meteorlake,bios.raptorlake,bios.tigerlake,bios.whiskeylake,ifwi.arrowlake,ifwi.lunarlake,ifwi.meteorlake,ifwi.raptorlake</t>
  </si>
  <si>
    <t>bios.alderlake,bios.amberlake,bios.cannonlake,bios.coffeelake,bios.cometlake,bios.icelake-client,bios.jasperlake,bios.kabylake,bios.kabylake_r,bios.meteorlake,bios.raptorlake,bios.tigerlake,bios.whiskeylake,ifwi.meteorlake,ifwi.raptorlake</t>
  </si>
  <si>
    <t>Intention of the testcase is to verify devices are entering to RTD3 cold state
The following devices are checked as part of the following testcase
&gt; SATA SSD
&gt; WIFI module
&gt; BT module
&gt; Touch panel
&gt; Camera</t>
  </si>
  <si>
    <t>UDL2.0_ATMS2.0,RKL_CML_S_TGPH_PO_P3,CML-H_ADP-S_PO_Phase3,ADL-S_TGP-H_PO_Phase3,UTR_SYNC,MTL_S_MASTER,RPL_S_BackwardComp,RPL_S_MASTER,RPL-P_5SGC1,RPL-P_2SDC3,ADL-P_SODIMM_DDR5_NA,ADL-S_ 5SGC_1DPC,ADL-S_4SDC1,ADL_N_MASTER,ADL_N_4SDC1,ADL_N_3SDC1,ADL_N_2SDC1,ADL_N_2SDC2,ADL_N_2SDC3,IFWI_TEST_SUITE,IFWI_COMMON_UNIFIED,IFWI_FOC_BAT,TGL_H_MASTER,ADL_N_REV0,ADL-N_REV1,RPL_S_PO_P3,ADL_SBGA_5GC,ADL_SBGA_3DC1,ADL_SBGA_3DC2,ADL_SBGA_3DC3,ADL_SBGA_3DC4,RPL-S_2SDC2,RPL-Px_5SGC1,RPL_Px_PO_P3,MTL-M_4SDC2,RPL_SBGA_PO_P3,MTL_IFWI_CBV_PCHC,MTL_IFWI_CBV_IUNIT,MTL_IFWI_CBV_BIOS,MTL-P_4SDC2,RPL_P_PO_P3,MTL_P_Sanity,MTLSDC2,RPL_P_Q0_DC2_PO_P3,LNLM5SGC,LNLM4SDC1,LNLM3SDC2,LNLM3SDC3,LNLM3SDC4,LNLM3SDC5,LNLM2SDC6,LNLM2SDC7,RPL-SBGA_5SGC1,IPU23.1_BIOS_change,RPL-S_2SDC9,RPL-SBGA_DC3</t>
  </si>
  <si>
    <t>alderlake-n,alderlake-p,alderlake-s,alderlake-sb,arrowlake-px,arrowlake-s,lunarlake-m,lunarlake-p,lunarlake-s,meteorlake-m,meteorlake-p,meteorlake-s,raptorlake-p,raptorlake-px,raptorlake-s,raptorlake-sbga,tigerlake-h</t>
  </si>
  <si>
    <t>Verify system enters S5 state irrespective of fast startup option in OS with system in AC mode</t>
  </si>
  <si>
    <t>bios.platform,fw.ifwi.others,fw.ifwi.pmc</t>
  </si>
  <si>
    <t>CSS-IVE-72694</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</si>
  <si>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</si>
  <si>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S-states</t>
  </si>
  <si>
    <t>ICL,TGL,LKF:   BC-RQTBCTL-1146,IceLake-UCIS-1484,IceLake-UCIS-1811,4_335-UCIS-3260
TGL FR:220378563
JSL:4_335-UCIS-1530 , 2202553195 ,  2202553192
RKL: 2206973271, 2206891159
ADL: 2205166779
MTL : 16011187620 , 16011326990</t>
  </si>
  <si>
    <t>System should enter S5 state irrespective of fast startup option in OS with system in AC mode Note: Enabling Faststart up , system will not go to full shutdown it will go to HS5 ( Hybrid Shutdown) -&gt; Post code may look line S4(0004)Disabling Faststart up. will put system to Full shutdown --&gt; Post code look like Shutdown S5(0005)</t>
  </si>
  <si>
    <t>bios.alderlake,bios.amberlake,bios.apollolake,bios.arrowlake,bios.cannonlake,bios.cometlake,bios.geminilake,bios.icelake-client,bios.jasperlake,bios.kabylake,bios.kabylake_r,bios.lakefield,bios.lunarlake,bios.meteorlake,bios.raptorlake,bios.rocketlake,bios.tigerlake,bios.whiskeylake,ifwi.arrowlake,ifwi.lunarlake,ifwi.meteorlake,ifwi.raptorlake</t>
  </si>
  <si>
    <t>bios.alderlake,bios.amberlake,bios.apollolake,bios.arrowlake,bios.cannonlake,bios.cometlake,bios.geminilake,bios.icelake-client,bios.jasperlake,bios.kabylake,bios.kabylake_r,bios.lakefield,bios.lunarlake,bios.meteorlake,bios.raptorlake,bios.rocketlake,bios.tigerlake,bios.whiskeylake,ifwi.meteorlake,ifwi.raptorlake</t>
  </si>
  <si>
    <t>L4 Extended-FV</t>
  </si>
  <si>
    <t>Intention of the testcase is to verify system enters S5 state irrespective of fast startup option in OS with system in AC mode Enabling Faststart up , system will not go to full shutdown instead it will go to HS5 ( Hybrid Shutdown) -&gt; Post code may look line S4(0004) Disabling Faststart up. will put system to Full shutdown --&gt; Post code look like Shutdown S5(0005)</t>
  </si>
  <si>
    <t>ICL-FW-PSS0.5,L5_milestone_only,ICL_PSS_BAT_NEW,LKF_TI_GATING,TGL_PSS0.5P,LKF_ERB_PO,InProdATMS1.0_03March2018,PSE 1.0,OBC-CNL-PTF-PMC-PM-Sx,OBC-ICL-PTF-PMC-PM-Sx,OBC-TGL-PTF-PMC-PM-Sx,OBC-LKF-PTF-PMC-PM-Sx,ADL_S_Dryrun_Done,MTL_PSS_1.0,LNL_M_PSS1.0,RKL-S X2_(CML-S+CMP-H)_S62,RKL-S X2_(CML-S+CMP-H)_S102,MTL_PSS_0.8,ARL_S_PSS0.8,LNL_M_PSS0.8,RPL_S_PSS_BASE,UTR_SYNC,MTL_HFPGA_SOC_S,RPL_S_BackwardComp,RPL_S_MASTER,RPL-P_5SGC1,RPL-P_2SDC3,RPL-S_5SGC1,RPL-S_4SDC1,RPL-S_4SDC2,RPL-S_2SDC1,RPL-S_2SDC2,RPL-S_2SDC3,RPL-S_ 5SGC1,ADL-S_ 5SGC_1DPC,ADL-S_4SDC1,ADL_N_MASTER,ADL_N_REV0,ADL_N_5SGC1,ADL_N_4SDC1,ADL_N_3SDC1,ADL_N_2SDC1,ADL_N_2SDC2,ADL_N_2SDC3,IFWI_TEST_SUITE,IFWI_COMMON_UNIFIED,TGL_H_MASTER,ADL-P_5SGC1,ADL-P_5SGC2,MTL_S_PSS_0.5,LNL_M_PSS0.5,ADL-M_5SGC1,MTL_SIMICS_IN_EXECUTION_TEST,MTL_S_IFWI_PSS_0.5,ADL-N_REV1,RPL_S_PO_P3,ADL_SBGA_5GC,ADL_SBGA_3DC1,ADL_SBGA_3DC2,ADL_SBGA_3DC3,ADL_SBGA_3DC4,RPL-SBGA_5SC,RPL_P_PSS_BIOS,ADL_P_M_Common_List2,RPL-S_2SDC7,RPL-S_2SDC8,RPL-Px_5SGC1,RPL_Px_PO_P3,MTL-M_5SGC1,MTL-M_4SDC1,MTL-M_4SDC2,MTL-M_3SDC3,MTL-M_2SDC4,MTL-M_2SDC5,MTL-M_2SDC6,ADL-S_Post-Si_In_Production,MTL-M/P_Pre-Si_In_Production,RPL_SBGA_PO_P3,MTL_IFWI_CBV_PMC,MTL IFWI_Payload_Platform-Val,MTL-S_Pre-Si_In_Production,MTL-P_3SDC3,MTL-P_2SDC5,MTL-P_2SDC6,MTL_A0_P1,RPL_P_PO_P3,ADL-N_Post-Si_In_Production,RPL-S_Post-Si_In_Production,MTL_M_P_PV_POR,RPL_P_Q0_DC2_PO_P3,ARL_S_PSS0.5,LNLM5SGC,LNLM4SDC1,LNLM3SDC2,LNLM3SDC3,LNLM3SDC4,LNLM3SDC5,LNLM2SDC6,LNLM2SDC7,ARL_S_PSS1.0,RPL-PX_2SDC3,RPL-SBGA_3SDC2,ARL_S_IFWI_0.5PSS,MTLSGC1,RPLHx_SV1GC,RPLHx_Win10GC,RPLP_SV1GC,RPLP_Win10GC</t>
  </si>
  <si>
    <t>alderlake-m,alderlake-n,alderlake-p,alderlake-s,alderlake-sb,arrowlake-px,arrowlake-s,lunarlake-m,lunarlake-p,lunarlake-s,meteorlake-m,meteorlake-p,meteorlake-s,raptorlake-p,raptorlake-px,raptorlake-s,raptorlake-sbga,tigerlake-h</t>
  </si>
  <si>
    <t>Verify System trace Via BSSB interface over Type-C port</t>
  </si>
  <si>
    <t>bios.pch,bios.platform,fw.ifwi.others,fw.ifwi.pchc</t>
  </si>
  <si>
    <t>CSS-IVE-76118</t>
  </si>
  <si>
    <t>Debug Interfaces and Traces</t>
  </si>
  <si>
    <t>ADL-S_ADP-S_SODIMM_DDR5_1DPC_Alpha,AML_5W_Y22_ROW_PV,ADL-S_ADP-S_UDIMM_DDR5_1DPC_PreAlpha,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</si>
  <si>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interfaces,NPK,TBT_PD_EC_NA,TCSS,USB-TypeC</t>
  </si>
  <si>
    <t>BC-RQTBC-9452,BC-RQTBC-12460
BC-RQTBC-13098
BC-RQTBC-10263
BC-RQTBC-13817
BC-RQTBC-15239
BC-RQTBC-13415
BC-RQTBC-14148
BC-RQTBC-15182
BC-RQTBC-13206
BC-RQTBC-13961
BC-RQTBC-12460
BC-RQTBC-13336
IceLake-UCIS-2747
 LKF PSS UCIS Coverage: IceLake-UCIS-2747 
 LKF PRD Coverage: BC-RQTBCLF-427, BC-RQTBCLF-311, BC-RQTBCLF-424,BC-RQTBCLF-277
TGL PRD Coverage: BC-RQTBCTL-692
LKF UCIS Coverage: 4_335-UCIS-1567
TGL BIOS FR: 
1405566806
1405566882
1405566919
1405573801
TGL BIOS UCIS: 
220194346, 220194349,1405566792,1405566784,1209704425
JSLP PRD BC-RQTBC-16158,BC-RQTBC-16422 , 1507410596
BC-RQTBC-16123,BC-RQTBC-16163,BC-RQTBC-13084
RKL: 2203201721,2203201867
ADL:1305899478,1305899490
RKL:2203201679 , 1507056741
MTL: 16011327372,16011327347</t>
  </si>
  <si>
    <t>SUT should support system trace - route traces to USB Type-C without any issue</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</si>
  <si>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</si>
  <si>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jasperlake,bios.kabylake,bios.kabylake_r,bios.lakefield,bios.lunarlake,bios.meteorlake,bios.raptorlake,bios.rocketlake,bios.tigerlake,bios.whiskeylake,ifwi.amberlake,ifwi.cannonlake,ifwi.coffeelake,ifwi.cometlake,ifwi.geminilake,ifwi.kabylake,ifwi.kabylake_r,ifwi.lakefield,ifwi.meteorlake,ifwi.raptorlake,ifwi.tigerlake,ifwi.whiskeylake</t>
  </si>
  <si>
    <t>This Test Cases is to Verify System trace - Route traces to USB Type-C</t>
  </si>
  <si>
    <t>KBL_NON_ULT,CFL-PRDtoTC-Mapping,EC-BAT,EC-TYPEC,TCSS-TBT-P1,LKF_TI_GATING,ICL-ArchReview-PostSi,TGL_PSS1.0C,UDL2.0_ATMS2.0,LKF_PO_Phase2,LKF_PO_New_P2,EC-PD-NA,TGL_ERB_PO,OBC-CNL-CPU-NPK-Debug,OBC-CFL-CPU-NPK-Debug,OBC-LKF-CPU-NPK-Debug,OBC-ICL-CPU-NPK-Debug,OBC-TGL-CPU-NPK-Debug,TGL_BIOS_PO_P2,TGL_IFWI_PO_P2,LKF_B0_Power_ON,ADL-S_TGP-H_PO_Phase2,ADL-S_TGP-H_PO_Phase3,ADL-S_ADP-S_DDR4_2DPC_PO_Phase3,IFWI_Payload_Platform,ADL-P_ADP-LP_DDR4_PO Suite_Phase3,PO_Phase_3,RKL-S X2_(CML-S+CMP-H)_S62,RKL-S X2_(CML-S+CMP-H)_S102,ADL-P_ADP-LP_LP5_PO Suite_Phase3,ADL-P_ADP-LP_DDR5_PO Suite_Phase3,ADL-P_ADP-LP_LP4x_PO Suite_Phase3,UTR_SYNC,MTLSGC1, MTLSDC4,MTLSDC1,MTLSDC2,MTLSDC3, MTLSDC5,MTLSDC4,,,RPL-Px_4SP2,RPL-Px_2SDC1,MTL-P_4SDC1,MTL-P_3SDC3,MTL-P_3SDC4,MTL-P_5SGC1,MTL-P_4SDC2,MTL-P_2SDC5,MTL-P_2SDC6,MTL-M_5SGC1,MTL-M_2SDC4,MTL-M_2SDC5,MTL-M_2SDC6,MTL-M_4SDC1,MTL-M_3SDC3,MTL-M_4SDC2,RPL-Px_4SDC1,RPL-P_3SDC3,RPL-S_5SGC1,RPL-P_5SGC1,RPLP_SV1GC,RPLP_Win10GC,RPL-P_2SDC5,RPL-P_DC7,RPL-P_2SDC3,RPL-P_2SDC4,RPL-P_2SDC6,RPL-P_PNP_GC,RPL-P_4SDC1,RPLP_SV1DC1,RPLP_Win10DC1,RPL-P_3SDC2,RPLP_SV1DC2,RPLP_Win10DC2,RPL-Px_5SGC1,RPL-S_ 5SGC1,RPL_S_MASTER,RPL_P_MASTER,RPL_S_BackwardCompc,ADL-S_ 5SGC_1DPC,ADL-S_4SDC1,ADL-S_4SDC2,ADL-S_4SDC4,ADL_N_MASTER,ADL_N_5SGC1,ADL_N_4SDC1,ADL_N_3SDC1,ADL_N_2SDC1,ADL_N_2SDC2,ADL_N_2SDC3,MTL_VS_0.8,MTL_Test_Suite,IFWI_TEST_SUITE,IFWI_COMMON_UNIFIED,TGL_H_MASTER,TGL_H_5SGC1,TGL_H_4SDC1,TGL_H_4SDC2,TGL_H_4SDC,ADL-P_5SGC1,ADL-P_5SGC2,RPL_S_PO_P2,ADL-M_5SGC1,ADL-M_4SDC1,ADL-M_3SDC1,ADL-M_3SDC2,ADL-M_3SDC3,ADL-M_2SDC1,ADL_N_PO_Phase3,ADL_N_REV0,ADL-N_REV1,ADL_SBGA_5GC,ADL_SBGA_3DC1,ADL_SBGA_3DC2,ADL_SBGA_3DC3,ADL_SBGA_3DC4,ADL_SBGA_3DC,ADL-M_2SDC2,RPL_Px_PO_P2,LNL_M_PSS1.1,MTL_IFWI_CBV_TBT,MTL_IFWI_CBV_EC,MTL_IFWI_CBV_IOM,MTL IFWI_Payload_Platform-Val,RPL_P_PO_P2,RPL_P_Q0_DC2_PO_P2</t>
  </si>
  <si>
    <t>alderlake-m,alderlake-n,alderlake-p,alderlake-s,alderlake-sb,arrowlake-p,arrowlake-px,arrowlake-s,lunarlake-m,lunarlake-p,lunarlake-s,meteorlake-m,meteorlake-s,raptorlake-p,raptorlake-px,raptorlake-s,tigerlake-h</t>
  </si>
  <si>
    <t>Verify Sensor Hub FW option removed from BIOS</t>
  </si>
  <si>
    <t>bios.pch,fw.ifwi.ish</t>
  </si>
  <si>
    <t>CSS-IVE-92715</t>
  </si>
  <si>
    <t>CNL_H82_PV,CNL_U22_PV,CNL_Y22_PV,ICL_Simics_VP_RS1_PSS_0.8C,ICL_Simics_VP_RS1_PSS_0.8P,ICL_Simics_VP_RS1_PSS_1.0C,ICL_Simics_VP_RS1_PSS_1.0P,ICL_Simics_VP_RS2_PSS_1.1,ICL_U42_RS6_PV,ICL_Y42_RS6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RKL_S_TGPH_Simics_VP_PSS1.0,RKL_S_TGPH_Simics_VP_PSS1.1,TGL_H81_20H1_RS7_ALPHA,TGL_H81_20H1_RS7_BETA,TGL_H81_20H1_RS7_PV</t>
  </si>
  <si>
    <t>ISH</t>
  </si>
  <si>
    <t>Based on below DCN, Coverage Added: 
https://hsdes.intel.com/appstore/article/#/1804274289/main</t>
  </si>
  <si>
    <t>Sensor Hub FW option should be removed from Platform Information Menu in BIOS</t>
  </si>
  <si>
    <t>4-low</t>
  </si>
  <si>
    <t>bios.arrowlake,bios.cannonlake,bios.icelake-client,bios.lunarlake,bios.meteorlake,ifwi.arrowlake,ifwi.cannonlake,ifwi.icelake,ifwi.lunarlake,ifwi.meteorlake,ifwi.raptorlake</t>
  </si>
  <si>
    <t>bios.arrowlake,bios.cannonlake,bios.icelake-client,bios.lunarlake,ifwi.cannonlake,ifwi.icelake,ifwi.meteorlake,ifwi.raptorlake</t>
  </si>
  <si>
    <t>Negative</t>
  </si>
  <si>
    <t>iTestSuite,na</t>
  </si>
  <si>
    <t>This is To Validate Sensor Hub FW option removal from Platform Information Menu in BIOS</t>
  </si>
  <si>
    <t>CNL_Automation_Production,InProdATMS1.0_03March2018,PSE 1.0,OBC-CNL-PCH-ISH-Sensors,OBC-CFL-PCH-ISH-Sensor,OBC-ICL-PCH-ISH-Sensors,OBC-TGL-PCH-ISH-Sensors,PPMM_Pending_TGL_H,PPMM_Pending_RKL_Native,UTR_SYNC,MTL_Test_Suite,IFWI_TEST_SUITE,IFWI_COMMON_UNIFIED,RPL_S_MASTER,MTL_S_MASTER,MTL_TRY_RUN,RPL-S_3SDC2MTL_TRP_1,MTL_PSS_0.8_NEW,MTL_SIMICS_IN_EXECUTION_TEST,RPL-Px_5SGC1,RPL-Px_4SDC1,RPL-P_5SGC1,RPL-P_5SGC2,RPL-P_4SDC1,RPL-P_3SDC2,RPL-P_2SDC3,RPL-S_2SDC4,ADL_SBGA_5GC,RPL-SBGA_5SC,RPL-SBGA_3SC1,LNL_M_PSS0.8,ADL_SBGA_3DC4,MTL-M/P_Pre-Si_In_Production,MTL_IFWI_CBV_BIOS,ARL_Px_IFWI_CI,RPL-SBGA_4SC,RPL-SBGA_3SC,MTL_M_P_PV_POR,ARL_S_PSS0.8,LNLM5SGC,LNLM3SDC2,LNLM4SDC1,LNLM3SDC3,LNLM3SDC4,LNLM3SDC5,LNLM2SDC6,MTLSDC2,RPL_Hx-R-GC,RPL_Hx-R-DC1,LNLM2SDC7,RPL-S_2SDC9,RPL-P_DC7, RPL-SBGA_DC3</t>
  </si>
  <si>
    <t>alderlake-m,alderlake-n,alderlake-p,alderlake-s,alderlake-sb,arrowlake-px,arrowlake-s,lunarlake-m,lunarlake-p,lunarlake-s,meteorlake-m,meteorlake-p,meteorlake-s,raptorlake-p,raptorlake-s,raptorlake-sbga,raptorlake_refresh-sbga,tigerlake-h</t>
  </si>
  <si>
    <t>Validate HDMI Display functionality over Type-C port in Pre/Post Sx and reboot cycles</t>
  </si>
  <si>
    <t>CSS-IVE-92747</t>
  </si>
  <si>
    <t>ADL-S_ADP-S_UDIMM_DDR5_1DPC_PreAlpha,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P_ADP-LP_DDR4_PreAlpha,ADL-P_ADP-LP_DDR5_PreAlpha</t>
  </si>
  <si>
    <t>Display Panels,S-states,TBT_PD_EC_NA,TCSS,USB-TypeC</t>
  </si>
  <si>
    <t>BC-RQTBC-13183
BC-RQTBC-12460
BC-RQTBC-13336
BC-RQTBCTL-422
BC-RQTBCTL-1152
BC-RQTBC-12993
BC-RQTBC-13340 
 LKF PRD Coverage: IceLake-UCIS-2103
ICL PRD Coverage: BC-RQTBC-13819 
CML PRD Cooverage:BC-RQTBC-12993
RKL Coverage ID : 1405574487
JSLP Coverage ID: 1405574487
TGL : 1409858728
MTL_P : 22010767569  MTL_M : 22010767598</t>
  </si>
  <si>
    <t>HDMI-Display connected to Type-C port should be functional before and after SX cycles without any issue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</si>
  <si>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</si>
  <si>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This test case to Validate HDMI Display functionality over Type-C port in Pre/Post S3,S4,S5 and reboot cycles</t>
  </si>
  <si>
    <t>KBL_NON_ULT,TAG-APL-ARCH-TO-PROD-WW21.2,GLK-IFWI-SI,KBL_EC_NA,APL_EC_NA,EC-FV,EC-TYPEC,EC-SX,TCSS-TBT-P1,ICL-ArchReview-PostSi,UDL2.0_ATMS2.0,LKF_PO_Phase3,LKF_PO_New_P3,EC-PD-NA,TGL_ERB_PO,CML_BIOS_SPL,TGL_BIOS_PO_P3,TGL_IFWI_PO_P3,CML_DG1_Delta,TGL_IFWI_FOC_BLUE,IFWI_Payload_TBT,IFWI_Payload_EC,MTL_PSS_1.1,ARL_S_PSS1.1,UTR_SYNC,,RPL_S_BackwardComp,ADL-S_ 5SGC_1DPC,ADL-S_4SDC1,ADL-S_4SDC2,ADL-S_4SDC4,ADL_N_MASTER,ADL_N_5SGC1,ADL_N_4SDC1,ADL_N_3SDC1,ADL_N_2SDC1,ADL_N_2SDC3,IFWI_TEST_SUITE,IFWI_COMMON_UNIFIED,MTL_Test_Suite,IFWI_FOC_BAT,RPL-S_ 5SGC1,ADL-P_5SGC1,ADL-P_5SGC2,MTL_P_MASTER,MTL_M_MASTER,MTL_N_MASTER,MTL_S_MASTER,ADL-M_5SGC1,ADL-M_2SDC2,ADL-M_3SDC1,ADL-M_3SDC2,ADL-M_2SDC1,ADL-P_3SDC1,ADL-P_3SDC2,ADL-P_3SDC4,ADL-P_2SDC1,ADL-P_2SDC2,ADL-P_2SDC3,RPL-Px_5SGC1,RPL-Px_3SDC1,RPL-P_5SGC1,RPL-P_5SGC2,RPL-P_4SDC1,RPL-P_3SDC2,RPL-P_2SDC3,ADL_N_REV0,ADL-N_REV1,ADL_SBGA_5GC,RPL-SBGA_5SC,EC-NA,EC-REVIEW,GLK-RS3-10_IFWI,ICL_BAT_NEW,LKF_ERB_PO,BIOS_EXT_BAT,OBC-CNL-PCH-XDCI-USBC_Audio,TGL_BIOS_PO_P2,TGL_IFWI_PO_P2,TGL_NEW_BAT,ADL-S_TGP-H_PO_Phase2,LKF_WCOS_BIOS_BAT_NEW,MTL_PSS_1.0,ADL_M_PO_Phase2,ADL_N_2SDC2,MTL_VS_0.8,MTL_IFWI_PSS_EXTENDED,CQN_DASHBOARD,ADL-P_4SDC2,ADL_N_PO_Phase2,MTL_IFWI_BAT,MTL_HFPGA_TCSS,RPL-S_5SGC1,RPL-S_2SDC4,MTL_IFWI_QAC,MTL-M_5SGC1,MTL-M_4SDC1,MTL-M_4SDC2,MTL-M_3SDC3,MTL-M_2SDC4,MTL-M_2SDC5,MTL-M_2SDC6,MTL_IFWI_IAC_PMC_SOC_IOE,MTL_IFWI_IAC_IOM,MTL_IFWI_CBV_PMC,MTL_IFWI_CBV_TBT,MTL_IFWI_CBV_EC,MTL_IFWI_CBV_IOM,MTL IFWI_Payload_Platform-Val,MTL-P_5SGC1,MTL-P_4SDC1,MTL-P_4SDC2,MTL-P_3SDC3,MTL-P_3SDC4,MTL-P_2SDC5,MTL-P_2SDC6,RPL-SBGA_4SC,RPL-Px_4SP2,RPL-P_2SDC5,MTL_M_P_PV_POR,RPL-SBGA_2SC1,RPL-SBGA_2SC2-2,IPU22.3_EA_coverage,MTL_PSS_1.0_Block,LNLM5SGC,LNLM3SDC3,LNLM3SDC4,LNLM3SDC5,LNLM3SDC1,LNLM2SDC6,ARL_S_PSS1.0,MTLSGC1,MTLSDC1,MTLSDC2,MTLSDC3,MTLSDC4,MTLSDC2,MTLSDC3,MTLSDC4,MTLSDC1,RPL_Hx-R-DC1,RPL_Hx-R-GC,RPL_Hx-R-GC,RPL_Hx-R-DC1,LNLM2SDC7,RPL-P_DC7,RPLS_SV1DC,RPLHx_Win10GC,RPLP_Win10GC,RPLP_SV1DC1,RPLP_Win10DC1,RPLP_SV1DC2,RPLP_Win10DC2,RPL-SBGA_DC3,RPLHx_SV1GC</t>
  </si>
  <si>
    <t>alderlake-m,alderlake-n,alderlake-p,alderlake-s,alderlake-sb,arrowlake-px,arrowlake-s,lunarlake-m,lunarlake-p,lunarlake-s,meteorlake-m,meteorlake-n,meteorlake-p,meteorlake-s,raptorlake-p,raptorlake-px,raptorlake-s,raptorlake-sbga,raptorlake_refresh-sbga,rocketlake-s,tigerlake-h</t>
  </si>
  <si>
    <t>Verify Install OS and Booting from Type-C USB 3.1 gen2 device</t>
  </si>
  <si>
    <t>CSS-IVE-94317</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</si>
  <si>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</si>
  <si>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TCSS,USB3.1,USB-TypeC</t>
  </si>
  <si>
    <t>USB Type_C Use Case Strategy_v0.6
BC-RQTBC-1641
RKL Coverage ID : 2203202588
JSLP Coverage ID: 2203202802,2203201730,1607196304
ADL: 2205445428,2205443393MTL_P : 22010767569  MTL_M : 22010767598
MTL : 16011187931 , 16011327449</t>
  </si>
  <si>
    <t>OS Installation and Booting from Type-C-USB3.1-Gen2-SSD device should be successful without any issue</t>
  </si>
  <si>
    <t>bios.alderlake,bios.arrowlake,bios.cannonlake,bios.coffeelake,bios.icelake-client,bios.jasperlake,bios.kabylake_r,bios.lakefield,bios.lunarlake,bios.meteorlake,bios.raptorlake,bios.raptorlake_refresh,bios.rocketlake,bios.tigerlake,bios.whiskeylake,ifwi.alderlake,ifwi.arrowlake,ifwi.lunarlake,ifwi.meteorlake,ifwi.raptorlake,ifwi.raptorlake_refresh</t>
  </si>
  <si>
    <t>bios.alderlake,bios.arrowlake,bios.cannonlake,bios.coffeelake,bios.icelake-client,bios.jasperlake,bios.kabylake_r,bios.lakefield,bios.lunarlake,bios.meteorlake,bios.raptorlake,bios.rocketlake,bios.tigerlake,bios.whiskeylake,ifwi.alderlake,ifwi.meteorlake,ifwi.raptorlake</t>
  </si>
  <si>
    <t>Wimager Tool</t>
  </si>
  <si>
    <t>This test is to Verify OS installation and Booting from Type-C USB 3.1 gen2 device</t>
  </si>
  <si>
    <t>KBL_EC_NA,EC-FV,EC-TYPEC,ICL-ArchReview-PostSi,LKF_PO_Phase2,UDL2.0_ATMS2.0,LKF_PO_New_P3,OBC-TGL-CPU-iTCSS-TCSS-USB2_Storage,OBC-LKF-CPU-TCSS-USBC-USB2_Storage,OBC-CFL-PCH-XDCI-USBC-USB2_Storage,LKF_ROW_BIOS,MTL_PSS_0.8,UTR_SYNC,LNL_M_PSS0.8,RPL_S_MASTER,RPL_S_BackwardComp,ADL-S_ 5SGC_1DPC,ADL-S_4SDC1,ADL-S_4SDC2,ADL-S_4SDC4,ADL_N_MASTER,ADL_N_5SGC1,ADL_N_4SDC1,ADL_N_3SDC1,ADL_N_2SDC1,ADL_N_2SDC2,ADL_N_2SDC3,TGL_H_MASTER,IFWI_TEST_SUITE,IFWI_COMMON_UNIFIED,MTL_Test_Suite,MTL_TEMP,CQN_DASHBOARD,ADL-P_5SGC1,ADL-P_5SGC2,MTL_P_Master,MTL_M_MASTER,MTL_S_MASTER,ADL-M_5SGC1,ADL-M_2SDC2,ADL-M_3SDC1,ADL-M_3SDC2,ADL-M_2SDC1,RPL-Px_5SGC1,RPL-Px_3SDC1,RPL-P_5SGC1,RPL-P_5SGC2,RPL-P_4SDC1,RPL-P_3SDC2,RPL-P_2SDC3,RPL-S_ 5SGC1,ADL_N_REV0,ADL-N_REV1,MTL_IFWI_BAT,MTL_HFPGA_TCSS,ADL_SBGA_5GC,RPL-SBGA_5SC,ERB,KBL_NON_ULT,EC-NA,EC-REVIEW,TCSS-TBT-P1,GLK-RS3-10_IFWI,ICL_BAT_NEW,LKF_ERB_PO,BIOS_EXT_BAT,LKF_PO_Phase3,TGL_ERB_PO,OBC-TGL-CPU-IOM-TCSS-USBC_Audio,TGL_BIOS_PO_P2,TGL_IFWI_PO_P2,TGL_NEW_BAT,ADL-S_TGP-H_PO_Phase2,LKF_WCOS_BIOS_BAT_NEW,IFWI_Payload_TBT,IFWI_Payload_EC,MTL_PSS_1.0,ADL_M_PO_Phase2,MTL_VS_0.8,IFWI_FOC_BAT,MTL_IFWI_PSS_EXTENDED,MTL_P_MASTER,ADL-P_4SDC2,ADL_N_PO_Phase2,RPL-S_5SGC1,RPL-S_2SDC4,MTL-M_5SGC1,MTL-M_4SDC1,MTL-M_4SDC2,MTL-M_3SDC3,MTL-M_2SDC4,MTL-M_2SDC5,MTL-M_2SDC6,MTL_IFWI_CBV_TBT,MTL_IFWI_CBV_EC,MTL_IFWI_CBV_SPHY,MTL_IFWI_CBV_IOM,MTL_IFWI_CBV_BIOS,MTL-P_5SGC1,MTL-P_4SDC1,MTL-P_4SDC2,MTL-P_3SDC3,MTL-P_3SDC4,MTL-P_2SDC5,MTL-P_2SDC6,MTL_A0_P1,RPL-SBGA_4SC,RPL-Px_4SP2,RPL-P_2SDC4,RPL-P_2SDC5,RPL-P_2SDC6,RPL-Px_2SDC1,ARL_Px_IFWI_CI,MTL_M_P_PV_POR,RPL-SBGA_2SC1,RPL-SBGA_2SC2-2
,MTL_PSS_1.0_Block,MTL_PSS_1.1,ARL_S_PSS1.1,ARL_S_PSS0.8,LNLM5SGC,LNLM3SDC3,LNLM3SDC4,LNLM3SDC5,LNLM3SDC1,LNLM2SDC6,ARL_S_PSS1.0,MTLSGC1,MTLSDC1,MTLSDC2,MTLSDC3,MTLSDC4,MTLSDC2,MTLSDC3,MTLSDC4,MTLSDC1,RPL_Hx-R-DC1,RPL_Hx-R-GC,RPL_Hx-R-GC,RPL_Hx-R-DC1,RPL-P_DC7,RPLS_SV1DC,RPLHx_Win10GC,RPLP_SV1GC,RPLP_Win10GC,RPLP_SV1DC1,RPLP_Win10DC1,RPLP_SV1DC2,RPLP_Win10DC2,RPL-SBGA_DC3,RPLHx_SV1GC</t>
  </si>
  <si>
    <t>Verify Type-C multi port - USB only functionality before/after Sx Cycle</t>
  </si>
  <si>
    <t>CSS-IVE-94330</t>
  </si>
  <si>
    <t>ADL-S_ADP-S_UDIMM_DDR5_1DPC_PreAlpha,CFL_H62_RS2_PV,CFL_H62_RS3_PV,CFL_H62_RS4_PV,CFL_H62_RS5_PV,CFL_H62_uSFF_KC_RS4_PV,CFL_H82_RS5_PV,CFL_H82_RS6_PV,CFL_KBPH_S62_RS3_PV,CFL_KBPH_S82_RS6_PV ,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</si>
  <si>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S-states,TBT_PD_EC_NA,TCSS,USB3.0,USB3.1,USB-TypeC</t>
  </si>
  <si>
    <t>USB Type_C Use Case Strategy_v0.6
BC-RQTBC-13336
BC-RQTBCTL-422
BC-RQTBCTL-1152
BC-RQTBC-12993 
LKF PRD Coverage:  BC-RQTBCLF-278
BC-RQTBC-14618
BC-RQTBC-15628
TGL: BC-RQTBCTL-442,BC-RQTBCTL-438,BC-RQTBCTL-1152
LKF PSS UCIS Coverage: IceLake-UCIS-4269, 4_335-UCIS-2995,4_335-UCIS-2984
JSL PRD Coverage: BC-RQTBC-16424
CML PRD Cooverage:BC-RQTBC-12993,BC-RQTBC-14618
RKL Coverage ID : 2203202987,: 1405574487
JSLP Coverage ID: 1405574487
ADL: 2205445428MTL_P : 22010767569  MTL_M : 22010767598</t>
  </si>
  <si>
    <t>USB devices connected to multiple Type-C port should be functional before/after Sx Cycles</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</si>
  <si>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</si>
  <si>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</si>
  <si>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This test is to Verify Type-C multi port - USB only functionality before/after Sx Cycle</t>
  </si>
  <si>
    <t>EC-FV2,EC-TYPEC,EC-SX,UDL2.0_ATMS2.0,LKF_PO_Phase3,LKF_PO_New_P3,EC-PD-NA,CML-H_ADP-S_PO_Phase3,IFWI_Payload_TBT,IFWI_Payload_EC,UTR_SYNC,,RPL_S_BackwardComp,ADL-S_ 5SGC_1DPC,ADL_N_MASTER,ADL_N_5SGC1,ADL_N_4SDC1,ADL_N_3SDC1,ADL_N_2SDC1,IFWI_TEST_SUITE,IFWI_COMMON_UNIFIED,MTL_Test_Suite,RPL-S_ 5SGC1,ADL-P_5SGC1,ADL-P_5SGC2,MTL_P_MASTER,MTL_M_Master,MTL_N_MASTER,MTL_S_MASTER,ADL-M_5SGC1,ADL-M_2SDC2,ADL-M_3SDC1,ADL-M_3SDC2,ADL-M_2SDC1,RPL-Px_3SDC1,RPL-P_5SGC1,RPL-P_5SGC2,RPL-P_4SDC1,RPL-P_3SDC2,RPL-P_2SDC3,RKLSX2_NA,ADL_N_REV0,ADL-N_REV1,ADL_SBGA_5GC,RPL-SBGA_5SC,KBL_NON_ULT,EC-NA,EC-REVIEW,TCSS-TBT-P1,ICL-ArchReview-PostSi,GLK-RS3-10_IFWI,ICL_BAT_NEW,LKF_ERB_PO,BIOS_EXT_BAT,TGL_ERB_PO,OBC-CNL-PCH-XDCI-USBC_Audio,OBC-CFL-PCH-XDCI-USBC_Audio,OBC-LKF-CPU-IOM-TCSS-USBC_Audio,OBC-ICL-CPU-IOM-TCSS-USBC_Audio,OBC-TGL-CPU-IOM-TCSS-USBC_Audio,TGL_BIOS_PO_P2,TGL_IFWI_PO_P2,TGL_NEW_BAT,ADL-S_TGP-H_PO_Phase2,LKF_WCOS_BIOS_BAT_NEW,MTL_PSS_1.0,ADL_M_PO_Phase2,ADL-S_4SDC1,ADL-S_4SDC2,ADL-S_4SDC4,ADL_N_2SDC2,ADL_N_2SDC3,MTL_VS_0.8,IFWI_FOC_BAT,MTL_IFWI_PSS_EXTENDED,CQN_DASHBOARD,MTL_M_MASTER,ADL-P_4SDC2,ADL_N_PO_Phase2,RPL-Px_5SGC1,MTL_IFWI_BAT,MTL_HFPGA_TCSS,RPL-S_5SGC1,RPL-S_2SDC4,MTL-M_5SGC1,MTL-M_4SDC1,MTL-M_4SDC2,MTL-M_3SDC3,MTL-M_2SDC4,MTL-M_2SDC5,MTL-M_2SDC6,MTL_IFWI_CBV_PMC,MTL_IFWI_CBV_TBT,MTL_IFWI_CBV_EC,MTL_IFWI_CBV_IOM,MTL_IFWI_CBV_BIOS,MTL-P_5SGC1,MTL-P_4SDC1,MTL-P_4SDC2,MTL-P_3SDC3,MTL-P_3SDC4,MTL-P_2SDC5,MTL-P_2SDC6,RPL-SBGA_4SC,RPL-Px_4SP2,RPL-P_2SDC4,RPL-P_2SDC5,RPL-P_2SDC6,RPL-Px_2SDC1,RPL-SBGA_2SC1,RPL-SBGA_2SC2-2,MTL_PSS_1.0_Block,MTL_PSS_1.1,ARL_S_PSS1.1,LNLM5SGC,LNLM3SDC3,LNLM3SDC4,LNLM3SDC5,LNLM3SDC1,LNLM2SDC6,ARL_S_PSS1.0,MTLSGC1,MTLSDC2,MTLSDC3,MTLSDC4,MTLSDC2,MTLSDC3,MTLSDC4,MTLSDC1,RPL_Hx-R-DC1,RPL_Hx-R-GC,RPL_Hx-R-GC,RPL_Hx-R-DC1,LNLM2SDC7,RPL-P_DC7,RPLS_SV1DC,RPLHx_Win10GC,RPLP_SV1GC,RPLP_Win10GC,RPLP_SV1DC1,RPLP_Win10DC1,RPLP_SV1DC2,RPLP_Win10DC2,RPL-SBGA_DC3,RPLHx_SV1GC</t>
  </si>
  <si>
    <t>alderlake-m,alderlake-n,alderlake-p,alderlake-s,alderlake-sb,arrowlake-px,arrowlake-s,lunarlake-m,lunarlake-p,lunarlake-s,meteorlake-m,meteorlake-n,meteorlake-p,meteorlake-s,raptorlake-p,raptorlake-px,raptorlake-s,raptorlake-sbga,raptorlake_refresh-sbga,tigerlake-h</t>
  </si>
  <si>
    <t>Verify Type-C multi port - USB only functionality before/after CMS state</t>
  </si>
  <si>
    <t>CSS-IVE-94331</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</si>
  <si>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</si>
  <si>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MoS (Modern Standby),TBT_PD_EC_NA,TCSS,USB3.0,USB3.1,USB-TypeC</t>
  </si>
  <si>
    <t>USB Type_C Use Case Strategy_v0.6
BC-RQTBC-13815
BC-RQTBC-13336 
 LKF PRD Coverage: BC-RQTBCLF-278
BC-RQTBC-14618
BC-RQTBC-15628
LKF PSS UCIS Coverage: 4_335-UCIS-2984,IceLake-UCIS-4269
CML PRD Coverage:BC-RQTBC-14618
TGL PRD Coverage: BC-RQTBCTL-438
RKL Coverage ID : 2203201730,2203202987
JSLP Coverage ID: 2203201730
ADL: 2205445428MTL_P : 22010767569  MTL_M : 22010767598</t>
  </si>
  <si>
    <t>USB devices connected to multiple Type-C port should be functional before/after CMS states</t>
  </si>
  <si>
    <t>Socwatch</t>
  </si>
  <si>
    <t>This test is to Verify Type-C multi port - USB only functionality before/after C-MoS state</t>
  </si>
  <si>
    <t>EC-SX,EC-TYPEC,UDL2.0_ATMS2.0,EC-PD-NA,OBC-CNL-PCH-XDCI-USBC-USB2_Storage_Display,OBC-CFL-PCH-XDCI-USBC-USB2_Storage_Display,OBC-LKF-CPU-TCSS-USBC-USB2_Storage_Display,OBC-TGL-CPU-iTCSS-TCSS-USB2_Storage_Display,CML-H_ADP-S_PO_Phase3,TGL_H_Delta,IFWI_Payload_TBT,IFWI_Payload_EC,UTR_SYNC,RPL_S_BackwardComp,ADL-S_ 5SGC_1DPC,ADL_N_MASTER,ADL_N_5SGC1,ADL_N_4SDC1,ADL_N_3SDC1,ADL_N_2SDC1,ADL_N_2SDC2,ADL_N_2SDC3,TGL_H_MASTER,IFWI_TEST_SUITE,IFWI_COMMON_UNIFIED,MTL_Test_Suite,RPL-S_ 5SGC1,ADL-P_5SGC1,ADL-P_5SGC2,MTL_P_MASTER,MTL_M_MASTER,MTL_N_MASTER,MTL_S_MASTER,ADL-M_5SGC1,ADL-M_2SDC2,ADL-M_3SDC1,ADL-M_3SDC2,ADL-M_2SDC1,RPL-Px_5SGC1,RPL-Px_3SDC1,RPL-P_5SGC1,RPL-P_5SGC2,RPL-P_4SDC1,RPL-P_3SDC2,RPL-P_2SDC3,RKLSX2_NA,ADL_N_REV0,ADL-N_REV1,ADL_SBGA_5GC,RPL-SBGA_5SC,KBL_NON_ULT,EC-NA,EC-REVIEW,TCSS-TBT-P1,ICL-ArchReview-PostSi,GLK-RS3-10_IFWI,ICL_BAT_NEW,LKF_ERB_PO,BIOS_EXT_BAT,LKF_PO_Phase3,LKF_PO_New_P3,TGL_ERB_PO,OBC-CNL-PCH-XDCI-USBC_Audio,OBC-LKF-CPU-IOM-TCSS-USBC_Audio,OBC-ICL-CPU-IOM-TCSS-USBC_Audio,OBC-TGL-CPU-IOM-TCSS-USBC_Audio,TGL_BIOS_PO_P2,TGL_IFWI_PO_P2,TGL_NEW_BAT,ADL-S_TGP-H_PO_Phase2,LKF_WCOS_BIOS_BAT_NEW,MTL_PSS_1.1,ARL_S_PSS1.1,ADL_M_PO_Phase2,ADL-S_4SDC1,ADL-S_4SDC2,ADL-S_4SDC4,MTL_VS_0.8,IFWI_FOC_BAT,MTL_IFWI_PSS_EXTENDED,CQN_DASHBOARD,ADL-P_4SDC2,ADL_N_PO_Phase2,MTL_IFWI_BAT,MTL_HFPGA_TCSS,RPL-S_5SGC1,RPL-S_2SDC4,MTL-M_5SGC1,MTL-M_4SDC1,MTL-M_4SDC2,MTL-M_3SDC3,MTL-M_2SDC4,MTL-M_2SDC5,MTL-M_2SDC6,MTL_IFWI_CBV_PMC,MTL_IFWI_CBV_TBT,MTL_IFWI_CBV_EC,MTL_IFWI_CBV_IOM,MTL-P_5SGC1,MTL-P_4SDC1,MTL-P_4SDC2,MTL-P_3SDC3,MTL-P_3SDC4,MTL-P_2SDC5,MTL-P_2SDC6,RPL-SBGA_4SC,RPL-Px_4SP2,RPL-P_2SDC4,RPL-P_2SDC5,RPL-P_2SDC6,RPL-Px_2SDC1,RPL-SBGA_2SC1,RPL-SBGA_2SC2-2,MTLSGC1,MTLSDC1,MTLSDC4,MTLSDC3,MTLSDC2,LNLM5SGC,LNLM3SDC3,LNLM3SDC4,LNLM3SDC5,LNLM3SDC1,LNLM2SDC6,RPL_Hx-R-DC1,RPL_Hx-R-GC,RPL_Hx-R-GC,RPL_Hx-R-DC1,LNLM2SDC7,MTL_PSS_1.1_Block,RPL-P_DC7,RPLS_SV1DC,RPLHx_Win10GC,RPLP_SV1GC,RPLP_Win10GC,RPLP_SV1DC1,RPLP_Win10DC1,RPLP_SV1DC2,RPLP_Win10DC2,RPL-SBGA_DC3,RPLHx_SV1GC</t>
  </si>
  <si>
    <t>Verify Type-C multi port functionality - Display and USB</t>
  </si>
  <si>
    <t>bios.platform,bios.sa,fw.ifwi.MGPhy,fw.ifwi.iom,fw.ifwi.nphy,fw.ifwi.pmc,fw.ifwi.sam,fw.ifwi.sphy,fw.ifwi.tbt</t>
  </si>
  <si>
    <t>CSS-IVE-94337</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</si>
  <si>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</si>
  <si>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Display Panels,TBT_IOMMU,TBT_PD_EC_NA,TCSS,USB3.0,USB-TypeC</t>
  </si>
  <si>
    <t>USB Type_C Use Case Strategy_v0.6
BC-RQTBC-13815
BC-RQTBC-13336
BC-RQTBC-13961
BC-RQTBC-12460 
 LKF PRD Coverage: BC-RQTBCLF-278
BC-RQTBC-14618
BC-RQTBC-15628
220195081
LKF PSS UCIS Coverage: IceLake-UCIS-4269,4_335-UCIS-2984
CML PRD Coverage:BC-RQTBC-14618
RKL Coverage ID : 2203201730
JSLP Coverage ID: 2203201730MTL_P : 22010767569  MTL_M : 22010767598</t>
  </si>
  <si>
    <t>Both USB and DP over multiple Type-C port should be functional Simultaneously without any issue</t>
  </si>
  <si>
    <t>bios.alderlake,bios.arrowlake,bios.cannonlake,bios.coffeelake,bios.cometlake,bios.geminilake,bios.icelake-client,bios.jasperlake,bios.kabylake_r,bios.lakefield,bios.lunarlake,bios.meteorlake,bios.raptorlake,bios.raptorlake_refresh,bios.rocketlake,bios.whiskeylake,ifwi.arrowlake,ifwi.cannonlake,ifwi.coffeelake,ifwi.cometlake,ifwi.geminilake,ifwi.icelake,ifwi.kabylake_r,ifwi.lakefield,ifwi.lunarlake,ifwi.meteorlake,ifwi.raptorlake,ifwi.raptorlake_refresh,ifwi.whiskeylake</t>
  </si>
  <si>
    <t>bios.alderlake,bios.arrowlake,bios.cannonlake,bios.coffeelake,bios.cometlake,bios.geminilake,bios.icelake-client,bios.jasperlake,bios.kabylake_r,bios.lakefield,bios.lunarlake,bios.meteorlake,bios.raptorlake,bios.rocketlake,bios.whiskeylake,ifwi.cannonlake,ifwi.coffeelake,ifwi.cometlake,ifwi.geminilake,ifwi.icelake,ifwi.kabylake_r,ifwi.lakefield,ifwi.meteorlake,ifwi.raptorlake,ifwi.whiskeylake</t>
  </si>
  <si>
    <t>This test is to Verify Type-C multi port functionality - Display and USB</t>
  </si>
  <si>
    <t>EC-FV,EC-TYPEC,L5_milestone_only,LKF_ERB_PO,UDL2.0_ATMS2.0,LKF_PO_Phase2,EC-PD-NA,Bios_DMA,CML_TBT_Security_BIOS,CML_DG1_Delta,CML-H_ADP-S_PO_Phase3,IFWI_Payload_TBT,UTR_SYNC,RPL_S_BackwardComp,ADL-S_ 5SGC_1DPC,ADL_N_MASTER,ADL_N_5SGC1,ADL_N_4SDC1,ADL_N_3SDC1,ADL_N_2SDC1,ADL_N_2SDC2,ADL_N_2SDC3,IFWI_TEST_SUITE,IFWI_COMMON_UNIFIED,MTL_Test_Suite,IFWI_FOC_BAT,MTL_IFWI_PSS_EXTENDED,RPL-S_ 5SGC1,ADL-P_5SGC1,ADL-P_5SGC2,MTL_P_MASTER,MTL_M_MASTER,MTL_N_MASTER,MTL_S_MASTER,ADL-M_5SGC1,ADL-M_2SDC2,ADL-M_3SDC1,ADL-M_3SDC2,ADL-M_2SDC1,ADL-P_3SDC3,ADL-P_3SDC4,ADL-P_2SDC1,ADL-P_2SDC2,RPL-Px_5SGC1,RPL-Px_3SDC1,RPL-P_5SGC1,RPL-P_5SGC2,RPL-P_4SDC1,RPL-P_3SDC2,RPL-P_2SDC3,RKLSX2_NA,ADL_N_REV0,ADL-N_REV1,MTL_IFWI_BAT,ADL_SBGA_5GC,RPL-SBGA_5SC,KBL_NON_ULT,EC-NA,EC-REVIEW,TCSS-TBT-P1,ICL-ArchReview-PostSi,GLK-RS3-10_IFWI,ICL_BAT_NEW,BIOS_EXT_BAT,LKF_PO_Phase3,LKF_PO_New_P3,TGL_ERB_PO,OBC-ICL-CPU-IOM-TCSS-USBC_Audio,OBC-TGL-CPU-IOM-TCSS-USBC_Audio,TGL_BIOS_PO_P2,TGL_IFWI_PO_P2,TGL_NEW_BAT,ADL-S_TGP-H_PO_Phase2,LKF_WCOS_BIOS_BAT_NEW,IFWI_Payload_EC,MTL_PSS_1.0,ADL_M_PO_Phase2,ADL-S_4SDC1,ADL-S_4SDC2,ADL-S_4SDC4,MTL_VS_0.8,CQN_DASHBOARD,ADL-P_4SDC2,ADL_N_PO_Phase2,MTL_HFPGA_TCSS,RPL-S_5SGC1,RPL-S_2SDC4,MTL_IFWI_QAC,MTL-M_5SGC1,MTL-M_4SDC1,MTL-M_4SDC2,MTL-M_3SDC3,MTL-M_2SDC4,MTL-M_2SDC5,MTL-M_2SDC6,MTL_IFWI_IAC_IOM,MTL_IFWI_CBV_TBT,MTL_IFWI_CBV_EC,MTL_IFWI_CBV_IOM,MTL_IFWI_CBV_BIOS,MTL-P_5SGC1,MTL-P_4SDC1,MTL-P_4SDC2,MTL-P_3SDC3,MTL-P_3SDC4,MTL-P_2SDC5,MTL-P_2SDC6,RPL-SBGA_4SC,RPL-Px_4SP2,RPL-P_2SDC4,RPL-P_2SDC5,RPL-P_2SDC6,RPL-Px_2SDC1,MTL_M_P_PV_POR,RPL-SBGA_2SC1,RPL-SBGA_2SC2-2,MTL_PSS_1.0_Block,MTL_PSS_1.1,ARL_S_PSS1.1,LNLM5SGC,LNLM3SDC3,LNLM3SDC4,LNLM3SDC5,LNLM3SDC1,LNLM2SDC6,ARL_S_PSS1.0ARL_S_IFWI_0.8PSS,MTLSGC1,MTLSDC1,MTLSDC2,MTLSDC3,MTLSDC4,MTLSDC2,MTLSDC3,MTLSDC4,MTLSDC1,RPL_Hx-R-DC1,RPL_Hx-R-GC,RPL_Hx-R-GC,RPL_Hx-R-DC1,LNLM2SDC7,RPL-P_DC7,RPLS_SV1DC,RPLHx_Win10GC,RPLP_SV1GC,RPLP_Win10GC,RPLP_SV1DC1,RPLP_Win10DC1,RPLP_SV1DC2,RPLP_Win10DC2,RPL-SBGA_DC3,RPLHx_SV1GC</t>
  </si>
  <si>
    <t>alderlake-m,alderlake-n,alderlake-p,alderlake-s,alderlake-sb,arrowlake-px,arrowlake-s,lunarlake-m,lunarlake-p,lunarlake-s,meteorlake-m,meteorlake-n,meteorlake-p,meteorlake-s,raptorlake-p,raptorlake-px,raptorlake-s,raptorlake-sbga,raptorlake_refresh-sbga</t>
  </si>
  <si>
    <t>Verify Type-C multi port functionality - Display and USB before/after Sx Cycles</t>
  </si>
  <si>
    <t>CSS-IVE-94338</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</si>
  <si>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</si>
  <si>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Display Panels,S-states,TBT_IOMMU,TBT_PD_EC_NA,TCSS,USB3.0,USB-TypeC</t>
  </si>
  <si>
    <t>USB
Type_C
Use
Case
Strategy_v0.6
BC-RQTBC-13815
BC-RQTBC-13336
BC-RQTBCTL-422
BC-RQTBCTL-1152
BC-RQTBC-12993 
 LKF PRD Coverage: BC-RQTBCLF-278
BC-RQTBC-14618
BC-RQTBC-15628
TGL: BC-RQTBCTL-442,BC-RQTBCTL-438,BC-RQTBCTL-1152
LKF PSS UCIS Coverage: 4_335-UCIS-2995,IceLake-UCIS-4269,4_335-UCIS-2984
JSL PRD Coverage: BC-RQTBC-16424
CML PRD Cooverage:BC-RQTBC-12993
CML PRD Coverage:BC-RQTBC-14618
RKL Coverage ID : 2203201730,2203202987, 1405574487
JSLP Coverage ID: 2203201730, 1405574487MTL_P : 22010767569  MTL_M : 22010767598</t>
  </si>
  <si>
    <t>Both USB and DP over multiple Type-C port should be functional Simultaneously after Sx (S3/S0i3,S4,S5) Cycles without any issue</t>
  </si>
  <si>
    <t>This test is to Verify Type-C multi port functionality - Display and USB before/after Sx (S3/S0i3,S4,S5) Cycles</t>
  </si>
  <si>
    <t>EC-FV,EC-TYPEC,EC-SX,UDL2.0_ATMS2.0,LKF_PO_Phase3,LKF_PO_New_P3,EC-PD-NA,OBC-CFL-PCH-XDCI-USBC-USB2_Display_Storage_DP_HDMI,OBC-LKF-CPU-TCSS-USBC-USB2_Display_Storage_DP_HDMI,Bios_DMA,CML_TBT_Security_BIOS,CML_DG1_Delta,CML-H_ADP-S_PO_Phase3,IFWI_Payload_TBT,IFWI_Payload_EC,UTR_SYNC,RPL_S_MASTER,RPL_P_MASTER,RPL_S_BackwardComp,ADL-S_ 5SGC_1DPC,ADL_N_MASTER,ADL_N_5SGC1,ADL_N_4SDC1,ADL_N_3SDC1,ADL_N_2SDC1,TGL_H_MASTER,IFWI_TEST_SUITE,IFWI_COMMON_UNIFIED,MTL_Test_Suite,IFWI_FOC_BAT,RPL-S_ 5SGC1,ADL-P_5SGC1,ADL-P_5SGC2,MTL_P_MASTER,MTL_M_MASTER,MTL_N_MASTER,MTL_S_MASTER,ADL-M_5SGC1,ADL-M_2SDC2,ADL-M_3SDC1,ADL-M_3SDC2,ADL-M_2SDC1,ADL-P_3SDC3,RPL-Px_3SDC1,RPL-P_5SGC1,RPL-P_5SGC2,RPL-P_4SDC1,RPL-P_3SDC2,RPL-P_2SDC3,RKLSX2_NA,ADL_N_REV0,ADL-N_REV1,ADL_SBGA_5GC,RPL-SBGA_5SC,KBL_NON_ULT,EC-NA,EC-REVIEW,TCSS-TBT-P1,ICL-ArchReview-PostSi,GLK-RS3-10_IFWI,ICL_BAT_NEW,LKF_ERB_PO,BIOS_EXT_BAT,TGL_ERB_PO,OBC-TGL-CPU-IOM-TCSS-USBC_Audio,TGL_BIOS_PO_P2,TGL_IFWI_PO_P2,TGL_NEW_BAT,ADL-S_TGP-H_PO_Phase2,LKF_WCOS_BIOS_BAT_NEW,MTL_PSS_1.0,ADL_M_PO_Phase2,ADL-S_4SDC1,ADL-S_4SDC2,ADL-S_4SDC4,ADL_N_2SDC2,ADL_N_2SDC3,MTL_VS_0.8,MTL_IFWI_PSS_EXTENDED,CQN_DASHBOARD,ADL-P_4SDC2,ADL_N_PO_Phase2,RPL-Px_5SGC1,MTL_IFWI_BAT,MTL_HFPGA_TCSS,RPL-S_5SGC1,RPL-S_2SDC4,MTL-M_5SGC1,MTL-M_4SDC1,MTL-M_4SDC2,MTL-M_3SDC3,MTL-M_2SDC4,MTL-M_2SDC5,MTL-M_2SDC6,MTL_IFWI_IAC_IOM,MTL_IFWI_CBV_PMC,MTL_IFWI_CBV_TBT,MTL_IFWI_CBV_EC,MTL_IFWI_CBV_IOM,MTL-P_5SGC1,MTL-P_4SDC1,MTL-P_4SDC2,MTL-P_3SDC3,MTL-P_3SDC4,MTL-P_2SDC5,MTL-P_2SDC6,RPL-SBGA_4SC,RPL-Px_4SP2,RPL-P_2SDC4,RPL-P_2SDC5,RPL-P_2SDC6,RPL-Px_2SDC1,MTL_M_P_PV_POR,RPL-SBGA_2SC1,RPL-SBGA_2SC2-2,MTL_PSS_1.0_Block,MTL_PSS_1.1,ARL_S_PSS1.1,LNLM5SGC,LNLM3SDC3,LNLM3SDC4,LNLM3SDC5,LNLM3SDC1,LNLM2SDC6,ARL_S_PSS1.0,MTLSGC1,MTLSDC2,MTLSDC3,MTLSDC4,MTLSDC2,MTLSDC3,MTLSDC4,MTLSDC1,RPL_Hx-R-DC1,RPL_Hx-R-GC,RPL_Hx-R-GC,RPL_Hx-R-DC1,LNLM2SDC7,RPL-P_DC7,RPLS_SV1DC,RPLHx_Win10GC,RPLP_SV1GC,RPLP_Win10GC,RPLP_SV1DC1,RPLP_Win10DC1,RPLP_SV1DC2,RPLP_Win10DC2,RPL-SBGA_DC3,RPLHx_SV1GC</t>
  </si>
  <si>
    <t>Verify Sx/S0ix cycle"s with ZPODD connected to System</t>
  </si>
  <si>
    <t>CSS-IVE-95195</t>
  </si>
  <si>
    <t>ADL-S_ADP-S_SODIMM_DDR5_1DPC_Alpha,ADL-S_ADP-S_UDIMM_DDR5_1DPC_PreAlpha,CNL_U20_GT0_PV,CNL_Y22_PV,GLK_B0_RS3_PV,KBL_H42_PV,KBL_S42_PV,KBL_U21_PV,KBL_U22_PV,KBL_U23e_PV,KBL_Y22_PV,TGL_ H81_RS4_Alpha,TGL_ H81_RS4_Beta,TGL_ H81_RS4_PV,TGL_H81_19H2_RS6_PreAlpha,TGL_U42_RS4_PV,TGL_Y42_RS4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</si>
  <si>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MoS (Modern Standby),S0ix-states,S-states</t>
  </si>
  <si>
    <t>Written based on CNL Platform Use case (CNL_Platform_TCs.xls)</t>
  </si>
  <si>
    <t>SUT should enter and Exit from Sleep state without any issue with ODD Connected to SUT </t>
  </si>
  <si>
    <t>bios.alderlake,bios.apollolake,bios.arrowlake,bios.cannonlake,bios.geminilake,bios.kabylake,bios.kabylake_r,bios.lunarlake,bios.meteorlake,bios.raptorlake,bios.tigerlake,ifwi.apollolake,ifwi.arrowlake,ifwi.cannonlake,ifwi.geminilake,ifwi.kabylake,ifwi.kabylake_r,ifwi.lunarlake,ifwi.meteorlake,ifwi.raptorlake,ifwi.tigerlake</t>
  </si>
  <si>
    <t>bios.alderlake,bios.apollolake,bios.arrowlake,bios.geminilake,bios.kabylake,bios.lunarlake,bios.meteorlake,bios.raptorlake,bios.tigerlake,ifwi.apollolake,ifwi.geminilake,ifwi.kabylake,ifwi.meteorlake,ifwi.raptorlake,ifwi.tigerlake</t>
  </si>
  <si>
    <t>S3/S4/S5/S0i3 cycle's with ODD connected to SUT</t>
  </si>
  <si>
    <t>C1_NA,UDL2.0_ATMS2.0,OBC-TGL-PCH-PMC-PM-Sx,IFWI_Payload_Platform,UTR_SYNC,RPL_S_BackwardComp,RPL_S_MASTER,RPL-P_5SGC1,RPL-P_4SDC1,RPL-P_3SDC2,RPL-P_2SDC3,RPL-S_5SGC1,RPL-S_4SDC1,RPL-S_4SDC2,RPL-S_2SDC1,RPL-S_2SDC2,RPL-S_2SDC3,RPL-S_ 5SGC1,ADL-S_ 5SGC_1DPC,ADL-S_4SDC1,IFWI_TEST_SUITE,IFWI_COMMON_UNIFIED,TGL_H_MASTER,ADL-M_5SGC1,ADL_SBGA_5GC,ADL_SBGA_3DC1,ADL_SBGA_3DC2,ADL_SBGA_3DC3,ADL_SBGA_3DC4,RPL-SBGA_5SC,RPLHx_SV1GC,RPLHx_Win10GC,RPL-SBGA_3SC,RPL-S_2SDC7,RPL-S_2SDC8,MTL-M_5SGC1,MTL-M_4SDC1,MTL-M_4SDC2,MTL-M_3SDC3,MTL-M_2SDC4,MTL-M_2SDC5,MTL-M_2SDC6,MTL_IFWI_CBV_PMC,MTL IFWI_Payload_Platform-Val,MTL-P_5SGC1,MTL-P_4SDC1,MTL-P_4SDC2,MTL-P_3SDC3,MTL-P_3SDC4,MTL-P_2SDC5,MTL-P_2SDC6,RPL-P_2SDC4,RPL-P_2SDC5,RPL-P_2SDC6,MTLSGC1</t>
  </si>
  <si>
    <t>alderlake-m,alderlake-p,alderlake-s,alderlake-sb,arrowlake-px,arrowlake-s,lunarlake-m,lunarlake-p,lunarlake-s,meteorlake-m,meteorlake-p,meteorlake-s,raptorlake-p,raptorlake-s,raptorlake-sbga,tigerlake-h</t>
  </si>
  <si>
    <t>Verify Type-C multi port functionality - Display, USB debug and TBT dock</t>
  </si>
  <si>
    <t>CSS-IVE-95251</t>
  </si>
  <si>
    <t>ADL-S_ADP-S_UDIMM_DDR5_1DPC_PreAlpha,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ADL-P_ADP-LP_LP5_PreAlpha,ADL-P_ADP-LP_L4X_PreAlpha</t>
  </si>
  <si>
    <t>debug interfaces,Display Panels,Docking support,iTBT,TBT,TBT_PD_EC_NA,TCSS,USB-TypeC</t>
  </si>
  <si>
    <t>USB Type_C Use Case Strategy_v0.6
CNL Type-C Test Strategy_document
 ICL PRD Coverage: BC-RQTBC-13873 BC-RQTBC-14633 BC-RQTBC-15216 BC-RQTBC-12350 
,BC-RQTBC-13819 
BC-RQTBC-14618
BC-RQTBC-15628
TGL: BC-RQTBCTL-498,BC-RQTBCTL-438,BC-RQTBCTL-1152BC-RQTBCTL-492
CML PRD Coverage: BC-RQTBC-12350,BC-RQTBC-14618
RKL Coverage ID : 2203202987, 2203202802MTL_P : 22010767569</t>
  </si>
  <si>
    <t>Simultaneously Display, USB Debugging and TBT dock should function over multiple Type-C port without any issue</t>
  </si>
  <si>
    <t>bios.alderlake,bios.arrowlake,bios.cannonlake,bios.coffeelake,bios.cometlake,bios.icelake-client,bios.kabylake_r,bios.lunarlake,bios.meteorlake,bios.raptorlake,bios.raptorlake_refresh,bios.rocketlake,bios.tigerlake,ifwi.arrowlake,ifwi.cannonlake,ifwi.coffeelake,ifwi.cometlake,ifwi.icelake,ifwi.kabylake_r,ifwi.lunarlake,ifwi.meteorlake,ifwi.raptorlake,ifwi.raptorlake_refresh,ifwi.tigerlake</t>
  </si>
  <si>
    <t>bios.alderlake,bios.arrowlake,bios.cannonlake,bios.coffeelake,bios.cometlake,bios.icelake-client,bios.kabylake_r,bios.lunarlake,bios.meteorlake,bios.raptorlake,bios.rocketlake,bios.tigerlake,ifwi.cannonlake,ifwi.coffeelake,ifwi.cometlake,ifwi.icelake,ifwi.kabylake_r,ifwi.meteorlake,ifwi.raptorlake,ifwi.tigerlake</t>
  </si>
  <si>
    <t>Putty,TeraTerm,USB View,WinDBG</t>
  </si>
  <si>
    <t>This test is to Verify Simultaneous functionality of Display, USB windbg debug and TBT dock over multiple type-c port</t>
  </si>
  <si>
    <t>KBL-U-KC,EC-TBT3,EC-TYPEC,EC-REVIEW,TCSS-TBT-P1,EC-NA,UDL2.0_ATMS2.0,EC-PD-NA,OBC-ICL-CPU-iTCSS-TCSS-Display_Storage_DP,OBC-TGL-CPU-iTCSS-TCSS-Display_Storage_DP,TGL_BIOS_PO_P3,TGL_IFWI_PO_P2,IFWI_Payload_TBT,IFWI_Payload_Dekel,IFWI_Payload_EC,UTR_SYNC,RPL_S_MASTER,RPL_P_MASTER,RPL_S_BackwardComp,ADL-S_ 5SGC_1DPC,TGL_H_MASTER,IFWI_TEST_SUITE,IFWI_COMMON_UNIFIED,MTL_Test_Suite,,,RPL-S_ 5SGC1,ADL-P_5SGC1,ADL-P_5SGC2,MTL_P_MASTER,MTL_S_MASTER,ADL-P_3SDC2,RPL-Px_5SGC1,RPL-Px_3SDC1,RPL-P_5SGC1,RPL-P_5SGC2,RPL-P_4SDC1,RPL-P_3SDC2,RPL-P_2SDC3,MTL_HFPGA_TCSS,ADL_SBGA_5GC,RPL-SBGA_5SC,KBL_NON_ULT,ICL-ArchReview-PostSi,GLK-RS3-10_IFWI,ICL_BAT_NEW,LKF_ERB_PO,BIOS_EXT_BAT,LKF_PO_Phase3,LKF_PO_New_P3,TGL_ERB_PO,OBC-CNL-PCH-XDCI-USBC_Audio,OBC-CFL-PCH-XDCI-USBC_Audio,OBC-LKF-CPU-IOM-TCSS-USBC_Audio,OBC-ICL-CPU-IOM-TCSS-USBC_Audio,OBC-TGL-CPU-IOM-TCSS-USBC_Audio,TGL_BIOS_PO_P2,TGL_NEW_BAT,ADL-S_TGP-H_PO_Phase2,LKF_WCOS_BIOS_BAT_NEW,,,ADL_M_PO_Phase2,ADL-S_4SDC1,ADL-S_4SDC2,ADL-S_4SDC4,ADL_N_MASTER,ADL_N_5SGC1,ADL_N_4SDC1,ADL_N_3SDC1,ADL_N_2SDC1,ADL_N_2SDC2,ADL_N_2SDC3,MTL_VS_0.8,IFWI_FOC_BAT,MTL_IFWI_PSS_EXTENDED,CQN_DASHBOARD,MTL_M_MASTER,ADL-M_5SGC1,ADL-M_2SDC2,ADL-M_3SDC1,ADL-M_3SDC2,ADL-M_2SDC1,ADL-P_4SDC2,ADL_N_PO_Phase2,ADL_N_REV0,ADL-N_REV1,MTL_IFWI_BAT,RPL-S_5SGC1,MTL_IFWI_QAC,MTL-M_5SGC1,MTL-M_4SDC1,MTL-M_4SDC2,MTL-M_3SDC3,MTL-M_2SDC4,MTL-M_2SDC5,MTL-M_2SDC6,MTL_IFWI_CBV_TBT,MTL_IFWI_CBV_TBT,MTL_IFWI_CBV_EC,MTL_IFWI_CBV_IOM,MTL_IFWI_CBV_BIOS,MTL-P_5SGC1,MTL-P_4SDC1,MTL-P_4SDC2,MTL-P_3SDC3,MTL-P_3SDC4,MTL-P_2SDC5,MTL-P_2SDC6,RPL-SBGA_4SC,RPL-Px_4SP2,RPL-P_5SGC1,RPL-P_2SDC4,RPL-P_2SDC5,RPL-P_2SDC6,RPL-P_2SDC6,RPL-Px_2SDC1,RPL-Px_2SDC1,MTLSGC1,MTLSDC1,MTLSDC4,MTLSGC1,MTLSDC1,MTLSDC3,MTLSGC1,MTLSDC1,MTLSDC2,MTLSDC3,MTLSDC4,LNLM5SGC,LNLM3SDC3,LNLM3SDC4,LNLM3SDC5,LNLM5SGC,LNLM3SDC3,LNLM3SDC4,LNLM3SDC5,LNLM3SDC1,LNLM2SDC6,ARL_S_IFWI_1.1PSS,RPL_Hx-R-DC1,RPL_Hx-R-GC,RPL_Hx-R-GC,RPL_Hx-R-DC1,LNLM2SDC7,RPL-P_DC7,RPLS_SV1DC,RPLHx_Win10GC,RPLP_SV1GC,RPLP_Win10GC,RPLP_SV1DC1,RPLP_Win10DC1,RPL-SBGA_DC3,RPLHx_SV1GC</t>
  </si>
  <si>
    <t>alderlake-p,alderlake-s,alderlake-sb,arrowlake-px,arrowlake-s,lunarlake-m,lunarlake-p,lunarlake-s,meteorlake-m,meteorlake-p,meteorlake-s,raptorlake-p,raptorlake-px,raptorlake-s,raptorlake-sbga,raptorlake_refresh-sbga,tigerlake-h</t>
  </si>
  <si>
    <t>Verify Type-C multi port functionality - Consumer, Digital Audio and USB3.1 Gen2 SSD</t>
  </si>
  <si>
    <t>bios.platform,bios.sa,fw.ifwi.MGPhy,fw.ifwi.dekelPhy,fw.ifwi.iom,fw.ifwi.nphy,fw.ifwi.pmc,fw.ifwi.sphy,fw.ifwi.tbt</t>
  </si>
  <si>
    <t>CSS-IVE-95253</t>
  </si>
  <si>
    <t>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Y42_RS6_PV,KBL_U21_PV,KBLR_Y_PV,KBLR_Y22_PV,TGL_ H81_RS4_Alpha,TGL_ H81_RS4_Beta,TGL_ H81_RS4_PV,TGL_H81_19H2_RS6_PreAlpha,TGL_U42_RS4_PV,TGL_UY42_PO,TGL_Y42_RS4_PV,WHL_U42_Corp_PV,WHL_U42_PV,WHL_U43e_Corp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GLR_UP3_HR21_Alpha,TGLR_UP3_HR21_Beta,TGLR_UP3_HR21_PV</t>
  </si>
  <si>
    <t>audio codecs,EC-Lite,iTBT,Real Battery Management,TCSS,USB PD,USB-TypeC</t>
  </si>
  <si>
    <t>USB Type_C Use Case Strategy_v0.6
CNL Type-C Test Strategy_document
BC-RQTBC-14618
BC-RQTBC-15628
TGL PSS UCIS Coverage: IceLake-UCIS-4269
CML PRD Coverage: BC-RQTBC-14618
RKL Coverage ID :2203201383,2203202518,2203203016,2203202802,2203202480MTL_P : 22010767569 , 16011327115</t>
  </si>
  <si>
    <t>Simultaneously Consumer, Digital Audio and USB3.1 Gen2 SSD should function over multiple Type-C port without any issue</t>
  </si>
  <si>
    <t>bios.alderlake,bios.arrowlake,bios.cannonlake,bios.coffeelake,bios.cometlake,bios.icelake-client,bios.kabylake_r,bios.lunarlake,bios.meteorlake,bios.raptorlake_refresh,bios.tigerlake,bios.whiskeylake,ifwi.arrowlake,ifwi.cannonlake,ifwi.coffeelake,ifwi.cometlake,ifwi.icelake,ifwi.kabylake_r,ifwi.lunarlake,ifwi.meteorlake,ifwi.raptorlake,ifwi.raptorlake_refresh,ifwi.tigerlake,ifwi.whiskeylake</t>
  </si>
  <si>
    <t>bios.alderlake,bios.arrowlake,bios.cannonlake,bios.coffeelake,bios.cometlake,bios.icelake-client,bios.kabylake_r,bios.lunarlake,bios.meteorlake,bios.tigerlake,bios.whiskeylake,ifwi.cannonlake,ifwi.coffeelake,ifwi.cometlake,ifwi.icelake,ifwi.kabylake_r,ifwi.meteorlake,ifwi.raptorlake,ifwi.tigerlake,ifwi.whiskeylake</t>
  </si>
  <si>
    <t>Batmon,Tenlira,USB Tree View,USB View</t>
  </si>
  <si>
    <t>This test is to Verify Simultaneous functionality of Consumer, Digital Audio and USB3.1 Gen2 SSD over multiple type-c port</t>
  </si>
  <si>
    <t>KBL-U-KC,EC-NA,EC-BATTERY,EC-TYPEC,TCSS-TBT-P1,ICL-ArchReview-PostSi,UDL2.0_ATMS2.0,TGL_ERB_PO,OBC-CNL-PCH-XDCI-USBC-USB3_Audio_Storage,OBC-CFL-PCH-XDCI-USBC-USB3_Audio_Storage,OBC-ICL-CPU-iTCSS-TCSS-USB3_Audio_Storage,OBC-TGL-CPU-iTCSS-TCSS-USB3_Audio_Storage,TGL_BIOS_PO_P3,TGL_IFWI_PO_P3,CML_EC_FV,EC-FV2,IFWI_Payload_TBT,IFWI_Payload_Dekel,MTL_PSS_1.0,MTL_PSS_1.1,ARL_S_PSS1.1,UTR_SYNC,LNL_M_PSS0.8,TGL_H_MASTER,IFWI_TEST_SUITE,IFWI_COMMON_UNIFIED,MTL_Test_Suite,MTL_PSS_1.1,ARL_S_PSS1.1,MTL_P_MASTER,RPL-Px_3SDC1,RPL-P_5SGC1,RPL-P_5SGC2,RPL-P_4SDC1,RPL-P_3SDC2,RPL-P_2SDC3,MTL_HFPGA_TCSS,,MTL_HFPGA_BLOCK,MTL-M_5SGC1,MTL-M_4SDC1,MTL-M_4SDC2,MTL-M_3SDC3,MTL-M_2SDC4,MTL-M_2SDC5,MTL-M_2SDC6,MTL_IFWI_CBV_ACE FW,MTL_IFWI_CBV_TBT,MTL_IFWI_CBV_EC,MTL_IFWI_CBV_SPHY,MTL_IFWI_CBV_IOM,MTL-P_5SGC1,MTL-P_4SDC1,MTL-P_4SDC2,MTL-P_3SDC3,MTL-P_3SDC4,MTL-P_2SDC5,MTL-P_2SDC6,RPL-P_2SDC5,RPL-P_2SDC6,RPL-Px_4SP2,LNLM5SGC,LNLM3SDC3,LNLM3SDC4,LNLM3SDC5,LNLM5SGC,LNLM3SDC3,LNLM3SDC4,LNLM3SDC5,LNLM3SDC1,LNLM2SDC6,ARL_S_PSS1.0,ARL_S_IFWI_1.1PSS,RPL_Hx-R-DC1,RPL_Hx-R-GC,RPL_Hx-R-GC,RPL_Hx-R-DC1,LNLM2SDC7,RPL-P_DC7,RPLP_SV1GC,RPLP_Win10GC,RPLP_SV1DC1,RPLP_Win10DC1,RPLP_SV1DC2,RPLP_Win10DC2</t>
  </si>
  <si>
    <t>alderlake-p,arrowlake-px,arrowlake-s,lunarlake-m,lunarlake-p,meteorlake-m,meteorlake-p,raptorlake-p,raptorlake-px,raptorlake_refresh-sbga,tigerlake-h</t>
  </si>
  <si>
    <t>Verify Type-C multi port functionality - Provider, HDMI and USB Camera</t>
  </si>
  <si>
    <t>CSS-IVE-95262</t>
  </si>
  <si>
    <t>ADL-S_ADP-S_UDIMM_DDR5_1DPC_PreAlpha,CFL_KBPH_S62_RS3_PV,CFL_KBPH_S82_RS6_PV ,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Alpha,MTL_P_DDR5_Beta,MTL_P_DDR5_PV,MTL_P_LP4_Alpha,MTL_P_LP4_Beta,MTL_P_LP4_PV,MTL_P_LP5/x_Alpha,MTL_P_LP5/x_Beta,MTL_P_LP5/x_PV,ADL-P_ADP-LP_LP5_PreAlpha,ADL-P_ADP-LP_L4X_PreAlpha,ADL-P_ADP-LP_DDR4_PreAlpha,ADL-P_ADP-LP_DDR5_PreAlpha</t>
  </si>
  <si>
    <t>Display Panels,iTBT,TBT,TBT_PD_EC_NA,TCSS,USB3.0,USB-TypeC</t>
  </si>
  <si>
    <t>USB Type_C Use Case Strategy_v0.6
CNL Type-C Test Strategy_document
BC-RQTBC-13961
BC-RQTBC-12460
BC-RQTBC-13336
BC-RQTBC-14618
BC-RQTBC-15628
TGL PSS UCIS Coverage: IceLake-UCIS-4269
CML PRD Coverage: BC-RQTBC-14618
RKL Coverage ID :2203201383,2203202518,2203203016,2203202802,2203202480MTL_P : 22010767569</t>
  </si>
  <si>
    <t>Simultaneously Provider, HDMI and USB Camera should function over multiple Type-C port without any issue</t>
  </si>
  <si>
    <t>bios.alderlake,bios.arrowlake,bios.cannonlake,bios.coffeelake,bios.cometlake,bios.icelake-client,bios.kabylake_r,bios.lunarlake,bios.meteorlake,bios.raptorlake,bios.raptorlake_refresh,bios.rocketlake,bios.tigerlake,bios.whiskeylake,ifwi.arrowlake,ifwi.cannonlake,ifwi.coffeelake,ifwi.cometlake,ifwi.icelake,ifwi.kabylake_r,ifwi.lunarlake,ifwi.meteorlake,ifwi.raptorlake,ifwi.raptorlake_refresh,ifwi.tigerlake,ifwi.whiskeylake</t>
  </si>
  <si>
    <t>bios.alderlake,bios.arrowlake,bios.cannonlake,bios.coffeelake,bios.cometlake,bios.icelake-client,bios.kabylake_r,bios.lunarlake,bios.meteorlake,bios.raptorlake,bios.rocketlake,bios.tigerlake,bios.whiskeylake,ifwi.cannonlake,ifwi.coffeelake,ifwi.cometlake,ifwi.icelake,ifwi.kabylake_r,ifwi.meteorlake,ifwi.raptorlake,ifwi.tigerlake,ifwi.whiskeylake</t>
  </si>
  <si>
    <t>Batmon</t>
  </si>
  <si>
    <t>This test is to Verify Simultaneous functionality of Provider, HDMI and USB Camera over multiple type-c port</t>
  </si>
  <si>
    <t>KBL-U-KC,EC-NA,L5_milestone_only,TCSS-TBT-P1,ICL-ArchReview-PostSi,UDL2.0_ATMS2.0,OBC-CNL-PCH-XDCI-USBC-USB3_Display_Camera_DP,EC-PD-NA,CML-H_ADP-S_PO_Phase3,IFWI_Payload_TBT,IFWI_Payload_Dekel,IFWI_Payload_EC,UTR_SYNC,RPL_S_BackwardComp,ADL-S_ 5SGC_1DPC,ADL-S_4SDC1,ADL-S_4SDC2,ADL-S_4SDC4,IFWI_TEST_SUITE,IFWI_COMMON_UNIFIED,MTL_Test_Suite,RPL-S_ 5SGC1,ADL-P_5SGC1,ADL-P_5SGC2,MTL_P_MASTER,MTL_S_MASTER,ADL-P_3SDC2,ADL-P_2SDC1,ADL-P_2SDC2,RPL-Px_5SGC1,RPL-Px_3SDC1,RPL-P_5SGC1,RPL-P_5SGC2,RPL-P_4SDC1,RPL-P_3SDC2,RPL-P_2SDC3,ADL_SBGA_5GC,RPL-SBGA_5SC,KBL_NON_ULT,EC-REVIEW,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MTL_PSS_1.0,ADL_M_PO_Phase2,ADL_N_MASTER,ADL_N_5SGC1,ADL_N_4SDC1,ADL_N_3SDC1,ADL_N_2SDC1,ADL_N_2SDC2,ADL_N_2SDC3,MTL_VS_0.8,IFWI_FOC_BAT,MTL_IFWI_PSS_EXTENDED,CQN_DASHBOARD,MTL_M_MASTER,ADL-M_5SGC1,ADL-M_2SDC2,ADL-M_3SDC1,ADL-M_3SDC2,ADL-M_2SDC1,ADL-P_4SDC2,ADL_N_PO_Phase2,ADL_N_REV0,ADL-N_REV1,MTL_IFWI_BAT,MTL_HFPGA_TCSS,RPL-S_5SGC1,RPL-S_2SDC4,MTL_IFWI_QAC,MTL-M_5SGC1,MTL-M_4SDC1,MTL-M_4SDC2,MTL-M_3SDC3,MTL-M_2SDC4,MTL-M_2SDC5,MTL-M_2SDC6,MTL_IFWI_CBV_TBT,MTL_IFWI_CBV_EC,MTL_IFWI_CBV_IOM,MTL_IFWI_CBV_IUNIT,MTL-P_5SGC1,MTL-P_4SDC1,MTL-P_4SDC2,MTL-P_3SDC3,MTL-P_3SDC4,MTL-P_2SDC5,MTL-P_2SDC6,RPL-SBGA_4SC,RPL-Px_4SP2,RPL-P_2SDC4,RPL-P_2SDC5,RPL-P_2SDC6,RPL-Px_2SDC1,RPL-SBGA_2SC1,RPL-SBGA_2SC2-2,MTL_PSS_1.0_Block,MTL_PSS_1.1,ARL_S_PSS1.1,LNLM5SGC,LNLM3SDC3,LNLM3SDC4,LNLM3SDC5,LNLM3SDC1,LNLM2SDC6,ARL_S_PSS1.0,MTLSGC1,MTLSDC2,MTLSDC3,MTLSDC4,MTLSDC2,MTLSDC3,MTLSDC4,MTLSDC1,RPL_Hx-R-DC1,RPL_Hx-R-GC,RPL_Hx-R-GC,RPL_Hx-R-DC1,LNLM2SDC7,RPL-P_DC7,RPLS_SV1DC,RPLHx_Win10GC,RPLP_Win10GC,RPLP_SV1DC1,RPLP_Win10DC1,RPLP_SV1DC2,RPLP_Win10DC2,RPL-SBGA_DC3,RPLHx_SV1GC</t>
  </si>
  <si>
    <t>Verify USB3.1 gen2 device enumeration as SuperSpeed+ device over USB3.0 Type-A port</t>
  </si>
  <si>
    <t>anaray5x</t>
  </si>
  <si>
    <t>bios.pch,fw.ifwi.pchc</t>
  </si>
  <si>
    <t>CSS-IVE-99297</t>
  </si>
  <si>
    <t>Internal and External Storage</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</si>
  <si>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JSLP_POR_20H1_Alpha,JSLP_POR_20H1_PreAlpha,JSLP_POR_20H2_Beta,JSLP_POR_20H2_PV,JSLP_TestChip_19H1_PreAlpha,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</si>
  <si>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USB/XHCI ports,USB3.1</t>
  </si>
  <si>
    <t>USB Type_C Use Case Strategy_v0.6 
TGL Coverage Ref: 1209951144, IceLake-UCIS-4345
TGL: 220195268,220194395
JSL PRD Coverage :BC-RQTBC-16211,BC-RQTBC-16222
LKF ROW Coverage ID : 4_335-LZ-795</t>
  </si>
  <si>
    <t>USB3.1-SSD should be enumerated as SuperSpeed Plus Operational and Super Speed Plus Capable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</si>
  <si>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</si>
  <si>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</si>
  <si>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is to Verify USB3.1 device enumeration as SuperSpeed+ capable over USB3.1 Type-A port</t>
  </si>
  <si>
    <t>ICL_PSS_BAT_NEW,UDL2.0_ATMS2.0,ICL_RVPC_NA,OBC-CNL-PCH-AVS-Audio-Speaker_HDMI,OBC-CFL-PCH-AVS-Audio-Speaker_HDMI,OBC-ICL-PCH-AVS-Audio-Speaker_HDMI,OBC-TGL-PCH-AVS-Audio-Speaker_HDMI,CML_DG1_Delta,RKL_BIOSAcceptance_criteria_TCs,MTL_PSS_1.0,RKL-S X2_(CML-S+CMP-H)_S62,RKL-S X2_(CML-S+CMP-H)_S102,ADL-P_QRC_BAT,UTR_SYNC,MTL_HFPGA_Audio,RPL_S_MASTER,RPL_S_BackwardComp,ADL-P_SODIMM_DDR5_NA,ADL-S_ 5SGC_1DPC,ADL-S_4SDC2,ADL_N_MASTER,ADL_N_REV0,ADL_N_5SGC1,ADL_N_4SDC1,ADL_N_3SDC1,ADL_N_2SDC1,ADL_N_2SDC2,ADL_N_2SDC3,MTL_PSS_0.8,MTL_Test_Suite,IFWI_TEST_SUITE,IFWI_COMMON_UNIFIED,TGL_H_MASTER,RPL-S_ 5SGC1,RPL-S_4SDC1,RPL-S_4SDC2,RPL-S_2SDC8,RPL-S_2SDC9,RPL-S_2SDC1,RPL-S_2SDC2,RPL-S_2SDC3,ADL_N_QRCBAT,ADL-P_5SGC1,ADL-P_5SGC2,ADL_M_QRC_BAT,ADL-M_5SGC1,ADL-N_QRC_BAT,RPL-Px_5SGC1,RPL-Px_4SDC1,RPL-P_5SGC1,RPL-P_DC7,RPL-P_4SDC1,RPL-P_3SDC2,ADL-N_REV1,RPL_P_MASTER,ADL_SBGA_5GC,ADL_SBGA_3DC1,ADL_SBGA_3DC2,ADL_SBGA_3DC3,ADL_SBGA_3DC4,RPL-SBGA_5SC,RPL-SBGA_3SC,RPL-SBGA_4SC,,1,,2,RPL-S_3SDC1,ADL-S_Post-Si_In_Production,MTL-M_5SGC1,MTL-M_4SDC1,MTL-M_4SDC2,MTL-M_3SDC3,MTL-M_2SDC4,MTL-M_2SDC5,MTL-M_2SDC6,LNL_M_PSS0.8,LNL_M_PSS1.0,MTL_IFWI_CBV_TBT,MTL_IFWI_CBV_EC,MTL_IFWI_CBV_SPHY,MTL_IFWI_CBV_PCHC,MTL IFWI_Payload_Platform-Val,MTL-P_5SGC1,MTL-P_4SDC1,MTL-P_4SDC2,MTL-P_3SDC3,MTL-P_3SDC4,MTL-P_2SDC5,MTL-P_2SDC6,ADL-N_Post-Si_In_Production,RPL-Px_4SP2,RPL-Px_2SDC1,RPL-P_2SDC3,RPL-P_2SDC4,MTL_M_P_PV_POR,RPL-SBGA_3SC-2,MTLSGC1,MTLSDC1,MTLSDC2,MTLSDC3,MTLSDC4,LNLM5SGC,LNLM3SDC2,LNLM3SDC4,LNLM3SDC5,LNLM2SDC6,LNLM2SDC7,ARL_S_IFWI_0.8PSS,RPL_Hx-R-GC,RPL_Hx-R-DC1,ARL_S_PSS1.0,RPL-S_2SDC9,RPLS_SV1GC,RPLS_Win10GC,RPLS_SV1DC,RPLP_SV1GC,RPLP_Win10GC,RPLP_SV1DC1,RPLP_Win10DC1RPLP_SV1DC2,RPLP_Win10DC2</t>
  </si>
  <si>
    <t>alderlake-n,alderlake-p,alderlake-s,alderlake-sb,arrowlake-px,arrowlake-s,lunarlake-m,lunarlake-p,lunarlake-s,meteorlake-m,meteorlake-p,meteorlake-s,raptorlake-p,raptorlake-px,raptorlake-s,raptorlake_refresh-sbga</t>
  </si>
  <si>
    <t>Verify System trace via BSSB interface over Type-A port</t>
  </si>
  <si>
    <t>CSS-IVE-99314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</si>
  <si>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</si>
  <si>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interfaces,NPK,USB/XHCI ports,USB3.0</t>
  </si>
  <si>
    <t>BC-RQTBC-9452,BC-RQTBC-12460
BC-RQTBC-13098
BC-RQTBC-10263
BC-RQTBC-13817
BC-RQTBC-15239
BC-RQTBC-14148
BC-RQTBC-13415
BC-RQTBC-12369
BC-RQTBC-15177
BC-RQTBC-15182
BC-RQTBC-13206
IceLake-UCIS-2745
 LKF PSS UCIS Coverage: IceLake-UCIS-2728, IceLake-UCIS-2729, IceLake-UCIS-2745,4_335-UCIS-2925
BC-RQTBCLF-87
BC-RQTBC-3189,BC-RQTBCLF-277
TGL UCIS:220195200
LKF FR:4_335-FR-17299,LKF UCIS:4_335-UCIS-2091,4_335-UCIS-1578
JSLP PRD:BC-RQTBC-16158
BC-RQTBC-16123,BC-RQTBC-16840
JSLP PRD:BC-RQTBC-16284, 2203201841
BC-RQTBC-13186
BC-RQTBC-13084
RKL: 2203201721,2203201841,2203201867
JSLP:1607196315,1607196313,1305899479
RKL:2203201679
ADL:1305899476,1305899479,1305899478
ADL:2203201798
2203201841</t>
  </si>
  <si>
    <t>Route traces through BSSB should be successfully establish over usb port and able to capture system trace log without any issue</t>
  </si>
  <si>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tiger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</si>
  <si>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</si>
  <si>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This Test Cases is to verify SUT support Debug Trace log capture -  Route traces to BSSB</t>
  </si>
  <si>
    <t>TGL_BIOS_PO_P2,TGL_IFWI_PO_P2,RKL_POE,RKL_CML_S_TGPH_PO_P1,ADL-S_TGP-H_PO_Phase2,RKL_S_CMPH_POE,RKL_S_TGPH_POE,MTL_Sanity,ADL_P_ERB_BIOS_PO,IFWI_Payload_Platform,ADL-S_Delta1,ADL-S_ADP-S_DDR4_2DPC_PO_Phase1,ADL-P_ADP-LP_DDR4_PO Suite_Phase1,PO_Phase_1,RKL-S X2_(CML-S+CMP-H)_S62,RKL-S X2_(CML-S+CMP-H)_S102,ADL-P_ADP-LP_LP5_PO Suite_Phase1,ADL-P_ADP-LP_DDR5_PO Suite_Phase1,ADL-P_ADP-LP_LP4x_PO Suite_Phase1,EC_DT_NA,UTR_SYNC,LNLM5SGC,LNLM4SDC1,LNLM3SDC2,LNLM3SDC3,LNLM3SDC4,LNLM3SDC5,LNLM2SDC6,LNLM2SDC7,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3SC,RPL-SBGA_3SC-2,RPL-SBGA_2SC1,RPL-SBGA_2SC21,RPL-P_5SGC1,RPLP_SV1GC,RPLP_Win10GC,RPL-P_2SDC5,RPL-P_DC7,RPL-P_2SDC3,RPL-P_2SDC4,RPL-P_2SDC6,RPL-P_PNP_GC,RPL-P_4SDC1,RPLP_SV1DC1,RPLP_Win10DC1,RPL-P_3SDC2,RPLP_SV1DC2,RPLP_Win10DC2,RPL-Px_5SGC1,RPL-S_ 5SGC1,RPL-S_2SDC7,ADL-S_ 5SGC_1DPC,ADL-S_4SDC1,ADL-S_4SDC2,ADL-S_4SDC4,ADL_N_MASTER,ADL_N_5SGC1,ADL_N_4SDC1,ADL_N_3SDC1,ADL_N_2SDC1,ADL_N_2SDC2,ADL_N_2SDC3,MTL_Test_Suite,IFWI_TEST_SUITE,IFWI_COMMON_UNIFIED,TGL_H_MASTER,TGL_H_5SGC1,TGL_H_4SDC1,TGL_H_4SDC2,TGL_H_4SDC,MTL_VS_0.8_TEST_SUITE_Additional,ADL-P_5SGC1,ADL-P_5SGC2,ADL-M_5SGC1,ADL-M_3SDC2,ADL-M_2SDC1,ADL-M_2SDC2,ADL_N_REV0,MTL_S_IFWI_PSS_0.8,RPL_S_PO_P1,ADL_SBGA_5GC,ADL_SBGA_3DC1,ADL_SBGA_3DC2,ADL_SBGA_3DC3,ADL_SBGA_3DC4,ADL_SBGA_3DC,NA_4_FHF,,5,LNL_M_PSS1.1,LNL_M_IFWI_PSS,RPL_Px_PO_P1,RPL_SBGA_PO_P1,MTL_IFWI_CBV_PCHC,MTL_IFWI_CBV_BIOS,RPL_P_PO_P1,MTL_VS_NA,ARL_Px_IFWI_CI,RPL_P_Q0_DC2_PO_P1,ARL_S_IFWI_0.8PSS,MTL_S_PSS_1.0,RPL-SBGA_DC3,MTL_P_FV</t>
  </si>
  <si>
    <t>alderlake-m,alderlake-n,alderlake-p,alderlake-s,alderlake-sb,arrowlake-p,arrowlake-px,arrowlake-s,lunarlake-m,lunarlake-p,lunarlake-s,meteorlake-s,raptorlake-p,raptorlake-px,raptorlake-s,raptorlake-sbga,raptorlake_refresh-sbga,tigerlake-h</t>
  </si>
  <si>
    <t>Verify system stability on performing Sx cycles with "Driver Verifier Options" enabled in OS</t>
  </si>
  <si>
    <t>bios.platform,fw.ifwi.pmc</t>
  </si>
  <si>
    <t>CSS-IVE-99403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</si>
  <si>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</si>
  <si>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Written based on "CNL - Sx test plan from platform team"
TGL:BC-RQTBCTL-1145,BC-RQTBCTL-1144,BC-RQTBCTL-1146,220662935,220662934
JSL: 2202553192 , 2202553195 , 2202553186
ADL: 2205168210,2205168301,2205167043,2205166859</t>
  </si>
  <si>
    <t>System should be stable on performing Sx cycles with &amp;quot;Driver Verifier Options&amp;quot; enabled in OS</t>
  </si>
  <si>
    <t>bios.alderlake,bios.amberlake,bios.arrowlake,bios.cannonlake,bios.coffeelake,bios.cometlake,bios.geminilake,bios.icelake-client,bios.jasperlake,bios.kabylake,bios.kabylake_r,bios.lunarlake,bios.meteorlake,bios.raptorlake,bios.raptorlake_refresh,bios.rocketlake,bios.tigerlake,bios.whiskeylake,ifwi.amberlake,ifwi.arrowlake,ifwi.cannonlake,ifwi.coffeelake,ifwi.cometlake,ifwi.geminilake,ifwi.icelake,ifwi.kabylake,ifwi.kabylake_r,ifwi.lunarlake,ifwi.meteorlake,ifwi.raptorlake,ifwi.tigerlake,ifwi.whiskeylake</t>
  </si>
  <si>
    <t>bios.alderlake,bios.amberlake,bios.cannonlake,bios.coffeelake,bios.cometlake,bios.geminilake,bios.icelake-client,bios.jasperlake,bios.kabylake,bios.kabylake_r,bios.lunarlake,bios.meteorlake,bios.raptorlake,bios.rocketlake,bios.tigerlake,bios.whiskeylake,ifwi.amberlake,ifwi.cannonlake,ifwi.coffeelake,ifwi.cometlake,ifwi.geminilake,ifwi.icelake,ifwi.kabylake,ifwi.kabylake_r,ifwi.meteorlake,ifwi.raptorlake,ifwi.tigerlake,ifwi.whiskeylake</t>
  </si>
  <si>
    <t>Intention of the testcase is to verify system stability on performing Sx cycles with &amp;quot;Driver Verifier Options&amp;quot; enabled in OS</t>
  </si>
  <si>
    <t>UDL2.0_ATMS2.0,TGL_VP_NA,OBC-CNL-PTF-PMC-PM-Sx,OBC-ICL-PTF-PMC-PM-Sx,OBC-TGL-PTF-PMC-PM-Sx,OBC-CFL-PTF-PMC-PM-Sx,ADL_S_Dryrun_Done,IFWI_Payload_Platform,RKL-S X2_(CML-S+CMP-H)_S62,RKL-S X2_(CML-S+CMP-H)_S102,UTR_SYNC,LNL_M_PSS0.8,RPL_S_BackwardComp,RPL_S_MASTER,RPL-P_5SGC1,RPL-P_4SDC1,RPL-P_3SDC2,RPL-P_2SDC3,RPL-S_5SGC1,RPL-S_4SDC1,RPL-S_4SDC2,RPL-S_2SDC1,RPL-S_2SDC2,RPL-S_2SDC3,RPL-S_ 5SGC1,ADL-S_ 5SGC_1DPC,ADL-S_4SDC1,ADL_N_MASTER,ADL_N_5SGC1,ADL_N_4SDC1,ADL_N_3SDC1,ADL_N_2SDC1,ADL_N_2SDC2,ADL_N_2SDC3,IFWI_TEST_SUITE,IFWI_COMMON_UNIFIED,TGL_H_MASTER,ADL-P_5SGC1,ADL-P_5SGC2,ADL-M_5SGC1,ADL_N_REV0,ADL-N_REV1,ADL_SBGA_5GC,ADL_SBGA_3DC1,ADL_SBGA_3DC2,ADL_SBGA_3DC3,ADL_SBGA_3DC4,RPL-SBGA_5SC,RPL-SBGA_3SC,ADL_P_M_Common_List1,RPL-S_2SDC7,RPL-Px_5SGC1,MTL-M_5SGC1,MTL-M_4SDC1,MTL-M_4SDC2,MTL-M_3SDC3,MTL-M_2SDC4,MTL-M_2SDC5,MTL-M_2SDC6,MTL_IFWI_CBV_PMC,MTL_IFWI_CBV_BIOS,MTL-P_5SGC1,MTL-P_4SDC1,MTL-P_4SDC2,MTL-P_3SDC3,MTL-P_3SDC4,MTL-P_2SDC5,MTL-P_2SDC6,RPL-Px_4SP2,RPL-Px_2SDC1,MTLSGC1,MTLSDC1,MTLSDC2,MTLSDC3,MTLSDC4,LNLM5SGC,LNLM4SDC1,LNLM3SDC2,LNLM3SDC3,LNLM3SDC4,LNLM3SDC5,LNLM2SDC6,LNLM2SDC7,RPL_Hx-R-GC,RPL_Hx-R-DC1,RPL-S_2SDC9,RPL-P_DC7,RPL-SBGA_DC3,RPLHx_SV1GC,RPLHx_Win10GC,RPL-P_DC7,RPL-SBGA_DC3,RPLP_SV1GC,RPLP_Win10GC</t>
  </si>
  <si>
    <t>Verify display turns off post reaching RTC time limit</t>
  </si>
  <si>
    <t>bios.platform,fw.ifwi.others</t>
  </si>
  <si>
    <t>CSS-IVE-99965</t>
  </si>
  <si>
    <t>ADL-S_ADP-S_SODIMM_DDR5_1DPC_Alpha,AML_5W_Y22_ROW_PV,ADL-S_ADP-S_UDIMM_DDR5_1DPC_PreAlpha,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</si>
  <si>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Display Panels,RTC</t>
  </si>
  <si>
    <t>TGL :FR 1405574806
JSLP : 1607196250
MTL : 16011187665, 16011327008</t>
  </si>
  <si>
    <t>Display should turn off post reaching RTC time limit</t>
  </si>
  <si>
    <t>bios.alderlake,bios.amber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</si>
  <si>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display turns off post reaching RTC time limit</t>
  </si>
  <si>
    <t>ICL_PSS_BAT_NEW,UDL2.0_ATMS2.0,OBC-CNL-PTF-PMC-PM-DState,OBC-ICL-PTF-PMC-PM-DState_RTD3,OBC-ICL-PTF-PMC-PM-Display,OBC-LKF-PTF-PMC-PM-Display,RKL_POE,RKL_CML_S_TGPH_PO_P2,ADL_S_Dryrun_Done,RKL_S_CMPH_POE,RKL_S_TGPH_POE,ADL_P_ERB_BIOS_PO,IFWI_Payload_PMC,IFWI_Payload_EC,MTL_PSS_1.1,LNL_M_PSS1.1,MTL_PSS_0.8,LNL_M_PSS0.8,UTR_SYNC,MTL_HFPGA_SOC_S,RPL_S_BackwardComp,RPL_S_MASTER,RPL-P_5SGC1,RPL-P_4SDC1,RPL-P_3SDC2,RPL-P_2SDC3,RPL-S_5SGC1,RPL-S_4SDC1,RPL-S_4SDC2,RPL-S_4SDC2,RPL-S_2SDC1,RPL-S_2SDC2,RPL-S_2SDC3,RPL-S_ 5SGC1,RPL-P_5SGC1,RPL-P_2SDC3,ADL-S_ 5SGC_1DPC,ADL-S_4SDC1,ADL_N_MASTER,ADL_N_5SGC1,ADL_N_4SDC1,ADL_N_3SDC1,ADL_N_2SDC1,ADL_N_2SDC2,ADL_N_2SDC3,IFWI_TEST_SUITE,IFWI_COMMON_UNIFIED,TGL_H_MASTER,RPL-S_4SDC1,MTL_TEMP,ADL-P_5SGC1,ADL-P_5SGC2,ADL-M_5SGC1,MTL_S_PSS_0.8,MTL_S_IFWI_PSS_0.8,MTL_SIMICS_BLOCK,RPL_S_IFWI_PO_Phase3,RPL_S_PO_P2,ADL_N_REV0,ADL-N_REV1,MTL_IFWI_BAT,ADL_SBGA_5GC,ADL_SBGA_3DC1,ADL_SBGA_3DC2,ADL_SBGA_3DC3,ADL_SBGA_3DC4,RPL-SBGA_5SC,RPLHx_SV1GC,RPLHx_Win10GC,MTL_PSS_1.0,LNL_M_PSS1.0_BLOCK,MTL_HFPGA_BLOCK,ADL_P_M_Common_List1,RPL-S_ 5SGC1,RPL-S_4SDC1,RPL-S_4SDC2,RPL-S_4SDC2,RPL-S_2SDC2,RPL-S_2SDC3,RPL-S_2SDC7,RPL-Px_5SGC1,RPL_Px_PO_P2,MTL-M_5SGC1,MTL-M_4SDC1,MTL-M_4SDC2,MTL-M_3SDC3,MTL-M_2SDC4,MTL-M_2SDC5,MTL-M_2SDC6,RPL_SBGA_PO_P2,RPL_SBGA_IFWI_PO_Phase3,MTL_IFWI_CBV_BIOS,MTL-P_5SGC1,MTL-P_4SDC1,MTL-P_4SDC2,MTL-P_3SDC3,MTL-P_3SDC4,MTL-P_2SDC5,MTL-P_2SDC6,RPL_P_PO_P2,MTLSGC1,
,RPL_P_PO_P2,RPL_P_Q0_DC2_PO_P2,LNLM5SGC,LNLM4SDC1,LNLM3SDC2,LNLM3SDC3,LNLM3SDC4,LNLM3SDC5,LNLM2SDC6,LNLM2SDC7,ARL_S_IFWI_0.8PSS,RPL-P_DC7,RPLP_SV1GC,RPLP_Win10GC</t>
  </si>
  <si>
    <t>alderlake-m,alderlake-n,alderlake-p,alderlake-s,alderlake-sb,arrowlake-px,lunarlake-m,lunarlake-p,lunarlake-s,meteorlake-m,meteorlake-p,meteorlake-s,raptorlake-p,raptorlake-px,raptorlake-s,raptorlake-sbga,tigerlake-h</t>
  </si>
  <si>
    <t>[TBT] Verify multiple display output when displays connected with dual TBT controller on Hot plug - TBT, DP display</t>
  </si>
  <si>
    <t>CSS-IVE-101458</t>
  </si>
  <si>
    <t>CFL_U43e_PV,ICL_U42_RS6_PV,ICL_UN42_KC_PV_RS6,TGL_ H81_RS4_Alpha,TGL_ H81_RS4_Beta,TGL_ H81_RS4_PV,TGL_H81_19H2_RS6_PreAlpha,TGL_U42_RS4_PV,TGL_U42_RS6_Alpha,TGL_U42_RS6_Beta,TGL_U42_RS6_PV,DG2_ADL_P_Alpha,DG2_ADL_P_Beta,DG2_ADL_P_PV,ADL-P_ADP-LP_DDR4_ALPHA,ADL-P_ADP-LP_DDR4_BETA,ADL-P_ADP-LP_DDR4_PV,ADL-P_ADP-LP_DDR5_ALPHA,ADL-P_ADP-LP_DDR5_BETA,ADL-P_ADP-LP_DDR5_PV,ADL-P_ADP-LP_LP5_ALPHA,ADL-P_ADP-LP_LP5_BETA,ADL-P_ADP-LP_LP5_PV,TGL_H81_20H1_RS7_ALPHA,TGL_H81_20H1_RS7_BETA,TGL_H81_20H1_RS7_PV,MTL_P_DDR5_Alpha,MTL_P_DDR5_Beta,MTL_P_DDR5_PV,MTL_P_LP4_Alpha,MTL_P_LP4_Beta,MTL_P_LP4_PV,MTL_P_LP5/x_Alpha,MTL_P_LP5/x_Beta,MTL_P_LP5/x_PV,ADL-P_ADP-LP_LP5_PreAlpha,ADL-P_ADP-LP_DDR4_PreAlpha,ADL-P_ADP-LP_DDR5_PreAlpha</t>
  </si>
  <si>
    <t>Display Panels,iTBT,TBT,TBT_IOMMU,TBT_PD_EC_NA,TCSS</t>
  </si>
  <si>
    <t>BC-RQTBC-14647
 ICL PRD Coverage: BC-RQTBC-15219 BC-RQTBC-15329 
TGL PRD Coverage: BC-RQTBCTL-503MTL_P : 22010767569</t>
  </si>
  <si>
    <t>Successfully multiple display output should come when displays connected with dual TBT controller on Hot plug - TBT, DP display</t>
  </si>
  <si>
    <t>bios.alderlake,bios.arrowlake,bios.icelake-client,bios.lunarlake,bios.meteorlake,bios.raptorlake_refresh,bios.tigerlake,ifwi.arrowlake,ifwi.icelake,ifwi.lunarlake,ifwi.meteorlake,ifwi.raptorlake,ifwi.raptorlake_refresh,ifwi.tigerlake</t>
  </si>
  <si>
    <t>bios.alderlake,bios.arrowlake,bios.icelake-client,bios.meteorlake,bios.tigerlake,ifwi.icelake,ifwi.meteorlake,ifwi.raptorlake,ifwi.tigerlake</t>
  </si>
  <si>
    <t>This Test case to verify multiple display output when displays connected with dual TBT controller on Hot plug - TBT, DP display</t>
  </si>
  <si>
    <t>KBL-U-KC,EC-TBT3,EC-TYPEC,L5_milestone_only,EC-FV,TBT-BAT-PLUS,UDL2.0_ATMS2.0,EC-PD-NA,OBC-ICL-CPU-iTCSS-TCSS-USB3_Display_Storage,OBC-TGL-CPU-iTCSS-TCSS-USB3_Display_Storage,Bios_DMA,IFWI_Payload_IOM,IFWI_Payload_Dekel,IFWI_Payload_TBT,IFWI_Payload_EC,UTR_SYNC,TGL_H_MASTER,IFWI_TEST_SUITE,IFWI_COMMON_UNIFIED,MTL_Test_Suite,MTL_PSS_0.8,IFWI_FOC_BAT,MTL_P_MASTER,RPL-Px_5SGC1,RPL-Px_3SDC1,RPL-P_5SGC1,RPL-P_5SGC2,RPL-P_4SDC1,RPL-P_3SDC2,RPL-P_2SDC3,ADL_SBGA_5GC,MTL_M_P_PV_POR,LNL_M_PSS0.8,MTL_IFWI_QAC,MTL_IFWI_IAC_TBT,MTL_IFWI_CBV_TBT,MTL_IFWI_CBV_EC,MTL_IFWI_CBV_BIOS,MTL-P_5SGC1,MTL-P_4SDC1,MTL-P_4SDC2,MTL-P_3SDC3,MTL-P_3SDC4,MTL-P_2SDC5,MTL-P_2SDC6,RPL-P_2SDC5,RPL-P_2SDC6,RPL-Px_4SP2,RPL-Px_2SDC1,MTL_M_P_PV_POR,ARL_S_PSS0.8,ARL_S_IFWI_1.1PSS,RPL-SBGA_4SC,RPL-SBGA_5SC,RPL_Hx-R-DC1,RPL_Hx-R-GC,RPL_Hx-R-GC,RPL_Hx-R-DC1,RPL-P_DC7,RPLHx_Win10GC,RPLHx_Win10GC,RPLP_SV1GC,RPLP_Win10GC,RPLP_SV1DC1,RPLP_Win10DC1,RPLP_SV1DC2,RPLP_Win10DC2,RPL-SBGA_DC3,RPLHx_SV1GC</t>
  </si>
  <si>
    <t>alderlake-p,alderlake-sb,arrowlake-px,arrowlake-s,lunarlake-p,meteorlake-p,raptorlake-p,raptorlake-px,raptorlake-sbga,raptorlake_refresh-sbga,tigerlake-h</t>
  </si>
  <si>
    <t>Verify Dual Controller Support - USB2.0 Disk functionality after cold boot</t>
  </si>
  <si>
    <t>CSS-IVE-101369</t>
  </si>
  <si>
    <t>CFL_U43e_PV,ICL_U42_RS6_PV,ICL_UN42_KC_PV_RS6,TGL_ H81_RS4_Alpha,TGL_ H81_RS4_Beta,TGL_ H81_RS4_PV,TGL_H81_19H2_RS6_PreAlpha,TGL_Simics_VP_RS2_PSS1.1,TGL_U42_RS4_PV,TGL_UY42_PO,TGL_U42_RS6_Alpha,TGL_U42_RS6_Beta,TGL_U42_RS6_PV,ADL-P_ADP-LP_DDR4_ALPHA,ADL-P_ADP-LP_DDR4_BETA,ADL-P_ADP-LP_DDR4_PV,ADL-P_ADP-LP_DDR5_ALPHA,ADL-P_ADP-LP_DDR5_BETA,ADL-P_ADP-LP_DDR5_PV,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1.0,MTL_M_Simics_PSS1.1,MTL_P_Simics_PSS1.1,ADL-P_ADP-LP_LP5_PreAlpha,ADL-P_ADP-LP_DDR4_PreAlpha,ADL-P_ADP-LP_DDR5_PreAlpha</t>
  </si>
  <si>
    <t>iTBT,TBT,TBT_PD_EC_NA,TCSS,USB2.0</t>
  </si>
  <si>
    <t>BC-RQTBC-14647
BC-RQTBC-14648
BC-RQTBC-14650
BC-RQTBC-14651
 ICL PRD Coverage: BC-RQTBC-15219 BC-RQTBC-15329 
TGL PRD Coverage: BC-RQTBCTL-503
TGL PSS UCIS Coverage:  220194404, 220194401
ADL: 2205445428MTL_P : 22010767569 MTL : 16011327244</t>
  </si>
  <si>
    <t>USB2.0 Disk connected with multiple Port/Controller should be functional on cold boot and should be functional on reversible connection</t>
  </si>
  <si>
    <t>bios.alderlake,bios.arrowlake,bios.icelake-client,bios.meteorlake,bios.raptorlake,bios.raptorlake_refresh,bios.tigerlake,ifwi.arrowlake,ifwi.icelake,ifwi.lunarlake,ifwi.meteorlake,ifwi.raptorlake,ifwi.raptorlake_refresh,ifwi.tigerlake</t>
  </si>
  <si>
    <t>bios.alderlake,bios.icelake-client,bios.meteorlake,bios.raptorlake,bios.tigerlake,ifwi.icelake,ifwi.meteorlake,ifwi.raptorlake,ifwi.tigerlake</t>
  </si>
  <si>
    <t>open.review_complete_pending_dryrun</t>
  </si>
  <si>
    <t>This test case to verify dual controller Support with USB2.0 Disk connected with all TBT port when the SUT is in G3 state</t>
  </si>
  <si>
    <t>KBL-U-KC,EC-FV2,EC-TBT3,EC-TYPEC,UDL2.0_ATMS2.0,EC-PD-NA,TGL_BIOS_PO_P3,TGL_IFWI_PO_P2,IFWI_Payload_TBT,IFWI_Payload_Dekel,IFWI_Payload_EC,MTL_PSS_1.0,UTR_SYNC,MTL_P_MASTER,RPL_P_MASTER,TGL_H_MASTER,IFWI_TEST_SUITE,IFWI_COMMON_UNIFIED,MTL_Test_Suite,IFWI_FOC_BAT,RPL-P_5SGC1,RPL-P_5SGC2,RPL-P_4SDC1,RPL-P_3SDC2,RPL-P_2SDC3,ADL_SBGA_5GC,MTL_PSS_1.0_BLOCK,RPL-SBGA_5SC,RPL-Px_5SGC1,RPL-Px_4SDC1,MTL_IFWI_IAC_TBT,MTL_IFWI_CBV_BIOS,MTL-P_5SGC1,MTL-P_4SDC1,MTL-P_4SDC2,MTL-P_3SDC3,MTL-P_3SDC4,MTL-P_2SDC5,MTL-P_2SDC6,RPL-SBGA_4SC,RPL-Px_4SP2,RPL-P_2SDC4,RPL-P_2SDC5,RPL-P_2SDC6,RPL-Px_2SDC1,MTL_M_P_PV_POR,RPL-SBGA_2SC1,RPL-SBGA_2SC2-2,ARL_S_PSS1.0,RPL_Hx-R-DC1,RPL_Hx-R-GC,RPL_Hx-R-GC,RPL_Hx-R-DC1,RPL_Hx-R-GC,RPL_Hx-R-DC1,LNLM2SDC7,LNLM2SDC7,RPLHx_Win10GC,RPLHx_Win10GC,RPLP_SV1GC,RPLP_Win10GC,RPLP_SV1DC1,RPLP_Win10DC1,RPLP_SV1DC2,RPLP_Win10DC2,RPL-P_DC7,RPLHx_SV1GC</t>
  </si>
  <si>
    <t>alderlake-p,alderlake-sb,arrowlake-px,arrowlake-s,lunarlake-m,meteorlake-p,raptorlake-p,raptorlake-px,raptorlake-sbga,raptorlake_refresh-sbga,tigerlake-h</t>
  </si>
  <si>
    <t>Verify Dual Controller Support - USB2.0 Disk functionality on Hot-Plug</t>
  </si>
  <si>
    <t>CSS-IVE-101371</t>
  </si>
  <si>
    <t>BC-RQTBC-14647
BC-RQTBC-14648
BC-RQTBC-14650
BC-RQTBC-14651
 ICL PRD Coverage: BC-RQTBC-15219 BC-RQTBC-15329 
TGL PRD Coverage: BC-RQTBCTL-503
TGL PSS UCIS Coverage:  220194404, 220194401
ADL: 2205445428MTL_P : 22010767569 MTL : 16011327244 , 16011327100</t>
  </si>
  <si>
    <t>USB2.0 Disk connected with multiple Port/Controller should be functional on Hot-Plug and should be functional when Unplug/Hot-Plug again in reversible connection</t>
  </si>
  <si>
    <t>bios.alderlake,bios.arrowlake,bios.icelake-client,bios.meteorlake,bios.raptorlake,bios.tigerlake,ifwi.icelake,ifwi.meteorlake,ifwi.raptorlake,ifwi.tigerlake</t>
  </si>
  <si>
    <t>This test case to Verify Dual controller Support with USB2.0 Disk device connected with all TBT port when the SUT is in S0 state</t>
  </si>
  <si>
    <t>KBL-U-KC,EC-TBT3,EC-TYPEC,L5_milestone_only,TCSS-TBT-P1,EC-FV,TBT-BAT-PLUS,UDL2.0_ATMS2.0,EC-PD-NA,TGL_BIOS_PO_P3,IFWI_Payload_TBT,IFWI_Payload_Dekel,IFWI_Payload_EC,MTL_PSS_1.0,MTL_PSS_1.1,ARL_S_PSS1.1,UTR_SYNC,MTL_P_MASTER,RPL_P_MASTER,TGL_H_MASTER,IFWI_TEST_SUITE,IFWI_COMMON_UNIFIED,MTL_Test_Suite,RPL-P_5SGC1,RPL-P_5SGC2,RPL-P_4SDC1,RPL-P_3SDC2,RPL-P_2SDC3,MTL_HFPGA_TCSS,ADL_SBGA_5GC,RPL-SBGA_5SC,MTL_PSS_1.0_BLOCK,RPL-Px_5SGC1,RPL-Px_4SDC1,MTL_IFWI_QAC,MTL IFWI_Payload_Platform-Val,MTL-P_5SGC1,MTL-P_4SDC1,MTL-P_4SDC2,MTL-P_3SDC3,MTL-P_3SDC4,MTL-P_2SDC5,MTL-P_2SDC6,RPL-SBGA_4SC,RPL-Px_4SP2,RPL-P_2SDC4,RPL-P_2SDC5,RPL-P_2SDC6,RPL-Px_2SDC1,MTL_M_P_PV_POR,RPL-SBGA_2SC1,RPL-SBGA_2SC2-2,ARL_S_PSS1.0,RPL_Hx-R-DC1,RPL_Hx-R-GC,RPL_Hx-R-GC,RPL_Hx-R-DC1,RPL_Hx-R-GC,RPL_Hx-R-DC1,LNLM2SDC7,LNLM2SDC7,RPLHx_Win10GC,RPLHx_Win10GC,RPLP_SV1GC,RPLP_Win10GC,RPLP_SV1DC1,RPLP_Win10DC1,RPLP_SV1DC2,RPLP_Win10DC2,RPL-P_DC7,RPLHx_SV1GC</t>
  </si>
  <si>
    <t>Verify Dual Controller Support - USB3.0/USB3.1 Gen1 storage functionality on Hot-Plug</t>
  </si>
  <si>
    <t>CSS-IVE-101374</t>
  </si>
  <si>
    <t>CFL_U43e_PV,ICL_U42_RS6_PV,ICL_UN42_KC_PV_RS6,TGL_ H81_RS4_Alpha,TGL_ H81_RS4_Beta,TGL_ H81_RS4_PV,TGL_H81_19H2_RS6_PreAlpha,TGL_Simics_VP_RS2_PSS1.1,TGL_U42_RS4_PV,TGL_UY42_PO,TGL_U42_RS6_Alpha,TGL_U42_RS6_Beta,TGL_U42_RS6_PV,ADL-P_ADP-LP_DDR4_ALPHA,ADL-P_ADP-LP_DDR4_BETA,ADL-P_ADP-LP_DDR4_PV,ADL-P_ADP-LP_DDR5_ALPHA,ADL-P_ADP-LP_DDR5_BETA,ADL-P_ADP-LP_DDR5_PV,ADL-P_ADP-LP_LP5_ALPHA,ADL-P_ADP-LP_LP5_BETA,ADL-P_ADP-LP_LP5_PV,TGL_H81_20H1_RS7_ALPHA,TGL_H81_20H1_RS7_BETA,TGL_H81_20H1_RS7_PV,MTL_P_DDR5_Alpha,MTL_P_DDR5_Beta,MTL_P_DDR5_PV,MTL_P_LP4_Alpha,MTL_P_LP4_Beta,MTL_P_LP4_PV,MTL_P_LP5/x_Alpha,MTL_P_LP5/x_Beta,MTL_P_LP5/x_PV,ADL-P_ADP-LP_LP5_PreAlpha,ADL-P_ADP-LP_DDR4_PreAlpha,ADL-P_ADP-LP_DDR5_PreAlpha</t>
  </si>
  <si>
    <t>iTBT,TBT,TBT_PD_EC_NA,TCSS,USB3.0</t>
  </si>
  <si>
    <t>BC-RQTBC-14647
BC-RQTBC-14648
BC-RQTBC-14650
BC-RQTBC-14651
 ICL PRD Coverage: BC-RQTBC-15219 BC-RQTBC-15329 
TGL COverage :1405574490
TGL PRD Coverage: BC-RQTBCTL-503
JSL PRD Coverage : BC-RQTBC-16531
TGL PSS UCIS Coverage:  220194404, 220194401
ADL: 2205445428,2205443393MTL_P : 22010767569</t>
  </si>
  <si>
    <t>USB3.0/USB3.1 Gen1 storage connected with multiple Port/Controller should be functional on Hot-Plug and should be functional when Unplug/Hot-Plug again in reversible connection</t>
  </si>
  <si>
    <t>This test case to Verify Dual controller Support with USB3.0/USB3.1 Gen1 storage device connected with all TBT port when the SUT is in S0 state</t>
  </si>
  <si>
    <t>KBL-U-KC,EC-TBT3,EC-TYPEC,L5_milestone_only,TCSS-TBT-P1,EC-FV,TBT-BAT-PLUS,ICL-ArchReview-PostSi,UDL2.0_ATMS2.0,EC-PD-NA,TGL_BIOS_PO_P3,IFWI_Payload_TBT,IFWI_Payload_Dekel,IFWI_Payload_EC,UTR_SYNC,MTL_P_MASTER,RPL_P_MASTER,TGL_H_MASTER,IFWI_TEST_SUITE,IFWI_COMMON_UNIFIED,MTL_Test_Suite,MTL_PSS_1.0,RPL-P_5SGC1,RPL-P_5SGC2,RPL-P_4SDC1,RPL-P_3SDC2,RPL-P_2SDC3,MTL_HFPGA_TCSS,ADL_SBGA_5GC,MTL_PSS_1.0_BLOCK,RPL-SBGA_5SC,RPL-Px_5SGC1,RPL-Px_4SDC1,MTL_IFWI_QAC,MTL_IFWI_CBV_TBT,MTL_IFWI_CBV_EC,MTL_IFWI_CBV_SPHY,MTL IFWI_Payload_Platform-Val,MTL-P_5SGC1,MTL-P_4SDC1,MTL-P_4SDC2,MTL-P_3SDC3,MTL-P_3SDC4,MTL-P_2SDC5,MTL-P_2SDC6,RPL-SBGA_4SC,RPL-Px_4SP2,RPL-P_2SDC4,RPL-P_2SDC5,RPL-P_2SDC6,RPL-Px_2SDC1,MTL_M_P_PV_POR,RPL-SBGA_2SC1,RPL-SBGA_2SC2-2,ARL_S_PSS1.0,ARL_S_IFWI_1.1PSS,RPL_Hx-R-DC1,RPL_Hx-R-GC,RPL_Hx-R-GC,RPL_Hx-R-DC1,RPL_Hx-R-GC,RPL_Hx-R-DC1,LNLM2SDC7,LNLM2SDC7,RPLHx_Win10GC,RPLHx_Win10GC,RPLP_SV1GC,RPLP_Win10GC,RPLP_SV1DC1,RPLP_Win10DC1,RPLP_SV1DC2,RPLP_Win10DC2,RPL-P_DC7,RPLHx_SV1GC</t>
  </si>
  <si>
    <t>Verify multiple display output when displays connected with dual TBT controller on Cold plug - TBT, Type-C Display</t>
  </si>
  <si>
    <t>CSS-IVE-101464</t>
  </si>
  <si>
    <t>Display Panels,iTBT,TBT,TBT_PD_EC_NA,TCSS</t>
  </si>
  <si>
    <t>Successfully multiple display output should come when displays connected with dual TBT controller on Cold plug - TBT, Type-C Display</t>
  </si>
  <si>
    <t>bios.alderlake,bios.arrowlake,bios.icelake-client,bios.tigerlake,ifwi.icelake,ifwi.meteorlake,ifwi.raptorlake,ifwi.tigerlake</t>
  </si>
  <si>
    <t>This Test case to verify multiple display output when displays connected with dual TBT controller on Cold plug - TBT, Type-C Display</t>
  </si>
  <si>
    <t>KBL-U-KC,EC-TBT3,EC-TYPEC,TCSS-TBT-P1,EC-FV,TBT-BAT-PLUS,ICL-ArchReview-PostSi,UDL2.0_ATMS2.0,EC-PD-NA,OBC-ICL-CPU-iTCSS-TCSS-Display_HDMI,OBC-TGL-CPU-iTCSS-TCSS-Display_HDMI,IFWI_Payload_IOM,IFWI_Payload_Dekel,IFWI_Payload_TBT,IFWI_Payload_EC,UTR_SYNC,TGL_H_MASTER,IFWI_TEST_SUITE,IFWI_COMMON_UNIFIED,MTL_Test_Suite,IFWI_FOC_BAT,IFWI_FOC_BAT_EXT,MTL_P_MASTER,RPL-Px_5SGC1,RPL-Px_3SDC1,RPL-P_5SGC1,RPL-P_5SGC2,RPL-P_4SDC1,RPL-P_3SDC2,RPL-P_2SDC3,ADL_SBGA_5GC,MTL_IFWI_QAC,MTL_IFWI_IAC_TBT,MTL_IFWI_CBV_TBT,MTL_IFWI_CBV_EC,MTL_IFWI_CBV_IOM,MTL IFWI_Payload_Platform-Val,MTL-P_5SGC1,MTL-P_4SDC1,MTL-P_4SDC2,MTL-P_3SDC3,MTL-P_3SDC4,MTL-P_2SDC5,MTL-P_2SDC6,RPL-P_2SDC5,RPL-P_2SDC6,RPL-Px_4SP2,RPL-Px_2SDC1,RPL-SBGA_5SC,RPL_Hx-R-DC1,RPL_Hx-R-GC,RPL_Hx-R-GC,RPL_Hx-R-DC1,RPL-P_DC7,RPLHx_Win10GC,RPLHx_Win10GC,RPLP_SV1GC,RPLP_Win10GC,RPLP_SV1DC1,RPLP_Win10DC1,RPLP_SV1DC2,RPLP_Win10DC2,RPL-P_DC7,RPL-SBGA_DC3,RPLHx_SV1GC</t>
  </si>
  <si>
    <t>Verify Dual Controller Support - USB3.0/USB3.1 Gen1 storage functionality after cold boot</t>
  </si>
  <si>
    <t>CSS-IVE-101372</t>
  </si>
  <si>
    <t>USB3.0/USB3.1 Gen1 storage connected with multiple Port/Controller should be functional on cold boot and should be functional on reversible connection</t>
  </si>
  <si>
    <t>bios.alderlake,bios.icelake-client,bios.raptorlake,bios.tigerlake,ifwi.icelake,ifwi.meteorlake,ifwi.raptorlake,ifwi.tigerlake</t>
  </si>
  <si>
    <t>This test case to verify dual controller Support with USB3.0/USB3.1 Gen1 storage connected with all TBT port when the SUT is in G3 state</t>
  </si>
  <si>
    <t>KBL-U-KC,EC-FV2,EC-TBT3,EC-TYPEC,UDL2.0_ATMS2.0,EC-PD-NA,TGL_BIOS_PO_P3,TGL_IFWI_PO_P3,IFWI_Payload_TBT,IFWI_Payload_Dekel,IFWI_Payload_EC,UTR_SYNC,MTL_P_MASTER,RPL_P_MASTER,TGL_H_MASTER,IFWI_TEST_SUITE,IFWI_COMMON_UNIFIED,MTL_Test_Suite,IFWI_FOC_BAT,RPL-P_5SGC1,RPL-P_5SGC2,RPL-P_4SDC1,RPL-P_3SDC2,RPL-P_2SDC3,ADL_SBGA_5GC,RPL-SBGA_5SC,RPL-Px_5SGC1,RPL-Px_4SDC1,MTL_IFWI_QAC,MTL_IFWI_IAC_TBT,MTL_IFWI_CBV_SPHY,MTL IFWI_Payload_Platform-Val,MTL-P_5SGC1,MTL-P_4SDC1,MTL-P_4SDC2,MTL-P_3SDC3,MTL-P_3SDC4,MTL-P_2SDC5,MTL-P_2SDC6,RPL-SBGA_4SC,RPL-Px_4SP2,RPL-P_5SGC1,RPL-P_2SDC4,RPL-P_2SDC5,RPL-P_2SDC6,RPL-P_2SDC6,RPL-Px_2SDC1,RPL-Px_2SDC1,RPL-SBGA_2SC1,RPL-SBGA_2SC2-2,RPL_Hx-R-DC1,RPL_Hx-R-GC,RPL_Hx-R-GC,RPL_Hx-R-DC1,RPL_Hx-R-GC,RPL_Hx-R-DC1,LNLM2SDC7,LNLM2SDC7,RPLHx_Win10GC,RPLHx_Win10GC,RPLP_SV1GC,RPLP_Win10GC,RPLP_SV1DC1,RPLP_Win10DC1,RPLP_SV1DC2,RPLP_Win10DC2,RPL-P_DC7,RPLHx_SV1GC</t>
  </si>
  <si>
    <t>Verify Dual Controller Support - USB3.1 Gen2 storage functionality on Hot-Plug</t>
  </si>
  <si>
    <t>CSS-IVE-101377</t>
  </si>
  <si>
    <t>CFL_U43e_PV,ICL_U42_RS6_PV,ICL_UN42_KC_PV_RS6,TGL_ H81_RS4_Alpha,TGL_ H81_RS4_Beta,TGL_ H81_RS4_PV,TGL_H81_19H2_RS6_PreAlpha,TGL_Simics_VP_RS2_PSS1.1,TGL_U42_RS4_PV,TGL_UY42_PO,TGL_U42_RS6_Alpha,TGL_U42_RS6_Beta,TGL_U42_RS6_PV,ADL-P_ADP-LP_DDR4_ALPHA,ADL-P_ADP-LP_DDR4_BETA,ADL-P_ADP-LP_DDR4_PV,ADL-P_ADP-LP_DDR5_ALPHA,ADL-P_ADP-LP_DDR5_BETA,ADL-P_ADP-LP_DDR5_PV,ADL-P_ADP-LP_LP5_ALPHA,ADL-P_ADP-LP_LP5_BETA,ADL-P_ADP-LP_LP5_PV,TGL_H81_20H1_RS7_ALPHA,TGL_H81_20H1_RS7_BETA,TGL_H81_20H1_RS7_PV,MTL_P_DDR5_Alpha,MTL_P_DDR5_Beta,MTL_P_DDR5_PV,MTL_P_LP4_Alpha,MTL_P_LP4_Beta,MTL_P_LP4_PV,MTL_P_LP5/x_Alpha,MTL_P_LP5/x_Beta,MTL_P_LP5/x_PV,MTL_P_Simics_PSS1.0,MTL_P_Simics_PSS1.1,ADL-P_ADP-LP_LP5_PreAlpha,ADL-P_ADP-LP_DDR4_PreAlpha,ADL-P_ADP-LP_DDR5_PreAlpha</t>
  </si>
  <si>
    <t>iTBT,TBT,TBT_PD_EC_NA,TCSS,USB3.1</t>
  </si>
  <si>
    <t>BC-RQTBC-14647
BC-RQTBC-14648
BC-RQTBC-14650
BC-RQTBC-14651
 ICL PRD Coverage: BC-RQTBC-15219 BC-RQTBC-15329 
TGL PRD Coverage: BC-RQTBCTL-503
TGL PSS UCIS Coverage:  220194404, 220194401
ADL: 2205445428,2205443393MTL_P : 22010767569 , 16011327027 , 16011327100</t>
  </si>
  <si>
    <t>USB3.1 Gen2 storage connected with multiple Port/Controller should be functional on Hot-Plug and should be functional when Unplug/Hot-Plug again in reversible connection</t>
  </si>
  <si>
    <t>This test case to Verify Dual controller Support with USB3.1 Gen2 storage device connected with all TBT port when the SUT is in S0 state</t>
  </si>
  <si>
    <t>KBL-U-KC,EC-TBT3,EC-TYPEC,TCSS-TBT-P1,EC-FV,TBT-BAT-PLUS,UDL2.0_ATMS2.0,EC-PD-NA,TGL_BIOS_PO_P3,IFWI_Payload_TBT,IFWI_Payload_Dekel,IFWI_Payload_EC,MTL_PSS_1.0,MTL_PSS_1.1,ARL_S_PSS1.1,UTR_SYNC,MTL_P_MASTER,RPL_P_MASTER,TGL_H_MASTER,IFWI_TEST_SUITE,IFWI_COMMON_UNIFIED,MTL_Test_Suite,MTL_PSS_0.8,RPL-Px_5SGC1,RPL-Px_3SDC1,RPL-P_5SGC1,RPL-P_5SGC2,RPL-P_4SDC1,RPL-P_3SDC2,RPL-P_2SDC3,MTL_HFPGA_TCSS,ADL_SBGA_5GC,MTL_PSS_1.0_BLOCK,RPL-SBGA_5SC,MTL_IFWI_QAC,MTL_IFWI_CBV_TBT,MTL_IFWI_CBV_EC,MTL_IFWI_CBV_SPHY,MTL IFWI_Payload_Platform-Val,MTL-P_5SGC1,MTL-P_4SDC1,MTL-P_4SDC2,MTL-P_3SDC3,MTL-P_3SDC4,MTL-P_2SDC5,MTL-P_2SDC6,RPL-SBGA_4SC,RPL-Px_4SP2,RPL-P_2SDC4,RPL-P_2SDC5,RPL-P_2SDC6,RPL-Px_2SDC1,MTL_M_P_PV_POR,RPL-SBGA_2SC1,RPL-SBGA_2SC2-2,ARL_S_PSS0.8,ARL_S_PSS1.0,ARL_S_IFWI_1.1PSS,RPL_Hx-R-DC1,RPL_Hx-R-GC,RPL_Hx-R-GC,RPL_Hx-R-DC1,RPL_Hx-R-GC,RPL_Hx-R-DC1,LNLM2SDC7,LNLM2SDC7,RPLHx_Win10GC,RPLHx_Win10GC,RPLP_SV1GC,RPLP_Win10GC,RPLP_SV1DC1,RPLP_Win10DC1,RPLP_SV1DC2,RPLP_Win10DC2,RPL-P_DC7,RPLHx_SV1GC</t>
  </si>
  <si>
    <t>Verify multiple display output when displays connected with dual TBT controller on Cold plug - TBT, DP display</t>
  </si>
  <si>
    <t>CSS-IVE-101452</t>
  </si>
  <si>
    <t>Successfully multiple display output should come when displays connected with dual TBT controller on Cold plug - TBT, DP display</t>
  </si>
  <si>
    <t>bios.alderlake,bios.arrowlake,bios.icelake-client,bios.lunarlake,bios.tigerlake,ifwi.icelake,ifwi.meteorlake,ifwi.raptorlake,ifwi.tigerlake</t>
  </si>
  <si>
    <t>This Test case to verify multiple display output when displays connected with dual TBT controller on Cold plug - TBT, DP display</t>
  </si>
  <si>
    <t>KBL-U-KC,EC-FV2,EC-TBT3,EC-TYPEC,UDL2.0_ATMS2.0,EC-PD-NA,OBC-ICL-CPU-iTCSS-TCSS-USB3_Display_Storage,OBC-TGL-CPU-iTCSS-TCSS-USB3_Display_Storage,IFWI_Payload_IOM,IFWI_Payload_Dekel,IFWI_Payload_TBT,IFWI_Payload_EC,UTR_SYNC,TGL_H_MASTER,IFWI_TEST_SUITE,IFWI_COMMON_UNIFIED,MTL_Test_Suite,IFWI_FOC_BAT,IFWI_FOC_BAT_EXT,MTL_P_MASTER,RPL-Px_5SGC1,RPL-Px_3SDC1,RPL-P_5SGC1,RPL-P_5SGC2,RPL-P_4SDC1,RPL-P_3SDC2,RPL-P_2SDC3,ADL_SBGA_5GC,MTL_IFWI_QAC,MTL_IFWI_CBV_TBT,MTL_IFWI_CBV_EC,MTL IFWI_Payload_Platform-Val,MTL-P_5SGC1,MTL-P_4SDC1,MTL-P_4SDC2,MTL-P_3SDC3,MTL-P_3SDC4,MTL-P_2SDC5,MTL-P_2SDC6,RPL-P_2SDC5,RPL-P_2SDC6,RPL-Px_4SP2,RPL-Px_2SDC1,LNLM5SGC,LNLM3SDC3,LNLM3SDC4,LNLM3SDC5,LNLM5SGC,LNLM3SDC3,LNLM3SDC4,LNLM3SDC5,LNLM3SDC1,LNLM2SDC6,LNLM5SGC,LNLM3SDC3,LNLM3SDC4,LNLM3SDC5,LNLM3SDC1,LNLM2SDC6,RPL-SBGA_5SC,RPL_Hx-R-DC1,RPL_Hx-R-GC,RPL_Hx-R-GC,RPL_Hx-R-DC1,LNLM2SDC7,RPL-P_DC7,RPLHx_Win10GC,RPLHx_Win10GC,RPLP_SV1GC,RPLP_Win10GC,RPLP_SV1DC1,RPLP_Win10DC1,RPLP_SV1DC2,RPLP_Win10DC2,RPL-P_DC7,RPL-SBGA_DC3,RPLHx_SV1GC</t>
  </si>
  <si>
    <t>alderlake-p,alderlake-sb,arrowlake-px,arrowlake-s,lunarlake-m,lunarlake-p,meteorlake-p,raptorlake-p,raptorlake-px,raptorlake-sbga,raptorlake_refresh-sbga,tigerlake-h</t>
  </si>
  <si>
    <t>Verify multiple display output when displays connected with dual TBT controller on Cold plug - TBT, HDMI Display</t>
  </si>
  <si>
    <t>CSS-IVE-101454</t>
  </si>
  <si>
    <t>Successfully multiple display output should come when displays connected with dual TBT controller on Cold plug - TBT, HDMI Display</t>
  </si>
  <si>
    <t>This Test case to verify multiple display output when displays connected with dual TBT controller on Cold plug - TBT, HDMI Display</t>
  </si>
  <si>
    <t>KBL-U-KC,EC-FV2,EC-TBT3,EC-TYPEC,UDL2.0_ATMS2.0,EC-PD-NA,OBC-ICL-CPU-iTCSS-TCSS-Display_HDMI,OBC-TGL-CPU-iTCSS-TCSS-Display_HDMI,IFWI_Payload_IOM,IFWI_Payload_Dekel,IFWI_Payload_TBT,IFWI_Payload_EC,UTR_SYNC,TGL_H_MASTER,IFWI_TEST_SUITE,IFWI_COMMON_UNIFIED,MTL_Test_Suite,IFWI_FOC_BAT,IFWI_FOC_BAT_EXT,MTL_P_MASTER,RPL-Px_5SGC1,RPL-Px_3SDC1,RPL-P_5SGC1,RPL-P_5SGC2,RPL-P_4SDC1,RPL-P_3SDC2,RPL-P_2SDC3,ADL_SBGA_5GC,MTL_IFWI_QAC,MTL_IFWI_IAC_TBT,MTL_IFWI_CBV_TBT,MTL_IFWI_CBV_EC,MTL IFWI_Payload_Platform-Val,MTL-P_5SGC1,MTL-P_4SDC1,MTL-P_4SDC2,MTL-P_3SDC3,MTL-P_3SDC4,MTL-P_2SDC5,MTL-P_2SDC6,RPL_Px_PO_New_P3,RPL-P_2SDC5,RPL-P_2SDC6,RPL-Px_4SP2,RPL-Px_2SDC1,LNLM5SGC,LNLM3SDC3,LNLM3SDC4,LNLM3SDC5,LNLM5SGC,LNLM3SDC3,LNLM3SDC4,LNLM3SDC5,LNLM3SDC1,LNLM2SDC6,LNLM5SGC,LNLM3SDC3,LNLM3SDC4,LNLM3SDC5,LNLM3SDC1,LNLM2SDC6,RPL_Hx-R-DC1,RPL_Hx-R-GC,RPL_Hx-R-GC,RPL_Hx-R-DC1,LNLM2SDC7,RPL-P_DC7,RPLP_SV1GC,RPLP_Win10GC,RPLP_SV1DC1,RPLP_Win10DC1,RPLP_SV1DC2,RPLP_Win10DC2,RPL-P_DC7</t>
  </si>
  <si>
    <t>alderlake-p,alderlake-sb,arrowlake-px,arrowlake-s,lunarlake-m,lunarlake-p,meteorlake-p,raptorlake-p,raptorlake-px,raptorlake_refresh-sbga,tigerlake-h</t>
  </si>
  <si>
    <t>Verify Dual Controller Support - USB3.1 Gen2 storage functionality after cold boot</t>
  </si>
  <si>
    <t>CSS-IVE-101375</t>
  </si>
  <si>
    <t>BC-RQTBC-14647
BC-RQTBC-14648
BC-RQTBC-14650
BC-RQTBC-14651
 ICL PRD Coverage: BC-RQTBC-15219 BC-RQTBC-15329 
TGL PRD Coverage: BC-RQTBCTL-503
TGL PSS UCIS Coverage:  220194404, 220194401
ADL: 2205445428,2205443393MTL_P : 22010767569</t>
  </si>
  <si>
    <t>USB3.1 Gen2 storage connected with multiple Port/Controller should be functional on cold boot and should be functional on reversible connection</t>
  </si>
  <si>
    <t>This test case to verify dual controller Support with USB3.1 Gen2 storage connected with all TBT port when the SUT is in G3 state</t>
  </si>
  <si>
    <t>KBL-U-KC,EC-FV2,EC-TBT3,EC-TYPEC,ICL-ArchReview-PostSi,UDL2.0_ATMS2.0,EC-PD-NA,TGL_BIOS_PO_P3,TGL_IFWI_PO_P2,IFWI_Payload_TBT,IFWI_Payload_Dekel,IFWI_Payload_EC,UTR_SYNC,MTL_P_MASTER,RPL_P_MASTER,TGL_H_MASTER,IFWI_TEST_SUITE,IFWI_COMMON_UNIFIED,MTL_Test_Suite,IFWI_FOC_BAT,RPL-Px_5SGC1,RPL-Px_3SDC1,RPL-P_5SGC1,RPL-P_5SGC2,RPL-P_4SDC1,RPL-P_3SDC2,RPL-P_2SDC3,ADL_SBGA_5GC,RPL-SBGA_5SC,MTL_IFWI_QAC,MTL_IFWI_IAC_TBT,MTL_IFWI_CBV_SPHY,MTL-P_5SGC1,MTL-P_4SDC1,MTL-P_4SDC2,MTL-P_3SDC3,MTL-P_3SDC4,MTL-P_2SDC5,MTL-P_2SDC6,RPL-SBGA_4SC,RPL-Px_4SP2,RPL-P_5SGC1,RPL-P_2SDC4,RPL-P_2SDC5,RPL-P_2SDC6,RPL-P_2SDC6,RPL-Px_2SDC1,RPL-Px_2SDC1,RPL-SBGA_2SC1,RPL-SBGA_2SC2-2,RPL_Hx-R-DC1,RPL_Hx-R-GC,RPL_Hx-R-GC,RPL_Hx-R-DC1,RPL_Hx-R-GC,RPL_Hx-R-DC1,LNLM2SDC7,LNLM2SDC7,RPLHx_Win10GC,RPLHx_Win10GC,RPLP_SV1GC,RPLP_Win10GC,RPLP_SV1DC1,RPLP_Win10DC1,RPLP_SV1DC2,RPLP_Win10DC2,RPL-P_DC7,RPLHx_SV1GC</t>
  </si>
  <si>
    <t>Verify multiple display output when displays connected with dual TBT controller on Cold plug - DP, HDMI display</t>
  </si>
  <si>
    <t>CSS-IVE-101457</t>
  </si>
  <si>
    <t>Successfully multiple display output should come when displays connected with dual TBT controller on Cold plug - DP, HDMI display</t>
  </si>
  <si>
    <t>This Test case to verify multiple display output when displays connected with dual TBT controller on Cold plug - DP, HDMI display</t>
  </si>
  <si>
    <t>KBL-U-KC,EC-FV2,EC-TBT3,EC-TYPEC,ICL-ArchReview-PostSi,UDL2.0_ATMS2.0,EC-PD-NA,OBC-ICL-CPU-iTCSS-TCSS-USB3_Display_Storage,OBC-TGL-CPU-iTCSS-TCSS-USB3_Display_Storage,IFWI_Payload_IOM,IFWI_Payload_Dekel,IFWI_Payload_TBT,IFWI_Payload_EC,UTR_SYNC,TGL_H_MASTER,IFWI_TEST_SUITE,IFWI_COMMON_UNIFIED,MTL_Test_Suite,IFWI_FOC_BAT,MTL_P_MASTER,RPL-Px_5SGC1,RPL-Px_3SDC1,RPL-P_5SGC1,RPL-P_5SGC2,RPL-P_4SDC1,RPL-P_3SDC2,RPL-P_2SDC3,ADL_SBGA_5GC,MTL_IFWI_QAC,MTL_IFWI_CBV_TBT,MTL_IFWI_CBV_EC,MTL-P_5SGC1,MTL-P_4SDC1,MTL-P_4SDC2,MTL-P_3SDC3,MTL-P_3SDC4,MTL-P_2SDC5,MTL-P_2SDC6,RPL_Px_PO_New_P3,RPL-P_2SDC5,RPL-P_2SDC6,RPL-Px_4SP2,RPL-Px_2SDC1,RPL_Hx-R-DC1,RPL_Hx-R-GC,RPL_Hx-R-GC,RPL_Hx-R-DC1,RPL-P_DC7,RPLP_SV1GC,RPLP_Win10GC,RPLP_SV1DC1,RPLP_Win10DC1,RPLP_SV1DC2,RPLP_Win10DC2,RPL-P_DC7</t>
  </si>
  <si>
    <t>alderlake-p,alderlake-sb,arrowlake-px,arrowlake-s,lunarlake-p,meteorlake-p,raptorlake-p,raptorlake-px,raptorlake_refresh-sbga,tigerlake-h</t>
  </si>
  <si>
    <t>Verify multiple display output when displays connected with dual TBT controller on Hot plug - 2 TBT Displays</t>
  </si>
  <si>
    <t>CSS-IVE-101462</t>
  </si>
  <si>
    <t>BC-RQTBC-14647
 ICL PRD Coverage: BC-RQTBC-15219 BC-RQTBC-15329 BC-RQTBC-13819 
TGL PRD Coverage: BC-RQTBCTL-503MTL_P : 22010767569</t>
  </si>
  <si>
    <t>Successfully multiple display output should come when displays connected with dual TBT controller on Hot plug - 2 TBT Displays</t>
  </si>
  <si>
    <t>bios.alderlake,bios.arrowlake,bios.icelake-client,bios.lunarlake,bios.meteorlake,bios.tigerlake,ifwi.icelake,ifwi.meteorlake,ifwi.raptorlake,ifwi.tigerlake</t>
  </si>
  <si>
    <t>This Test case to verify multiple display output when displays connected with dual TBT controller on Hot plug - 2 TBT Displays</t>
  </si>
  <si>
    <t>KBL-U-KC,EC-FV2,EC-TBT3,EC-TYPEC,L5_milestone_only,ICL-ArchReview-PostSi,UDL2.0_ATMS2.0,EC-PD-NA,OBC-ICL-CPU-iTCSS-TCSS-Display_HDMI,OBC-TGL-CPU-iTCSS-TCSS-Display_HDMI,Bios_DMA,IFWI_Payload_IOM,IFWI_Payload_Dekel,IFWI_Payload_TBT,IFWI_Payload_EC,UTR_SYNC,TGL_H_MASTER,IFWI_TEST_SUITE,IFWI_COMMON_UNIFIED,MTL_Test_Suite,IFWI_FOC_BAT,MTL_P_MASTER,RPL-Px_5SGC1,RPL-Px_3SDC1,RPL-P_5SGC1,RPL-P_5SGC2,RPL-P_4SDC1,RPL-P_3SDC2,RPL-P_2SDC3,ADL_SBGA_5GC,MTL_IFWI_QAC,MTL_IFWI_IAC_TBT,MTL_IFWI_CBV_TBT,MTL_IFWI_CBV_EC,MTL-P_5SGC1,MTL-P_4SDC1,MTL-P_4SDC2,MTL-P_3SDC3,MTL-P_3SDC4,MTL-P_2SDC5,MTL-P_2SDC6,RPL-P_2SDC5,RPL-P_2SDC6,RPL-Px_4SP2,RPL-Px_2SDC1,LNLM5SGC,LNLM3SDC3,LNLM3SDC4,LNLM3SDC5,LNLM5SGC,LNLM3SDC3,LNLM3SDC4,LNLM3SDC5,LNLM3SDC1,LNLM2SDC6,LNLM5SGC,LNLM3SDC3,LNLM3SDC4,LNLM3SDC5,LNLM3SDC1,LNLM2SDC6,RPL_Hx-R-DC1,RPL_Hx-R-GC,RPL_Hx-R-GC,RPL_Hx-R-DC1,LNLM2SDC7,RPL-P_DC7,RPLP_SV1GC,RPLP_Win10GC,RPLP_SV1DC1,RPLP_Win10DC1,RPLP_SV1DC2,RPLP_Win10DC2,RPL-P_DC7</t>
  </si>
  <si>
    <t>Verify multiple display output when displays connected with dual TBT controller on Hot plug - TBT, Type-C Display</t>
  </si>
  <si>
    <t>CSS-IVE-101465</t>
  </si>
  <si>
    <t>Successfully multiple display output should come when displays connected with dual TBT controller on Hot plug - TBT, Type-C Display</t>
  </si>
  <si>
    <t>This Test case to verify multiple display output when displays connected with dual TBT controller on Hot plug - TBT, Type-C Display</t>
  </si>
  <si>
    <t>KBL-U-KC,EC-FV2,EC-TBT3,EC-TYPEC,L5_milestone_only,TBT-BAT-PLUS,ICL-ArchReview-PostSi,UDL2.0_ATMS2.0,EC-PD-NA,OBC-ICL-CPU-iTCSS-TCSS-Display_HDMI,OBC-TGL-CPU-iTCSS-TCSS-Display_HDMI,IFWI_Payload_IOM,IFWI_Payload_Dekel,IFWI_Payload_TBT,IFWI_Payload_EC,UTR_SYNC,TGL_H_MASTER,IFWI_TEST_SUITE,IFWI_COMMON_UNIFIED,MTL_Test_Suite,IFWI_FOC_BAT,MTL_P_MASTER,RPL-Px_5SGC1,RPL-Px_3SDC1,RPL-P_5SGC1,RPL-P_5SGC2,RPL-P_4SDC1,RPL-P_3SDC2,RPL-P_2SDC3,ADL_SBGA_5GC,MTL_IFWI_QAC,MTL_IFWI_IAC_TBT,MTL_IFWI_CBV_TBT,MTL_IFWI_CBV_TBT,MTL_IFWI_CBV_EC,MTL_IFWI_CBV_IOM,MTL-P_5SGC1,MTL-P_4SDC1,MTL-P_4SDC2,MTL-P_3SDC3,MTL-P_3SDC4,MTL-P_2SDC5,MTL-P_2SDC6,RPL-P_2SDC5,RPL-P_2SDC6,RPL-Px_4SP2,RPL-Px_2SDC1,RPL_Hx-R-DC1,RPL_Hx-R-GC,RPL_Hx-R-GC,RPL_Hx-R-DC1,RPL-P_DC7,RPLP_SV1GC,RPLP_Win10GC,RPLP_SV1DC1,RPLP_Win10DC1,RPLP_SV1DC2,RPLP_Win10DC2,RPL-P_DC7</t>
  </si>
  <si>
    <t>Verify SUT support Debug Trace log capture - Route traces to System Memory</t>
  </si>
  <si>
    <t>CSS-IVE-103720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</si>
  <si>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</si>
  <si>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debug interfaces,NPK,TBT_PD_EC_NA</t>
  </si>
  <si>
    <t>IceLake-FR-36571
 LKF PSS UCIS Coverage: IceLake-UCIS-2742, IceLake-UCIS-1573
BC-RQTBC-3189, 4_335-UCIS-1492
LKF:4_335-UCIS-1643,4_335-UCIS-1492
RKL:1405573801
ADL: 1305899499,1305899478</t>
  </si>
  <si>
    <t>Route traces through system memory should be successfully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</si>
  <si>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</si>
  <si>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Cases is to verify SUT support Debug Trace log capture - Route traces to System Memory</t>
  </si>
  <si>
    <t>EC-FV,EC-GPIO,UDL2.0_ATMS2.0,EC-PD-NA,OBC-CNL-CPU-NPK-Debug-BSSB,OBC-CFL-CPU-NPK-Debug-BSSB,OBC-ICL-CPU-NPK-Debug-BSSB,OBC-LKF-CPU-NPK-Debug-BSSB,OBC-TGL-CPU-NPK-Debug-BSSB,TGL_BIOS_PO_P3,IFWI_Payload_Platform,RKL-S X2_(CML-S+CMP-H)_S62,RKL-S X2_(CML-S+CMP-H)_S102,UTR_SYNC,LNLM5SGC,LNLM4SDC1,LNLM3SDC2,LNLM3SDC3,LNLM3SDC4,LNLM3SDC5,LNLM2SDC6,LNLM2SDC7,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4SDC1,ADL_N_MASTER,ADL_N_5SGC1,ADL_N_4SDC1,ADL_N_3SDC1,ADL_N_2SDC1,ADL_N_2SDC2,ADL_N_2SDC3,MTL_Test_Suite,IFWI_TEST_SUITE,IFWI_COMMON_UNIFIED,TGL_H_MASTER,TGL_H_5SGC1,TGL_H_4SDC1,TGL_H_4SDC2,TGL_H_4SDC,MTL_VS_0.8_TEST_SUITE_Additional,ADL-P_5SGC1,ADL-P_5SGC2,ADL-M_5SGC1,ADL-M_3SDC2,ADL-M_2SDC1,ADL-M_2SDC2,RPL_S_PO_P2,ADL_N_REV0,ADL-N_REV1,ADL_SBGA_5GC,ADL_SBGA_3DC1,ADL_SBGA_3DC2,ADL_SBGA_3DC3,ADL_SBGA_3DC4,ADL_SBGA_3DC,RPL_Px_PO_P2,RPL_SBGA_PO_P2,RPL_P_PO_P2
,RPL_P_PO_P2,RPL_P_Q0_DC2_PO_P2</t>
  </si>
  <si>
    <t>Verify System trace - Route traces to USB Type-C in low power mode</t>
  </si>
  <si>
    <t>bios.platform,fw.ifwi.pchc,fw.ifwi.pmc</t>
  </si>
  <si>
    <t>CSS-IVE-103777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</si>
  <si>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</si>
  <si>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interfaces,NPK,S-states,TBT_PD_EC_NA,TCSS,USB-TypeC</t>
  </si>
  <si>
    <t>BC-RQTBC-9452,BC-RQTBC-12460
BC-RQTBC-13098
BC-RQTBC-10263
BC-RQTBC-13817
BC-RQTBC-15239
BC-RQTBC-14148
BC-RQTBC-13415
BC-RQTBC-12369
BC-RQTBC-15177
BC-RQTBC-15182
BC-RQTBC-13206
IceLake-UCIS-2745
IceLake-UCIS-2733
IceLake-UCIS-2748
  LKF PSS UCIS Coverage: IceLake-UCIS-2748, IceLake-UCIS-2733, IceLake-UCIS-4275 
 LKF PRD Coverage: BC-RQTBCLF-427, BC-RQTBCLF-311, BC-RQTBCLF-424
TGL PRD Coverage: BC-RQTBCTL-692
LKF UCIS Coverage: 4_335-UCIS-1567,4_335-UCIS-2989
TGL BIOS UCIS: 
220194346, 220195196,220194347,220194349
220195198,220195197
220194345
TGL UCIS: 220195278,1405566816,1909114544,1405566784,1405566945
LKF UCIS:
4_335-UCIS-2086,4_335-UCIS-2925
4_335-UCIS-1578,LKF UCIS: 4_335-UCIS-2086
JSLP PRD:BC-RQTBC-16163
RKL: 2203201867
JSLP:2203201867
ADL:2203201867
MTL:16011327372,16011327346</t>
  </si>
  <si>
    <t>Route traces over Type-C port should be successfully and connection should be established after resume from Sx states without any issue</t>
  </si>
  <si>
    <t>bios.alderlake,bios.arrowlake,bios.cannonlake,bios.coffeelake,bios.cometlake,bios.icelake-client,bios.jasperlake,bios.lakefield,bios.lunarlake,bios.meteorlake,bios.raptorlake,bios.rocketlake,bios.tigerlake,bios.whiskeylake,ifwi.arrowlake,ifwi.lunarlake,ifwi.meteorlake,ifwi.raptorlake</t>
  </si>
  <si>
    <t>bios.alderlake,bios.arrowlake,bios.cannonlake,bios.coffeelake,bios.cometlake,bios.jasperlake,bios.lakefield,bios.lunarlake,bios.meteorlake,bios.raptorlake,bios.rocketlake,bios.tigerlake,bios.whiskeylake,ifwi.meteorlake,ifwi.raptorlake</t>
  </si>
  <si>
    <t>This Test Cases is to verify System trace - Route traces to USB Type-C in low power mode</t>
  </si>
  <si>
    <t>EC-FV,EC-TYPEC,EC-SX,EC-GPIO,LKF_TI_GATING,ICL-ArchReview-PostSi,UDL2.0_ATMS2.0,LKF_PO_Phase3,LKF_PO_New_P3,EC-PD-NA,OBC-CNL-CPU-NPK-Debug,OBC-CFL-CPU-NPK-Debug,OBC-LKF-CPU-NPK-Debug,OBC-ICL-CPU-NPK-Debug,OBC-TGL-CPU-NPK-Debug,,RKL-S X2_(CML-S+CMP-H)_S62,RKL-S X2_(CML-S+CMP-H)_S102,UTR_SYNC,LNLM5SGC,LNLM4SDC1,LNLM3SDC2,LNLM3SDC3,LNLM3SDC4,LNLM3SDC5,LNLM2SDC6,LNLM2SDC7,MTLSGC1,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5SGC1,RPLP_SV1GC,RPLP_Win10GC,RPL-P_2SDC5,RPL-P_DC7,RPL-P_2SDC3,RPL-P_2SDC4,RPL-P_2SDC6,RPL-P_PNP_GC,RPL-P_4SDC1,RPLP_SV1DC1,RPLP_Win10DC1,RPL-P_3SDC2,RPLP_SV1DC2,RPLP_Win10DC2,RPL-Px_5SGC1,RPL-S_ 5SGC1,RPL_S_MASTER,RPL_P_MASTER,RPL_S_BackwardCompc,ADL-S_ 5SGC_1DPC,ADL-S_4SDC1,ADL-S_4SDC2,ADL-S_4SDC4,ADL_N_MASTER,ADL_N_5SGC1,ADL_N_4SDC1,ADL_N_3SDC1,ADL_N_2SDC1,ADL_N_2SDC2,ADL_N_2SDC3,MTL_Test_Suite,IFWI_TEST_SUITE,IFWI_COMMON_UNIFIED,TGL_H_MASTER,TGL_H_5SGC1,TGL_H_4SDC1,TGL_H_4SDC2,TGL_H_4SDC,ADL-P_5SGC1,ADL-P_5SGC2,ADL-M_5SGC1,ADL-M_4SDC1,ADL-M_3SDC1,ADL-M_3SDC2,ADL-M_3SDC3,ADL-M_2SDC1,ADL_N_REV0,ADL-N_REV1,ADL_SBGA_5GC,ADL_SBGA_3DC1,ADL_SBGA_3DC2,ADL_SBGA_3DC3,ADL_SBGA_3DC4,ADL_SBGA_3DC,ADL-M_2SDC2,NA_4_FHF,MTL_IFWI_CBV_TBT,MTL_IFWI_CBV_EC,MTL_IFWI_CBV_IOM</t>
  </si>
  <si>
    <t>alderlake-m,alderlake-n,alderlake-p,alderlake-s,alderlake-sb,arrowlake-p,arrowlake-px,arrowlake-s,lunarlake-m,lunarlake-p,lunarlake-s,meteorlake-m,meteorlake-p,meteorlake-s,raptorlake-p,raptorlake-px,raptorlake-s,tigerlake-h</t>
  </si>
  <si>
    <t>ISH Sensor Functionality pre and post Connected Standby (CMS) cycle - Ambient Light Sensor (ALS)</t>
  </si>
  <si>
    <t>CSS-IVE-105396</t>
  </si>
  <si>
    <t>ADL-S_ADP-S_SODIMM_DDR5_1DPC_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TGPH_Native_DDR4_RS6_Alpha,RKL_S81_TGPH_Native_DDR4_RS7_Beta,RKL_S81_TGPH_Native_DDR4_RS7_PV,TGL_H81_19H2_RS6_PreAlpha,TGL_Simics_VP_RS2_PSS1.1,TGL_U42_RS4_PV,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</si>
  <si>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ISH,MoS (Modern Standby)</t>
  </si>
  <si>
    <t>BC-RQTBC-2906
BC-RQTBC-13696
IceLake-UCIS-4263
TGL Requirement coverage: 220195299, 220194421, BC-RQTBCTL-1100, 
RKL:2203202687
MTL_PSS_FR:16011327099</t>
  </si>
  <si>
    <t>Ambient Light Sensor (ALS) should be functional in Action manager/Sensor Viewer tool pre and post CMS cycle</t>
  </si>
  <si>
    <t>bios.alderlake,bios.amberlake,bios.arrowlake,bios.cannonlake,bios.coffeelake,bios.cometlake,bios.icelake-client,bios.kabylake_r,bios.lakefield,bios.lunarlake,bios.meteorlake,bios.raptorlake_refresh,bios.rocketlake,bios.tigerlake,bios.whiskeylake,ifwi.arrowlake,ifwi.lunarlake,ifwi.meteorlake,ifwi.raptorlake</t>
  </si>
  <si>
    <t>bios.alderlake,bios.amberlake,bios.arrowlake,bios.cannonlake,bios.coffeelake,bios.cometlake,bios.icelake-client,bios.kabylake,bios.kabylake_r,bios.lakefield,bios.meteorlake,bios.rocketlake,bios.tigerlake,bios.whiskeylake,ifwi.meteorlake,ifwi.raptorlake</t>
  </si>
  <si>
    <t>Sensor Viewer,Socwatch</t>
  </si>
  <si>
    <t>Ambient Light Sensor (ALS) should be functional in Action manager/Sensor Viewer tool pre and post CMoS cycle</t>
  </si>
  <si>
    <t>CFL-PRDtoTC-Mapping,InProdATMS1.0_03March2018,LKF_PO_Phase3,LKF_PO_New_P3,PSE 1.0,ICL_ATMS1.0_Automation,KBLR_ATMS1.0_Automated_TCs,WCOS_BIOS_WHCP_REQ,LKF_WCOS_BIOS_BAT_NEW,ADL-S_ADP-S_DDR4_2DPC_PO_Phase3,ADL-P_ADP-LP_DDR4_PO Suite_Phase3,RKL-S X2_(CML-S+CMP-H)_S102,RKL-S X2_(CML-S+CMP-H)_S62,PO_Phase_3,ADL-P_ADP-LP_LP5_PO Suite_Phase3,ADL-P_ADP-LP_DDR5_PO Suite_Phase3,ADL-P_ADP-LP_LP4x_PO Suite_Phase3,UTR_SYNC,ADL-S_ADP-S_DDR4_2DPC_PO_Phase1,MTL_S_MASTER,RPL_S_BackwardComp,ADL-S_ 5SGC_1DPC,ADL-S_4SDC2,RPL_S_MASTER,MTL_M_MASTER,MTL_P_MATSER,IFWI_TEST_SUITE,MTL_Test_Suite,IFWI_FOC_BAT,IFWI_COMMON_UNIFIED,ADL_N_PO_Phase3,RPL-P_5SGC1,RPL-P_5SGC2,ADL_N_REV0,ADL-N_REV1,ADL_SBGA_5GC,RPL-SBGA_5SC,ADL-M_5SGC1,ADL-M_2SDC1,MTL_PSS_CMS,ADL-M_2SDC2,ADL_SBGA_3DC4,RPL-S_3SDC2,MTL_IFWI_IAC_ISH,MTL_IFWI_CBV_PMC,MTL_IFWI_CBV_ISH,MTL_PSS_1.0,MTL-P_5SGC1,MTL-P_4SDC1,MTL-P_2SDC5
,MTL_PSS_1.0_Block,MTL_PSS_1.1,ARL_S_PSS1.1,MTLSDC2,LNLM5SGC,LNLM3SDC2,LNLM4SDC1,LNLM3SDC3,LNLM3SDC4,LNLM3SDC5,LNLM2SDC6,ARL_S_PSS1.0,MTLSDC2,RPL_Hx-R-GC,LNLM2SDC7,RPL-P_DC7, RPL-SBGA_DC3</t>
  </si>
  <si>
    <t>alderlake-m,alderlake-n,alderlake-p,alderlake-sb,arrowlake-px,arrowlake-s,lunarlake-m,meteorlake-m,meteorlake-p,meteorlake-s,raptorlake-p,raptorlake-sbga,raptorlake_refresh-sbga,tigerlake-h</t>
  </si>
  <si>
    <t>Verify CNVi Bluetooth Functionality in OS before / after Connected Standby (CMS) cycle</t>
  </si>
  <si>
    <t>CSS-IVE-105406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</si>
  <si>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</si>
  <si>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CNVi,MoS (Modern Standby)</t>
  </si>
  <si>
    <t>BC-RQTBC-13696
IceLake-UCIS-1826
BC-RQTBCTL-651
BC-RQTBC-13414
JSL PRD Coverage: BC-RQTBC-16463</t>
  </si>
  <si>
    <t>CNVi Bluetooth should be functional pre and post Connected Standby (CMS) cycle</t>
  </si>
  <si>
    <t>bios.alderlake,bios.arrowlake,bios.cannonlake,bios.coffeelake,bios.cometlake,bios.icelake-client,bios.jasperlake,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</si>
  <si>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</si>
  <si>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CNVi Bluetooth should be functional pre and post Connected Standby (CMoS) cycle</t>
  </si>
  <si>
    <t>ICL-ArchReview-PostSi,ICL_BAT_NEW,BIOS_EXT_BAT,UDL2.0_ATMS2.0,OBC-CNL-PCH-CNVi-Connectivity-BT,OBC-CFL-PCH-CNVi-Connectivity-BT,OBC-ICL-PCH-CNVi-Connectivity-BT,OBC-TGL-PCH-CNVi-Connectivity-BT,TGL_H_Delta,IFWI_Payload_Platform,RKL-S X2_(CML-S+CMP-H)_S62,RKL-S X2_(CML-S+CMP-H)_S102,UTR_SYNC,RPL_S_MASTER,RPL_S_BackwardComp,ADL-S_ 5SGC_1DPC,4SDC3,ADL-S_4SDC4,ADL-S_3SDC5,ADL_N_MASTER,ADL_N_5SGC1,ADL_N_4SDC1,ADL_N_2SDC1,ADL_N_2SDC2,ADL_N_2SDC3,IFWI_TEST_SUITE,IFWI_COMMON_UNIFIED,MTL_Test_Suite,IFWI_FOC_BAT,TGL_H_MASTER,TGL_H_5SGC1,TGL_H_4SDC1,RPL-S_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QAC,MTL_IFWI_CBV_PMC,RPL-SBGA_2SC1,RPL-SBGA_2SC2,MTL_IFWI_CBV_BIOS,MTL-P_5SGC1,MTL-P_4SDC1,MTL-P_4SDC2,MTL-P_3SDC3,MTL-P_2SDC5,MTL-P_2SDC6,RPL-S_2SDC8,RPL-Px_4SP2,RPL-Px_2SDC1,RPL-P_2SDC5,RPL-P_2SDC6,RPL-P_2SDC3,MTL_S_IFWI_PSS_1.1,MTLSGC1,MTLSDC1,MTLSDC2,MTLSDC3,MTLSDC4,MTLSDC5,LNLM5SGC,LNLM4SDC1,LNLM3SDC3,LNLM3SDC4,LNLM3SDC5,LNLM2SDC6,ARL_S_IFWI_1.1PSS,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 RPL-S_ 5SGC1, RPL-S_4SDC1, RPL-S_4SDC2, RPL-S_3SDC1, RPL-S_2SDC2, RPL-S_2SDC3, RPL-S_2SDC8, RPL-S_2SDC9, RPL-P_DC7,RPL-SBGA_DC3,RPLS_SV1GC,RPLS_Win10GC,RPLS_SV1DC,RPLHx_SV1GC,RPLHx_Win10GC,RPLP_SV1GC,RPLP_Win10GC,RPLP_SV1DC1,RPLP_Win10DC1,RPLP_SV1DC2,RPLP_Win10DC2</t>
  </si>
  <si>
    <t>Verify CNVi WLAN Functionality in OS before / after Connected Standby (CMS) cycle</t>
  </si>
  <si>
    <t>CSS-IVE-105408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</si>
  <si>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</si>
  <si>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BC-RQTBC-13696
BC-RQTBCTL-651
BC-RQTBC-13414
JSL PRD Coverage: BC-RQTBC-16463</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</si>
  <si>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</si>
  <si>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</si>
  <si>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ICL-ArchReview-PostSi,ICL_BAT_NEW,BIOS_EXT_BAT,UDL2.0_ATMS2.0,OBC-CNL-PCH-CNVi-Connectivity-WiFi,OBC-CFL-PCH-CNVi-Connectivity-WiFi,OBC-ICL-PCH-CNVi-Connectivity-WiFi,OBC-TGL-PCH-CNVi-Connectivity-WiFi,TGL_H_Delta,IFWI_Payload_Platform,RKL-S X2_(CML-S+CMP-H)_S62,RKL-S X2_(CML-S+CMP-H)_S102,UTR_SYNC,RPL_S_MASTER,RPL_S_BackwardComp,ADL-S_ 5SGC_1DPC,4SDC3,ADL-S_4SDC4,ADL-S_3SDC5,ADL_N_MASTER,ADL_N_5SGC1,ADL_N_4SDC1,ADL_N_2SDC1,ADL_N_2SDC2,ADL_N_2SDC3,IFWI_TEST_SUITE,IFWI_COMMON_UNIFIED,MTL_Test_Suite,TGL_H_MASTER,TGL_H_5SGC1,TGL_H_4SDC1,RPL-S_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CBV_PMC,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 RPL-S_ 5SGC1, RPL-S_4SDC1, RPL-S_4SDC2, RPL-S_3SDC1, RPL-S_2SDC2, RPL-S_2SDC3, RPL-S_2SDC8, RPL-S_2SDC9, RPL-P_DC7,RPL-SBGA_DC3,RPLS_SV1GC,RPLS_Win10GC,RPLS_SV1DC,RPLHx_SV1GC,RPLHx_Win10GC,RPLP_SV1GC,RPLP_Win10GC,RPLP_SV1DC1,RPLP_Win10DC1,RPLP_SV1DC2,RPLP_Win10DC2</t>
  </si>
  <si>
    <t>Validate concurrent support of Windbg and DbC debug trace over same Type-C port</t>
  </si>
  <si>
    <t>bios.platform,fw.ifwi.pchc</t>
  </si>
  <si>
    <t>CSS-IVE-105532</t>
  </si>
  <si>
    <t>ADL-S_ADP-S_SODIMM_DDR5_1DPC_Alpha,ADL-S_ADP-S_UDIMM_DDR5_1DPC_PreAlpha,CFL_H62_uSFF_KC_RS4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N-1_(BXTM)_RS3_POE,RKL_S61_TGPH_Native_DDR4_RS6_Alpha,RKL_S61_TGPH_Native_DDR4_RS7_Beta,RKL_S61_TGPH_Native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</si>
  <si>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debug interfaces,USB-TypeC</t>
  </si>
  <si>
    <t>IceLake-UCIS-987
LKF-UCIS-4_335-UCIS-2923,4_335-UCIS-2082
LKF FR: LKF: 4_335-FR-17265,MLKF FR:4_335-FR-17272
4_335-FR-1642
4_335-FR-17263
4_335-FR-17221
4_335-FR-17331
ADL:1305899505
1305899518
MTL:16011327372</t>
  </si>
  <si>
    <t>Windbg debugging and DbC connect should work concurrently without any issue </t>
  </si>
  <si>
    <t>bios.alderlake,bios.arrowlake,bios.cannonlake,bios.coffeelake,bios.cometlake,bios.icelake-client,bios.jasperlake,bios.lakefield,bios.lunarlake,bios.meteorlake,bios.raptorlake,bios.rocketlake,bios.tigerlake,bios.whiskeylake,ifwi.meteorlake,ifwi.raptorlake</t>
  </si>
  <si>
    <t>This test is to validate concurrent support of Windbg and DbC debug trace over same Type-C port</t>
  </si>
  <si>
    <t>CFL_U43e_LPDDR3_NA,UDL2.0_ATMS2.0,LKF_PO_Phase3,LKF_PO_New_P3,OBC-CNL-CPU-NPK-Debug-DbC,OBC-CFL-CPU-NPK-Debug-DbC,OBC-ICL-CPU-NPK-Debug-DbC,OBC-LKF-CPU-NPK-Debug-DbC,OBC-TGL-CPU-NPK-Debug-DbC,MTL_PSS_1.0,ARL_S_PSS1.0,RKL-S X2_(CML-S+CMP-H)_S62,RKL-S X2_(CML-S+CMP-H)_S102,UTR_SYNC,LNLM5SGC,LNLM4SDC1,LNLM3SDC2,LNLM3SDC3,LNLM3SDC4,LNLM3SDC5,LNLM2SDC6,LNLM2SDC7,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5SGC_1DPC,ADL-S_4SDC1,ADL-S_4SDC2,ADL-S_4SDC4,ADL_N_MASTER,ADL_N_5SGC1,ADL_N_4SDC1,ADL_N_3SDC1,ADL_N_2SDC1,ADL_N_2SDC2,ADL_N_2SDC3,MTL_Test_Suite,MTL_PSS_1.0,ARL_S_PSS1.0,IFWI_FOC_BAT_EXT ,IFWI_FOC_BAT,IFWI_TEST_SUITE  ,IFWI_COMMON_UNIFIED,TGL_H_MASTER,TGL_H_5SGC1,TGL_H_4SDC1,TGL_H_4SDC2,TGL_H_4SDC,ADL-P_5SGC1,ADL-P_5SGC2,ADL-M_5SGC1,ADL-M_4SDC1,ADL-M_3SDC1,ADL-M_3SDC2,ADL-M_3SDC3,RPL_S_PO_P2,ADL_N_REV0,ADL-N_REV1,ADL_SBGA_5GC,ADL_SBGA_3DC1,ADL_SBGA_3DC2,ADL_SBGA_3DC3,ADL_SBGA_3DC4,ADL_SBGA_3DC,ADL-M_2SDC1,ADL-M_2SDC2,RPL_Px_PO_P2,MTL_IFWI_IAC_IOM,MTL_IFWI_CBV_TBT,MTL_IFWI_CBV_EC,MTL_IFWI_CBV_IOM,MTL IFWI_Payload_Platform-Val,RPL_SBGA_PO_P2
,MTL_PSS_1.0,ARL_S_PSS1.0_Block,MTL_PSS_1.1,ARL_S_PSS1.1,,MTL_S_PSS_1.1,ARL_S_PSS1.1,MTL_S_PSS_1.0_NA,MTL_S_PSS_1.1,ARL_S_PSS1.1</t>
  </si>
  <si>
    <t>alderlake-m,alderlake-n,alderlake-p,alderlake-s,alderlake-sb,arrowlake-px,arrowlake-s,lunarlake-m,lunarlake-p,lunarlake-s,meteorlake-m,meteorlake-p,meteorlake-s,raptorlake-p,raptorlake-px,tigerlake-h</t>
  </si>
  <si>
    <t>Verify BIOS should support to enable PEP constrain on Gbe and should pass all PEP Constraints</t>
  </si>
  <si>
    <t>sbabyshx</t>
  </si>
  <si>
    <t>bios.cpu_pm,fw.ifwi.bios</t>
  </si>
  <si>
    <t>CSS-IVE-108387</t>
  </si>
  <si>
    <t>Industry Specs and Open source initiatives</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</si>
  <si>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Simics_VP_RS1_PSS_1.0P,ICL_Simics_VP_RS2_PSS_1.1,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4_PreAlpha,ADL-P_ADP-LP_DDR5_PreAlpha</t>
  </si>
  <si>
    <t>MoS (Modern Standby)</t>
  </si>
  <si>
    <t>CFL,CNL: 1604387872
ICL: 220383666
TGL PRD:BC-RQTBCTL-2791 
RKL: 2203202956
ADL:2203202956</t>
  </si>
  <si>
    <t>With PEP LAN(GBE)  option enabled in BIOS, LAN(GBE) device should expose in the PEP table with out any error, , PEP BIOS Checker should not show “Unsupported Platform” and should not show any issues while running.</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</si>
  <si>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</si>
  <si>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lunarlake,bios.meteorlake,bios.raptorlake,bios.rocketlake,bios.tigerlake,bios.whiskeylake,ifwi.cannonlake,ifwi.coffeelake,ifwi.cometlake,ifwi.icelake,ifwi.meteorlake,ifwi.raptorlake,ifwi.tigerlake,ifwi.whiskeylake</t>
  </si>
  <si>
    <t>PEP BIOS checker tool</t>
  </si>
  <si>
    <t> BIOS should support to enable PEP constrain on Gbe and should pass all PEP Constraints for CMOS(disabled by default).</t>
  </si>
  <si>
    <t>ICL-ArchReview-PostSi,UDL2.0_ATMS2.0,IFWI_Payload_BIOS,ADL-S_Delta1,RKL-S X2_(CML-S+CMP-H)_S102,RKL-S X2_(CML-S+CMP-H)_S62,UTR_SYNC,RPL_S_MASTER,RPL_S_BackwardComp,ADL-S_ 5SGC_1DPC,ADL-S_4SDC1,MTL_S_MASTER,MTL_P_MASTER,MTL_M_MASTER,IFWI_TEST_SUITE,ADL_N_IFWI,MTL_Test_Suite,IFWI_COMMON_UNIFIED,TGL_H_MASTER,RPL-S_ 5SGC1,RPL-S_4SDC1,RPL-S_4SDC2,, RPL-S_4SDC2,RPL-S_2SDC1,RPL-S_2SDC2,RPL-S_2SDC3,ADL-P_5SGC1,ADL-P_5SGC2,RPL-Px_5SGC1,,ADL_SBGA_5GC,RPL-P_5SGC1,,RPL-P_4SDC1,RPL-P_3SDC2,,RPL-S-3SDC2, RPL-S_2SDC7, ADL_SBGA_3DC1, ADL_SBGA_3DC2, ADL_SBGA_3DC3, ADL_SBGA_3DC4, MTL-M_5SGC1, MTL-M_4SDC1, MTL-M_4SDC2, MTL-M_3SDC3, MTL-M_2SDC4, MTL-M_2SDC5, MTL-M_2SDC6,MTL_IFWI_CBV_GBe, RPL-SBGA_5SC, RPL-SBGA_4SC, RPL-SBGA_3SC, RPL-SBGA_2SC1, RPL-SBGA_2SC2, MTL-P_5SGC1, MTL-P_4SDC1, MTL-P_4SDC2, MTL-P_3SDC3, MTL-P_3SDC4, MTL-P_2SDC5, MTL-P_2SDC6,RPL-S_2SDC8,RPL-Px_4SP2,RPL-Px_2SDC1, LNLM5SGC, LNLM4SDC1, LNLM3SDC2, LNLM3SDC3, LNLM3SDC4, LNLM3SDC5, LNLM2SDC6MTLSDC3,  MTLSGC1, MTLSDC1, MTLSDC4, RPL_Hx-R-GC, RPL_Hx-R-DC1, LNLM3SDC2, LNLM5SGC, LNLM2SDC7,LNL_M_PSS0.8,RPLHx_SV1GC, RPLHx_Win10GC,</t>
  </si>
  <si>
    <t>Verify finger print sensor(FPS) Functionality Pre and Post Sx Cycle</t>
  </si>
  <si>
    <t>CSS-IVE-113693</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</si>
  <si>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TGL_H81_20H1_RS7_ALPHA,TGL_H81_20H1_RS7_BETA,TGL_H81_20H1_RS7_PV,JSLP_Win10x_PreAlpha,JSLP_Win10x_PV,JSLP_Win10x_Alpha,JSLP_Win10x_Beta,ADL-P_ADP-LP_LP5_PreAlpha,ADL-P_ADP-LP_L4X_PreAlpha</t>
  </si>
  <si>
    <t>FPS/iFPS,S-states</t>
  </si>
  <si>
    <t>Interops : FPS and Sx
ADL:2203202988</t>
  </si>
  <si>
    <t>Finger print  Sensor (FPS) functionality should work fine  Pre and Post Sx Cycle</t>
  </si>
  <si>
    <t>bios.alderlake,bios.amberlake,bios.arrowlake,bios.cannonlake,bios.coffeelake,bios.cometlake,bios.icelake-client,bios.jasperlake,bios.kabylake,bios.kabylake_r,bios.lakefield,bios.lunarlake,bios.meteorlake,bios.rocketlake,bios.tigerlake,bios.whiskeylake,ifwi.amberlake,ifwi.arrowlake,ifwi.cannonlake,ifwi.coffeelake,ifwi.cometlake,ifwi.icelake,ifwi.kabylake,ifwi.kabylake_r,ifwi.lakefield,ifwi.lunarlake,ifwi.meteorlake,ifwi.raptorlake,ifwi.whiskeylake</t>
  </si>
  <si>
    <t>bios.alderlake,bios.amberlake,bios.arrowlake,bios.cannonlake,bios.coffeelake,bios.cometlake,bios.icelake-client,bios.jasperlake,bios.kabylake,bios.kabylake_r,bios.lakefield,bios.lunarlake,bios.meteorlake,bios.raptorlake,bios.rocketlake,bios.whiskeylake,ifwi.amberlake,ifwi.cannonlake,ifwi.coffeelake,ifwi.cometlake,ifwi.icelake,ifwi.kabylake,ifwi.kabylake_r,ifwi.lakefield,ifwi.meteorlake,ifwi.raptorlake,ifwi.whiskeylake</t>
  </si>
  <si>
    <t>This Test Case should Validate finger print sensor Functionality Pre and Post Sx Cycle </t>
  </si>
  <si>
    <t>ICL-ArchReview-PostSi,UDL2.0_ATMS2.0,CML_Delta_From_WHL,RKL-S X2_(CML-S+CMP-H)_S102,RKL-S X2_(CML-S+CMP-H)_S62,UTR_SYNC,ADL_N_MASTER,RPL_P_MASTER,RPL_S_MASTER,MTL_N_MASTER,ADL_N_5SGC1,ADL_N_4SDC1,ADL_N_3SDC1,ADL_N_2SDC1,RPL-S_3SDC2,ADL-P_5SGC1,ADL-M_5SGC1,ADL-P_3SDC4,ADL_N_REV0,RPL-P_5SGC1,ADL-N_REV1,ADL_SBGA_5GC,PPMM_Pending_TGL_H,MTL_S_MASTER,MTL_P_MASTER,MTL_M_MASTER,MTL_Test_Suite,MTL_PSS_0.8,IFWI_TEST_SUITE,IFWI_COMMON_UNIFIED,RPL-Px_5SGC1,MTL_IFWI_BAT,ERB,MTL_PSS_CMS,ARL_PX_MASTER, ADL_SBGA_3DC4,MTL-M_5SGC1,MTL-M_4SDC1,MTL-M_4SDC2,MTL-M_3SDC3,MTL-M_2SDC4,LNL_M_PSS0.8,MTL_IFWI_CBV_PMC,MTL_IFWI_CBV_BIOS,MTL-P_5SGC1,MTL-P_4SDC1,MTL-P_4SDC2,MTL-P_3SDC3,MTL-P_3SDC4,RPL-SBGA_5SC,RPL-SBGA_3SC,MTLSDC2,ARL_S_PSS0.8,LNLM5SGC,LNLM3SDC2,MTLSDC2,RPL_Hx-R-GC,RPL_Hx-R-DC1,LNLM5SGC, LNLM3SDC2, LNLM2SDC7,RPL-P_DC7, RPL-SBGA_DC3</t>
  </si>
  <si>
    <t>Verify functionality of finger print sensor after warm reboot cycles</t>
  </si>
  <si>
    <t>CSS-IVE-113695</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</si>
  <si>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</si>
  <si>
    <t>FPS/iFPS</t>
  </si>
  <si>
    <t>Interops : FPS and Warm reboot cycles</t>
  </si>
  <si>
    <t>Finger print functionality should be working post warm reboot cycles.</t>
  </si>
  <si>
    <t>bios.alderlake,bios.amberlake,bios.arrowlake,bios.cannonlake,bios.coffeelake,bios.cometlake,bios.icelake-client,bios.jasperlake,bios.kabylake,bios.kabylake_r,bios.lunarlake,bios.meteorlake,bios.rocketlake,bios.whiskeylake,ifwi.amberlake,ifwi.arrowlake,ifwi.cannonlake,ifwi.coffeelake,ifwi.cometlake,ifwi.icelake,ifwi.kabylake,ifwi.kabylake_r,ifwi.lunarlake,ifwi.meteorlake,ifwi.raptorlake,ifwi.whiskeylake</t>
  </si>
  <si>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</si>
  <si>
    <t>Intention of this test case is to verify the finger print device after warm reboot cycles</t>
  </si>
  <si>
    <t>ICL-ArchReview-PostSi,UDL2.0_ATMS2.0,OBC-CNL-PCH-SPI-Sensors-FPS,OBC-CFL-PCH-SPI-Sensors-FPS,OBC-LKF-PCH-SPI-Sensors-FPS,OBC-ICL-PCH-SPI-Sensors-FPS,OBC-TGL-PCH-SPI-Sensors-FPS,CML_Delta_From_WHL,RKL-S X2_(CML-S+CMP-H)_S102,RKL-S X2_(CML-S+CMP-H)_S62,UTR_SYNC,ADL_N_MASTER,ADL_N_5SGC1,ADL_N_4SDC1,ADL_N_3SDC1,ADL_N_2SDC1,MTL_M_MASTER,MTL_P_MASTER,RPL_S_MASTER,MTL_S_MASTER,MTL_Test_Suite,IFWI_TEST_SUITE,IFWI_COMMON_UNIFIED,RPL-S_3SDC2,ADL-P_5SGC1,ADL-M_5SGC1,ADL-P_3SDC4,RPL-Px_5SGC1,RPL-P_5SGC1,ADL_N_REV0,ADL-N_REV1,ADL_SBGA_5GC, ADL_SBGA_3DC4,MTL-M_5SGC1,MTL-M_4SDC1,MTL-M_4SDC2,MTL-M_3SDC3,MTL-M_2SDC4,MTL_IFWI_CBV_PMC,MTL IFWI_Payload_Platform-Val,MTL-P_5SGC1,MTL-P_4SDC1,MTL-P_4SDC2,MTL-P_3SDC3,MTL-P_3SDC4,RPL-SBGA_5SC,RPL-SBGA_3SC,MTLSDC2,LNLM5SGC,LNLM3SDC2,MTLSDC2,RPL_Hx-R-GC,RPL_Hx-R-DC1,LNLM5SGC, LNLM3SDC2, LNLM2SDC7,RPL-P_DC7, RPL-SBGA_DC3</t>
  </si>
  <si>
    <t>alderlake-m,alderlake-n,alderlake-p,alderlake-sb,arrowlake-px,arrowlake-s,lunarlake-m,lunarlake-p,meteorlake-m,meteorlake-p,meteorlake-s,raptorlake-p,raptorlake-s,raptorlake-sbga,raptorlake_refresh-sbga</t>
  </si>
  <si>
    <t>Verify functionality of finger print sensor after CMS</t>
  </si>
  <si>
    <t>CSS-IVE-113712</t>
  </si>
  <si>
    <t>Interops : FPS and CS</t>
  </si>
  <si>
    <t>Finger print functionality should be working fine post CS.</t>
  </si>
  <si>
    <t>bios.alderlake,bios.amberlake,bios.arrowlake,bios.cannonlake,bios.coffeelake,bios.cometlake,bios.icelake-client,bios.jasperlake,bios.kabylake,bios.kabylake_r,bios.lakefield,bios.lunarlake,bios.rocketlake,bios.whiskeylake,ifwi.amberlake,ifwi.cannonlake,ifwi.coffeelake,ifwi.cometlake,ifwi.icelake,ifwi.kabylake,ifwi.kabylake_r,ifwi.lakefield,ifwi.meteorlake,ifwi.raptorlake,ifwi.whiskeylake</t>
  </si>
  <si>
    <t>Intention of this test case is to verify the finger print device functionality post Connected standby</t>
  </si>
  <si>
    <t>ICL-ArchReview-PostSi,UDL2.0_ATMS2.0,CML_Delta_From_WHL,RKL-S X2_(CML-S+CMP-H)_S102,RKL-S X2_(CML-S+CMP-H)_S62,UTR_SYNC,ADL_N_MASTER,ADL_N_5SGC1,ADL_N_4SDC1,ADL_N_3SDC1,ADL_N_2SDC1,MTL_Test_Suite,IFWI_TEST_SUITE,IFWI_COMMON_UNIFIED,MTL_P_MASTER,MTL_M_MASTER,RPL_S_MASTER,RPL-S_3SDC2,ADL-P_5SGC1,ADL-M_5SGC1,ADL-P_3SDC4,RPL-Px_5SGC1,RPL-P_5SGC1,ADL_N_REV0,ADL-N_REV1,ADL_SBGA_5GC,ADL_SBGA_3DC4,MTL-M_5SGC1,MTL-M_4SDC1,MTL-M_4SDC2,MTL-M_3SDC3,MTL-M_2SDC4,MTL_IFWI_CBV_PMC,MTL IFWI_Payload_Platform-Val,MTL-P_5SGC1,MTL-P_4SDC1,MTL-P_4SDC2,MTL-P_3SDC3,MTL-P_3SDC4,RPL-SBGA_5SC,ARL_Px_IFWI_CI,MTLSDC2,LNLM5SGC,LNLM3SDC2,MTLSDC2,RPL_Hx-R-GC,RPL_Hx-R-DC1,LNLM5SGC, LNLM3SDC2, LNLM2SDC7,RPL-P_DC7,v</t>
  </si>
  <si>
    <t>Critical Battery Event wake from S0i3</t>
  </si>
  <si>
    <t>bios.cpu_pm,bios.platform,fw.ifwi.bios,fw.ifwi.ec</t>
  </si>
  <si>
    <t>CSS-IVE-114981</t>
  </si>
  <si>
    <t>JSLP_POR_20H1_Alpha,JSLP_POR_20H1_PreAlpha,JSLP_POR_20H2_Beta,JSLP_POR_20H2_PV,JSLP_TestChip_19H1_PreAlpha,LKF_A0_RS4_Alpha,LKF_A0_RS4_POE,LKF_B0_RS4_Beta,LKF_B0_RS4_PO,LKF_B0_RS4_PV ,LKF_Bx_ROW_19H1_Alpha,LKF_Bx_ROW_19H2_Beta,LKF_Bx_ROW_19H2_PV,LKF_Bx_ROW_20H1_PV,LKF_Bx_Win10X_PV,LKF_Bx_Win10X_Beta,TGL_ H81_RS4_Alpha,TGL_ H81_RS4_Beta,TGL_ H81_RS4_PV,TGL_H81_19H2_RS6_PreAlpha,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</si>
  <si>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Charging modes,EC-Lite,MoS (Modern Standby),S0ix-states</t>
  </si>
  <si>
    <t>LKF PSS use case: 
IceLake-UCIS-313
4_335-UCIS-1969
BC-RQTBCLF-248
IceLake-UCIS-313
TGL,ADL : 2203202827</t>
  </si>
  <si>
    <t>SUT should wake from S0i3/CS when battery reached below user specified critical battery level, SUT to wake from CMS state &amp; take critical battery action.</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</si>
  <si>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rrowlake,ifwi.raptorlake_refresh</t>
  </si>
  <si>
    <t>bios.alderlake,bios.elkhartlake,bios.jasperlake,bios.lakefield,bios.meteorlake,bios.raptorlake,bios.tigerlake,ifwi.elkhartlake,ifwi.lakefield,ifwi.tigerlake</t>
  </si>
  <si>
    <t>Verify system wakes from S0i3/CS With  "Critical battery Event" </t>
  </si>
  <si>
    <t>EC-FV,EC-BATTERY,UDL2.0_ATMS2.0,IFWI_Payload_PMC,IFWI_Payload_EC,UTR_SYNC,ADL_N_MASTER,MTL_VS_0.8,ADL_N_PSS_1.1,ADL_N_5SGC1,ADL_N_3SDC1,ADL_N_2SDC1,ADL_N_2SDC2,IFWI_TEST_SUITE,IFWI_COMMON_UNIFIED,MTL_Test_Suite,TGL_H_MASTER,MTL_VS_0.8_TEST_SUITE_Additional,MTL_P_VS_0.8,MTL_M_VS_0.8,MTL_Master,MTL_MASTER,ADL-P_5SGC2,MTL_VS_0.8_BLOCK,ADL-M_5SGC1,RPL-Px_5SGC1,RPL-Px_3SDC1,ADL_SBGA_5GC,GLK-IFWI-SI,ICL-ArchReview-PostSi,InProdATMS1.0_03March2018,PSE 1.0,GLK_ATMS1.0_Automated_TCs,CML_BIOS_SPL,CML_EC_FV,IFWI_Payload_Platform,ADL_N_2SDC3,ADL_N_REV0,ADL-N_REV1,RPL-P_5SGC1,RPL-P_5SGC2,RPL-P_4SDC1,RPL-P_3SDC2,RPL-P_2SDC3,RPL-P_3SDC3,RPL-P_2SDC4,RPL-P_PNP_GC,RPL-Px_4SDC1,RPL-Px_3SDC2,MTL-M_5SGC1,MTL-M_4SDC1,MTL-M_4SDC2,MTL-M_3SDC3,MTL-M_2SDC4,MTL-M_2SDC5,MTL-M_2SDC6,RPL-SBGA_5SC,MTL-P_5SGC1,MTL-P_4SDC1,MTL-P_4SDC2,MTL-P_3SDC3,MTL-P_3SDC4,MTL-P_2SDC5,MTL-P_2SDC6,RPL-SBGA_4SC,RPL-Px_4SP2,LNLM5SGC,LNLM3SDC3,LNLM3SDC4,LNLM3SDC5,LNLM3SDC1,LNLM2SDC6,LNLM3SDC2,RPL_Hx-R-DC1,RPL_Hx-R-GC,LNLM2SDC7,ARL_PSS_BLOCK,RPLHx_Win10GC,RPLHx_Win10GC,RPLP_SV1GC,RPLP_Win10GC,RPLP_SV1DC1,RPLP_Win10DC1,RPLP_SV1DC2,RPLP_Win10DC2,RPLHx_SV1GC</t>
  </si>
  <si>
    <t>alderlake-m,alderlake-n,alderlake-p,alderlake-sb,arrowlake-p,arrowlake-s,lunarlake-m,lunarlake-p,meteorlake-m,meteorlake-p,raptorlake-p,raptorlake-px,raptorlake-sbga,raptorlake_refresh-sbga,tigerlake-h</t>
  </si>
  <si>
    <t>Verify system enter to Adaptive hibernate when system is in CMS (Standby reserve time setting)</t>
  </si>
  <si>
    <t>CSS-IVE-115067</t>
  </si>
  <si>
    <t>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LKF_A0_RS4_Alpha,LKF_A0_RS4_POE,LKF_B0_RS4_Beta,LKF_B0_RS4_PO,LKF_B0_RS4_PV ,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Simics_VP_RS5_PSS1.1,TGL_U42_RS4_PV,TGL_UY42_PO,TGL_Y42_RS4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t>
  </si>
  <si>
    <t>MoS (Modern Standby),Real Battery Management,S0ix-states</t>
  </si>
  <si>
    <t>TGL: IceLake-UCIS-4302 ,220194448
JSL : 2202553217
MTL : 16011187513, 16011187701, 16011326945, 16011326892</t>
  </si>
  <si>
    <t>System should enter to S4 state from CMS after Standby reserve time 
Note: Test case should execute in only DC mode</t>
  </si>
  <si>
    <t>bios.arrowlake,bios.cometlake,bios.icelake-client,bios.jasperlake,bios.lakefield,bios.lunarlake,bios.meteorlake,bios.tigerlake,ifwi.arrowlake,ifwi.cometlake,ifwi.icelake,ifwi.lakefield,ifwi.lunarlake,ifwi.meteorlake,ifwi.raptorlake,ifwi.tigerlake</t>
  </si>
  <si>
    <t>bios.arrowlake,bios.lunarlake,ifwi.meteorlake,ifwi.raptorlake</t>
  </si>
  <si>
    <t>Intention of the testcase is to verify  system enters to Adaptive hibernate with system is in CMS post standby reserve time</t>
  </si>
  <si>
    <t>ICL-ArchReview-PostSi,ICL_RFR,UDL2.0_ATMS2.0,OBC-LKF-PTF-PMC-PM-S0ix_MS,OBC-ICL-PTF-PMC-PM-S0ix_MS,OBC-TGL-PTF-PMC-PM-S0ix_MS,TGL_H_Delta,IFWI_Payload_PMC,IFWI_Payload_EC,MTL_PSS_1.0,,MTL_PSS_0.8,ARL_S_PSS0.8,UTR_SYNC,MTL_HFPGA_SOC_S,IFWI_TEST_SUITE,IFWI_COMMON_UNIFIED,TGL_H_MASTER,RPL_P_MASTER,RPL-P_5SGC1,RPL-P_4SDC1,RPL-P_3SDC2,RPL-P_2SDC3,RPL_S_PO_P3,MTL_HSLE_Sanity_SOC,MTL_PSS_CMS,MTL_HFPGA_BLOCK,MTL-M_5SGC1,MTL-M_4SDC1,MTL-M_4SDC2,MTL-M_3SDC3,MTL-M_2SDC4,MTL-M_2SDC5,MTL-M_2SDC6,MTL_IFWI_CBV_PMC,MTL-P_5SGC1,MTL-P_4SDC1,MTL-P_4SDC2,MTL-P_3SDC3,MTL-P_3SDC4,MTL-P_2SDC5,MTL-P_2SDC6,MTL_A0_P1,RPL-SBGA_5SC,RPL-SBGA_4SC,LNLM5SGC,LNLM4SDC1,LNLM3SDC2,LNLM3SDC3,LNLM3SDC4,LNLM3SDC5,LNLM2SDC6,LNLM2SDC7,ARL_S_PSS1.0</t>
  </si>
  <si>
    <t>arrowlake-px,arrowlake-s,lunarlake-m,lunarlake-p,meteorlake-m,meteorlake-p,raptorlake-p,raptorlake-sbga,tigerlake-h</t>
  </si>
  <si>
    <t>Verify Sx and reboot cycles with ISH disabled</t>
  </si>
  <si>
    <t>bios.pch,bios.platform,fw.ifwi.ish</t>
  </si>
  <si>
    <t>CSS-IVE-114796</t>
  </si>
  <si>
    <t>ADL-S_ADP-S_SODIMM_DDR5_1DPC_Alpha,AML_5W_Y22_ROW_PV,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U21_PV,KBL_U22_PV,KBL_U23e_PV,KBL_Y22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5_PreAlpha</t>
  </si>
  <si>
    <t>ISH,Power Btn/HID,S-states</t>
  </si>
  <si>
    <t>BC-RQTBC-12770
BC-RQTBC-14163
BC-RQTBCLF-402
BC-RQTBCLF-747
BC-RQTBCLF-431
 BC-RQTBCTL-697
 BC-RQTBCTL-699
 BC-RQTBCTL-1099
RKL: BC-RQTBCTL-697,BC-RQTBCTL-699,BC-RQTBCTL-1099,2203201882,2203201890,2203202665
ADL:2203201882</t>
  </si>
  <si>
    <t>Sx and reboot cycles should be worked fine after disabling ISH controller</t>
  </si>
  <si>
    <t>bios.alderlake,bios.amberlake,bios.apollolake,bios.arrowlake,bios.cannonlake,bios.coffeelake,bios.cometlake,bios.icelake-client,bios.kabylake,bios.kabylake_r,bios.lakefield,bios.lunarlake,bios.meteorlake,bios.raptorlake,bios.raptorlake_refresh,bios.rocketlake,bios.tigerlake,bios.whiskeylake,ifwi.amberlake,ifwi.apollo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</si>
  <si>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</si>
  <si>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Intension of the testcase is to check the Sx and reboot cycles after disabling ISH</t>
  </si>
  <si>
    <t>EC-REVIEW,EC-TYPEC,EC-SX,EC-FV2,UDL2.0_ATMS2.0,EC-PD-NA,OBC-CNL-PCH-PXHCI-USB-USB3_Storage,OBC-CFL-PCH-PXHCI-USB-USB3_Storage,OBC-ICL-PCH-XHCI-USB-USB3_Storage,OBC-TGL-PCH-XHCI-USB-USB3_Storage,MTL_PSS_1.1,ARL_S_PSS1.1,UTR_SYNC,LNL_M_PSS0.8,RPL_S_MASTER,RPL_S_BackwardComp,ADL-S_ 5SGC_1DPC,ADL-S_4SDC2,ADL_N_MASTER,ADL_N_5SGC1,ADL_N_4SDC1,ADL_N_3SDC1,ADL_N_2SDC1,ADL_N_2SDC3,MTL_Test_Suite,IFWI_TEST_SUITE,IFWI_COMMON_UNIFIED,MTL_S_MASTER,MTL_P_MASTER,MTL_M_MASTER,TGL_H_MASTER,TGL_H_5SGC1,TGL_H_4SDC1,RPL-S_3SDC1,ADL-P_5SGC1,ADL-P_5SGC2,ADL-M_5SGC1,ADL-M_4SDC1,ADL-M_2SDC1,ADL_N_REV0,RPL-Px_5SGC1,RPL-Px_4SDC1,ADL-N_REV1,ADL_SBGA_5GC,RPL-SBGA_5SC,RPL-SBGA_3SC1,ARL_S_MASTER,ARL_PX_MASTER,RPL-P_5SGC1,RPL-P_5SGC2,RPL-P_2SDC3,RPL-P_3SDC2,ADL-M_2SDC2,ADL_SBGA_3DC4,LNL_M_PSS1.1,MTL_IFWI_CBV_PMC,MTL_IFWI_CBV_ISH,MTL_IFWI_CBV_BIOS,MTL-P_5SGC1,MTL-P_4SDC1,MTL-P_2SDC5,RPL-Px_4SP2,RPL-Px_2SDC1,RPL-P_5SGC,RPL-P_4SDC1,MTL_M_P_PV_POR,MTL_M_P_PV_POR,MTLSDC2,LNLM5SGC,LNLM3SDC2,LNLM4SDC1,LNLM3SDC3,LNLM3SDC4,LNLM3SDC5,LNLM2SDC6,MTLSDC2,RPL_Hx-R-GC,LNLM2SDC7,RPL-S_2SDC9,RPL-P_DC7, RPL-SBGA_DC3,RPLHx_Win10GC, RPLHx_SV1GC</t>
  </si>
  <si>
    <t>Verify system enter to Adaptive hibernate when system is in CMS (StandbyBudgetPercent)</t>
  </si>
  <si>
    <t>CSS-IVE-115583</t>
  </si>
  <si>
    <t>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LKF_A0_RS4_Alpha,LKF_A0_RS4_POE,LKF_B0_RS4_Beta,LKF_B0_RS4_PO,LKF_B0_RS4_PV ,LKF_Bx_ROW_19H1_Alpha,LKF_Bx_ROW_19H1_POE,LKF_Bx_ROW_19H2_Beta,LKF_Bx_ROW_19H2_PV,LKF_Bx_ROW_20H1_PV,LKF_Bx_Win10X_PV,LKF_Bx_Win10X_Beta,LKF_N-1_(BXTM)_RS3_POE,LKF_N-1_(ICL)_RS3_POE,TGL_ H81_RS4_Alpha,TGL_ H81_RS4_Beta,TGL_ H81_RS4_PV,TGL_H81_19H2_RS6_POE,TGL_H81_19H2_RS6_PreAlpha,TGL_Simics_VP_RS2_PSS1.1,TGL_Simics_VP_RS4_PSS1.1,TGL_Simics_VP_RS5_PSS1.1,TGL_U42_RS4_PV,TGL_UY42_PO,TGL_Y42_RS4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</si>
  <si>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TGL: IceLake-UCIS-4302 ,220194448
JSL : 2202553217
ADL : 2206354141
MTL : 16011187513, 16011187701, 16011326945, 16011326892</t>
  </si>
  <si>
    <t>System should enter to S4 state from CMS after Standby budget percent based on battery percentage</t>
  </si>
  <si>
    <t>bios.alderlake,bios.arrowlake,bios.cometlake,bios.icelake-client,bios.jasperlake,bios.lakefield,bios.lunarlake,bios.meteorlake,bios.tigerlake,ifwi.arrowlake,ifwi.cometlake,ifwi.icelake,ifwi.jasperlake,ifwi.lakefield,ifwi.lunarlake,ifwi.meteorlake,ifwi.raptorlake,ifwi.tigerlake</t>
  </si>
  <si>
    <t>bios.alderlake,bios.arrowlake,bios.cometlake,bios.icelake-client,bios.jasperlake,bios.lakefield,bios.lunarlake,bios.meteorlake,bios.tigerlake,ifwi.cometlake,ifwi.icelake,ifwi.lakefield,ifwi.meteorlake,ifwi.raptorlake,ifwi.tigerlake</t>
  </si>
  <si>
    <t> 
Intention of the testcase is to verify  system enters to Adaptive hibernate with system is in CMS post standby budget percent</t>
  </si>
  <si>
    <t>UDL2.0_ATMS2.0,OBC-LKF-PTF-PMC-PM-S0ix_MS,OBC-ICL-PTF-PMC-PM-S0ix_MS,OBC-TGL-PTF-PMC-PM-S0ix_MS,EC-FV2,TGL_H_Delta,IFWI_Payload_PMC,IFWI_Payload_EC,MTL_PSS_1.0,,MTL_PSS_0.8,UTR_SYNC,MTL_HFPGA_SOC_S,ADL_N_MASTER,ADL_N_5SGC1,ADL_N_4SDC1,ADL_N_3SDC1,ADL_N_2SDC1,ADL_N_2SDC2,IFWI_TEST_SUITE,IFWI_COMMON_UNIFIED,TGL_H_MASTER,ADL-M_5SGC1,RPL_P_MASTER,RPL-P_5SGC1,RPL-P_4SDC1,RPL-P_3SDC2,RPL-P_2SDC3,RPL_S_PO_P3,ADL_N_REV0,ADL-N_REV1,MTL_HSLE_Sanity_SOC,MTL_PSS_CMS,MTL_HFPGA_BLOCK,MTL-M_5SGC1,MTL-M_4SDC1,MTL-M_4SDC2,MTL-M_3SDC3,MTL-M_2SDC4,MTL-M_2SDC5,MTL-M_2SDC6,MTL_IFWI_CBV_PMC,MTL-P_5SGC1,MTL-P_4SDC1,MTL-P_4SDC2,MTL-P_3SDC3,MTL-P_3SDC4,MTL-P_2SDC5,MTL-P_2SDC6,MTL_A0_P1,RPL-SBGA_5SC,ARL_S_PSS0.8,LNLM5SGC,LNLM4SDC1,LNLM3SDC2,LNLM3SDC3,LNLM3SDC4,LNLM3SDC5,LNLM2SDC6,LNLM2SDC7,ARL_S_PSS1.0,RPL-SBGA_3SDC1</t>
  </si>
  <si>
    <t>alderlake-m,alderlake-n,arrowlake-px,arrowlake-s,lunarlake-m,lunarlake-p,meteorlake-m,meteorlake-p,raptorlake-p,raptorlake-sbga,tigerlake-h</t>
  </si>
  <si>
    <t>AMLR_Y42_PV_RS6,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t>
  </si>
  <si>
    <t>Lakefield Windows Platform Power On strategy -Wifi-BT Domain Rev1.0,
LKF: 4_335-LZ-798
JSLP: 1607196254</t>
  </si>
  <si>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</si>
  <si>
    <t>bios.alderlake,bios.cannonlake,bios.coffeelake,bios.cometlake,bios.icelake-client,bios.kabylake_r,bios.lakefield,bios.lunarlake,bios.tigerlake,bios.whiskeylake,ifwi.cannonlake,ifwi.coffeelake,ifwi.cometlake,ifwi.icelake,ifwi.kabylake_r,ifwi.lakefield,ifwi.meteorlake,ifwi.raptorlake,ifwi.tigerlake,ifwi.whiskeylake</t>
  </si>
  <si>
    <t>alderlake-m,alderlake-n,alderlake-p,arrowlake-p,arrowlake-px,lunarlake-m,lunarlake-p,meteorlake-m,meteorlake-p,raptorlake-p,raptorlake-px,raptorlake-sbga,raptorlake_refresh-sbga</t>
  </si>
  <si>
    <t>Verify Coexistence of WiFi,Bluetooth and WWAN enumeration and functionality in OS after connected modern standby state</t>
  </si>
  <si>
    <t>CSS-IVE-117096</t>
  </si>
  <si>
    <t>CNVi,discrete WiFi/BT,MoS (Modern Standby),WWAN</t>
  </si>
  <si>
    <t>WIFI , Bluetooth, WWAN  should Coexist together without any issue in OS. Device should enumerate and functional after connected modern standby state</t>
  </si>
  <si>
    <t>This Test case is Verify Coexistence of WiFi,Bluetooth and WWAN enumeration and functionality in OS after connected modern standby state</t>
  </si>
  <si>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PO_P3,IFWI_Payload_Platform,UTR_SYNC,ADL_N_MASTER,ADL_N_3SDC1,ADL_N_2SDC1,ADL_N_2SDC2,IFWI_TEST_SUITE,IFWI_COMMON_UNIFIED,MTL_Test_Suite,ADL-P_5SGC1,ADL-M_5SGC1,ADL-M_2SDC1,ADL-P_4SDC1,ADL-P_3SDC4,ADL-P_2SDC1,ADL-P_2SDC3,ADL_N_REV0,ADL-N_REV1,RPL_P_MASTER,RPL-Px_5SGC1,RPL-Px_4SDC1,ADL-M_3SDC2,ADL-M_2SDC2,RPL-S_3SDC2,RPL-P_5SGC1,RPL-P_4SD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IFWI_Payload_Platform-Val,MTL-P_4SDC1,MTL-P_4SDC2,MTL-P_3SDC3,MTL-P_5SGC1,MTL-P_3SDC4,MTL-P_2SDC5,MTL-P_2SDC6,RPL-Px_4SP2,RPL-Px_2SDC1,RPL-P_2SDC4,RPL-P_3SDC2,RPL-P_2SDC5,RPL-P_2SDC6,LNLM5SGC,LNLM4SDC1,LNLM3SDC3,LNLM3SDC4,LNLM3SDC5,LNLM2SDC6,LNLM3SDC2,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RPL-P_DC7,RPL-SBGA_DC3,RPL-SBGA_DC3,RPLHx_SV1GC,RPLHx_Win10GC,RPLHx_SV1GC,RPLHx_Win10GC,RPLP_SV1GC,RPLP_Win10GC,RPLP_SV1DC1,RPLP_Win10DC1,RPLP_SV1DC2,RPLP_Win10DC2,RPLP_SV1GC,RPLP_Win10GC</t>
  </si>
  <si>
    <t>Verify WWAN functionality pre and post reboot cycles</t>
  </si>
  <si>
    <t>CSS-IVE-117676</t>
  </si>
  <si>
    <t>AMLR_Y42_Corp_RS6_PV,AMLR_Y42_PV_RS6,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U21_PV,KBL_Y22_PV,KBLR_Y_PV,KBLR_Y22_PV,LKF_A0_RS4_Alpha,LKF_A0_RS4_POE,LKF_B0_RS4_Beta,LKF_B0_RS4_PO,LKF_Bx_ROW_19H1_Alpha,LKF_Bx_ROW_19H1_POE,LKF_Bx_ROW_19H2_Beta,LKF_Bx_ROW_19H2_PV,LKF_Bx_ROW_20H1_PV,LKF_Bx_Win10X_PV,LKF_Bx_Win10X_Beta,LKF_N-1_(BXTM)_RS3_POE,LKF_N-1_(ICL)_RS3_POE,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t>
  </si>
  <si>
    <t>BIOS-Boot-Flows,WWAN</t>
  </si>
  <si>
    <t>BC-RQTBC-9996
TGL Requirement coverage: BC-RQTBCTL-487, BC-RQTBCTL-1244, 
JSL PRD Coverage: BC-RQTBC-16469
1505213979
TGL:1609618344</t>
  </si>
  <si>
    <t>WWAN module should be functional pre and post reboot Cycles without any issue</t>
  </si>
  <si>
    <t>bios.alderlake,bios.amberlake,bios.arrowlake,bios.cannonlake,bios.coffeelake,bios.cometlake,bios.icelake-client,bios.kabylake,bios.kabylake_r,bios.lakefield,bios.lunarlake,bios.meteorlake,bios.raptorlake,bios.raptorlake_refresh,bios.tigerlake,bios.whiskeylake,ifwi.amberlake,ifwi.cannonlake,ifwi.coffeelake,ifwi.cometlake,ifwi.icelake,ifwi.kabylake,ifwi.kabylake_r,ifwi.lakefield,ifwi.lunarlake,ifwi.meteorlake,ifwi.raptorlake,ifwi.raptorlake_refresh,ifwi.tigerlake,ifwi.whiskeylake</t>
  </si>
  <si>
    <t>bios.alderlake,bios.cometlake,bios.lunarlake,bios.meteorlake,bios.raptorlake,bios.tigerlake</t>
  </si>
  <si>
    <t>This test is to verify WWAN functionality pre and post reboot cycles</t>
  </si>
  <si>
    <t>OBC-CNL-PTF-PCIE-Connectivity-WWAN,OBC-CFL-PTF-PCIE-Connectivity-WWAN,OBC-LKF-PTF-PCIE-Connectivity-WWAN,OBC-ICL-PTF-PCIE-Connectivity-WWAN,OBC-TGL-PTF-PCIE-Connectivity-WWAN,AMLY22_delta_from_Y42,TGL_H_Delta,TGL_H_QRC_NA,IFWI_Payload_Platform,UTR_SYNC,ADL_N_MASTER,ADL_N_2SDC2,IFWI_TEST_SUITE,IFWI_COMMON_UNIFIED,MTL_Test_Suite,MTL_PSS_1.0,IFWI_FOC_BAT,ADL-P_5SGC1,ADL-M_5SGC1,ADL-M_4SDC1,MTL_SIMICS_BLOCK,ADL_N_REV0,ADL-N_REV1,RPL_P_MASTER,1,RPL-Px_4SDC1,ADL-M_2SDC1, RPL-P_5SGC1, , RPL-P_5SGC1, , ADL_SBGA_3DC1, RPL-P_2SDC4, RPL-P_PNP_GC, MTL-M_4SDC1, MTL-M_4SDC2,MTL_IFWI_QAC,MTL_IFWI_CBV_PMC, RPL-SBGA_5SC,MTL_IFWI_CBV_BIOS, MTL-P_4SDC1, MTL-P_4SDC2, MTL-P_3SDC3,RPL-Px_2SDC1, LNLM5SGC, LNLM3SDC2, LNLM3SDC3, LNLM3SDC4, RPL_Hx-R-GC,LNLM5SGC,LNLM3SDC2,LNLM3SDC3,LNLM3SDC4, RPL-P_DC7,RPL-SBGA_DC3,RPLHx_SV1GC,RPLHx_Win10GC,RPLP_SV1GC,RPLP_Win10GC</t>
  </si>
  <si>
    <t>alderlake-m,alderlake-n,alderlake-p,arrowlake-p,lunarlake-m,lunarlake-p,meteorlake-m,meteorlake-p,raptorlake-p,raptorlake-px,raptorlake-sbga,raptorlake_refresh-sbga</t>
  </si>
  <si>
    <t>Verify TBT-vPRO Dock functionality in UEFI when performing Remote Secure Erase with KVM session established</t>
  </si>
  <si>
    <t>common,silicon</t>
  </si>
  <si>
    <t>CSS-IVE-118156</t>
  </si>
  <si>
    <t>RKL_S61_TGPH_Native_DDR4_RS6_Alpha,RKL_S61_TGPH_Native_DDR4_RS7_Beta,RKL_S61_TGPH_Native_DDR4_RS7_PV,RKL_S81_TGPH_Native_DDR4_RS6_Alpha,RKL_S81_TGPH_Native_DDR4_RS7_Beta,RKL_S81_TGPH_Native_DDR4_RS7_PV,TGL_U42_RS6_Alpha,TGL_U42_RS6_Beta,TGL_U42_RS6_PV,TGL_Y42_RS6_Alpha,TGL_Y42_RS6_Beta,TGL_Y42_RS6_PV,ADL-P_ADP-LP_LP5_ALPHA,ADL-P_ADP-LP_LP5_BETA,ADL-P_ADP-LP_LP5_PV,ADL-M_ADP-M_LP5_20H1_Alpha,ADL-M_ADP-M_LP5_20H1_Beta,ADL-M_ADP-M_LP5_20H1_PV</t>
  </si>
  <si>
    <t>AMT,Foxville,MEBx,PCIe LAN,UEFI,vPRO,WiFi</t>
  </si>
  <si>
    <t>Tc added based on Remote Secure Erase TBT-vPRO-DOC requirement
RKL:2203203034
ADL:2203203034</t>
  </si>
  <si>
    <t> 
TBT-LAN  Connectivity should not be established in UEFI</t>
  </si>
  <si>
    <t>bios.alderlake,bios.arrowlake,bios.lunarlake,bios.meteorlake,bios.raptorlake,bios.rocketlake,bios.tigerlake,ifwi.arrowlake,ifwi.cometlake,ifwi.lunarlake,ifwi.meteorlake,ifwi.raptorlake</t>
  </si>
  <si>
    <t>bios.alderlake,bios.raptorlake,ifwi.meteorlake,ifwi.raptorlake</t>
  </si>
  <si>
    <t>intel manageability configuration</t>
  </si>
  <si>
    <t xml:space="preserve">
–AMT main usages: KVM, SOL (Serial over LAN) to manage the client, Remote Secure Erase (e.g. lost or stolen clients)</t>
  </si>
  <si>
    <t>TBT_vPro,UTR_SYNC,ADL_P_master,MTL_S_MASTER,RPL_P_MASTER,MTL_Test_Suite,IFWI_TEST_SUITE,IFWI_COMMON_UNIFIED,ADL-M_5SGC1,ADL-M_3SDC1,ADL-P_3SDC2,ADL_SBGA_5GC,ADL_SBGA_3DC4,RPL-SBGA_5SC,TGL_NEW,UDL2.0_ATMS2.0,CML_Delta_From_WHL,RKL-S X2_(CML-S+CMP-H)_S102,RKL-S X2_(CML-S+CMP-H)_S62,ARL_S_MASTER,ARL_PX_MASTER,LNL_EMU_SUPPORT_NOT_NEEDED,LNL_SIMICS_SUPPORT_NOT_NEEDED,MTL-M_5SGC1,MTL-M_3SDC3,MTL-M_2SDC4,MTL-M_2SDC5,MTL-M_2SDC6,MTL_IFWI_CBV_TBT,MTL_IFWI_CBV_ISH,MTL_IFWI_CBV_EC,MTL_IFWI_CBV_CSME,MTL-P_3SDC4,RPL-P_5SGC1,RPL-P_3SDC2,MTL_IFWI_MEBx,RPL_Hx-R-GC,MTL_IFWI_AMT,RPL-P_DC7, RPL-SBGA_DC3,RPLP_SV1GC, RPLP_Win10GC,RPLP_SV1DC2,RPLP_Win10DC2,RPLHx_SV1GC,RPLHx_Win10GC</t>
  </si>
  <si>
    <t>alderlake-m,alderlake-p,alderlake-s,alderlake-sb,arrowlake-px,arrowlake-s,lunarlake-p,lunarlake-s,meteorlake-m,meteorlake-p,meteorlake-s,raptorlake-p,raptorlake-sbga,raptorlake_refresh-sbga,tigerlake-h</t>
  </si>
  <si>
    <t>Verify Network functionality using AIC connected over PCIe slot after cold Boot/warm reset</t>
  </si>
  <si>
    <t>CSS-IVE-118277</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</si>
  <si>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KBL_S42_PV,KBL_U21_PV,KBL_U22_PV,KBL_U23e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</si>
  <si>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</si>
  <si>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t>
  </si>
  <si>
    <t>Functionality of PCIe slot - Network card should work properly after warm and clod reboot cycles</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</si>
  <si>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ifwi.kabylake_r,ifwi.lunarlake,ifwi.meteorlake,ifwi.raptorlake,ifwi.raptorlake_refresh,ifwi.tigerlake,ifwi.whiskeylake</t>
  </si>
  <si>
    <t>bios.alderlake,bios.arrowlake,bios.coffeelake,bios.cometlake,bios.icelake-client,bios.kabylake_r,bios.raptorlake,bios.rocketlake,bios.tigerlake,bios.whiskeylake,ifwi.coffeelake,ifwi.cometlake,ifwi.icelake,ifwi.kabylake_r,ifwi.meteorlake,ifwi.raptorlake,ifwi.tigerlake,ifwi.whiskeylake</t>
  </si>
  <si>
    <t>This TC Should validate Functionality of PCIe slot - Network card</t>
  </si>
  <si>
    <t>TGL_IFWI_FOC_BLUE,IFWI_Payload_Platform,RKL-S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</si>
  <si>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alderlake-m,alderlake-p,alderlake-s,alderlake-sb,arrowlake-px,arrowlake-s,lunarlake-m,lunarlake-p,lunarlake-s,meteorlake-m,meteorlake-p,meteorlake-s,raptorlake-p,raptorlake-px,raptorlake-s,raptorlake-sbga,raptorlake_refresh-sbga,tigerlake-h</t>
  </si>
  <si>
    <t>Verify Network functionality using AIC connected over PCIe slot after Sx cycles</t>
  </si>
  <si>
    <t>CSS-IVE-118278</t>
  </si>
  <si>
    <t>Foxville,PCIe LAN,S-states</t>
  </si>
  <si>
    <t>Functionality of PCIe slot - Network card should work properly after Sx cycles without any issue</t>
  </si>
  <si>
    <t>This TC Should validate Functionality of PCIe slot - Network card before and after Sx cycles</t>
  </si>
  <si>
    <t>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ADL_SBGA_3DC4,MTL_IFWI_CBV_PMC,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</si>
  <si>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Verify Dual Controller Support - USB4 Hub &amp; USB4 Dock functionality on Hot-Plug</t>
  </si>
  <si>
    <t>Jama_Not_Evaluated</t>
  </si>
  <si>
    <t>bios.platform,bios.sa,fw.ifwi.others</t>
  </si>
  <si>
    <t>CSS-IVE-122119</t>
  </si>
  <si>
    <t>TGL_ H81_RS4_Alpha,TGL_ H81_RS4_Beta,TGL_ H81_RS4_PV,TGL_H81_19H2_RS6_PreAlpha,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1.0,MTL_M_Simics_PSS1.1,MTL_P_Simics_PSS1.1,ADL-P_ADP-LP_L4X_PreAlpha</t>
  </si>
  <si>
    <t>TCSS,USB4,USB-TypeC</t>
  </si>
  <si>
    <t>TGL Coverage ID :  1306171196,1306171181,BC-RQTBCTL-503MTL_P : 22010767569 MTL : 16011327403</t>
  </si>
  <si>
    <t>This test case to Verify Dual controller Support with USB4 device(USB4 Dock and USB4 Hub) connected with two TBT port when the SUT is in S0 state</t>
  </si>
  <si>
    <t>bios.alderlake,bios.arrowlake,bios.lunarlake,bios.meteorlake,bios.raptorlake,bios.raptorlake_refresh,bios.tigerlake,ifwi.alderlake,ifwi.arrowlake,ifwi.lunarlake,ifwi.meteorlake,ifwi.raptorlake_refresh</t>
  </si>
  <si>
    <t>bios.arrowlake,bios.lunarlake,bios.meteorlake,bios.raptorlake,bios.tigerlake,ifwi.meteorlake</t>
  </si>
  <si>
    <t>This test case to Verify Dual controller Support with USB4 device(USB4-Dock and USB4-Hub) connected with two TBT port when the SUT is in S0 state</t>
  </si>
  <si>
    <t>MTL_PSS_1.0,UTR_SYNC,TGL_H_MASTER,CQN_DASHBOARD,ADL-P_5SGC1,ADL-P_5SGC2,ADL-P_3SDC5,RPL-Px_5SGC1,RPL-Px_3SDC1,RPL-P_5SGC1,RPL-P_5SGC2,RPL-P_4SDC1,RPL-P_3SDC2,RPL-P_2SDC3,ADL_SBGA_5GC,MTL_PSS_1.0_BLOCK,RPL-SBGA_5SC,IFWI_SYNC,IFWI_COMMON_UNIFIED,MTL_IFWI_QAC,MTL_IFWI_CBV_TBT,MTL_IFWI_CBV_EC,MTL IFWI_Payload_Platform-Val,MTL-P_5SGC1,MTL-P_4SDC1,MTL-P_4SDC2,MTL-P_3SDC3,MTL-P_3SDC4,MTL-P_2SDC5,MTL-P_2SDC6,RPL-SBGA_4SC,RPL-P_2SDC4,RPL-P_2SDC5,RPL-P_2SDC6,RPL-Px_2SDC1,MTL_M_P_PV_POR,RPL-SBGA_2SC1,RPL-SBGA_2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ARL_S_PSS1.0,RPL_Hx-R-DC1,RPL_Hx-R-GC,RPL_Hx-R-GC,RPL_Hx-R-DC1,RPL_Hx-R-GC,RPL_Hx-R-DC1,LNLM2SDC7,LNLM2SDC7,RPLHx_Win10GC,RPLHx_Win10GC,RPLP_SV1GC,RPLP_Win10GC,RPLP_SV1DC1,RPLP_Win10DC1,RPLP_SV1DC2,RPLP_Win10DC2,RPLHx_SV1GC</t>
  </si>
  <si>
    <t>alderlake-p,alderlake-sb,arrowlake-px,arrowlake-s,lunarlake-m,lunarlake-p,lunarlake-s,meteorlake-m,meteorlake-p,meteorlake-s,raptorlake-p,raptorlake-px,raptorlake-sbga,raptorlake_refresh-sbga,tigerlake-h</t>
  </si>
  <si>
    <t>Verify Bios flash support on RVP using FFT/FPT</t>
  </si>
  <si>
    <t>CSS-IVE-122126</t>
  </si>
  <si>
    <t>ADL-S_ADP-S_SODIMM_DDR5_1DPC_Alpha,AML_5W_Y22_ROW_PV,ADL-S_ADP-S_UDIMM_DDR5_1DPC_PreAlpha,AML_7W_Y22_KC_PV,AMLR_Y42_PV_RS6,LKF_A0_RS4_Alpha,LKF_A0_RS4_POE,LKF_B0_RS4_Beta,LKF_B0_RS4_PO,LKF_B0_RS4_PV ,TGL_U42_RS4_PV,TGL_Y42_RS4_PV,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Alpha,MTL_M_LP4_Beta,MTL_M_LP4_PV,MTL_M_LP5/x_Alpha,MTL_M_LP5/x_Beta,MTL_M_LP5/x_PV,MTL_P_DDR5_Alpha,MTL_P_DDR5_Beta,MTL_P_DDR5_PV,ADL-P_ADP-LP_LP5_PreAlpha,ADL-P_ADP-LP_L4X_PreAlpha,ADL-P_ADP-LP_DDR4_PreAlpha,ADL-P_ADP-LP_DDR5_PreAlpha</t>
  </si>
  <si>
    <t>GPIO,Power Btn/HID</t>
  </si>
  <si>
    <t>BC-RQTBCTL-1056
ADL FR ID: 1607810873, 1607810874,2203202628
JSLP: WCOS_BIOS_assessment-JSL-DEV. :FFU _Flashing</t>
  </si>
  <si>
    <t>Able to Flash BIOS.rom using FFT  without any issues</t>
  </si>
  <si>
    <t>bios.alderlake,bios.arrowlake,bios.lakefield,bios.lunarlake,bios.meteorlake,bios.raptorlake,bios.raptorlake_refresh,bios.rocketlake,bios.tigerlake,ifwi.arrowlake,ifwi.lakefield,ifwi.lunarlake,ifwi.meteorlake,ifwi.raptorlake,ifwi.tigerlake</t>
  </si>
  <si>
    <t>bios.alderlake,bios.meteorlake,bios.raptorlake,bios.tigerlake,ifwi.meteorlake,ifwi.raptorlake,ifwi.tigerlake</t>
  </si>
  <si>
    <t>FFT tool</t>
  </si>
  <si>
    <t>Intention of this test case is to check the BIOS update using the FFT /FPT toolAs per HSD https://hsdes.intel.com/appstore/article/#/22015976233 from MTL onwards FFT supports flashing of BGUP images. use the FPT tool for flashing non BGUP BIOS images.</t>
  </si>
  <si>
    <t>IFWI_Payload_BIOS,UTR_SYNC,LNLM5SGC,LNLM4SDC1,LNLM3SDC2,LNLM3SDC3,LNLM3SDC4,LNLM3SDC5,LNLM2SDC6,LNLM2SDC7,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ADL_S_master,RPL-S_ 5SGC1,RPL-S_2SDC7,RPL-S_3SDC1,RPL-S_4SDC1,RPL-S_3SDC1,RPL-S_4SDC2,RPLS_SV1GC,RPLS_Win10GC,RPLS_SV1DC,RPL-S_4SDC2,RPLS_SV1GC,RPLS_Win10GC,RPLS_SV1DC,RPL-S_2SDC1,RPL-S_2SDC2,RPL-S_2SDC9,RPL-S_2SDC3,RPL_S_MASTER,RPL_P_MASTER,RPL_S_BackwardCompc,ADL-S_ 5SGC_1DPC,ADL-S_4SDC1,ADL-S_4SDC2,ADL-S_4SDC4,ADL_N_MASTER,ADL_N_5SGC1,ADL_N_4SDC1,ADL_N_3SDC1,ADL_N_2SDC1,ADL_N_2SDC2,ADL_N_2SDC3,MTL_S_MASTER,MTL_P_MASTER,MTL_N_MASTER,MTL_Test_Suite,IFWI_TEST_SUITE  ,IFWI_COMMON_UNIFIED,ADL-P_5SGC1,ADL-P_5SGC2,ADL_N_REV0,ADL-N_REV1,ADL_SBGA_5GC,ADL_SBGA_3DC1,ADL_SBGA_3DC2,ADL_SBGA_3DC3,ADL_SBGA_3DC4,ADL_SBGA_3DC,ADL-M_5SGC1,ADL-M_3SDC1,ADL-M_3SDC2,ADL-M_2SDC1,ADL-M_2SDC2,MTL IFWI_Payload_Platform-Val</t>
  </si>
  <si>
    <t>alderlake-m,alderlake-n,alderlake-p,alderlake-s,alderlake-sb,arrowlake-p,arrowlake-px,arrowlake-s,lunarlake-m,lunarlake-p,lunarlake-s,meteorlake-m,meteorlake-p,meteorlake-s,raptorlake-p,raptorlake-px,raptorlake-s,raptorlake-sbga,raptorlake_refresh-sbga,rocketlake-s</t>
  </si>
  <si>
    <t>Verify PCH /CSE/CPU bootstall unlock via USB2DbC</t>
  </si>
  <si>
    <t>bios.platform,fw.ifwi.csme,fw.ifwi.others,fw.ifwi.pchc</t>
  </si>
  <si>
    <t>CSS-IVE-132950</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</si>
  <si>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4_PreAlpha,ADL-P_ADP-LP_DDR5_PreAlpha</t>
  </si>
  <si>
    <t>ADL:1305899491
MTL:16011187545,16011327353</t>
  </si>
  <si>
    <t>PCH bootstall, CSE bootstall, CPU bootstall unlock should happen via USB2DBC without any issues</t>
  </si>
  <si>
    <t>bios.alderlake,bios.arrowlake,bios.lunarlake,bios.meteorlake,bios.raptorlake,bios.raptorlake_refresh,ifwi.arrowlake,ifwi.lunarlake,ifwi.meteorlake,ifwi.raptorlake</t>
  </si>
  <si>
    <t>bios.alderlake,bios.arrowlake,bios.lunarlake,bios.meteorlake,bios.raptorlake,ifwi.meteorlake,ifwi.raptorlake</t>
  </si>
  <si>
    <t>This test case is to verify that PCH bootstall, CSE bootstall, CPU bootstall can be enabled via USB2DBC</t>
  </si>
  <si>
    <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5SGC_1DPC,ADL-S_4SDC1,ADL-S_4SDC2,ADL-S_4SDC4,ADL_N_MASTER,ADL_N_REV0,ADL_N_5SGC1,ADL_N_4SDC1,ADL_N_3SDC1,ADL_N_2SDC1,ADL_N_2SDC2,ADL_N_2SDC3,MTL_Test_Suite,IFWI_TEST_SUITE ,IFWI_COMMON_UNIFIED,ADL-P_5SGC1,ADL-P_5SGC2,ADL-M_5SGC1,ADL-M_3SDC2,ADL-M_2SDC1,ADL-M_2SDC2,ADL-N_REV1,ADL_SBGA_5GC,ADL_SBGA_3DC1,ADL_SBGA_3DC2,ADL_SBGA_3DC3,ADL_SBGA_3DC4,ADL_SBGA_3DC,MTL_IFWI_CBV_PCHC,RPL_Px_PO_New_P3,MTL_IFWI_MEBx</t>
  </si>
  <si>
    <t>Verify cold boot with USB3.1 Gen2 mass storage device connected across all the Type C ports</t>
  </si>
  <si>
    <t>bios.platform,bios.sa,fw.ifwi.iom,fw.ifwi.nphy,fw.ifwi.pmc,fw.ifwi.sphy,fw.ifwi.tbt</t>
  </si>
  <si>
    <t>CSS-IVE-133024</t>
  </si>
  <si>
    <t>ADL-S_ADP-S_UDIMM_DDR5_1DPC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P_DDR5_Alpha,MTL_P_DDR5_Beta,MTL_P_DDR5_PV,MTL_P_LP4_Alpha,MTL_P_LP4_Beta,MTL_P_LP4_PV,MTL_P_LP5/x_Alpha,MTL_P_LP5/x_Beta,MTL_P_LP5/x_PV,MTL_P_Simics_PSS1.0,MTL_P_Simics_PSS1.1,ADL-P_ADP-LP_LP5_PreAlpha,ADL-P_ADP-LP_L4X_PreAlpha,ADL-P_ADP-LP_DDR4_PreAlpha,ADL-P_ADP-LP_DDR5_PreAlpha</t>
  </si>
  <si>
    <t>USB3.1,USB-TypeC</t>
  </si>
  <si>
    <t>ADL: 2205446161MTL_P : 22010767569 , 16011326991 , 16011327100</t>
  </si>
  <si>
    <t>bios.alderlake,bios.arrowlake,bios.lunarlake,bios.meteorlake,bios.raptorlake,bios.raptorlake_refresh,ifwi.arrowlake,ifwi.lunarlake,ifwi.meteorlake,ifwi.raptorlake,ifwi.raptorlake_refresh</t>
  </si>
  <si>
    <t>bios.alderlake,bios.lunarlake,bios.meteorlake,bios.raptorlake,ifwi.meteorlake,ifwi.raptorlake</t>
  </si>
  <si>
    <t>This test case to verify Platform shall support concurrent usage of 4 USB3.1 gen2 ports without any bandwidth constraints</t>
  </si>
  <si>
    <t>MTL_PSS_1.1,ARL_S_PSS1.1,UTR_SYNC,RPL_S_MASTER,RPL_S_BackwardComp,ADL-S_ 5SGC_1DPC,ADL_N_MASTER,ADL_N_5SGC1,ADL_N_4SDC1,ADL_N_3SDC1,ADL_N_2SDC1,ADL_N_2SDC2,ADL_N_2SDC3,IFWI_TEST_SUITE,IFWI_COMMON_UNIFIED,MTL_Test_Suite,ADL-P_5SGC1,ADL-P_5SGC2,MTL_P_MASTER,ADL-M_5SGC1,ADL-M_2SDC2,ADL-M_3SDC1,ADL-M_3SDC2,MTL_N_MASTER,MTL_S_MASTER,MTL_M_MASTER,RPL-Px_5SGC1,RPL-Px_3SDC1,RPL-P_5SGC1,RPL-P_5SGC2,RPL-P_4SDC1,RPL-P_3SDC2,RPL-P_2SDC3,RPL-S_ 5SGC1,RPL_S_PO_P3,ADL_N_REV0,ADL-N_REV1,ADL_SBGA_5GC,RPL-SBGA_5S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ADL_M_PO_Phase2,ADL-S_4SDC1,ADL-S_4SDC2,ADL-S_4SDC4,MTL_VS_0.8,IFWI_FOC_BAT,MTL_IFWI_PSS_EXTENDED,CQN_DASHBOARD,ADL-M_2SDC1,ADL-P_4SDC2,ADL_N_PO_Phase2,MTL_IFWI_BAT,MTL_HFPGA_TCSS,RPL-S_5SGC1,RPL-S_2SDC4,RPL_Px_PO_P3,MTL_IFWI_QAC,MTL-M_5SGC1,MTL-M_4SDC1,MTL-M_4SDC2,MTL-M_3SDC3,MTL-M_2SDC4,MTL-M_2SDC5,MTL-M_2SDC6,RPL_SBGA_PO_P3,MTL_IFWI_CBV_TBT,MTL_IFWI_CBV_EC,MTL_IFWI_CBV_SPHY,MTL_IFWI_CBV_IOM,MTL-P_5SGC1,MTL-P_4SDC1,MTL-P_4SDC2,MTL-P_3SDC3,MTL-P_3SDC4,MTL-P_2SDC5,MTL-P_2SDC6,RPL_P_PO_P3,RPL-SBGA_4SC,RPL-Px_4SP2,RPL-P_2SDC4,RPL-P_2SDC5,RPL-P_2SDC6,RPL-Px_2SDC1,MTL_M_P_PV_POR,RPL-SBGA_2SC1,RPL-SBGA_2SC2-2,MTL_PSS_1.0_Block,MTLSDC1,MTLSGC1,MTLSDC4,MTLSDC3,MTLSDC2,RPL_P_Q0_DC2_PO_P3,LNLM5SGC,LNLM3SDC3,LNLM3SDC4,LNLM3SDC5,LNLM3SDC1,LNLM2SDC6,LNLM3SDC2,ARL_S_PSS1.0,ARL_S_IFWI_1.1PSS,RPL_Hx-R-DC1,RPL_Hx-R-GC,RPL_Hx-R-GC,RPL_Hx-R-DC1,RPL_Hx-R-GC,RPL_Hx-R-DC1,LNLM2SDC7,LNLM2SDC7,RPLS_SV1GC,RPLS_Win10GC,RPLS_SV1DC,RPLHx_Win10GC,RPLP_SV1GC,RPLP_Win10GC,RPLP_SV1DC1,RPLP_Win10DC1,RPLP_SV1DC2,RPLP_Win10DC2,RPLHx_SV1GC</t>
  </si>
  <si>
    <t>Verify System trace via 2-Wire BSSB interface</t>
  </si>
  <si>
    <t>bios.cpu_pm,fw.ifwi.gbe,fw.ifwi.others</t>
  </si>
  <si>
    <t>CSS-IVE-132994</t>
  </si>
  <si>
    <t>ADL-S_ADP-S_SODIMM_DDR5_1DPC_Alpha,ADL-S_ADP-S_UDIMM_DDR5_1DPC_PreAlpha,JSLP_POR_20H1_Alpha,JSLP_POR_20H1_PreAlpha,JSLP_POR_20H2_Beta,JSLP_POR_20H2_PV,JSLP_TestChip_19H1_PowerOn,JSLP_TestChip_19H1_PreAlpha,LKF_B0_RS4_Beta,LKF_B0_RS4_PO,LKF_Bx_ROW_19H1_Alpha,LKF_Bx_ROW_19H2_Beta,LKF_Bx_ROW_19H2_PV,LKF_Bx_ROW_20H1_PV,LKF_Bx_Win10X_PV,LKF_Bx_Win10X_Beta,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</si>
  <si>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ADL:1305899501</t>
  </si>
  <si>
    <t>bios.alderlake,bios.arrowlake,bios.jasperlake,bios.lakefield,bios.lunarlake,bios.meteorlake,bios.raptorlake,bios.raptorlake_refresh,ifwi.arrowlake,ifwi.lakefield,ifwi.lunarlake,ifwi.meteorlake,ifwi.raptorlake</t>
  </si>
  <si>
    <t>bios.alderlake,bios.arrowlake,bios.jasperlake,bios.lakefield,bios.lunarlake,bios.meteorlake,bios.raptorlake,ifwi.lakefield,ifwi.meteorlake,ifwi.raptorlake</t>
  </si>
  <si>
    <t>ADL-S_ADP-S_DDR4_2DPC_PO_Phase3,EC-FV2,ADL-P_ADP-LP_DDR4_PO Suite_Phase3,PO_Phase_3,ADL-P_ADP-LP_LP5_PO Suite_Phase3,ADL-P_ADP-LP_DDR5_PO Suite_Phase3,ADL-P_ADP-LP_LP4x_PO Suite_Phase3,EC_DT_NA,UTR_SYNC,LNLM5SGC,LNLM4SDC1,LNLM3SDC2,LNLM3SDC3,LNLM3SDC4,LNLM3SDC5,LNLM2SDC6,LNLM2SDC7,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ADL_N_5SGC1,ADL_N_4SDC1,ADL_N_3SDC1,ADL_N_2SDC1,ADL_N_2SDC2,ADL_N_2SDC3,MTL_Test_Suite,IFWI_TEST_SUITE,IFWI_COMMON_UNIFIED,MTL_VS_0.8_TEST_SUITE_Additional,ADL-P_5SGC1,ADL-P_5SGC2,RPL_S_PO_P2,ADL-M_5SGC1,ADL-M_3SDC2,ADL-M_2SDC1,ADL-M_2SDC2,ADL_N_PO_Phase3,MTL_S_IFWI_PSS_0.8,ADL_N_REV0,ADL-N_REV1,ADL_SBGA_5GC,ADL_SBGA_3DC1,ADL_SBGA_3DC2,ADL_SBGA_3DC3,ADL_SBGA_3DC4,ADL_SBGA_3DC,,LNL_M_PSS1.1,LNL_M_IFWI_PSS,RPL_Px_PO_P2,RPL_SBGA_PO_P2,MTL IFWI_Payload_Platform-Val,RPL_P_PO_P2
,RPL_P_PO_P2,RPL_P_Q0_DC2_PO_P2,ARL_S_IFWI_0.8PSS</t>
  </si>
  <si>
    <t>alderlake-m,alderlake-n,alderlake-p,alderlake-s,alderlake-sb,arrowlake-px,arrowlake-s,lunarlake-m,meteorlake-m,meteorlake-p,meteorlake-s,raptorlake-p,raptorlake-px,raptorlake-s,raptorlake-sbga,raptorlake_refresh-sbga</t>
  </si>
  <si>
    <t>Verify RTD3 flow support for Type-C USB4 Storage</t>
  </si>
  <si>
    <t>bios.platform,bios.sa,fw.ifwi.iom,fw.ifwi.pmc,fw.ifwi.tbt</t>
  </si>
  <si>
    <t>CSS-IVE-122098</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</si>
  <si>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</si>
  <si>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USB4,USB-TypeC</t>
  </si>
  <si>
    <t>TGL Coverage ID :  1306171196,1306171181
RKL Coverage ID :2203201383,2203202518,2203203016,2203202802,2203202480 , 14010213073
ADL : 14010213073 , 2207350818
ADL-P : 1409165026MTL_P:22010767569MTL_M:22010767598MTL : 16011187797 , 16011327358 , 16011187864 , 16011327366 , 16011187963 , 16011327384 , 16011327365 ,  16011327403 , 16011326910</t>
  </si>
  <si>
    <t xml:space="preserve">USB4 device should goes  to D3 state when device kept idle in CMS </t>
  </si>
  <si>
    <t>bios.alderlake,bios.arrowlake,bios.lunarlake,bios.meteorlake,bios.raptorlake,bios.raptorlake_refresh,bios.rocketlake,bios.tigerlake,ifwi.arrowlake,ifwi.lunarlake,ifwi.meteorlake,ifwi.raptorlake,ifwi.raptorlake_refresh</t>
  </si>
  <si>
    <t>bios.alderlake,bios.arrowlake,bios.lunarlake,bios.meteorlake,bios.raptorlake,bios.rocketlake,ifwi.raptorlake</t>
  </si>
  <si>
    <t>open.test_review_phase</t>
  </si>
  <si>
    <t>This test is to check Type-C USB4  device goes to D3 state when device kept idle in CMS</t>
  </si>
  <si>
    <t>ADL-S_TGP-H_PO_Phase3,MTL_S_IFWI_PSS_1.1,ARL_S_PSS1.1,UTR_SYNC,MTL_S_MASTER,MTL_P_MASTER,RPL_S_MASTER,RPL_P_MASTER,MTL_M_MASTER,RPL_S_BackwardComp,ADL-S_ 5SGC_1DPC,ADL-S_4SDC1,ADL-S_4SDC2,ADL-S_4SDC4,TGL_H_MASTER,MTL_VS_0.8_TEST_SUITE_Additional,ADL-P_5SGC1,ADL-P_5SGC2,ADL-M_5SGC1,ADL-M_2SDC2,ADL-M_3SDC1,ADL-M_3SDC2,ADL-P_4SDC1,ADL-P_3SDC5,RPL-Px_5SGC1,RPL-Px_3SDC1,RPL-P_5SGC1,RPL-P_5SGC2,RPL-P_4SDC1,RPL-P_3SDC2,RPL-P_2SDC3,RPL-S_ 5SGC1,RPL-S_4SDC1,ADL_SBGA_5GC,RPL-SBGA_5SC,MTL_PSS_CMS,ADL_P_M_Common_List2,MTL-M_5SGC1,MTL-M_4SDC1,MTL-M_4SDC2,MTL-M_3SDC3,MTL-M_2SDC4,MTL-M_2SDC5,MTL-M_2SDC6,MTL-P_5SGC1,MTL-P_4SDC1,MTL-P_4SDC2,MTL-P_3SDC3,MTL-P_3SDC4,MTL-P_2SDC5,MTL-P_2SDC6,MTL_A0_P1,RPL-SBGA_4SC,RPL-Px_4SP2,RPL-P_2SDC4,RPL-P_2SDC5,RPL-P_2SDC6,RPL-Px_2SDC1,RPL-SBGA_2SC1,RPL-SBGA_2SC2,MTLSDC1,MTLSGC1,MTLSDC4,MTLSDC3,MTLSDC2,LNLM5SGC,LNLM3SDC3,LNLM3SDC4,LNLM3SDC5,LNLM3SDC1,LNLM2SDC6,ARL_S_IFWI_1.1PSS,MTL_S_IFWI_PSS_PCH-phy_Payload,RPL_Hx-R-DC1,RPL_Hx-R-GC,LNLM2SDC7,RPL-S_2SDC9,RPL-P_DC7,RPLS_SV1GC,RPLS_Win10GC,RPLS_SV1DC,RPLHx_Win10GC,RPLP_SV1GC,RPLP_Win10GC,RPLP_SV1DC1,RPLP_Win10DC1,RPLP_SV1DC2,RPLP_Win10DC2,RPL-SBGA_DC3,MTL_S_PSS_1.1,IFWI_COVERAGE_DELTA,RPLHx_SV1GC</t>
  </si>
  <si>
    <t>Verify USB4 storage functionality on hot insert and removal and connector reversibility</t>
  </si>
  <si>
    <t>bios.platform,bios.sa,fw.ifwi.iom,fw.ifwi.nphy,fw.ifwi.pmc,fw.ifwi.sam,fw.ifwi.sphy,fw.ifwi.tbt</t>
  </si>
  <si>
    <t>CSS-IVE-122116</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</si>
  <si>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</si>
  <si>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TCSS,USB4</t>
  </si>
  <si>
    <t>TGL Coverage ID :  1306171196,1306171181,1209950986, 1209951124
RKL Coverage ID :2203201383,2203202518,2203203016,2203202802,2203202480 ,14010213073
ADL : 14010213073 , 2207350818MTL_P:22010767569MTL_M:22010767598MTL : 16011187797 , 16011327358 , 16011327365 ,  16011327403 , 16011326910</t>
  </si>
  <si>
    <t>USB4 Device should detect in OS and functionality should be working in S0 , after multiple hot plug and flipping the cable </t>
  </si>
  <si>
    <t>bios.alderlake,bios.arrowlake,bios.lunarlake,bios.meteorlake,bios.raptorlake,bios.raptorlake_refresh,bios.rocketlake,bios.tigerlake,ifwi.alderlake,ifwi.arrowlake,ifwi.lunarlake,ifwi.meteorlake,ifwi.raptorlake,ifwi.raptorlake_refresh</t>
  </si>
  <si>
    <t>bios.alderlake,bios.lunarlake,bios.meteorlake,bios.raptorlake,bios.rocketlake,ifwi.meteorlake,ifwi.raptorlake</t>
  </si>
  <si>
    <t>Tenlira,USB Tree View,USB View</t>
  </si>
  <si>
    <t>This test case is to check USB4 device detection and functionality on hot insert and removal  in OS</t>
  </si>
  <si>
    <t>MTL_S_IFWI_PSS_1.1,MTL_PSS_1.1,ARL_S_PSS1.1,UTR_SYNC,MTL_P_MASTER,MTL_S_MASTER,RPL_P_MASTER,RPL_S_MASTER,IFWI_FOC_BAT,MTL_M_MASTER,RPL_S_BackwardComp,ADL-S_ 5SGC_1DPC,IFWI_TEST_SUITE,IFWI_COMMON_UNIFIED,ADL-S_4SDC1,ADL-S_4SDC2,ADL-S_4SDC4,TGL_H_MASTER,ADL-P_5SGC1,ADL-P_5SGC2,ADL-M_5SGC1,ADL-M_2SDC2,ADL-M_3SDC1,ADL-M_3SDC2,ADL-P_4SDC1,ADL-P_3SDC5,RPL-Px_5SGC1,RPL-Px_3SDC1,RPL-P_5SGC1,RPL-P_5SGC2,RPL-P_4SDC1,RPL-P_3SDC2,RPL-P_2SDC3,RPL-S_ 5SGC1,RPL-S_4SDC1,RPL_S_PO_P3,ADL_SBGA_5GC,RPL-SBGA_5SC,IFWI_SYNC,KBL_NON_ULT,EC-NA,EC-REVIEW,TCSS-TBT-P1,ICL-ArchReview-PostSi,GLK-RS3-10_IFWI,ICL_BAT_NEW,LKF_ERB_PO,BIOS_EXT_BAT,UDL2.0_ATMS2.0,LKF_PO_Phase3,LKF_PO_New_P3,TGL_ERB_PO,OBC-CFL-PCH-XDCI-USBC_Audio,OBC-LKF-CPU-IOM-TCSS-USBC_Audio,OBC-ICL-CPU-IOM-TCSS-USBC_Audio,OBC-TGL-CPU-IOM-TCSS-USBC_Audio,TGL_BIOS_PO_P2,TGL_IFWI_PO_P2,TGL_NEW_BAT,ADL-S_TGP-H_PO_Phase2,LKF_WCOS_BIOS_BAT_NEW,IFWI_Payload_TBT,IFWI_Payload_EC,ADL_M_PO_Phase2,ADL_N_MASTER,ADL_N_5SGC1,ADL_N_4SDC1,ADL_N_3SDC1,ADL_N_2SDC1,ADL_N_2SDC2,ADL_N_2SDC3,MTL_VS_0.8,MTL_Test_Suite,MTL_IFWI_PSS_EXTENDED,CQN_DASHBOARD,ADL-M_2SDC1,ADL-P_4SDC2,ADL_N_PO_Phase2,ADL_N_REV0,ADL-N_REV1,MTL_IFWI_BAT,MTL_HFPGA_TCSS,RPL-S_5SGC1,MTL_M_P_PV_POR,RPL-S_2SDC4,RPL_Px_PO_P3,MTL_IFWI_QAC,MTL_IFWI_IAC_NPHY,RPL_SBGA_PO_P3,MTL_IFWI_CBV_TBT,MTL_IFWI_CBV_EC,MTL-P_5SGC1,MTL-P_4SDC1,MTL-P_4SDC2,MTL-P_3SDC3,MTL-P_3SDC4,MTL-P_2SDC5,MTL-P_2SDC6,MTL_A0_P1,RPL_P_PO_P3,RPL-SBGA_4SC,RPL-Px_4SP2,RPL-P_2SDC4,RPL-P_2SDC5,RPL-P_2SDC6,RPL-Px_2SDC1,RPL-SBGA_2SC1,RPL-SBGA_2SC2-2,MTLSDC1,MTLSGC1,MTLSDC4,MTLSDC3,MTLSDC2,RPL_P_Q0_DC2_PO_P3,LNLM5SGC,LNLM3SDC3,LNLM3SDC4,LNLM3SDC5,LNLM3SDC1,LNLM2SDC6,LNLM3SDC2,ARL_S_IFWI_0.8PSS,RPL_Hx-R-DC1,RPL_Hx-R-GC,RPL_Hx-R-GC,RPL_Hx-R-DC1,RPL_Hx-R-GC,RPL_Hx-R-DC1,LNLM2SDC7,LNLM2SDC7,RPL-S_2SDC9,RPLS_SV1GC,RPLS_Win10GC,RPLS_SV1DC,RPLHx_Win10GC,RPLP_SV1GC,RPLP_Win10GC,RPLP_SV1DC1,RPLP_Win10DC1,RPLP_SV1DC2,RPLP_Win10DC2,MTL_PSS_1.1_Block,RPLHx_SV1GC</t>
  </si>
  <si>
    <t>Verify System memory using Windows Memory Diagnostics tool (Extended)</t>
  </si>
  <si>
    <t>bios.mrc_client</t>
  </si>
  <si>
    <t>CSS-IVE-135381</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</si>
  <si>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</si>
  <si>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</si>
  <si>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</si>
  <si>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</si>
  <si>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</si>
  <si>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</si>
  <si>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bios.alderlake,bios.jasperlake,bios.lunarlake,bios.raptorlake,bios.rocketlake,bios.tigerlake,ifwi.meteorlake,ifwi.raptorlake,ifwi.tigerlake</t>
  </si>
  <si>
    <t>System Memory is verified using Windows Memory Diagnostics tool, for a memory problem that isn’t being automatically detected.</t>
  </si>
  <si>
    <t>OBC-TGL-CPU-MC-Memory-MRC,ADL_S_Dryrun_Done,RKL_CMLS_CPU_TCS,ADL-S_Delta1,ADL-S_Delta2,ADL-S_Delta3,RKL-S X2_(CML-S+CMP-H)_S102,RKL-S X2_(CML-S+CMP-H)_S62,MTL_TRY_RUN,UTR_SYNC,RPL_M_MASTER,RPL_S_MASTER,RPL_P_MASTER,RPL_S_BackwardComp,ADL-S_ 5SGC_1DPC,ADL-S_4SDC2,ADL_N_MASTER,ADL_N_5SGC1,ADL_N_4SDC1,ADL_N_3SDC1,ADL_N_2SDC1,ADL_N_2SDC2,ADL_N_2SDC3,IFWI_TEST_SUITE,IFWI_COMMON_UNIFIED,MTL_Test_Suite,TGL_H_MASTER,RPL-S_ 5SGC1,RPL-S_4SDC2,RPL-S_2SDC8,RPL-S_2SDC9,RPL-S_2SDC1,RPL-S_2SDC2,RPL-S_2SDC3MTL_TRP_2,MTL_PSS_0.8_NEW,ADL-P_5SGC1,ADL-P_5SGC2,ADL-M_5SGC1,MTL_SIMICS_IN_EXECUTION_TEST,RPL-Px_5SGC1,RPL-Px_4SDC1,RPL-P_5SGC1,RPL-P_DC7,RPL-P_4SDC1,RPL-P_3SDC2,ADL_N_REV0,ADL-N_REV1,ADL_SBGA_5GC,ADL_SBGA_3DC1,ADL_SBGA_3DC2,ADL_SBGA_3DC3,ADL_SBGA_3DC4,RPL-SBGA_5SC,RPL-SBGA_DC3,RPL-SBGA_DC3,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ARL_S_PSS0.8,LNLM5SGC,LNLM4SDC1,LNLM3SDC2,LNLM3SDC3,LNLM3SDC4,LNLM3SDC5,LNLM2SDC6,LNLM2SDC7,RPL_Hx-R-GC,RPL_Hx-R-DC1,RPL-S_2SDC9,RPLS_SV1GC,RPLS_Win10GC,RPLS_SV1DC,RPLHx_SV1GC,RPLHx_Win10GC,RPLP_SV1GC,RPLP_Win10GC,RPLP_SV1DC1,RPLP_Win10DC1RPLP_SV1DC2,RPLP_Win10DC2</t>
  </si>
  <si>
    <t>alderlake-m,alderlake-n,alderlake-p,alderlake-s,alderlake-sb,arrowlake-p,arrowlake-px,arrowlake-s,lunarlake-m,lunarlake-p,lunarlake-s,meteorlake-m,meteorlake-p,raptorlake-p,raptorlake-px,raptorlake-s,raptorlake-sbga,raptorlake_refresh-sbga,tigerlake-h</t>
  </si>
  <si>
    <t>Verify Host serial port communications in OS and EDK Shell</t>
  </si>
  <si>
    <t>CSS-IVE-61847</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</si>
  <si>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</si>
  <si>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debug interfaces,Serial</t>
  </si>
  <si>
    <t>BC-RQTBC-10613
BC-RQTBC-10178
BC-RQTBCTL-1199
RKL:BC-RQTBCTL-2613 &amp; 2203202709 ,BC-RQTBCTL-1199 &amp; 2203202883
BC-RQTBC-16789
BC-RQTBC-16577
CFL RCR Id.: https://hsdes.intel.com/appstore/article/#/1606683885
CML: BC-RQTBC-13123    
JSLP:2203202883,2203202709
ADL Requirement ID: 2203202709,2203202675
MTL:16011187635</t>
  </si>
  <si>
    <t> IN SUT Debug messages should be displayed without any issue on serial port communications</t>
  </si>
  <si>
    <t>bios.alderlake,bios.amberlake,bios.arrowlake,bios.cannonlake,bios.coffeelake,bios.cometlake,bios.jasperlake,bios.kabylake,bios.kabylake_r,bios.lakefield,bios.lunarlake,bios.meteorlake,bios.raptorlake,bios.raptorlake_refresh,bios.rocketlake,bios.tigerlake,bios.whiskeylake,ifwi.amberlake,ifwi.arrowlake,ifwi.cannonlake,ifwi.coffeelake,ifwi.cometlake,ifwi.kabylake,ifwi.kabylake_r,ifwi.lakefield,ifwi.lunarlake,ifwi.meteorlake,ifwi.raptorlake,ifwi.tigerlake,ifwi.whiskeylake</t>
  </si>
  <si>
    <t>bios.alderlake,bios.amberlake,bios.cannonlake,bios.coffeelake,bios.cometlake,bios.jasperlake,bios.kabylake,bios.kabylake_r,bios.lakefield,bios.lunarlake,bios.meteorlake,bios.raptorlake,bios.rocketlake,bios.tigerlake,bios.whiskeylake,ifwi.amberlake,ifwi.cannonlake,ifwi.coffeelake,ifwi.cometlake,ifwi.kabylake,ifwi.kabylake_r,ifwi.lakefield,ifwi.meteorlake,ifwi.raptorlake,ifwi.tigerlake,ifwi.whiskeylake</t>
  </si>
  <si>
    <t>Intension of the Testcase to Verify Host serial port communications in OS and EDK Shell</t>
  </si>
  <si>
    <t>EC-NA,UDL_ATMS2.0,UDL2.0_ATMS2.0,OBC-CNL-PCH-DFX-Debug-Com,OBC-CFL-PCH-DFX-Debug-Com,OBC-LKF-PCH-DFX-Debug-Com,OBC-TGL-PCH-DFX-Debug-Com,RKL_POE,RKL_CML_S_TGPH_PO_P2,RKL_S_CMPH_POE_Sanity,RKL_S_TGPH_POE_Sanity,ADL_P_ERB_BIOS_PO,IFWI_Payload_Platform,ADL-S_Delta1,MTL_PSS_1.0,ARL_S_PSS1.0,LNL_M_PSS1.0,RKL-S X2_(CML-S+CMP-H)_S62,RKL-S X2_(CML-S+CMP-H)_S102,MTL_PSS_0.8,ARL_S_PSS0.8,LNL_M_PSS0.8,ADL-M_21H2,UTR_SYNC,LNLM5SGC,LNLM4SDC1,LNLM3SDC2,LNLM3SDC3,LNLM3SDC4,LNLM3SDC5,LNLM2SDC6,LNLM2SDC7,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ADL-M_PO_Phase1,RPL-S_ 5SGC1,RPL-S_2SDC7,RPL_S_MASTER,RPL_P_MASTER,RPL_S_BackwardCompc,ADL-S_ 5SGC_1DPC,ADL-S_4SDC1,ADL-S_4SDC2,ADL-S_4SDC4,ADL_N_MASTER,ADL_N_5SGC1,ADL_N_4SDC1,ADL_N_3SDC1,ADL_N_2SDC1,ADL_N_2SDC2,ADL_N_2SDC3,MTL_S_MASTER,MTL_P_MASTER,MTL_M_MASTER,MTL_Test_Suite,IFWI_TEST_SUITE,IFWI_COMMON_UNIFIED,TGL_H_MASTER,TGL_H_5SGC1,TGL_H_4SDC1,TGL_H_4SDC2,TGL_H_4SDC,ADL-P_5SGC1,ADL-P_5SGC2,ADL-M_5SGC1,ADL-M_3SDC2,ADL-M_2SDC1,ADL-M_2SDC2,MTL_SIMICS_IN_EXECUTION_TEST,ADL_N_PO_Phase1,ADL_N_REV0,ADL-N_REV1,ADL_SBGA_5GC,ADL_SBGA_3DC1,ADL_SBGA_3DC2,ADL_SBGA_3DC3,ADL_SBGA_3DC4,ADL_SBGA_3DC,MTL_S_BIOS_Emulation,MTL IFWI_Payload_Platform-Val,MTL_M_P_PV_POR,LNL_M_PSS0.5</t>
  </si>
  <si>
    <t>alderlake-m,alderlake-n,alderlake-p,alderlake-s,alderlake-sb,arrowlake-p,arrowlake-px,arrowlake-s,lunarlake-m,lunarlake-p,lunarlake-s,meteorlake-m,meteorlake-p,meteorlake-s,raptorlake-p,raptorlake-px,raptorlake-s,raptorlake-sbga,raptorlake_refresh-sbga,tigerlake-h</t>
  </si>
  <si>
    <t>Verify SUT shutdown (S5) when the Power Button is held during POWER_ON_TIME with only USB Charger plugged-in</t>
  </si>
  <si>
    <t>CSS-IVE-119477</t>
  </si>
  <si>
    <t>ICL_U42_RS6_PV,ICL_Y42_RS6_PV,JSLP_POR_20H1_Alpha,JSLP_POR_20H1_PreAlpha,JSLP_POR_20H2_Beta,JSLP_POR_20H2_PV,TGL_ H81_RS4_Alpha,TGL_ H81_RS4_Beta,TGL_ H81_RS4_PV,TGL_H81_19H2_RS6_POE,TGL_H81_19H2_RS6_PreAlpha,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</si>
  <si>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IceLake-FR-32527
RKL: 1209574577
ADL, JSLP, EHL: 2205193101 , 2205192707</t>
  </si>
  <si>
    <t>System should always END UP in OFF (Shutdown) when the user holds down the power button for POWER_ON_TIME</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</si>
  <si>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</si>
  <si>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bios.alderlake,bios.icelake-client,bios.jasperlake,bios.lunarlake,bios.raptorlake,bios.tigerlake,ifwi.icelake,ifwi.meteorlake,ifwi.raptorlake,ifwi.tigerlake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</si>
  <si>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 USB Charger is plugged-in
</t>
  </si>
  <si>
    <t>EC-FV2,EC-WCOS-NEW,IFWI_Payload_PMC,IFWI_Payload_EC,EC_MECC,UTR_SYNC,ADL_N_MASTER,ADL_N_5SGC1,ADL_N_4SDC1,ADL_N_3SDC1,ADL_N_2SDC1,ADL_N_2SDC2,ADL_N_2SDC3,IFWI_TEST_SUITE,IFWI_COMMON_UNIFIED,MTL_Test_Suite,TGL_H_MASTER,ADL-M_5SGC1,RPL-Px_5SGC1,RPL-Px_3SDC1,ADL_N_REV0,ADL-N_REV1,GLK-IFWI-SI,ICL-ArchReview-PostSi,InProdATMS1.0_03March2018,PSE 1.0,OBC-CNL-EC-SMC-EM-ManageCharger,OBC-CFL-EC-SMC-EM-ManageCharger,OBC-ICL-EC-SMC-EM-ManageCharger,OBC-TGL-EC-SMC-EM-ManageCharger,OBC-LKF-PTF-DekelPhy-EM-PMC_EClite_ManageCharger,GLK_ATMS1.0_Automated_TCs,CML_BIOS_SPL,CML_EC_FV,IFWI_Payload_Platform,ADL-P_5SGC2,ADL_SBGA_5GC,RPL-P_5SGC1,RPL-P_5SGC2,RPL-P_4SDC1,RPL-P_3SDC2,RPL-P_2SDC3,MTL_IFWI_FV,RPL-P_3SDC3,RPL-P_2SDC4,RPL-P_PNP_GC,RPL-Px_4SDC1,RPL-Px_3SDC2,MTL-M_5SGC1,MTL-M_4SDC1,MTL-M_4SDC2,MTL-M_3SDC3,MTL-M_2SDC4,MTL-M_2SDC5,MTL-M_2SDC6,MTL_IFWI_CBV_PMC,MTL_IFWI_CBV_EC,MTL-P_5SGC1,MTL-P_4SDC1,MTL-P_4SDC2,MTL-P_3SDC3,MTL-P_3SDC4,MTL-P_2SDC5,MTL-P_2SDC6,RPL-Px_4SP2,RPL-P_5SGC1,RPL-P_2SDC5,RPL-P_2SDC6,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P_SV1GC,RPLP_Win10GC,RPLP_SV1DC1,RPLP_Win10DC1,RPLP_SV1DC2,RPLP_Win10DC2</t>
  </si>
  <si>
    <t>alderlake-m,alderlake-n,alderlake-p,arrowlake-p,lunarlake-m,meteorlake-m,meteorlake-p,raptorlake-p,raptorlake-px,raptorlake_refresh-sbga,tigerlake-h</t>
  </si>
  <si>
    <t>Validate Type-C USB3.0 Host Mode (Type-C to A) functionality - on hot unplug/plug and after Sx Cycles</t>
  </si>
  <si>
    <t>CSS-IVE-70350</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</si>
  <si>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</si>
  <si>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BC-RQTBC-13080
BC-RQTBC-13305
CNL-UCIS-7728
BC-RQTBC-13961
BC-RQTBC-12460
BC-RQTBC-13336 
LKF PSS UCIS Coverage: IceLake-UCIS-4280,4_335-UCIS-2980
ICL PRD Coverage: BC-RQTBC-14628
TGL PRD Coverage: BC-RQTBCTL-445
LKF PRD Coverage: BC-RQTBCLF-280
1504409626
ADL: 2205445428,2205443393 , 2205446169 , 22010767702MTL_P : 22010767569  MTL_M : 22010767598
MTL : 16011327047</t>
  </si>
  <si>
    <t>Basic functionality of detection, file transfer,hot-plug and hot-unplug of USB3.0 storage device should be successful over type-c port</t>
  </si>
  <si>
    <t>This Test case to verify basic functionality of detection, file transfer,hot-plug and hot-unplug of USB storage over type-C port</t>
  </si>
  <si>
    <t>KBL_NON_ULT,GLK-FW-PO,GLK-IFWI-SI,EC-FV,EC-TYPEC,LKF_TI_GATING,CFL_Automation_Production,InProdATMS1.0_03March2018,LKF_PO_Phase3,LKF_PO_New_P3,PSE 1.0,EC-PD-NA,TGL_ERB_PO,OBC-CNL-PCH-XDCI-USBC-USB3_Storage,OBC-ICL-CPU-iTCSS-TCSS-USB3_Storage,OBC-TGL-CPU-iTCSS-TCSS-USB3_Storage,OBC-LKF-CPU-TCSS-USBC-USB3_Storage,OBC-CFL-PCH-XDCI-USBC-USB3_Storage,GLK_ATMS1.0_Automated_TCs,CML_BIOS_SPL,TGL_BIOS_PO_P3,TGL_IFWI_PO_P2,LKF_ROW_BIOS,IFWI_Payload_IOM,IFWI_Payload_TBT,IFWI_Payload_EC,MTL_PSS_1.0,UTR_SYNC,,MTL_P_MASTER,MTL_M_MASTER,RPL_S_MASTER,RPL_P_MASTER,RPL_S_BackwardComp,MTL_VS_0.8,ADL-S_ 5SGC_1DPC,ADL_N_MASTER,ADL_N_5SGC1,ADL_N_4SDC1,ADL_N_3SDC1,ADL_N_2SDC1,IFWI_TEST_SUITE,IFWI_COMMON_UNIFIED,TGL_H_MASTER,RPL-S_ 5SGC1,CQN_DASHBOARD,ADL-P_5SGC1,ADL-P_5SGC2,MTL_S_MASTER,ADL-M_5SGC1,ADL-M_2SDC2,ADL-M_3SDC1,ADL-M_3SDC2,ADL-M_2SDC1,RPL-Px_3SDC1,RPL-P_5SGC1,RPL-P_5SGC2,RPL-P_4SDC1,RPL-P_3SDC2,RPL-P_2SDC3,ADL_N_REV0,ADL-N_REV1,ADL_SBGA_5GC,RPL-SBGA_5SC,ADL_P_M_Common_List1,RPL-S_2SDC4,ADL-S_Post-Si_In_Production,MTL-M_5SGC1,MTL-M_4SDC1,MTL-M_4SDC2,MTL-M_3SDC3,MTL-M_2SDC4,MTL-M_2SDC5,MTL-M_2SDC6,MTL_IFWI_IAC_PMC_SOC_IOE,MTL_IFWI_CBV_PMC,MTL_IFWI_CBV_TBT,MTL_IFWI_CBV_EC,MTL_IFWI_CBV_IOM,MTL-P_5SGC1,MTL-P_4SDC1,MTL-P_4SDC2,MTL-P_3SDC3,MTL-P_3SDC4,MTL-P_2SDC5,MTL-P_2SDC6,RPL-SBGA_4SC,RPL-Px_4SP2,RPL-P_2SDC4,RPL-P_2SDC5,RPL-P_2SDC6,RPL-Px_2SDC1,MTL_M_P_PV_POR,RPL-SBGA_2SC1,RPL-SBGA_2SC2-2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LNLM2SDC7,RPL-P_DC7,RPLS_SV1DC,RPLHx_Win10GC,RPLP_SV1GC,RPLP_Win10GC,RPLP_SV1DC1,RPLP_Win10DC1,RPLP_SV1DC2,RPLP_Win10DC2,RPL-SBGA_DC3,RPLHx_SV1GC</t>
  </si>
  <si>
    <t>Verify USB Type-C device Connector reversibility functionality after Sx (S3,S4,S5)and reboot cycles</t>
  </si>
  <si>
    <t>CSS-IVE-99709</t>
  </si>
  <si>
    <t>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x_ROW_19H1_Alpha,LKF_Bx_ROW_19H2_Beta,LKF_Bx_ROW_19H2_PV,LKF_Bx_ROW_20H1_PV,LKF_Bx_Win10X_PV,LKF_Bx_Win10X_Beta,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GLR_UP3_HR21_Alpha,TGLR_UP3_HR21_Beta,TGLR_UP3_HR21_PV</t>
  </si>
  <si>
    <t>S-states,TCSS,USB-TypeC</t>
  </si>
  <si>
    <t>BC-RQTBC-13080
BC-RQTBC-13305
CNL-UCIS-7728
BC-RQTBC-13961
BC-RQTBC-12460
BC-RQTBC-13336 LKF PSS UCIS Coverage: IceLake-UCIS-4280,4_335-UCIS-2994
ICL PRD Coverage: BC-RQTBC-14628
TGL PRD Coverage: BC-RQTBCTL-445 , 1409858728
1504409626
ADL: 2205445428 , 2205446182
EHL : 2205446182MTL_P : 22010767569  MTL_M : 22010767598
MTL : 16011327086</t>
  </si>
  <si>
    <t>TYPE-C should support connector reversibility, connected device should be functional in both direction without any issue after Sx and reboot cycles</t>
  </si>
  <si>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raptorlake_refresh,ifwi.tigerlake,ifwi.whiskeylake</t>
  </si>
  <si>
    <t>This test case to Verify USB Type-C device Connector reversibility functionality after Sx and reboot cycles</t>
  </si>
  <si>
    <t>EC-FV,EC-TYPEC,EC-SX,TCSS-TBT-P1,LKF_PO_Phase2,UDL2.0_ATMS2.0,LKF_PO_Phase3,LKF_PO_New_P3,TGL_ERB_PO,CML_EC_FV,LKF_ROW_BIOS,IFWI_Payload_TBT,MTL_PSS_1.0,UTR_SYNC,,RPL_S_MASTER,RPL_S_BackwardComp,RPL_P_MASTER,MTL_P_MASTER,MTL_M_MASTER,MTL_S_MASTER,ADL-S_ 5SGC_1DPC,ADL_N_MASTER,ADL_N_5SGC1,ADL_N_4SDC1,ADL_N_3SDC1,ADL_N_2SDC1,ADL_N_2SDC3,IFWI_TEST_SUITE,IFWI_COMMON_UNIFIED,TGL_H_MASTER,CQN_DASHBOARD,ADL-P_5SGC1,ADL-P_5SGC2,ADL-P_3SDC2,ADL-P_3SDC3,ADL-P_3SDC4,ADL-P_2SDC1,ADL-P_2SDC2,ADL-P_2SDC3,RPL-Px_3SDC1,RPL-P_5SGC1,RPL-P_5SGC2,RPL-P_4SDC1,RPL-P_3SDC2,RPL-P_2SDC3,RPL-S_ 5SGC1,ADL_N_REV0,ADL-N_REV1,ADL_SBGA_5GC,RPL-SBGA_5SC,ADL-M_5SGC1,ADL-M_2SDC2,ADL-M_3SDC1,ADL-M_2SDC1,ADL-M_3SDC2,KBL_NON_ULT,EC-NA,EC-REVIEW,ICL-ArchReview-PostSi,GLK-RS3-10_IFWI,ICL_BAT_NEW,LKF_ERB_PO,BIOS_EXT_BAT,OBC-CNL-PCH-XDCI-USBC_Audio,OBC-CFL-PCH-XDCI-USBC_Audio,OBC-LKF-CPU-IOM-TCSS-USBC_Audio,OBC-ICL-CPU-IOM-TCSS-USBC_Audio,OBC-TGL-CPU-IOM-TCSS-USBC_Audio,TGL_BIOS_PO_P2,TGL_IFWI_PO_P2,TGL_NEW_BAT,ADL-S_TGP-H_PO_Phase2,LKF_WCOS_BIOS_BAT_NEW,IFWI_Payload_EC,ADL_M_PO_Phase2,ADL-S_4SDC1,ADL-S_4SDC2,ADL-S_4SDC4,ADL_N_2SDC2,MTL_VS_0.8,MTL_Test_Suite,IFWI_FOC_BAT,MTL_IFWI_PSS_EXTENDED,ADL-P_4SDC2,ADL_N_PO_Phase2,RPL-Px_5SGC1,MTL_IFWI_BAT,MTL_HFPGA_TCSS,RPL-S_5SGC1,MTL_M_P_PV_POR,RPL-S_2SDC4,MTL-M_5SGC1,MTL-M_4SDC1,MTL-M_4SDC2,MTL-M_3SDC3,MTL-M_2SDC4,MTL-M_2SDC5,MTL-M_2SDC6,MTL_IFWI_CBV_PMC,MTL_IFWI_CBV_TBT,MTL_IFWI_CBV_EC,MTL_IFWI_CBV_IOM,MTL-P_5SGC1,MTL-P_4SDC1,MTL-P_4SDC2,MTL-P_3SDC3,MTL-P_3SDC4,MTL-P_2SDC5,MTL-P_2SDC6,RPL-SBGA_4SC,RPL-Px_4SP2,RPL-P_2SDC4,RPL-P_2SDC5,RPL-P_2SDC6,RPL-Px_2SDC1,RPL-SBGA_2SC1,RPL-SBGA_2SC2-2,MTL_PSS_1.1,ARL_S_PSS1.1,LNLM5SGC,LNLM3SDC3,LNLM3SDC4,LNLM3SDC5,LNLM3SDC1,LNLM2SDC6,ARL_S_PSS1.0,MTLSGC1,MTLSGC1,MTLSDC1,MTLSDC2,MTLSDC3,MTLSDC4,MTLSDC2,MTLSDC3,MTLSDC4,MTLSDC1,RPL_Hx-R-DC1,RPL_Hx-R-GC,RPL_Hx-R-GC,RPL_Hx-R-DC1,LNLM2SDC7,MTL_VS_1.1,RPL-P_DC7,RPLS_SV1DC,RPLHx_Win10GC,RPLP_SV1GC,RPLP_Win10GC,RPLP_SV1DC1,RPLP_Win10DC1,RPL-SBGA_DC3,RPLHx_SV1GC</t>
  </si>
  <si>
    <t>Validate booting SUT with USB Type-C power adapter and without battery connected</t>
  </si>
  <si>
    <t>bios.pch,fw.ifwi.bios,fw.ifwi.ec</t>
  </si>
  <si>
    <t>CSS-IVE-102263</t>
  </si>
  <si>
    <t>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4x_SR20_Beta,CML_U62_LP4x_SR20_PV,CNL_H82_PV,CNL_U20_GT0_PV,CNL_U22_PV,CNL_Y22_PV,GLK_B0_RS3_PV,ICL_U42_RS6_PV,ICL_Y42_RS6_PV,JSLP_POR_20H1_Alpha,JSLP_POR_20H1_PreAlpha,JSLP_POR_20H2_Beta,JSLP_POR_20H2_PV,JSLP_TestChip_19H1_PreAlpha,KBLR_U42_PV,KBLR_Y_PV,KBLR_Y22_PV,LKF_B0_RS4_Beta,LKF_B0_RS4_PV ,LKF_Bx_ROW_19H1_Alpha,LKF_Bx_ROW_19H2_Beta,LKF_Bx_ROW_19H2_PV,LKF_Bx_ROW_20H1_PV,TGL_ H81_RS4_Alpha,TGL_ H81_RS4_Beta,TGL_ H81_RS4_PV,TGL_H81_19H2_RS6_POE,TGL_H81_19H2_RS6_PreAlpha,TGL_U42_RS4_PV,TGL_Y42_RS4_PV,WHL_U42_PV,TGL_U42_RS6_Alpha,TGL_U42_RS6_Beta,TGL_U42_RS6_PV,TGL_Y42_RS6_Alpha,TGL_Y42_RS6_Beta,TGL_Y42_RS6_PV,CML_U42_DG1_DDR4_PV,CML_U62_DG1_DDR4_PV,DG1_TGL_Y_PreAlpha,DG1_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</si>
  <si>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TCSS,USB PD,USB-TypeC</t>
  </si>
  <si>
    <t>BC-RQTBC-10603, BC-RQTBC-12460, BC-RQTBC-13336, EA: 1504325951
1209848284 , 220868683
TGL PRD: BC-RQTBCTL-1160
JSL PRD Coverage:  BC-RQTBC-16749
JSLP Coverage ID: 1607196304
ADL: 2205443857
MTL: 16011327281</t>
  </si>
  <si>
    <t>SUT can able to boot with Type-C PD chargers without any issue</t>
  </si>
  <si>
    <t>bios.alderlake,bios.cannonlake,bios.coffeelake,bios.cometlake,bios.geminilake,bios.icelake-client,bios.jasperlake,bios.kabylake_r,bios.lakefield,bios.lunarlake,bios.raptorlake,bios.tigerlake,bios.whiskeylake,ifwi.cannonlake,ifwi.coffeelake,ifwi.cometlake,ifwi.geminilake,ifwi.icelake,ifwi.kabylake_r,ifwi.lakefield,ifwi.meteorlake,ifwi.raptorlake,ifwi.tigerlake,ifwi.whiskeylake</t>
  </si>
  <si>
    <t>This test Validate booting SUT with USB Type-C power adapter and without battery connected</t>
  </si>
  <si>
    <t>EC-REVIEW,EC-TYPEC,EC-BAT,ICL-ArchReview-PostSi,UDL2.0_ATMS2.0,ECVAL-EXBAT-2018,EC-tgl-pss_bat,EC-NA-KC,OBC-CNL-PTF-PD-EM-ManageCharger,OBC-CFL-PTF-PD-EM-ManageCharger,OBC-ICL-PTF-PD-TCSS-ManageCharger,OBC-TGL-PTF-PD-TCSS-ManageCharger,CML_EC_BAT,CML_DG1_Delta,IFWI_Payload_EC,IFWI_Payload_PMC,IFWI_Payload_TBT,MTL_PSS_1.1,ARL_S_PSS1.1,UTR_SYNC,ADL_N_MASTER,ADL_N_5SGC1,ADL_N_4SDC1,ADL_N_3SDC1,ADL_N_2SDC1,ADL_N_2SDC2,ADL_N_2SDC3,IFWI_TEST_SUITE,IFWI_COMMON_UNIFIED,MTL_Test_Suite,ADL-P_5SGC2,ADL-M_5SGC1,ADL-M_3SDC1,ADL-M_3SDC2,ADL-M_3SDC3,ADL-M_2SDC1,ADL-P_4SDC1,ADL-P_2SDC1,ADL-P_2SDC2,ADL-P_2SDC3,RPL-Px_5SGC1,RPL-Px_3SDC1,ADL_N_REV0,ADL-N_REV1,ADL_SBGA_5GC,GLK-IFWI-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_5SGC1,MTL-M_4SDC1,MTL-M_4SDC2,MTL-M_3SDC3,MTL-M_2SDC4,MTL-M_2SDC5,MTL-M_2SDC6,MTL_VS_1.1,MTL_IFWI_IAC_IOM,MTL_IFWI_CBV_TBT,MTL_IFWI_CBV_EC,MTL_IFWI_CBV_IOM,RPL-SBGA_5SC,MTL-P_5SGC1,MTL-P_4SDC1,MTL-P_4SDC2,MTL-P_3SDC3,MTL-P_3SDC4,MTL-P_2SDC5,MTL-P_2SDC6,MTL_A0_P1,MTL_VS_NA,RPL-SBGA_4SC,RPL-Px_4SP2,RPL-P_5SGC1,RPL-P_2SDC6,RPL-SBGA_2SC1,RPL-SBGA_2SC2-2,LNLM5SGC,LNLM3SDC3,LNLM3SDC4,LNLM3SDC5,RPL_Hx-R-DC1,RPL_Hx-R-GC,RPL_Hx-R-GC,RPL_Hx-R-DC1,LNLM2SDC7,RPL-P_DC7,RPLHx_Win10GC,RPLHx_Win10GC,RPLP_SV1GC,RPLP_Win10GC,RPLP_SV1DC1,RPLP_Win10DC1,RPLP_SV1DC2,RPLP_Win10DC2,RPL-SBGA_DC3,RPLHx_SV1GC</t>
  </si>
  <si>
    <t>Validate system able to perform CMS cycle with USB Type-C power adapter and without battery connected</t>
  </si>
  <si>
    <t>bios.pch,bios.platform,fw.ifwi.bios</t>
  </si>
  <si>
    <t>CSS-IVE-144566</t>
  </si>
  <si>
    <t>JSLP_POR_20H1_Alpha,JSLP_POR_20H1_PreAlpha,JSLP_POR_20H2_Beta,JSLP_POR_20H2_PV,JSLP_TestChip_19H1_PreAlph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</si>
  <si>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S0ix-states,TCSS,USB PD,USB-TypeC</t>
  </si>
  <si>
    <t>BC-RQTBC-10603, BC-RQTBC-12460, BC-RQTBC-13336, EA: 1504325951
JSL : 2203202802
RKL Coverage ID :2203201383,2203202518,2203203016,2203202802,2203202480
MTL: 16011327281</t>
  </si>
  <si>
    <t>system able to perform CS cycles with USB Type-C power adapter and without battery connected</t>
  </si>
  <si>
    <t>bios.alderlake,bios.jasperlake,bios.lunarlake,bios.raptorlake,bios.tigerlake,ifwi.meteorlake,ifwi.raptorlake</t>
  </si>
  <si>
    <t>This test case to validate system able to perform CS cycles with USB Type-C power adapter and without battery connected</t>
  </si>
  <si>
    <t>EC-FV,MTL_PSS_1.1,ARL_S_PSS1.1,UTR_SYNC,ADL_N_MASTER,ADL_N_5SGC1,ADL_N_3SDC1,ADL_N_2SDC1,ADL_N_2SDC2,IFWI_TEST_SUITE,IFWI_COMMON_UNIFIED,MTL_Test_Suite,ADL-P_5SGC2,ADL-M_5SGC1,ADL-M_3SDC1,ADL-M_3SDC2,ADL-M_3SDC3,ADL-M_2SDC1,ADL-P_4SDC1,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2SDC3,TGL_H_MASTER,RPL-P_5SGC1,RPL-P_5SGC2,RPL-P_4SDC1,RPL-P_3SDC2,RPL-P_2SDC3,RPL-P_3SDC3,RPL-P_2SDC4,RPL-P_PNP_GC,RPL-Px_4SDC1,RPL-Px_3SDC2,MTL-M_5SGC1,MTL-M_4SDC1,MTL-M_4SDC2,MTL-M_3SDC3,MTL-M_2SDC4,MTL-M_2SDC5,MTL-M_2SDC6,MTL_IFWI_CBV_PMC,MTL_IFWI_CBV_TBT,MTL_IFWI_CBV_EC,MTL_IFWI_CBV_IOM,RPL-SBGA_5SC,MTL-P_5SGC1,MTL-P_4SDC1,MTL-P_4SDC2,MTL-P_3SDC3,MTL-P_3SDC4,MTL-P_2SDC5,MTL-P_2SDC6,RPL-SBGA_4SC,RPL-Px_4SP2,RPL-P_5SGC1,RPL-P_2SDC6,RPL-SBGA_2SC1,RPL-SBGA_2SC2-2,LNLM5SGC,LNLM3SDC3,LNLM3SDC4,LNLM3SDC5,RPL_Hx-R-DC1,RPL_Hx-R-GC,RPL_Hx-R-GC,RPL_Hx-R-DC1,LNLM2SDC7,RPL-P_DC7,RPLHx_Win10GC,RPLHx_Win10GC,RPLP_SV1GC,RPLP_Win10GC,RPLP_SV1DC1,RPLP_Win10DC1,RPLP_SV1DC2,RPLP_Win10DC2,RPL-SBGA_DC3,RPLHx_SV1GC</t>
  </si>
  <si>
    <t>alderlake-m,alderlake-n,alderlake-p,alderlake-sb,arrowlake-p,arrowlake-s,lunarlake-m,meteorlake-m,meteorlake-p,raptorlake-p,raptorlake-px,raptorlake-sbga,raptorlake_refresh-sbga</t>
  </si>
  <si>
    <t>Verify the SUT shuts down when the battery power falls less than the critical level (5%)</t>
  </si>
  <si>
    <t>CSS-IVE-71386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</si>
  <si>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</si>
  <si>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EC-Lite,Real Battery Management,S-states</t>
  </si>
  <si>
    <t>BC-RQTBC-2824,BC-RQTBC-12807,BC-RQTBC-13266,BC-RQTBCTL-1173,BC-RQTBC-13980
LKF Usecase ID: 4_335-UCIS-2741
BC-RQTBCLF-802
1209950140
BC-RQTBC-16762
BC-RQTBC-16772 
2201759420
BC-RQTBC-12807
RKL: 2203202816
JSLP: 2203202816, 1305938087</t>
  </si>
  <si>
    <t>SUT shuts down when the battery power falls less than the critical level(5%) and SUT should boot to OS in the next boot cycle after critical battery shutdown   </t>
  </si>
  <si>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</si>
  <si>
    <t>SUT shuts down when the battery power falls less than the critical level (5%)</t>
  </si>
  <si>
    <t>CFL-PRDtoTC-Mapping,EC-NA,ICL-ArchReview-PostSi,LKF_ERB_PO,UDL2.0_ATMS2.0,ECLITE-BAT,CML_EC_BAT,EC-FV2,IFWI_Payload_PMC,IFWI_Payload_EC,UTR_SYNC,ADL_N_MASTER,ADL_N_5SGC1,ADL_N_3SDC1,ADL_N_2SDC1,ADL_N_2SDC2,ADL_N_2SDC3,IFWI_TEST_SUITE,IFWI_COMMON_UNIFIED,MTL_Test_Suite,TGL_H_MASTER,ADL-P_5SGC2,ADL-M_5SGC1,RPL-Px_5SGC1,RPL-Px_3SDC1,ADL_SBGA_5GC,GLK-IFWI-SI,InProdATMS1.0_03March2018,PSE 1.0,GLK_ATMS1.0_Automated_TCs,CML_BIOS_SPL,CML_EC_FV,IFWI_Payload_Platform,ADL_N_REV0,ADL-N_REV1,RPL-P_5SGC1,RPL-P_5SGC2,RPL-P_4SDC1,RPL-P_3SDC2,RPL-P_2SDC3,RPL-P_3SDC3,RPL-P_2SDC4,RPL-P_PNP_GC,RPL-Px_4SDC1,RPL-Px_3SDC2,MTL-M_5SGC1,MTL-M_4SDC1,MTL-M_4SDC2,MTL-M_3SDC3,MTL-M_2SDC4,MTL-M_2SDC5,MTL-M_2SDC6,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RPLHx_SV1GC</t>
  </si>
  <si>
    <t>[Golden Config] Verify CPU package C10 residence in AC and DC</t>
  </si>
  <si>
    <t>bios.cpu_pm,fw.ifwi.pmc</t>
  </si>
  <si>
    <t>CSS-IVE-71594</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</si>
  <si>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,LKF_Bx_ROW_19H1_Alpha,LKF_Bx_ROW_19H2_Beta,LKF_Bx_ROW_19H2_PV,LKF_Bx_ROW_20H1_PV,LKF_Bx_Win10X_PV,LKF_Bx_Win10X_Beta,LKF_N-1_(ICL)_RS3_POE,TGL_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</si>
  <si>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C-States</t>
  </si>
  <si>
    <t>BC-RQTBC-9683
CFL:BC-RQTBC-15469
ICL:BC-RQTBC-14656
TGL:BC-RQTBCTL-645
JSL:BC-RQTBC-16650
RKL : 2203201681
ADL : 2203201681
MTL : 16011327065</t>
  </si>
  <si>
    <t>CPU package C10 residency should be attained in AC and DC modes</t>
  </si>
  <si>
    <t>bios.alderlake,bios.amberlake,bios.arrowlake,bios.cannonlake,bios.coffeelake,bios.cometlake,bios.icelake-client,bios.jasperlake,bios.kabylake,bios.kabylake_r,bios.lakefield,bios.lunarlake,bios.meteorlake,bios.raptorlake,bios.tigerlake,bios.whiskeylake,ifwi.amberlake,ifwi.arrowlake,ifwi.cannonlake,ifwi.coffeelake,ifwi.cometlake,ifwi.icelake,ifwi.jasperlake,ifwi.kabylake,ifwi.kabylake_r,ifwi.lakefield,ifwi.lunarlake,ifwi.meteorlake,ifwi.raptorlake,ifwi.tigerlake,ifwi.whiskeylake</t>
  </si>
  <si>
    <t>bios.alderlake,bios.amberlake,bios.arrowlake,bios.cannonlake,bios.coffeelake,bios.cometlake,bios.icelake-client,bios.jasperlake,bios.kabylake,bios.kabylake_r,bios.lakefield,bios.lunarlake,bios.meteorlake,bios.raptorlake,bios.tigerlake,bios.whiskeylake,ifwi.amberlake,ifwi.cannonlake,ifwi.coffeelake,ifwi.cometlake,ifwi.icelake,ifwi.kabylake,ifwi.kabylake_r,ifwi.lakefield,ifwi.meteorlake,ifwi.raptorlake,ifwi.tigerlake,ifwi.whiskeylake</t>
  </si>
  <si>
    <t>Intention of the testcase is to verify CPU package C10 residence in AC and DC modes
.
 </t>
  </si>
  <si>
    <t>EC-SX,L5_milestone_only,LKF_TI_GATING,ICL-ArchReview-PostSi,UDL2.0_ATMS2.0,OBC-CNL-CPU-Punit-PM-CState,OBC-TGL-CPU-Punit-PM-CState,OBC-ICL-CPU-Punit-PM-CState,OBC-LKF-CPU-Punit-PM-CState,OBC-CFL-CPU-Punit-PM-CState,TGL_BIOS_PO_P2,TGL_IFWI_PO_P3,CML_EC_FV,CML_DG1_Delta,TGL_IFWI_FOC_BLUE,ECVAL-EXBAT-2018,IFWI_Payload_BIOS,IFWI_Payload_PMC,IFWI_Payload_EC,IFWI_Payload_ChipsetInit,PRT_FIX,MTL_PSS_1.0,,UTR_SYNC,RPL_S_MASTER,RPL-P_5SGC1,RPL-P_4SDC1,RPL-P_3SDC2,RPL-P_2SDC3,RPL-S_ 5SGC1,RPL-P_5SGC1,RPL-P_2SDC3,MTL_S_MASTER,MTL_VS_0.8,ADL_N_MASTER,ADL_N_5SGC1,ADL_N_3SDC1,ADL_N_2SDC1,ADL_N_2SDC2,ADL_N_2SDC3,IFWI_TEST_SUITE,IFWI_COMMON_UNIFIED,TGL_H_MASTER,RPL-S_4SDC1,ADL_N_VS_0.8,ADL-P_5SGC1,ADL-P_5SGC2,ADL-M_5SGC1,ADL_N_REV0,ADL-N_REV1,MTL_IFWI_BAT,MTL_HSLE_Sanity_SOC,MTL_PSS_1.0,_BLOCK,ADL_P_M_Common_List2,RPL-Px_5SGC1,MTL-M_5SGC1,MTL-M_4SDC1,MTL-M_4SDC2,MTL-M_3SDC3,MTL-M_2SDC4,MTL-M_2SDC5,MTL-M_2SDC6,MTL_IFWI_CBV_EC,MTL_IFWI_CBV_ChipsetInit,MTL_IFWI_CBV_BIOS,MTL-P_5SGC1,MTL-P_4SDC1,MTL-P_4SDC2,MTL-P_3SDC3,MTL-P_3SDC4,MTL-P_2SDC5,MTL-P_2SDC6,MTL_A0_P1,RPL_Px_PO_New_P3,RPL-SBGA_5SC,RPLHx_SV1GC,RPLHx_Win10GC,RPL-SBGA_4SC,RPL-SBGA_3SC,win11-22h2-sv2,ARL_Px_IFWI_CI,MTL-P_IFWI_PO
,MTL_PSS_1.0_Block,MTL_PSS_1.1,MTLSGC1,MTLSDC3,MTLSDC2,LNLM5SGC,LNLM4SDC1,LNLM3SDC2,LNLM3SDC3,LNLM3SDC4,LNLM3SDC5,LNLM2SDC6,LNLM2SDC7,RPL-P_DC7</t>
  </si>
  <si>
    <t>alderlake-m,alderlake-n,alderlake-p,arrowlake-px,lunarlake-m,lunarlake-p,lunarlake-s,meteorlake-m,meteorlake-p,meteorlake-s,raptorlake-p,raptorlake-px,raptorlake-sbga,tigerlake-h</t>
  </si>
  <si>
    <t>Verify max resolution with different display monitors</t>
  </si>
  <si>
    <t>vchenthx</t>
  </si>
  <si>
    <t>CSS-IVE-69091</t>
  </si>
  <si>
    <t>Display, Graphics, Video and Audio</t>
  </si>
  <si>
    <t>ADL-S_ADP-S_SODIMM_DDR5_1DPC_Alpha,ADL-S_ADP-S_UDIMM_DDR5_1DPC_PreAlpha,CNL_H82_PV,CNL_U22_PV,CN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</si>
  <si>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Display Panels,DP-Display,HDMI</t>
  </si>
  <si>
    <t>BC-RQTBC-8742
BC-RQTBC-9724</t>
  </si>
  <si>
    <t>windows.cobalt.client</t>
  </si>
  <si>
    <t>pke</t>
  </si>
  <si>
    <t>Max resolution should match for each display device</t>
  </si>
  <si>
    <t>bios.alderlake,bios.apollolake,bios.arrowlake,bios.broxton,bios.cannonlake,bios.geminilake,bios.kabylake,bios.lunarlake,bios.meteorlake,bios.raptorlake,bios.raptorlake_refresh,bios.rocketlake,bios.tigerlake,ifwi.apollolake,ifwi.arrowlake,ifwi.broxton,ifwi.cannonlake,ifwi.geminilake,ifwi.kabylake,ifwi.lunarlake,ifwi.meteorlake,ifwi.raptorlake,ifwi.raptorlake_refresh,ifwi.tigerlake</t>
  </si>
  <si>
    <t>bios.alderlake,bios.apollolake,bios.broxton,bios.cannonlake,bios.geminilake,bios.kabylake,bios.lunarlake,bios.meteorlake,bios.raptorlake,bios.rocketlake,bios.tigerlake,ifwi.apollolake,ifwi.broxton,ifwi.cannonlake,ifwi.geminilake,ifwi.kabylake,ifwi.meteorlake,ifwi.raptorlake,ifwi.tigerlake</t>
  </si>
  <si>
    <t xml:space="preserve">
1080p (1920x1080, 1920x1200)  - MIPI DSI, eDP, DP HDMI1.4
1600p (2560X1440, 2560x1600) - MIPI DSI, eDP, DP
4kx2k 30hz (3840x2160) - HDMI 1.4
4kx2k 60hz (3840x2160, 4096x2160)  -  MIPI DSI, eDP, DP HDMI 2.0TV/monitor
Note: If above listed monitors not available, use the highest max resolution supported monitor.
 </t>
  </si>
  <si>
    <t>UDL2.0_ATMS2.0,OBC-CNL-GPU-DDI-Display-eDP,OBC-ICL-GPU-DDI-Display-eDP,OBC-TGL-GPU-DDI-Display-eDP,RKL_CMLS_CPU_TCS,IFWI_Payload_Platform,ADL-S_Delta3,MTL_PSS_1.1,ARL_S_PSS1.1,ADL-M_21H2,UTR_SYNC,RPL_S_MASTER,RPL_S_BackwardComp,ADL-S_4SDC2,ADL_N_MASTER,ADL_N_5SGC1,ADL_N_4SDC1,ADL_N_3SDC1,ADL_N_2SDC1,ADL_N_2SDC2,ADL_N_2SDC3,IFWI_TEST_SUITE,IFWI_COMMON_UNIFIED,TGL_H_MASTER,RPL-S_ 5SGC1,RPLS_Win10GC,RPLS_SV1GC,RPL-S_4SDC1,RPL-S_4SDC2,RPL-S_2SDC1,RPL-S_2SDC2,RPL-S_2SDC3,ADL-P_5SGC1,ADL-P_5SGC2,ADL-M_5SGC1,MTL_Steps_tag_NA,RPL_Steps_Tag_NA,RPL-Px_5SGC1,RPL-Px_4SDC1,RPL-P_5SGC1,RPLP_SV1GC,RPLP_Win10GC,RPL-P_4SDC1,RPLP_SV1DC1,RPLP_Win10DC1,RPL-P_3SDC2,RPLP_SV1DC2,RPLP_Win10DC2,RPL-P_2SDC4,ADL_SBGA_5GC,ADL_SBGA_3DC1,ADL_SBGA_3DC2,ADL_SBGA_3DC3,ADL_SBGA_3DC4,RPL-SBGA_5SC,RPLHx_SV1GC,RPLHx_Win10GC,RPL-SBGA_3SC1,ADL-M_3SDC1,ADL-M_3SDC2,ADL-M_2SDC1,ADL-M_2SDC2,RPL-P_PNP_GC,RPL-P_3SDC3,RPL-S_2SDC7,MTL-M_5SGC1,MTL-M_4SDC1,MTL-M_4SDC2,MTL-M_3SDC3,MTL-M_2SDC4,MTL-M_2SDC5,MTL-M_2SDC6,MTL IFWI_Payload_Platform-Val,MTL-P_5SGC1,MTL-P_4SDC1,MTL-P_4SDC2,MTL-P_3SDC3,MTL-P_3SDC4,MTL-P_2SDC5,MTL-P_2SDC6,LNL_M_PSS1.1, MTLSGC1,MTLSDC1,MTLSDC2,MTLSDC3,MTLSDC4,RPL-Px_4SP2,RPL_Hx-R-GC,RPL_Hx-R-DC1,LNL_M_PSS0.8,RPL-P_DC7,LNLM5SGC,LNLM4SDC1,LNLM3SDC2,LNLM3SDC3,LNLM3SDC4</t>
  </si>
  <si>
    <t>alderlake-m,alderlake-p,alderlake-s,alderlake-sb,arrowlake-px,arrowlake-s,lunarlake-m,lunarlake-p,lunarlake-s,meteorlake-m,meteorlake-p,meteorlake-s,raptorlake-p,raptorlake-px,raptorlake-s,raptorlake-sbga,raptorlake_refresh-sbga</t>
  </si>
  <si>
    <t>Verify HDCP 2.3 functionality in OS over HDMI display</t>
  </si>
  <si>
    <t>CSS-IVE-118204</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</si>
  <si>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t>
  </si>
  <si>
    <t>HDCP,HDMI</t>
  </si>
  <si>
    <t>CML POR document ver1.2 page 12.
Tigerlake Architecture Overview Dec 2016_final page 28</t>
  </si>
  <si>
    <t>HDCP play back should be success </t>
  </si>
  <si>
    <t>bios.alderlake,bios.arrowlake,bios.cometlake,bios.lunarlake,bios.meteorlake,bios.raptorlake,bios.raptorlake_refresh,bios.rocketlake,bios.tigerlake,ifwi.arrowlake,ifwi.cometlake,ifwi.lunarlake,ifwi.meteorlake,ifwi.raptorlake,ifwi.raptorlake_refresh,ifwi.tigerlake</t>
  </si>
  <si>
    <t>bios.arrowlake,bios.cometlake,bios.meteorlake,bios.raptorlake,bios.tigerlake,ifwi.cometlake,ifwi.meteorlake,ifwi.raptorlake,ifwi.tigerlake</t>
  </si>
  <si>
    <t>L6 Change-based-validation</t>
  </si>
  <si>
    <t>Test case is to verify HDCP 2.2 functionality in OS over HDMI display</t>
  </si>
  <si>
    <t>TGL_BIOS_PO_P2,CML_DG1_Delta,TGL_IFWI_FOC_BLUE,ADL-S_TGP-H_PO_Phase3,COMMON_QRC_BAT,ADL_S_QRCBAT,IFWI_Payload_Platform,MTL_PSS_1.0,ADL-P_QRC,ADL-P_QRC_BAT,UTR_SYNC,RPL_S_MASTER,RPL_S_BackwardComp,ADL-S_4SDC2,MTL_Test_Suite,IFWI_TEST_SUITE,IFWI_COMMON_UNIFIED,TGL_H_MASTER,RPL-S_4SDC2,RPL-S_2SDC1,RPL-S_2SDC2,RPL-S_2SDC3,RPL-S_2SDC7,ADL-M_5SGC1,MTL_SIMICS_BLOCK,RPL_S_QRCBAT,RPL-P_4SDC1,RPLP_SV1DC1,RPLP_Win10DC1,RPL-P_3SDC2,RPLP_SV1DC2,RPLP_Win10DC2,ADL_N_REV0,ADL-N_REV1,ADL_SBGA_5GC,ADL_SBGA_3DC1,ADL_SBGA_3DC2,ADL_SBGA_3DC3,ADL_SBGA_3DC4,MTL_PSS_1.0_BLOCK,RPL-SBGA_5SC,RPLHx_SV1GC,RPLHx_Win10GC,RPL-SBGA_3SC1,ADL-M_3SDC1,ADL-M_3SDC2,ADL-M_2SDC1,ADL-M_2SDC2,RPL-P_3SDC3,RPL-P_PNP_GC,MTL_IFWI_QAC,MTL IFWI_Payload_Platform-Val,MTL-P_5SGC1,MTL-P_4SDC2,MTL-P_3SDC3,MTL-P_3SDC4,LNL_M_PSS1.0,RPL-sbga_QRC_BAT,MTLSDC1,MTLSDC3,MTLSDC4,MTLSDC5,RPL-P_5SGC1,RPLP_SV1GC,RPLP_Win10GC,ARL_FT_BLK,RPL_Hx-R-GC,ARL_S_PSS1.0MTL_P_QRC_NA,MTL_P_QRC_NA,LNLM5SGC,LNLM4SDC1,LNLM3SDC2,LNLM3SDC3,LNLM3SDC4,ARL_PSS_BLOCK</t>
  </si>
  <si>
    <t>alderlake-m,alderlake-n,alderlake-p,alderlake-s,alderlake-sb,arrowlake-px,arrowlake-s,lunarlake-m,lunarlake-p,lunarlake-s,meteorlake-m,meteorlake-p,meteorlake-s,raptorlake-p,raptorlake-s,raptorlake-sbga,raptorlake_refresh-sbga</t>
  </si>
  <si>
    <t>Verify HDCP 2.3 functionality in OS over DP display</t>
  </si>
  <si>
    <t>CSS-IVE-118210</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</si>
  <si>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</si>
  <si>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DP-Display,HDCP</t>
  </si>
  <si>
    <t>bios.alderlake,bios.arrowlake,bios.cometlake,bios.lunarlake,bios.meteorlake,bios.raptorlake,bios.raptorlake_refresh,bios.rocketlake,bios.tigerlake,ifwi.arrowlake,ifwi.cometlake,ifwi.lunarlake,ifwi.meteorlake,ifwi.raptorlake,ifwi.raptorlake_refresh,ifwi.rocketlake,ifwi.tigerlake</t>
  </si>
  <si>
    <t>bios.alderlake,bios.cometlake,bios.meteorlake,bios.raptorlake,bios.tigerlake,ifwi.cometlake,ifwi.meteorlake,ifwi.raptorlake,ifwi.tigerlake</t>
  </si>
  <si>
    <t>Test case is to Verify HDCP 2.3 functionality in OS over DP display</t>
  </si>
  <si>
    <t>TGL_BIOS_PO_P2,TGL_IFWI_FOC_BLUE,ADL-S_TGP-H_PO_Phase3,TGL_H_QRC_NA,IFWI_Payload_Platform,MTL_PSS_1.1,ADL-M_21H2,UTR_SYNC,ADL-P_QRC_BAT_NA,RPL_S_MASTER,RPL_S_BackwardComp,ADL-S_ 5SGC_1DPC,ADL-S_4SDC2,MTL_Test_Suite,IFWI_COMMON_UNIFIED,IFWI_TEST_SUITE,TGL_H_MASTER,RPL-S_ 5SGC1,RPLS_Win10GC,RPLS_SV1GC,RPL-S_4SDC1,RPL-S_4SDC2,RPL-S_2SDC2,RPL-S_2SDC3,ADL-P_5SGC1,ADL-P_5SGC2,ADL-M_5SGC1,RPL-P_4SDC1,RPLP_SV1DC1,RPLP_Win10DC1,RPL-P_3SDC2,RPLP_SV1DC2,RPLP_Win10DC2,RPL-P_2SDC4,ADL_N_REV0,ADL-N_REV1,ADL_SBGA_5GC,ADL_SBGA_3DC1,ADL_SBGA_3DC2,ADL_SBGA_3DC3,ADL_SBGA_3DC4,RPL-SBGA_5SC,RPLHx_SV1GC,RPLHx_Win10GC,RPL-SBGA_3SC1,ADL-M_3SDC1,ADL-M_3SDC2,ADL-M_2SDC1,ADL-M_2SDC2,RPL-P_3SDC3,RPL-P_PNP_GC,MTL_IFWI_QAC,MTL IFWI_Payload_Platform-Val,MTL-P_5SGC1,MTL-P_4SDC1,MTL-P_4SDC2,MTL-P_3SDC4,LNL_M_PSS1.1,MTLSGC1,MTLSDC5,RPL-P_5SGC1,RPLP_SV1GC,RPLP_Win10GC,RPL_Hx-R-GC,LNLM5SGC,LNLM4SDC1</t>
  </si>
  <si>
    <t>Verify USB ports &amp; USB hub are working properly in OS and EFI with USB 2.0 ,USB 3.0 bootable and non-bootable devices</t>
  </si>
  <si>
    <t>emulation.hybrid,emulation.subsystem,silicon,simulation.subsystem</t>
  </si>
  <si>
    <t>CSS-IVE-67819</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</si>
  <si>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reAlpha,KBL_U21_PV,KBLR_Y_PV,KBLR_Y22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</si>
  <si>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USB/XHCI ports,USB2.0,USB3.0</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</si>
  <si>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2203202085,2203202096,2203202105,2203202189
ADL:1409877366,2203202085
MTL.16011187815 16011327059 16011187777 16011327182</t>
  </si>
  <si>
    <t>USB bootable devices should get detected under xHCI controller without errors/exceptions</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</si>
  <si>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</si>
  <si>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</si>
  <si>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 case is to vverify USB ports &amp; USB hub are working properly in OS and EFI with USB 2.0 ,USB 3.0 bootable and non bootable devices </t>
  </si>
  <si>
    <t>BIOS_Optimization,MTL_PSS_1.0,ADL-S_ADP-S_DDR4_2DPC_PO_Phase2,ADL-P_ADP-LP_DDR4_PO Suite_Phase2,PO_Phase_2,ADL-P_ADP-LP_LP5_PO Suite_Phase2,ADL-P_ADP-LP_DDR5_PO Suite_Phase2,ADL-P_ADP-LP_LP4x_PO Suite_Phase2,UTR_SYNC,LNL_M_PSS0.8,RPL_S_MASTER,RPL_S_BackwardComp,ADL-S_ 5SGC_1DPC,ADL-S_4SDC2,ADL_N_MASTER,ADL_N_REV0,ADL_N_5SGC1,ADL_N_4SDC1,ADL_N_3SDC1,ADL_N_2SDC1,ADL_N_2SDC2,ADL_N_2SDC3,MTL_VS_0.8,MTL_Test_Suite,MTL_PSS_0.8,IFWI_TEST_SUITE,IFWI_COMMON_UNIFIED,TGL_H_MASTER,RPL-S_ 5SGC1,RPL-S_4SDC1,RPL-S_4SDC2,RPL-S_2SDC8,RPL-S_2SDC9,RPL-S_2SDC1,RPL-S_2SDC2,RPL-S_2SDC3,MTL_TEMP,ADL-P_5SGC1,ADL-P_5SGC2,RPL_S_PO_P3,ADL-M_5SGC1,RPL-Px_5SGC1,RPL-Px_4SDC1,RPL-P_5SGC1,RPL-P_DC7,RPL-P_4SDC1,RPL-P_3SDC2,RPL_P_MASTER,RPL_S_IFWI_PO_Phase3,NA_4_FHF,MTL_IFWI_BAT,ADL_SBGA_5GC,ADL_SBGA_3DC1,ADL_SBGA_3DC2,ADL_SBGA_3DC3,ADL_SBGA_3DC4,RPL-SBGA_5SC,RPL-SBGA_3SC,RPL-SBGA_4SC,1,2,ERB,RPL-S_3SDC1,LNL_IO_GENERAL_DELTA_TC,RPL_Px_PO_P3,MTL-M_5SGC1,MTL-M_4SDC1,MTL-M_4SDC2,MTL-M_3SDC3,MTL-M_2SDC4,MTL-M_2SDC5,MTL-M_2SDC6,LNL_M_PSS1.0,RPL_SBGA_PO_P3,RPL_SBGA_IFWI_PO_Phase3,RPL-P_2SDC3,RPL-P_2SDC4
MTL IFWI_Payload_Platform-Val,MTL-P_5SGC1,MTL-P_4SDC1,MTL-P_4SDC2,MTL-P_3SDC3,MTL-P_3SDC4,MTL-P_2SDC5,MTL-P_2SDC6,RPL_P_PO_P3,RPL-Px_4SP2,RPL-Px_2SDC1,MTL_M_P_PV_POR,RPL-SBGA_3SC-2,MTLSGC1,MTLSDC1,MTLSDC2,MTLSDC3,MTLSDC4,RPL_P_Q0_DC2_PO_P3,ARL_S_PSS0.8,LNLM5SGC,LNLM3SDC2,LNLM3SDC4,LNLM3SDC5,LNLM2SDC7,ARL_S_IFWI_0.8PSS,RPL_Hx-R-GC,RPL_Hx-R-DC1,ARL_S_PSS1.0,RPLS_SV1GC,RPLS_Win10GC,RPLS_SV1DC,RPLP_SV1GC,RPLP_Win10GC,RPLP_SV1DC1,RPLP_Win10DC1RPLP_SV1DC2,RPLP_Win10DC2,LNLM4SDC5</t>
  </si>
  <si>
    <t>alderlake-m,alderlake-p,alderlake-s,alderlake-sb,arrowlake-p,arrowlake-px,arrowlake-s,lunarlake-m,lunarlake-p,lunarlake-s,meteorlake-m,meteorlake-p,meteorlake-s,raptorlake-p,raptorlake-px,raptorlake-s,raptorlake_refresh-sbga,tigerlake-h</t>
  </si>
  <si>
    <t>Verifying Speaker/ Audio jack detection and audio switching from Inbuilt speakers to Headphones and vice versa</t>
  </si>
  <si>
    <t>bios.pch,fw.ifwi.bios</t>
  </si>
  <si>
    <t>CSS-IVE-72701</t>
  </si>
  <si>
    <t>ADL-S_ADP-S_SODIMM_DDR5_1DPC_Alpha,AML_5W_Y22_ROW_PV,ADL-S_ADP-S_UDIMM_DDR5_1DPC_PreAlpha,AML_7W_Y22_KC_PV,AMLR_Y42_PV_RS6,CFL_H62_RS3_PV,CFL_H62_RS4_PV,CFL_H62_RS5_PV,CFL_H62_uSFF_KC_RS4_PV,CFL_H82_RS5_PV,CFL_H82_RS6_PV,CFL_KBPH_S62_RS3_PV,CFL_KBPH_S82_RS6_PV ,CFL_S62_RS4_PV,CFL_S62_RS5_PV,CFL_S82_RS5_PV,CFL_S82_RS6_PV,CFL_U43e_LP3_KC_PV,CFL_U43e_PV,CNL_H82_PV,CNL_U22_PV,CNL_Y22_PV,ICL_HFPGA_RS1_PSS_0.8P,ICL_HFPGA_RS1_PSS_1.0C,ICL_HFPGA_RS1_PSS_1.0P,ICL_HFPGA_RS2_PSS_1.1,ICL_U42_RS6_PV,JSLP_POR_20H1_Alpha,JSLP_POR_20H1_PreAlpha,JSLP_POR_20H2_Beta,JSLP_POR_20H2_PV,JSLP_TestChip_19H1_PreAlpha,KBL_U21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</si>
  <si>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t>
  </si>
  <si>
    <t>BC-RQTBC-8807
BC-RQTBC-14208
IceLake-UCIS-2782(Rev 2.3)
4_335-UCIS-1636
4_335-UCIS-2048
BC-RQTBCLF-459
BC-RQTBCLF-680
BC-RQTBCTL-1107
RKL: 2203202726
JSLP: 2203201774
ADL: 1408256996
ADL FR:1604590077,1604590080</t>
  </si>
  <si>
    <t>Audio should be clear without any distortion.Hot Plug in and Out should not disturb the OS function.3.5 mm Jack Speaker volume controls should sync with SUT.Control switching between On board and 3.5 mm Jack speaker should work without any issue.</t>
  </si>
  <si>
    <t>bios.alderlake,bios.amberlake,bios.apollolake,bios.arrowlake,bios.broxton,bios.cannonlake,bios.coffeelake,bios.gemini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</si>
  <si>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amberlake,bios.apollolake,bios.broxton,bios.cannonlake,bios.coffeelake,bios.geminilake,bios.jasperlake,bios.kabylake,bios.kabylake_r,bios.lakefield,bios.lunarlake,bios.meteorlake,bios.raptorlake,bios.rocketlake,bios.tigerlake,bios.whiskeylake,ifwi.meteorlake,ifwi.raptorlake</t>
  </si>
  <si>
    <t>Verify the Audio test with inbuilt speaker and 3.5mm Jack. Audio switching from speakers to head set and vice versa</t>
  </si>
  <si>
    <t>GLK-FW-PO,ICL_PSS_BAT_NEW,UDL2.0_ATMS2.0,OBC-CNL-PCH-AVS-Audio-HDA_Speaker_Headphone,OBC-CFL-PCH-AVS-Audio-HDA_Speaker_Headphone,OBC-LKF-PCH-AVS-Audio-HDA_Speaker_Headphone,OBC-ICL-PCH-AVS-Audio-HDA_Speaker_Headphone,OBC-TGL-PCH-AVS-Audio-HDA_Speaker_Headphone,ADL-S_Delta3,MTL_PSS_1.0,ARL_S_PSS1.0,  UTR_SYNC,MTLSDC2,MTLSDC3,MTL_HFPGA_Audio,RPL_S_MASTER,RPL_S_BackwardComp,ADL-S_ 5SGC_1DPC,ADL-S_4SDC2,ADL_N_MASTER,ADL_N_5SGC1,ADL_N_4SDC1,ADL_N_3SDC1,ADL_N_2SDC1,ADL_N_2SDC2,ADL_N_2SDC3,TGL_H_MASTER,MTL_Test_Suite,MTL_PSS_0.8,IFWI_FOC_BAT,IFWI_TEST_SUITE,IFWI_COMMON_UNIFIED,RPL-S_4SDC2,MTL_TEMP,ADL-P_5SGC1,ADL-P_5SGC2,ADL-M_5SGC1,ADL_N_REV0,RPL_Steps_Tag_NA,MTL_Steps_Tag_NA,RPL-Px_5SGC1,RPL-Px_4SDC1,RPL-P_5SGC1,RPLP_SV1GC,RPLP_Win10GC,RPL-P_4SDC1,RPLP_SV1DC1,RPLP_Win10DC1,RPL-P_3SDC2,RPLP_SV1DC2,RPLP_Win10DC2,RPL-P_2SDC4,ADL-N_REV1,ADL_SBGA_5GC,ADL_SBGA_3DC1,ADL_SBGA_3DC2,ADL_SBGA_3DC3,ADL_SBGA_3DC4,RPL-SBGA_5SC,RPLHx_SV1GC,RPLHx_Win10GC,RPL-SBGA_3SC1,ADL-M_3SDC1,ADL-M_3SDC2,ADL-M_2SDC1,ADL-M_2SDC2,RPL-P_3SDC3,RPL-P_PNP_GC,RPL-S_2SDC7,LNL_M_PSS1.1,MTL_IFWI_CBV_ACE FW,LNL_M_PSS0.8,LNL_M_PSS1.0,MTL_M_P_PV_POR,LNLM5SGC,LNLM4SDC1,LNLM3SDC2,LNLM3SDC3,LNLM3SDC4,LNLM3SDC5,LNLM2SDC6,ARL_S_IFWI_0.8PSS,RPL-Px_4SP2,RPL_Hx-R-GC,RPL_Hx-R-DC1,LNLM2SDC7</t>
  </si>
  <si>
    <t>Verify SUT support Debug Trace log capture via TAP over JTAG when SUT is in Sleep state (Route traces to PTI)</t>
  </si>
  <si>
    <t>CSS-IVE-99697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</si>
  <si>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</si>
  <si>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debug interfaces,NPK,S-states</t>
  </si>
  <si>
    <t>CNL-UCIS-3841
IceLake-UCIS-2734 
 LKF PSS UCIS Coverage: IceLake-UCIS-2728, IceLake-UCIS-2729, IceLake-UCIS-2745, IceLake-UCIS-2733 
 LKF PRD Coverage: BC-RQTBCLF-427, BC-RQTBCLF-311, BC-RQTBCLF-424
TGL PRD:BC-RQTBCTL-1418,BC-RQTBCTL-692
TGL UCIS:1405566792,1909114544,1405566939,1909114546
LKF:4_335-UCIS-2083,LKF UCIS:4_335-UCIS-2091,4_335-UCIS-2088,4_335-UCIS-1578
JSLP PRD:BC-RQTBC-16163,2203201841
RKL: 2203201798,2203201841,2203201867
JSLP:2203201867,1305899479
ADL: 1305899498,1305899513,1305899504
ADL:2203201798
2203201841</t>
  </si>
  <si>
    <t>Able to view CPU and PCH device list using ITP XDP via TAP over JTAG even when SUT in low power mode without any issue</t>
  </si>
  <si>
    <t>bios.alderlake,bios.arrowlake,bios.cannonlake,bios.coffeelake,bios.cometlake,bios.icelake-client,bios.jasperlake,bios.lakefield,bios.meteorlake,bios.raptorlake,bios.raptorlake_refresh,bios.rocketlake,bios.tigerlake,bios.whiskeylake,ifwi.arrowlake,ifwi.meteorlake,ifwi.raptorlake</t>
  </si>
  <si>
    <t>bios.alderlake,bios.arrowlake,bios.cannonlake,bios.coffeelake,bios.cometlake,bios.icelake-client,bios.jasperlake,bios.lakefield,bios.meteorlake,bios.raptorlake,bios.rocketlake,bios.tigerlake,bios.whiskeylake,ifwi.meteorlake,ifwi.raptorlake</t>
  </si>
  <si>
    <t>This Test case to check for Debug Trace log capture via TAP over JTAG when SUT is in Sleep state</t>
  </si>
  <si>
    <t>EC-FV2,EC-GPIO,EC-SX,LKF_TI_GATING,TGL_PSS1.0P,TGL_NEW,UDL2.0_ATMS2.0,LKF_PO_Phase3,LKF_PO_New_P3,OBC-CNL-CPU-NPK-Debug-JTAG,OBC-CFL-CPU-NPK-Debug-JTAG,OBC-ICL-CPU-NPK-Debug-JTAG,OBC-LKF-CPU-NPK-Debug-JTAG,OBC-TGL-CPU-NPK-Debug-JTAG,ADL-S_Delta1,RKL-S X2_(CML-S+CMP-H)_S62,RKL-S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RPL_Hx-R-GC,RPL_Hx-R-DC1,RPL-SBGA_4SC,RPLHx_SV1GC,RPLHx_Win10GC,RPL-SBGA_DC3,RPL-SBGA_3SC,RPL-SBGA_3SC-2,RPL-SBGA_2SC1,RPL-SBGA_2SC21,RPL-Px_5SGC1,,RPL-S_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_N_REV0,ADL-N_REV1,ADL_SBGA_5GC,ADL_SBGA_3DC1,ADL_SBGA_3DC2,ADL_SBGA_3DC3,ADL_SBGA_3DC4,ADL_SBGA_3DC,ADL-M_2SDC1,ADL-M_2SDC2,ADL-M_3SDC2,ADL-M_5SGC1,NA_4_FHF,,RPL-P_5SGC1,RPLP_SV1GC,RPLP_Win10GC,RPL-P_2SDC5,RPL-P_DC7,RPL-P_2SDC3,RPL-P_2SDC4,RPL-P_2SDC6,RPL-P_PNP_GC,RPL-P_4SDC1,RPLP_SV1DC1,RPLP_Win10DC1,,RPL-P_3SDC2,RPLP_SV1DC2,RPLP_Win10DC2,RPL-P_3SDC2,RPLP_SV1DC2,RPLP_Win10DC2,,MTL_IFWI_CBV_PMC,MTL_IFWI_CBV_BIOS,MTL_P_FV</t>
  </si>
  <si>
    <t>alderlake-m,alderlake-n,alderlake-s,alderlake-sb,arrowlake-p,arrowlake-px,arrowlake-s,lunarlake-m,lunarlake-s,meteorlake-p,meteorlake-s,raptorlake-p,raptorlake-px,raptorlake-s,raptorlake-sbga,raptorlake_refresh-sbga,tigerlake-h</t>
  </si>
  <si>
    <t>Verify PCIe SD Card detection after multiple cycles of plug and play media file</t>
  </si>
  <si>
    <t>fpga.hybrid,silicon,simulation.subsystem</t>
  </si>
  <si>
    <t>bios.pch,fw.ifwi.pchc,fw.ifwi.pmc</t>
  </si>
  <si>
    <t>CSS-IVE-101602</t>
  </si>
  <si>
    <t>ADL-S_ADP-S_SODIMM_DDR5_1DPC_Alpha,AML_5W_Y22_ROW_PV,ADL-S_ADP-S_UDIMM_DDR5_1DPC_PreAlpha,AMLR_Y42_PV_RS6,CNL_H82_PV,CNL_U20_GT0_PV,CNL_U22_PV,CNL_Y22_PV,GLK_B0_RS3_PV,GLK_B0_RS4_PV,ICL_U42_RS6_PV,ICL_Y42_RS6_PV,JSLP_POR_20H1_Alpha,JSLP_POR_20H1_PreAlpha,JSLP_POR_20H2_Beta,JSLP_POR_20H2_PV,JSLP_TestChip_19H1_PreAlpha,KBL_H42_PV,KBL_U21_PV,KBL_U22_PV,KBL_U23e_PV,KBL_Y22_PV,KBLR_Y_PV,KBLR_Y22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</si>
  <si>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SDIO,SDXC</t>
  </si>
  <si>
    <t>https://hsdes.intel.com/appstore/article/#/1209083412/main</t>
  </si>
  <si>
    <t>SD Card functionality should be consistent after multiple cycles of  plug,play and unplug</t>
  </si>
  <si>
    <t>bios.alderlake,bios.amberlake,bios.arrowlake,bios.cannonlake,bios.geminilake,bios.icelake-client,bios.jasperlake,bios.kabylake,bios.kabylake_r,bios.lunarlake,bios.meteorlake,bios.raptorlake,bios.raptorlake_refresh,bios.rocketlake,bios.tigerlake,ifwi.amberlake,ifwi.arrowlake,ifwi.cannonlake,ifwi.geminilake,ifwi.icelake,ifwi.kabylake,ifwi.kabylake_r,ifwi.lunarlake,ifwi.meteorlake,ifwi.raptorlake,ifwi.raptorlake_refresh,ifwi.tigerlake</t>
  </si>
  <si>
    <t>bios.alderlake,bios.amberlake,bios.cannonlake,bios.icelake-client,bios.jasperlake,bios.kabylake,bios.kabylake_r,bios.meteorlake,bios.raptorlake,bios.rocketlake,bios.tigerlake,ifwi.amberlake,ifwi.cannonlake,ifwi.icelake,ifwi.kabylake,ifwi.kabylake_r,ifwi.meteorlake,ifwi.raptorlake,ifwi.tigerlake</t>
  </si>
  <si>
    <t>Test is to verify PCIe SD detection after multiple cycles of plug, play and unplug</t>
  </si>
  <si>
    <t>UDL2.0_ATMS2.0,OBC-CNL-PCH-SDIO-Storage-Sdcard,OBC-CFL-PCH-SDIO-Storage-Sdcard,OBC-ICL-PCH-SDIO-Storage-Sdcard,OBC-TGL-PCH-SDIO-Storage-SDCard,TGL_BIOS_PO_P3,RKL_POE,RKL_CML_S_TGPH_PO_P3,ADL-S_ADP-S_DDR4_2DPC_PO_Phase3,RKL_S_TGPH_POE,ADL_P_ERB_BIOS_PO,IFWI_Payload_Platform,MTL_PSS_0.8,ADL-P_ADP-LP_DDR4_PO Suite_Phase3,PO_Phase_3,ADL-P_ADP-LP_LP5_PO Suite_Phase3,ADL-P_ADP-LP_DDR5_PO Suite_Phase3,ADL-P_ADP-LP_LP4x_PO Suite_Phase3,ADL-P_QRC_BAT,UTR_SYNC,RPL_S_MASTER,RPL_S_BackwardComp,ADL-P_SODIMM_DDR5_NA,ADL-S_ 5SGC_1DPC,ADL-S_4SDC2,ADL_N_MASTER,ADL_N_5SGC1,ADL_N_3SDC1,ADL_N_2SDC2,ADL_N_2SDC3,MTL_Test_Suite,IFWI_TEST_SUITE,IFWI_COMMON_UNIFIED,TGL_H_MASTER,RPL-S_ 5SGC1,MTL_TEMP,ADL-P_5SGC1,RPL_S_PO_P3,ADL_M_QRC_BAT,ADL-M_5SGC1,ADL-M_4SDC1,ADL-P_3SDC1,ADL-N_QRC_BAT,RPL-Px_5SGC1,RPL-P_5SGC1,RPL-P_DC7,RPL_P_MASTER,MTL_IFWI_BAT,ADL_SBGA_5GC,RPL-SBGA_5SC,MTL_PSS_1.0_BLOCK,RPL_Px_PO_P3,MTL-M_5SGC1,MTL-M_4SDC1,MTL-M_2SDC4,MTL-M_2SDC5,MTL-M_2SDC6,RPL_SBGA_PO_P3,MTL IFWI_Payload_Platform-Val,RPL_P_PO_P3,RPL-Px_4SP2,MTL_PSS_0.8_BLOCK,MTL_S_PSS_BLOCK,MTLSGC1,MTLSDC1,MTLSDC2,LNLM5SGC,LNLM3SDC2,RPL_Hx-R-GC,ARL_PSS_BLOCK,RPL-S_2SDC9,RPLS_SV1GC,RPLS_Win10GC,RPLS_SV1DC,RPLP_SV1GC,RPLP_Win10GC</t>
  </si>
  <si>
    <t>alderlake-m,alderlake-p,alderlake-s,alderlake-sb,arrowlake-px,arrowlake-s,lunarlake-m,lunarlake-p,lunarlake-s,meteorlake-m,meteorlake-s,raptorlake-p,raptorlake-px,raptorlake-s,raptorlake_refresh-sbga</t>
  </si>
  <si>
    <t>Verify PCIe SD Card detection after multiple cycles of plug and play media file with Sx cycles</t>
  </si>
  <si>
    <t>CSS-IVE-101603</t>
  </si>
  <si>
    <t>ADL-S_ADP-S_SODIMM_DDR5_1DPC_Alpha,AML_5W_Y22_ROW_PV,ADL-S_ADP-S_UDIMM_DDR5_1DPC_PreAlpha,AMLR_Y42_PV_RS6,CNL_H82_PV,CNL_U20_GT0_PV,CNL_U22_PV,CNL_Y22_PV,GLK_B0_RS3_PV,GLK_B0_RS4_PV,ICL_U42_RS6_PV,ICL_Y42_RS6_PV,JSLP_POR_20H1_Alpha,JSLP_POR_20H1_PreAlpha,JSLP_POR_20H2_Beta,JSLP_POR_20H2_PV,JSLP_TestChip_19H1_PreAlpha,KBL_H42_PV,KBL_U21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</si>
  <si>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SDIO,SDXC,S-states</t>
  </si>
  <si>
    <t>SD Card functionality should be consistent after multiple cycles of  plug and play with Sx cycles</t>
  </si>
  <si>
    <t>bios.alderlake,bios.amberlake,bios.arrowlake,bios.cannonlake,bios.icelake-client,bios.jasperlake,bios.kabylake,bios.kabylake_r,bios.meteorlake,bios.raptorlake,bios.rocketlake,bios.tigerlake,ifwi.amberlake,ifwi.cannonlake,ifwi.icelake,ifwi.kabylake,ifwi.kabylake_r,ifwi.meteorlake,ifwi.raptorlake,ifwi.tigerlake</t>
  </si>
  <si>
    <t>Test is to verify PCIe SD detection after multiple cycles of plug, play and unplug with Sx cycles</t>
  </si>
  <si>
    <t>UDL2.0_ATMS2.0,OBC-CNL-PCH-SDIO-Storage-Sdcard,OBC-CFL-PCH-SDIO-Storage-Sdcard,OBC-ICL-PCH-SDIO-Storage-Sdcard,OBC-TGL-PCH-SDIO-Storage-SDCard,IFWI_Payload_Platform,UTR_SYNC,RPL_S_MASTER, RPL_S_BackwardComp,ADL-P_SODIMM_DDR5_NA,ADL-S_ 5SGC_1DPC,ADL-S_4SDC2,ADL-S_4SDC2,ADL_N_MASTER,ADL_N_5SGC1,ADL_N_3SDC1,ADL_N_2SDC2,ADL_N_2SDC3,MTL_Test_Suite,IFWI_TEST_SUITE,IFWI_COMMON_UNIFIED,TGL_H_MASTER,RPL-S_ 5SGC1,ADL-P_5SGC1,ADL-M_5SGC1,ADL-M_4SDC1,ADL-P_3SDC1,RPL-Px_5SGC1,RPL-P_5SGC1,RPL-P_DC7,RPL_P_MASTER,ADL_N_REV0,ADL-N_REV1,ADL_SBGA_5GC,RPL-SBGA_5SC,MTL-M_5SGC1,MTL-M_4SDC1,MTL-M_2SDC4,MTL-M_2SDC5,MTL-M_2SDC6,MTL_IFWI_CBV_PMC,MTL IFWI_Payload_Platform-Val,RPL-Px_4SP2,MTLSGC1,MTLSDC1,MTLSDC2,LNLM5SGC,LNLM3SDC2,RPL_Hx-R-GC,RPL-S_2SDC9,RPLS_SV1GC,RPLS_Win10GC,RPLS_SV1DC,RPLP_SV1GC,RPLP_Win10GC</t>
  </si>
  <si>
    <t>alderlake-m,alderlake-n,alderlake-p,alderlake-s,alderlake-sb,arrowlake-s,lunarlake-m,lunarlake-p,lunarlake-s,meteorlake-m,meteorlake-s,raptorlake-p,raptorlake-px,raptorlake-s,raptorlake_refresh-sbga</t>
  </si>
  <si>
    <t>Verify Bios support for PCU.ENABLE_PCIE_NDA_PG bit</t>
  </si>
  <si>
    <t>emulation.hybrid,fpga.hybrid,silicon,simulation.subsystem</t>
  </si>
  <si>
    <t>bios.sa</t>
  </si>
  <si>
    <t>CSS-IVE-117482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</si>
  <si>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ADL-P_ADP-LP_LP5_PreAlpha,ADL-P_ADP-LP_L4X_PreAlpha</t>
  </si>
  <si>
    <t>BIOS-Boot-Flows,SPI Flash Layout</t>
  </si>
  <si>
    <t>BC-RQTBCTL-2793
RKL: 1407520752
1504760238
ADL:1407520752
MTL: 1407520752</t>
  </si>
  <si>
    <t>BIOS_RESET_CPL_0_0_0_MCHBAR_PCU.ENABLE_PCIE_NDA_PG bit should not be programmed by BIOS since it will be removed in HW </t>
  </si>
  <si>
    <t>bios.alderlake,bios.arrowlake,bios.lunarlake,bios.meteorlake,bios.raptorlake,bios.rocketlake,bios.tigerlake,ifwi.raptorlake,ifwi.tigerlake</t>
  </si>
  <si>
    <t>bios.alderlake,bios.lunarlake,bios.meteorlake,bios.rocketlake,bios.tigerlake,ifwi.raptorlake,ifwi.tigerlake</t>
  </si>
  <si>
    <t> 
BIOS_RESET_CPL_0_0_0_MCHBAR_PCU.ENABLE_PCIE_NDA_PG bit should not be programmed by TGL BIOS since it will be removed in HW </t>
  </si>
  <si>
    <t>OBC-TGL-PCH-PCIe-Internalbus-FlexIO,IFWI_Payload_BIOS,IFWI_Payload_PCHC,MTL_NA,ADL-M_21H2,UTR_SYNC,LNL_M_PSS0.8,RPL_P_MASTER,RPL_S_MASTER,MTL_M_MASTER,MTL_P_MASTER,MTL_S_MASTERICL-ArchReview-PostSi,ICL_RFR,UDL2.0_ATMS2.0,ICL_RVPC_NA,OBC-CNL-PCH-PMC-storage-Dstate_RTD3,OBC-ICL-PCH-PMC-Storage-Dstate_RTD3,OBC-TGL-PCH-PMC-Storage-Dstate_RTD3,ADL-S_Delta2,UTR_SYNC,LNL_M_PSS0.8,RPL_S_MASTER,ADL-S_4SDC3,RPL_S_MASTER,RPL_S_Backwardcomp,IFWI_TEST_SUITE,IFWI_COMMON_UNIFIED,TGL_H_MASTER,RPL-S_ 5SGC1,RPL-S_4SDC1,RPL-S_4SDC2,RPL-S_4SDC2,RPL-S_2SDC8,RPL-S_2SDC1,RPL-S_2SDC2,RPL-S_2SDC3,ADL-P_5SGC1,ADL-P_5SGC2,RPL-P_5SGC1,,RPL-P_4SDC1,RPL-P_3SDC2,,RPL_P_MASTER,ADL-S_Post-Si_In_Production,MTL-M_5SGC1,MTL-M_4SDC1,MTL-M_4SDC2,MTL-M_3SDC3,MTL-M_2SDC4,MTL-P_5SGC1,RPL-S_Post-Si_In_Production,MTLSGC1,LNLM5SGC,RPLS_SV1GC,RPLS_Win10GC,RPLS_SV1DC,RPLP_SV1GC,RPLP_Win10GC,RPLP_SV1DC1,RPLP_Win10DC1RPLP_SV1DC2,RPLP_Win10DC2</t>
  </si>
  <si>
    <t>alderlake-m,alderlake-p,alderlake-s,arrowlake-px,arrowlake-s,lunarlake-m,lunarlake-p,lunarlake-s,meteorlake-m,meteorlake-p,meteorlake-s,raptorlake-p,raptorlake-s,tigerlake-h</t>
  </si>
  <si>
    <t>Verify Basic Internal GbE Controller Functional Test pre and post Sx, warm and cold reset cycles</t>
  </si>
  <si>
    <t>bios.pch,fw.ifwi.gbe</t>
  </si>
  <si>
    <t>CSS-IVE-145053</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</si>
  <si>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</si>
  <si>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G3-State,GbE,LAN,S-states</t>
  </si>
  <si>
    <t>BC-RQTBC-1338,BC-RQTBC-12581
RKL:2203201913
MTL:16011786601</t>
  </si>
  <si>
    <t>Basic functionality of configuring network settings and copying a file from remote system should work fine pre and post Power cycles</t>
  </si>
  <si>
    <t>bios.alderlake,bios.arrowlake,bios.jasperlake,bios.lunarlake,bios.meteorlake,bios.raptorlake,bios.raptorlake_refresh,bios.rocketlake,ifwi.arrowlake,ifwi.lunarlake,ifwi.meteorlake,ifwi.raptorlake,ifwi.raptorlake_refresh</t>
  </si>
  <si>
    <t>bios.alderlake,bios.arrowlake,bios.jasperlake,bios.lunarlake,bios.meteorlake,bios.raptorlake,bios.rocketlake,ifwi.meteorlake,ifwi.raptorlake</t>
  </si>
  <si>
    <t>This test Case will verify the basic functionalities of the GbE controller pre and  post Sx, warm and cold reset cycles</t>
  </si>
  <si>
    <t>BIOS_Optimization,RKL-S X2_(CML-S+CMP-H)_S102,RKL-S X2_(CML-S+CMP-H)_S62,MTL_PSS_0.8,UTR_SYNC,LNL_M_PSS0.8,RPL_S_MASTER,RPL_S_BackwardComp,ADL-S_ 5SGC_1DPC,ADL-S_4SDC1,ADL-S_4SDC2,ADL-S_4SDC3,ADL-S_3SDC4,IFWI_TEST_SUITE,IFWI_COMMON_UNIFIED,IFWI_FOC_BAT,MTL_Test_Suite,RPL_S_PSS_BASE,MTL_IFWI_PSS_EXTENDED,RPL-S_ 5SGC1,RPL-S_4SDC2,RPL-S_2SDC1,RPL-S_2SDC2,RPL-S_2SDC3,ADL-P_5SGC2,MTL_SIMICS_IN_EXECUTION_TEST,RPL-Px_5SGC1,RPL_P_MASTER,NA_4_FHF,ADL_SBGA_5GC,ADL-M_3SDC2,RPL-S_5SGC1,RPL-P_3SDC2,RPL-P_5SGC1,RPL-P_4SDC1,RPL-P_PNP_GC,MTL-M_3SDC3,MTL-M/P_Pre-Si_In_Production,MTL_IFWI_IAC_SPHY,MTL_IFWI_IAC_GBe,MTL_IFWI_CBV_PMC,RPL-SBGA_5SC,RPL-SBGA_3SC,RPL-SBGA_2SC2,MTL_IFWI_CBV_GBe,MTL-P_2SDC5,MTL-P_5SGC1,RPL-S_2SDC8,RPL-SBGA_4SC,RPL-Px_4SP2,RPL-P_2SDC3,,ARL_Px_IFWI_CI,MTL_M_P_PV_POR,RPL-SBGA_3SC-2,MTLSGC1, MTLSDC2, MTLSDC4, MTLSDC5, , ARL_S_PSS0.8, LNLM5SGC, LNLM3SDC2, MTLSGC1, MTLSDC1, MTLSDC4, MTLSGC1, MTLSDC1,  MTLSDC4, RPL-P_5SGC1, RPL-P_2SDC3, RPL-S_ 5SGC1, RPL-S_4SDC1, RPL-S_2SDC1, RPL-S_2SDC2, RPL-S_2SDC3, RPL-S_2SDC8, RPL_Hx-R-GC, LNLM3SDC2, LNLM5SGC, LNLM2SDC7, RPL-S_ 5SGC1, RPL-S_4SDC1, RPL-S_2SDC1, RPL-S_2SDC2, RPL-S_2SDC3, RPL-S_2SDC8, RPL-P_DC7,RPL-SBGA_DC3,RPLS_SV1GC,RPLS_Win10GC,RPLHx_SV1GC,RPLHx_Win10GC,RPLP_SV1GC,RPLP_Win10GC</t>
  </si>
  <si>
    <t>Verify Graphics DirectX support - 3DMark benchmark</t>
  </si>
  <si>
    <t>bios.sa,fw.ifwi.bios</t>
  </si>
  <si>
    <t>CSS-IVE-71598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</si>
  <si>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4X_PreAlpha,ADL-M_ADP-M_LP5_20H1_PreAlpha,ADL-M_ADP-M_LP5_21H1_PreAlpha</t>
  </si>
  <si>
    <t>BenchMark Tests</t>
  </si>
  <si>
    <t>Bench Mark test for Graphics
BC-RQTBC-15191
4_335-UCIS-2208(Rev2.7)
BC-RQTBCTL-560
TGL HSD ES ID:2201306802
BC-RQTBC-16022
RKL: 2203203062
JSLP: 2203203062
ADL FR: 2205436672, 2205436665</t>
  </si>
  <si>
    <t>No graphic related issues should be seen while running the benchmark application with GT phrochot Enabled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</si>
  <si>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lderlake,ifwi.arrowlake,ifwi.lunarlake,ifwi.meteorlake,ifwi.raptorlake,ifwi.raptorlake_refresh</t>
  </si>
  <si>
    <t>bios.alderlake,bios.amberlake,bios.apollolake,bios.broxton,bios.cannonlake,bios.coffeelake,bios.cometlake,bios.geminilake,bios.icelake-client,bios.kabylake,bios.kabylake_r,bios.lakefield,bios.lunarlake,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</si>
  <si>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3D bench mark</t>
  </si>
  <si>
    <t>Test case to verify Benchmark Graphics application running</t>
  </si>
  <si>
    <t>ICL-ArchReview-PostSi,ICL_RFR,UDL_2.0,UDL_ATMS2.0,UDL2.0_ATMS2.0,OBC-CNL-GPU-DDI-Display-eDP,OBC-CFL-GPU-DDI-Display-eDP,OBC-ICL-GPU-DDI-Display-eDP,OBC-TGL-GPU-DDI-Display-eDP,OBC-LKF-GPU-DDI-Display-eDP,IFWI_Payload_Platform,PRT_FIX,UTR_SYNC,MTL_M_MASTER,MTL_P_MASTER,RPL_S_MASTER,RPL_S_BackwardComp,ADL-S_4SDC1,ADL-S_4SDC2,ADL-S_4SDC3,ADL-S_3SDC4,ADL_N_MASTER,ADL_N_5SGC1,ADL_N_4SDC1,ADL_N_3SDC1,ADL_N_2SDC1,ADL_N_2SDC2,ADL_N_2SDC3,TGL_H_MASTER,MTL_Test_Suite,RPL_M_MASTER,IFWI_COMMON_UNIFIED,IFWI_TEST_SUITE,RPL-S_ 5SGC1,RPLS_Win10GC,RPLS_SV1GC,RPL-S_4SDC1,RPL-S_4SDC2,RPL-S_2SDC1,RPL-S_2SDC2,RPL-S_2SDC3,ADL-P_5SGC1,ADL-P_5SGC2,ADL-M_5SGC1,RPL_Steps_Tag_NA,MTL_Steps_Tag_NA,RPL-P_5SGC1,RPLP_SV1GC,RPLP_Win10GC,RPL-P_4SDC1,RPLP_SV1DC1,RPLP_Win10DC1,RPL-P_3SDC2,RPLP_SV1DC2,RPLP_Win10DC2,RPL-P_2SDC4,RPL_S_IFWI_PO_Phase3,ADL_SBGA_5GC,ADL_SBGA_3DC1,ADL_SBGA_3DC2,ADL_SBGA_3DC3,ADL_SBGA_3DC4,RPL-SBGA_5SC,RPLHx_SV1GC,RPLHx_Win10GC,RPL-SBGA_3SC1,ADL-M_5SGC1,ADL-M_3SDC1,ADL-M_3SDC2,ADL-M_2SDC1,ADL-M_2SDC2,RPL-P_3SDC3,RPL-P_PNP_GC,RPL-S_2SDC7,RPL_Px_PO_P3,MTL-M_5SGC1,MTL-M_4SDC1,MTL-M_4SDC2,MTL-M_3SDC3,MTL-M_2SDC4,MTL-M_2SDC5,MTL-M_2SDC6,RPL_SBGA_IFWI_PO_Phase3,
MTL IFWI_Payload_Platform-Val,MTL-P_5SGC1,MTL-P_4SDC1,MTL-P_4SDC2,MTL-P_3SDC3,MTL-P_3SDC4,MTL-P_2SDC5,MTL-P_2SDC6,RPL_P_PO_P3, MTLSGC1, MTLSDC1 ,LNLM5SGC,LNLM4SDC1,LNLM3SDC2,LNLM3SDC3,LNLM5SGC,LNLM4SDC1,LNLM3SDC2,LNLM3SDC3
,RPL_P_Q0_DC2_PO_P3,RPL_Hx-R-GC,RPL_Hx-R-DC1,RPL-S_2SDC9,RPL-P_DC7,LNLM4SDC6,LNLM4SDC7</t>
  </si>
  <si>
    <t>Verify CNVi Bluetooth functionality in OS pre and post S4 , S5 , warm and cold reboot cycles</t>
  </si>
  <si>
    <t>CSS-IVE-145038</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</si>
  <si>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t>
  </si>
  <si>
    <t>CNVi,G3-State,S-states</t>
  </si>
  <si>
    <t>JSL : BC-RQTBC-16460 BC-RQTBC-16466
RKL: ,2203202994
JSLP: 2203202994,2203203063,
ADL,RKL:14012492496</t>
  </si>
  <si>
    <t>Bluetooth should be detected and functional using CNVi in OS pre and post S4 , S5 , warm and cold reboot cycles</t>
  </si>
  <si>
    <t>This Test case is to Validate Bluetooth Functionality using CNVi  in OS pre and post S4 , S5 , warm and cold reboot cycles</t>
  </si>
  <si>
    <t>BIOS_Optimization,RKL-S X2_(CML-S+CMP-H)_S102,RKL-S X2_(CML-S+CMP-H)_S62,UTR_SYNC,ADL_N_MASTER,MTL_M_MASTER,MTL_P_MASTER,RPL_S_MASTER,RPL_S_BackwardComp,ADL-S_ 5SGC_1DPC,4SDC3,ADL-S_4SDC4,ADL-S_3SDC5,ADL_N_5SGC1,ADL_N_4SDC1,ADL_N_2SDC1,ADL_N_2SDC2,ADL_N_2SDC3,IFWI_TEST_SUITE,IFWI_COMMON_UNIFIED,MTL_Test_Suite,MTL_PSS_0.8,IFWI_FOC_BAT,RPL-S_ 5SGC1,RPL-S_4SDC1,RPL-S_4SDC2,RPL-S_2SDC2,RPL-S_2SDC3,ADL-P_5SGC1,ADL-P_5SGC2,ADL-M_5SGC1,ADL-M_3SDC1,ADL-M_3SDC3,ADL-M_2SDC1,ADL-P_3SDC1RPL-Px_5SGC1,MTL_S_IFWI_PSS_0.8,MTL_S_PSS_0.8,ADL_N_REV0,ADL-N_REV1,NA_4_FHF,RPL_P_MASTER,ADL_SBGA_5GC,RPL-SBGA_5SC,ADL-M_3SDC2,ADL-M_2SDC2,MTL_S_PSS_0.5,RPL-S_3SDC1,RPL-S_5SGC1,RPL-P_5SGC1,RPL-P_3SDC2,RPL-S_2SDC7,ADL_SBGA_3DC3,RPL-P_2SDC4,RPL-P_4SDC1,RPL-P_PNP_GC,ADL_SBGA_3DC4,,MTL-M_5SGC1,MTL-M_4SDC1,MTL-M_4SDC2,MTL-M_2SDC4,MTL-M_2SDC5,MTL-M_2SDC6,MTL_IFWI_QAC,MTL_IFWI_CBV_PMC,RPL-SBGA_3SC,RPL-SBGA_2SC1,RPL-SBGA_2SC2,MTL IFWI_Payload_Platform-Val,MTL-P_5SGC1,MTL-P_4SDC1,MTL-P_4SDC2,MTL-P_3SDC3,MTL-P_2SDC5,MTL-P_2SDC6,RPL-S_2SDC8,RPL-Px_4SP2,RPL-Px_2SDC1,RPL-P_2SDC5,RPL-P_2SDC6,RPL-P_2SDC3,MTL_M_P_PV_POR,RPL-SBGA_3SC-2,MTLSGC1,MTLSDC1,MTLSDC2,MTLSDC3,MTLSDC4,MTLSDC5,LNLM5SGC,LNLM4SDC1,LNLM3SDC3,LNLM3SDC4,LNLM3SDC5,LNLM2SDC6,ARL_S_IFWI_0.8PSS,RPL-SBGA_4SC,ARL_S_PSS0.5,ARL_S_PSS0.8,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</si>
  <si>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Real Battery Management,S-states,TCSS,USB PD,USB-TypeC</t>
  </si>
  <si>
    <t>Verify "Wake on Voice" functionality when System in SLP_S0 state using DMIC pre and post S4/S5 cycle</t>
  </si>
  <si>
    <t>bios.pch,fw.ifwi.bios,fw.ifwi.pmc</t>
  </si>
  <si>
    <t>CSS-IVE-145227</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</si>
  <si>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</si>
  <si>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codecs,GNA,MoS (Modern Standby),S-states,WOV</t>
  </si>
  <si>
    <t>JSLP: 1604590069
ADL FR:1604590075, 1604590069
MTL: 16011327045, 16011187634,16011326898</t>
  </si>
  <si>
    <t>Intel WoV (Wake on Voice) with SLP_S0 works correctly with various Power cycles</t>
  </si>
  <si>
    <t>bios.alderlake,bios.arrowlake,bios.jasperlake,bios.lunarlake,bios.meteorlake,bios.raptorlake,bios.rocketlake,ifwi.alderlake,ifwi.arrowlake,ifwi.lunarlake,ifwi.meteorlake,ifwi.raptorlake</t>
  </si>
  <si>
    <t>bios.alderlake,bios.arrowlake,bios.lunarlake,bios.meteorlake,bios.raptorlake,bios.rocketlake,ifwi.alderlake,ifwi.meteorlake,ifwi.raptorlake</t>
  </si>
  <si>
    <t>Intel WOV (wake on voice)</t>
  </si>
  <si>
    <t>Verify 'Wake on Voice' functionality when System in SLP_S0 state using DMIC with pre and post S4/S5 cycles</t>
  </si>
  <si>
    <t>BIOS_Optimization,MTL_PSS_1.0,ADL-S_ADP-S_DDR4_2DPC_PO_Phase3,ADL-P_ADP-LP_DDR4_PO Suite_Phase3,PO_Phase_3,ADL-P_ADP-LP_LP5_PO Suite_Phase3,ADL-P_ADP-LP_DDR5_PO Suite_Phase3,ADL-P_ADP-LP_LP4x_PO Suite_Phase3,ADL-P_QRC_BAT,MTL_PSS_0.8,MTL_PSS_1.1,UTR_SYNC,MTL_HFPGA_Audio,RPL_S_MASTER,RPL_S_BackwardComp,ADL-S_ 5SGC_1DPC,ADL-S_4SDC2,ADL_N_MASTER,ADL_N_5SGC1,ADL_N_4SDC1,ADL_N_3SDC1,ADL_N_2SDC1,ADL_N_2SDC2,ADL_N_2SDC3,IFWI_FOC_BAT,MTL_Test_Suite,RPL_S-MASTER,IFWI_COMMON_UNIFIED,IFWI_TEST_SUITE,RPL-S_ 5SGC1,RPL-S_4SDC1,RPLS_SV1DC,RPL-S_2SDC1,RPL-S_2SDC2,RPL-S_2SDC3,ADL-P_5SGC1,ADL-P_5SGC2,RPL_S_PO_P3,ADL-M_5SGC1,ADL-M_3SDC1,ADL-M_3SDC2,ADL-M_QRC_BAT,ADL_N_PO_Phase3,ADL-N_QRC_BAT,RPL-Px_5SGC1,RPL-Px_4SDC1,RPL-P_5SGC1,RPLP_SV1GC,RPLP_Win10GC,RPL-P_4SDC1,RPLP_SV1DC1,RPLP_Win10DC1,RPL-P_3SDC2,RPLP_SV1DC2,RPLP_Win10DC2,RPL_S_IFWI_PO_Phase3,ADL_N_REV0,ADL-N_REV1,ADL_SBGA_5GC,ADL_SBGA_3DC1,ADL_SBGA_3DC2,ADL_SBGA_3DC3,ADL_SBGA_3DC4,ADL-M_2SDC1,ADL-M_2SDC2,MTL_PSS_1.0_BLOCK,RPL-P_3SDC3,RPL-P_PNP_GC,RPL_Px_PO_P3,MTL-M_5SGC1,MTL-M_4SDC1,MTL-M_4SDC2,MTL-M_3SDC3,MTL_IFWI_IAC_ACE ROM EXT,MTL_IFWI_IAC_PMC_SOC_IOE,RPL_SBGA_PO_P3,RPL_SBGA_IFWI_PO_Phase3,MTL_IFWI_CBV_DMU,MTL_IFWI_CBV_PMC,MTL_IFWI_CBV_PUNIT,LNL_M_PSS1.1,RPL_P_PO_P3,RPL-S_2SDC8,RPL-SBGA_4SC,RPL-P_2SDC3,RPL-Px_4SP2,MTL_PSS_0.8_BLOCK,MTL_S_IFWI_PSS_1.1,RPL_P_Q0_DC2_PO_P3,ARL_S_IFWI_PSS,LNLM5SGC,LNLM4SDC1,LNLM3SDC2,LNLM3SDC3,LNLM3SDC4,LNLM3SDC5,LNLM2SDC6,ARL_S_IFWI_1.1PSS,MTLSGC1,MTLSDC1,MTLSDC2,MTLSDC3,MTLSDC5,IPU23.1_BIOS_Changes,RPL_Hx-R-GC,RPL_Hx-R-DC1,ARL_PSS_BLOCK,RPL-SBGA_DC3</t>
  </si>
  <si>
    <t>Validate Type-C USB3.0 Host Mode (Type-C to A) functionality - device connected to Hub, Cable connected when SUT is in Sx state</t>
  </si>
  <si>
    <t>CSS-IVE-63571</t>
  </si>
  <si>
    <t>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x_ROW_19H1_Alpha,LKF_Bx_ROW_19H2_Beta,LKF_Bx_ROW_19H2_PV,LKF_Bx_ROW_20H1_PV,LKF_Bx_Win10X_PV,LKF_Bx_Win10X_Beta,LKF_N-1_(BXTM)_RS3_POE,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</si>
  <si>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EC-Lite,S-states,TBT_PD_EC_NA,TCSS,USB3.0,USB-TypeC</t>
  </si>
  <si>
    <t>BC-RQTBC-13080
BC-RQTBC-13305
CNL-UCIS-7728
BC-RQTBC-13961
BC-RQTBC-12460
BC-RQTBC-13336 LKF PSS UCIS Coverage: IceLake-UCIS-4280,4_335-UCIS-2980
ICL PRD Coverage: BC-RQTBC-14628
TGL PRD Coverage: BC-RQTBCTL-445
LKF PRD Coverage: BC-RQTBCLF-280
1504409626
ADL: 2205445428,2205443393MTL_P:22010767569MTL_M:22010767598</t>
  </si>
  <si>
    <t>USB3.0 Devices connected over Type-C port during different power cycles should be functional and system should be stable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</si>
  <si>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</si>
  <si>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</si>
  <si>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Verify USB 3.0 devices are getting detected, enumerated accurately and functionality is checked along with S3,S4,S5,Reboot and CS cycles</t>
  </si>
  <si>
    <t>KBL_NON_ULT,GLK-IFWI-SI,EC-FV,EC-SX,EC-TYPEC,TCSS-TBT-P1,LKF_TI_GATING,UDL_2.0,UDL_ATMS2.0,UDL2.0_ATMS2.0,LKF_PO_Phase2,EC-PD-NA,TGL_ERB_PO,CML_BIOS_SPL,LKF_ROW_BIOS,TGL_IFWI_FOC_BLUE,IFWI_Payload_TBT,IFWI_Payload_EC,UTR_SYNC,MTL_P_MASTER,MTL_M_MASTER,RPL_P_MASTER,RPL_S_MASTER,PRL_S_MASTER,RPL_S_BackwardComp,ADL-S_ 5SGC_1DPC,ADL_N_MASTER,ADL_N_5SGC1,ADL_N_4SDC1,ADL_N_3SDC1,ADL_N_2SDC1,ADL_N_2SDC2,ADL_N_2SDC3,TGL_H_MASTER,IFWI_TEST_SUITE,IFWI_COMMON_UNIFIED,MTL_Test_Suite,RPL-S_ 5SGC1,ADL-P_5SGC1,ADL-P_5SGC2,MTL_S_MASTER,ADL-M_5SGC1,ADL-M_2SDC2,ADL-M_3SDC1,ADL-M_3SDC2,ADL-M_2SDC1,MTL_N_MASTER,MTL_S_MASTER,MTL_M_MASTER,MTL_P_MASTER,RPL-Px_3SDC1,RPL-P_5SGC1,RPL-P_5SGC2,RPL-P_4SDC1,RPL-P_3SDC2,RPL-P_2SDC3,ADL_N_REV0,ADL-N_REV1,ADL_SBGA_5GC,RPL-SBGA_5SC,ADL_P_M_Common_List2,RPL-S_2SDC4,MTL-M_5SGC1,MTL-M_4SDC1,MTL-M_4SDC2,MTL-M_3SDC3,MTL-M_2SDC4,MTL-M_2SDC5,MTL-M_2SDC6,MTL_IFWI_CBV_PMC,MTL_IFWI_CBV_TBT,MTL_IFWI_CBV_EC,MTL_IFWI_CBV_IOM,MTL-P_5SGC1,MTL-P_4SDC1,MTL-P_4SDC2,MTL-P_3SDC3,MTL-P_3SDC4,MTL-P_2SDC5,MTL-P_2SDC6,RPL-SBGA_4SC,RPL-Px_4SP2,RPL-P_5SGC1,RPL-P_2SDC4,RPL-P_2SDC5,RPL-P_2SDC6,RPL-P_2SDC6,RPL-Px_2SDC1,RPL-Px_2SDC1,RPL-SBGA_2SC1,RPL-SBGA_2SC2-2,MTLSDC1,MTLSGC1,MTLSDC1,MTLSDC4,MTLSGC1,MTLSDC1,MTLSDC3,MTLSGC1,MTLSDC1,MTLSDC2,MTLSDC3,MTLSDC4,LNLM5SGC,LNLM3SDC3,LNLM3SDC4,LNLM3SDC5,LNLM5SGC,LNLM3SDC3,LNLM3SDC4,LNLM3SDC5,LNLM5SGC,LNLM3SDC3,LNLM3SDC4,LNLM3SDC5,LNLM3SDC1,LNLM2SDC6,RPL_Hx-R-DC1,RPL_Hx-R-GC,RPL_Hx-R-GC,RPL_Hx-R-DC1,LNLM2SDC7,RPL-P_DC7,RPLS_SV1DC,RPLHx_Win10GC,RPLP_SV1GC,RPLP_Win10GC,RPLP_SV1DC1,RPLP_Win10DC1,RPLP_SV1DC2,RPLP_Win10DC2,RPL-P_DC7,RPL-SBGA_DC3,RPLHx_SV1GC</t>
  </si>
  <si>
    <t>Verify USB 2.0 devices functionality check over USB Type-C along with Sx cycles</t>
  </si>
  <si>
    <t>CSS-IVE-63568</t>
  </si>
  <si>
    <t>ADL-S_ADP-S_UDIMM_DDR5_1DPC_PreAlpha,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</si>
  <si>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MoS (Modern Standby),S-states,TBT_PD_EC_NA,TCSS,USB2.0,USB-TypeC</t>
  </si>
  <si>
    <t>BC-RQTBC-13080
BC-RQTBC-13340
BC-RQTBCTL-422
BC-RQTBCTL-1152
BC-RQTBC-12993 
 LKF PRD Coverage: BC-RQTBCLF-467
TGL: BC-RQTBCTL-442,BC-RQTBCTL-1152
LKF PSS UCIS Coverage: 4_335-UCIS-2995
JSL PRD Coverage: BC-RQTBC-16424
CML PRD Coverage: BC-RQTBC-12993
RKL Coverage ID : 1405574487
JSLP Coverage ID: 1405574487
ADL : 2205446166 , 2205445428MTL_P:22010767569MTL_M:22010767598
MTL : 16011187829 , 16011327229</t>
  </si>
  <si>
    <t>USB 2.0 devices over USB Type-C along with Sx/Reboot/CS cycles should be functional without any issue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</si>
  <si>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</si>
  <si>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Verify USB 2.0 devices are getting detected, enumerated accurately and functionality is checked along with S3,S4,S5,Reboot and CS cycles</t>
  </si>
  <si>
    <t>KBL_NON_ULT,GLK-IFWI-SI,EC-FV,EC-TYPEC,EC-SX,TCSS-TBT-P1,UDL2.0_ATMS2.0,LKF_PO_Phase3,LKF_PO_New_P3,EC-PD-NA,CML_BIOS_SPL,TGL_IFWI_FOC_BLUE,IFWI_Payload_TBT,IFWI_Payload_EC,MTL_PSS_0.8,MTL_PSS_1.0,UTR_SYNC,,RPL_S_MASTER,RPL_S_BackwardComp,ADL-S_ 5SGC_1DPC,ADL_N_MASTER,ADL_N_5SGC1,ADL_N_4SDC1,ADL_N_3SDC1,ADL_N_2SDC1,ADL_N_2SDC3,TGL_H_MASTER,IFWI_TEST_SUITE,IFWI_COMMON_UNIFIED,MTL_Test_Suite,IFWI_FOC_BAT,RPL-S_ 5SGC1,CQN_DASHBOARD,ADL-P_5SGC1,ADL-P_5SGC2,MTL_P_MASTER,MTL_M_Master,MTL_S_MASTER,ADL-M_5SGC1,ADL-M_2SDC2,ADL-M_3SDC1,ADL-M_3SDC2,ADL-M_2SDC1,MTL_SIMICS_IN_EXECUTION_TEST,RPL-Px_3SDC1,RPL-P_5SGC1,RPL-P_5SGC2,RPL-P_4SDC1,RPL-P_3SDC2,RPL-P_2SDC3,ADL_N_REV0,ADL-N_REV1,ADL_SBGA_5GC,RPL-SBGA_5SC,EC-NA,EC-REVIEW,ICL-ArchReview-PostSi,GLK-RS3-10_IFWI,ICL_BAT_NEW,LKF_ERB_PO,BIOS_EXT_BAT,TGL_ERB_PO,OBC-LKF-CPU-IOM-TCSS-USBC_Audio,OBC-ICL-CPU-IOM-TCSS-USBC_Audio,OBC-TGL-CPU-IOM-TCSS-USBC_Audio,TGL_BIOS_PO_P2,TGL_IFWI_PO_P2,TGL_NEW_BAT,ADL-S_TGP-H_PO_Phase2,LKF_WCOS_BIOS_BAT_NEW,ADL_M_PO_Phase2,ADL-S_4SDC1,ADL-S_4SDC2,ADL-S_4SDC4,ADL_N_2SDC2,MTL_VS_0.8,MTL_IFWI_PSS_EXTENDED,MTL_M_MASTER,ADL-P_4SDC2,ADL_N_PO_Phase2,RPL-Px_5SGC1,MTL_IFWI_BAT,MTL_HFPGA_TCSS,RPL-S_5SGC1,RPL-S_2SDC4,MTL-M_5SGC1,MTL-M_4SDC1,MTL-M_4SDC2,MTL-M_3SDC3,MTL-M_2SDC4,MTL-M_2SDC5,MTL-M_2SDC6,MTL_IFWI_CBV_PMC,MTL_IFWI_CBV_TBT,MTL_IFWI_CBV_EC,MTL_IFWI_CBV_IOM,MTL-P_5SGC1,MTL-P_4SDC1,MTL-P_4SDC2,MTL-P_3SDC3,MTL-P_3SDC4,MTL-P_2SDC5,MTL-P_2SDC6,RPL-SBGA_4SC,RPL-Px_4SP2,RPL-P_2SDC4,RPL-P_2SDC5,RPL-P_2SDC6,RPL-Px_2SDC1,MTL_M_P_PV_POR,RPL-SBGA_2SC1,RPL-SBGA_2SC2-2,MTL_PSS_1.0_Block,MTL_PSS_1.1,ARL_S_PSS1.1,ARL_S_PSS0.8,LNLM5SGC,LNLM3SDC3,LNLM3SDC4,LNLM3SDC5,LNLM3SDC1,LNLM2SDC6,ARL_S_PSS1.0,MTLSGC1,MTLSDC2,MTLSDC3,MTLSDC4,MTLSDC2,MTLSDC3,MTLSDC4,MTLSDC1,IPU23.1_BIOS_change,RPL_Hx-R-DC1,RPL_Hx-R-GC,RPL_Hx-R-GC,RPL_Hx-R-DC1,LNLM2SDC7,RPL-P_DC7,RPLS_SV1DC,RPLHx_Win10GC,RPLP_SV1GC,RPLP_Win10GC,RPLP_SV1DC1,RPLP_Win10DC1,RPLP_SV1DC2,RPLP_Win10DC2,RPL-P_DC7,RPL-SBGA_DC3,RPLHx_SV1GC</t>
  </si>
  <si>
    <t>Microcode version should be uniform in all CPU cores</t>
  </si>
  <si>
    <t>common,emulation.ip,emulation.sle,silicon,simulation.ip</t>
  </si>
  <si>
    <t>bios.cpu_pm,fw.ifwi.unknown</t>
  </si>
  <si>
    <t>CSS-IVE-65505</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</si>
  <si>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</si>
  <si>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</si>
  <si>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CPU patch-update</t>
  </si>
  <si>
    <t>SOCBP-RQTBC-1663
BC-RQTBCTL-521
BC-RQTBCLF-296
BC-RQTBC-15983
ADL Requirement ID: 2203203126,2203203024</t>
  </si>
  <si>
    <t>Verify Micro code  should be same across all the cores </t>
  </si>
  <si>
    <t>1. Boot to OS.2. Open MSR Read Write utility to check IA32_BIOS_SIGN_ID versions.3. Click "Read", input the MSR Address:8B, select Core0, then click OK. Check "Higher Order Bits".4. Click "Read", input the MSR Address:8B, select Core1, then click OK. Check "Higher Order Bits".5. Click "Read", input the MSR Address:8B, select Core2, then click OK. Check "Higher Order Bits".6. Click "Read", input the MSR Address:8B, select Core3, then click OK. Check "Higher Order Bits".Pass Criteria:3/4/5/6. Microcode version should be the same in all cpu cores.</t>
  </si>
  <si>
    <t>OBC-ICL-CPU-MCU-System,OBC-TGL-CPU-MCU-System,ICL_ATMS1.0_Automation,KBLR_ATMS1.0_Automated_TCs,ADL-S_TGP-H_PO_Phase2,RKL_S_TGPH_POE,RKL_CMLS_CPU_TCS,ADL_S_QRCBAT,IFWI_Payload_ChipsetInit,RKL-S X2_(CML-S+CMP-H)_S102,RKL-S X2_(CML-S+CMP-H)_S62,ADL-P_QRC,ADL-P_QRC_BAT,RPL_S_PSS_BASE,UTR_SYNC,LNL_M_PSS0.8,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5SGC1,RPL-S_2SDC7,RPL-S_4SDC2,RPLS_SV1GC,RPLS_Win10GC,RPLS_SV1DC,ADL-S_ 5SGC_1DPC,ADL-S_4SDC1,ADL-S_4SDC2,ADL-S_4SDC3,ADL-S_3SDC4,ADL_N_MASTER,ADL_N_PSS_0.8,ADL_N_5SGC1,ADL_N_4SDC1,ADL_N_3SDC1,ADL_N_2SDC1,ADL_N_2SDC2,ADL_N_2SDC3,MTL_S_MASTERIFWI_COVERAGE_DELTA,MTL_IFWI_PSS_EXTENDED,MTL_Test_Suite,IFWI_FOC_BAT,IFWI_TEST_SUITE,IFWI_COMMON_UNIFIED,TGL_H_MASTERMTL_TRP_2,ADL_N_QRCBAT,ADL-P_5SGC1,ADL-P_5SGC2,ADL_M_QRC_BAT,ADL-M_5SGC1,ADL-M_3SDC2,ADL-M_2SDC1,ADL-M_2SDC2,ADL-N_QRC_BAT,RPL_S_QRCBAT,ADL_N_REV0,ADL-N_REV1,MTL_IFWI_BAT,ADL_SBGA_5GC,ADL_SBGA_3DC1,ADL_SBGA_3DC2,ADL_SBGA_3DC3,ADL_SBGA_3DC4,ADL_SBGA_3DC,RPL_Px_QRC,ADL-S_Post-Si_In_Production,MTL_IFWI_IAC_CSE,MTL_IFWI_IAC_PUNIT,MTL_IFWI_IAC_DMU,MTL_IFWI_CBV_DMU,MTL_IFWI_CBV_PUNIT,MTL_IFWI_CBV_ChipsetInit,MTL_IFWI_CBV_BIOS,RPL_Px_PO_New_P2,ADL-N_Post-Si_In_Production,RPL-S_Post-Si_In_Production,RPL-sbga_QRC_BAT,ARL_Px_IFWI_CI,RPL_readiness_kit,RPL_P_QRC,ARL_S_IFWI_0.8PSS</t>
  </si>
  <si>
    <t>alderlake-m,alderlake-n,alderlake-p,alderlake-s,alderlake-sb,arrowlake-p,arrowlake-px,arrowlake-s,lunarlake-m,lunarlake-p,lunarlake-s,meteorlake-m,meteorlake-p,meteorlake-s,raptorlake-p,raptorlake-px,raptorlake-s,raptorlake-sbga,tigerlake-h</t>
  </si>
  <si>
    <t>GbE,LAN</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</si>
  <si>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</si>
  <si>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Verify SUT wake from S0i3 by CNVi Wi-Fi wake event</t>
  </si>
  <si>
    <t>CSS-IVE-113684</t>
  </si>
  <si>
    <t>ADL-S_ADP-S_SODIMM_DDR5_1DPC_Alpha,ADL-S_ADP-S_UDIMM_DDR5_1DPC_PreAlpha,CFL_H62_RS2_PV,CFL_H62_RS3_PV,CFL_H62_RS4_PV,CFL_H62_RS5_PV,CFL_H82_RS5_PV,CFL_H82_RS6_PV,CFL_S42_RS4_PV,CFL_S42_RS5_PV,CFL_S62_RS4_PV,CFL_S62_RS5_PV,CFL_S82_RS5_PV,CFL_S82_RS6_PV,CFL_U43e_PV,ICL_U42_RS6_PV,ICL_Y42_RS6_PV,JSLP_POR_20H1_Alpha,JSLP_POR_20H1_PreAlpha,JSLP_POR_20H2_Beta,JSLP_POR_20H2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t>
  </si>
  <si>
    <t>CNVi,S-states,WiFi</t>
  </si>
  <si>
    <t>BC-RQTBC-15306
JSL: BC-RQTBC-16706
JSLP: 1607196106MTL:1607196106</t>
  </si>
  <si>
    <t>SUT should wake from S0i3 through WiFi wake events</t>
  </si>
  <si>
    <t>bios.alderlake,bios.arrowlake,bios.coffeelake,bios.cometlake,bios.icelake-client,bios.jasperlake,bios.lunarlake,bios.meteorlake,bios.raptorlake,bios.raptorlake_refresh,bios.rocketlake,bios.tigerlake,bios.whiskeylake,ifwi.arrowlake,ifwi.coffeelake,ifwi.cometlake,ifwi.icelake,ifwi.lunarlake,ifwi.meteorlake,ifwi.raptorlake,ifwi.raptorlake_refresh,ifwi.tigerlake,ifwi.whiskeylake</t>
  </si>
  <si>
    <t>bios.alderlake,bios.coffeelake,bios.jasperlake,bios.lunarlake,bios.raptorlake,bios.rocketlake,bios.tigerlake,bios.whiskeylake,ifwi.coffeelake,ifwi.meteorlake,ifwi.raptorlake,ifwi.tigerlake,ifwi.whiskeylake</t>
  </si>
  <si>
    <t>This test case to verify whether SUT can wake from S0i3 by CNVi Wi-Fi wake event</t>
  </si>
  <si>
    <t>ICL-ArchReview-PostSi,UDL2.0_ATMS2.0,OBC-CFL-PCH-CNVi-Connectivity-WiFi,OBC-ICL-PCH-CNVi-Connectivity-WiFi_BT_WWAN,OBC-TGL-PCH-CNVi-Connectivity-WiFi_BT,IFWI_Payload_Platform,UTR_SYNC,RPL_S_MASTER,RPL_S_BackwardComp,MTL_M_MASTER,MTL_P_MASTER,ADL-S_ 5SGC_1DPC,4SDC3,ADL-S_4SDC4,ADL-S_3SDC5,ADL_N_MASTER,ADL_N_5SGC1,ADL_N_4SDC1,ADL_N_2SDC1,ADL_N_2SDC2,ADL_N_2SDC3,TGL_H_MASTER,IFWI_TEST_SUITE,IFWI_COMMON_UNIFIED,MTL_Test_Suite,TGL_H_5SGC1,TGL_H_4SDC1,RPL-S_ 5SGC1,RPL-S_4SDC1,RPL-S_4SDC2,RPL-S_2SDC2,RPL-S_2SDC3,ADL-P_5SGC1,ADL-P_5SGC2,ADL-M_5SGC1,ADL-M_3SDC1,ADL-M_3SDC3,ADL-M_2SDC1,ADL_N_REV0RPL-Px_5SGC1,ADL-N_REV1,RPL_P_MASTER,ADL_SBGA_5GC,RPL-SBGA_5SC,ADL-M_3SDC2,ADL-M_2SDC2,RPL-S_3SDC1,RPL-S_5SGC1,RPL-P_5SGC1,RPL-P_3SDC2,RPL-S_2SDC7,ADL_SBGA_3DC3,RPL-P_2SDC4,RPL-P_4SDC1,RPL-P_PNP_GC,ADL_SBGA_3DC4,MTL-M_5SGC1,MTL-M_4SDC1,MTL-M_4SDC2,MTL-M_2SDC4,MTL-M_2SDC5,MTL-M_2SDC6,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 RPL-S_ 5SGC1, RPL-S_4SDC1, RPL-S_4SDC2, RPL-S_3SDC1, RPL-S_2SDC2, RPL-S_2SDC3, RPL-S_2SDC8, RPL-S_2SDC9, RPL-P_DC7,RPL-SBGA_DC3,RPLS_SV1GC,RPLS_Win10GC,RPLS_SV1DC,RPLHx_SV1GC,RPLHx_Win10GC,RPLP_SV1GC,RPLP_Win10GC,RPLP_SV1DC1,RPLP_Win10DC1,RPLP_SV1DC2,RPLP_Win10DC2</t>
  </si>
  <si>
    <t>Verify system shuts down after reaching critical Trip point</t>
  </si>
  <si>
    <t>CSS-IVE-65446</t>
  </si>
  <si>
    <t>Thermal Management</t>
  </si>
  <si>
    <t>ADL-S_ADP-S_SODIMM_DDR5_1DPC_Alpha,AML_5W_Y22_ROW_PV,CFL_H62_RS2_PV,CFL_H62_RS3_PV,CFL_H62_RS4_PV,CFL_H62_RS5_PV,CFL_H82_RS5_PV,CFL_H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V,ADL-S_ADP-S_UDIMM_DDR5_1DPC_Alpha,ADL-S_ADP-S_UDIMM_DDR5_1DPC_Beta,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S_Simics_PSS1.0,MTL_M_Simics_PSS1.1,MTL_P_Simics_PSS1.1,MTL_S_Simics_PSS1.1,ADL-P_ADP-LP_LP5_PreAlpha,ADL-P_ADP-LP_L4X_PreAlpha,ADL-M_ADP-M_LP5_20H1_PreAlpha,ADL-M_ADP-M_LP5_21H1_PreAlpha,ADL-P_ADP-LP_DDR4_PreAlpha,ADL-P_ADP-LP_DDR5_PreAlpha</t>
  </si>
  <si>
    <t>DPTF interface,Thermal throttling,Trip points</t>
  </si>
  <si>
    <t>CNL use case document v0.6 -&gt; Thermal Failsafe condition 
BC-RQTBC-13181 -&gt; coverage for following points
- Thermal trip point monitoring
- Thermal trip point crossing notification: notify BIOS/DPTF when a thermal trip point is crossed
BC-RQTBC-13273
BC-RQTBC-13322
BC-RQTBC-10573
BC-RQTBC-10622
BC-RQTBC-12821
BC-RQTBC-2827
BC-RQTBC-13992
BC-RQTBC-13808
BC-RQTBCTL-1384
BC-RQTBCLF-410
JSL:BC-RQTBC-16663,BC-RQTBC-16777
TGL: BC-RQTBCTL-2693
RKL:BC-RQTBCTL-1384 &amp; 2203201677
JSLP:2203201677
RKL:2203202873
ADL: 2203201677 , 2203202873
MTL: 16011327159 , 16011327096</t>
  </si>
  <si>
    <t>System should shutdown automatically after reaching critical trip point</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</si>
  <si>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rrowlake,ifwi.lunarlake,ifwi.meteorlake,ifwi.raptorlake,ifwi.raptorlake_refresh</t>
  </si>
  <si>
    <t>bios.alderlake,bios.amberlake,bios.apollolake,bios.arrowlake,bios.broxton,bios.cannonlake,bios.coffeelake,bios.cometlake,bios.geminilake,bios.icelake-client,bios.jasperlake,bios.kabylake,bios.kabylake_r,bios.lakefield,bios.meteorlake,bios.raptorlake,bios.rocketlake,bios.tigerlake,bios.whiskeylake,ifwi.meteorlake</t>
  </si>
  <si>
    <t>DPTF monitor tool/UI tool,Intel(R) System Scope Utility,Thermal Analysis tool</t>
  </si>
  <si>
    <t>System should automatically shutdown when temperature reaches critical trip point value</t>
  </si>
  <si>
    <t>RPL-S_ 5SGC1,RPL-S_4SDC1,RPL-S_4SDC2,RPL-S_3SDC1,RPL-S_2SDC1,RPL-S_2SDC2,RPL-S_2SDC3,RPL-S_2SDC7,MTL-M_5SGC1,MTL-M_4SDC1,MTL-M_4SDC2,MTL-M_3SDC3,MTL-M_2SDC4,MTL-M_2SDC5,MTL-M_2SDC6,RPL-SBGA_5SC,MTL-P_5SGC1,MTL-P_4SDC1,MTL-P_4SDC2,MTL-P_3SDC3,MTL-P_3SDC4,MTL-P_2SDC5,MTL-P_2SDC6,RPL-SBGA_4SC,RPL-P_5SGC1,RPL-P_4SDC1,RPL-P_3SDC2,RPL-P_2SDC3,RPL-P_2SDC4,RPL-P_2SDC5,RPL-P_2SDC6,RPL_SBGA_PO_P3,RPL-SBGA_2SC1,RPL-SBGA_2SC2,RPL-SBGA_3SC-2,RPL-SBGA_3SC,IFWI_COMMON_UNIFIED,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S_2SDC9,RPLS_SV1GC,RPLS_Win10GC,RPLS_SV1DC,RPLHx_Win10GC,RPLP_SV1GC,RPLP_Win10GC,RPLP_SV1DC1,RPLP_Win10DC1,RPLP_SV1DC2,RPLP_Win10DC2,RPL-P_DC7,RPLHx_SV1GC</t>
  </si>
  <si>
    <t>alderlake-m,alderlake-n,alderlake-p,alderlake-s,alderlake-sb,arrowlake-p,arrowlake-s,lunarlake-m,meteorlake-m,meteorlake-p,meteorlake-s,raptorlake-p,raptorlake-s,raptorlake-sbga,raptorlake_refresh-sbga,tigerlake-h</t>
  </si>
  <si>
    <t>Verify System enters Hibernate state from Connected Modern standby state on encountering Critical battery state</t>
  </si>
  <si>
    <t>CSS-IVE-65481</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</si>
  <si>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U42_PV,KBLR_Y_PV,KBLR_Y22_PV,LKF_A0_RS4_Alpha,LKF_B0_RS4_Beta,LKF_B0_RS4_PO,LKF_B0_RS4_PV ,LKF_Bx_ROW_19H1_Alpha,LKF_Bx_ROW_19H2_Beta,LKF_Bx_ROW_19H2_PV,LKF_Bx_ROW_20H1_PV,LKF_Bx_Win10X_PV,LKF_Bx_Win10X_Beta,TGL_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t>
  </si>
  <si>
    <t>MoS (Modern Standby),Real Battery Management,S-states</t>
  </si>
  <si>
    <t>Smart hibernate feature
JSLP: 1607196266
MTL : 16011187701, 16011326892</t>
  </si>
  <si>
    <t>System should enter Hibernate state from Connected Modern standby state on encountering Critical battery state</t>
  </si>
  <si>
    <t>bios.amberlake,bios.apollolake,bios.arrowlake,bios.broxton,bios.cannonlake,bios.coffeelake,bios.cometlake,bios.geminilake,bios.icelake-client,bios.jasperlake,bios.kabylake,bios.kabylake_r,bios.lakefield,bios.lunarlake,bios.meteorlake,bios.tigerlake,bios.whiskeylake,ifwi.amberlake,ifwi.apollolake,ifwi.arrowlake,ifwi.broxton,ifwi.cannonlake,ifwi.coffeelake,ifwi.cometlake,ifwi.geminilake,ifwi.icelake,ifwi.jasperlake,ifwi.kabylake,ifwi.kabylake_r,ifwi.lakefield,ifwi.lunarlake,ifwi.meteorlake,ifwi.raptorlake,ifwi.tigerlake,ifwi.whiskeylake</t>
  </si>
  <si>
    <t>bios.amberlake,bios.apollolake,bios.broxton,bios.cannonlake,bios.coffeelake,bios.cometlake,bios.geminilake,bios.icelake-client,bios.jasperlake,bios.kabylake,bios.kabylake_r,bios.lakefield,bios.lunarlake,bios.meteorlake,bios.tigerlake,bios.whiskeylake,ifwi.amberlake,ifwi.apollolake,ifwi.broxton,ifwi.cannonlake,ifwi.coffeelake,ifwi.cometlake,ifwi.geminilake,ifwi.icelake,ifwi.kabylake,ifwi.kabylake_r,ifwi.lakefield,ifwi.meteorlake,ifwi.raptorlake,ifwi.tigerlake,ifwi.whiskeylake</t>
  </si>
  <si>
    <t>Intention of the test case is to verify System enters Hibernate state from Connected Modern standby state on encountering Critical battery state</t>
  </si>
  <si>
    <t>ICL-ArchReview-PostSi,UDL2.0_ATMS2.0,OBC-CNL-PTF-PMC-PM-Sx,OBC-ICL-PTF-PMC-PM-Sx,OBC-TGL-PTF-PMC-PM-Sx,OBC-LKF-PTF-PMC-PM-Sx,IFWI_Payload_PMC,IFWI_Payload_EC,MTL_PSS_1.0,,MTL_PSS_0.8,,UTR_SYNC,MTL_HFPGA_SOC_S,IFWI_TEST_SUITE,IFWI_COMMON_UNIFIED,TGL_H_MASTER,RPL_P_MASTER,RPL-P_5SGC1,RPL-P_4SDC1,RPL-P_3SDC2,RPL-P_2SDC3,MTL_PSS_CMS,MTL_HFPGA_BLOCK,MTL-M_5SGC1,MTL-M_4SDC1,MTL-M_4SDC2,MTL-M_3SDC3,MTL-M_2SDC4,MTL-M_2SDC5,MTL-M_2SDC6,MTL_IFWI_CBV_PMC,MTL_IFWI_CBV_EC,MTL-P_5SGC1,MTL-P_4SDC1,MTL-P_4SDC2,MTL-P_3SDC3,MTL-P_3SDC4,MTL-P_2SDC5,MTL-P_2SDC6,MTL_A0_P1,RPL-SBGA_5SC,RPL-SBGA_4SC,RPL-SBGA_3SC,RPL-SBGA_2SC1,RPL-SBGA_2SC2,LNLM5SGC,LNLM4SDC1,LNLM3SDC2,LNLM3SDC3,LNLM3SDC4,LNLM3SDC5,LNLM2SDC6,LNLM2SDC7</t>
  </si>
  <si>
    <t>arrowlake-px,lunarlake-m,lunarlake-p,meteorlake-m,meteorlake-p,raptorlake-p,raptorlake-sbga,tigerlake-h</t>
  </si>
  <si>
    <t>Verify Home button wake from CMS</t>
  </si>
  <si>
    <t>CSS-IVE-71107</t>
  </si>
  <si>
    <t>Flex I/O and Internal Buses</t>
  </si>
  <si>
    <t>AML_5W_Y22_ROW_PV,AML_7W_Y22_KC_PV,AMLR_Y42_PV_RS6,CNL_H82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H81_19H2_RS6_PreAlpha,TGL_Simics_VP_RS2_PSS1.1,TGL_Simics_VP_RS4_PSS1.1,TGL_U42_RS4_PV,TGL_Y42_RS4_PV,TGL_Z0_(TGPLP-A0)_RS4_PPOExit,TGL_U42_RS6_Alpha,TGL_U42_RS6_Beta,TGL_U42_RS6_PV,TGL_Y42_RS6_Alpha,TGL_Y42_RS6_Beta,TGL_Y42_RS6_PV,AML_Y42_Win10X_PV,RKL_CML_S_102_TGPH_Xcomp_DDR4_POE,RKL_CML_S_102_TGPH_Xcomp_DDR4_Beta,RKL_CML_S_102_TGPH_Xcomp_DDR4_Alpha,RKL_CML_S_102_TGPH_Xcomp_DDR4_PV,RKL_CML_S_62_TGPH_Xcomp_DDR4_Alpha,RKL_CML_S_62_TGPH_Xcomp_DDR4_Beta,RKL_CML_S_62_TGPH_Xcomp_DDR4_PV</t>
  </si>
  <si>
    <t>S0ix-states,System Buttons</t>
  </si>
  <si>
    <t>BC-RQTBC-10047
TGL UCIS:2202409659</t>
  </si>
  <si>
    <t>SUT Should wake from Connected MOS/S0i3 using home button.</t>
  </si>
  <si>
    <t>ifwi.amberlake,ifwi.apollolake,ifwi.arrowlake,ifwi.cannonlake,ifwi.geminilake,ifwi.kabylake,ifwi.kabylake_r,ifwi.lunarlake,ifwi.meteorlake,ifwi.raptorlake,ifwi.raptorlake_refresh,ifwi.tigerlake</t>
  </si>
  <si>
    <t>ifwi.amberlake,ifwi.broxton,ifwi.cannonlake,ifwi.kabylake,ifwi.kabylake_r,ifwi.meteorlake,ifwi.raptorlake,ifwi.tigerlake</t>
  </si>
  <si>
    <t>Home button wake from Connected MOS/S0i3
For APL this test case is  not applicable  HSD:https://hsdes.intel.com/home/default.html#article?id=1604058424</t>
  </si>
  <si>
    <t>InProdATMS1.0_03March2018,PSE 1.0,OBC-CNL-PTF-PMC-PM-s0ix,OBC-TGL-PTF-PMC-PM-S0ix,KBLR_ATMS1.0_Automated_TCs,TGL_GCS_NA,IFWI_Payload_Platform,PRT_FIX,UTR_SYNC,MTL_Test_Suite,IFWI_TEST_SUITE,IFWI_COMMON_UNIFIED,RPL-S_ 5SGC1,RPL-S_4SDC1,RPL-S_4SDC2,RPL-S_2SDC1,RPL-S_2SDC2,RPL-S_2SDC3,RPL-S_2SDC4,MTL_IFWI_BAT,ERB,RPL-S_3SDC1,RPL-S_2SDC8,MTL-M_5SGC1,MTL-M_4SDC1,MTL-M_4SDC2,MTL-M_3SDC3,MTL-M_2SDC4,MTL-M_2SDC5,MTL-M_2SDC6,MTL_IFWI_CBV_PMC,MTL_IFWI_CBV_EC,MTL_IFWI_CBV_BIOS,MTL-P_5SGC1,MTL-P_4SDC1,MTL-P_4SDC2,MTL-P_3SDC3,MTL-P_3SDC4,MTL-P_2SDC5,MTL-P_2SDC6,RPL-SBGA_5SC,RPL-SBGA_4SC,RPL-P_5SGC1,RPL-P_4SDC1,RPL-P_3SDC2,RPL-P_2SDC3,RPL-P_2SDC4,RPL-P_2SDC5,RPL-P_2SDC6,RPL-Px_4SP2,RPL-Px_2SDC1,ARL_Px_IFWI_CI,LNLM5SGC,LNLM4SDC1,LNLM3SDC2,LNLM3SDC3,LNLM3SDC4,LNLM3SDC5,LNLM2SDC6,LNLM2SDC7,MTLSGC1,MTLSDC1,MTLSDC2RPL_Hx-R-GC,RPL_Hx-R-DC1</t>
  </si>
  <si>
    <t>arrowlake-s,lunarlake-m,lunarlake-p,lunarlake-s,meteorlake-m,meteorlake-p,meteorlake-s,raptorlake-p,raptorlake-s,raptorlake-sbga,raptorlake_refresh-sbga</t>
  </si>
  <si>
    <t>Verify Headphone plug/unplug Event wake system from CMS</t>
  </si>
  <si>
    <t>bios.platform,fw.ifwi.bios,fw.ifwi.pmc</t>
  </si>
  <si>
    <t>CSS-IVE-71144</t>
  </si>
  <si>
    <t>GLK_B0_RS3_PV,LKF_A0_RS4_Alpha,LKF_B0_RS4_Beta,LKF_B0_RS4_PV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t>
  </si>
  <si>
    <t>S0ix-states,USB/XHCI ports</t>
  </si>
  <si>
    <t>BC-RQTBC-10052
BC-RQTBCLF-459</t>
  </si>
  <si>
    <t>SUT should wake from S0i3 for Headphone event and Display should be OFF</t>
  </si>
  <si>
    <t>bios.apollolake,bios.arrowlake,bios.broxton,bios.geminilake,bios.lakefield,bios.lunarlake,bios.meteorlake,bios.raptorlake,bios.raptorlake_refresh,bios.rocketlake,ifwi.apollolake,ifwi.arrowlake,ifwi.broxton,ifwi.geminilake,ifwi.lakefield,ifwi.lunarlake,ifwi.meteorlake,ifwi.raptorlake,ifwi.raptorlake_refresh</t>
  </si>
  <si>
    <t>bios.apollolake,bios.arrowlake,bios.broxton,bios.geminilake,bios.lakefield,bios.lunarlake,bios.meteorlake,bios.raptorlake,bios.rocketlake,ifwi.apollolake,ifwi.broxton,ifwi.geminilake,ifwi.lakefield,ifwi.meteorlake,ifwi.raptorlake</t>
  </si>
  <si>
    <t> Headphone plug/unplug Event wake system from CMS</t>
  </si>
  <si>
    <t>ADL-M_5SGC1,ADL-M_3SDC1,ADL-M_3SDC2,ADL-M_2SDC1,ADL-M_2SDC2,UDL2.0_ATMS2.0,OBC-LKF-PCH-AVS-Audio-HDA_Headphone,MTL_PSS_1.1,ARL_S_PSS1.1,UTR_SYNC,MTL_Test_Suite,RPL_S-MASTER,RPL_S_BackwardComp,MTL_P_MASTER,MTL_M_MASTER,IFWI_COMMON_UNIFIED,IFWI_TEST_SUITE,RPL_Steps_Tag_NA,MTL_Steps_Tag_NA,RPL-Px_5SGC1,RPL-Px_3SDC1,RPL-P_5SGC1,RPLP_SV1GC,RPLP_Win10GC,RPL-P_4SDC1,RPLP_SV1DC1,RPLP_Win10DC1,RPL-P_3SDC2,RPLP_SV1DC2,RPLP_Win10DC2,RPL-P_2SDC4,RPL-S_ 5SGC1,RPLS_Win10GC,RPLS_SV1GC,RPL-S_4SDC1,RPL-S_4SDC2,RPL-S_2SDC1,RPL-S_2SDC2,RPL-S_2SDC3,MTL_IFWI_BAT,RPL-P_3SDC3,RPL-P_PNP_GC,,MTL-M_5SGC1,MTL-M_4SDC1,MTL-M_4SDC2,MTL-M_3SDC3,MTL-M_2SDC4,MTL-M_2SDC5,MTL-M_2SDC6,MTL_IFWI_CBV_PMC,MTL_IFWI_CBV_BIOS,MTL-P_5SGC1,MTL-P_4SDC1,MTL-P_4SDC2,MTL-P_3SDC3,MTL-P_3SDC4,MTL-P_2SDC5,MTL-P_2SDC6,LNL_M_PSS1.1,RPL-S_2SDC8,RPL-P_2SDC4,RPL-P_2SDC5,RPL-P_2SDC6,RPL-Px_4SP2,RPL-Px_2SDC1, MTLSGC1,MTLSDC1,MTLSDC2,MTLSDC4,LNLM5SGC,LNLM4SDC1,LNLM3SDC2,LNLM3SDC3,LNLM3SDC4,LNLM3SDC5,LNLM2SDC6,MTLSGC1,MTLSDC1,MTLSDC2,MTLSDC4,MTLSDC5,RPL_Hx-R-GC,RPL_Hx-R-DC1,LNLM2SDC7,MTL_PSS_1.1_Block,RPL-S_2SDC9</t>
  </si>
  <si>
    <t>alderlake-m,alderlake-n,alderlake-p,alderlake-s,arrowlake-px,arrowlake-s,lunarlake-m,lunarlake-p,lunarlake-s,meteorlake-m,meteorlake-p,meteorlake-s,raptorlake-p,raptorlake-px,raptorlake-s,raptorlake-sbga,raptorlake_refresh-sbga</t>
  </si>
  <si>
    <t>Verify SUT waking up from Connected Modern standby when it hits low battery event</t>
  </si>
  <si>
    <t>CSS-IVE-71145</t>
  </si>
  <si>
    <t>ICL_U42_RS6_PV,ICL_Y42_RS6_PV,JSLP_POR_20H1_Alpha,JSLP_POR_20H1_PreAlpha,JSLP_POR_20H2_Beta,JSLP_POR_20H2_PV,JSLP_TestChip_19H1_PreAlpha,KBL_U21_PV,LKF_A0_RS4_Alpha,LKF_A0_RS4_POE,LKF_B0_RS4_PV ,LKF_Bx_ROW_19H1_Alpha,LKF_Bx_ROW_19H2_Beta,LKF_Bx_ROW_19H2_PV,LKF_Bx_ROW_20H1_PV,LKF_Bx_Win10X_PV,LKF_Bx_Win10X_Beta,LKF_N-1_(BXTM)_RS3_POE,TGL_ H81_RS4_Alpha,TGL_ H81_RS4_Beta,TGL_ H81_RS4_PV,TGL_H81_19H2_RS6_POE,TGL_H81_19H2_RS6_PreAlpha,TGL_Simics_VP_RS2_PSS1.1,TGL_Simics_VP_RS4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</si>
  <si>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BC-RQTBC-10050
LKF PSS use case: 
IceLake-UCIS-313
4_335-UCIS-1969
IceLake-UCIS-313</t>
  </si>
  <si>
    <t>SUT should wake from Connected Modern standby when the battery reached below "low battery" level.</t>
  </si>
  <si>
    <t>bios.alderlake,bios.apollolake,bios.broxton,bios.icelake-client,bios.jasperlake,bios.lakefield,bios.raptorlake,bios.tigerlake,ifwi.apollolake,ifwi.broxton,ifwi.icelake,ifwi.lakefield,ifwi.meteorlake,ifwi.raptorlake,ifwi.tigerlake</t>
  </si>
  <si>
    <t>Verify system wakes from CMS when it hits "Low battery Event" </t>
  </si>
  <si>
    <t>EC-FV,EC-SX,EC-BATTERY,InProdATMS1.0_03March2018,PSE 1.0,OBC-LKF-PTF-PMC-PM-S0ix,OBC-ICL-PTF-PMC-PM-S0ix,OBC-TGL-PTF-PMC-PM-S0ix,IFWI_Payload_EC,IFWI_Payload_PMC,UTR_SYNC,ADL_N_MASTER,ADL_N_5SGC1,ADL_N_3SDC1,ADL_N_2SDC1,ADL_N_2SDC2,ADL_N_2SDC3,IFWI_TEST_SUITE,IFWI_COMMON_UNIFIED,MTL_Test_Suite,TGL_H_MASTER,ADL-P_5SGC2,ADL-M_5SGC1,RPL-Px_5SGC1,RPL-Px_3SDC1,ADL_N_REV0,ADL-N_REV1,ADL_SBGA_5GC,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RPLHx_SV1GC</t>
  </si>
  <si>
    <t>Verify that the microcode patch is loaded and applied</t>
  </si>
  <si>
    <t>CSS-IVE-62676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</si>
  <si>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62_TGPH_Xcomp_DDR4_POE,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</si>
  <si>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BIOS Information</t>
  </si>
  <si>
    <t>SOCBP-RQTBC-1663
BC-RQTBCTL-521
RKL:BC-RQTBCLF-304 &amp; 2203201357
BC-RQTBC-15983
BC-RQTBCTL-2760
BC-RQTBCTL-2759
RKL: BC-RQTBCTL-2759 &amp; 2203202998
JSLP:2203203126
ADL FR ID: 2202661574,
ADL Requirement ID: 2203203126,2203203010,2203203024</t>
  </si>
  <si>
    <t>The microcode patch is loaded successfully and the result is indicated to the CSE.</t>
  </si>
  <si>
    <t>The microcode patch gets Initialized properly  by default.</t>
  </si>
  <si>
    <t>GLK_ATMS1.0_Automated_TCs,KBLR_ATMS1.0_Automated_TCs,LKF_B0_Power_ON,RKL_POE,RKL_Sanity,CML-H_ADP-S_PO_Phase2,RKL_S_CMPH_POE_Sanity,RKL_S_TGPH_POE_Sanity,ADL_P_ERB_BIOS_PO,ADL_S_QRCBAT,IFWI_Payload_ChipsetInit,RKL-S X2_(CML-S+CMP-H)_S62,RKL-S X2_(CML-S+CMP-H)_S102,ADL-P_QRC,ADL-P_QRC_BAT,RPL_S_PSS_BASE,UTR_SYNC,MTL-P_4SDC1,MTL-P_3SDC3,MTL-P_3SDC4,MTL-P_5SGC1,MTL-P_4SDC2,MTL-P_2SDC5,MTL-P_2SDC6,RPL-Px_4SDC1,RPL-P_3SDC3,RPL-S_5SGC1,RPL-S_2SDC3,RPL-S_2SDC2,RPL-S_2SDC9,RPL-S_2SDC1,RPL-S_4SDC2,RPLS_SV1GC,RPLS_Win10GC,RPLS_SV1DC,RPL-S_4SDC1,RPL-S_3SDC1,ADL-M_3SDC1,RPL-SBGA_5SC,RPL-SBGA_4SC,RPLHx_SV1GC,RPLHx_Win10GC,RPL-SBGA_3SC1,RPL-P_5SGC1,RPLP_SV1GC,RPLP_Win10GC,RPL-P_2SDC4,RPL-P_PNP_GC,RPL-P_4SDC1,RPLP_SV1DC1,RPLP_Win10DC1,RPL-P_3SDC2,RPLP_SV1DC2,RPLP_Win10DC2,RPL-Px_5SGC1,ADL_N_MASTER,ADL-M_PO_Phase1,TGL_R_MASTER,RPL-S_ 5SGC1,RPL-S_2SDC7,ADL-S_ 5SGC_1DPC,MTL_P_MASTER,MTL_S_MASTER,MTL_M_MASTER,ADL-S_4SDC1,ADL-S_4SDC2,ADL-S_4SDC3,ADL-S_3SDC4,ADL_N_PSS_0.8,ADL_N_5SGC1,ADL_N_4SDC1,ADL_N_3SDC1,ADL_N_2SDC1,ADL_N_2SDC2,ADL_N_2SDC3,MTL_Test_Suite,MTL_IFWI_PSS_EXTENDED,IFWI_FOC_BAT,IFWI_TEST_SUITE,IFWI_COMMON_UNIFIED,TGL_H_MASTERMTL_TRP_2,ADL_N_QRCBAT,ADL-P_5SGC1,ADL-P_5SGC2,MTL_IFWI_Sanity,ADL_M_QRC_BAT,ADL-M_5SGC1,ADL-M_3SDC2,ADL-M_2SDC1,ADL-M_2SDC2,MTL_SIMICS_IN_EXECUTION_TEST,ADL_N_REV0,ADL_N_PO_Phase1,ADL-N_QRC_BAT,MTL_CPU_NEW_FEATURE_TEST,ADL-N_REV1,RPL_S_QRCBAT,ADL_SBGA_5GC,ADL_SBGA_3DC1,ADL_SBGA_3DC2,ADL_SBGA_3DC3,ADL_SBGA_3DC4,ADL_SBGA_3DC,MTL_PSS_1.0,LNL_M_PSS1.0,QRC_BAT_Customized,MTL_M_P_PV_POR,RPL_Px_QRC,ADL-S_Post-Si_In_Production,MTL-M/P_Pre-Si_In_ProductionMTL-M_5SGC1,MTL-M_3SDC3,MTL-M_2SDC6,MTL-M_2SDC5,MTL-M_2SDC4,MTL-M_4SDC2,MTL-M_4SDC1,MTL_IFWI_IAC_CSE,MTL_IFWI_IAC_PUNIT,MTL_IFWI_IAC_DMU,MTL_IFWI_CBV_DMU,MTL_IFWI_CBV_PUNIT,MTL_IFWI_CBV_ChipsetInit,MTL_IFWI_CBV_BIOS,RPL-sbga_QRC_BAT,RPL-Px_4SP2,RPL-Px_2SDC1,LNL_M_PSS0.5,RKL_CML_S_TGPH_PO_P2,LNL_M_PSS0.8,ARL_Px_IFWI_CI,RPL_readiness_kit,RPL_P_QRC,ARL_S_IFWI_0.8PSS,MTLSGC1,MTLSDC4,MTLSDC2,MTLSDC1,MTLSDC5,MTLSDC3,ARL_S_PSS1.0,RPL-SBGA_DC3,LNL_EFI</t>
  </si>
  <si>
    <t>System stability test while performing warm reset (S5) Cycles with ongoing video playback</t>
  </si>
  <si>
    <t>CSS-IVE-80396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</si>
  <si>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</si>
  <si>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audio codecs,HDMI,S-states</t>
  </si>
  <si>
    <t>BC-RQTBC-10101  
Test Coverage for stress scenarios by interrupting video playback by change in Power states of system under test.
BC-RQTBC-13413
BC-RQTBCTL-650
RKL: 2203201597
JSL: 1607196281,2203201597
ADL: 2203201694</t>
  </si>
  <si>
    <t>System should be stable when video playback gets interrupted by performing warm reset cycles</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</si>
  <si>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broxton,ifwi.cannonlake,ifwi.coffeelake,ifwi.cometlake,ifwi.geminilake,ifwi.icelake,ifwi.kabylake,ifwi.kabylake_r,ifwi.raptorlake,ifwi.raptorlake_refresh,ifwi.tigerlake,ifwi.whiskeylak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</si>
  <si>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raptorlake,ifwi.tigerlake,ifwi.whiskeylake</t>
  </si>
  <si>
    <t>Stress</t>
  </si>
  <si>
    <t>System should be stable when video playback gets interrupted by performing warm reset
Android related steps:
Step 1 - Connect the DUT to an AV device
Step 2 - Go to Android videos and open any video 
Step 3 - While video is playing perform warm reset by pressing power button and select power off option.
Step 4 - Boot to android OS and navigate through apps and play any video in device
Step 5 - Repeat test for 10 times
Expected Results:
DUT should be able to play video without any issues pre and post S5 interrupt.
Note: Please make sure both audio and video output should be from AV device connected and should be proper.</t>
  </si>
  <si>
    <t>ICL-ArchReview-PostSi,InProdATMS1.0_03March2018,PSE 1.0,OBC-CNL-GPU-DDI-Display-Video,OBC-CFL-GPU-DDI-Display-Video,OBC-ICL-GPU-DDI-Display-Video,OBC-TGL-GPU-DDI-Display-Video,GLK_ATMS1.0_Automated_TCs,CML_DG1_Delta,ADL_S_Dryrun_Done,IFWI_Payload_Platform,RKL-S X2_(CML-S+CMP-H)_S102,RKL-S X2_(CML-S+CMP-H)_S62,MTL_PSS_1.1,ARL_S_PSS1.1,RPL_S_PSS_BASE,UTR_SYNC,LNL_M_PSS0.8,RPL_S_MASTER,RPL_S_BackwardComp,ADL-S_4SDC1,ADL-S_4SDC2,ADL-S_4SDC3,ADL-S_3SDC4,ADL_N_MASTER,ADL_N_5SGC1,ADL_N_4SDC1,ADL_N_3SDC1,ADL_N_2SDC1,ADL_N_2SDC2,ADL_N_2SDC3,TGL_H_MASTER,MTL_Test_Suite,IFWI_TEST_SUITE,IFWI_COMMON_UNIFIED,RPL-S_ 5SGC1,RPLS_Win10GC,RPLS_SV1GC,RPL-S_4SDC1,RPL-S_4SDC2,RPL-S_2SDC1,RPL-S_2SDC2,RPL-S_2SDC3,ADL-P_5SGC1,ADL-P_5SGC2,ADL-M_5SGC1,RPL_Steps_Tag_NA,MTL_Steps_Tag_NA,RPL-Px_5SGC1,RPL-Px_4SDC1,RPL-P_5SGC1,RPLP_SV1GC,RPLP_Win10GC,RPL-P_4SDC1,RPLP_SV1DC1,RPLP_Win10DC1,RPL-P_3SDC2,RPLP_SV1DC2,RPLP_Win10DC2,RPL-P_2SDC4,ADL_SBGA_5GC,ADL_SBGA_3DC1,ADL_SBGA_3DC2,ADL_SBGA_3DC3,ADL_SBGA_3DC4,RPL-SBGA_5SC,RPLHx_SV1GC,RPLHx_Win10GC,RPL-SBGA_3SC1,ADL-M_3SDC1,ADL-M_3SDC2,ADL-M_2SDC1,ADL-M_2SDC2,RPL_P_PSS_BIOS,RPL-P_3SDC3,RPL-P_PNP_GC,RPL-S_2SDC7,MTL-M_5SGC1,MTL-M_4SDC1,MTL-M_4SDC2,MTL-M_3SDC3,MTL-M_2SDC4,MTL-M_2SDC5,MTL-M_2SDC6,MTL-P_5SGC1,MTL-P_4SDC1,MTL-P_4SDC2,MTL-P_3SDC3,MTL-P_3SDC4,MTL-P_2SDC5,MTL-P_2SDC6,LNL_M_PSS1.1,RPL-P_2SDC3,RPL-P_2SDC5,RPL-P_2SDC6,RPL-Px_4SP2,RPL-Px_2SDC1,MTL_M_P_PV_POR, MTLSGC1,MTLSDC1,MTLSDC2,MTLSDC3,RPL_Hx-R-GC,RPL_Hx-R-DC1</t>
  </si>
  <si>
    <t>System stability test while performing Sleep S3 cycles with ongoing video playback on external displays</t>
  </si>
  <si>
    <t>CSS-IVE-80398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</si>
  <si>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</si>
  <si>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BC-RQTBC-10036  Test Coverage for stress scenarios by interrupting video playback by change in Power states of system under test.
BC-RQTBC-13413
BC-RQTBCTL-650
RKL: 2203201597
JSL: 1607196281,2203201597
ADL: 2203201694</t>
  </si>
  <si>
    <t>System should be stable when video playback gets interrupted by performing S3 cycles</t>
  </si>
  <si>
    <t>bios.alderlake,bios.apollolake,bios.arrowlake,bios.cannonlake,bios.coffeelake,bios.cometlake,bios.geminilake,bios.icelake-client,bios.jasperlake,bios.kabylake,bios.kabylake_r,bios.lunarlake,bios.meteorlake,bios.raptorlake,bios.raptorlake_refresh,bios.rocketlake,bios.tigerlake,bios.whiskeylake,ifwi.apollolake,ifwi.arrowlake,ifwi.cannonlake,ifwi.coffeelake,ifwi.cometlake,ifwi.geminilake,ifwi.icelake,ifwi.kabylake,ifwi.kabylake_r,ifwi.lunarlake,ifwi.meteorlake,ifwi.raptorlake,ifwi.raptorlake_refresh,ifwi.tigerlake,ifwi.whiskeylake</t>
  </si>
  <si>
    <t>bios.alderlake,bios.apollolake,bios.arrow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</si>
  <si>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video playback gets interrupted by performing sleepAndroid related steps:Step 1 - Connect the DUT to an AV device
Step 2 - Go to Android videos and open any video 
Step 3 - While video is playing perform S0i3 by pressing power button.Step 4 - Wake from S0i3 and click play to resume video playback.Step 5 - Repeat test for 5 times
Expected Results:DUT should be able to play video without any issues pre and post S0i3 interrupt cyclesNote: Please make sure both audio and video output should be from AV device connected and should be proper.</t>
  </si>
  <si>
    <t>ADL-M_5SGC1,ADL-M_3SDC1,ADL-M_3SDC2,ADL-M_2SDC1,ADL-M_2SDC2,RPL-P_5SGC1,RPLP_SV1GC,RPLP_Win10GC,RPL-P_4SDC1,RPLP_SV1DC1,RPLP_Win10DC1,ICL-ArchReview-PostSi,UDL2.0_ATMS2.0,OBC-CNL-GPU-DDI-Display-Video,OBC-CFL-GPU-DDI-Display-Video,OBC-ICL-GPU-DDI-Display-Video,OBC-TGL-GPU-DDI-Display-Video,IFWI_Payload_Platform,RKL-S X2_(CML-S+CMP-H)_S62,RKL-S X2_(CML-S+CMP-H)_S102,UTR_SYNC,RPL_S_MASTER,RPL_S_BackwardComp,ADL-S_4SDC1,ADL-S_4SDC2,ADL-S_4SDC3,ADL-S_3SDC4,ADL_N_MASTER,ADL_N_5SGC1,ADL_N_4SDC1,ADL_N_3SDC1,ADL_N_2SDC1,ADL_N_2SDC3,TGL_H_MASTER,MTL_Test_Suite,IFWI_TEST_SUITE,IFWI_COMMON_UNIFIED,RPL-S_ 5SGC1,RPLS_Win10GC,RPLS_SV1GC,RPL-S_4SDC1,RPL-S_4SDC2,RPL-S_2SDC1,RPL-S_2SDC2,RPL-S_2SDC3,MTL_P_MASTER,MTL_M_MASTER,ADL-P_5SGC2,RPL_Steps_Tag_NA,MTL_Steps_Tag_NA,RPL-Px_5SGC1,RPL-Px_3SDC1,RPL-P_5SGC1,RPLP_SV1GC,RPLP_Win10GC,RPL-P_4SDC1,RPLP_SV1DC1,RPLP_Win10DC1,ADL_SBGA_5GC,ADL_SBGA_3DC1,ADL_SBGA_3DC2,ADL_SBGA_3DC3,ADL_SBGA_3DC4,RPL-P_3SDC3,RPL-P_PNP_GC,RPL-S_2SDC7,MTL-M_5SGC1,MTL-M_4SDC1,MTL-M_4SDC2,MTL-M_3SDC3,MTL-M_2SDC4,MTL-M_2SDC5,MTL-M_2SDC6,MTL_IFWI_CBV_PMC,MTL IFWI_Payload_Platform-Val,MTL-P_5SGC1,MTL-P_4SDC1,MTL-P_4SDC2,MTL-P_3SDC3,MTL-P_3SDC4,RPL-P_4SDC1,RPLP_SV1DC1,RPLP_Win10DC1,RPL-Px_4SP2,RPL-Px_2SDC1, MTLSGC1,MTLSDC3,MTLSDC5,RPL-SBGA_4SC,RPL_Hx-R-GC,RPL_Hx-R-DC1,RPL-SBGA_DC3,MTL-P_S3NA</t>
  </si>
  <si>
    <t>alderlake-m,alderlake-n,alderlake-p,alderlake-s,alderlake-sb,arrowlake-px,arrowlake-s,lunarlake-s,meteorlake-n,raptorlake-p,raptorlake-px,raptorlake-s,raptorlake-sbga,raptorlake_refresh-sbga,tigerlake-h</t>
  </si>
  <si>
    <t>Validate Cold Reboot Cycles with Online Video Streaming</t>
  </si>
  <si>
    <t>CSS-IVE-86579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</si>
  <si>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</si>
  <si>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WiFi/BT,HDMI,HDMI-Audio,S-states</t>
  </si>
  <si>
    <t>Test Coverage for stress scenarios by interrupting online video playback by change in Power states of system under test.
BC-RQTBC-13413
BC-RQTBCTL-650
RKL: 2203201597
JSL: 1607196281,2203201597
ADL: 2203201694</t>
  </si>
  <si>
    <t>System should be stable when online video playback gets interrupted by performing G3</t>
  </si>
  <si>
    <t>bios.alderlake,bios.amberlake,bios.apollo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</si>
  <si>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G3
Android related steps:
Step 1 - Connect the DUT to an AV device
Step 2 - Connect Device to internet and play any online video 
Step 3 - While video is playing perform G3
Step 4 - Connect power and boot to android OS and repeat step 2
Expected Results:
DUT should be able to play online video without any issues pre and post G3 interrupt.
Note: Please make sure both audio and video output should be from AV device connected and should be proper.</t>
  </si>
  <si>
    <t>ICL-ArchReview-PostSi,ATMS2Activity,UDL_2.0,UDL_ATMS2.0,UDL2.0_ATMS2.0,OBC-ICL-PCH-AVS-Graphics-Video,OBC-TGL-PCH-AVS-Graphics-Video,CML_DG1_Delta,TGL_U_GC_DC,IFWI_Payload_Platform,RKL-S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MTLSGC1,MTLSDC1,MTLSDC2,MTLSDC3,MTLSDC4,RPL_S_MASTER,RPL_S_BackwardComp,ADL-S_4SDC1,ADL-S_4SDC2,ADL-S_4SDC3,ADL-S_3SDC4,ADL_N_MASTER,ADL_N_5SGC1,ADL_N_4SDC1,ADL_N_3SDC1,ADL_N_2SDC1,ADL_N_2SDC2,ADL_N_2SDC3,TGL_H_MASTER,MTL_Test_Suite,IFWI_COMMON_UNIFIED,IFWI_TEST_SUITE,RPL-S_ 5SGC1,RPLS_Win10GC,RPLS_SV1GC,RPL-S_4SDC1,RPL-S_4SDC2,RPL-S_2SDC1,RPL-S_2SDC2,RPL-S_2SDC3,ADL-P_5SGC1,ADL-P_5SGC2,ADL-M_5SGC1,ADL-M_3SDC2,RPL_Steps_Tag_NA,MTL_Steps_Tag_NA,RPL-Px_5SGC1,RPL-Px_4SDC1,RPL-P_5SGC1,RPLP_SV1GC,RPLP_Win10GC,RPL-P_4SDC1,RPLP_SV1DC1,RPLP_Win10DC1,RPL-P_3SDC2,RPLP_SV1DC2,RPLP_Win10DC2,RPL-P_2SDC4,ADL_N_REV0,ADL-N_REV1,ADL_SBGA_5GC,ADL_SBGA_3DC1,ADL_SBGA_3DC2,ADL_SBGA_3DC3,ADL_SBGA_3DC4,RPL-SBGA_5SC,RPLHx_SV1GC,RPLHx_Win10G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RPL_Hx-R-GC,RPL_Hx-R-DC1,RPL-S_2SDC9,RPL-P_DC7,LNLM5SGC,LNLM4SDC1,LNLM3SDC2,LNLM3SDC3,LNLM3SDC4</t>
  </si>
  <si>
    <t>Validate Warm Reboot Cycles with Online Video Streaming</t>
  </si>
  <si>
    <t>CSS-IVE-86580</t>
  </si>
  <si>
    <t>Test Coverage for stress scenarios by interrupting online video playback by change in Power states of system under test.
BC-RQTBC-13413
BC-RQTBCTL-650
BC-RQTBCTL-473
RKL: 2203201597,2203203072
JSL: 1607196281,2203201597
ADL: 2203201694</t>
  </si>
  <si>
    <t>System should be stable when online video playback gets interrupted by performing warm reset cycles</t>
  </si>
  <si>
    <t>System should be stable when online video playback gets interrupted by performing warm reset
Android related steps:
Step 1 - Connect the DUT to an AV device
Step 2 - Connect Device to internet and play any online video  
Step 3 - While video is playing perform warm reset by pressing power button and select power off option.
Step 4 - Boot to android OS and repeat step 2
Step 5 - Repeat test for 10 times
Expected Results:
DUT should be able to play video without any issues pre and post S5 interrupt.
Note: Please make sure both audio and video output should be from AV device connected and should be proper.</t>
  </si>
  <si>
    <t>ICL-ArchReview-PostSi,ATMS2Activity,UDL_2.0,UDL_ATMS2.0,UDL2.0_ATMS2.0,OBC-ICL-PCH-AVS-Graphics-Video,OBC-TGL-PCH-AVS-Graphics-Video,CML_DG1_Delta,IFWI_Payload_Platform,RKL-S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MTL_M__MASTER,MTL_P_MASTER,TGL_H_MASTER,MTL_Test_Suite,IFWI_TEST_SUITE,IFWI_COMMON_UNIFIED,RPL-S_ 5SGC1,RPLS_Win10GC,RPLS_SV1GC,RPL-S_4SDC1,RPL-S_4SDC2,RPL-S_2SDC1,RPL-S_2SDC2,RPL-S_2SDC3,ADL-P_5SGC1,ADL-P_5SGC2,ADL-M_5SGC1,ADL-M_3SDC2,RPL_Steps_Tag_NA,MTL_Steps_Tag_NA,RPL-Px_5SGC1,RPL-Px_4SDC1,RPL-P_5SGC1,RPLP_SV1GC,RPLP_Win10GC,RPL-P_4SDC1,RPLP_SV1DC1,RPLP_Win10DC1,RPL-P_3SDC2,RPLP_SV1DC2,RPLP_Win10DC2,RPL-P_2SDC4,RPL_S_PO_P3,ADL_SBGA_5GC,ADL_SBGA_3DC1,ADL_SBGA_3DC2,ADL_SBGA_3DC3,ADL_SBGA_3DC4,RPL-SBGA_5SC,RPLHx_SV1GC,RPLHx_Win10GC,RPL-SBGA_3SC1,ADL-M_3SDC1,ADL-M_2SDC1,ADL-M_2SDC2,RPL-P_3SDC3,RPL-P_PNP_GC,RPL-S_2SDC7,RPL_Px_PO_P3,MTL-M_5SGC1,MTL-M_4SDC1,MTL-M_4SDC2,MTL-M_3SDC3,MTL-M_2SDC4,MTL-M_2SDC5,MTL-M_2SDC6,RPL_SBGA_PO_P3,MTL_IFWI_CBV_PMC,MTL IFWI_Payload_Platform-Val,MTL-P_5SGC1,MTL-P_4SDC1,MTL-P_4SDC2,MTL-P_3SDC3,MTL-P_3SDC4,MTL-P_2SDC5,MTL-P_2SDC6,LNL_M_PSS1.1,RPL_P_PO_P3,RPL-P_2SDC3,RPL-P_2SDC5,RPL-P_2SDC6,RPL-Px_4SP2,RPL-Px_2SDC1,MTL_M_P_PV_POR,LNLM5SGC,LNLM4SDC1,LNLM3SDC2,LNLM3SDC3
,RPL_P_Q0_DC2_PO_P3,RPL_Hx-R-GC,RPL_Hx-R-DC1,RPL-S_2SDC9,RPL-P_DC7,LNLM4SDC6,LNLM4SDC7</t>
  </si>
  <si>
    <t>Validate Hibernate Cycles with Online Video Streaming</t>
  </si>
  <si>
    <t>CSS-IVE-86581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</si>
  <si>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</si>
  <si>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Test Coverage for stress scenarios by interrupting online video playback by change in Power states of system under test.
BC-RQTBC-13413
BC-RQTBCTL-650
BC-RQTBC-16455
BC-RQTBCTL-473
RKL: 2203201597,2203203072
JSL: 1607196281,2203201597
ADL: 2203201694</t>
  </si>
  <si>
    <t>System should be stable when online video playback gets interrupted by performing S4 cycles</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</si>
  <si>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</si>
  <si>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System should be stable when online video playback gets interrupted by S4</t>
  </si>
  <si>
    <t>ICL-ArchReview-PostSi,UDL2.0_ATMS2.0,OBC-ICL-PCH-AVS-Graphics-Video,OBC-TGL-PCH-AVS-Graphics-Video,CML_DG1_Delta,IFWI_Payload_Platform,RKL-S X2_(CML-S+CMP-H)_S62,RKL-S X2_(CML-S+CMP-H)_S102,MTL_PSS_1.1,ARL_S_PSS1.1,  UTR_SYNC, MTLSGC1,MTLSDC1,MTLSDC2,MTLSDC3,MTLSDC4,RPL_S_Master,RPL_S_BackwardComp,ADL-S_4SDC1,ADL-S_4SDC2,ADL-S_4SDC3,ADL-S_3SDC4,ADL_N_MASTER,ADL_N_5SGC1,ADL_N_4SDC1,ADL_N_3SDC1,ADL_N_2SDC1,ADL_N_2SDC2,ADL_N_2SDC3,MTL_P_MASTER,MTL_M__MASTER,TGL_H_MASTER,MTL_Test_Suite,IFWI_COMMON_UNIFIED,IFWI_TEST_SUITE,RPL-S_ 5SGC1,RPLS_Win10GC,RPLS_SV1GC,RPL-S_4SDC1,RPL-S_4SDC2,RPL-S_2SDC1,RPL-S_2SDC2,RPL-S_2SDC3,ADL-P_5SGC1,ADL-P_5SGC2,ADL-M_5SGC1,ADL-M_3SDC2,RPL_Steps_Tag_NA,MTL_Steps_Tag_NA,RPL-Px_5SGC1,RPL-Px_4SDC1,RPL-P_5SGC1,RPLP_SV1GC,RPLP_Win10GC,RPL-P_4SDC1,RPLP_SV1DC1,RPLP_Win10DC1,RPL-P_3SDC2,RPLP_SV1DC2,RPLP_Win10DC2,RPL-P_2SDC4,ADL_SBGA_5GC,ADL_SBGA_3DC1,ADL_SBGA_3DC2,ADL_SBGA_3DC3,ADL_SBGA_3DC4,RPL-SBGA_5SC,RPLHx_SV1GC,RPLHx_Win10G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IFWI_Payload_Platform-Val,MTL-P_5SGC1,MTL-P_4SDC1,MTL-P_4SDC2,MTL-P_3SDC3,MTL-P_3SDC4,MTL-P_2SDC5,MTL-P_2SDC6,LNL_M_PSS1.1,RPL-P_2SDC3,RPL-P_2SDC5,RPL-P_2SDC6,RPL-Px_4SP2,RPL-Px_2SDC1,MTL_M_P_PV_POR,RPL-Px_4SP2,RPL_Hx-R-GC,RPL_Hx-R-DC1,,LNLM5SGC,LNLM4SDC1,RPL-S_2SDC9,RPL-P_DC7</t>
  </si>
  <si>
    <t>Validate Sleep Cycles with online video streaming</t>
  </si>
  <si>
    <t>CSS-IVE-86582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</si>
  <si>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</si>
  <si>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System should be stable when online video playback gets interrupted by performing S3 cycles</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</si>
  <si>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</si>
  <si>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online video playback gets interrupted by performing sleep</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</si>
  <si>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3,MTLSDC4,MTLSDC5,MTLSDC6,RPL_S_Master,RPL_S_BackwardComp,ADL-S_4SDC1,ADL-S_4SDC2,ADL-S_4SDC3,ADL-S_3SDC4,ADL_N_MASTER,ADL_N_5SGC1,ADL_N_4SDC1,ADL_N_3SDC1,ADL_N_2SDC1,ADL_N_2SDC2,ADL_N_2SDC3,MTL_P_MASTER,MTL_M_MASTER,TGL_H_MASTER,MTL_Test_Suite,IFWI_TEST_SUITE,IFWI_COMMON_UNIFIED,RPL-S_ 5SGC1,RPLS_Win10GC,RPLS_SV1GC,RPL-S_4SDC1,RPL-S_4SDC2,RPL-S_2SDC1,RPL-S_2SDC2,RPL-S_2SDC3,ADL-P_5SGC2,RPL_Steps_Tag_NA,MTL_Steps_Tag_NA,RPL-Px_5SGC1,RPL-Px_3SDC1,RPL-P_5SGC1,RPLP_SV1GC,RPLP_Win10GC,RPL-P_4SDC1,RPLP_SV1DC1,RPLP_Win10DC1,RPL-P_3SDC2,RPLP_SV1DC2,RPLP_Win10DC2,RPL-P_2SDC4,ADL_N_REV0,ADL-N_REV1,ADL_SBGA_5GC,ADL_SBGA_3DC1,ADL_SBGA_3DC2,ADL_SBGA_3DC3,ADL_SBGA_3DC4,RPL-SBGA_5SC,RPLHx_SV1GC,RPLHx_Win10GC,RPL-SBGA_3SC1,RPL-P_3SDC3,RPL-P_PNP_GC,RPL-S_2SDC7,MTL_IFWI_CBV_PMC,MTL IFWI_Payload_Platform-Val,LNL_M_PSS1.1,RPL-P_2SDC3,RPL-P_2SDC5,RPL-P_2SDC6,RPL-Px_4SP2,RPL-Px_2SDC1,MTL_M_P_PV_POR,RPL_Hx-R-GC,RPL_Hx-R-DC1,,LNLM5SGC,LNLM4SDC1,RPL-S_2SDC9,RPL-P_DC7,MTL-P_S3NA</t>
  </si>
  <si>
    <t>alderlake-m,alderlake-n,alderlake-p,alderlake-s,alderlake-sb,arrowlake-p,arrowlake-px,arrowlake-s,lunarlake-m,lunarlake-p,lunarlake-s,raptorlake-p,raptorlake-px,raptorlake-s,raptorlake-sbga,raptorlake_refresh-sbga,tigerlake-h</t>
  </si>
  <si>
    <t>Validate Hybrid Sleep Cycles with online video streaming</t>
  </si>
  <si>
    <t>CSS-IVE-86583</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</si>
  <si>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P_ADP-LP_DDR4_PreAlpha,ADL-P_ADP-LP_DDR5_PreAlpha</t>
  </si>
  <si>
    <t>System should be stable when online video playback gets interrupted by performing Hybrid sleep cycles</t>
  </si>
  <si>
    <t>bios.alderlake,bios.apollolake,bios.arrowlake,bios.cannonlake,bios.coffeelake,bios.cometlake,bios.geminilake,bios.icelake-client,bios.jasperlake,bios.kabylake,bios.kabylake_r,bios.meteorlake,bios.raptorlake,bios.raptorlake_refresh,bios.rocketlake,bios.tigerlake,bios.whiskeylake,ifwi.apollolake,ifwi.arrowlake,ifwi.cannonlake,ifwi.coffeelake,ifwi.cometlake,ifwi.geminilake,ifwi.icelake,ifwi.kabylake,ifwi.kabylake_r,ifwi.meteorlake,ifwi.raptorlake,ifwi.raptorlake_refresh,ifwi.tigerlake,ifwi.whiskeylake</t>
  </si>
  <si>
    <t>System stability test while performing Hybrid Sleep cycles with ongoing online video playback</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</si>
  <si>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4,MTLSDC5,MTLSDC6,RPL_S_MASTER,RPL_S_BackwardComp,ADL-S_4SDC1,ADL-S_4SDC2,ADL-S_4SDC3,ADL-S_3SDC4,ADL_N_MASTER,ADL_N_5SGC1,ADL_N_4SDC1,ADL_N_3SDC1,ADL_N_2SDC1,ADL_N_2SDC2,ADL_N_2SDC3,TGL_H_MASTER,MTL_Test_Suite,IFWI_COMMON_UNIFIED,IFWI_TEST_SUITE,RPL-S_ 5SGC1,RPLS_Win10GC,RPLS_SV1GC,RPL-S_4SDC1,RPL-S_4SDC2,RPL-S_2SDC1,RPL-S_2SDC2,RPL-S_2SDC3,ADL-P_5SGC2,RPL_Steps_Tag_NA,MTL_Steps_Tag_NA,RPL-Px_5SGC1,RPL-Px_3SDC1,RPL-P_5SGC1,RPLP_SV1GC,RPLP_Win10GC,RPL-P_4SDC1,RPLP_SV1DC1,RPLP_Win10DC1,RPL-P_3SDC2,RPLP_SV1DC2,RPLP_Win10DC2,RPL-P_2SDC4,ADL_N_REV0,ADL-N_REV1,ADL_SBGA_5GC,ADL_SBGA_3DC1,ADL_SBGA_3DC2,ADL_SBGA_3DC3,ADL_SBGA_3DC4,RPL-SBGA_5SC,RPLHx_SV1GC,RPLHx_Win10GC,RPL-SBGA_3SC1,RPL-P_3SDC3,RPL-P_PNP_GC,RPL-S_2SDC7,MTL_IFWI_CBV_PMC,MTL IFWI_Payload_Platform-Val,LNL_M_PSS1.1,RPL-P_2SDC3,RPL-P_2SDC5,RPL-P_2SDC6,RPL-Px_4SP2,RPL-Px_2SDC1,MTL_M_P_PV_POR,MTLSDC1,RPL-Px_4SP2,RPL_Hx-R-GC,RPL_Hx-R-DC1</t>
  </si>
  <si>
    <t>alderlake-m,alderlake-n,alderlake-p,alderlake-s,alderlake-sb,arrowlake-px,arrowlake-s,lunarlake-p,lunarlake-s,meteorlake-m,meteorlake-p,meteorlake-s,raptorlake-p,raptorlake-px,raptorlake-s,raptorlake-sbga,raptorlake_refresh-sbga,tigerlake-h</t>
  </si>
  <si>
    <t>Verify WWAN functionality pre and post Disconnected Modern Standby (DMS) cycle</t>
  </si>
  <si>
    <t>CSS-IVE-89492</t>
  </si>
  <si>
    <t>AMLR_Y42_PV_RS6,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KBL_U21_PV,KBL_Y22_PV,KBLR_Y_PV,KBLR_Y22_PV,TGL_U42_RS4_PV,TGL_Z0_(TGPLP-A0)_RS4_PPOExit,WHL_U42_Corp_PV,WHL_U42_PV,WHL_U43e_Corp_PV,TGL_U42_RS6_Alpha,TGL_U42_RS6_Beta,TGL_U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</si>
  <si>
    <t>MoS (Modern Standby),WWAN</t>
  </si>
  <si>
    <t>BC-RQTBC-9996
TGL Requirement coverage: BC-RQTBCTL-487, BC-RQTBCTL-1244, 
JSL PRD Coverage: BC-RQTBC-16469
RKL:2203203097,2203202914
ADL:2203202914</t>
  </si>
  <si>
    <t>WWAN module should be functional pre and post Disconnected Modern Standby (DMS) cycle</t>
  </si>
  <si>
    <t>bios.alderlake,bios.apollolake,bios.arrowlake,bios.cannonlake,bios.coffeelake,bios.cometlake,bios.icelake-client,bios.kabylake,bios.kabylake_r,bios.lunarlake,bios.meteorlake,bios.raptorlake,bios.raptorlake_refresh,bios.tigerlake,bios.whiskeylake,ifwi.apollolake,ifwi.cannonlake,ifwi.coffeelake,ifwi.cometlake,ifwi.icelake,ifwi.kabylake,ifwi.kabylake_r,ifwi.meteorlake,ifwi.raptorlake,ifwi.raptorlake_refresh,ifwi.tigerlake,ifwi.whiskeylake</t>
  </si>
  <si>
    <t>bios.alderlake,bios.apollolake,bios.arrowlake,bios.cannonlake,bios.coffeelake,bios.cometlake,bios.icelake-client,bios.kabylake,bios.kabylake_r,bios.raptorlake,bios.tigerlake,bios.whiskeylake,ifwi.apollolake,ifwi.cannonlake,ifwi.coffeelake,ifwi.cometlake,ifwi.icelake,ifwi.kabylake,ifwi.kabylake_r,ifwi.meteorlake,ifwi.raptorlake,ifwi.tigerlake,ifwi.whiskeylake</t>
  </si>
  <si>
    <t>This test is to verify WWAN functionality pre and post Disconnected Modern Standby (DMS) cycle.</t>
  </si>
  <si>
    <t>ICL_BAT_NEW,BIOS_EXT_BAT,ATMS2Activity,UDL_2.0,UDL_ATMS2.0,UDL2.0_ATMS2.0,ICL_RVPC_NA,OBC-CNL-PTF-PCIE-Connectivity-WWAN,OBC-CFL-PTF-PCIE-Connectivity-WWAN,OBC-ICL-PTF-PCIE-Connectivity-WWAN,OBC-TGL-PTF-PCIE-Connectivity-WWAN,CML_Delta_From_WHL,IFWI_Payload_Platform,UTR_SYNC,MTL_M_MASTER,MTL_P_MASTER,IFWI_TEST_SUITE,IFWI_COMMON_UNIFIED,MTL_Test_Suite,ADL_N_REV0,RPL-Px_5SGC1,RPL_P_MASTER,RPL-Px_4SDC1,ADL-M_2SDC1,RPL-P_5SGC1,,ADL_SBGA_3DC1,RPL-P_2SDC4,RPL-P_PNP_GC,MTL-M_4SDC1,MTL-M_4SDC2,MTL IFWI_Payload_Platform-Val,MTL-P_4SDC1,MTL-P_4SDC2,MTL-P_3SDC3,RPL-Px_2SDC1, RPL-SBGA_5SC, RPL_Hx-R-GC,LNLM5SGC,LNLM3SDC2,LNLM3SDC3,LNLM3SDC4, RPL-P_DC7,RPL-SBGA_DC3,RPLHx_SV1GC,RPLHx_Win10GC,RPLP_SV1GC,RPLP_Win10GC</t>
  </si>
  <si>
    <t>alderlake-m,arrowlake-p,arrowlake-px,lunarlake-m,meteorlake-m,meteorlake-p,raptorlake-p,raptorlake-px,raptorlake-sbga,raptorlake_refresh-sbga</t>
  </si>
  <si>
    <t>Validate CMS/S0i3 cycles with online video streaming</t>
  </si>
  <si>
    <t>CSS-IVE-89996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</si>
  <si>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</si>
  <si>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WiFi/BT,HDMI,HDMI-Audio,MoS (Modern Standby)</t>
  </si>
  <si>
    <t>System should be stable when online video playback gets interrupted by performing S0i3(Modern standby) cycles</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</si>
  <si>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</si>
  <si>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S0i3 (Modern Standby)
Android related steps:
Step 1 - Connect the DUT to an AV device
Step 2 -Connect Device to internet and play any online video 
Step 3 - While video is playing perform S0i3 by pressing power button.
Step 4 - Wake from S0i3 and click play to resume online video playback.
Step 5 - Repeat test for 5 times
Expected Results:
DUT should be able to play online video without any issues pre and post S0i3 interrupt cycles
Note: Please make sure both audio and video output should be from AV device connected and should be proper.</t>
  </si>
  <si>
    <t>ICL-ArchReview-PostSi,UDL2.0_ATMS2.0,OBC-ICL-PCH-AVS-Graphics-Video,OBC-TGL-PCH-AVS-Graphics-Video,CML_DG1_Delta,IFWI_Payload_Platform,RKL-S X2_(CML-S+CMP-H)_S62,RKL-S X2_(CML-S+CMP-H)_S102,MTL_PSS_1.1,ARL_S_PSS1.1,UTR_SYNC,RPL_S_Master,RPL_S_BackwardComp,ADL-S_4SDC1,ADL-S_4SDC2,ADL-S_4SDC3,ADL-S_3SDC4,ADL_N_MASTER,ADL_N_5SGC1,ADL_N_4SDC1,ADL_N_3SDC1,ADL_N_2SDC1,ADL_N_2SDC2,ADL_N_2SDC3,MTL_P_MASTER,MTL_M_MASTER,TGL_H_MASTER,MTL_Test_Suite,IFWI_TEST_SUITE,IFWI_COMMON_UNIFIED,RPL-S_ 5SGC1,RPLS_Win10GC,RPLS_SV1GC,RPL-S_4SDC1,RPL-S_4SDC2,RPL-S_2SDC1,RPL-S_2SDC2,RPL-S_2SDC3,ADL-P_5SGC1,ADL-P_5SGC2,ADL-M_5SGC1,ADL-M_3SDC2,RPL_Steps_Tag_NA,MTL_Steps_Tag_NA,RPL-Px_5SGC1,RPL-Px_4SDC1,RPL-P_5SGC1,RPLP_SV1GC,RPLP_Win10GC,RPL-P_4SDC1,RPLP_SV1DC1,RPLP_Win10DC1,RPL-P_3SDC2,RPLP_SV1DC2,RPLP_Win10DC2,RPL-P_2SDC4,ADL_N_REV0,ADL-N_REV1,ADL_SBGA_5GC,ADL_SBGA_3DC1,ADL_SBGA_3DC2,ADL_SBGA_3DC3,ADL_SBGA_3DC4,ADL-M_5SGC1,ADL-M_3SDC1,ADL-M_3SDC2,ADL-M_2SDC1,ADL-M_2SDC2,RPL-P_3SDC3,RPL-P_PNP_GC,,MTL-M_5SGC1,MTL-M_4SDC1,MTL-M_4SDC2,MTL-M_3SDC3,MTL-M_2SDC4,MTL-M_2SDC5,MTL-M_2SDC6,MTL_IFWI_CBV_PMC,MTL IFWI_Payload_Platform-Val,MTL-P_5SGC1,MTL-P_4SDC1,MTL-P_4SDC2,MTL-P_3SDC3,MTL-P_3SDC4,MTL-P_2SDC5,MTL-P_2SDC6,LNL_M_PSS1.1,RPL-P_2SDC3,RPL-P_2SDC5,RPL-P_2SDC6,RPL-Px_4SP2,RPL-Px_2SDC1, MTLSGC1,MTLSDC1,MTLSDC2,MTLSDC4,MTLSDC5,RPL_Hx-R-GC,RPL_Hx-R-DC1,MTL_PSS_1.1_Block,RPL-P_DC7,LNLM5SGC,LNLM4SDC1,LNLM3SDC2,LNLM3SDC3,LNLM4SDC6,LNLM4SDC7</t>
  </si>
  <si>
    <t>System stability test while performing CMS/S0i3 cycles with ongoing video playback</t>
  </si>
  <si>
    <t>CSS-IVE-90983</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</si>
  <si>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ICL_Y42_RS6_PV,JSLP_POR_20H1_Alpha,JSLP_POR_20H1_PreAlpha,JSLP_POR_20H2_Beta,JSLP_POR_20H2_PV,JSLP_TestChip_19H1_PreAlpha,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</si>
  <si>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</si>
  <si>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Test Coverage for stress scenarios by interrupting video playback by change in Power states of system under test.
BC-RQTBC-13413
BC-RQTBCTL-650
RKL: 2203201597
JSL: 1607196281,2203201597
ADL: 2203201694</t>
  </si>
  <si>
    <t>System should be stable when video playback gets interrupted by performing S0i3(Modern Standby) cycles</t>
  </si>
  <si>
    <t>System should be stable when video playback gets interrupted by performing S0i3 (Modern Standby)
Android related steps:
Step 1 - Connect the DUT to an AV device
Step 2 - Go to Android videos and open any video 
Step 3 - While video is playing perform S0i3 by pressing power button.
Step 4 - Wake from S0i3 and click play to resume video playback.
Step 5 - Repeat test for 5 times
Expected Results:
DUT should be able to play video without any issues pre and post S0i3 interrupt cycles
Note: Please make sure both audio and video output should be from AV device connected and should be proper.</t>
  </si>
  <si>
    <t>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RPL_S_MASTER,RPL_S_Backwardcomp,TGL_H_MASTER,MTL_Test_Suite,IFWI_COMMON_UNIFIED,IFWI_TEST_SUITE,RPL-S_ 5SGC1,RPLS_Win10GC,RPLS_SV1GC,RPL-S_4SDC1,RPL-S_4SDC2,RPL-S_2SDC1,RPL-S_2SDC2,RPL-S_2SDC3,MTL_P_MASTER,MTL_M_MASTER,ADL-P_5SGC1,ADL-P_5SGC2,ADL-M_5SGC1,RPL-Px_5SGC1,RPL-Px_4SDC1,RPL-P_5SGC1,RPLP_SV1GC,RPLP_Win10GC,RPL-P_4SDC1,RPLP_SV1DC1,RPLP_Win10DC1,RPL-P_3SDC2,RPLP_SV1DC2,RPLP_Win10DC2,RPL-P_2SDC4,ADL_N_REV0,ADL-N_REV1,ADL_SBGA_5GC,ADL_SBGA_3DC1,ADL_SBGA_3DC2,ADL_SBGA_3DC3,ADL_SBGA_3DC4,ADL-M_5SGC1,ADL-M_3SDC1,ADL-M_3SDC2,ADL-M_2SDC1,ADL-M_2SDC2,RPL-P_3SDC3,RPL-P_PNP_GC,,MTL-M_5SGC1,MTL-M_4SDC1,MTL-M_4SDC2,MTL-M_3SDC3,MTL-M_2SDC4,MTL-M_2SDC5,MTL-M_2SDC6,MTL_IFWI_CBV_PMC,MTL IFWI_Payload_Platform-Val,MTL-P_5SGC1,MTL-P_4SDC1,MTL-P_4SDC2,MTL-P_3SDC3,MTL-P_3SDC4,MTL-P_2SDC5,MTL-P_2SDC6,RPL-P_2SDC3,RPL-P_2SDC5,RPL-P_2SDC6,RPL-Px_4SP2,RPL-Px_2SDC1, MTLSGC1,MTLSDC2,MTLSDC5,RPL-SBGA_5SC,RPLHx_SV1GC,RPLHx_Win10GC,RPL_Hx-R-GC,RPL_Hx-R-DC1,,LNLM5SGC,LNLM4SDC1</t>
  </si>
  <si>
    <t>Verify CNVi Bluetooth Functionality in OS before/after disconnected MoS cycle</t>
  </si>
  <si>
    <t>CSS-IVE-95147</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</si>
  <si>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</si>
  <si>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BC-RQTBCTL-651
BC-RQTBC-13414
JSL PRD Coverage: BC-RQTBC-16463</t>
  </si>
  <si>
    <t>Bluetooth should be detected and functional using CNVi Pre and Post Modern Standby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</si>
  <si>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</si>
  <si>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</si>
  <si>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Test case is to Validate Bluetooth Functionality using CNVi Pre and Post MoS</t>
  </si>
  <si>
    <t>ICL-ArchReview-PostSi,ICL_BAT_NEW,BIOS_EXT_BAT,UDL2.0_ATMS2.0,ICL_RVPC_NA,OBC-CNL-PCH-CNVi-Connectivity-BT,OBC-CFL-PCH-CNVi-Connectivity-BT,OBC-ICL-PCH-CNVi-Connectivity-BT,OBC-TGL-PCH-CNVi-Connectivity-BT,IFWI_Payload_Platform,RKL-S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_IFWI_QAC,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 RPL-S_3SDC1, RPL-S_4SDC2, RPL-S_4SDC1, RPL-S_ 5SGC1, RPL-S_2SDC2, RPL-S_2SDC3, RPL-S_2SDC7, RPL-S_2SDC8, RPL-S_ 5SGC1, RPL-S_4SDC1, RPL-S_4SDC2, RPL-S_3SDC1, RPL-S_2SDC2, RPL-S_2SDC3, RPL-S_2SDC8, RPL-S_2SDC9, RPL-P_DC7,RPL-SBGA_DC3,RPLS_SV1GC,RPLS_Win10GC,RPLS_SV1DC,RPLHx_SV1GC,RPLHx_Win10GC,RPLP_SV1GC,RPLP_Win10GC,RPLP_SV1DC1,RPLP_Win10DC1,RPLP_SV1DC2,RPLP_Win10DC2</t>
  </si>
  <si>
    <t>alderlake-m,alderlake-p,alderlake-s,alderlake-sb,arrowlake-px,arrowlake-s,meteorlake-m,meteorlake-p,meteorlake-s,raptorlake-p,raptorlake-px,raptorlake-s,raptorlake-sbga</t>
  </si>
  <si>
    <t>Verify CNVi WLAN Functionality in OS before/after disconnected Mos Cycle</t>
  </si>
  <si>
    <t>CSS-IVE-95152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</si>
  <si>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</si>
  <si>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WLAN/WiFi should be detected and functional using CNVi Pre and Post Modern StandBy (MoS) Cycle</t>
  </si>
  <si>
    <t>This Test case is to Validate WLAN/Wi-Fi Functionality using CNVi Pre and Post MOS Cycle</t>
  </si>
  <si>
    <t>ICL-ArchReview-PostSi,ICL_BAT_NEW,BIOS_EXT_BAT,UDL2.0_ATMS2.0,ICL_RVPC_NA,OBC-CNL-PCH-CNVi-Connectivity-WiFi,OBC-CFL-PCH-CNVi-Connectivity-WiFi,OBC-ICL-PCH-CNVi-Connectivity-WiFi,OBC-TGL-PCH-CNVi-Connectivity-WiFi,IFWI_Payload_Platform,RKL-S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 RPL-S_3SDC1, RPL-S_4SDC2, RPL-S_4SDC1, RPL-S_ 5SGC1, RPL-S_2SDC2, RPL-S_2SDC3, RPL-S_2SDC7, RPL-S_2SDC8, RPL-S_ 5SGC1, RPL-S_4SDC1, RPL-S_4SDC2, RPL-S_3SDC1, RPL-S_2SDC2, RPL-S_2SDC3, RPL-S_2SDC8, RPL-S_2SDC9, RPL-P_DC7,RPL-SBGA_DC3,RPLS_SV1GC,RPLS_Win10GC,RPLS_SV1DC,RPLHx_SV1GC,RPLHx_Win10GC,RPLP_SV1GC,RPLP_Win10GC,RPLP_SV1DC1,RPLP_Win10DC1,RPLP_SV1DC2,RPLP_Win10DC2</t>
  </si>
  <si>
    <t>Verify Coexistence Support of CNVi Wi-Fi and Bluetooth functionality in OS after DS4, DS5 cycles</t>
  </si>
  <si>
    <t>CSS-IVE-95488</t>
  </si>
  <si>
    <t>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U42_RS6_PV,ICL_Y42_RS6_PV,JSLP_POR_20H1_Alpha,JSLP_POR_20H1_PreAlpha,JSLP_POR_20H2_Beta,JSLP_POR_20H2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t>
  </si>
  <si>
    <t>CNVi</t>
  </si>
  <si>
    <t>TGL: 1209949499
BC-RQTBCTL-651
BC-RQTBC-13414
BC-RQTBC-13856
BC-RQTBC-12333
BC-RQTBCTL-478
JSL: BC-RQTBC-16463
RKL: 2203202994
JSLP: 2203202994
ADL:2203201716</t>
  </si>
  <si>
    <t>Concurrent Support of CNVi WiFi and Bluetooth functionality in OS after DS4, DS5 cycles should be successful </t>
  </si>
  <si>
    <t>bios.alderlake,bios.cannonlake,bios.coffeelake,bios.cometlake,bios.icelake-client,bios.jasperlake,bios.rocketlake,bios.tigerlake,bios.whiskeylake,ifwi.cannonlake,ifwi.coffeelake,ifwi.cometlake,ifwi.icelake,ifwi.meteorlake,ifwi.raptorlake,ifwi.tigerlake,ifwi.whiskeylake</t>
  </si>
  <si>
    <t>This TC to Verify Concurrent Support of CNVi Wi-Fi and Bluetooth functionality in OS after DS4, DS5 cycles</t>
  </si>
  <si>
    <t>ICL-ArchReview-PostSi,TGL_PSS1.0C,InProdATMS1.0_03March2018,PSE 1.0,OBC-CNL-PCH-CNVi-Connectivity-WiFi_BT,OBC-CFL-PCH-CNVi-Connectivity-WiFi_BT,OBC-ICL-PCH-CNVi-Connectivity-WiFi_BT,OBC-TGL-PCH-CNVi-Connectivity-WiFi_BT,GLK_ATMS1.0_Automated_TCs,RKL_CMLS_CPU_TCS,IFWI_Payload_Platform,UTR_SYNC,ADL_N_MASTER,ADL_N_4SDC1,TGL_H_MASTER,IFWI_TEST_SUITE,IFWI_COMMON_UNIFIED,MTL_Test_Suite,TGL_H_5SGC1,TGL_H_4SDC1,NA_4_FHF,RPL_S_MASTER,RPL_P_MASTER,RPL-SBGA_5SC,RPL-Px_5SGC1,RPL-Px_4SDC1,ADL-M_5SGC1,ADL-M_3SDC2,ADL-M_2SDC2,ADL-M_5SGC1,ADL-M_3SDC2,ADL-M_2SDC2,RPL-S_3SDC2, ,, RPL-S_2SDC2, RPL-S_2SDC3,  RPL-S_3SDC1, RPL-S_4SDC2, RPL-S_4SDC1, RPL-S_5SGC1, RPL-P_5SGC1, RPL-P_5SGC2,  RPL-P_2SDC3, RPL-S_2SDC7, ADL_SBGA_5GC, ADL_SBGA_3DC3, ADL_SBGA_3DC4, MTL-M_5SGC1, MTL-M_4SDC1, MTL-M_4SDC2, MTL-M_2SDC4, MTL-M_2SDC5, MTL-M_2SDC6,MTL_IFWI_QAC,MTL_IFWI_CBV_PMC,MTL IFWI_Payload_Platform-Val, MTL-P_5SGC1, MTL-P_4SDC1, MTL-P_4SDC2, MTL-P_3SDC3, MTL-P_2SDC5, MTL-P_2SDC6,RPL-S_2SDC8,RPL-Px_4SP2,RPL-Px_2SDC1,RPL-P_4SDC1,RPL-P_3SDC2,RPL-P_2SDC5,RPL-P_2SDC6,MTLSGC1, MTLSDC1, MTLSDC2, MTLSDC3, MTLSDC4, MTLSDC5, MTLSGC1, MTLSDC1, MTLSDC3, MTLSDC4, MTLSDC5, MTLSGC1, MTLSDC2, MTLSDC3, MTLSDC4, MTLSDC5, RPL-SBGA_5SC, RPL-SBGA_4SC, RPL-P_5SGC1, RPL-P_4SDC1, RPL-P_3SDC2, RPL-P_2SDC4, RPL-P_2SDC5, RPL-P_2SDC6, RPL-S_3SDC1, RPL-S_4SDC2, RPL-S_4SDC1, RPL-S_ 5SGC1, RPL-S_2SDC2, RPL-S_2SDC3, RPL-S_2SDC7, RPL-S_2SDC8, ,,RPL-S_ 5SGC1, RPL-S_4SDC1, RPL-S_4SDC2, RPL-S_3SDC1, RPL-S_2SDC2, RPL-S_2SDC3, RPL-S_2SDC7, RPL-S_2SDC8, RPL-S_2SDC9, RPL-P_DC7,RPL-SBGA_DC3,RPLS_SV1GC,RPLS_Win10GC,RPLS_SV1DC,RPLHx_SV1GC,RPLHx_Win10GC,RPLP_SV1GC,RPLP_Win10GC,RPLP_SV1DC1,RPLP_Win10DC1,RPLP_SV1DC2,RPLP_Win10DC2</t>
  </si>
  <si>
    <t>alderlake-m,alderlake-n,arrowlake-px,arrowlake-s,lunarlake-s,meteorlake-m,meteorlake-p,meteorlake-s,raptorlake-p,raptorlake-px,raptorlake-s,raptorlake-sbga,raptorlake_refresh-sbga,tigerlake-h</t>
  </si>
  <si>
    <t>Verify flashing of BIOS using FPT tool followed by Global Reset</t>
  </si>
  <si>
    <t>CSS-IVE-97286</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</si>
  <si>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</si>
  <si>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https://hsdes.intel.com/appstore/article/#/1208550667/main
BC-RQTBC-16560
JSLP:1607196062</t>
  </si>
  <si>
    <t>BIOS update using FPT tool, followed by a Global Reset should be successful without any issues.</t>
  </si>
  <si>
    <t>bios.alderlake,bios.amberlake,bios.apollolake,bios.arrowlake,bios.cannonlake,bios.coffeelake,bios.cometlake,bios.geminilake,bios.icelake-client,bios.jasperlake,bios.kabylake,bios.lakefield,bios.lunarlake,bios.meteorlake,bios.raptorlake,bios.raptorlake_refresh,bios.rocketlake,bios.tigerlake,bios.whiskeylake,ifwi.amberlake,ifwi.apollolake,ifwi.arrowlake,ifwi.cannonlake,ifwi.coffeelake,ifwi.cometlake,ifwi.geminilake,ifwi.icelake,ifwi.kabylake,ifwi.lakefield,ifwi.lunarlake,ifwi.meteorlake,ifwi.raptorlake,ifwi.tigerlake,ifwi.whiskeylake</t>
  </si>
  <si>
    <t>bios.alderlake,bios.amberlake,bios.apollolake,bios.arrowlake,bios.cannonlake,bios.coffeelake,bios.cometlake,bios.geminilake,bios.icelake-client,bios.jasperlake,bios.kabylake,bios.lakefield,bios.lunarlake,bios.meteorlake,bios.raptorlake,bios.rocketlake,bios.tigerlake,bios.whiskeylake,ifwi.alderlake,ifwi.amberlake,ifwi.apollolake,ifwi.cannonlake,ifwi.coffeelake,ifwi.cometlake,ifwi.geminilake,ifwi.icelake,ifwi.kabylake,ifwi.lakefield,ifwi.meteorlake,ifwi.raptorlake,ifwi.tigerlake,ifwi.whiskeylake</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</si>
  <si>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</si>
  <si>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TGL_IFWI_FOC_BLUE,IFWI_Payload_Common,TGL_U_GC_DC,RKL-S X2_(CML-S+CMP-H)_S102,RKL-S X2_(CML-S+CMP-H)_S62,UTR_SYNC,LNL_M_PSS0.8,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_Hx-R-GC,RPL_Hx-R-DC1,RPL-SBGA_4SC,RPLHx_SV1GC,RPLHx_Win10GC,RPL-SBGA_DC3,RPL-SBGA_3SC,RPL-SBGA_3SC-2,RPL-SBGA_2SC1,RPL-SBGA_2SC21,RPL-Px_5SGC1,RPL-S_ 5SGC1,RPL-S_2SDC7,MTL_Test_Suite,IFWI_TEST_SUITE,IFWI_COMMON_UNIFIED,TGL_H_MASTER,RPL_S_MASTER,RPL_P_MASTER,MTL_P_VS_0.8,MTL_M_VS_0.8,ADL-M_5SGC1,ADL-M_3SDC2,ADL-M_2SDC1,ADL-M_2SDC2,RPL_S_BackwardComp,MTL_IFWI_BAT,ADL_SBGA_5GC,ADL_SBGA_3DC1,ADL_SBGA_3DC2,ADL_SBGA_3DC3,ADL_SBGA_3DC4,ADL_SBGA_3DC,RPL-P_5SGC1,RPLP_SV1GC,RPLP_Win10GC,RPL-P_2SDC5,RPL-P_DC7,RPL-P_2SDC3,RPL-P_2SDC4,RPL-P_2SDC6,RPL-P_PNP_GC,RPL-P_4SDC1,RPLP_SV1DC1,RPLP_Win10DC1,RPL-P_3SDC2,RPLP_SV1DC2,RPLP_Win10DC2,MTL_IFWI_CBV_DMU,MTL_IFWI_CBV_PUNIT,MTL IFWI_Payload_Platform-Val,MTL_M_P_PV_POR,LNL_M_IFWI_PSS</t>
  </si>
  <si>
    <t>alderlake-m,alderlake-s,alderlake-sb,arrowlake-px,arrowlake-s,lunarlake-m,lunarlake-p,lunarlake-s,meteorlake-m,meteorlake-p,meteorlake-s,raptorlake-p,raptorlake-px,raptorlake-s,raptorlake-sbga,raptorlake_refresh-sbga,tigerlake-h</t>
  </si>
  <si>
    <t>Validate system warm reboot, S4, S5 cycles with USB Type-C power adapter and without battery connected</t>
  </si>
  <si>
    <t>fw.ifwi.dekelPhy,fw.ifwi.iom,fw.ifwi.nphy,fw.ifwi.pmc,fw.ifwi.sphy,fw.ifwi.tbt</t>
  </si>
  <si>
    <t>CSS-IVE-130126</t>
  </si>
  <si>
    <t>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TGL_ H81_RS4_Alpha,TGL_ H81_RS4_Beta,TGL_ H81_RS4_PV,TGL_U42_RS4_PV,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</si>
  <si>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BC-RQTBC-10603, BC-RQTBC-12460, BC-RQTBC-13336, EA: 1504325951
RKL Coverage ID :2203201383,2203202518,2203203016,2203202802,2203202480</t>
  </si>
  <si>
    <t>ifwi.alderlake,ifwi.arrowlake,ifwi.jasperlake,ifwi.lunarlake,ifwi.meteorlake,ifwi.raptorlake,ifwi.raptorlake_refresh</t>
  </si>
  <si>
    <t>ifwi.alderlake,ifwi.jasperlake,ifwi.meteorlake,ifwi.raptorlake</t>
  </si>
  <si>
    <t>This test case to validate system warm reboot, S4, S5 cycles with USB Type-C power adapter and without battery connected</t>
  </si>
  <si>
    <t>EC-SX,EC-TYPEC,EC-FV2,TCSS-TBT-P1,EC-tgl-pss_bat,UDL2.0_ATMS2.0,OBC-CNL-PTF-PD-EM-ManageCharger,OBC-CFL-PTF-PD-EM-ManageCharger,OBC-ICL-PTF-PD-TCSS-ManageCharger,OBC-TGL-PTF-PD-TCSS-ManageCharger,CML_EC_FV,IFWI_TEST_SUITE,Delta_IFWI_BIOS,MTL_Test_Suite,IFWI_SYNC,ADLMLP4x,ADL_N_IFWI,IFWI_COVERAGE_DELTA,ADL-P_5SGC2,ADL-M_5SGC1,ADL-M_3SDC1,ADL-M_3SDC2,ADL-M_3SDC3,ADL-M_2SDC1,ADL-P_4SDC1,ADL-P_2SDC1,ADL-P_2SDC2,ADL-P_2SDC3,RPL-Px_3SDC1,RPL-P_5SGC1,RPL-P_5SGC2,RPL-P_4SDC1,RPL-P_3SDC2,RPL-P_2SDC3,ADL_SBGA_5GC,MTL_IFWI_CBV_PMC,MTL_IFWI_CBV_TBT,MTL_IFWI_CBV_EC,MTL_IFWI_CBV_EC,MTL_IFWI_CBV_IOM,ADL_N_IFWI_5SGC1,ADL_N_IFWI_4SDC1,ADL_N_IFWI_3SDC1,ADL_N_IFWI_2SDC1,ADL_N_IFWI_2SDC2,ADL_N_IFWI_2SDC3,ADL_N_IFWI_IEC_PMC,ADL_N_IFWI_IEC_IOM,ADL_N_IFWI_IEC_EC,MTL-P_5SGC1,MTL-P_4SDC1,MTL-P_4SDC2,MTL-P_3SDC3,MTL-P_3SDC4,MTL-P_2SDC5,MTL-P_2SDC6,RPL-P_2SDC6,RPL-Px_4SP2,MTLSGC1,MTLSDC2,MTLSDC3,MTLSDC4,MTLSDC2,MTLSDC3,MTLSDC4,MTLSDC1,RPL_Hx-R-DC1,RPL_Hx-R-GC,RPL_Hx-R-GC,RPL_Hx-R-DC1,RPL_Hx-R-GC,RPL_Hx-R-DC1,RPL_Hx-R-GC,RPL_Hx-R-DC1,LNLM2SDC7,RPL-P_DC7,RPLP_SV1GC,RPLP_Win10GC,RPLP_SV1DC1,RPLP_Win10DC1,RPLP_SV1DC2,RPLP_Win10DC2</t>
  </si>
  <si>
    <t>alderlake-m,alderlake-n,alderlake-p,alderlake-sb,arrowlake-s,lunarlake-m,lunarlake-p,lunarlake-s,meteorlake-m,meteorlake-n,meteorlake-p,meteorlake-s,raptorlake-p,raptorlake-px,raptorlake_refresh-sbga</t>
  </si>
  <si>
    <t>fw.ifwi.bios,fw.ifwi.ec</t>
  </si>
  <si>
    <t>alderlake-m,alderlake-n,alderlake-p,alderlake-sb,lunarlake-m,lunarlake-p,raptorlake-p,raptorlake_refresh-sbga</t>
  </si>
  <si>
    <t>Verify if SUT could be powered off ( S5) in battery and powered on (S5-&gt;S0) inACbrick</t>
  </si>
  <si>
    <t>CSS-IVE-130152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</si>
  <si>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H81_RS4_PV,TGL_H81_19H2_RS6_POE,TGL_H81_19H2_RS6_PreAlpha,TGL_Simics_VP_RS2_PSS1.0,TGL_Simics_VP_RS2_PSS1.1,TGL_Simics_VP_RS4_PSS1.0 ,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</si>
  <si>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modes,Power Btn/HID,Real Battery Management,S-states,USB-TypeC</t>
  </si>
  <si>
    <t>BC-RQTBC-2820
Use case ID: 
IceLake-UCIS-1052
BC-RQTBC-13987
1209950134
2201759422
4_335-UCIS-1956
RKL: 2203202841
JSLP: 2203202841</t>
  </si>
  <si>
    <t>Shutdown on AC brick and wake on real battery</t>
  </si>
  <si>
    <t>SUT could be power off in AC brick and power on in battery.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</si>
  <si>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3SDC2,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ADL-M_5SGC1,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LNLM2SDC7,LNLM2SDC7,RPLHx_Win10GC,RPLHx_Win10GC,RPLP_SV1GC,RPLP_Win10GC,RPLP_SV1DC1,RPLP_Win10DC1,RPLP_SV1DC2,RPLP_Win10DC2,RPLHx_SV1GC</t>
  </si>
  <si>
    <t>alderlake-m,alderlake-n,alderlake-p,alderlake-sb,arrowlake-s,lunarlake-m,lunarlake-p,raptorlake-p,raptorlake-sbga,raptorlake_refresh-sbga</t>
  </si>
  <si>
    <t>Verify that ALS  brightness control should work properly with AC&lt;-&gt;DC transition</t>
  </si>
  <si>
    <t>fw.ifwi.ish</t>
  </si>
  <si>
    <t>CSS-IVE-130192</t>
  </si>
  <si>
    <t>CNL_U22_PV,CNL_Y22_PV,GLK_B0_RS3_PV,JSLP_POR_20H1_Alpha,JSLP_POR_20H1_PowerOn,JSLP_POR_20H1_PreAlpha,JSLP_POR_20H2_Beta,JSLP_POR_20H2_PV,KBL_U21_PV,KBL_Y22_PV,KBLR_Y_PV,TGL_H81_19H2_RS6_PreAlpha,TGL_Simics_VP_RS2_PSS0.8,TGL_Simics_VP_RS2_PSS1.0,TGL_Simics_VP_RS2_PSS1.1,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5_PreAlpha</t>
  </si>
  <si>
    <t>AC/DC toggling,ISH</t>
  </si>
  <si>
    <t>BC-RQTBC-2862
TGL Requirement coverage: 220195299, 220194421, 
RKL:2203201744</t>
  </si>
  <si>
    <t>The brightness should be incereased or decreased autmatically on uncovering and covering ALS respectively.</t>
  </si>
  <si>
    <t>Sensor Viewer</t>
  </si>
  <si>
    <t>This test is to verify that ALS  brightness control should work properly with AC&lt;-&gt;DC transition</t>
  </si>
  <si>
    <t>EC-FV2,EC-BATTERY,EC-GPIO,TGL_PSS0.8P,InProdATMS1.0_03March2018,PSE 1.0,OBC-CNL-PCH-ISH-Sensors-ALS,OBC-ICL-PCH-ISH-Sensors-ALS,OBC-TGL-PCH-ISH-Sensors-ALS,GLK_ATMS1.0_Automated_TCs,KBLR_ATMS1.0_Automated_TCs,Desktop_NA,MTL_Test_Suite,IFWI_SYNC,ADL_N_IFWI,IFWI_TEST_SUITEIFWI_COVERAGE_DELTA,ADLMLP4x,ADL-P_5SGC1,ADL-P_5SGC2,ADL-M_5SGC1,RPL-P_5SGC1,RPL-P_5SGC2,ADL_SBGA_5GC,MTL-M_4SDC2,MTL_IFWI_CBV_EC,ADL_N_IFWI_5SGC1,ADL_N_IFWI_4SDC1,ADL_N_IFWI_3SDC1,ADL_N_IFWI_2SDC1,ADL_N_IFWI_IEC_EC,RPL-SBGA_5SC,RPL-SBGA_3SC,LNLM5SGC,LNLM3SDC2,LNLM4SDC1,LNLM3SDC3,LNLM3SDC4,LNLM3SDC5,LNLM2SDC6,RPL_Hx-R-GC,LNLM2SDC7,RPL-P_DC7, RPL-SBGA_DC3</t>
  </si>
  <si>
    <t>alderlake-m,alderlake-n,alderlake-p,alderlake-sb,lunarlake-m,lunarlake-p,meteorlake-m,meteorlake-p,raptorlake-p,raptorlake-sbga,raptorlake_refresh-sbga,tigerlake-h</t>
  </si>
  <si>
    <t>Verify that ALS and brightness control should work properly on Battery Power</t>
  </si>
  <si>
    <t>CSS-IVE-130194</t>
  </si>
  <si>
    <t>ISH,Real Battery Management</t>
  </si>
  <si>
    <t>BC-RQTBC-2862 
TGL Requirement coverage: 220195299, 220194421, 
RKL:2203201744</t>
  </si>
  <si>
    <t>The brightness should be increased or decreased autmatically on uncovering and covering ALS respectively.</t>
  </si>
  <si>
    <t>ifwi.alderlake,ifwi.arrowlake,ifwi.jasperlake,ifwi.lunarlake,ifwi.meteorlake,ifwi.raptorlake_refresh</t>
  </si>
  <si>
    <t>ifwi.alderlake,ifwi.jasperlake,ifwi.meteorlake</t>
  </si>
  <si>
    <t>This test is to verify that ALS and brightness control should work properly on Battery Power</t>
  </si>
  <si>
    <t>EC-FV2,EC-BATTERY,EC-GPIO,L5_milestone_only,TGL_PSS0.8P,InProdATMS1.0_03March2018,ec-tgl-pss-exbat,PSE 1.0,OBC-CNL-PCH-ISH-Sensors-ALS,OBC-ICL-PCH-ISH-Sensors-ALS,OBC-TGL-PCH-ISH-Sensors-ALS,GLK_ATMS1.0_Automated_TCs,KBLR_ATMS1.0_Automated_TCs,Desktop_NA,MTL_Test_Suite,IFWI_SYNC,ADL_N_IFWI,IFWI_TEST_SUITEIFWI_COVERAGE_DELTA,ADLMLP4x,ADL-P_5SGC2,ADL-M_5SGC1,RPL-P_5SGC1,RPL-P_5SGC2,ADL_SBGA_5GC,TAG-APL-ARCH-TO-PROD-WW21.2,GLK_NA,UDL2.0_ATMS2.0,OBC-CNL-PTF-PMC-Storage-Dstate_RTD3,OBC-CFL-PTF-PMC-Storage-Dstate_RTD3,OBC-ICL-PTF-PMC-Storage-Dstate_RTD3,OBC-TGL-PTF-PMC-Storage-Dstate_RTD3,MTL_PSS_1.0,MTL_PSS_0.8,UTR_SYNC,TGL_H_MASTER,MTL_TEMP,EC-NA,LNL_M_IFWI_PSS,MTL-M_4SDC2,MTL_IFWI_CBV_EC,ADL_N_IFWI_5SGC1,ADL_N_IFWI_4SDC1,ADL_N_IFWI_3SDC1,ADL_N_IFWI_2SDC1,ADL_N_IFWI_IEC_EC,LNLM5SGC,LNLM3SDC2,LNLM4SDC1,LNLM3SDC3,LNLM3SDC4,LNLM3SDC5,LNLM2SDC6,ARL_S_IFWI_0.8PSS,RPL_Hx-R-GC,LNLM2SDC7,RPL-P_DC7, RPL-SBGA_DC3</t>
  </si>
  <si>
    <t>alderlake-m,alderlake-n,alderlake-p,alderlake-sb,lunarlake-m,lunarlake-p,meteorlake-m,meteorlake-p,raptorlake-p,raptorlake_refresh-sbga,tigerlake-h</t>
  </si>
  <si>
    <t>Verify the basic functionality of fast charging usingACbrick</t>
  </si>
  <si>
    <t>CSS-IVE-130197</t>
  </si>
  <si>
    <t>CNL_U20_GT0_PV,CNL_U22_PV,CNL_Y22_PV,ICL_U42_RS6_PV,ICL_Y42_RS6_PV,KBLR_Y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</si>
  <si>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modes,Real Battery Management,S-states</t>
  </si>
  <si>
    <t>BC-RQTBC-9640
BC-RQTBC-13870
BC-RQTBC-13966
BC-RQTBCTL-508
BC-RQTBCTL-1185
BC-RQTBC-16774
RKL: 2203202821 , 2203203075</t>
  </si>
  <si>
    <t>Connected FC capable battery should charge from 5% to 50% within ~30 minutes while SUT is in fast charging mode.</t>
  </si>
  <si>
    <t>ifwi.alderlake,ifwi.arrowlake,ifwi.jasperlake,ifwi.lunarlake,ifwi.meteorlake,ifwi.raptorlake,ifwi.raptorlake_refresh,ifwi.rocketlake</t>
  </si>
  <si>
    <t>ifwi.alderlake,ifwi.meteorlake,ifwi.raptorlake</t>
  </si>
  <si>
    <t>Intended to verify the fast charging feature using AC brick , SUT should charge connected FC capable battery in fast charge mode
 </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</si>
  <si>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_SBGA_5GC,GLK-IFWI-SI,ICL-ArchReview-PostSi,OBC-CNL-EC-SMC-EM-ManageCharger,OBC-CFL-EC-SMC-EM-ManageCharger,OBC-ICL-EC-SMC-EM-ManageCharger,OBC-TGL-EC-SMC-EM-ManageCharger,OBC-LKF-PTF-DekelPhy-EM-PMC_EClite_ManageCharger,GLK_ATMS1.0_Automated_TCs,CML_BIOS_SPL,CML_EC_FV,IFWI_Payload_Platform,UTR_SYNC,ADL_N_MASTER,ADL_N_5SGC1,ADL_N_3SDC1,ADL_N_2SDC1,ADL_N_2SDC2,ADL_N_2SDC3,IFWI_COMMON_UNIFIED,TGL_H_MASTER,ADL-M_5SGC1,RPL-Px_5SGC1,RPL-Px_3SDC1,ADL_N_REV0,ADL-N_REV1,RPL-P_5SGC1,RPL-P_5SGC2,RPL-P_4SDC1,RPL-P_3SDC2,RPL-P_2SDC3,RPL-P_3SDC3,RPL-P_2SDC4,RPL-P_PNP_GC,RPL-Px_4SDC1,RPL-Px_3SDC2,MTL_IFWI_IAC_EC,ADL_N_IFWI_5SGC1,ADL_N_IFWI_4SDC1,ADL_N_IFWI_3SDC1,ADL_N_IFWI_2SDC1,ADL_N_IFWI_2SDC2,ADL_N_IFWI_2SDC3,ADL_N_IFWI_IEC_EC,MTL-P_5SGC1,MTL-P_4SDC1,MTL-P_4SDC2,MTL-P_3SDC3,MTL-P_3SDC4,MTL-P_2SDC5,MTL-P_2SDC6,RPL-SBGA_5SC,RPL-SBGA_4SC,RPL-P_2SDC6,RPL_Hx-R-GC,RPL_Hx-R-DC1,RPL_Hx-R-GC,RPL_Hx-R-DC1,RPL_Hx-R-GC,RPL_Hx-R-DC1,LNLM2SDC7,LNLM2SDC7,RPLHx_Win10GC,RPLHx_Win10GC,RPLP_SV1GC,RPLP_Win10GC,RPLP_SV1DC1,RPLP_Win10DC1,RPLP_SV1DC2,RPLP_Win10DC2,RPLHx_SV1GC</t>
  </si>
  <si>
    <t>alderlake-m,alderlake-n,alderlake-p,alderlake-sb,arrowlake-p,lunarlake-m,lunarlake-p,meteorlake-m,meteorlake-p,raptorlake-p,raptorlake-sbga,raptorlake_refresh-sbga</t>
  </si>
  <si>
    <t>Verify Display detection in Pre/Post OS and resolutions in Post OS with eDP, HDMI, DP and MIPI</t>
  </si>
  <si>
    <t>fw.ifwi.unknown</t>
  </si>
  <si>
    <t>CSS-IVE-130213</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</si>
  <si>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</si>
  <si>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t>
  </si>
  <si>
    <t>BC-RQTBC-9712
BC-RQTBC-9714
BC-RQTBC-9953
BC-RQTBC-9985
BC-RQTBC-9729</t>
  </si>
  <si>
    <t>Display panel should get detected correctly and recommended resolution mode should be same as panel native resolution mode. </t>
  </si>
  <si>
    <t>ifwi.alderlake,ifwi.arrowlake,ifwi.lunarlake,ifwi.meteorlake,ifwi.raptorlake,ifwi.raptorlake_refresh,ifwi.rocketlake</t>
  </si>
  <si>
    <t>ifwi.alderlake,ifwi.meteorlake,ifwi.raptorlake,ifwi.rocketlake</t>
  </si>
  <si>
    <t xml:space="preserve">1. GOP driver shall support the native resolution of the panel as default. 
2.  Shall set panel default mode (landscape/portrait) as default.
3. BIOS shall enable and do the necessary initialization to support following display ports: MIPI-DSI, HDMI
</t>
  </si>
  <si>
    <t>GLK-IFWI-SI,UDL2.0_ATMS2.0,OBC-CNL-GPU-DDI-Display-MIPI_eDP_DP_HDMI,OBC-CFL-GPU-DDI-Display-MIPI_eDP_DP_HDMI,OBC-ICL-GPU-DDI-Display-MIPI_eDP_DP_HDMI,OBC-TGL-GPU-DDI-Display-MIPI_eDP_DP_HDMI,TGL_BIOS_PO_P2,TGL_IFWI_PO_P3,rkl_cml_s62,IFWI_TEST_SUITE,ADL/RKL/JSL,MTL_Test_Suite,MTL_PSS_1.1IFWI_SYNC,IFWI_COVERAGE_DELTA,ADLMLP4x,ADL-P_5SGC1,ADL-P_5SGC2,ADL-M_5SGC1,ADL-M_3SDC1,RPL-Px_5SGC1,RPL-Px_4SDC1,RPL-P_5SGC1,RPLP_SV1GC,RPLP_Win10GC,RPL-P_4SDC1,RPLP_SV1DC1,RPLP_Win10DC1,RPL-P_3SDC2,RPLP_SV1DC2,RPLP_Win10DC2,RPL-P_2SDC4,RPL-S_ 5SGC1,RPLS_Win10GC,RPLS_SV1GC,RPL-S_4SDC1,RPL-S_3SDC1,RPL-S_4SDC2,RPL-S_2SDC1,RPL-S_2SDC2,RPL-S_2SDC3,ADL_SBGA_5GC,ADL-M_3SDC2,ADL-M_2SDC1,ADL-M_2SDC2,RPL-P_3SDC3,RPL-P_PNP_GC,RPL-S_2SDC7,ADL_SBGA_3DC1,ADL_SBGA_3DC2,ADL_SBGA_3DC3,ADL_SBGA_3DC4,ADL_SBGA_3SDC1,MTL-M_5SGC1,MTL-M_4SDC1,MTL-M_4SDC2,MTL-M_3SDC3,MTL-M_2SDC4,MTL-M_2SDC5,MTL-M_2SDC6,ADL_N_IFWI_5SGC1,ADL_N_IFWI_4SDC1,ADL_N_IFWI_3SDC1,ADL_N_IFWI_2SDC1,ADL_N_IFWI_2SDC3,RPL-SBGA_5SC,RPLHx_SV1GC,RPLHx_Win10GC,RPL-SBGA_4SC,RPL-SBGA_3SC,RPL-SBGA_2SC1,RPL-SBGA_2SC2,ARL_S_IFWI_1.1PSS,MTLSDC1,RPL_Hx-R-GC,RPL_Hx-R-DC1,RPL-SBGA_DC3,LNLM5SGC,LNLM4SDC1,LNLM3SDC2,LNLM3SDC3,LNLM3SDC4</t>
  </si>
  <si>
    <t>alderlake-m,alderlake-n,alderlake-p,alderlake-s,alderlake-sb,arrowlake-s,lunarlake-m,lunarlake-p,lunarlake-s,meteorlake-m,meteorlake-p,meteorlake-s,raptorlake-p,raptorlake-px,raptorlake-s,raptorlake-sbga,raptorlake_refresh-sbga</t>
  </si>
  <si>
    <t>Verification of Connected Standby with AMT features enabled in BIOS</t>
  </si>
  <si>
    <t>CSS-IVE-130395</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</si>
  <si>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M_ADP-M_LP5_20H1_Alpha,ADL-M_ADP-M_LP5_20H1_Beta,ADL-M_ADP-M_LP5_20H1_PV,ADL-M_ADP-M_LP5_21H1_Alpha,ADL-M_ADP-M_LP5_21H1_Beta,ADL-M_ADP-M_LP5_21H1_PV,ADL-M_ADP-M_LP5_20H1_PreAlpha,ADL-M_ADP-M_LP5_21H1_PreAlpha,ADL-P_ADP-LP_DDR4_PreAlpha</t>
  </si>
  <si>
    <t>AMT,InstantGo (CS),MoS (Modern Standby),Power Btn/HID,vPRO</t>
  </si>
  <si>
    <t>BC-RQTBC-12641
ICL: Test coverage should be there for the scenario  "Connected Standby with AMT features"
TGL: BC-RQTBCTL-884
RKL: 2203203079
ADL:2202738369
2202744491</t>
  </si>
  <si>
    <t>All steps should pass ,Connected Standby Exit for AMT CS implementation should be fine without errors</t>
  </si>
  <si>
    <t>bios.arrowlake,bios.raptorlake,bios.rocketlake,bios.tigerlake,ifwi.alderlake,ifwi.arrowlake,ifwi.lunarlake,ifwi.meteorlake,ifwi.raptorlake,ifwi.rocketlake</t>
  </si>
  <si>
    <t>bios.raptorlake,ifwi.alderlake,ifwi.meteorlake,ifwi.raptorlake,ifwi.rocketlake</t>
  </si>
  <si>
    <t>With AMT features enabled in bios, Connected Standby Exit for AMT CS implementation should be fine without errors
 </t>
  </si>
  <si>
    <t>ICL-ArchReview-PostSi,UDL2.0_ATMS2.0,OBC-CNL-PCH-CSME-Manageability-MEBx,OBC-CFL-PCH-CSME-Manageability-MEBx,OBC-ICL-PCH-CSME-Manageability-MEBx,OBC-TGL-PCH-CSME-Manageability-MEBx,IFWI_TEST_SUITE,ADL/RKL/JSL,RKL-S X2_(CML-S+CMP-H)_S102,RKL-S X2_(CML-S+CMP-H)_S62,MTL_Test_Suite,IFWI_SYNC,IFWI_COVERAGE_DELTA,RPLSGC1,RPLSGC2,RPL_S_MASTER,RKL_S_X1_4SDC,RKL_S_X1_2*2SDC,ADL-M_5SGC1,ADL_SBGA_5GC, ADL_SBGA_3DC4,RPL-S_4SDC1,RPL-S_2SDC9, RPL-S_3SDC1, RPL-S_2SDC3,MTL-M_5SGC1,MTL-M_3SDC3,MTL-M_2SDC4,MTL-M_2SDC5,MTL-M_2SDC6,MTL_IFWI_CBV_CSME,RPL-SBGA_5SC,,RPL-P_5SGC1,RPL-P_2SDC3,,RPL-P_3SDC2,,,MTLSDC1,MTLSDC2,RPL_Hx-R-GC,LNLM5SGC,LNLM3SDC2,MTLSGC1,MTLSDC1,MTLSDC2,RPL_Hx-R-GC,MTL_IFWI_AMT,LNLM5SGC, LNLM3SDC2, LNLM2SDC7,RPL-P_DC7, RPL-SBGA_DC3,RPLP_SV1GC, RPLP_Win10GC, RPLP_SV1DC1, RPLP_Win10DC1,RPLP_SV1DC2,RPLP_Win10DC2,RPLS_SV1GC, RPLS_Win10GC,RPLHx_SV1GC,RPLHx_Win10GC</t>
  </si>
  <si>
    <t>alderlake-m,alderlake-p,alderlake-s,alderlake-sb,arrowlake-px,arrowlake-s,lunarlake-m,lunarlake-p,lunarlake-s,meteorlake-m,meteorlake-p,meteorlake-s,raptorlake-p,raptorlake-s,raptorlake-sbga,raptorlake_refresh-sbga,tigerlake-h</t>
  </si>
  <si>
    <t>Verify wakeup event using Touch sensor is successful for multiple iterations(Touch Pad)</t>
  </si>
  <si>
    <t>CSS-IVE-130946</t>
  </si>
  <si>
    <t>GLK_B0_RS3_PV,JSLP_POR_20H1_Alpha,JSLP_POR_20H1_PreAlpha,JSLP_POR_20H2_Beta,JSLP_POR_20H2_PV,JSLP_TestChip_19H1_PreAlpha,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</si>
  <si>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I2C/USB touch pad,TouchPad</t>
  </si>
  <si>
    <t>BC-RQTBC-10036
BC-RQTBC-16709</t>
  </si>
  <si>
    <t> 
Ensure that SUT wakes up from S0i3 and the display gets turned on using Touchpad
 </t>
  </si>
  <si>
    <t>bios.arrowlake,bios.raptorlake,ifwi.alderlake,ifwi.arrowlake,ifwi.jasperlake,ifwi.lunarlake,ifwi.meteorlake,ifwi.raptorlake</t>
  </si>
  <si>
    <t>bios.arrowlake,bios.raptorlake,ifwi.alderlake,ifwi.jasperlake,ifwi.meteorlake,ifwi.raptorlake</t>
  </si>
  <si>
    <t>1. Verify  when input generated on the Touchpad, it should wake the SUT from S0I3 .
2. Do S0I3 cycling for 10 times
Note: Touch pad is S0ix wake source for APL (HSD:1604058424)</t>
  </si>
  <si>
    <t>UDL2.0_ATMS2.0,IFWI_TEST_SUITE,ADL/RKL/JSL,MTL_Test_Suite,IFWI_SYNC,ADL_N_IFWIIFWI_COVERAGE_DELTA,ADLMLP4x,ADL-P_5SGC1,ADL-M_5SGC1,RPL-P_5SGC1,ADL_SBGA_5GC,MTL_PSS_CMS,MTL_IFWI_PSS_BLOCK,RPL-SBGA_5SC,ADL_N_IFWI_5SGC1,ADL_N_IFWI_4SDC1,ADL_N_IFWI_2SDC1,ADL_N_IFWI_IEC_General,RPL-Px_4SP2,RPL-P_5SGC1, RPL-SBGA_DC3,LNLM5SGC, LNLM4SDC1, LNLM3SDC2,RPLHx_Win10GC, RPLHx_SV1GC</t>
  </si>
  <si>
    <t>alderlake-m,alderlake-n,alderlake-p,alderlake-sb,arrowlake-px,lunarlake-m,lunarlake-p,meteorlake-m,meteorlake-p,raptorlake-p,raptorlake-px,raptorlake-sbga</t>
  </si>
  <si>
    <t>Verify that battery gets charged in S0 state with SDP, CDC, DCP and PD chargers</t>
  </si>
  <si>
    <t>CSS-IVE-131003</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</si>
  <si>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KBL_U21_PV,LKF_A0_RS4_Alpha,LKF_A0_RS4_POE,LKF_B0_RS4_Beta,LKF_B0_RS4_PO,LKF_B0_RS4_PV ,LKF_Bx_ROW_19H1_Alpha,LKF_Bx_ROW_19H2_Beta,LKF_Bx_ROW_19H2_PV,LKF_Bx_ROW_20H1_PV,TGL_ H81_RS4_Alpha,TGL_ H81_RS4_Beta,TGL_ H81_RS4_PV,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</si>
  <si>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Charging modes,Real Battery Management</t>
  </si>
  <si>
    <t>Coverage for basic charging using CDP,SDP,CDP,DP
LKF UCIS: IceLake-UCIS-929 (4_335-UCIS-2417), IceLake-UCIS-781 (4_335-UCIS-2396)
BC-RQTBC-13963
RKL: 1209949930
ADL : 2205443882</t>
  </si>
  <si>
    <t>Battery gets charged with SDP, CDP, DCP and PD chargers</t>
  </si>
  <si>
    <t>ifwi.alderlake,ifwi.arrowlake,ifwi.lunarlake,ifwi.meteorlake,ifwi.raptorlake,ifwi.raptorlake_refresh</t>
  </si>
  <si>
    <t>Intention of the test case is to verify that battery get charged with SDP, CDP, DCP and PD chargers in S0 state.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</si>
  <si>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RPL_P_Master,GLK-IFWI-SI,OBC-CNL-EC-SMC-EM-ManageCharger,OBC-CFL-EC-SMC-EM-ManageCharger,OBC-ICL-EC-SMC-EM-ManageCharger,OBC-TGL-EC-SMC-EM-ManageCharger,OBC-LKF-PTF-DekelPhy-EM-PMC_EClite_ManageCharger,CML_BIOS_SPL,IFWI_Payload_Platform,UTR_SYNC,ADL_N_MASTER,ADL_N_5SGC1,ADL_N_3SDC1,ADL_N_2SDC1,ADL_N_2SDC2,ADL_N_2SDC3,IFWI_COMMON_UNIFIED,TGL_H_MASTER,ADL-P_5SGC2,ADL-M_5SGC1,RPL-Px_5SGC1,RPL-Px_3SDC1,ADL_N_REV0,ADL-N_REV1,ADL_SBGA_5GC,RPL-P_5SGC1,RPL-P_5SGC2,RPL-P_4SDC1,RPL-P_3SDC2,RPL-P_2SDC3,RPL-P_3SDC3,RPL-P_2SDC4,RPL-P_PNP_GC,RPL-Px_4SDC1,RPL-Px_3SDC2,MTL_IFWI_CBV_EC,ADL_N_IFWI_5SGC1,ADL_N_IFWI_4SDC1,ADL_N_IFWI_3SDC1,ADL_N_IFWI_2SDC1,ADL_N_IFWI_2SDC2,ADL_N_IFWI_2SDC3,ADL_N_IFWI_IEC_EC,RPL-P_2SDC6,RPL-Px_4SP2,RPL-Px_4SP2,RPL_Hx-R-GC,RPL_Hx-R-DC1,RPL_Hx-R-GC,RPL_Hx-R-DC1,RPL_Hx-R-GC,RPL_Hx-R-DC1,LNLM2SDC7,LNLM2SDC7,RPLP_SV1GC,RPLP_Win10GC,RPLP_SV1DC1,RPLP_Win10DC1,RPLP_SV1DC2,RPLP_Win10DC2</t>
  </si>
  <si>
    <t>alderlake-m,alderlake-n,alderlake-p,lunarlake-m,lunarlake-p,raptorlake-p,raptorlake_refresh-sbga</t>
  </si>
  <si>
    <t>Verify Type-C multi port functionality - Consumer, Display and USB</t>
  </si>
  <si>
    <t>bios.platform,bios.sa,fw.ifwi.dekelPhy,fw.ifwi.iom,fw.ifwi.nphy,fw.ifwi.pmc,fw.ifwi.sam,fw.ifwi.sphy,fw.ifwi.tbt</t>
  </si>
  <si>
    <t>CSS-IVE-131085</t>
  </si>
  <si>
    <t>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Y42_RS6_PV,KBL_U21_PV,KBLR_Y_PV,KBLR_Y22_PV,RKL_S61_TGPH_Native_DDR4_RS6_Alpha,RKL_S61_TGPH_Native_DDR4_POE,RKL_S61_TGPH_Native_DDR4_RS7_Beta,RKL_S61_TGPH_Native_DDR4_RS7_PV,RKL_S81_CMPH_Xcomp_DDR4_POE,RKL_S81_CMPH_Xcomp_DDR4_RS6_Alpha,RKL_S81_CMPH_Xcomp_DDR4_RS7_Beta,RKL_S81_CMPH_Xcomp_DDR4_RS7_PV,TGL_ H81_RS4_Alpha,TGL_ H81_RS4_Beta,TGL_ H81_RS4_PV,TGL_H81_19H2_RS6_PreAlpha,TGL_U42_RS4_PV,TGL_UY42_PO,TGL_Y42_RS4_PV,WHL_U42_Corp_PV,WHL_U42_PV,WHL_U43e_Corp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</si>
  <si>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Display Panels,Real Battery Management,TBT_PD_EC_NA,TCSS,USB PD,USB3.0,USB-TypeC</t>
  </si>
  <si>
    <t>USB Type_C Use Case Strategy_v0.6
CNL Type-C Test Strategy_document
BC-RQTBC-14618
BC-RQTBC-15628
JSL PRD Coverage : BC-RQTBC-16531
TGL PSS UCIS Coverage: IceLake-UCIS-4269
CML PRD Coverage:BC-RQTBC-14618
RKL Coverage ID :2203201383,2203202518,2203203016,2203202802,2203202480</t>
  </si>
  <si>
    <t>SUT gets charging over Type-C, USB and Display functionality over another Type-C port should function Simultaneously without any issue</t>
  </si>
  <si>
    <t>bios.arrowlake,bios.lunarlake,bios.meteorlake,bios.raptorlake_refresh,ifwi.alderlake,ifwi.arrowlake,ifwi.lunarlake,ifwi.meteorlake,ifwi.raptorlake,ifwi.raptorlake_refresh,ifwi.rocketlake</t>
  </si>
  <si>
    <t>bios.lunarlake,bios.meteorlake,ifwi.alderlake,ifwi.meteorlake,ifwi.raptorlake,ifwi.rocketlake</t>
  </si>
  <si>
    <t>This test is to Verify Type-C multi port functionality - Consumer, Display and USB</t>
  </si>
  <si>
    <t>KBL-U-KC,EC-NA,EC-BATTERY,EC-TYPEC,L5_milestone_only,UDL2.0_ATMS2.0,EC-PD-NA,OBC-CNL-PCH-XDCI-USBC-USB_Storage_HDMI,OBC-CFL-PCH-XDCI-USBC-USB_Storage_HDMI,OBC-ICL-CPU-iTCSS-TCSS-USB_Storage_HDMI,OBC-TGL-CPU-iTCSS-TCSS-USB_Storage_HDMI,TGL_IFWI_PO_P2,IFWI_TEST_SUITE,ADL/RKL/JSL,Delta_IFWI_BIOS,Desktop_NA,MTL_Test_Suite,IFWI_SYNC,IFWI_COVERAGE_DELTA,RPL_S_MASTER,RPL-Px_3SDC1,MTL_P_MASTER,RPL-P_5SGC2,RPL-P_3SDC2,RPL-P_5SGC1,RPL-P_4SDC1,MTL_IFWI_CBV_TBT,MTL_IFWI_CBV_EC,MTL_IFWI_CBV_IOM,MTL-P_5SGC1,MTL-P_4SDC1,MTL-P_4SDC2,MTL-P_3SDC3,MTL-P_3SDC4,MTL-P_2SDC5,MTL-P_2SDC6,RPL-P_2SDC5,RPL-Px_4SP2,RPL-Px_2SDC1,LNLM5SGC,LNLM3SDC3,LNLM3SDC4,LNLM3SDC5,LNLM5SGC,LNLM3SDC3,LNLM3SDC4,LNLM3SDC5,LNLM5SGC,LNLM3SDC3,LNLM3SDC4,LNLM3SDC5,LNLM3SDC1,LNLM2SDC6,LNL_M_PSS0.8,RPL_Hx-R-DC1,RPL_Hx-R-GC,RPL_Hx-R-GC,RPL_Hx-R-DC1,LNLM2SDC7,RPL-P_DC7,RPLP_SV1GC,RPLP_Win10GC,RPLP_SV1DC1,RPLP_Win10DC1,RPLP_SV1DC2,RPLP_Win10DC2</t>
  </si>
  <si>
    <t>alderlake-m,alderlake-p,arrowlake-px,arrowlake-s,lunarlake-m,meteorlake-p,raptorlake-p,raptorlake-px,raptorlake_refresh-sbga</t>
  </si>
  <si>
    <t>Verify Type-C multi port functionality - Provider, Display and USB</t>
  </si>
  <si>
    <t>CSS-IVE-131088</t>
  </si>
  <si>
    <t>ADL-S_ADP-S_UDIMM_DDR5_1DPC_PreAlpha,CFL_KBPH_S62_RS3_PV,CFL_KBPH_S82_RS6_PV ,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KBL_U21_PV,KBLR_Y_PV,KBLR_Y22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</si>
  <si>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Display Panels,TBT_PD_EC_NA,TCSS,USB3.0,USB-TypeC</t>
  </si>
  <si>
    <t>USB Type_C Use Case Strategy_v0.6
CNL Type-C Test Strategy_document
BC-RQTBC-14618
BC-RQTBC-15628
TGL PSS UCIS Coverage: IceLake-UCIS-4269
CML PRD Coverage: BC-RQTBC-14618
RKL Coverage ID :2203201383,2203202518,2203203016,2203202802,2203202480</t>
  </si>
  <si>
    <t>SUT should provide charge over Type-C and Simultaneously USB and Display functionality over another Type-C port should function without any issue</t>
  </si>
  <si>
    <t>bios.arrowlake,bios.lunarlake,bios.meteorlake,ifwi.alderlake,ifwi.meteorlake,ifwi.raptorlake,ifwi.rocketlake</t>
  </si>
  <si>
    <t>This test is to Verify Type-C multi port functionality - Provider, Display and USB</t>
  </si>
  <si>
    <t>KBL-U-KC,EC-NA,L5_milestone_only,ICL-ArchReview-PostSi,UDL2.0_ATMS2.0,EC-PD-NA,OBC-CNL-PCH-XDCI-USBC-USB2_Display_Storage_DP_HDMI,OBC-CFL-PCH-XDCI-USBC-USB2_Display_Storage_DP_HDMI,IFWI_TEST_SUITE,ADL/RKL/JSL,Delta_IFWI_BIOS,MTL_Test_Suite,MTL_PSS_1.0IFWI_SYNC,IFWI_COVERAGE_DELTA,RPLSGC1,RPLSGC2,ADL-P_5SGC1,ADL-P_5SGC2,RPL-Px_5SGC1,RPL-Px_3SDC1,MTL_P_MASTER,MTL_S_MASTER,RPL-P_5SGC1,RPL-P_5SGC2,RPL-P_4SDC1,RPL-P_3SDC2,RPL-P_2SDC3,RPL-S_ 5SGC1,RPL_S_MASTER,RPL_S_PO_P2,MTL_HFPGA_TCSS,ADL_SBGA_5GC,MTL_PSS_1.0_BLOCK,KBL_NON_ULT,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IFWI_FOC_BAT,MTL_IFWI_PSS_EXTENDED,CQN_DASHBOARD,MTL_M_MASTER,ADL-M_5SGC1,ADL-M_2SDC2,ADL-M_3SDC1,ADL-M_3SDC2,ADL-M_2SDC1,ADL-P_4SDC2,ADL_N_PO_Phase2,ADL_N_REV0,ADL-N_REV1,MTL_IFWI_BAT,RPL-SBGA_5SC,RPL-S_5SGC1,MTL_IFWI_PSS_BLOCK,RPL-S_2SDC4,MTL_IFWI_CBV_TBT,MTL_IFWI_CBV_EC,MTL_IFWI_CBV_IOM,MTL-P_5SGC1,MTL-P_4SDC1,MTL-P_4SDC2,MTL-P_3SDC3,MTL-P_3SDC4,MTL-P_2SDC5,MTL-P_2SDC6,RPL-P_2SDC5,RPL-P_2SDC6,RPL-Px_4SP2,RPL-Px_2SDC1,LNLM5SGC,LNLM3SDC3,LNLM3SDC4,LNLM3SDC5,LNLM5SGC,LNLM3SDC3,LNLM3SDC4,LNLM3SDC5,LNLM5SGC,LNLM3SDC3,LNLM3SDC4,LNLM3SDC5,LNLM3SDC1,LNLM2SDC6,ARL_S_PSS1.0,MTLSGC1,MTLSGC1,MTLSDC1,RPL_Hx-R-DC1,RPL_Hx-R-GC,RPL_Hx-R-GC,RPL_Hx-R-DC1,LNLM2SDC7,RPL-P_DC7,RPLS_SV1DC,RPLP_SV1GC,RPLP_Win10GC,RPLP_SV1DC1,RPLP_Win10DC1,RPLP_SV1DC2,RPLP_Win10DC2,RPLHx_SV1GC,RPLHx_Win10GC</t>
  </si>
  <si>
    <t>alderlake-p,alderlake-sb,arrowlake-px,arrowlake-s,lunarlake-m,lunarlake-p,meteorlake-p,meteorlake-s,raptorlake-p,raptorlake-px,raptorlake-s,raptorlake_refresh-sbga</t>
  </si>
  <si>
    <t>alderlake-m,alderlake-p,arrowlake-s,lunarlake-m,lunarlake-p,lunarlake-s,meteorlake-m,meteorlake-p,meteorlake-s,raptorlake-p,raptorlake-px,raptorlake-s,raptorlake-sbga,raptorlake_refresh-sbga</t>
  </si>
  <si>
    <t>Verify Type-C multi port functionality - USB Hub, HDMI,TBT eGFx,Consumer on Hot Plug</t>
  </si>
  <si>
    <t>CSS-IVE-131230</t>
  </si>
  <si>
    <t>CFL_U43e_PV,ICL_U42_RS6_PV,TGL_ H81_RS4_Alpha,TGL_ H81_RS4_Beta,TGL_ H81_RS4_PV,TGL_U42_RS4_PV,TGL_UY42_PO,TGL_U42_RS6_Alpha,TGL_U42_RS6_Beta,TGL_U42_RS6_PV,ADL-P_ADP-LP_DDR4_ALPHA,ADL-P_ADP-LP_DDR4_BETA,ADL-P_ADP-LP_DDR4_PV,ADL-P_ADP-LP_DDR5_ALPHA,ADL-P_ADP-LP_DDR5_BETA,ADL-P_ADP-LP_DDR5_PV,ADL-P_ADP-LP_LP5_ALPHA,ADL-P_ADP-LP_LP5_BETA,ADL-P_ADP-LP_LP5_PV,ADL-P_ADP-LP_LP5_PreAlpha,ADL-P_ADP-LP_DDR4_PreAlpha,ADL-P_ADP-LP_DDR5_PreAlpha</t>
  </si>
  <si>
    <t>Display Panels,ext.Gfx,iTBT,Real Battery Management,TBT,TBT_PD_EC_NA,TCSS,USB PD,USB2.0,USB3.0,USB-TypeC</t>
  </si>
  <si>
    <t>BC-RQTBC-14647
 ICL PRD Coverage: BC-RQTBC-13873 BC-RQTBC-14633 BC-RQTBC-15216 BC-RQTBC-12350 
BC-RQTBC-15628
TGL: BC-RQTBCTL-498,BC-RQTBCTL-1152,BC-RQTBCTL-492
TGL Coverage : 220194400
CML PRD Coverage: BC-RQTBC-12350
RKL Coverage ID : 2203202802</t>
  </si>
  <si>
    <t>USB Hub, HDMI,TBT eGFx,Consumer Functionality on Hot-Plug should work simultaneously without any issue</t>
  </si>
  <si>
    <t xml:space="preserve">This test case to Verify simultaneous functionality of USB Hub, HDMI,TBT eGFx,Consumer Role on Hot Plug </t>
  </si>
  <si>
    <t>KBL-U-KC,EC-TBT3,EC-TYPEC,EC-NA,ICL-ArchReview-PostSi,UDL2.0_ATMS2.0,EC-PD-NA,OBC-ICL-CPU-iTCSS-TCSS-Display_HDMI,OBC-TGL-CPU-iTCSS-TCSS-Display_HDMI,TGL_BIOS_PO_P3,TGL_IFWI_PO_P3,IFWI_TEST_SUITE,Delta_IFWI_BIOS,IFWI_Payload_Dekel,MTL_Test_Suite,IFWI_SYNC,IFWI_FOC_BATIFWI_COVERAGE_DELTA,RPL-P_5SGC2,RPL-P_3SDC2,RPL-P_5SGC1,RPL-P_4SDC1,MTL_IFWI_IAC_IOM,MTL_IFWI_CBV_TBT,MTL_IFWI_CBV_TBT,MTL_IFWI_CBV_EC,MTL_IFWI_CBV_IOM,MTL-P_5SGC1,MTL-P_4SDC1,MTL-P_4SDC2,MTL-P_3SDC3,MTL-P_3SDC4,MTL-P_2SDC5,MTL-P_2SDC6,RPL-P_2SDC5,RPL-Px_4SP2,RPL-Px_4SP2,RPL_Hx-R-DC1,RPL_Hx-R-GC,RPL_Hx-R-GC,RPL_Hx-R-DC1,RPL_Hx-R-GC,RPL_Hx-R-DC1,RPL_Hx-R-GC,RPL_Hx-R-DC1,RPL-P_DC7,RPLP_SV1GC,RPLP_Win10GC,RPLP_SV1DC1,RPLP_Win10DC1,RPLP_SV1DC2,RPLP_Win10DC2</t>
  </si>
  <si>
    <t>alderlake-p,arrowlake-s,lunarlake-p,meteorlake-p,raptorlake-p,raptorlake_refresh-sbga</t>
  </si>
  <si>
    <t>Verify Local USB Keyboard and mouse functionality during USB-R session</t>
  </si>
  <si>
    <t>CSS-IVE-131351</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</si>
  <si>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CNL_U20_GT0_PV,CNL_U22_PV,CNL_Y22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</si>
  <si>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MEBx</t>
  </si>
  <si>
    <t>Local keyboard should work properly in BIOS when USB-r session established .</t>
  </si>
  <si>
    <t>bios.arrowlake,bios.lunarlake,bios.meteorlake,bios.raptorlake,bios.rocketlake,bios.tigerlake,ifwi.alderlake,ifwi.arrowlake,ifwi.lunarlake,ifwi.meteorlake,ifwi.raptorlake,ifwi.rocketlake</t>
  </si>
  <si>
    <t>verifying Local USB Keyboard and mouse functionality during USB-R session.</t>
  </si>
  <si>
    <t>UDL2.0_ATMS2.0,IFWI_TEST_SUITE,ADL/RKL/JSL,Delta_IFWI_BIOS,RKL-S X2_(CML-S+CMP-H)_S102,RKL-S X2_(CML-S+CMP-H)_S62,MTL_Test_Suite,IFWI_SYNC,MTL_S_MASTER,RPL_S_MASTER,RPL_P_MASTERIFWI_COVERAGE_DELTA,ADL-S_4SDC1,ADL-S_4SDC2,ADL-S_4SDC4,RPLSGC1,RPLSGC2,RPL_S_MASTER,RPL-S_2SDC3,RKL_S_X1_2*2SDC,RKL_S_X1_4SDC,ADL-M_5SGC1,ADL-P_4SDC2,ADL_SBGA_5GC, ADL_SBGA_3DC4,RPL-S_4SDC1,RPL-S_2SDC9,RPL-S_3SDC1,RPL-S_2SDC3,ARL_S_MASTER,ARL_PX_MASTER,MTL_IFWI_CBV_CSME,RPL-SBGA_5SC,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</si>
  <si>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PCH /CSE/CPU bootstall unlock via BSSB</t>
  </si>
  <si>
    <t>fw.ifwi.bios</t>
  </si>
  <si>
    <t>CSS-IVE-131401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</si>
  <si>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</si>
  <si>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CNL-UCIS-4655
BC-RQTBC-15182
BC-RQTBC-13206
IceLake-UCIS-2740
IceLake-FR-36583
IceLake-UCIS-2736
LKF: 4_335-UCIS-2079
TGL UCIS::220194349
LKF FR:4_335-FR-17293
TGL PRD:BC-RQTBCLF-282
JSL:4_335-UCIS-2919
RKL:1209949056
ADL:1305899484
LKF PSS UCIS Coverage:  IceLake-UCIS-2740, IceLake-UCIS-4290</t>
  </si>
  <si>
    <t> PCH bootstall, CSE bootstall, CPU bootstall can be enabled via BSSB</t>
  </si>
  <si>
    <t>ifwi.alderlake,ifwi.arrowlake,ifwi.jasperlake,ifwi.lunarlake,ifwi.meteorlake,ifwi.raptorlake,ifwi.rocketlake</t>
  </si>
  <si>
    <t>ifwi.alderlake,ifwi.jasperlake,ifwi.meteorlake,ifwi.raptorlake,ifwi.rocketlake</t>
  </si>
  <si>
    <t>This test case is to verify that PCH bootstall, CSE bootstall, CPU bootstall can be enabled via BSSB</t>
  </si>
  <si>
    <t>EC-TYPEC,ICL-ArchReview-PostSi,UDL2.0_ATMS2.0,EC-PD-NA,OBC-CNL-CPU-NPK-Debug-BSSB,OBC-CFL-CPU-NPK-Debug-BSSB,OBC-ICL-CPU-NPK-Debug-BSSB,OBC-LKF-CPU-NPK-Debug-BSSB,OBC-TGL-CPU-NPK-Debug-BSSB,IFWI_TEST_SUITE,RPL-P_5SGC1,RPLP_SV1GC,RPLP_Win10GC,RPL-P_5SGC2,RPL-P_4SDC1,RPLP_SV1DC1,RPLP_Win10DC1,RPL-P_3SDC2,RPLP_SV1DC2,RPLP_Win10DC2,RPL-P_2SDC3,RKL_Native_PO,RKL_Xcomp_PO,Phase_2,ADL/RKL/JSL,CML_H_ADP_S_PO,Delta_IFWI_BIOS,MTL_Test_Suite,IFWI_SYNC,RPL-S_5SGC1,RPL-S_2SDC3,RPL-S_2SDC2,RPL-S_2SDC7,RPL-S_2SDC1,RPL-S_3SDC1,RPL-S_4SDC1,RPL-S_3SDC2,ADL_SBGA_5GC,IFWI_COVERAGE_DELTA,RPLSGC1,RPLSGC2,ADLMLP4x,ADL-P_5SGC1,ADL-P_5SGC2,ADL-M_5SGC1,RPL-Px_5SGC1,RPL-Px_3SDC1,RPL_S_IFWI_PO_Phase2,RPL-S_ 5SGC1,RPL-S_4SDC1,RPL-S_3SDC2,RPL-S_4SDC2,RPLS_SV1GC,RPLS_Win10GC,RPLS_SV1DC,RPL-S_3SDC1,RPL-S_2SDC1,RPL-S_2SDC2,RPL-S_2SDC7,RPL-S_2SDC3,RPL-S_2SDC4,ADL_SBGA_3SDC1,RPL_Px_PO_P2,RPL_SBGA_IFWI_PO_Phase2,MTL_IFWI_CBV_PCHC,RPL_P_PO_P2,RPL-SBGA_5SC,RPL-SBGA_4SC,RPLHx_SV1GC,RPLHx_Win10GC,RPL-SBGA_DC3,RPL-SBGA_3SC,ARL_Px_IFWI_CI,MTLSGC1, MTLSDC4,MTLSDC2,MTLSDC1,MTLSDC5,MTLSDC3,MTL_IFWI_MEBx</t>
  </si>
  <si>
    <t>alderlake-m,alderlake-p,alderlake-sb,arrowlake-s,lunarlake-m,lunarlake-p,lunarlake-s,meteorlake-m,meteorlake-p,meteorlake-s,raptorlake-p,raptorlake-px,raptorlake-s,raptorlake-sbga,tigerlake-h</t>
  </si>
  <si>
    <t>Verify system shutdown/reboot via Hardware buttons</t>
  </si>
  <si>
    <t>CSS-IVE-131426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</si>
  <si>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</si>
  <si>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ET
JSLP : 1607196266
ADL: 2205179961
RKL:1209951633,1209950123,1209950117 , 1209950160</t>
  </si>
  <si>
    <t>System should successfully shutdown/reboot via Hardware buttons</t>
  </si>
  <si>
    <t>Intention of the testcase is to verify system shutdown/reboot via Hardware buttons 
 </t>
  </si>
  <si>
    <t>EC-FV,EC-GPIO,UDL2.0_ATMS2.0,OBC-CNL-PTF-PMC-PM-Sx,OBC-ICL-PTF-PMC-PM-Sx,OBC-TGL-PTF-PMC-PM-Sx,OBC-LKF-PTF-PMC-PM-Sx,OBC-CFL-PTF-PMC-PM-Sx,RKL_Native_PO,RKL_Xcomp_PO,IFWI_TEST_SUITE,Phase_2,ADL/RKL/JSL,CML_H_ADP_S_PO,ADL_Arch_Phase_!,MTL_Test_Suite,IFWI_SYNC,ADL_N_IFWIIFWI_COVERAGE_DELTA,RPLSGC1,RPLSGC2,ADLMLP4x,ADL-P_5SGC1,ADL-P_5SGC2,ADL-M_5SGC1,MTL_S_IFWI_PSS_0.5,RPL_S_IFWI_PO_Phase2,RPL-S_ 5SGC1,ADL_SBGA_5GC,ADL_SBGA_3SDC1,RPL-P_5SGC1,RPL-P_4SDC1,RPL-P_3SDC2,RPL-P_2SDC3,RPL-S_ 5SGC1,RPL-S_4SDC1,RPL-S_4SDC2,RPL-S_3SDC1,RPL-S_2SDC2,RPL-S_2SDC3,RPL-S_2SDC7,RPL-S_2SDC8,RPL_Px_PO_P2,RPL_SBGA_IFWI_PO_Phase2,RPL-SBGA_4SC,RPL-SBGA_3SC,RPL-SBGA_2SC1,RPL-SBGA_2SC2,MTL_IFWI_CBV_PMC,MTL_IFWI_CBV_EC,ADL_N_IFWI_2SDC3,ADL_N_IFWI_2SDC1,ADL_N_IFWI_3SDC1,ADL_N_IFWI_4SDC1,ADL_N_IFWI_5SGC1,ADL_N_IFWI_IEC_General,ADL_N_IFWI_IEC_PMC,ADL_N_IFWI_IEC_EC,MTL-P_5SGC1,MTL-P_4SDC1,MTL-P_4SDC2,MTL-P_3SDC3,MTL-P_3SDC4,MTL-P_2SDC5,MTL-P_2SDC6,RPL_P_PO_P2,RPL-P_5SGC1,RPL-P_4SDC1,RPL-P_3SDC2,RPL-P_2SDC3,RPL-P_2SDC4,RPL-P_2SDC5,RPL-P_2SDC6,LNLM5SGC,LNLM4SDC1,LNLM3SDC2,LNLM3SDC3,LNLM3SDC4,LNLM3SDC5,LNLM2SDC6,LNLM2SDC7,ARL_S_IFWI_0.5PSS,RPL_Hx-R-GC</t>
  </si>
  <si>
    <t>alderlake-m,alderlake-n,alderlake-p,alderlake-sb,arrowlake-s,lunarlake-m,lunarlake-p,lunarlake-s,meteorlake-m,meteorlake-p,meteorlake-s,raptorlake-p,raptorlake-px,raptorlake-s,raptorlake-sbga,raptorlake_refresh-sbga</t>
  </si>
  <si>
    <t>Validate SUT resumes from Adaptive hibernate when Long Suspend with CMS</t>
  </si>
  <si>
    <t>CSS-IVE-131452</t>
  </si>
  <si>
    <t>ICL_U42_RS6_PV,ICL_UN42_KC_PV_RS6,ICL_Y42_RS6_PV,ICL_YN42_RS6_PV,LKF_A0_RS4_Alpha,LKF_A0_RS4_POE,LKF_B0_RS4_Beta,LKF_B0_RS4_PO,LKF_B0_RS4_PV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</si>
  <si>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IceLake-UCIS-4302 ,220194448
LKF: B2B S0-&gt; CS-&gt; S4-&gt;S0-&gt;CS Stress test(For LKF specific requirement Platform Coverage for  CMS in PSS)
ADL:2202553217</t>
  </si>
  <si>
    <t>Postcode should be AB04 as When SUT is more than one hour in MoS, It should enter to hibernate called adaptive hibernate. </t>
  </si>
  <si>
    <t>User Predicted to be Away- When SUT is more than one hour in MoS, It should enter to hibernate called adaptive hibernate.
LKF: S0-&gt; CS-&gt; S4-&gt;S0-&gt;CS </t>
  </si>
  <si>
    <t>ADLMLP4x,ICL-ArchReview-PostSi,UDL2.0_ATMS2.0,IFWI_TEST_SUITE,Desktop_NA,ADL/RKL/JSL,ADL_Arch_Phase_!,MTL_Test_Suite,IFWI_SYNC,ADL_N_IFWIIFWI_COVERAGE_DELTA,RPL_S_MASTER,RPL-P_5SGC1,RPL-P_4SDC1,RPL-P_3SDC2,RPL-P_2SDC3,RPL-S_ 5SGC1,ADL-M_5SGC1,ADL_SBGA_5GC,ADL_SBGA_3SDC1,TAG-APL-ARCH-TO-PROD-WW21.2,GLK_NA,OBC-CNL-PTF-PMC-Storage-Dstate_RTD3,OBC-CFL-PTF-PMC-Storage-Dstate_RTD3,OBC-ICL-PTF-PMC-Storage-Dstate_RTD3,OBC-TGL-PTF-PMC-Storage-Dstate_RTD3,UTR_SYNC,TGL_H_MASTER,MTL_TEMP,EC-NA,MTL-M_4SDC1,MTL-M_4SDC2,MTL-M_3SDC3,MTL-M_2SDC4,MTL-M_2SDC5,MTL_IFWI_CBV_PMC,ADL_N_IFWI_2SDC3,ADL_N_IFWI_2SDC1,ADL_N_IFWI_3SDC1,ADL_N_IFWI_4SDC1,ADL_N_IFWI_5SGC1,MTL-P_5SGC1,MTL-P_4SDC1,MTL-P_4SDC2,MTL-P_3SDC3,MTL-P_3SDC4,MTL-P_2SDC5,MTL-P_2SDC6,RPL-SBGA_5SC,RPL-SBGA_3SC,LNLM5SGC,LNLM4SDC1,LNLM3SDC2,LNLM3SDC3,LNLM3SDC4,LNLM3SDC5,LNLM2SDC6,LNLM2SDC7,RPL_Hx-R-GC</t>
  </si>
  <si>
    <t>alderlake-m,alderlake-n,alderlake-sb,arrowlake-s,lunarlake-m,lunarlake-p,meteorlake-m,meteorlake-n,meteorlake-p,raptorlake-p,raptorlake-sbga,raptorlake_refresh-sbga</t>
  </si>
  <si>
    <t>Verify simple power management cycle order: Warm reset-&gt;S0-&gt; CS-&gt;S0-&gt; Warm reset -&gt;S0-&gt;CS-&gt;S0</t>
  </si>
  <si>
    <t>CSS-IVE-131453</t>
  </si>
  <si>
    <t>ADL-S_ADP-S_SODIMM_DDR5_1DPC_Alpha,ADL-S_ADP-S_UDIMM_DDR5_1DPC_PreAlpha,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</si>
  <si>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
  </si>
  <si>
    <t>LKF: B2B S0-&gt; Warm reset-&gt;S0-&gt; CS-&gt;S0-&gt; Warm reset -&gt;S0-&gt;CS-&gt;S0 Stress test(For LKF specific requirement Platform Coverage for  CMS in PSS)</t>
  </si>
  <si>
    <t>All steps should be cleared, there should not be any hung during the given SX transitions: Warm reset-&gt;S0-&gt; CS-&gt;S0-&gt; Warm reset -&gt;S0-&gt;CS-&gt;S0</t>
  </si>
  <si>
    <t>OBC-LKF-CPU-PUNIT-PM-s0ix,IFWI_TEST_SUITE,ADL/RKL/JSL,ADL_Arch_Phase_!,MTL_Test_Suite,IFWI_SYNC,ADL_N_IFWIIFWI_COVERAGE_DELTA,RPLSGC2,RPLSGC1,ADLMLP4x,ADL-P_5SGC1,ADL-P_5SGC2,ADL-M_5SGC1,RPL-S_ 5SGC1,ADL_SBGA_5GC,ADL_SBGA_3SDC1,RPL-S_5SGC1,RPL-S_4SDC1,RPL-S_4SDC2,RPL-S_3SDC1,RPL-S_2SDC1,RPL-S_2SDC2,RPL-S_2SDC3,RPL-P_5SGC1,RPL-P_4SDC1,RPL-P_3SD,ADL_N_IFWI_2SDC3,ADL_N_IFWI_2SDC1,ADL_N_IFWI_3SDC1,ADL_N_IFWI_4SDC1,ADL_N_IFWI_5SGC1C2,RPL-P_2SDC3,RPL-S_ 5SGC1,RPL-S_4SDC1,RPL-S_4SDC2,RPL-S_3SDC1,RPL-S_2SDC2,RPL-S_2SDC3,RPL-S_2SDC7,RPL-S_2SDC8,MTL_IFWI_CBV_EC,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RPL_Hx-R-DC1</t>
  </si>
  <si>
    <t>alderlake-m,alderlake-n,alderlake-p,alderlake-sb,arrowlake-s,lunarlake-m,lunarlake-p,lunarlake-s,meteorlake-m,meteorlake-p,raptorlake-p,raptorlake-s,raptorlake-sbga,raptorlake_refresh-sbga</t>
  </si>
  <si>
    <t>Verify simple power management cycle order: S0-&gt; CS-&gt; S5-&gt; S0-&gt; CS</t>
  </si>
  <si>
    <t>CSS-IVE-131454</t>
  </si>
  <si>
    <t>ADL-S_ADP-S_SODIMM_DDR5_1DPC_Alpha,ADL-S_ADP-S_UDIMM_DDR5_1DPC_PreAlpha,LKF_A0_RS4_Alpha,LKF_A0_RS4_POE,LKF_B0_RS4_Beta,LKF_B0_RS4_PO,LKF_B0_RS4_PV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</si>
  <si>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LKF: B2B S0-&gt; S0-&gt; CS-&gt; S5-&gt; S0-&gt; CS Stress test(For LKF specific requirement Platform Coverage for  CMS in PSS)</t>
  </si>
  <si>
    <t>All steps should be cleared, there should not be any hung during the given SX transitions: S0-&gt; CS-&gt; S5-&gt; S0-&gt; CS</t>
  </si>
  <si>
    <t>UDL2.0_ATMS2.0,OBC-LKF-CPU-PUNIT-PM-s0ix,IFWI_TEST_SUITE,ADL/RKL/JSL,ADL_Arch_Phase_!,MTL_Test_Suite,IFWI_SYNC,ADL_N_IFWIIFWI_COVERAGE_DELTA,RPLSGC1,RPLSGC2,ADLMLP4x,ADL-P_5SGC1,ADL-P_5SGC2,ADL-M_5SGC1,RPL-S_ 5SGC1,ADL_SBGA_5GC,ADL_SBGA_3SDC1,RPL-S_5SGC1,RPL-S_4SDC1,RPL-S_4SDC2,RPL-S_3SDC1,RPL-S_2SDC1,RPL-S_2SDC2,RPL-S_2SDC3,RPL-P_5SGC1,RPL-P_4SDC1,RPL-P_3SDC2,RPL-P_2SDC3,RPL-S_ 5SGC1,RPL-S_4SDC1,RPL-S_4SDC2,RPL-S_3SDC1,RPL-S_2SDC2,RPL-S_2SDC3,RPL-S_2SDC7,RPL-S_2SDC8,MTL_IFWI_CBV_PMC,MTL_IFWI_CBV_EC,ADL_N_IFWI_2SDC3,ADL_N_IFWI_2SDC1,ADL_N_IFWI_3SDC1,ADL_N_IFWI_4SDC1,ADL_N_IFWI_5SGC1,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RPL_Hx-R-DC1</t>
  </si>
  <si>
    <t>Verify system power during Connected Modern Standby state with auto display off</t>
  </si>
  <si>
    <t>CSS-IVE-131459</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</si>
  <si>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</si>
  <si>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JSLP : 1607196266
ADL: 2205168404</t>
  </si>
  <si>
    <t xml:space="preserve">C-state residency should be higher then specified Value and Display should be OFF after timeout </t>
  </si>
  <si>
    <t>Intention of the testcase is to verify system Power during Connected Modern Standby state with auto display off</t>
  </si>
  <si>
    <t>ICL-ArchReview-PostSi,UDL2.0_ATMS2.0,OBC-CNL-PTF-PMC-PM-s0ix,OBC-CFL-PTF-PMC-PM-S0ix,OBC-LKF-PTF-PMC-PM-S0ix_MS,OBC-ICL-PTF-PMC-PM-S0ix_MS,OBC-TGL-PTF-PMC-PM-S0ix,IFWI_TEST_SUITE,ADL/RKL/JSL,Delta_IFWI_BIOS,MTL_Test_Suite,IFWI_SYNC,ADL_N_IFWIIFWI_COVERAGE_DELTA,RPLSGC2,RPLSGC1,ADLMLP4x,ADL-P_5SGC1,ADL-P_5SGC2,ADL-M_5SGC1,ADL_SBGA_5GC,ADL_SBGA_3SDC1,RPL-S_5SGC1,RPL-S_4SDC1,RPL-S_4SDC2,RPL-S_2SDC1,RPL-S_2SDC2,RPL-S_2SDC3,RPL-S_2SDC8,RPL-P_5SGC1,RPL-P_4SDC1,RPL-P_3SDC2,RPL-P_2SDC3,MTL_IFWI_CBV_EC,ADL_N_IFWI_2SDC2,MTL-P_5SGC1,MTL-P_4SDC1,MTL-P_4SDC2,MTL-P_3SDC3,MTL-P_3SDC4,MTL-P_2SDC5,MTL-P_2SDC6,RPL-SBGA_5SC,RPL-SBGA_3SC,RPL-P_2SDC4,RPL-P_2SDC5,RPL-P_2SDC6,LNLM5SGC,LNLM4SDC1,LNLM3SDC2,LNLM3SDC3,LNLM3SDC4,LNLM3SDC5,LNLM2SDC6,LNLM2SDC7,RPL_Hx-R-GC</t>
  </si>
  <si>
    <t>Verify SUT ability to Start Storage Redirection Session over Wireless LAN post Sx cycle</t>
  </si>
  <si>
    <t>fw.ifwi.csme</t>
  </si>
  <si>
    <t>CSS-IVE-131526</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</si>
  <si>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</si>
  <si>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AMT,MEBx,S-states,USB2.0,WiFi</t>
  </si>
  <si>
    <t>TGL: 220195329,220816542</t>
  </si>
  <si>
    <t>Server should be able to establish Storage Redirection session with the SUT without errors/exceptions post Sx cycle over wireless LAN </t>
  </si>
  <si>
    <t>bios.raptorlake,bios.rocketlake,ifwi.alderlake,ifwi.arrowlake,ifwi.lunarlake,ifwi.meteorlake,ifwi.raptorlake,ifwi.rocketlake</t>
  </si>
  <si>
    <t>This test will verify SUT ability to Start Storage Redirection Session over Wireless LAN post Sx cycle</t>
  </si>
  <si>
    <t>TGL_RFR,ICL-ArchReview-PostSi,ICL_RFR,TGL_NEW,UDL2.0_ATMS2.0,OBC-CNL-PCH-CSME-Manageability-MEBx,OBC-CFL-PCH-CSME-Manageability-MEBx,OBC-ICL-PCH-CSME-Manageability-MEBx,OBC-TGL-PCH-CSME-Manageability-MEBx,IFWI_TEST_SUITE,ADL/RKL/JSL,RKL-S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X2_(CML-S+CMP-H)_S62,MTL_Test_Suite,IFWI_SYNC,IFWI_COVERAGE_DELTA,RPLSGC1,RPLSGC2,ADLMLP4x,ADL-P_5SGC1,RKL_S_X1_4SDC,RKL_S_X1_2*2SDC,ADL-M_5SGC1,ADL-P_4SDC2,RPL-S_3SDC1,ADL_SBGA_5GC, RPL-S_4SDC1,RPL-S_2SDC3,MTL_IFWI_CBV_PMC,MTL_IFWI_CBV_CSME,RPL-SBGA_5SC,,RPL-P_5SGC1,RPL-P_2SDC3,,MTLSDC2,RPL_Hx-R-GC,LNLM5SGC,LNLM3SDC2,MTLSDC2,RPL_Hx-R-GC,LNLM5SGC, LNLM2SDC7,RPL-P_DC7, RPL-SBGA_DC3,RPLP_SV1GC, RPLP_Win10GC,RPLP_SV1DC1,RPLP_Win10DC1,RPLHx_SV1GC,RPLHx_Win10GC</t>
  </si>
  <si>
    <t>alderlake-m,alderlake-p,alderlake-sb,arrowlake-s,lunarlake-m,lunarlake-p,lunarlake-s,meteorlake-m,meteorlake-p,meteorlake-s,raptorlake-p,raptorlake-s,raptorlake-sbga,raptorlake_refresh-sbga</t>
  </si>
  <si>
    <t>Verify SUT ability to Start Storage Redirection Session over Wireless LAN post CMS cycle</t>
  </si>
  <si>
    <t>CSS-IVE-131529</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</si>
  <si>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4_PreAlpha</t>
  </si>
  <si>
    <t>AMT,MEBx,MoS (Modern Standby),USB2.0,WiFi</t>
  </si>
  <si>
    <t>TGL: 220195329,220816542
ADL:2202738369
2202744491</t>
  </si>
  <si>
    <t>Server should be able to establish Storage Redirection session with the SUT without errors/exceptions post CMS cycle over wireless LAN </t>
  </si>
  <si>
    <t>This test will verify SUT ability to Start Storage Redirection Session over Wireless LAN post CMoS cycle</t>
  </si>
  <si>
    <t>TGL_RFR,ICL-ArchReview-PostSi,ICL_RFR,TGL_NEW,UDL2.0_ATMS2.0,OBC-CNL-PCH-CSME-Manageability-MEBx,OBC-CFL-PCH-CSME-Manageability-MEBx,OBC-ICL-PCH-CSME-Manageability-MEBx,OBC-TGL-PCH-CSME-Manageability-MEBx,IFWI_TEST_SUITE,ADL/RKL/JSL,Delta_IFWI_BIOS,RKL-S X2_(CML-S+CMP-H)_S102,RKL-S X2_(CML-S+CMP-H)_S62,MTL_Test_Suite,IFWI_SYNC,IFWI_COVERAGE_DELTA,RPLSGC1,RPLSGC2,ADLMLP4x,ADL-P_5SGC1,RKL_S_X1_4SDC,RKL_S_X1_2*2SDC,ADL-M_5SGC1,ADL-P_4SDC2,RPL-S_4SDC1, RPL-S_3SDC1, RPL-S_2SDC3,ADL_SBGA_5GC, ADL_SBGA_3DC4, RPL-S_3SDC1,MTL_IFWI_QAC,MTL-M_5SGC1,MTL-M_3SDC3,MTL-M_2SDC4,MTL-M_2SDC4,MTL-M_2SDC5,MTL-M_2SDC6,MTL_IFWI_CBV_PMC,MTL_IFWI_CBV_CSME,RPL-SBGA_5SC,,RPL-P_5SGC1,RPL-P_2SDC3,,MTLSDC2,RPL_Hx-R-GC,LNLM5SGC,MTLSDC2,RPL_Hx-R-GC,LNLM5SGC, LNLM2SDC7,RPL-P_DC7, RPL-SBGA_DC3,RPLP_SV1GC, RPLP_Win10GC,RPLP_SV1DC1,RPLP_Win10DC1,RPLHx_SV1GC,RPLHx_Win10GC</t>
  </si>
  <si>
    <t>Verify WLAN connectivity when an active AMT session established over WiAMT</t>
  </si>
  <si>
    <t>CSS-IVE-131544</t>
  </si>
  <si>
    <t>ADL-S_ADP-S_SODIMM_DDR5_1DPC_Alpha,ADL-S_ADP-S_UDIMM_DDR5_1DPC_PreAlpha,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</si>
  <si>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AMT,MEBx,UEFI,vPRO,WiFi</t>
  </si>
  <si>
    <t>Tc added based on Preboot Wifi interop POR
RKL:1604353929</t>
  </si>
  <si>
    <t>All the steps should pass as per expected result.</t>
  </si>
  <si>
    <t>This TC is to verify in case there is an active AMT session over WiAMT, WiAMTdriver will get the priority and will control the WLAN NIC. In others cases, the UEFI driver (in case that UEFI is initiated ), the UEFI driver will get the priority and will control the WLAN NIC</t>
  </si>
  <si>
    <t>ICL-ArchReview-PostSi,ICL_RFR,UDL2.0_ATMS2.0,OBC-CNL-PCH-CSME-Manageability-MEBx,OBC-CFL-PCH-CSME-Manageability-MEBx,OBC-ICL-PCH-CSME-Manageability-MEBx,OBC-TGL-PCH-CSME-Manageability-MEBx,IFWI_TEST_SUITE,ADL/RKL/JSL,RKL-S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X2_(CML-S+CMP-H)_S62,MTL_Test_Suite,IFWI_SYNC,IFWI_COVERAGE_DELTA,RPLSGC1,RPLSGC2,ADLMLP4x,ADL-P_5SGC1,RKL_S_X1_2*2SDC,RKL_S_X1_4SDC,RPL_S_MASTER,ADL_SBGA_5GC, ADL_SBGA_3DC4,RPL-S_4SDC1, RPL-S_3SDC1, RPL-S_2SDC3, RPL-S_3SDC1,MTL_IFWI_QAC,MTL-M_5SGC1,MTL-M_3SDC3,MTL-M_2SDC4,MTL-M_2SDC5,MTL-M_2SDC6,MTL_IFWI_CBV_ISH,MTL_IFWI_CBV_CSME,MTL IFWI_Payload_Platform-Val,RPL-SBGA_5SC,,RPL-P_5SGC1,RPL-P_2SDC3,,MTLSDC2,RPL_Hx-R-GC,LNLM5SGC,MTLSDC2,RPL_Hx-R-GC,MTL_IFWI_AMT,LNLM2SDC7,RPL-P_DC7, RPL-SBGA_DC3,RPLP_SV1GC, RPLP_Win10GC, RPLP_SV1DC1, RPLP_Win10DC1,RPLP_SV1DC2,RPLP_Win10DC2,RPLHx_SV1GC,RPLHx_Win10GC</t>
  </si>
  <si>
    <t>alderlake-m,alderlake-sb,arrowlake-s,lunarlake-m,lunarlake-p,lunarlake-s,meteorlake-m,meteorlake-p,meteorlake-s,raptorlake-p,raptorlake-s,raptorlake-sbga,raptorlake_refresh-sbga</t>
  </si>
  <si>
    <t>Verify AMT WEBUI session over TBT vPro dock post CMS cycle</t>
  </si>
  <si>
    <t>bios.me</t>
  </si>
  <si>
    <t>CSS-IVE-131608</t>
  </si>
  <si>
    <t>ADL-S_ADP-S_SODIMM_DDR5_1DPC_Alpha,ADL-S_ADP-S_UDIMM_DDR5_1DPC_PreAlpha,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RKL_S61_TGPH_Native_DDR4_RS6_Alpha,RKL_S61_TGPH_Native_DDR4_RS7_Beta,RKL_S61_TGPH_Native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</si>
  <si>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AMT,MoS (Modern Standby),TBT</t>
  </si>
  <si>
    <t>TGL: 220692957,220692919,220692918
CML:BC-RQTBC-16896
RKL:2203203034</t>
  </si>
  <si>
    <t> 
Platform BIOS should support the TBT vPro dock and Server should be able to establish WEBUI session with the SUT without errors/exceptions post S5 cycle.</t>
  </si>
  <si>
    <t>bios.arrowlake,bios.meteorlake,bios.raptorlake,ifwi.alderlake,ifwi.lunarlake,ifwi.raptorlake,ifwi.tigerlake</t>
  </si>
  <si>
    <t>bios.meteorlake,ifwi.alderlake,ifwi.raptorlake,ifwi.tigerlake</t>
  </si>
  <si>
    <t> 
This test case is to verify AMT WEBUI session over TBT -VPro-Dock post CMoS cycle
 </t>
  </si>
  <si>
    <t>CML_Delta_From_WHL,OBC-TGL-PCH-CSME-Manageability-MEBx,IFWI_TEST_SUITE,IFWI_SYNC,IFWI_FOC_BAT,IFWI_COVERAGE_DELTA,ADL-P_5SGC1,ADL-M_5SGC1,ADL-P_4SDC2,ADL-P_3SDC2,ADL-M_3SDC1,ADL_SBGA_5GC,ADL_SBGA_3DC4,MTL-M_5SGC1,MTL-M_3SDC3,MTL-M_2SDC4,MTL-M_2SDC5,MTL-M_2SDC6,LNL_M-MASTER,RPL-SBGA_5SC,MTL-P_3SDC4,RPL-P_5SGC1,RPL-P_3SDC2,RPL_Hx-R-GC,RPL-P_DC7, RPL-SBGA_DC3,RPLP_SV1GC, RPLP_Win10GC,RPLP_SV1DC2,RPLP_Win10DC2,RPLHx_SV1GC,RPLHx_Win10GC</t>
  </si>
  <si>
    <t>alderlake-m,alderlake-p,alderlake-s,alderlake-sb,arrowlake-px,arrowlake-s,meteorlake-m,meteorlake-p,meteorlake-s,raptorlake-p,raptorlake-sbga,raptorlake_refresh-sbga,tigerlake-h</t>
  </si>
  <si>
    <t>alderlake-m,alderlake-n,alderlake-p,alderlake-s,alderlake-sb,arrowlake-s,lunarlake-m,lunarlake-p,lunarlake-s,meteorlake-m,meteorlake-p,meteorlake-s,raptorlake-p,raptorlake-px,raptorlake-s,raptorlake_refresh-sbga</t>
  </si>
  <si>
    <t>Verify basic functionality of M.2 SSD connected over the PCIe slot</t>
  </si>
  <si>
    <t>CSS-IVE-131767</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</si>
  <si>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</si>
  <si>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M.2 PCIe Gen3x2 and Gen3x4 NVMe</t>
  </si>
  <si>
    <t>Scenario added from IFWI mandatory check list
BC-RQTBC-14274</t>
  </si>
  <si>
    <t>NVMe SSD should work fine without any other system issues</t>
  </si>
  <si>
    <t> Functionality of M.2 SSD connected over the PCIe slot  should work fine without any other system issues</t>
  </si>
  <si>
    <t>ICL-ArchReview-PostSi,UDL_2.0,UDL_ATMS2.0,UDL2.0_ATMS2.0,ICL_RVPC_NA,OBC-CFL-PCH-PCIe-IO-storage_Optane_SATA,OBC-CNL-PCH-PCIe-IO-storage_Optane_SATA,OBC-ICL-PCH-PCIe-IO-storage_Optane_SATA,OBC-TGL-PCH-PCIe-IO-storage_Optane_SATA,CML_DG1,RKL_S_PO_Phase3_IFWI,RKL_POE,RKL_U_PO_Phase3_IFWI,IFWI_TEST_SUITE,IFWI_PO,RKL_Native_PO,RKL_Xcomp_PO,ADL/RKL/JSL,Phase_3,MTL_Test_Suite,IFWI_SYNC,IFWI_FOC_BAT,ADL_N_IFWI,IFWI_FOC_BAT_EXTIFWI_COVERAGE_DELTA,RPLSGC1,RPLSGC2,ADLMLP4x,ADL-P_5SGC1,ADL-P_5SGC2,RPL-Px_5SGC1, ,RPL-Px_4SDC1,RPL-Px_3SDC2,RPL-P_5SGC1,,RPL-P_4SDC1,RPL-P_3SDC2,,RPL-S_2SDC4,RPL-S_ 5SGC1, RPL-S_4SDC1, RPL-S_4SDC2, RPL-S_2SDC2, RPL-S_2SDC3,RPL_S_IFWI_PO_Phase3,MTL_IFWI_BAT, ADL_SBGA_5GC,ADL_SBGA_3SDC1,RPL_Px_PO_P3,MTL-M_5SGC1,MTL-M_4SDC2,MTL-M_2SDC6,MTL_IFWI_IAC_PCHC,RPL_SBGA_IFWI_PO_Phase3,MTL_IFWI_CBV_BIOS,ADL_N_IFWI_4SDC1,ADL_N_IFWI_2SDC1,ADL_N_IFWI_IEC_PCHC,MTL-P_5SGC1, MTL-P_4SDC1 ,MTL-P_4SDC2 ,MTL-P_3SDC3 ,MTL-P_3SDC4,RPL_P_PO_P3,RPL-Px_4SP2, RPL-Px_2SDC1,MTLSGC1,MTLSDC1,MTLSDC3,MTLSDC4,MTLSDC6,LNLM5SGC,LNLM4SDC1,LNLM3SDC2,RPLS_SV1GC,RPLS_Win10GC,RPLS_SV1DC,RPLP_SV1GC,RPLP_Win10GC,RPLP_SV1DC1,RPLP_Win10DC1RPLP_SV1DC2,RPLP_Win10DC2</t>
  </si>
  <si>
    <t>alderlake-n,alderlake-p,alderlake-sb,arrowlake-s,lunarlake-m,lunarlake-p,lunarlake-s,meteorlake-m,meteorlake-p,meteorlake-s,raptorlake-p,raptorlake-px,raptorlake-s</t>
  </si>
  <si>
    <t>Verification of Pre loading OS and System power state cycling with M.2 SSD</t>
  </si>
  <si>
    <t>CSS-IVE-131768</t>
  </si>
  <si>
    <t>ADL-S_ADP-S_SODIMM_DDR5_1DPC_Alpha,ADL-S_ADP-S_UDIMM_DDR5_1DPC_PreAlpha,AMLR_Y42_PV_RS6,CFL_H62_RS2_PV,CFL_H62_RS3_PV,CFL_H62_RS4_PV,CFL_H62_RS5_PV,CFL_H62_uSFF_KC_RS4_PV,CFL_H82_RS5_PV,CFL_H82_RS6_PV,CFL_KBPH_S62_RS3_PV,CFL_KBPH_S82_RS6_PV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</si>
  <si>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BIOS-Boot-Flows,M.2 PCIe Gen3x2 and Gen3x4 NVMe,S-states</t>
  </si>
  <si>
    <t>Scenario added from IFWI mandatory check list</t>
  </si>
  <si>
    <t>Pre loading OS and System power state cycling  with M.2 SSD should work fine without any other system issues</t>
  </si>
  <si>
    <t>ifwi.alderlake,ifwi.arrowlake,ifwi.lunarlake,ifwi.meteorlake,ifwi.raptorlake,ifwi.rocketlake</t>
  </si>
  <si>
    <t>Pre loading OS, Reboot cycles ,Sx Cycles, S0ix cycles should work fine with M.2 SSD</t>
  </si>
  <si>
    <t>UDL2.0_ATMS2.0,ICL_RVPC_NA,OBC-CNL-PCH-PCIe-IO-Storage_NVME,OBC-CFL-PCH-PCIe-IO-Storage_NVME,OBC-ICL-PCH-PCIe-IO-Storage_NVME,OBC-TGL-PCH-PCIe-IO-Storage_NVME,CML_DG1,IFWI_TEST_SUITE,ADL/RKL/JSL,MTL_Test_Suite,IFWI_SYNC,IFWI_FOC_BAT,ADL_N_IFWI,MTL_IFWI_PSS_EXTENDEDIFWI_COVERAGE_DELTA,RPLSGC1,RPLSGC2,ADLMLP4x,ADL-P_5SGC1,ADL-P_5SGC2,ADL-M_5SGC1,ADL-M_3SDC1,RPL-Px_5SGC1, ,RPL-Px_4SDC1,RPL-Px_3SDC2,RPL-P_5SGC1,,RPL-P_4SDC1,RPL-P_3SDC2,,RPL-S_ 5SGC1, RPL-S_4SDC1, RPL-S_4SDC2, RPL-S_2SDC2, RPL-S_2SDC3, ADL_SBGA_5GC,ADL_SBGA_3SDC1,LNL_M_IFWI_PSS,MTL-M/P_Pre-Si_In_Production,MTL_IFWI_IAC_PCHC,MTL_IFWI_IAC_PCHC,MTL_IFWI_CBV_EC,MTL IFWI_Payload_Platform-Val,ADL_N_IFWI_4SDC1,ADL_N_IFWI_2SDC1,ADL_N_IFWI_IEC_PCHC,MTL-P_5SGC1, MTL-P_4SDC1 ,MTL-P_4SDC2 ,MTL-P_3SDC3 ,MTL-P_3SDC4,RPL-Px_4SP2, RPL-Px_2SDC1,MTLSGC1,MTLSDC1,MTLSDC3,MTLSDC4,MTLSDC6,LNLM5SGC,LNLM4SDC1,LNLM3SDC2,ARL_S_IFWI_0.8PSS,RPLS_SV1GC,RPLS_Win10GC,RPLS_SV1DC,RPLP_SV1GC,RPLP_Win10GC,RPLP_SV1DC1,RPLP_Win10DC1RPLP_SV1DC2,RPLP_Win10DC2</t>
  </si>
  <si>
    <t>alderlake-m,alderlake-n,alderlake-p,alderlake-sb,arrowlake-s,lunarlake-m,lunarlake-p,lunarlake-s,meteorlake-m,meteorlake-p,meteorlake-s,raptorlake-p,raptorlake-px,raptorlake-s</t>
  </si>
  <si>
    <t>Verify DP Display Hot-plug functionality over Type-C port after Sx state</t>
  </si>
  <si>
    <t>fw.ifwi.dekelPhy,fw.ifwi.iom,fw.ifwi.nphy,fw.ifwi.pmc,fw.ifwi.sam,fw.ifwi.sphy,fw.ifwi.tbt</t>
  </si>
  <si>
    <t>CSS-IVE-131773</t>
  </si>
  <si>
    <t>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</si>
  <si>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Panels,EC-Lite,MoS (Modern Standby),S0ix-states,S-states,TBT_PD_EC_NA,TCSS,USB-TypeC</t>
  </si>
  <si>
    <t>BC-RQTBC-13080
BC-RQTBC-13305
CNL-UCIS-7728
BC-RQTBC-13961
BC-RQTBC-12460
BC-RQTBC-13336 
LKF PSS UCIS Coverage: IceLake-UCIS-4280, 4_335-UCIS-3008, 4_335-UCIS-2983
LKF PRD Coverage : BC-RQTBCLF-281
ICL PRD Coverage: BC-RQTBC-14628
TGL PRD Coverage: BC-RQTBCTL-445
JSLP Coverage ID: 2203202802,2203201730,1607196304
TGL PRD Coverage: BC-RQTBCTL-1497
TGL Coverage:  220194402
1504409626
RKL Coverage ID :2203201383,2203202518,2203203016,2203202802,2203202480
ADL: 2205444526</t>
  </si>
  <si>
    <t>DP Display Hot-plug functionality over Type-C port after S3, S4, S5, G3, reboot, CMS (Connected Modern Standby) state should work without any issueNote: The resolution set should remain same throughout the testing.</t>
  </si>
  <si>
    <t>This test case to check DP Display Hot-plug functionality over Type-C port after S3, S4, S5, G3, reboot, CMS state</t>
  </si>
  <si>
    <t>KBL_NON_ULT,KBL_EC_NA,APL_EC_NA,EC-FV,EC-TYPEC,EC-SX,ICL-ArchReview-PostSi,TGL_PSS1.0P,UDL2.0_ATMS2.0,LKF_PO_Phase3,LKF_PO_New_P3,EC-PD-NA,CML_DG1_Delta,ADL_PSS_1.0,IFWI_TEST_SUITE,ADL/RKL/JSL,Delta_IFWI_BIOS,MTL_Test_Suite,IFWI_SYNC,ADLMLP4x,ADL_N_IFWI,IFWI_COVERAGE_DELTA,RPLSGC1,RPLSGC2,ADL-P_5SGC1,ADL-P_5SGC2,ADL-M_5SGC1,ADL-M_4SDC1,ADL-M_3SDC1,ADL-M_3SDC2,ADL-M_3SDC3,ADL-M_2SDC1,ADL-P_2SDC4,RPL-Px_3SDC1,RPL-P_5SGC1,RPL-P_5SGC2,RPL-P_4SDC1,RPL-P_3SDC2,RPL-P_2SDC3,RPL-S_ 5SGC1,ADL_SBGA_5GC,EC-NA,EC-REVIEW,TCSS-TBT-P1,GLK-RS3-10_IFWI,ICL_BAT_NEW,LKF_ERB_PO,BIOS_EXT_BAT,TGL_ERB_P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P_4SDC2,ADL_N_PO_Phase2,RPL-Px_5SGC1,ADL_N_REV0,ADL-N_REV1,MTL_IFWI_BAT,MTL_HFPGA_TCSS,RPL-SBGA_5SC,RPL-S_5SGC1,RPL-S_2SDC4,LNL_M_IFWI_PSS,MTL_IFWI_QAC,MTL_IFWI_CBV_PMC,MTL_IFWI_CBV_TBT,MTL_IFWI_CBV_EC,MTL_IFWI_CBV_IOM,ADL_N_IFWI_5SGC1,ADL_N_IFWI_4SDC1,ADL_N_IFWI_3SDC1,ADL_N_IFWI_2SDC1,ADL_N_IFWI_2SDC2,ADL_N_IFWI_2SDC3,ADL_N_IFWI_IEC_PMC,ADL_N_IFWI_IEC_IOM,MTL-P_5SGC1,MTL-P_4SDC1,MTL-P_4SDC2,MTL-P_3SDC3,MTL-P_3SDC4,MTL-P_2SDC5,MTL-P_2SDC6,RPL_Px_PO_New_P3,RPL-SBGA_4SC,RPL-SBGA_2SC1,RPL-SBGA_2SC2-2,ARL_S_IFWI_0.8PSS,MTL_S_IFWI_PSS_SOC-Sphy_Payload,MTL_S_IFWI_PSS_PCH-phy_Payload,MTLSGC1,MTLSDC1,,MTLSDC1,MTLSDC2,MTLSDC3,MTLSDC4,RPL-Px_4SP2,RPL-Px_4SP2,RPL_Hx-R-DC1,RPL_Hx-R-GC,RPL_Hx-R-GC,RPL_Hx-R-DC1,RPL_Hx-R-GC,RPL_Hx-R-DC1,RPL_Hx-R-GC,RPL_Hx-R-DC1,LNLM2SDC7,RPL-P_DC7,RPLS_SV1DC,RPLHx_Win10GC,RPLP_SV1GC,RPLP_Win10GC,RPLP_SV1DC1,RPLP_Win10DC1,RPLP_SV1DC2,RPLP_Win10DC2,RPL-SBGA_DC3,RPLHx_SV1GC</t>
  </si>
  <si>
    <t>alderlake-m,alderlake-n,alderlake-p,alderlake-s,alderlake-sb,arrowlake-s,lunarlake-m,lunarlake-p,lunarlake-s,meteorlake-m,meteorlake-n,meteorlake-p,meteorlake-s,raptorlake-p,raptorlake-px,raptorlake-s,raptorlake-sbga,raptorlake_refresh-sbga</t>
  </si>
  <si>
    <t>Verify USB2.0/3.0 device functionality on cold plug over USB2.0 and USB3.0 Type-A port before and after S3,S4 and cold reboot states</t>
  </si>
  <si>
    <t>CSS-IVE-131774</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</si>
  <si>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</si>
  <si>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S-states,USB/XHCI ports,USB2.0,USB3.0</t>
  </si>
  <si>
    <t>BC-RQTBC-12571
BC-RQTBC-12568
BC-RQTBC-9832
BC-RQTBC-497
BC-RQTBC-494
BC-RQTBC-14229
BC-RQTBC-14231
TGL: BC-RQTBCTL-744,BC-RQTBCTL-741,BC-RQTBCTL-743
TGL Coverage ID : 2207376791
JSL PRD Coverage: BC-RQTBC-16214,BC-RQTBC-16216, BC-RQTBC-16217
CML PRD Coverage: BC-RQTBC-12571	,BC-RQTBC-12568
RKL Coverage ID :2203202096,2203202105,2203202189
JSLP Coverage ID: 2203202096,2203202105,2203202189
LKF ROW Coverage ID : 4_335-LZ-795</t>
  </si>
  <si>
    <t>USB Ports functionality on cold plug of different USB devices and data transfer between the devices on different USB ports should be functional without any issue</t>
  </si>
  <si>
    <t>This Test case to Check USB Ports functionality on cold plug of different USB devices and data transfer between the devices on different USB ports</t>
  </si>
  <si>
    <t>CFL-PRDtoTC-Mapping,TGL_PSS0.8C,UDL_2.0,UDL_ATMS2.0,UDL2.0_ATMS2.0,OBC-CNL-PCH-XDCI-USBC-USB3_USB2_Storage,OBC-ICL-CPU-iTCSS-TCSS-USB3_USB2_Storage,OBC-TGL-CPU-iTCSS-TCSS-USB3_USB2_Storage,OBC-CFL-PCH-XDCI-USBC-USB3_USB2_Storage,TGL_IFWI_PO_P3,rkl_cml_s62,IFWI_TEST_SUITE,ADL/RKL/JSL,ADL_PO,MTL_Test_Suite,IFWI_SYNC,ADL_N_IFWIIFWI_COVERAGE_DELTA,RPLSGC1,RPLSGC2,ADLMLP4x,ADL-P_5SGC1,ADL-P_5SGC2,RPL-Px_5SGC1, ,RPL-Px_4SDC1,RPL-Px_3SDC2,RPL-P_5SGC1,,RPL-P_4SDC1,RPL-P_3SDC2,,RPL-S_2SDC4,RPL-S_ 5SGC1, RPL-S_4SDC1, RPL-S_4SDC2, RPL-S_3SDC1, RPL-S_2SDC1, RPL-S_2SDC2, RPL-S_2SDC3, RPL-S_2SDC4,RPL_S_IFWI_PO_Phase2,NA_4_FHF, ADL_SBGA_5GC,ADL_SBGA_3SDC1,RPL_Px_PO_P2,MTL-M_5SGC1,MTL-M_4SDC1,MTL-M_4SDC2,MTL-M_3SDC3,MTL-M_2SDC4,MTL-M_2SDC5,MTL-M_2SDC6,RPL_SBGA_IFWI_PO_Phase2,MTL_IFWI_CBV_PMC,MTL_IFWI_CBV_TBT,MTL_IFWI_CBV_EC,MTL_IFWI_CBV_PCHC,ADL_N_IFWI_5SGC1 ,ADL_N_IFWI_4SDC1, ADL_N_IFWI_3SDC1, ADL_N_IFWI_2SDC1 ,ADL_N_IFWI_2SDC2, ADL_N_IFWI_2SDC3,ADL_N_IFWI_IEC_PMC,MTL-P_5SGC1, MTL-P_4SDC1 ,MTL-P_4SDC2 ,MTL-P_3SDC3 ,MTL-P_3SDC4 ,MTL-P_2SDC5 ,MTL-P_2SDC6,RPL_P_PO_P2,RPL-Px_4SP2, RPL-Px_2SDC1,RPL-P_2SDC3,RPL-P_2SDC4,RPL-SBGA_3SC-2,MTLSGC1,MTLSDC1,MTLSDC2,MTLSDC3,MTLSDC4,MTLSDC5,MTLSDC6,LNLM5SGC,LNLM3SDC2,LNLM3SDC4,LNLM3SDC5,LNLM2SDC6,LNLM2SDC7,RPLS_SV1GC,RPLS_Win10GC,RPLS_SV1DC,RPLP_SV1GC,RPLP_Win10GC,RPLP_SV1DC1,RPLP_Win10DC1RPLP_SV1DC2,RPLP_Win10DC2</t>
  </si>
  <si>
    <t>alderlake-n,alderlake-p,alderlake-sb,arrowlake-s,lunarlake-m,lunarlake-p,lunarlake-s,meteorlake-m,meteorlake-p,meteorlake-s,raptorlake-p,raptorlake-px,raptorlake-s,raptorlake-sbga</t>
  </si>
  <si>
    <t>Verify Data Transfer and SUT Charging (consumer) functionality on same Type-C port</t>
  </si>
  <si>
    <t>CSS-IVE-131777</t>
  </si>
  <si>
    <t>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TGPH_Native_DDR4_RS6_Alpha,RKL_S61_TGPH_Native_DDR4_POE,RKL_S61_TGPH_Native_DDR4_RS7_Beta,RKL_S61_TGPH_Native_DDR4_RS7_PV,RKL_S81_CMPH_Xcomp_DDR4_POE,RKL_S81_CMPH_Xcomp_DDR4_RS6_Alpha,RKL_S81_CMPH_Xcomp_DDR4_RS7_Beta,RKL_S81_CMPH_Xcomp_DDR4_RS7_PV,TGL_ H81_RS4_Alpha,TGL_ H81_RS4_Beta,TGL_ H81_RS4_PV,TGL_H81_19H2_RS6_PreAlpha,TGL_U42_RS4_PV,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</si>
  <si>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Real Battery Management,TCSS,USB PD,USB-TypeC</t>
  </si>
  <si>
    <t>BC-RQTBC-10005
BC-RQTBC-2869
BC-RQTBC-13961
BC-RQTBC-12460
BC-RQTBC-13336
TGL FR Coverage : 1405574486,1405574489,220195081,220195274
JSLP Coverage ID: 2203202802,2203201730,1607196304
RKL Coverage ID :2203201383,2203202518,2203203016,2203202802,2203202480</t>
  </si>
  <si>
    <t>USB data transfer and SUT Charging should functional on same port without any issue</t>
  </si>
  <si>
    <t>ifwi.alderlake,ifwi.jasperlake,ifwi.lunarlake,ifwi.meteorlake,ifwi.raptorlake,ifwi.raptorlake_refresh,ifwi.rocketlake</t>
  </si>
  <si>
    <t>This test case to verify USB storage and SUT charging functionality while connecting to same port</t>
  </si>
  <si>
    <t>KBL_NON_ULT,EC-NA,TCSS-TBT-P1,ICL-ArchReview-PostSi,BIOS_EXT_BAT,LKF_PO_Phase2,UDL2.0_ATMS2.0,LKF_PO_New_P3,EC-AML-NA,OBC-CNL-PCH-XDCI-USBC-USB2_Storage,OBC-ICL-CPU-iTCSS-TCSS-USB2_Storage,OBC-TGL-CPU-iTCSS-TCSS-USB2_Storage,OBC-LKF-CPU-TCSS-USBC-USB2_Storage,OBC-CFL-PCH-XDCI-USBC-USB2_Storage,CML_EC_BAT,IFWI_TEST_SUITE,ADL/RKL/JSL,Delta_IFWI_BIOS,ADL_Arch_Phase3,MTL_Test_Suite,IFWI_SYNC,ADLMLP4x,ADL_N_IFWI,IFWI_COVERAGE_DELTA,ADL-P_5SGC2,ADL-M_5SGC1,ADL-M_3SDC2,ADL-M_2SDC1,RPL-Px_3SDC1,RPL-P_5SGC2,RPL-P_3SDC2,RPL-P_5SGC1,RPL-P_4SDC1,MTL_IFWI_CBV_TBT,MTL_IFWI_CBV_EC,MTL_IFWI_CBV_IOM,ADL_N_IFWI_5SGC1,ADL_N_IFWI_4SDC1,ADL_N_IFWI_3SDC1,ADL_N_IFWI_2SDC1,ADL_N_IFWI_2SDC2,ADL_N_IFWI_2SDC3,ADL_N_IFWI_IEC_IOM,ADL_N_IFWI_IEC_EC,MTL-P_5SGC1,MTL-P_4SDC1,MTL-P_4SDC2,MTL-P_3SDC3,MTL-P_3SDC4,MTL-P_2SDC5,MTL-P_2SDC6,RPL-Px_4SP2,RPL-Px_2SDC1,RPL_Hx-R-DC1,RPL_Hx-R-GC,RPL_Hx-R-GC,RPL_Hx-R-DC1,RPL_Hx-R-GC,RPL_Hx-R-DC1,RPL_Hx-R-GC,RPL_Hx-R-DC1,LNLM2SDC7,RPL-P_DC7,RPLP_SV1GC,RPLP_Win10GC,RPLP_SV1DC1,RPLP_Win10DC1,RPLP_SV1DC2,RPLP_Win10DC2</t>
  </si>
  <si>
    <t>alderlake-n,alderlake-p,lunarlake-m,lunarlake-p,meteorlake-m,meteorlake-n,meteorlake-p,raptorlake-p,raptorlake-px,raptorlake_refresh-sbga</t>
  </si>
  <si>
    <t>USB plug/unplug Event wake from S0i3/CMS (USB2.0 and USB3.0)</t>
  </si>
  <si>
    <t>CSS-IVE-131778</t>
  </si>
  <si>
    <t>ADL-S_ADP-S_SODIMM_DDR5_1DPC_Alpha,AML_5W_Y22_ROW_PV,ADL-S_ADP-S_UDIMM_DDR5_1DPC_PreAlpha,AML_7W_Y22_KC_PV,AMLR_Y42_Corp_RS6_PV,AMLR_Y42_PV_RS6,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Y22_PV,GLK_B0_RS3_PV,GLK_B0_RS4_PV,ICL_U42_RS6_PV,ICL_UN42_KC_PV_RS6,ICL_Y42_RS6_PV,ICL_YN42_RS6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PV,ADL-S_ADP-S_UDIMM_DDR5_1DPC_PV,ADL-S_ADP-S_UDIMM_DDR5_2DPC_Alpha,ADL-S_ADP-S_UDIMM_DDR5_2DPC_Beta,ADL-S_ADP-S_UDIMM_DDR5_2DPC_PreAlpha,ADL-S_ADP-S_UDIMM_DDR5_2DPC_PV,ADL-S_ADP-S_SODIMM_DDR5_1DPC_Bet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</si>
  <si>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MoS (Modern Standby),S0ix-states,USB2.0</t>
  </si>
  <si>
    <t>BC-RQTBC-10052
ICL:BC-RQTBC-15313 BC-RQTBC-14235 BC-RQTBC-14226</t>
  </si>
  <si>
    <t>USB hot-plug /Un-plug  event should wake the SUT from S0I3/Connected MOS without any issue </t>
  </si>
  <si>
    <t>TeraTerm</t>
  </si>
  <si>
    <t>USB plug/unplug Event wake from S0i3
Note:USB Device Removal/USB Device Insertion will not wake Display, Display will be turned off and System will wake from S0i3/CMOS</t>
  </si>
  <si>
    <t>GLK-IFWI-SI,ICL-ArchReview-PostSi,UDL2.0_ATMS2.0,OBC-ICL-PTF-PMC-PM-S0ix,OBC-CNL-PTF-PMC-PM-s0ix,OBC-TGL-PTF-PMC-PM-S0ix,rkl_cml_s62,IFWI_TEST_SUITE,ADL/RKL/JSL,ADL_Arch_Phase3,MTL_Test_Suite,IFWI_SYNC,ADLMLP4x,ADL_N_IFWI,IFWI_COVERAGE_DELTA,RPLSGC1,RPLSGC2,ADL-P_5SGC1,ADL-P_5SGC2,ADL-M_5SGC1,RPL-Px_5SGC1,RPL-Px_3SDC1,RPL-P_5SGC1,RPL-P_5SGC2,RPL-P_4SDC1,RPL-P_3SDC2,RPL-P_2SDC3,RPL-S_ 5SGC1,RPL-S_2SDC1,RPL-S_2SDC3,RPL-S_2SDC4,RPL_S_MASTER,ADL_SBGA_5GC,KBL_NON_ULT,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M_3SDC1,ADL-M_3SDC2,ADL-M_2SDC1,ADL-P_4SDC2,ADL_N_PO_Phase2,ADL_N_REV0,ADL-N_REV1,MTL_IFWI_BAT,MTL_HFPGA_TCSS,RPL-S_5SGC1,RPL-S_2SDC2,LNL_M_IFWI_PSS,MTL_IFWI_CBV_PMC,MTL_IFWI_CBV_TBT,MTL_IFWI_CBV_EC,ADL_N_IFWI_5SGC1,ADL_N_IFWI_4SDC1,ADL_N_IFWI_3SDC1,ADL_N_IFWI_2SDC1,ADL_N_IFWI_2SDC2,ADL_N_IFWI_2SDC3,ADL_N_IFWI_IEC_General,MTL-P_5SGC1,MTL-P_4SDC1,MTL-P_4SDC2,MTL-P_3SDC3,MTL-P_3SDC4,MTL-P_2SDC5,MTL-P_2SDC6,RPL_Px_PO_New_P3,RPL-SBGA_4SC,RPL-SBGA_2SC1,RPL-SBGA_2SC2,RPL-S_2SDC8,RPL-P_2SDC5,RPL-P_2SDC6,RPL-Px_4SP2,RPL-Px_2SDC1,MTL_S_IFWI_PSS_1.1,ARL_S_IFWI_0.8PSS,MTL_S_IFWI_PSS_PCH-phy_Payload,MTLSGC1,MTLSDC1,MTLSDC2,MTLSDC4,RPL_Hx-R-GC,RPL_Hx-R-DC1,RPL_Hx-R-GC,RPL_Hx-R-DC1,RPL_Hx-R-GC,RPL_Hx-R-DC1,LNLM2SDC7,LNLM2SDC7,RPLS_SV1GC,RPLS_Win10GC,RPLS_SV1DC,RPLP_SV1GC,RPLP_Win10GC,RPLP_SV1DC1,RPLP_Win10DC1,RPLP_SV1DC2,RPLP_Win10DC2</t>
  </si>
  <si>
    <t>Validate Type-C Host Mode (Type-C to A) functionality in Pre and Post OS - Keyboard, Mouse, FlashDisk</t>
  </si>
  <si>
    <t>CSS-IVE-131779</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</si>
  <si>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</si>
  <si>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EC-Lite,TCSS,UEFI,USB-TypeC</t>
  </si>
  <si>
    <t>BC-RQTBC-10145
BC-RQTBC-2970 
LKF PSS UCIS Coverage: IceLake-UCIS-4268, IceLake-UCIS-4265 ,4_335-UCIS-2980
LKF PRD Coverage: BC-RQTBCLF-412, BC-RQTBCLF-466, BC-RQTBCLF-468,BC-RQTBCLF-280
TGL Coverage Ref: 1209951317, 220194410
IceLake-UCIS-4282
TGL: 220194410
2206453712
JSLP Coverage ID: 2203202802,2203201730,1607196304
RKL Coverage ID :2203201383,2203202518,2203203016,2203202802,2203202480,1209951317
ADL: 2205445428</t>
  </si>
  <si>
    <t>Hot-Plug USB Pendrive, USB mouse, USB Keyboard connected to Type-C OTG port should be functional in EFI and OS without any issue</t>
  </si>
  <si>
    <t>Intention of the testcase is to verify Type-C Host Mode (Type-C to A) functionality</t>
  </si>
  <si>
    <t>BIOS+IFWI,TCSS-TBT-P1,LKF_TI_GATING,TGL_PSS0.5P,ICL-ArchReview-PostSi,EC-TYPEC,EC-FV,LKF_ERB_PO,LKF_PO_Phase2,LKF_PO_Phase1,UDL2.0_ATMS2.0,LKF_PO_New_P2,OBC-CNL-PCH-PXHCI-USB-USB3_Keyboard_Mouse_Storage,OBC-CFL-PCH-PXHCI-USB-USB3_Keyboard_Mouse_Storage,OBC-LKF-CPU-TCSS-USBC-USB_Keyboard_Mouse_Storage,OBC-ICL-CPU-iTCSS-TCSS-USB_Keyboard_Mouse_Storage,OBC-TGL-CPU-iTCSS-TCSS-USB_Keyboard_Mouse_Storage,IFWI_TEST_SUITE,ADL/RKL/JSL,Delta_IFWI_BIOS,MTL_Test_Suite,IFWI_SYNC,ADLMLP4x,ADL_N_IFWI,IFWI_COVERAGE_DELTA,RPLSGC1,RPLSGC2,ADL-P_5SGC1,ADL-P_5SGC2,ADL-M_5SGC1,ADL-M_4SDC1,ADL-M_3SDC1,ADL-M_3SDC2,ADL-M_3SDC3,ADL-M_2SDC1,RPL-Px_5SGC1,RPL-Px_3SDC1,RPL-P_5SGC1,RPL-P_5SGC2,RPL-P_4SDC1,RPL-P_3SDC2,RPL-P_2SDC3,RPL-S_ 5SGC1,RPL-S_2SDC4,RPL_S_MASTER,ADL_SBGA_5GC,MTL_IFWI_CBV_TBT,MTL_IFWI_CBV_EC,MTL_IFWI_CBV_IOM,ADL_N_IFWI_5SGC1,ADL_N_IFWI_IEC_IOM,MTL-P_5SGC1,MTL-P_4SDC1,MTL-P_4SDC2,MTL-P_3SDC3,MTL-P_3SDC4,MTL-P_2SDC5,MTL-P_2SDC6,RPL-P_2SDC5,RPL-P_2SDC6,RPL-Px_4SP2,RPL-Px_2SDC1,LNL_M_PSS0.8,MTLSGC1,MTLSDC1,MTLSDC2,MTLSDC4,RPL_Hx-R-DC1,RPL_Hx-R-GC,RPL_Hx-R-GC,RPL_Hx-R-DC1,RPL_Hx-R-GC,RPL_Hx-R-DC1,RPL_Hx-R-GC,RPL_Hx-R-DC1,LNLM2SDC7,RPL-P_DC7,RPLS_SV1DC,RPLP_SV1GC,RPLP_Win10GC,RPLP_SV1DC1,RPLP_Win10DC1,RPLP_SV1DC2,RPLP_Win10DC2</t>
  </si>
  <si>
    <t>alderlake-m,alderlake-n,alderlake-p,alderlake-s,alderlake-sb,arrowlake-s,lunarlake-m,lunarlake-p,lunarlake-s,meteorlake-m,meteorlake-n,meteorlake-p,meteorlake-s,raptorlake-p,raptorlake-px,raptorlake-s,raptorlake_refresh-sbga</t>
  </si>
  <si>
    <t>Verifying concurrent usage of USB 2.0 and 3.0 devices on Type A port and USB 3.0 Device on USB Type C port</t>
  </si>
  <si>
    <t>CSS-IVE-131781</t>
  </si>
  <si>
    <t>ADL-S_ADP-S_UDIMM_DDR5_1DPC_PreAlpha,CNL_U22_PV,CNL_Y22_PV,GLK_B0_RS3_PV,ICL_U42_RS6_PV,ICL_UN42_KC_PV_RS6,ICL_Y42_RS6_PV,ICL_YN42_RS6_PV,JSLP_POR_20H1_Alpha,JSLP_POR_20H1_PreAlpha,JSLP_POR_20H2_Beta,JSLP_POR_20H2_PV,JSLP_TestChip_19H1_PreAlpha,KBL_U21_PV,KBLR_Y22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</si>
  <si>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S-states,TBT_PD_EC_NA,TCSS,USB/XHCI ports,USB2.0,USB3.0,USB3.1,USB-TypeC</t>
  </si>
  <si>
    <t>BC-RQTBC-13340
BC-RQTBC-13080
 LKF PSS UCIS Coverage: IceLake-UCIS-4265
TGL PSS UCSI Coverage : 2202622659
ADL: 2205445428</t>
  </si>
  <si>
    <t>Concurrent usage of USB devices on different ports should be functional and system should be stable</t>
  </si>
  <si>
    <t>Verify use of USB 2.0,3.0 devices connected to USB Type A Port along with USB 3.0 device connected to USB Type C using USB Type C adaptor</t>
  </si>
  <si>
    <t>KBL_NON_ULT,EC-FV2,EC-SX,EC-TYPEC,ICL-ArchReview-PostSi,InProdATMS1.0_03March2018,PSE 1.0,EC-PD-NA,GLK_ATMS1.0_Automated_TCs,IFWI_TEST_SUITE,ADL/RKL/JSL,Delta_IFWI_BIOS,MTL_Test_Suite,IFWI_SYNC,ADLMLP4x,ADL_N_IFWI,IFWI_COVERAGE_DELTA,RPLSGC1,RPLSGC2,ADL-P_5SGC1,ADL-P_5SGC2,ADL-M_5SGC1,ADL-M_4SDC1,ADL-M_3SDC1,ADL-M_3SDC2,ADL-M_3SDC3,ADL-M_2SDC1,RPL-Px_5SGC1,RPL-Px_3SDC1,RPL-P_5SGC1,RPL-P_5SGC2,RPL-P_4SDC1,RPL-P_3SDC2,RPL-P_2SDC3,RPL-S_ 5SGC1,RPL-S_2SDC4,RPL_S_MASTER,ADL_SBGA_5GC,EC-NA,EC-REVIEW,TCSS-TBT-P1,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P_4SDC2,ADL_N_PO_Phase2,ADL_N_REV0,ADL-N_REV1,MTL_IFWI_BAT,MTL_HFPGA_TCSS,RPL-SBGA_5SC,RPL-S_5SGC1,ADL-M_Sanity_IFWI_New,LNL_M_IFWI_PSS,ADL-P_Sanity_GC1_IFWI_New,ADL-P_Sanity_GC2_IFWI_New,MTL_IFWI_CBV_IOM,ADL_N_IFWI_5SGC1,ADL_N_IFWI_4SDC1,ADL_N_IFWI_3SDC1,ADL_N_IFWI_2SDC1,ADL_N_IFWI_2SDC2,ADL_N_IFWI_2SDC3,MTL-P_5SGC1,MTL-P_4SDC1,MTL-P_4SDC2,MTL-P_3SDC3,MTL-P_3SDC4,MTL-P_2SDC5,MTL-P_2SDC6,RPL-SBGA_2SC2,RPL-SBGA_2SC1,RPL-SBGA_4SC,RPL-P_2SDC5,RPL-P_2SDC6,RPL-Px_4SP2,RPL-Px_2SDC1,RPL-SBGA_2SC2-2,ARL_S_IFWI_0.8PSS,MTLSGC1,MTLSGC1,MTLSDC1,RPL_Hx-R-GC,RPL_Hx-R-DC1,RPL_Hx-R-GC,RPL_Hx-R-DC1,RPL_Hx-R-GC,RPL_Hx-R-DC1,LNLM2SDC7,LNLM2SDC7,RPLS_SV1GC,RPLS_Win10GC,RPLS_SV1DC,RPLHx_Win10GC,RPLP_SV1GC,RPLP_Win10GC,RPLP_SV1DC1,RPLP_Win10DC1,RPLHx_SV1GC</t>
  </si>
  <si>
    <t>Verify SUT Boot after Flashing Corrupted IFWI</t>
  </si>
  <si>
    <t>CSS-IVE-131787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</si>
  <si>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PreAlpha,JSLP_POR_20H2_Beta,JSLP_POR_20H2_PV,JSLP_TestChip_19H1_PowerOn,JSLP_TestChip_19H1_PreAlpha,KBL_U21_PV,KBL_U22_PV,KBL_U23e_PV,KBLR_Y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Z0_(TGPLP-A0)_RS4_PPOExit,WHL_U42_Corp_PV,WHL_U42_PV,WHL_U43e_Corp_PV,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</si>
  <si>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FW-Recovery,SPI bus</t>
  </si>
  <si>
    <t>BC-RQTBC-9907
4_335-UCIS-1804</t>
  </si>
  <si>
    <t>The system can not boot after flashing the corrupted IFWI.</t>
  </si>
  <si>
    <t>The corrupted image should be not booting a machine,when loaded.</t>
  </si>
  <si>
    <t>BXTM_Test_Case,BIOS,CSE,ICL-ArchReview-PostSi,UDL2.0_ATMS2.0,OBC-CNL-PCH-SystemFlash-IFWI,OBC-CFL-PCH-SystemFlash-IFWI,OBC-LKF-PCH-SystemFlash-IFWI,OBC-TGL-PCH-Flash-System,OBC-ICL-PCH-Flash-System,IFWI_TEST_SUITE,RPL-P_5SGC1,RPLP_SV1GC,RPLP_Win10GC,RPL-P_5SGC2,RPL-P_4SDC1,RPLP_SV1DC1,RPLP_Win10DC1,RPL-P_3SDC2,RPLP_SV1DC2,RPLP_Win10DC2,RPL-P_2SDC3,IFWI_Review_Done,PPMM_Pending,ADL/RKL/JSL,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SV1GC,RPLS_Win10GC,RPLS_SV1DC,RPL-S_3SDC1,RPL-S_2SDC1,RPL-S_2SDC2,RPL-S_2SDC7,RPL-S_2SDC3,RPL-S_2SDC4,MTL_IFWI_CBV_BIOS,ADL_N_IFWI_IEC_BIOS,ADL_N_IFWI_IEC_CSME,RPL-SBGA_5SC,RPL-SBGA_4SC,RPLHx_SV1GC,RPLHx_Win10GC,RPL-SBGA_DC3,RPL-SBGA_3SC,RPL-SBGA_2SC1,RPL-SBGA_2SC2,MTLSGC1, MTLSDC4,MTLSDC2,MTLSDC1,MTLSDC5,MTLSDC3</t>
  </si>
  <si>
    <t>alderlake-m,alderlake-n,alderlake-p,alderlake-sb,arrowlake-s,lunarlake-m,lunarlake-p,lunarlake-s,meteorlake-m,meteorlake-p,meteorlake-s,raptorlake-p,raptorlake-s,raptorlake-sbga</t>
  </si>
  <si>
    <t>Verify BT headset functionality with discrete/integrated BT module</t>
  </si>
  <si>
    <t>CSS-IVE-131811</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</si>
  <si>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</si>
  <si>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</si>
  <si>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BC-RQTBC-10630
BC-RQTBC-13862
BC-RQTBCTL-484
LKF: BC-RQTBCLF-288, 4_335-LZ-798
BC-RQTBC-12981
4_335-UCIS-2784
TGL HSD ES ID:220195229
JSL: BC-RQTBC-16466
JSLP: 1607196254</t>
  </si>
  <si>
    <t>BT headset paired with System BT should functional without any issues</t>
  </si>
  <si>
    <t>Intention of the testcase is to verify BT headset functionality</t>
  </si>
  <si>
    <t>BIOS+IFWI,ICL-ArchReview-PostSi,TGL_PSS1.0C,LKF_PO_Phase2,UDL2.0_ATMS2.0,LKF_PO_New_P3,TGL_ERB_PO,CML_Delta_From_WHL,AMLY22_delta_from_Y42,IFWI_TEST_SUITE,ADL/RKL/JSL,MTL_Test_Suite,IFWI_SYNC,ADL_N_IFWIIFWI_COVERAGE_DELTA,RPLSGC1,RPLSGC2,ADLMLP4x,ADL-P_5SGC1,ADL-P_5SGC2,RPL-S_3SDC1,RPL-S_ 5SGC1, RPL-S_4SDC1, RPL-S_4SDC2, RPL-S_2SDC1,  RPL-S_2SDC2, RPL-S_2SDC3, RPL-S_2SDC4,RPL_S_IFWI_PO_Phase3,ADL_SBGA_5GC,RPL-SBGA_3SC1,RPL-SBGA_5SC,RPL-Px_5SGC1,RPL-Px_4SDC1,ADL-M_3SDC2,ADL-M_2SDC2,ADL-M_5SGC1,ADL-M_3SDC2,ADL-M_2SDC2,RPL-S_3SDC2,RPL-S_3SDC3,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ADL_SBGA_3SDC1,RPL_Px_PO_P3,MTL_IFWI_QAC,RPL_SBGA_IFWI_PO_Phase3,ADL_N_IFWI_5SGC1, ADL_N_IFWI_4SDC1, ADL_N_IFWI_3SDC1,  ADL_N_IFWI_2SDC1, ADL_N_IFWI_2SDC2, ADL_N_IFWI_2SDC3,ADL_N_IFWI_5SGC1, ADL_N_IFWI_4SDC1,   ADL_N_IFWI_2SDC1, ADL_N_IFWI_2SDC2,RPL_P_PO_P3,RPL-S_2SDC8,RPL-Px_4SP2,RPL-Px_2SDC1,RPL-P_2SDC4,RPL-P_3SDC2,RPL-P_2SDC5,RPL-P_2SDC6, MTLSGC1, MTLSDC1, MTLSDC2, MTLSDC3, MTLSDC4, MTLSDC5, RPL-SBGA_5SC, RPL-SBGA_4SC, RPL-SBGA_3SC, RPL-Px_4SP2, RPL-Px_2SDC1, RPL-P_5SGC1, RPL-P_4SDC1, RPL-P_3SDC2, RPL-P_2SDC3, RPL-P_2SDC4, RPL-P_2SDC5, RPL-P_2SDC6, RPL-S_ 5SGC1, RPL-S_4SDC1, RPL-S_4SDC2, RPL-S_3SDC1, RPL-S_2SDC1, RPL-S_2SDC2, RPL-S_2SDC3, RPL-S_2SDC7, RPL-S_2SDC8,, RPL_Hx-R-GC, RPL_Hx-R-DC1, LNLM5SGC, LNLM4SDC1, LNLM3SDC3, LNLM3SDC4, LNLM3SDC5, LNLM2SDC6, LNLM2SDC7, LNLM3SDC2,RPL-S_ 5SGC1, RPL-S_4SDC1, RPL-S_4SDC2, RPL-S_3SDC1, RPL-S_2SDC1, RPL-S_2SDC2, RPL-S_2SDC7, RPL-S_2SDC8, RPL-S_2SDC9, RPL-S_ 5SGC1, RPL-S_4SDC1, RPL-S_4SDC2, RPL-S_3SDC1, RPL-S_2SDC1, RPL-S_2SDC2, RPL-S_2SDC3, RPL-S_2SDC7, RPL-S_2SDC8, RPL-S_2SDC9,RPL-SBGA_DC3,RPLS_SV1GC,RPLS_Win10GC,RPLS_SV1DC,RPLHx_SV1GC,RPLHx_Win10GC,RPLP_SV1GC,RPLP_Win10GC,RPLP_SV1DC1,RPLP_Win10DC1,RPLP_SV1DC2,RPLP_Win10DC2</t>
  </si>
  <si>
    <t>Verify WWAN wake event from S0i3</t>
  </si>
  <si>
    <t>CSS-IVE-131814</t>
  </si>
  <si>
    <t>AML_5W_Y22_ROW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_Y22_PV,KBLR_Y_PV,KBLR_Y22_PV,LKF_B0_RS4_Beta,LKF_B0_RS4_PO,LKF_B0_RS4_PV ,LKF_Bx_ROW_19H1_Alpha,LKF_Bx_ROW_19H2_Beta,LKF_Bx_ROW_19H2_PV,LKF_Bx_ROW_20H1_PV,TGL_U42_RS4_PV,TGL_Y42_RS4_PV,TGL_Z0_(TGPLP-A0)_RS4_PPOExit,WHL_U42_Corp_PV,WHL_U42_PV,WHL_U43e_Corp_PV,TGL_U42_RS6_Alpha,TGL_U42_RS6_Beta,TGL_U42_RS6_PV,TGL_Y42_RS6_Alpha,TGL_Y42_RS6_Beta,TGL_Y42_RS6_PV,AML_Y42_Win10X_PV</t>
  </si>
  <si>
    <t>3G,4G,MoS (Modern Standby),S-states,WWAN</t>
  </si>
  <si>
    <t>BC-RQTBC-10045
ICL: BC-RQTBC-15316, 1504322269
LKF: 1604360657, BC-RQTBCLF-701
JSL PRD Coverage: BC-RQTBC-16716
JSLP: 1607196196</t>
  </si>
  <si>
    <t>SUT should Wake From S0i3 through Data from 3G/4G/LTE Modem</t>
  </si>
  <si>
    <t>This TC is to Validate Wake From S0i3 through Data from 3G/4G/LTE Modem</t>
  </si>
  <si>
    <t>ICL-ArchReview-PostSi,UDL2.0_ATMS2.0,OBC-CNL-PTF-PCIE-Connectivity-WWAN,OBC-CFL-PTF-PCIE-Connectivity-WWAN,OBC-LKF-PTF-PCIE-Connectivity-WWAN,OBC-ICL-PTF-PCIE-Connectivity-WWAN,OBC-TGL-PTF-PCIE-Connectivity-WWAN,AMLY22_delta_from_Y42,IFWI_TEST_SUITE,ADL/RKL/JSL,MTL_Test_Suite,IFWI_SYNC,ADL_N_IFWIIFWI_COVERAGE_DELTA,RPL_P_MASTER,RPL-Px_4SDC1,ADL-M_2SDC1,RPL-P_5SGC1,,MTL_IFWI_QAC,MTL IFWI_Payload_Platform-Val,ADL_N_IFWI_2SDC2,ADL_N_IFWI_IEC_General,ADL_N_IFWI_IEC_PMC,RPL-Px_2SDC1,RPL-P_2SDC4, RPL-SBGA_5SC, RPL_Hx-R-GC,LNLM5SGC,LNLM3SDC2,LNLM3SDC3,LNLM3SDC4,RPL-SBGA_DC3,RPLHx_SV1GC,RPLHx_Win10GC,RPLP_SV1GC,RPLP_Win10GC</t>
  </si>
  <si>
    <t>alderlake-m,alderlake-n,lunarlake-m,lunarlake-p,meteorlake-m,meteorlake-p,raptorlake-p,raptorlake-px,raptorlake-sbga,raptorlake_refresh-sbga</t>
  </si>
  <si>
    <t>Verify critical battery action for hibernate with default setting</t>
  </si>
  <si>
    <t>CSS-IVE-131824</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</si>
  <si>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1.1,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</si>
  <si>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Real Battery Management,S-states</t>
  </si>
  <si>
    <t>BC-RQTBC-2825
BC-RQTBC-13990 
4_335-UCIS-1965
BC-RQTBCLF-250
BC-RQTBC-16773
2201759420
JSLP: 2202557699</t>
  </si>
  <si>
    <t>System hibernates when battey is under the value of 'Critical battery level'.
System's status is kept after resume from hibernate.</t>
  </si>
  <si>
    <t>1. Boot to OS with battery only.2. Goto Power Options in Control Panel. Click "Change plan settings"-&gt;"Change advanced power settings", click "Restore plan defaults".3. Goto Battery section. Record the value of "Critical battery level".4. Consume the battery to the value of "Critical battery level". Check whether system hibernates.5. Connect adapter to SUT. Wait serveral minutes to charge Battery higher than the value of "Critical battery level".6. Power on SUT. Boot to OS, check whether system"s status is kept after resume from hibernate.Pass Criteria:4. System hibernates when battey is under the value of "Critical battery level".6. System"s status is kept after resume from hibernate.</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</si>
  <si>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6,RPL_Hx-R-GC,RPL_Hx-R-DC1,RPL_Hx-R-GC,RPL_Hx-R-DC1,RPL_Hx-R-GC,RPL_Hx-R-DC1,LNLM2SDC7,LNLM2SDC7,RPLHx_Win10GC,RPLHx_Win10GC,RPLP_SV1GC,RPLP_Win10GC,RPLP_SV1DC1,RPLP_Win10DC1,RPLP_SV1DC2,RPLP_Win10DC2,RPLHx_SV1GC</t>
  </si>
  <si>
    <t>Battery critical battery aciton for hibernate with user setting</t>
  </si>
  <si>
    <t>CSS-IVE-131825</t>
  </si>
  <si>
    <t>BC-RQTBC-2825
BC-RQTBC-13990 
4_335-UCIS-1965
2201759420
JSLP: 2202557699</t>
  </si>
  <si>
    <t>System hibernates when battey is under 9%.
System's status is kept after resume from hibernate.</t>
  </si>
  <si>
    <t>1. Boot to OS with battery only.2. Goto Power Options in Control Panel. Click "Change plan settings"-&gt;"Change advanced power settings", click "Restore plan defaults".3. Goto Battery section. set "Low battery level" to 13%, "Critical battery level" is 9%.4. Consume the battery to 9%. Check whether system hibernates when battey is under 9%.5. Connect adapter to SUT.  Wait serveral minutes to charge Battery higher than 9%.6. Power on SUT. Boot to OS, check whether system"s status is kept after resume from hibernate.Pass Criteria:4. System hibernates when battey is under 9%.6. System"s status is kept after resume from hibernate.</t>
  </si>
  <si>
    <t>Battery critical battery aciton for shutdown with default setting</t>
  </si>
  <si>
    <t>CSS-IVE-131826</t>
  </si>
  <si>
    <t>Real Battery Management</t>
  </si>
  <si>
    <t>BC-RQTBC-2825
BC-RQTBC-13990 
2201759420
JSLP: 2202557699</t>
  </si>
  <si>
    <t> System shutdowns when battery is under the value of 'Critical battery level'.
 System can boot successfully.</t>
  </si>
  <si>
    <t>1. Boot to OS with battery only.2. Goto Power Options in Control Panel. Click "Change plan settings"-&gt;"Change advanced power settings", click "Restore plan defaults".3. Goto Battery section. Set "Critical battery action" to Shutdown, Record the value of "Critical battery level".4. Consume the battery to the value of "Critical battery level". Check whether system shutdowns.5. Connect adapter to SUT. Wait serveral minutes to charge Battery higher than the value of "Critical battery level".6. Power on SUT. Boot to OS, check whether system can boot successfully.Pass Criteria:4. System shutdowns when battey is under the value of "Critical battery level".6. System can boot successfully.</t>
  </si>
  <si>
    <t>Battery critical battery action for shutdown with user setting</t>
  </si>
  <si>
    <t>CSS-IVE-131827</t>
  </si>
  <si>
    <t>Battery critical battery action for shutdown should happen as per step</t>
  </si>
  <si>
    <t>1. Boot to OS with battery only.
2. Goto Power Options in Control Panel. Click 'Change plan settings'-&gt;'Change advanced power settings', click 'Restore plan defaults'.
3. Goto Battery section. set 'Low battery level' to 13%, 'Critical battery level' is 9%, set 'Critical battery action' to Shutdown.
4. Consume the battery to 9%. Check whether system shutdown when battey is under 9%.
5. Connect adapter to SUT. Wait serveral minutes to charge Battery higher than 9%.
6. Power on SUT. Boot to OS, check whether system can boot successfully.
Pass Criteria:
4. System shutdowns when battey is under 9%.
6. System can boot successfully.</t>
  </si>
  <si>
    <t>No audio and video glitch during Charger connect process</t>
  </si>
  <si>
    <t>CSS-IVE-131828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</si>
  <si>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</si>
  <si>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audio codecs,EC-Lite</t>
  </si>
  <si>
    <t>BC-RQTBC-2822
BC-RQTBC-13987</t>
  </si>
  <si>
    <t>1. Boot to OS with battery only.2. Play a video and music.3. Plug in adapter.4. Check video and music are played without any issu.ePass Criteria:2. There should not be any noise and glitch in both Audio and video.4. There should not be any noise and glitch in both Audio and video.</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</si>
  <si>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1,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ACE FW,ADL_N_IFWI_5SGC1,ADL_N_IFWI_4SDC1,ADL_N_IFWI_3SDC1,ADL_N_IFWI_2SDC1,ADL_N_IFWI_2SDC2,ADL_N_IFWI_2SDC3,ADL_N_IFWI_IEC_EC,RPL-SBGA_5SC,RPL-SBGA_4SC,RPL-P_2SDC5,RPL-P_2SDC6,RPL-SBGA_2SC1,RPL-SBGA_2SC2,RPL-SBGA_3SC-2,RPL-SBGA_3SC,RPL_Hx-R-GC,RPL_Hx-R-DC1,RPL_Hx-R-GC,RPL_Hx-R-DC1,RPL_Hx-R-GC,RPL_Hx-R-DC1,LNLM2SDC7,LNLM2SDC7,RPLHx_Win10GC,RPLHx_Win10GC,RPLP_SV1GC,RPLP_Win10GC,RPLP_SV1DC1,RPLP_Win10DC1,RPLP_SV1DC2,RPLP_Win10DC2,RPLHx_SV1GC</t>
  </si>
  <si>
    <t>alderlake-m,alderlake-n,alderlake-p,alderlake-sb,lunarlake-m,lunarlake-p,raptorlake-p,raptorlake-sbga,raptorlake_refresh-sbga</t>
  </si>
  <si>
    <t>Charger connect/disconnect during Sx Power State</t>
  </si>
  <si>
    <t>CSS-IVE-131829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</si>
  <si>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</si>
  <si>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BC-RQTBC-2822,BC-RQTBC-13987</t>
  </si>
  <si>
    <t>Partially charged battery should get charged when adapter is connected during Sx power stated.</t>
  </si>
  <si>
    <t>ifwi.alderlake,ifwi.arrowlake,ifwi.jasperlake,ifwi.meteorlake,ifwi.raptorlake,ifwi.raptorlake_refresh</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</si>
  <si>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1,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5,RPL-P_2SDC6,RPL_Hx-R-GC,RPL_Hx-R-DC1,RPL_Hx-R-GC,RPL_Hx-R-DC1,RPL_Hx-R-GC,RPL_Hx-R-DC1,RPLHx_Win10GC,RPLHx_Win10GC,RPLP_SV1GC,RPLP_Win10GC,RPLP_SV1DC1,RPLP_Win10DC1,RPLP_SV1DC2,RPLP_Win10DC2,RPLHx_SV1GC</t>
  </si>
  <si>
    <t>S4 status with USB charger plug in/plug out</t>
  </si>
  <si>
    <t>CSS-IVE-131830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</si>
  <si>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</si>
  <si>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BC-RQTBC-10003
BC-RQTBC-13987
LKF : 1506768398</t>
  </si>
  <si>
    <t> System will keep under S4 mode, when USB charger connected &amp; disconnected during S4 </t>
  </si>
  <si>
    <t>1. Boot to OS.2. Let system enter S4.3. Plug in USB charger. Check whether system will keep under S4 mode.4. Plug out USB charger. Check whether system will keep under S4 mode.Pass Criteria:3. System will keep under S4 mode.4. System will keep under S4 mode.</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</si>
  <si>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ADL-P_5SGC2,RPL-P_5SGC1,RPL-P_5SGC2,RPL-P_4SDC1,RPL-P_3SDC2,RPL-P_2SDC3,RPL-P_3SDC3,RPL-P_2SDC4,RPL-P_PNP_GC,RPL-Px_4SDC1,RPL-Px_3SDC2,MTL_IFWI_CBV_PMC,ADL_N_IFWI_5SGC1,ADL_N_IFWI_4SDC1,ADL_N_IFWI_3SDC1,ADL_N_IFWI_2SDC1,ADL_N_IFWI_2SDC2,ADL_N_IFWI_2SDC3,ADL_N_IFWI_IEC_PMC,ADL_N_IFWI_IEC_EC,RPL-P_2SDC5,RPL-P_2SDC6,RPL_Hx-R-GC,RPL_Hx-R-DC1,RPL_Hx-R-GC,RPL_Hx-R-DC1,RPL_Hx-R-GC,RPL_Hx-R-DC1,LNLM2SDC7,LNLM2SDC7,RPLP_SV1GC,RPLP_Win10GC,RPLP_SV1DC1,RPLP_Win10DC1,RPLP_SV1DC2,RPLP_Win10DC2</t>
  </si>
  <si>
    <t>Sleep (S3) via Power Button/Lid Action/Timer option</t>
  </si>
  <si>
    <t>CSS-IVE-131842</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</si>
  <si>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KBL_H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ADL-S_HSLE_PSS1.0,ADL-S_HSLE_PSS1.1,ADL-S_HFPGA_PSS1.0,ADL-S_HFPGA_PSS1.1,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</si>
  <si>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Btn/HID,RTC,S-states</t>
  </si>
  <si>
    <t>BC-RQTBC-10214
TGL:BC-RQTBCTL-1134
TGL:BC-RQTBCTL-1135
ICL:BC-RQTBC-15311
RKL: 2206972879, 2206874083,1209951635
ADL: 2205168301</t>
  </si>
  <si>
    <t>System should enter/exit Sx state without any errors</t>
  </si>
  <si>
    <t>Intention of the testcase is to verify sleep wake sources functionality</t>
  </si>
  <si>
    <t>BIOS+IFWI,ICL-ArchReview-PostSi,UDL2.0_ATMS2.0,OBC-CNL-PTF-PMC-PM-Sx,OBC-ICL-PTF-PMC-PM-Sx,OBC-TGL-PTF-PMC-PM-Sx,CML_EC_FV,IFWI_TEST_SUITE,RKL_Xcomp_PO,RKL_Native_PO,ADL/RKL/JSL,CML_H_ADP_S_PO,Phase,_3,MTL_Test_Suite,IFWI_SYNC,IFWI_FOC_BAT,ADL_N_IFWIIFWI_COVERAGE_DELTA,ADLMLP4x,ADL-P_5SGC2,RPL_S_MASTER,RPL-P_5SGC1,MTL_IFWI_BAT,ADL_SBGA_5GC,ADL_SBGA_3SDC1,ERB,MTL_IFWI_CBV_PMC,MTL_IFWI_CBV_EC,MTL_IFWI_CBV_BIOS,ADL_N_IFWI_2SDC3,ADL_N_IFWI_2SDC1,ADL_N_IFWI_3SDC1,ADL_N_IFWI_4SDC1,ADL_N_IFWI_5SGC1,ADL_N_IFWI_IEC_PMC,ADL_N_IFWI_IEC_EC,MTL-P_5SGC1,MTL-P_4SDC1,MTL-P_4SDC2,MTL-P_3SDC3,MTL-P_3SDC4,MTL-P_2SDC5,MTL-P_2SDC6,RPL-SBGA_5SC,LNLM5SGC,LNLM4SDC1,LNLM3SDC2,LNLM3SDC3,RPL-Px_5SGC1,MTL-P_S3NA</t>
  </si>
  <si>
    <t>alderlake-n,alderlake-p,alderlake-sb,arrowlake-s,lunarlake-m,lunarlake-s,raptorlake-p,raptorlake-s,raptorlake-sbga</t>
  </si>
  <si>
    <t>Validate USB 2.0 devices functionality over USB Type-A port with pre and post S0i3 cycle</t>
  </si>
  <si>
    <t>CSS-IVE-131850</t>
  </si>
  <si>
    <t>ADL-S_ADP-S_SODIMM_DDR5_1DPC_Alpha,ADL-S_ADP-S_UDIMM_DDR5_1DPC_PreAlpha,AML_7W_Y22_KC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</si>
  <si>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S0ix-states,USB/XHCI ports,USB2.0</t>
  </si>
  <si>
    <t>BC-RQTBC-12570
BC-RQTBC-9831
BC-RQTBC-496
BC-RQTBC-13074
TGL: BC-RQTBCTL-743
JSL PRD Coverage: BC-RQTBC-16216
CML PRD Coverage:BC-RQTBC-12570
RKL Coverage ID :2203202105
JSLP Coverage ID: 2203202105
LKF ROW Coverage ID : 4_335-LZ-795</t>
  </si>
  <si>
    <t>USB2.0 device should be functional without any issue</t>
  </si>
  <si>
    <t>1. Boot to OS.2. Let system enters S0i3.3. Let system resumes from S0i3.4. Check whether USB keyboard and mouse are functional.5. Repeat step2 to step4 for 10 times.Pass Criteria:2. System can enter S0i3 successfully.3. System can resume from S0i3 successfully.4. USB keyboard and mouse are functionl.</t>
  </si>
  <si>
    <t>CFL-PRDtoTC-Mapping,UDL2.0_ATMS2.0,OBC-CNL-PCH-PXHCI-USB-USB2_Storage,OBC-ICL-PCH-XHCI-USB-USB2_Storage,OBC-TGL-PCH-XHCI-USB-USB2_Storage,OBC-CFL-PCH-PXHCI-USB-USB2_Storage,IFWI_TEST_SUITE,ADL/RKL/JSL,MTL_Test_Suite,IFWI_SYNC,ADL_N_IFWIIFWI_COVERAGE_DELTA,RPLSGC2,RPLSGC1,ADLMLP4x,ADL-P_5SGC1,ADL-P_5SGC2,ADL-M_5SGC1,RPL-Px_5SGC1, ,RPL-Px_4SDC1,RPL-Px_3SDC2,RPL-P_5SGC1,,RPL-P_4SDC1,RPL-P_3SDC2,,RPL-S_2SDC4,RPL-S_ 5SGC1, RPL-S_4SDC1, RPL-S_4SDC2, RPL-S_3SDC1, RPL-S_2SDC1, RPL-S_2SDC2, RPL-S_2SDC3, RPL-S_2SDC4,NA_4_FHF, ADL_SBGA_5GC,ADL_SBGA_3SDC1,MTL-M_5SGC1,MTL-M_4SDC1,MTL-M_4SDC2,MTL-M_3SDC3,MTL-M_2SDC4,MTL-M_2SDC5,MTL-M_2SDC6,MTL_IFWI_CBV_PCHC,ADL_N_IFWI_5SGC1 ,ADL_N_IFWI_4SDC1, ADL_N_IFWI_3SDC1, ADL_N_IFWI_2SDC1 ,ADL_N_IFWI_2SDC2, ADL_N_IFWI_2SDC3,ADL_N_IFWI_IEC_PMC,MTL-P_5SGC1, MTL-P_4SDC1 ,MTL-P_4SDC2 ,MTL-P_3SDC3 ,MTL-P_3SDC4 ,MTL-P_2SDC5 ,MTL-P_2SDC6,RPL-Px_4SP2, RPL-Px_2SDC1,RPL-P_2SDC3,RPL-P_2SDC4,LNLM5SGC,LNLM3SDC2,LNLM3SDC4,LNLM3SDC5,LNLM2SDC6,LNLM2SDC7,RPLS_SV1GC,RPLS_Win10GC,RPLS_SV1DC,RPLP_SV1GC,RPLP_Win10GC,RPLP_SV1DC1,RPLP_Win10DC1RPLP_SV1DC2,RPLP_Win10DC2</t>
  </si>
  <si>
    <t>alderlake-m,alderlake-n,alderlake-p,alderlake-sb,lunarlake-m,lunarlake-p,lunarlake-s,meteorlake-m,meteorlake-p,raptorlake-p,raptorlake-px,raptorlake-s</t>
  </si>
  <si>
    <t>Power,Home,Volume up/down,Rotation buttons function check after S3 cycling</t>
  </si>
  <si>
    <t>fw.ifwi.ec</t>
  </si>
  <si>
    <t>CSS-IVE-131851</t>
  </si>
  <si>
    <t>AML_5W_Y22_ROW_PV,AML_7W_Y22_KC_PV,AMLR_Y42_PV_RS6,CFL_H62_RS3_PV,CFL_H62_RS4_PV,CFL_H62_RS5_PV,CFL_H62_uSFF_KC_RS4_PV,CFL_H82_RS5_PV,CFL_H82_RS6_PV,CFL_U43e_LP3_KC_PV,CFL_U43e_PV,CNL_H82_PV,CNL_U22_PV,CNL_Y22_PV,ICL_U42_RS6_PV,ICL_UN42_KC_PV_RS6,ICL_Y42_RS6_PV,ICL_YN42_RS6_PV,KBL_U21_PV,KBL_Y22_PV,KBLR_Y_PV,RKL_S61_TGPH_Native_DDR4_RS6_Alpha,RKL_S61_TGPH_Native_DDR4_RS7_Beta,RKL_S61_TGPH_Native_DDR4_RS7_PV,RKL_S81_TGPH_Native_DDR4_RS6_Alpha,RKL_S81_TGPH_Native_DDR4_RS7_Beta,RKL_S81_TGPH_Native_DDR4_RS7_PV,WHL_U42_Corp_PV,WHL_U42_PV,WHL_U43e_Corp_PV,AML_Y42_Win10X_PV,RKL_CML_S_102_TGPH_Xcomp_DDR4_Beta,RKL_CML_S_102_TGPH_Xcomp_DDR4_Alpha,RKL_CML_S_102_TGPH_Xcomp_DDR4_PV,RKL_CML_S_62_TGPH_Xcomp_DDR4_Alpha,RKL_CML_S_62_TGPH_Xcomp_DDR4_Beta,RKL_CML_S_62_TGPH_Xcomp_DDR4_PV</t>
  </si>
  <si>
    <t>MoS (Modern Standby),Power Btn/HID,S0ix-states,S-states</t>
  </si>
  <si>
    <t>BC-RQTBC-10090
RKL FR: 1209951564</t>
  </si>
  <si>
    <t>Verify weather System can go and exit Home Page by pressing Home button.
successfully  Volume  go up and down by pressing Volume up/Volume down button.
Power button works fine accroding to the configuration of power button in Power Options from Control Panel.</t>
  </si>
  <si>
    <t>1. Boot to OS.2. Let system enters S0i3.3. Let system resumes from S0i3.4. Check the function of Home button. 5. Check the function of Volume up button, Volume down button.6. Check the function of Rotation button.7. Check the function of Power button.Pass Criteria:4. System can go and exit Home Page by pressing Home button.5. Volume can go up and down by pressing Volume up/Volume down button.6. System can lock and unlock rotation by pressing retation button.7. Power button works fine accroding to the configuration of power button in Power Options from Control Panel.</t>
  </si>
  <si>
    <t>ICL-ArchReview-PostSi,UDL2.0_ATMS2.0,AML_5W_NA,OBC-ICL-PCH-GPIO-HwBtns/LEDs/Switchs,OBC-TGL-PCH-GPIO-HwBtns/LEDs/Switchs,IFWI_TEST_SUITE,ADL/RKL/JSL,MTL_Test_Suite,IFWI_SYNC,ADL_N_IFWIIFWI_COVERAGE_DELTA,RPL_S_MASTER,RPL-Px_5SGC1,RPL-Px_4SDC1,RPL-P_5SGC1,RPLP_SV1GC,RPLP_Win10GC,RPL-P_4SDC1,RPLP_SV1DC1,RPLP_Win10DC1,RPL-P_3SDC2,RPLP_SV1DC2,RPLP_Win10DC2,RPL-P_2SDC4,RPL_S_NA,ADL-M_5SGC1,ADL-M_3SDC1,ADL-M_3SDC2,ADL-M_2SDC1,ADL-M_2SDC2,RPL-S_5SGC1,RPL-S_2SDC2,RPL-P_3SDC3,RPL-P_PNP_GC,RPL-S_2SDC7,ADL_SBGA_3SDC1,MTL-M_5SGC1,MTL-M_4SDC1,MTL-M_4SDC2,MTL-M_3SDC3,MTL-M_2SDC4,MTL-M_2SDC5,MTL-M_2SDC6,MTL_IFWI_CBV_PMC,MTL_IFWI_CBV_EC,ADL_N_IFWI_5SGC1,ADL_N_IFWI_4SDC1,ADL_N_IFWI_3SDC1,ADL_N_IFWI_2SDC1,ADL_N_IFWI_2SDC2,ADL_N_IFWI_2SDC3,ADL_N_IFWI_IEC_General,ADL_N_IFWI_IEC_PMC,ADL_N_IFWI_IEC_EC,RPL-SBGA_5SC,RPLHx_SV1GC,RPLHx_Win10GC,RPL-SBGA_4SC,RPL-SBGA_3SC,RPL-SBGA_2SC1,RPL-SBGA_2SC2,RPL-P_2SDC3,RPL-P_2SDC5,RPL-P_2SDC6,RPL-Px_4SP2,RPL-Px_2SDC1,MTLSGC1, MTLSDC4,MTLSDC2,MTLSDC1,MTLSDC5,MTLSDC3,RPL-SBGA_DC3,MTL-P_S3NA,LNLM5SGC,LNLM4SDC1</t>
  </si>
  <si>
    <t>alderlake-m,alderlake-n,alderlake-p,alderlake-s,alderlake-sb,arrowlake-s,lunarlake-m,lunarlake-p,lunarlake-s,raptorlake-p,raptorlake-px,raptorlake-sbga</t>
  </si>
  <si>
    <t>Switch to S0i3 after Low power audio (LPA) playback ends</t>
  </si>
  <si>
    <t>fw.ifwi.bios,fw.ifwi.pchc,fw.ifwi.pmc</t>
  </si>
  <si>
    <t>CSS-IVE-131855</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</si>
  <si>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NL_H82_PV,CNL_U22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</si>
  <si>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Standby),S0ix-states</t>
  </si>
  <si>
    <t>BC-RQTBC-10138
BC-RQTBC-14207</t>
  </si>
  <si>
    <t>Verify System still can enter into S0i3 after music ends(S0i1).</t>
  </si>
  <si>
    <t>1. Boot to OS, goto power options and set the sleep time for 1 minute.2. Run "stimer.exe -s" to reset S0ix timer.3. Play the audio which the time is about 3 minutes using built-in media player, and wait till audio ends.4. Wait for 2 more minutes, then wake up system.5. Run "stimer -l" to check whether system still enter S0i3 after music ends(S0i1).Pass Criteria:5. System still can enter into S0i3 after music ends(S0i1).</t>
  </si>
  <si>
    <t>ICL-ArchReview-PostSi,UDL2.0_ATMS2.0,OBC-CNL-PCH-AVS-Audio-LPA,OBC-CFL-PCH-AVS-Audio-LPA,OBC-TGL-PCH-AVS-Audio-LPA,rkl_cml_s62,IFWI_TEST_SUITE,ADL/RKL/JSL,MTL_Test_Suite,MTL_PSS_1.0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MTL_PSS_CMS,MTL_IFWI_PSS_BLOCK,RPL-P_3SDC3,RPL-P_PNP_GC,RPL-S_2SDC7,ADL_SBGA_3SDC1,MTL-M_5SGC1,MTL-M_4SDC1,MTL-M_4SDC2,MTL-M_3SDC3,MTL-M_2SDC4,MTL-M_2SDC5,MTL-M_2SDC6,MTL_IFWI_IAC_ACE ROM EXT,MTL_IFWI_IAC_PMC_SOC_IOE,ADL_N_IFWI_5SGC1,ADL_N_IFWI_4SDC1,ADL_N_IFWI_3SDC1,ADL_N_IFWI_2SDC1,ADL_N_IFWI_2SDC2,ADL_N_IFWI_2SDC3
MTL_IFWI_CBV_ACE FW,MTL_IFWI_CBV_EC,ADL_N_IFWI_IEC_PMC,ADL_N_IFWI_IEC_EC,RPL-SBGA_5SC,RPLHx_SV1GC,RPLHx_Win10GC,RPL-SBGA_4SC,RPL-SBGA_2SC1,RPL-SBGA_2SC2,IFWI_COMMON_UNIFIED,ARL_S_IFWI_0.8PSS,RPL_Hx-R-GC,RPL_Hx-R-DC1,RPL-P_DC7,RPL-SBGA_DC3,LNLM5SGC,LNLM4SDC1,LNLM3SDC2,LNLM3SDC3,LNLM3SDC4</t>
  </si>
  <si>
    <t>Verify System wake from S0i3 with "Dock Station" Event</t>
  </si>
  <si>
    <t>CSS-IVE-131868</t>
  </si>
  <si>
    <t>AML_5W_Y22_ROW_PV,ADL-S_ADP-S_UDIMM_DDR5_1DPC_PreAlpha,AML_7W_Y22_KC_PV,AMLR_Y42_Corp_RS6_PV,AMLR_Y42_PV_RS6,CNL_H82_PV,CNL_Y22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</si>
  <si>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support,MoS (Modern Standby),S0ix-states</t>
  </si>
  <si>
    <t>BC-RQTBC-10049
BC-RQTBCLF-781</t>
  </si>
  <si>
    <t>SUT should wake from S0i3"Dock Station" Event</t>
  </si>
  <si>
    <t>System wake from S0i3 with "Dock Station" Event</t>
  </si>
  <si>
    <t>KBL_NON_ULT,UDL2.0_ATMS2.0,OBC-CNL-PTF-PMC-PM-s0ix,OBC-ICL-PTF-PMC-PM-S0ix,OBC-TGL-PTF-PMC-PM-S0ix,OBC-LKF-PTF-PMC-PM-S0ix,rkl_cml_s62,IFWI_TEST_SUITE,ADL/RKL/JSL,Delta_IFWI_BIOS,ADL_Arch_Phase3,MTL_Test_Suite,MTL_PSS_1.0IFWI_SYNC,ADLMLP4x,ADL_N_IFWI,IFWI_COVERAGE_DELTA,RPLSGC1,RPLSGC2,ADL-P_5SGC1,ADL-P_5SGC2,ADL-M_5SGC1,RPL-Px_5SGC1,RPL-Px_3SDC1,RPL-P_5SGC1,RPL-P_5SGC2,RPL-P_4SDC1,RPL-P_3SDC2,RPL-P_2SDC3,RPL-S_ 5SGC1,RPL_S_MASTER,ADL_SBGA_5GC,MTL_PSS_CMS,EC-NA,EC-REVIEW,TCSS-TBT-P1,ICL-ArchReview-PostSi,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M_3SDC1,ADL-M_3SDC2,ADL-M_2SDC1,ADL-P_4SDC2,ADL_N_PO_Phase2,ADL_N_REV0,ADL-N_REV1,MTL_IFWI_BAT,MTL_HFPGA_TCSS,RPL-SBGA_5SC,RPL-S_5SGC1,MTL_IFWI_PSS_BLOCK,RPL-S_2SDC4,MTL_IFWI_CBV_IOM,ADL_N_IFWI_5SGC1,ADL_N_IFWI_4SDC1,ADL_N_IFWI_3SDC1,ADL_N_IFWI_2SDC1,ADL_N_IFWI_2SDC2,ADL_N_IFWI_2SDC3,ADL_N_IFWI_IEC_General,ADL_N_IFWI_IEC_PMC,MTL-P_5SGC1,MTL-P_4SDC1,MTL-P_4SDC2,MTL-P_3SDC3,MTL-P_3SDC4,MTL-P_2SDC5,MTL-P_2SDC6,RPL-SBGA_4SC,RPL-SBGA_2SC1,RPL-SBGA_2SC2,RPL-P_2SDC5,RPL-P_2SDC6,RPL-Px_4SP2,RPL-Px_2SDC1,ARL_Px_IFWI_CI-2,ARL_S_IFWI_0.8PSS,MTLSGC1,MTLSDC1,MTLSDC2,MTLSDC3,RPL_Hx-R-GC,RPL_Hx-R-DC1,RPL_Hx-R-GC,RPL_Hx-R-DC1,RPL_Hx-R-GC,RPL_Hx-R-DC1,LNLM2SDC7,LNLM2SDC7,RPLS_SV1GC,RPLS_Win10GC,RPLS_SV1DC,RPLHx_Win10GC,RPLP_SV1GC,RPLP_Win10GC,RPLP_SV1DC1,RPLP_Win10DC1,RPLP_SV1DC2,RPLP_Win10DC2,RPLHx_SV1GC</t>
  </si>
  <si>
    <t>Verify system wake from S0i3 on full Battery Charging completion Wake from S0i3</t>
  </si>
  <si>
    <t>CSS-IVE-131874</t>
  </si>
  <si>
    <t>AML_5W_Y22_ROW_PV,AML_7W_Y22_KC_PV,AMLR_Y42_PV_RS6,CNL_H82_PV,CNL_Y22_PV,ICL_U42_RS6_PV,ICL_Y42_RS6_PV,JSLP_POR_20H1_Alpha,JSLP_POR_20H1_PowerOn,JSLP_POR_20H1_PreAlpha,JSLP_POR_20H2_Beta,JSLP_POR_20H2_PV,KBL_H42_PV,KBL_U21_PV,KBL_U22_PV,KBL_U23e_PV,KBL_Y22_PV,KBLR_Y_PV,LKF_A0_RS4_Alpha,LKF_A0_RS4_POE,LKF_B0_RS4_Beta,LKF_B0_RS4_PV ,LKF_Bx_ROW_19H1_Alpha,LKF_Bx_ROW_19H2_Beta,LKF_Bx_ROW_19H2_PV,LKF_Bx_ROW_20H1_PV,TGL_ H81_RS4_Alpha,TGL_ H81_RS4_Beta,TGL_ H81_RS4_PV,TGL_H81_19H2_RS6_POE,TGL_H81_19H2_RS6_PreAlpha,TGL_Simics_VP_RS4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</si>
  <si>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BC-RQTBC-10041,BC-RQTBC-10445
4_335-UCIS-1970
LKF:Lakefield Windows Platform Power Management SAS Ver 050 (1)-&gt; 2.9.6 Environmental context changes</t>
  </si>
  <si>
    <t>SUT should wake from S0i3 when battery charge 100% </t>
  </si>
  <si>
    <t> Verify 'Battery Charger completion' Wake from S0i3</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</si>
  <si>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 ,RPL-P_PNP_GC,RPL-Px_4SDC1,RPL-Px_3SDC2,MTL_IFWI_CBV_EC,ADL_N_IFWI_5SGC1,ADL_N_IFWI_4SDC1,ADL_N_IFWI_3SDC1,ADL_N_IFWI_2SDC1,ADL_N_IFWI_2SDC2,ADL_N_IFWI_2SDC3,ADL_N_IFWI_IEC_PMC,ADL_N_IFWI_IEC_EC,RPL-SBGA_5SC,RPL-SBGA_4SC,RPL-P_2SDC6,RPL_Hx-R-GC,RPL_Hx-R-DC1,RPL_Hx-R-GC,RPL_Hx-R-DC1,RPL_Hx-R-GC,RPL_Hx-R-DC1,LNLM2SDC7,LNLM2SDC7,RPLHx_Win10GC,RPLHx_Win10GC,RPLP_SV1GC,RPLP_Win10GC,RPLP_SV1DC1,RPLP_Win10DC1,RPLP_SV1DC2,RPLP_Win10DC2,RPLHx_SV1GC</t>
  </si>
  <si>
    <t>Verify functionality of USB Type-C power adapter in Connected Modern Standby mode</t>
  </si>
  <si>
    <t>CSS-IVE-131875</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</si>
  <si>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U20_GT0_PV,CNL_U22_PV,CNL_Y22_PV,GLK_B0_RS3_PV,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,LKF_Bx_ROW_19H1_Alpha,LKF_Bx_ROW_19H2_Beta,LKF_Bx_ROW_19H2_PV,LKF_Bx_ROW_20H1_PV,LKF_N-1_(BXTM)_RS3_POE,TGL_ H81_RS4_Alpha,TGL_ H81_RS4_Beta,TGL_ H81_RS4_PV,TGL_Simics_VP_RS2_PSS1.1,TGL_U42_RS4_PV,TGL_UY42_PO,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</si>
  <si>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MoS (Modern Standby),Real Battery Management,TCSS,USB PD,USB-TypeC</t>
  </si>
  <si>
    <t>BC-RQTBC-10603
BC-RQTBC_APL-612
BC-RQTBC-12460
BC-RQTBC-13336 
 LKF PRD Coverage: IceLake-UCIS-4277
TGL Coverage : 1209848288,BC-RQTBCTL-1235,BC-RQTBCTL-1236</t>
  </si>
  <si>
    <t xml:space="preserve">
SUT should be charging when SUT in CMS state without any issues</t>
  </si>
  <si>
    <t>This test verifies the functionality of USB Type-C power adapter while SUT enters/exit CMoS mode.</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</si>
  <si>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M_5SGC1,ADL-M_3SDC2,ADL-M_2SDC1,ADL-P_3SDC3,RPL_P_Master,EC-BAT,EC-GPIO,EC-SX,EC-REVIEW,CFL-PRDtoTC-Mapping,ICL_BAT_NEW,TGL_PSS1.0P,BIOS_EXT_BAT,ECVAL-EXBAT-2018,EC-BAT-automation,OBC-CNL-EC-GPIO-Switches-VirtualLID,OBC-CFL-EC-GPIO-Switches-VirtualLID,OBC-ICL-EC-GPIO-HwBtns/LEDs/Switchs-VirtualLID,OBC-TGL-EC-GPIO-HwBtns/LEDs/Switchs-VirtualLID,TGL_BIOS_PO_P3,TGL_IFWI_PO_P3,CML_EC_BAT,ADL-P_5SGC2,ADL_SBGA_5GC,RPL-P_5SGC1,RPL-P_5SGC2,RPL-P_4SDC1,RPL-P_3SDC2,RPL-P_2SDC3,RPL-P_3SDC3,RPL-P_2SDC4,RPL-P_PNP_GC,RPL-Px_4SDC1,RPL-Px_3SDC2,MTL_IFWI_CBV_TBT,MTL_IFWI_CBV_EC,MTL_IFWI_CBV_IOM,ADL_N_IFWI_5SGC1,ADL_N_IFWI_4SDC1,ADL_N_IFWI_3SDC1,ADL_N_IFWI_2SDC1,ADL_N_IFWI_2SDC2,ADL_N_IFWI_2SDC3,,ADL_N_IFWI_IEC_IOM,ADL_N_IFWI_IEC_EC,RPL-P_2SDC5,RPL-P_2SDC6,RPL-Px_4SP2,RPL-Px_4SP2,RPL_Hx-R-DC1,RPL_Hx-R-GC,RPL_Hx-R-GC,RPL_Hx-R-DC1,RPL_Hx-R-GC,RPL_Hx-R-DC1,RPL_Hx-R-GC,RPL_Hx-R-DC1,LNLM2SDC7,RPL-P_DC7,RPLP_SV1GC,RPLP_Win10GC,RPLP_SV1DC1,RPLP_Win10DC1,RPLP_SV1DC2,RPLP_Win10DC2</t>
  </si>
  <si>
    <t>alderlake-m,alderlake-n,alderlake-p,arrowlake-s,lunarlake-m,lunarlake-p,raptorlake-p,raptorlake_refresh-sbga</t>
  </si>
  <si>
    <t>Verify functionality of USB Type-C power adapter while Sx(S3,S4,S5) cycles</t>
  </si>
  <si>
    <t>CSS-IVE-131876</t>
  </si>
  <si>
    <t>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</si>
  <si>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BC-RQTBC-10603
BC-RQTBC_APL-612
BC-RQTBC-12460
BC-RQTBC-13336 
 LKF PRD Coverage: IceLake-UCIS-4277
TGL PSS UCSI coverage : 2201759418, 2201759419, 1405574488
JSLP Coverage ID: 2203202802,2203201730,1607196304
RKL Coverage ID :2203201383,2203202518,2203203016,2203202802,2203202480</t>
  </si>
  <si>
    <t>SUT should be charging all through the testing and system shouldn't have any issues during Sx state</t>
  </si>
  <si>
    <t>This test verifies the functionality of USB Type-C power adapter while SUT performs Sx (S3,S4,S5 and S0i3)cycles.</t>
  </si>
  <si>
    <t>KBL_NON_ULT,EC-FV,EC-TYPEC,EC-SX,EC-BATTERY,TCSS-TBT-P1,ICL-ArchReview-PostSi,UDL2.0_ATMS2.0,LKF_PO_Phase3,LKF_PO_New_P3,OBC-CNL-PTF-PD-EM-ManageCharger,OBC-CFL-PTF-PD-EM-ManageCharger,OBC-ICL-PTF-PD-TCSS-ManageCharger,OBC-TGL-PTF-PD-TCSS-ManageCharger,AML_5W_NA,CML_EC_FV,IFWI_TEST_SUITE,ADL/RKL/JSL,Delta_IFWI_BIOS,ADL_Arch_Phase3,MTL_Test_Suite,MTL_PSS_1.1IFWI_SYNC,ADLMLP4x,ADL_N_IFWI,IFWI_COVERAGE_DELTA,ADL-P_5SGC2,RPL_S_MASTER,RPL-Px_3SDC1,RPL-P_5SGC2,RPL-P_3SDC2,RPL-P_5SGC1,RPL-P_4SDC1,MTL_IFWI_CBV_PMC,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 ,ARL_S_IFWI_1.1PSS,RPL_Hx-R-DC1,RPL_Hx-R-GC,RPL_Hx-R-GC,RPL_Hx-R-DC1,RPL_Hx-R-GC,RPL_Hx-R-DC1,RPL_Hx-R-GC,RPL_Hx-R-DC1,LNLM2SDC7,RPL-P_DC7,RPLP_SV1GC,RPLP_Win10GC,RPLP_SV1DC1,RPLP_Win10DC1,RPLP_SV1DC2,RPLP_Win10DC2</t>
  </si>
  <si>
    <t>alderlake-m,alderlake-n,alderlake-p,arrowlake-s,lunarlake-m,lunarlake-p,meteorlake-m,meteorlake-n,meteorlake-p,raptorlake-p,raptorlake-px,raptorlake_refresh-sbga</t>
  </si>
  <si>
    <t>Verify functionality of USB Type-C power adapter while reboot cycles</t>
  </si>
  <si>
    <t>CSS-IVE-131877</t>
  </si>
  <si>
    <t>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</si>
  <si>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SUT should be charging all through the testing and system shouldn't have any issues regarding reboots cycles</t>
  </si>
  <si>
    <t>This test verifies the functionality of USB Type-C power adapter while SUT performs reboot cycles.</t>
  </si>
  <si>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RPL-P_5SGC1,RPL-P_4SDC1,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 ,ARL_S_IFWI_1.1PSS,RPL_Hx-R-DC1,RPL_Hx-R-GC,RPL_Hx-R-GC,RPL_Hx-R-DC1,RPL_Hx-R-GC,RPL_Hx-R-DC1,RPL_Hx-R-GC,RPL_Hx-R-DC1,RPL-P_DC7,RPLP_SV1GC,RPLP_Win10GC,RPLP_SV1DC1,RPLP_Win10DC1,RPLP_SV1DC2,RPLP_Win10DC2</t>
  </si>
  <si>
    <t>alderlake-m,alderlake-n,alderlake-p,alderlake-sb,arrowlake-s,meteorlake-m,meteorlake-n,meteorlake-p,raptorlake-p,raptorlake-px,raptorlake_refresh-sbga</t>
  </si>
  <si>
    <t>Verify the KVM session after 2 S5 cycles</t>
  </si>
  <si>
    <t>CSS-IVE-131883</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</si>
  <si>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</si>
  <si>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MEBx,S-states</t>
  </si>
  <si>
    <t>BC-RQTBC-8351
BC-RQTBC-12666
BC-RQTBC-12588
BC-RQTBC-12589
BC-RQTBC-14515
TGL: BC-RQTBCTL-876 ,  BC-RQTBCTL-877
RKL:2203203052
ADL:2205034736,1607811121</t>
  </si>
  <si>
    <t>SUT should be able to resume from S5 remotely once command received from the server system.
SUT KVM Session in the server should not be disconnected even after 5 S5 and reboot cycles</t>
  </si>
  <si>
    <t>bios.arrowlake,bios.lunarlake,bios.meteorlake,bios.raptorlake,bios.tigerlake,ifwi.alderlake,ifwi.arrowlake,ifwi.lunarlake,ifwi.meteorlake,ifwi.raptorlake,ifwi.rocketlake</t>
  </si>
  <si>
    <t>bios.meteorlake,bios.raptorlake,ifwi.alderlake,ifwi.meteorlake,ifwi.raptorlake,ifwi.rocketlake</t>
  </si>
  <si>
    <t>Tests ME feature KVM session after 5 S5 cycles
The SUT should be flashed with ME Corporate SKU.
Note: This testcase will not work with ME Consumer SKU
Please note in SKL, ME FW SKUs are no more recognized based on CS ME FW Size instead are referred to as Consumer or Corporate SKU's. ME Corporate SKU(5MB) ME Consumer SKU (1.5MB)
Ref: https://vthsd.intel.com/hsd/clientsw/default.aspx#dcn/default.aspx?dcn_id=2503429</t>
  </si>
  <si>
    <t>CSE,CFL-PRDtoTC-Mapping,UDL2.0_ATMS2.0,IFWI_TEST_SUITE,ADL/RKL/JSL,RKL-S X2_(CML-S+CMP-H)_S102,RKL-S X2_(CML-S+CMP-H)_S62,MTL_Test_Suite,IFWI_SYNC,MTL_S_MASTER,RPL_S_MASTER,IFWI_FOC_BAT,MTL_P_MASTER,RPL_P_MASTER,ADL_P_masterIFWI_COVERAGE_DELTA,ADL-S_4SDC1,ADL-S_4SDC2,ADL-S_4SDC4,RPLSGC1,RPLSGC2,RPL-S_2SDC3,ADL-P_5SGC1,ADL-M_5SGC1,NA_4_FHF,ADL_SBGA_5GC, ADL_SBGA_3DC4,RPL-S_4SDC1,RPL-S_2SDC9,RPL-S_3SDC1,ARL_PX_MASTER,ARL_S_MASTER,RPL-S_4SDC1,RPL-S_2SDC9,MTL-M_5SGC1,MTL-M_3SDC3,MTL-M_2SDC4,MTL-M_2SDC5,MTL-M_2SDC6,MTL_IFWI_IAC_CSE,MTL_IFWI_CBV_PMC,MTL_IFWI_CBV_CSME,RPL-SBGA_5SC,MTL-P_5SGC1,MTL-P_3SDC4,MTL-P_2SDC6,,RPL-P_5SGC1,RPL-P_2SDC3,,RPL-P_3SDC2,,,MTLSDC1,MTLSDC2,RPL_Hx-R-GC,LNLM5SGC,LNLM3SDC2,MTLSGC1,MTLSDC1,MTL_IFWI_MEBx,LNLM5SGC, LNLM3SDC2, LNLM2SDC7,RPL-P_DC7, RPL-SBGA_DC3,RPLP_SV1GC, RPLP_Win10GC, RPLP_SV1DC1, RPLP_Win10DC1,RPLP_SV1DC2,RPLP_Win10DC2,RPLS_SV1GC, RPLS_Win10GC,RPLHx_SV1GC,RPLHx_Win10GC</t>
  </si>
  <si>
    <t>Verify local user cannot enter into MEBx to change Intel  Standard Manageability Configuration when USB-R &amp; KVM session is active</t>
  </si>
  <si>
    <t>CSS-IVE-131890</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</si>
  <si>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</si>
  <si>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MEBx,SOL/USBR,vPRO</t>
  </si>
  <si>
    <t>BC-RQTBC-8351
BC-RQTBC-14518
TGL: BC-RQTBCTL-880,BC-RQTBCTL-907 
RKL: 2203202993,2203203136</t>
  </si>
  <si>
    <t xml:space="preserve">SUT cannot enter MEBx setting when USB-R &amp; KVM session is active </t>
  </si>
  <si>
    <t>bios.alderlake,bios.arrowlake,bios.lunarlake,bios.meteorlake,bios.raptorlake,bios.tigerlake,ifwi.alderlake,ifwi.arrowlake,ifwi.lunarlake,ifwi.meteorlake,ifwi.raptorlake,ifwi.rocketlake</t>
  </si>
  <si>
    <t>bios.meteorlake,ifwi.alderlake,ifwi.meteorlake,ifwi.raptorlake,ifwi.rocketlake</t>
  </si>
  <si>
    <t>Negative testcase
Steps:
1    Boot to OS    SUT should boot to OS    
2    Set BIOS (/BIOS/Boot Maintenance Manager Menu/Secure Boot Configuration Menu/Attempt Secure Boot = [X])    Secure boot should get enabled in BIOS   3    Connect to remote machine USB- R   USB-R redirection connnection successful to SUT    
Expected results:
SUT must be restarted
Ctrl+P option to enter MEBx setting will not be displayed and SUT cannot enter MEBX settings</t>
  </si>
  <si>
    <t>CSE,CFL-PRDtoTC-Mapping,UDL2.0_ATMS2.0,IFWI_TEST_SUITE,ADL/RKL/JSL,Delta_IFWI_BIOS,RKL-S X2_(CML-S+CMP-H)_S102,RKL-S X2_(CML-S+CMP-H)_S62,MTL_Test_Suite,IFWI_SYNC,MTL_S_MASTER,RPL_S_MASTER,RPL_P_MASTERIFWI_COVERAGE_DELTA,ADL-S_4SDC2,ADL-S_4SDC4,RPLSGC1,RPLSGC2,RPL-S_2SDC3,ADL-P_5SGC1,RPL_S_BackwardComp,ADL_SBGA_5GC, ADL_SBGA_3DC4,RPL-S_4SDC1,RPL-S_2SDC9,RPL-S_3SDC1,RPL-S_2SDC3,ARL_PX_MASTER,ARL_S_MASTER,ADL-S_ 5SGC_1DPC,MTL-M_5SGC1,MTL-M_3SDC3,MTL-M_2SDC4,MTL-M_2SDC5,MTL-M_2SDC6,MTL_IFWI_CBV_CSME,RPL-SBGA_5SC,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</si>
  <si>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USB-R Controllers are initialized during boot from S5 using KVM with Secure boot enabled</t>
  </si>
  <si>
    <t>CSS-IVE-131907</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</si>
  <si>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</si>
  <si>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MEBx,vPRO</t>
  </si>
  <si>
    <t>BC-RQTBC-8351
ICL: BC-RQTBC-14516
TGL: BC-RQTBCTL-878 
RKL: 2203203064</t>
  </si>
  <si>
    <t>KVM sesion should not be disconnected after SUT reboot. Server Keyboard/Mouse can be used to enter SUT BIOS Setup while Booting SUT from S5 using KVM with Secure boot enabled</t>
  </si>
  <si>
    <t>Verify USB-R Controllers are initialized during boot by verifying Keyboard/Mouse can be used to enter BIOS Setup while Booting SUT from S5 using KVM with Secure boot enabled
For the PRD req : iAMT: KVM support while resuming from S5 state
The SUT should be flashed with ME Corporate SKU.
Note: This testcase will not work with ME Consumer SKU
Do not Automate : PS/2 keyboard rework not available
Please note in SKL, ME FW SKUs are no more recognized based on CS ME FW Size instead are referred to as Consumer or Corporate SKU's. ME Corporate SKU(5MB) ME Consumer SKU (1.5MB)
Ref: https://hsdes.intel.com/appstore/article/#/1304569205/main</t>
  </si>
  <si>
    <t>ICL-ArchReview-PostSi,UDL2.0_ATMS2.0,IFWI_TEST_SUITE,ADL/RKL/JSL,Delta_IFWI_BIOS,RKL-S X2_(CML-S+CMP-H)_S102,RKL-S X2_(CML-S+CMP-H)_S62,MTL_Test_Suite,IFWI_SYNC,ADL_S_Master,ADL_P_master,RPL_S_MASTER,RPL_P_MASTER,ADL-S_4SDC1,ADL-S_4SDC2,ADL-S_4SDC4,MTL_S_MASTER,IFWI_COVERAGE_DELTA,RPLSGC1,RPLSGC2,ADL-M_5SGC1,NA_4_FHF,ADL_SBGA_5GC, ADL_SBGA_3DC4,RPL-S_4SDC1,RPL-S_2SDC9,RPL-S_3SDC1,RPL-S_2SDC3,ARL_PX_MASTER,ARL_S_MASTER,MTL-M_5SGC1,MTL-M_3SDC3,MTL-M_2SDC4,MTL-M_2SDC5,MTL-M_2SDC6,MTL_IFWI_CBV_PMC,MTL_IFWI_CBV_CSME,RPL-SBGA_5SC,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</si>
  <si>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Verfiy that the Active Management Technology (AMT) reflects correct state of Enabled or Disabled depending upon MEBX</t>
  </si>
  <si>
    <t>CSS-IVE-131932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</si>
  <si>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</si>
  <si>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BC-RQTBC-12671
BC-RQTBC-14573
TGL: BC-RQTBCTL-926
RKL: 2203203082,2203203167</t>
  </si>
  <si>
    <t> Active Management Technology (AMT) reflects correct state of Enabled or Disabled depending upon MEBX</t>
  </si>
  <si>
    <t>bios.lunarlake,bios.meteorlake,bios.raptorlake,ifwi.alderlake,ifwi.meteorlake,ifwi.raptorlake,ifwi.rocketlake</t>
  </si>
  <si>
    <t>This test will verify  Active Management Technology (AMT) reflects correct state of Enabled or Disabled depending upon MEBX
Pre-SI BKM :TGL:http://css-ive.intel.com/UTRDocs/BKM/TGL-2019/TGL-Presilicon-Grammar-BKM.xlsx
 </t>
  </si>
  <si>
    <t>CSE,CFL-PRDtoTC-Mapping,TGL_PSS0.8C,InProdATMS1.0_03March2018,PSE 1.0,IFWI_TEST_SUITE,ADL/RKL/JSL,Delta_IFWI_BIOS,RKL-S X2_(CML-S+CMP-H)_S102,RKL-S X2_(CML-S+CMP-H)_S62,MTL_Test_Suite,IFWI_SYNC,MTL_S_MASTER,RPL_S_MASTER,RPL_P_MASTER,ADL_P_masterIFWI_COVERAGE_DELTA,ADL-S_4SDC1,RPLSGC1,RPLSGC2,ADL-P_5SGC1,ADL_SBGA_5GC, ADL_SBGA_3DC4,RPL-S_4SDC1,RPL-S_2SDC9,RPL-S_3SDC1,RPL-S_2SDC3,ARL_S_MASTER,ARL_PX_MASTER,MTL-M_5SGC1,MTL-M_3SDC3,MTL-M_2SDC4,MTL-M_2SDC5,MTL-M_2SDC6,MTL_IFWI_CBV_CSME,RPL-SBGA_5SC,MTL-P_5SGC1,MTL-P_3SDC4,MTL-P_2SDC6,,RPL-P_5SGC1,RPL-P_2SDC3,,RPL-P_3SDC2,,,MTLSDC1,MTLSDC2,RPL_Hx-R-GC,LNLM5SGC,LNLM3SDC2,,MTLSGC1,MTLSDC1,MTLSDC2,RPL_Hx-R-GC,MTL_IFWI_AMT,LNLM5SGC, LNLM3SDC2, LNLM2SDC7,RPL-P_DC7, RPL-SBGA_DC3,RPLP_SV1GC, RPLP_Win10GC, RPLP_SV1DC1, RPLP_Win10DC1,RPLP_SV1DC2,RPLP_Win10DC2,RPLS_SV1GC, RPLS_Win10GC,RPLHx_SV1GC,RPLHx_Win10GC</t>
  </si>
  <si>
    <t>Verify GPS/GNSS functionality check post Sx cycle</t>
  </si>
  <si>
    <t>CSS-IVE-132119</t>
  </si>
  <si>
    <t>AML_5W_Y22_ROW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TGL_U42_RS4_PV,TGL_Y42_RS4_PV,TGL_Z0_(TGPLP-A0)_RS4_PPOExit,WHL_U42_Corp_PV,WHL_U42_PV,WHL_U43e_Corp_PV,TGL_U42_RS6_Alpha,TGL_U42_RS6_Beta,TGL_U42_RS6_PV,TGL_Y42_RS6_Alpha,TGL_Y42_RS6_Beta,TGL_Y42_RS6_PV,AML_Y42_Win10X_PV</t>
  </si>
  <si>
    <t>GNSS,S-states</t>
  </si>
  <si>
    <t>BC-RQTBC-10631
BC-RQTBC-10306
TGL Requirement coverage: BC-RQTBCTL-488
JSL PRD Coverage: BC-RQTBC-16470 BC-RQTBC-16467</t>
  </si>
  <si>
    <t>GPS/GNSS module should be enumerated and functional pre and post cycle</t>
  </si>
  <si>
    <t>ifwi.alderlake,ifwi.lunarlake,ifwi.meteorlake,ifwi.raptorlake,ifwi.raptorlake_refresh</t>
  </si>
  <si>
    <t>Intention of the testcase is to verify GNSS functionality</t>
  </si>
  <si>
    <t>GraCom,ICL_BAT_NEW,BIOS_EXT_BAT,UDL_2.0,UDL_ATMS2.0,UDL2.0_ATMS2.0,OBC-CNL-PTF-PCIE-Connectivity-GNSS,OBC-CFL-PTF-PCIE-Connectivity-GNSS,OBC-ICL-PTF-PCIE-Connectivity-GNSS,OBC-TGL-PTF-PCIE-Connectivity-GNSS,AMLY22_delta_from_Y42,IFWI_TEST_SUITE,ADL/RKL/JSL,MTL_Test_Suite,IFWI_SYNC,ADL_N_IFWIIFWI_COVERAGE_DELTA,RPL_P_MASTER,1,RPL-Px_4SDC1, RPL-P_5SGC1, ,MTL_IFWI_CBV_PMC,MTL IFWI_Payload_Platform-Val, ADL_N_IFWI_2SDC2,ADL_N_IFWI_IEC_PMC,RPL-Px_2SDC1,RPL-P_2SDC4, RPL-SBGA_5SC, RPL_Hx-R-GC,LNLM5SGC,LNLM3SDC2,LNLM3SDC3,LNLM3SDC4,RPL-SBGA_DC3,RPLHx_SV1GC,RPLHx_Win10GC,RPLP_SV1GC,RPLP_Win10GC</t>
  </si>
  <si>
    <t>alderlake-n,lunarlake-m,lunarlake-p,meteorlake-m,meteorlake-p,raptorlake-p,raptorlake-px,raptorlake-sbga,raptorlake_refresh-sbga</t>
  </si>
  <si>
    <t>Validate Graphics turbo frequency is achieved by system pre and post Sx cycle</t>
  </si>
  <si>
    <t>fw.ifwi.tools</t>
  </si>
  <si>
    <t>CSS-IVE-132351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</si>
  <si>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</si>
  <si>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uController,iGfx,S-states</t>
  </si>
  <si>
    <t>Scenarios to check system achieves graphics turbo frequency pre and post power cycles
BC-RQTBC-15288
ADL: 2202557084</t>
  </si>
  <si>
    <t>SUT should reach Graphics Turbo Frequency successfully pre and post cycle</t>
  </si>
  <si>
    <t>System should be able to achieve graphics turbo frequency pre and post Sx cycle</t>
  </si>
  <si>
    <t>ICL-ArchReview-PostSi,UDL_2.0,UDL_ATMS2.0,UDL2.0_ATMS2.0,OBC-CNL-GPU-Punit-PM-Turbo,OBC-CFL-GPU-Punit-PM-Turbo,OBC-ICL-GPU-Punit-Graphics-Turbo,OBC-TGL-GPU-Punit-Graphics-Turbo,ADL_PSS_1.0,IFWI_TEST_SUITE,ADL/RKL/JSL,MTL_Test_Suite,IFWI_SYNC,ADL_N_IFWIIFWI_COVERAGE_DELTA,ADLMLP4x,ADL-P_5SGC1,ADL-P_5SGC2,RPL-Px_5SGC1,RPL-Px_4SDC1,RPL-P_5SGC1,RPLP_SV1GC,RPLP_Win10GC,RPL-P_4SDC1,RPLP_SV1DC1,RPLP_Win10DC1,RPL-P_3SDC2,RPLP_SV1DC2,RPLP_Win10DC2,RPL-P_2SDC4,RPL-S_ 5SGC1,RPLS_Win10GC,RPLS_SV1GC,RPL-S_4SDC1,RPL-S_3SDC1,RPL-S_4SDC2,RPL-S_2SDC1,RPL-S_2SDC2,RPL-S_2SDC3,ADL_SBGA_5GC,ADL_SBGA_3DC1,ADL_SBGA_3DC2,ADL_SBGA_3DC3,ADL_SBGA_3DC4,ADL-M_5SGC1,ADL-M_3SDC1,ADL-M_3SDC2,ADL-M_2SDC1,ADL-M_2SDC2,RPL-P_3SDC3,RPL-P_PNP_GC,RPL-S_2SDC7,ADL_SBGA_3SDC1,MTL-M_5SGC1,MTL-M_4SDC1,MTL-M_4SDC2,MTL-M_3SDC3,MTL-M_2SDC4,MTL-M_2SDC5,MTL-M_2SDC6,MTL_IFWI_CBV_DMU,MTL_IFWI_CBV_PMC,MTL_IFWI_CBV_PUNIT,ADL_N_IFWI_5SGC1,ADL_N_IFWI_4SDC1,ADL_N_IFWI_3SDC1,ADL_N_IFWI_2SDC1,ADL_N_IFWI_2SDC2,ADL_N_IFWI_2SDC3,ADL_N_IFWI_IEC_PMC,RPL-SBGA_5SC,RPLHx_SV1GC,RPLHx_Win10GC,RPL-SBGA_4SC,RPL-SBGA_3SC,RPL-SBGA_2SC1,RPL-SBGA_2SC2,RPL_Hx-R-GC,RPL-SBGA_DC3,LNLM5SGC,LNLM4SDC1</t>
  </si>
  <si>
    <t>Verify WWAN functionality pre and post Sx cycle</t>
  </si>
  <si>
    <t>fw.ifwi.pchc,fw.ifwi.pmc</t>
  </si>
  <si>
    <t>CSS-IVE-132449</t>
  </si>
  <si>
    <t>AML_5W_Y22_ROW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KBL_U21_PV,KBL_Y22_PV,KBLR_Y_PV,KBLR_Y22_PV,TGL_U42_RS4_PV,TGL_Y42_RS4_PV,TGL_Z0_(TGPLP-A0)_RS4_PPOExit,WHL_U42_Corp_PV,WHL_U42_PV,WHL_U43e_Corp_PV,TGL_U42_RS6_Alpha,TGL_U42_RS6_Beta,TGL_U42_RS6_PV,TGL_Y42_RS6_Alpha,TGL_Y42_RS6_Beta,TGL_Y42_RS6_PV,AML_Y42_Win10X_PV</t>
  </si>
  <si>
    <t>S-states,WWAN</t>
  </si>
  <si>
    <t>BC-RQTBC-9996
TGL Requirement coverage: BC-RQTBCTL-487, BC-RQTBCTL-1244, 
JSL PRD Coverage: BC-RQTBC-16469
RKL:2203203097,2203202914</t>
  </si>
  <si>
    <t>WWAN module should be functional pre and post Sx cycle</t>
  </si>
  <si>
    <t>This test is to verify WWAN functionality pre and post Sx cycle.</t>
  </si>
  <si>
    <t>ICL_BAT_NEW,BIOS_EXT_BAT,UDL2.0_ATMS2.0,OBC-CNL-PTF-PCIE-Connectivity-WWAN,OBC-CFL-PTF-PCIE-Connectivity-WWAN,OBC-ICL-PTF-PCIE-Connectivity-WWAN,OBC-TGL-PTF-PCIE-Connectivity-WWAN,CML_Delta_From_WHL,AMLY22_delta_from_Y42,IFWI_TEST_SUITE,ADL/RKL/JSL,MTL_Test_Suite,IFWI_SYNC,ADL_N_IFWIIFWI_COVERAGE_DELTA,RPL_P_MASTER,1,RPL-Px_4SDC1,ADL-M_2SDC1, RPL-P_5SGC1, ,MTL_IFWI_QAC,MTL_IFWI_CBV_PMC,ADL_N_IFWI_2SDC2,ADL_N_IFWI_IEC_PMC,RPL-Px_2SDC1,RPL-P_2SDC4, RPL-SBGA_5SC, RPL_Hx-R-GC,LNLM5SGC,LNLM3SDC2,LNLM3SDC3,LNLM3SDC4,RPL-SBGA_DC3,RPLHx_SV1GC,RPLHx_Win10GC,RPLP_SV1GC,RPLP_Win10GC</t>
  </si>
  <si>
    <t>Verify USB3.2 gen2 device functionality in pre and post OS</t>
  </si>
  <si>
    <t>CSS-IVE-132656</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</si>
  <si>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</si>
  <si>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</si>
  <si>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IceLake-UCIS-4268, IceLake-UCIS-4265
GLK EA Coverage: 1604251094 
LKF PRD Coverage: BC-RQTBCLF-412
TGL Coverage Ref: 1209951317, IceLake-UCIS-4282,1209714323
ADL: 2205445428,2205443393 , 2206545068 , 2208174490
RKL:2201966228</t>
  </si>
  <si>
    <t>This test is to Verify Type-C USB3.2 device pre and post OS</t>
  </si>
  <si>
    <t>RKL_Native_PO,IFWI_TEST_SUITE,ADL/RKL/JSL,CML_H_ADP_S_PO,Phase_3,MTL_Test_Suite,ADLMLP4x,IFWI_FOC_BAT,ADL_N_IFWI,IFWI_COVERAGE_DELTA,RPLSGC1,RPLSGC2,ADL-P_5SGC1,ADL-P_5SGC2,ADL-M_5SGC1,ADL-M_4SDC1,ADL-M_3SDC1,ADL-M_3SDC2,ADL-M_3SDC3,ADL-P_3SDC2,ADL-P_3SDC3,ADL-P_3SDC4,ADL-P_2SDC1,ADL-P_2SDC2,RPL-Px_5SGC1,RPL-Px_3SDC1,RPL-P_5SGC1,RPL-P_5SGC2,RPL-P_4SDC1,RPL-P_3SDC2,RPL-P_2SDC3,RPL-S_ 5SGC1,RPL-S_2SDC4,RPL_S_MASTER,RPL_S_IFWI_PO_Phase3,MTL_IFWI_BAT,ADL_SBGA_5GC,ERB,KBL_NON_ULT,EC-NA,EC-REVIEW,TCSS-TBT-P1,ICL-ArchReview-PostSi,GLK-RS3-10_IFWI,ICL_BAT_NEW,LKF_ERB_PO,BIOS_EXT_BAT,UDL2.0_ATMS2.0,LKF_PO_Phase3,LKF_PO_New_P3,TGL_ERB_P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IFWI_PSS_EXTENDED,CQN_DASHBOARD,MTL_P_MASTER,MTL_M_MASTER,MTL_S_MASTER,ADL-M_2SDC2,ADL-M_2SDC1,ADL-P_4SDC2,ADL_N_PO_Phase2,ADL_N_REV0,ADL-N_REV1,MTL_HFPGA_TCSS,RPL-SBGA_5SC,RPL-S_5SGC1,LNL_M_IFWI_PSS,RPL_Px_PO_P3,MTL_IFWI_QAC,MTL_IFWI_IAC_SPHY,RPL_SBGA_IFWI_PO_Phase3,MTL_IFWI_CBV_TBT,MTL_IFWI_CBV_EC,MTL_IFWI_CBV_SPHY,ADL_N_IFWI_5SGC1,ADL_N_IFWI_4SDC1,ADL_N_IFWI_3SDC1,ADL_N_IFWI_2SDC1,ADL_N_IFWI_2SDC2,ADL_N_IFWI_2SDC3,ADL_N_IFWI_IEC_NPHY,MTL-P_5SGC1,MTL-P_4SDC1,MTL-P_4SDC2,MTL-P_3SDC3,MTL-P_3SDC4,MTL-P_2SDC5,MTL-P_2SDC6,RPL_P_PO_P3,RPL-SBGA_2SC2,RPL-SBGA_2SC1,RPL-SBGA_4SC,RPL-SBGA_2SC2,RPL-P_2SDC5,RPL-P_2SDC6,RPL-Px_4SP2,RPL-Px_2SDC1 ,ARL_Px_IFWI_CI,RPL-SBGA_2SC1,RPL-SBGA_2SC2-2,RPL-SBGA_2SC1,RPL-SBGA_2SC2-2,ARL_S_IFWI_1.1PSS,MTLSGC1,MTLSGC1,MTLSDC1,RPL_Hx-R-GC,RPL_Hx-R-DC1,RPL_Hx-R-GC,RPL_Hx-R-DC1,RPL_Hx-R-GC,RPL_Hx-R-DC1,LNLM2SDC7,LNLM2SDC7,RPLS_SV1GC,RPLS_Win10GC,RPLS_SV1DC,RPLHx_Win10GC,RPLP_Win10GC,RPLP_SV1GC,RPLP_SV1DC1,RPLP_Win10DC1,RPLP_SV1DC2,RPLP_Win10DC2,RPLHx_SV1GC</t>
  </si>
  <si>
    <t>Verify WLAN functionality on Hot plugging or unplugging LAN cable</t>
  </si>
  <si>
    <t>CSS-IVE-132814</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</si>
  <si>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ADL-S_ADP-S_UDIMM_DDR5_1DPC_PV,ADL-S_ADP-S_UDIMM_DDR5_2DPC_Alpha,ADL-S_ADP-S_UDIMM_DDR5_2DPC_Beta,ADL-S_ADP-S_UDIMM_DDR5_2DPC_PreAlpha,ADL-S_ADP-S_UDIMM_DDR5_2DPC_PV,ADL-S_ADP-S_SODIMM_DDR5_1DPC_Beta,ADL-S_ADP-S_SODIMM_DDR5_1DPC_PreAlph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BETA,ADL-P_ADP-LP_DDR4_PV,ADL-P_ADP-LP_DDR5_ALPHA,ADL-P_ADP-LP_DDR5_BETA,ADL-P_ADP-LP_DDR5_PV,ADL-P_ADP-LP_LP4x_ALPHA,ADL-P_ADP-LP_LP4x_BETA,ADL-P_ADP-LP_LP4x_PV,ADL-P_ADP-LP_LP5_ALPHA,ADL-P_ADP-LP_LP5_BETA,ADL-P_ADP-LP_LP5_PV,ADL-P_ADP-LP_LP5_PreAlpha,ADL-P_ADP-LP_L4X_PreAlpha,ADL-P_ADP-LP_DDR5_PreAlpha</t>
  </si>
  <si>
    <t>BC-RQTBC-12579
ICL/LKF: IceLake-UCIS-177
TGL Requirement coverage: 220195222, 220194364
RKL:1209949748</t>
  </si>
  <si>
    <t>WLAN functionality should be working fine on Hot plugging or unplugging LAN cable</t>
  </si>
  <si>
    <t>This TC is to validate WLAN functionality on Hot plugging or unplugging LAN cable</t>
  </si>
  <si>
    <t>RKL_Native_PO,RKL_Xcomp_PO,IFWI_TEST_SUITE,ADL/RKL/JSL,CML_H_ADP_S_PO,Delta_IFWI_BIOS,Phase_3,MTL_Test_Suite,IFWI_SYNC,RPLSGC1,RPLSGC2,ADL-P_5SGC2,IFWI_COVERAGE_DELTA,RPL-S_4SDC2,RPL-S_3SDC1,RPL-S_2SDC1,RPL-S_2SDC2,RPL-S_2SDC3,RPL-S_2SDC4,RPL-S_ 5SGC1,RPL_S_IFWI_PO_Phase3,ADL-M_3SDC2RPL-S_3SDC2,RPL-S_5SGC1,RPL-P_5SGC2,RPL-P_3SDC2,RPL_Px_PO_P3,RPL_SBGA_IFWI_PO_Phase3,RPL_P_PO_P3,RPL-SBGA_5SC,RPL-SBGA_3SC,RPL-SBGA_2SC2,RPL-S_2SDC8,RPL-Px_4SP2,RPL-P_5SGC1,RPL-P_2SDC3,,RPL-SBGA_3SC-2, MTLSGC1, MTLSDC1, MTLSDC4, RPL-P_5SGC1, RPL-P_2SDC3, RPL-S_ 5SGC1, RPL-S_4SDC1, RPL-S_2SDC1, RPL-S_2SDC2, RPL-S_2SDC3, RPL-S_2SDC8, RPL_Hx-R-GC, LNLM3SDC2, LNLM5SGC, LNLM2SDC7, RPL-S_ 5SGC1, RPL-S_4SDC1, RPL-S_2SDC1, RPL-S_2SDC2, RPL-S_2SDC3, RPL-S_2SDC8,RPL-SBGA_DC3,RPLS_SV1GC,RPLS_Win10GC,RPLHx_SV1GC,RPLHx_Win10GC,RPLP_SV1GC,RPLP_Win10GC</t>
  </si>
  <si>
    <t>Validate HTML5 Online Video Streaming in OS</t>
  </si>
  <si>
    <t>CSS-IVE-132964</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</si>
  <si>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</si>
  <si>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discrete WiFi/BT</t>
  </si>
  <si>
    <t>ADL FR: 2202557080</t>
  </si>
  <si>
    <t>Please make sure both audio and video output should be from AV device connected and should be proper.</t>
  </si>
  <si>
    <t>IFWI_TEST_SUITE,ADL/RKL/JSL,Delta_IFWI_BIOS,MTL_Test_Suite,IFWI_SYNC,ADL_N_IFWI,IFWI_COVERAGE_DELTA,ADLMLP4x,ADL-P_5SGC1,ADL-P_5SGC2,RPL-Px_5SGC1,RPL-Px_4SDC1,RPL-P_5SGC1,RPLP_SV1GC,RPLP_Win10GC,RPL-P_4SDC1,RPLP_SV1DC1,RPLP_Win10DC1,RPL-P_3SDC2,RPLP_SV1DC2,RPLP_Win10DC2,RPL-P_2SDC4,RPL-S_ 5SGC1,RPLS_Win10GC,RPLS_SV1GC,RPL-S_4SDC1,RPL-S_3SDC1,RPL-S_4SDC2,RPL-S_2SDC1,RPL-S_2SDC2,RPL-S_2SDC3,ADL_SBGA_5GC,ADL_SBGA_3DC1,ADL_SBGA_3DC2,ADL_SBGA_3DC3,ADL_SBGA_3DC4,ADL-M_5SGC1,ADL-M_3SDC1,ADL-M_3SDC2,ADL-M_2SDC1,ADL-M_2SDC2,RPL-P_3SDC3,RPL-P_PNP_GC,RPL-S_2SDC7,ADL_SBGA_3SDC1,MTL_IFWI_QAC,MTL-M_5SGC1,MTL-M_4SDC1,MTL-M_4SDC2,MTL-M_3SDC3,MTL-M_2SDC4,MTL-M_2SDC5,MTL-M_2SDC6,MTL IFWI_Payload_Platform-Val,ADL_N_IFWI_5SGC1,ADL_N_IFWI_4SDC1,ADL_N_IFWI_3SDC1,ADL_N_IFWI_2SDC1,ADL_N_IFWI_2SDC2,ADL_N_IFWI_2SDC3,RPL_Hx-R-GC,RPL_Hx-R-DC1,LNLM5SGC,LNLM4SDC1,LNLM3SDC2,LNLM3SDC3,LNLM4SDC6,LNLM4SDC7</t>
  </si>
  <si>
    <t>Verify audio switching from on-board/3.5mm jack speakers to HDMI speakers and vice versa</t>
  </si>
  <si>
    <t>CSS-IVE-132928</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</si>
  <si>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C,ICL_Simics_VP_RS1_PSS_0.8P,ICL_Simics_VP_RS1_PSS_1.0C,ICL_Simics_VP_RS1_PSS_1.0P,ICL_Simics_VP_RS2_PSS_1.1,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</si>
  <si>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HDMI,HDMI-Audio</t>
  </si>
  <si>
    <t>BC-RQTBC-10138
IceLake-UCIS-2149 
ADL FR:1604590077,1604590080</t>
  </si>
  <si>
    <t>Ensure that the audio file plays without any issue while switching audio from HDMI to speakers and vice versa.</t>
  </si>
  <si>
    <t xml:space="preserve">
			Verify the Audio test with HDMI display
</t>
  </si>
  <si>
    <t>IFWI_TEST_SUITE,ADL/RKL/JSL,Delta_IFWI_BIOS,MTL_Test_Suite,IFWI_SYNC,ADL_N_IFWIIFWI_COVERAGE_DELTA,ADLMLP4x,ADL-M_5SGC1,ADL-M_3SDC1,RPL-Px_5SGC1,RPL-Px_4SDC1,RPL-P_5SGC1,RPLP_SV1GC,RPLP_Win10GC,RPL-P_3SDC2,RPLP_SV1DC2,RPLP_Win10DC2,RPL-S_ 5SGC1,RPLS_Win10GC,RPLS_SV1GC,RPL-S_4SDC1,RPL-S_4SDC2,RPL-S_2SDC2,RPL-S_2SDC3,ADL_SBGA_5GC,ADL_SBGA_3DC1,ADL_SBGA_3DC2,ADL_SBGA_3DC3,ADL_SBGA_3DC4,ADL-M_5SGC1,ADL-M_3SDC1,ADL-M_3SDC2,ADL-M_2SDC1,ADL-M_2SDC2,MTL_IFWI_FV,RPL-P_3SDC3,RPL-P_PNP_GC,ADL_SBGA_3SDC1,
MTL_IFWI_CBV_ACE FW,ADL_N_IFWI_5SGC1,ADL_N_IFWI_4SDC1,ADL_N_IFWI_3SDC1,ADL_N_IFWI_2SDC2,ADL_N_IFWI_2SDC3,MTLSDC3, MTLSDC4,MTLSDC5,RPL_Hx-R-GC,RPL_Hx-R-DC1,,LNLM5SGC,LNLM4SDC1,RPL-S_2SDC9,,LNLM3SDC2,LNLM3SDC3,LNLM4SDC6,LNLM4SDC7</t>
  </si>
  <si>
    <t>After enabling  DAM + Platform debug consent in BIOS, Verify the DAM  condition after reset</t>
  </si>
  <si>
    <t>CSS-IVE-138235</t>
  </si>
  <si>
    <t>TGL_ H81_RS4_Alpha,TGL_ H81_RS4_Beta,TGL_ H81_RS4_PV,TGL_H81_19H2_RS6_PreAlpha,TGL_U42_RS4_PV,TGL_Y42_RS4_PV,TGL_U42_RS6_Alpha,TGL_U42_RS6_Beta,TGL_U42_RS6_PV,TGL_Y42_RS6_Alpha,TGL_Y42_RS6_Beta,TGL_Y42_RS6_PV,TGL_H81_20H1_RS7_ALPHA,TGL_H81_20H1_RS7_BETA,TGL_H81_20H1_RS7_PV</t>
  </si>
  <si>
    <t>CSE/TXE,debug interfaces,PMC</t>
  </si>
  <si>
    <t>With enabled DAM + Platform debug consent &amp; reset to OS, DAM enable should not change at any condition.</t>
  </si>
  <si>
    <t>ifwi.arrowlake,ifwi.lunarlake,ifwi.meteorlake,ifwi.raptorlake</t>
  </si>
  <si>
    <t>ifwi.meteorlake,ifwi.raptorlake</t>
  </si>
  <si>
    <t>IFWI_TEST_SUITE,RPL-P_5SGC1,RPLP_SV1GC,RPLP_Win10GC,RPL-P_4SDC1,RPLP_SV1DC1,RPLP_Win10DC1,RPL-P_2SDC3,RPL-P_3SDC2,RPLP_SV1DC2,RPLP_Win10DC2,RPL-P_5SGC2,ADL/RKL/JSL,MTL_Test_Suite,IFWI_SYNC,RPL-S_5SGC1,RPL-S_2SDC3,RPL-S_2SDC2,RPL-S_2SDC7,RPL-S_2SDC1,RPL-S_3SDC1,RPL-S_4SDC1,RPL-S_3SDC2,IFWI_COVERAGE_DELTA,RPL-Px_5SGC1,RPL-Px_3SDC1,RPL-S_ 5SGC1,RPL-S_4SDC1,RPL-S_3SDC2,RPL-S_4SDC2,RPLS_SV1GC,RPLS_Win10GC,RPLS_SV1DC,RPL-S_3SDC1,RPL-S_2SDC1,RPL-S_2SDC2,RPL-S_2SDC7,RPL-S_2SDC3,RPL-S_2SDC4,RPL-SBGA_5SC,RPL-SBGA_4SC,RPLHx_SV1GC,RPLHx_Win10GC,RPL-SBGA_DC3,RPL-SBGA_3SC,RPL-SBGA_2SC1,RPL-SBGA_2SC2,MTLSGC1, MTLSDC4,MTLSDC2,MTLSDC1,MTLSDC5,MTLSDC3</t>
  </si>
  <si>
    <t>arrowlake-s,lunarlake-m,lunarlake-p,lunarlake-s,meteorlake-m,meteorlake-p,meteorlake-s,raptorlake-p,raptorlake-px,raptorlake-s,raptorlake-sbga,tigerlake-h</t>
  </si>
  <si>
    <t>Verify DP Display Functionality over Type-C port when SUT is in BIOS, EFI and OS level</t>
  </si>
  <si>
    <t>fw.ifwi.iom,fw.ifwi.nphy,fw.ifwi.pmc,fw.ifwi.sphy,fw.ifwi.tbt</t>
  </si>
  <si>
    <t>CSS-IVE-145011</t>
  </si>
  <si>
    <t>Display Panels,TBT_PD_EC_NA,TCSS,USB-TypeC</t>
  </si>
  <si>
    <t>TGL PRD Coverage: BC-RQTBCTL-445</t>
  </si>
  <si>
    <t>DP-Display should be functional in OS,BIOS,EFI </t>
  </si>
  <si>
    <t>This test case to Verify Display Functionality over Type-C port when SUT is in BIOS, EFI and OS level</t>
  </si>
  <si>
    <t>MTL_Test_Suite,ADL_N_IFWI,IFWI_TEST_SUITE,IFWI_COVERAGE_DELTA,MTL_S_IFWI_PSS_1.1,IFWI_SYNC,ADL-M_5SGC1,ADL-M_4SDC1,ADL-M_3SDC1,ADL-M_3SDC2,ADL-M_3SDC3,ADL-M_2SDC1,ADL-P_2SDC4,ADL-S_5SGC1,ADL-S_5SGC2,ADL-S_4SDC1,RPL-Px_5SGC1,RPL-Px_3SDC1,RPL-P_5SGC1,RPL-P_5SGC2,RPL-P_4SDC1,RPL-P_3SDC2,RPL-P_2SDC3,RPL-S_ 5SGC1,RPL_S_MASTER,MTL_IFWI_BAT,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2,ADL-S_4SDC4,ADL_N_MASTER,ADL_N_5SGC1,ADL_N_4SDC1,ADL_N_3SDC1,ADL_N_2SDC1,ADL_N_2SDC2,ADL_N_2SDC3,MTL_VS_0.8,IFWI_COMMON_UNIFIED,IFWI_FOC_BAT,MTL_IFWI_PSS_EXTENDED,CQN_DASHBOARD,ADL-P_5SGC1,ADL-P_5SGC2,MTL_P_MASTER,MTL_M_MASTER,MTL_S_MASTER,ADL-M_2SDC2,ADL-P_4SDC2,ADL_N_PO_Phase2,ADL_N_REV0,ADL-N_REV1,MTL_HFPGA_TCSS,RPL-SBGA_5SC,RPL-S_5SGC1,RPL-S_2SDC4,LNL_M_IFWI_PSS,MTL_IFWI_IAC_PMC_SOC_IOE,MTL_IFWI_CBV_TBT,MTL_IFWI_CBV_EC,MTL_IFWI_CBV_IOM,MTL_PO_MUST,ADL_N_IFWI_5SGC1,ADL_N_IFWI_4SDC1,ADL_N_IFWI_3SDC1,ADL_N_IFWI_2SDC1,ADL_N_IFWI_2SDC2,ADL_N_IFWI_2SDC3,ADL_N_IFWI_IEC_IOM,MTL-P_5SGC1,MTL-P_4SDC1,MTL-P_4SDC2,MTL-P_3SDC3,MTL-P_3SDC4,MTL-P_2SDC5,MTL-P_2SDC6,RPL_Px_PO_New_P3,RPL-SBGA_5SC,RPL-SBGA_4SC,RPL-P_2SDC5,RPL-P_2SDC6,RPL-Px_4SP2,RPL-Px_2SDC1,RPL-SBGA_2SC1,RPL-SBGA_2SC2-2,ARL_S_IFWI_0.8PSS,MTLSGC1,MTLSGC1,MTLSDC1,MTLSDC2,MTLSDC3,MTLSDC4,MTLSDC2,MTLSDC3,MTLSDC4,MTLSDC1,RPL_Hx-R-DC1,RPL_Hx-R-GC,RPL_Hx-R-GC,RPL_Hx-R-DC1,RPL_Hx-R-GC,RPL_Hx-R-DC1,RPL_Hx-R-GC,RPL_Hx-R-DC1,LNLM2SDC7,RPL-P_DC7,RPLS_SV1DC,RPLHx_Win10GC,RPLP_SV1GC,RPLP_Win10GC,RPLP_SV1DC1,RPLP_Win10DC1,RPLP_SV1DC2,RPLP_Win10DC2,RPL-SBGA_DC3,RPLHx_SV1GC</t>
  </si>
  <si>
    <t>Verify HDMI Display Functionality over Type-C port when SUT is in BIOS, EFI and OS level</t>
  </si>
  <si>
    <t>CSS-IVE-145012</t>
  </si>
  <si>
    <t>HDMI-Display should be functional in OS,BIOS,EFI </t>
  </si>
  <si>
    <t>MTL_Test_Suite,IFWI_SYNC,ADL_N_IFWI,IFWI_TEST_SUITE,IFWI_COVERAGE_DELTA,ADL-M_5SGC1,ADL-M_4SDC1,ADL-M_3SDC1,ADL-M_3SDC2,ADL-M_3SDC3,ADL-M_2SDC1,ADL-S_5SGC1,ADL-S_5SGC2,ADL-S_4SDC1,RPL-Px_5SGC1,RPL-Px_3SDC1,RPL-P_5SGC1,RPL-P_5SGC2,RPL-P_4SDC1,RPL-P_3SDC2,RPL-P_2SDC3,RPL-S_ 5SGC1,RPL_S_MASTER,MTL_IFWI_BAT,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2,ADL-S_4SDC4,ADL_N_MASTER,ADL_N_5SGC1,ADL_N_4SDC1,ADL_N_3SDC1,ADL_N_2SDC1,ADL_N_2SDC2,ADL_N_2SDC3,MTL_VS_0.8,IFWI_COMMON_UNIFIED,IFWI_FOC_BAT,MTL_IFWI_PSS_EXTENDED,CQN_DASHBOARD,ADL-P_5SGC1,ADL-P_5SGC2,MTL_P_MASTER,MTL_M_MASTER,MTL_S_MASTER,ADL-M_2SDC2,ADL-P_4SDC2,ADL_N_PO_Phase2,ADL_N_REV0,ADL-N_REV1,MTL_HFPGA_TCSS,RPL-SBGA_5SC,RPL-S_5SGC1,RPL-S_2SDC4,LNL_M_IFWI_PSS,MTL_IFWI_CBV_TBT,MTL_IFWI_CBV_EC,MTL_IFWI_CBV_IOM,ADL_N_IFWI_5SGC1,ADL_N_IFWI_4SDC1,ADL_N_IFWI_3SDC1,ADL_N_IFWI_2SDC1,ADL_N_IFWI_2SDC2,ADL_N_IFWI_2SDC3,ADL_N_IFWI_IEC_IOM,MTL-P_5SGC1,MTL-P_4SDC1,MTL-P_4SDC2,MTL-P_3SDC3,MTL-P_3SDC4,MTL-P_2SDC5,MTL-P_2SDC6,RPL-P_2SDC5,RPL-P_2SDC6,RPL-Px_4SP2,RPL-Px_2SDC1,ARL_S_IFWI_0.8PSS,MTLSGC1,MTLSGC1,MTLSDC1,MTLSDC2,MTLSDC3,MTLSDC4,MTLSDC2,MTLSDC3,MTLSDC4,MTLSDC1,RPL_Hx-R-DC1,RPL_Hx-R-GC,RPL_Hx-R-GC,RPL_Hx-R-DC1,RPL_Hx-R-GC,RPL_Hx-R-DC1,RPL_Hx-R-GC,RPL_Hx-R-DC1,LNLM2SDC7,RPL-P_DC7,RPLS_SV1DC,RPLP_SV1GC,RPLP_Win10GC,RPLP_SV1DC1,RPLP_Win10DC1,RPLP_SV1DC2,RPLP_Win10DC2,RPLHx_SV1GC,RPLHx_Win10GC</t>
  </si>
  <si>
    <t>Verify Type-C Display Functionality over Type-C port when SUT is in BIOS, EFI and OS level</t>
  </si>
  <si>
    <t>CSS-IVE-145013</t>
  </si>
  <si>
    <t>Type-C-Display should be functional in OS,BIOS,EFI </t>
  </si>
  <si>
    <t>This test case to Verify Type-C Display Functionality over Type-C port when SUT is in BIOS, EFI and OS level</t>
  </si>
  <si>
    <t>MTL_Test_Suite,ADL_N_IFWI,MTL_S_IFWI_PSS_1.1,IFWI_SYNC,IFWI_TEST_SUITE,IFWI_COVERAGE_DELTA,ADL-M_5SGC1,ADL-M_4SDC1,ADL-M_3SDC1,ADL-M_3SDC2,ADL-M_3SDC3,ADL-M_2SDC1,ADL-S_5SGC1,ADL-S_5SGC2,ADL-S_4SDC1,ADL-P_5SGC1,ADL-P_5SGC2,RPL-Px_5SGC1,RPL-Px_3SDC1,RPL-P_5SGC1,RPL-P_5SGC2,RPL-P_3SDC2,RPL-P_2SDC3,RPL-S_ 5SGC1,RPL_S_MASTER,MTL_IFWI_BAT,ADL_SBGA_5GC,ERB,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2,ADL-S_4SDC4,ADL_N_MASTER,ADL_N_5SGC1,ADL_N_4SDC1,ADL_N_3SDC1,ADL_N_2SDC1,ADL_N_2SDC2,ADL_N_2SDC3,MTL_VS_0.8,IFWI_COMMON_UNIFIED,IFWI_FOC_BAT,MTL_IFWI_PSS_EXTENDED,CQN_DASHBOARD,MTL_P_MASTER,MTL_M_MASTER,MTL_S_MASTER,ADL-M_2SDC2,ADL-P_4SDC2,ADL_N_PO_Phase2,ADL_N_REV0,ADL-N_REV1,MTL_HFPGA_TCSS,RPL-SBGA_5SC,RPL-S_5SGC1,RPL-S_2SDC4,LNL_M_IFWI_PSS,MTL_IFWI_CBV_TBT,MTL_IFWI_CBV_EC,MTL_IFWI_CBV_IOM,ADL_N_IFWI_5SGC1,ADL_N_IFWI_4SDC1,ADL_N_IFWI_3SDC1,ADL_N_IFWI_2SDC1,ADL_N_IFWI_2SDC2,ADL_N_IFWI_2SDC3,ADL_N_IFWI_IEC_IOM,MTL-P_5SGC1,MTL-P_4SDC1,MTL-P_4SDC2,MTL-P_3SDC3,MTL-P_3SDC4,MTL-P_2SDC5,MTL-P_2SDC6,RPL-SBGA_5SC,RPL-SBGA_4SC,RPL-P_2SDC5,RPL-P_2SDC6,RPL-Px_4SP2,RPL-Px_2SDC1,RPL-SBGA_2SC1,RPL-SBGA_2SC2-2,ARL_S_IFWI_0.8PSS,MTLSGC1,MTLSGC1,MTLSDC1,MTLSDC2,MTLSDC3,MTLSDC4,MTLSDC2,MTLSDC3,MTLSDC4,MTLSDC1,RPL_Hx-R-DC1,RPL_Hx-R-GC,RPL_Hx-R-GC,RPL_Hx-R-DC1,RPL_Hx-R-GC,RPL_Hx-R-DC1,RPL_Hx-R-GC,RPL_Hx-R-DC1,LNLM2SDC7,RPL-P_DC7,RPLS_SV1DC,RPLHx_Win10GC,RPLP_SV1GC,RPLP_Win10GC,RPLP_SV1DC1,RPLP_Win10DC1,RPLP_SV1DC2,RPLP_Win10DC2,RPL-SBGA_DC3,RPLHx_SV1GC</t>
  </si>
  <si>
    <t>alderlake-m,alderlake-n,alderlake-p,alderlake-s,alderlake-sb,arrowlake-s,birchstream_diamondrapids-hbm,lunarlake-m,lunarlake-p,lunarlake-s,meteorlake-m,meteorlake-n,meteorlake-p,meteorlake-s,raptorlake-p,raptorlake-px,raptorlake-s,raptorlake-sbga,raptorlake_refresh-sbga</t>
  </si>
  <si>
    <t>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</si>
  <si>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Verify Retimer firmware Downgradation from EFI shell</t>
  </si>
  <si>
    <t>CSS-IVE-145376</t>
  </si>
  <si>
    <t>iTBT,UEFI,USB-TypeC</t>
  </si>
  <si>
    <t>Added Part of Firmware update flows to BKC tests
TBT Release Notes for Retimer UEFI Application.docx</t>
  </si>
  <si>
    <t>Retimer NVM image Should be downgraedd updated on TBT controller in EFI shell  without any issue .</t>
  </si>
  <si>
    <t>CapsuleApp.efi</t>
  </si>
  <si>
    <t>This test case to ensure Retimer firmware downgrading from EFI shell </t>
  </si>
  <si>
    <t>IFWI_Payload_Dekel,MTL_Test_Suite,IFWI_SYNC,ADLMLP4x,IFWI_TEST_SUITEIFWI_COVERAGE_DELTA,ADL-P_5SGC1,ADL-P_5SGC2,ADL-M_5SGC1,ADL-M_4SDC1,ADL-M_3SDC1,ADL-M_3SDC2,ADL-M_3SDC3,RPL-Px_5SGC1,RPL-Px_3SDC1,RPL-P_5SGC1,RPL-P_5SGC2,RPL-P_4SDC1,RPL-P_3SDC2,RPL-P_2SDC3,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IFWI_PO_P2,TGL_NEW_BAT,ADL-S_TGP-H_PO_Phase2,LKF_WCOS_BIOS_BAT_NEW,IFWI_Payload_TBT,IFWI_Payload_EC,UTR_SYNC,ADL_M_PO_Phase2,RPL_S_MASTER,RPL_S_BackwardComp,ADL-S_ 5SGC_1DPC,ADL-S_4SDC1,ADL-S_4SDC2,ADL-S_4SDC4,ADL_N_MASTER,ADL_N_5SGC1,ADL_N_4SDC1,ADL_N_3SDC1,ADL_N_2SDC1,ADL_N_2SDC2,ADL_N_2SDC3,IFWI_TEST_SUITE,IFWI_COMMON_UNIFIED,IFWI_FOC_BAT,MTL_IFWI_PSS_EXTENDED,RPL-S_ 5SGC1,CQN_DASHBOARD,MTL_P_MASTER,MTL_M_MASTER,MTL_S_MASTER,ADL-M_2SDC2,ADL-M_2SDC1,ADL-P_4SDC2,ADL_N_PO_Phase2,ADL_N_REV0,ADL-N_REV1,MTL_IFWI_BAT,MTL_HFPGA_TCSS,RPL-SBGA_5SC,RPL-S_5SGC1,RPL-S_2SDC4,LNL_M_IFWI_PSS,MTL_IFWI_CBV_BIOS,ADL_N_IFWI_5SGC1,ADL_N_IFWI_4SDC1,ADL_N_IFWI_3SDC1,ADL_N_IFWI_2SDC1,ADL_N_IFWI_2SDC2,ADL_N_IFWI_2SDC3,MTL-P_5SGC1,MTL-P_4SDC1,MTL-P_4SDC2,MTL-P_3SDC3,MTL-P_3SDC4,MTL-P_2SDC5,MTL-P_2SDC6,RPL-P_2SDC5,RPL-P_2SDC6,RPL-Px_4SP2,RPL-Px_2SDC1,MTL_S_IFWI_PSS_1.1,ARL_S_IFWI_0.8PSS,RPL_Hx-R-GC,RPL_Hx-R-DC1,RPL_Hx-R-GC,RPL_Hx-R-DC1,RPL_Hx-R-GC,RPL_Hx-R-DC1,LNLM2SDC7,LNLM2SDC7,RPLS_SV1GC,RPLS_Win10GC,RPLS_SV1DC,RPLP_SV1GC,RPLP_Win10GC,RPLP_SV1DC1,RPLP_Win10DC1,RPLP_SV1DC2,RPLP_Win10DC2,RPLHx_SV1GC,RPLHx_Win10GC</t>
  </si>
  <si>
    <t>alderlake-m,alderlake-n,alderlake-p,alderlake-s,alderlake-sb,arrowlake-s,lunarlake-m,lunarlake-p,lunarlake-s,meteorlake-m,meteorlake-p,meteorlake-s,raptorlake-p,raptorlake-px,raptorlake-s,raptorlake_refresh-sbga,tigerlake-h</t>
  </si>
  <si>
    <t>Verify Retimer firmware Upgradation from EFI shell</t>
  </si>
  <si>
    <t>CSS-IVE-145377</t>
  </si>
  <si>
    <t>This test case to ensure Retimer firmware Upgrading from EFI shell </t>
  </si>
  <si>
    <t>IFWI_Payload_Dekel,MTL_Test_Suite,IFWI_SYNC,ADLMLP4x,IFWI_TEST_SUITEIFWI_COVERAGE_DELTA,ADL-P_5SGC1,ADL-P_5SGC2,ADL-M_5SGC1,ADL-M_4SDC1,ADL-M_3SDC1,ADL-M_3SDC2,ADL-M_3SDC3,RPL-Px_5SGC1,RPL-Px_3SDC1,RPL-P_5SGC1,RPL-P_5SGC2,RPL-P_4SDC1,RPL-P_3SDC2,RPL-P_2SDC3,ADL_SBGA_5GC,MTL_IFWI_QAC,MTL_IFWI_CBV_BIOS,MTL-P_5SGC1,MTL-P_4SDC1,MTL-P_4SDC2,MTL-P_3SDC3,MTL-P_3SDC4,MTL-P_2SDC5,MTL-P_2SDC6,RPL-P_2SDC5,RPL-P_2SDC6,RPL-Px_4SP2,RPL-Px_2SDC1,RPL_Hx-R-GC,RPL_Hx-R-DC1,RPL_Hx-R-GC,RPL_Hx-R-DC1,RPL_Hx-R-GC,RPL_Hx-R-DC1,LNLM2SDC7,LNLM2SDC7,RPLP_SV1GC,RPLP_Win10GC,RPLP_SV1DC1,RPLP_Win10DC1,RPLP_SV1DC2,RPLP_Win10DC2</t>
  </si>
  <si>
    <t>alderlake-m,alderlake-p,alderlake-sb,arrowlake-s,lunarlake-m,meteorlake-m,meteorlake-p,raptorlake-p,raptorlake-px,raptorlake_refresh-sbga</t>
  </si>
  <si>
    <t>Verify Retimer firmware override with same version from EFI shell</t>
  </si>
  <si>
    <t>CSS-IVE-145378</t>
  </si>
  <si>
    <t>This test case to ensure Retimer firmware override with same version from EFI shell </t>
  </si>
  <si>
    <t>Verify Windows Supports Game Mode optimization on Hybrid Core Platforms</t>
  </si>
  <si>
    <t>Automation Not Possible</t>
  </si>
  <si>
    <t>CSS-IVE-132834</t>
  </si>
  <si>
    <t>ADL-S_ADP-S_SODIMM_DDR5_1DPC_Alpha,ADL-S_ADP-S_UDIMM_DDR5_1DPC_PreAlpha,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ADL-S_HSLE_PSS1.0,ADL-S_HSLE_PSS1.1,ADL-S_HFPGA_PSS1.0,ADL-S_HFPGA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</si>
  <si>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14011786922, 2208907564</t>
  </si>
  <si>
    <t>System should  be able to Toggle Game mode switch </t>
  </si>
  <si>
    <t>ifwi.alderlake,ifwi.arrowlake,ifwi.lunarlake,ifwi.meteorlake,ifwi.raptorlake</t>
  </si>
  <si>
    <t>Windows Should support Game mode Optimization on Hybrid Core Platforms </t>
  </si>
  <si>
    <t>IFWI_TEST_SUITE,Delta_IFWI_BIOS,IFWI_NEWIFWI_SYNC,ADL_N_IFWIIFWI_COVERAGE_DELTA,RPLSGC1,RPLSGC2,ADLMLP4x,ADL-P_5SGC1,ADL-P_5SGC2,ADL-M_5SGC1,RPL-S_ 5SGC1,ADL_SBGA_5GC,ADL_SBGA_3SDC1,RPL-S_5SGC1,RPL-S_4SDC1,RPL-S_4SDC2,RPL-S_3SDC1,RPL-S_2SDC1,RPL-S_2SDC2,RPL-S_2SDC3,RPL-P_5SGC1,RPL-P_4SDC1,RPL-P_3SDC2,RPL-P_2SDC3,RPL-S_2SDC7,ADL_N_IFWI_2SDC3,ADL_N_IFWI_2SDC1,ADL_N_IFWI_3SDC1,ADL_N_IFWI_4SDC1,ADL_N_IFWI_5SGC1,LNLM5SGC</t>
  </si>
  <si>
    <t>alderlake-m,alderlake-n,alderlake-p,alderlake-sb,arrowlake-s,lunarlake-m,lunarlake-p,lunarlake-s,meteorlake-m,meteorlake-p,raptorlake-p,raptorlake-s</t>
  </si>
  <si>
    <t>Verify System boot with Delayed Authentication Mode(DAM) and DCI strap enabled IFWI</t>
  </si>
  <si>
    <t>Not Evaluated</t>
  </si>
  <si>
    <t>System should boot to OS without any issue with DAM enabled IFWI build created via fit Tool</t>
  </si>
  <si>
    <t>ifwi.arrowlake,ifwi.meteorlake,ifwi.raptorlake</t>
  </si>
  <si>
    <t>FIT (FW integration and configuration Tool)</t>
  </si>
  <si>
    <t>The testcase is to verify system Boot of DAM and DCI strap enabled  IFWI using FIT tool </t>
  </si>
  <si>
    <t>IFWI_FOC_BAT,IFWI_FOC_BAT_EXT,IFWI_TEST_SUITE,RPL-P_5SGC1,RPLP_SV1GC,RPLP_Win10GC,RPL-P_4SDC1,RPLP_SV1DC1,RPLP_Win10DC1,RPL-P_2SDC3,RPL-P_3SDC2,RPLP_SV1DC2,RPLP_Win10DC2,RPL-P_5SGC2,IFWI_Coverage_Delta,RPL-Px_5SGC1,RPL-Px_3SDC1,RPL-S_ 5SGC1,RPL-S_4SDC1,RPL-S_3SDC2,RPL-S_4SDC2,RPLS_SV1GC,RPLS_Win10GC,RPLS_SV1DC,RPL-S_3SDC1,RPL-S_2SDC1,RPL-S_2SDC2,RPL-S_2SDC7,RPL-S_2SDC3,RPL-S_2SDC4,RPL-S_5SGC1,RPL-S_2SDC3,RPL-S_2SDC2,RPL-S_2SDC7,RPL-S_2SDC1,RPL-S_3SDC1,RPL-S_4SDC1,RPL-S_3SDC2,MTL_IFWI_CBV_Straps,RPL-SBGA_5SC,RPL-SBGA_4SC,RPLHx_SV1GC,RPLHx_Win10GC,RPL-SBGA_DC3,RPL-SBGA_3SC,RPL-SBGA_2SC1,RPL-SBGA_2SC2,MTLSGC1, MTLSDC4,MTLSDC2,MTLSDC1,MTLSDC5,MTLSDC3</t>
  </si>
  <si>
    <t>arrowlake-s,meteorlake-m,meteorlake-p,meteorlake-s,raptorlake-p,raptorlake-px,raptorlake-s,raptorlake-sbga,tigerlake-h</t>
  </si>
  <si>
    <t>Verify System boot with Delayed Authentication Mode(DAM) Configuration disabled IFWI</t>
  </si>
  <si>
    <t>System should boot to OS without any issue with DAM disabled IFWI build created via fit Tool</t>
  </si>
  <si>
    <t>The testcase is to verify system Boot of DAM disabled IFWI using FIT tool </t>
  </si>
  <si>
    <t>IFWI_FOC_BAT,IFWI_FOC_BAT_EXT,IFWI_TEST_SUITE,RPL-P_5SGC1,RPLP_SV1GC,RPLP_Win10GC,RPL-P_4SDC1,RPLP_SV1DC1,RPLP_Win10DC1,RPL-P_2SDC3,RPL-P_3SDC2,RPLP_SV1DC2,RPLP_Win10DC2,RPL-P_5SGC2,IFWI_Coverage_Delta,RPL-Px_5SGC1,RPL-Px_3SDC1,RPL-S_ 5SGC1,RPL-S_4SDC1,RPL-S_3SDC2,RPL-S_4SDC2,RPLS_SV1GC,RPLS_Win10GC,RPLS_SV1DC,RPL-S_3SDC1,RPL-S_2SDC1,RPL-S_2SDC2,RPL-S_2SDC7,RPL-S_2SDC3,RPL-S_2SDC4,RPL-S_5SGC1,RPL-S_2SDC3,RPL-S_2SDC2,RPL-S_2SDC7,RPL-S_2SDC1,RPL-S_3SDC1,RPL-S_4SDC1,RPL-S_3SDC2,RPL-SBGA_5SC,RPL-SBGA_4SC,RPLHx_SV1GC,RPLHx_Win10GC,RPL-SBGA_DC3,RPL-SBGA_3SC,RPL-SBGA_2SC1,RPL-SBGA_2SC2,MTLSGC1, MTLSDC4,MTLSDC2,MTLSDC1,MTLSDC5,MTLSDC3</t>
  </si>
  <si>
    <t>verify Enabling Hyperthreading using FIT tool reflects in BIOS Page</t>
  </si>
  <si>
    <t>FIT tool Hyperthreading enablement should get reflect in BIOS page </t>
  </si>
  <si>
    <t>This testcase is to  verify Hyperthreading enabling using FIT tool  </t>
  </si>
  <si>
    <t>IFWI_FOC_BAT,IFWI_FOC_BAT_EXT,IFWI_TEST_SUITE,RPL-P_5SGC1,RPLP_SV1GC,RPLP_Win10GC,RPL-P_4SDC1,RPLP_SV1DC1,RPLP_Win10DC1,RPL-P_2SDC3,RPL-P_3SDC2,RPLP_SV1DC2,RPLP_Win10DC2,RPL-P_5SGC2,IFWI_Coverage_Delta,RPL-Px_5SGC1,RPL-Px_3SDC1,RPL-S_ 5SGC1,RPL-S_4SDC1,RPL-S_3SDC2,RPL-S_4SDC2,RPLS_SV1GC,RPLS_Win10GC,RPLS_SV1DC,RPL-S_3SDC1,RPL-S_2SDC1,RPL-S_2SDC2,RPL-S_2SDC7,RPL-S_2SDC3,RPL-S_2SDC4,RPL-S_5SGC1,RPL-S_2SDC3,RPL-S_2SDC2,RPL-S_2SDC7,RPL-S_2SDC1,RPL-S_3SDC1,RPL-S_4SDC1,RPL-S_3SDC2c,RPL-SBGA_5SC,RPL-SBGA_4SC,RPLHx_SV1GC,RPLHx_Win10GC,RPL-SBGA_DC3,RPL-SBGA_3SC,RPL-SBGA_2SC1,RPL-SBGA_2SC2,MTLSGC1, MTLSDC4,MTLSDC2,MTLSDC1,MTLSDC5,MTLSDC3</t>
  </si>
  <si>
    <t>Verify System boot with different eSPI/EC BUS frequency IFWI created using  FIT tool</t>
  </si>
  <si>
    <t>System should boot to OS without any issue with  different eSPI/EC bus frequency IFWI build created via fit Tool</t>
  </si>
  <si>
    <t>The testcase is to verify system Boot with different eSPI/EC BUS frequency  </t>
  </si>
  <si>
    <t>IFWI_FOC_BAT,IFWI_FOC_BAT_EXT,IFWI_TEST_SUITE,RPL-P_5SGC1,RPLP_SV1GC,RPLP_Win10GC,RPL-P_4SDC1,RPLP_SV1DC1,RPLP_Win10DC1,RPL-P_2SDC3,RPL-P_3SDC2,RPLP_SV1DC2,RPLP_Win10DC2,RPL-P_5SGC2,IFWI_Coverage_Delta,RPL-Px_5SGC1,RPL-Px_3SDC1,RPL-S_ 5SGC1,RPL-S_4SDC1,RPL-S_3SDC2,RPL-S_4SDC2,RPLS_SV1GC,RPLS_Win10GC,RPLS_SV1DC,RPL-S_3SDC1,RPL-S_2SDC1,RPL-S_2SDC2,RPL-S_2SDC7,RPL-S_2SDC3,RPL-S_2SDC4,RPL-S_5SGC1,RPL-S_2SDC3,RPL-S_2SDC2,RPL-S_2SDC7,RPL-S_2SDC1,RPL-S_3SDC1,RPL-S_4SDC1,RPL-S_3SDC2,MTL IFWI_Payload_Platform-Val,RPL-SBGA_5SC,RPL-SBGA_4SC,RPLHx_SV1GC,RPLHx_Win10GC,RPL-SBGA_DC3,RPL-SBGA_3SC,RPL-SBGA_2SC1,RPL-SBGA_2SC2</t>
  </si>
  <si>
    <t>Verify that BIOS setup shall not display MEBx options with Intel AMT disabled IFWI</t>
  </si>
  <si>
    <t>CSS-IVE-145629</t>
  </si>
  <si>
    <t>Test case created based on the new implementation for MEBx feature.</t>
  </si>
  <si>
    <t>MEBx Bios options should not list in the BIOS page with AMT disabled IFWI</t>
  </si>
  <si>
    <t>bios.alderlake,bios.arrowlake,bios.lunarlake,bios.meteorlake,bios.raptorlake,ifwi.alderlake,ifwi.arrowlake,ifwi.lunarlake,ifwi.meteorlake,ifwi.raptorlake</t>
  </si>
  <si>
    <t>bios.lunarlake,ifwi.alderlake,ifwi.meteorlake,ifwi.raptorlake</t>
  </si>
  <si>
    <t>With AMT unconfigured IFWI, BIOS shall not provide MEBx options even when corporate IFWI is flashed on V-Pro SKUs</t>
  </si>
  <si>
    <t>RPL_P_MASTER,RPL_M_MASTER,MTL_S_MASTER,MTL_P_MASTER,MTL_M_MASTER,IFWI_TEST_SUITE,IFWI_Coverage_Delta,ADL-S_4SDC2,ADL-S_4SDC3,ADL-S_4SDC4,RPL_S_MASTER,ADL-P_5SGC1,ADL-M_5SGC1,NA_4_FHF,ADL_SBGA_5GC, ADL_SBGA_3DC4,RPL-S_4SDC1,RPL-S_2SDC9,RPL-S_3SDC1,RPL-S_2SDC3,UTR_SYNC,LNL_M_PSS0.8,RPL_S_BACKWARDCOMP,RPL-SBGA_5SC,ARL_PX_MASTER,ARL_S_MASTER,ADL-S_ 5SGC_1DPC,MTL-M_5SGC1,MTL-M_3SDC3,MTL-M_2SDC4,MTL-M_2SDC5,MTL-M_2SDC6,MTL_IFWI_CBV_CSME,MTL-P_5SGC1,MTL-P_3SDC4,MTL-P_2SDC6,,RPL-P_5SGC1,RPL-P_2SDC3,,RPL-P_3SDC2,,,MTLSDC1,MTLSDC2,RPL_Hx-R-GC,LNLM5SGC,LNLM3SDC2,MTLSGC1,MTLSDC1,MTLSDC2,RPL_Hx-R-GC,MTL_IFWI_MEBx,LNLM5SGC,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</si>
  <si>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USB4 storage functionality hot plug during S3 cycles</t>
  </si>
  <si>
    <t>ramrajdx</t>
  </si>
  <si>
    <t>CSS-IVE-122124</t>
  </si>
  <si>
    <t>ADL-S_ADP-S_UDIMM_DDR5_1DPC_PreAlpha,RKL_S61_TGPH_Native_DDR4_POE,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</si>
  <si>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S-states,USB4</t>
  </si>
  <si>
    <t>TGL Coverage : 1306171181,1306171196
ADL : 2207350818MTL_P:22010767569MTL_M:22010767598MTL : 16011187797 , 16011327358 , 16011327365 , 16011327403 , 16011326910</t>
  </si>
  <si>
    <t>USB4 Device should detect in OS and functionality should be working in S0 and during S3 Cycle</t>
  </si>
  <si>
    <t>bios.alderlake,bios.arrowlake,bios.lunarlake,bios.meteorlake,bios.raptorlake,bios.rocketlake,ifwi.meteorlake,ifwi.raptorlake</t>
  </si>
  <si>
    <t>This test case is to check USB4 device detection and functionality during S3 cycles</t>
  </si>
  <si>
    <t>MTL_PSS_1.1,ARL_S_PSS1.1,UTR_SYNC,IFWI_FOC_BAT,MTL_P_MASTER,MTL_M_MASTER,MTL_S_MASTER,RPL_S_MASTER,RPL_S_BackwardComp,ADL-S_ 5SGC_1DPC,IFWI_TEST_SUITE,IFWI_COMMON_UNIFIED,ADL-P_5SGC1,ADL-P_5SGC2,ADL-M_5SGC1,ADL-M_2SDC2,ADL-P_4SDC1,ADL-P_3SDC5,MTL_SIMICS_IN_EXECUTION_TEST,RPL-Px_3SDC1,RPL-P_5SGC2,RPL-P_2SDC3,RPL-S_ 5SGC1,RPL_S_IFWI_PO_Phase3,MTL_HFPGA_TCSS,ADL_SBGA_5GC,RPL-SBGA_5SC,KBL_NON_ULT,EC-NA,EC-REVIEW,TCSS-TBT-P1,ICL-ArchReview-PostSi,GLK-RS3-10_IFWI,ICL_BAT_NEW,LKF_ERB_PO,BIOS_EXT_BAT,UDL2.0_ATMS2.0,LKF_PO_Phase3,LKF_PO_New_P3,TGL_ERB_PO,OBC-CFL-PCH-XDCI-USBC_Audio,OBC-LKF-CPU-IOM-TCSS-USBC_Audio,OBC-ICL-CPU-IOM-TCSS-USBC_Audio,OBC-TGL-CPU-IOM-TCSS-USBC_Audio,TGL_BIOS_PO_P2,TGL_IFWI_PO_P2,TGL_NEW_BAT,ADL-S_TGP-H_PO_Phase2,LKF_WCOS_BIOS_BAT_NEW,IFWI_Payload_TBT,IFWI_Payload_EC,ADL_M_PO_Phase2,ADL-S_4SDC1,ADL-S_4SDC2,ADL-S_4SDC4,ADL_N_MASTER,ADL_N_5SGC1,ADL_N_4SDC1,ADL_N_3SDC1,ADL_N_2SDC1,ADL_N_2SDC2,ADL_N_2SDC3,MTL_VS_0.8,MTL_Test_Suite,MTL_IFWI_PSS_EXTENDED,CQN_DASHBOARD,ADL-M_3SDC1,ADL-M_3SDC2,ADL-M_2SDC1,ADL-P_4SDC2,ADL_N_PO_Phase2,RPL-Px_5SGC1,RPL-P_5SGC1,RPL-P_4SDC1,RPL-P_3SDC2,ADL_N_REV0,ADL-N_REV1,MTL_IFWI_BAT,RPL-S_5SGC1,RPL-S_2SDC4,RPL_Px_PO_P3,MTL_IFWI_IAC_NPHY,RPL_SBGA_IFWI_PO_Phase3,MTL_IFWI_CBV_PMC,MTL_IFWI_CBV_TBT,MTL_IFWI_CBV_EC,MTL_A0_P1,RPL_P_PO_P3,RPL-SBGA_4SC,RPL-Px_4SP2,RPL-P_2SDC4,RPL-P_2SDC5,RPL-P_2SDC6,RPL-Px_2SDC1,MTL_M_P_PV_POR,RPL-SBGA_2SC1,RPL-SBGA_2SC2-2,MTL_PSS_1.0_Block,MTLSDC1,MTLSGC1,MTLSDC2,MTLSDC3,MTLSDC4,RPL_P_Q0_DC2_PO_P3,ARL_S_PSS1.0,RPL_Hx-R-DC1,RPL_Hx-R-GC,RPL_Hx-R-GC,RPL_Hx-R-DC1,RPL_Hx-R-GC,RPL_Hx-R-DC1,RPLS_SV1GC,RPLS_Win10GC,RPLS_SV1DC,RPLHx_Win10GC,RPLP_SV1GC,RPLP_Win10GC,RPLP_SV1DC1,RPLP_Win10DC1,RPLP_SV1DC2,RPLP_Win10DC2,RPLHx_SV1GC</t>
  </si>
  <si>
    <t>alderlake-m,alderlake-p,alderlake-s,alderlake-sb,arrowlake-px,arrowlake-s,lunarlake-p,lunarlake-s,raptorlake-p,raptorlake-px,raptorlake-s,raptorlake-sbga,raptorlake_refresh-sbga,tigerlake-h</t>
  </si>
  <si>
    <t>Validate system S3 cycles with USB Type-C power adapter and without battery connected</t>
  </si>
  <si>
    <t>This test case to validate system S3 cycles with USB Type-C power adapter and without battery connected</t>
  </si>
  <si>
    <t>EC-SX,EC-TYPEC,EC-FV2,TCSS-TBT-P1,EC-tgl-pss_bat,UDL2.0_ATMS2.0,OBC-CNL-PTF-PD-EM-ManageCharger,OBC-CFL-PTF-PD-EM-ManageCharger,OBC-ICL-PTF-PD-TCSS-ManageCharger,OBC-TGL-PTF-PD-TCSS-ManageCharger,CML_EC_FV,IFWI_TEST_SUITE,Delta_IFWI_BIOS,MTL_Test_Suite,IFWI_SYNC,ADLMLP4x,ADL_N_IFWI,IFWI_COVERAGE_DELTA,ADL-P_5SGC2,ADL-M_5SGC1,ADL-M_3SDC1,ADL-M_3SDC2,ADL-M_3SDC3,ADL-M_2SDC1,ADL-P_4SDC1,ADL-P_2SDC1,ADL-P_2SDC2,ADL-P_2SDC3,RPL-Px_3SDC1,RPL-P_5SGC1,RPL-P_5SGC2,RPL-P_4SDC1,RPL-P_3SDC2,RPL-P_2SDC3,ADL_SBGA_5GC,MTL_IFWI_CBV_PMC,MTL_IFWI_CBV_TBT,MTL_IFWI_CBV_EC,MTL_IFWI_CBV_EC,MTL_IFWI_CBV_IOM,ADL_N_IFWI_5SGC1,ADL_N_IFWI_4SDC1,ADL_N_IFWI_3SDC1,ADL_N_IFWI_2SDC1,ADL_N_IFWI_2SDC2,ADL_N_IFWI_2SDC3,ADL_N_IFWI_IEC_IOM,ADL_N_IFWI_IEC_EC,RPL-P_2SDC6,RPL-Px_4SP2,MTLSGC1,MTLSGC1,MTLSDC1,MTLSDC2,MTLSDC3,MTLSDC4,MTLSDC2,MTLSDC3,MTLSDC4,MTLSDC1,RPL_Hx-R-DC1,RPL_Hx-R-GC,RPL_Hx-R-GC,RPL_Hx-R-DC1,RPL_Hx-R-GC,RPL_Hx-R-DC1,RPL_Hx-R-GC,RPL_Hx-R-DC1,RPL-P_DC7,RPLP_SV1GC,RPLP_Win10GC,RPLP_SV1DC1,RPLP_Win10DC1,RPLP_SV1DC2,RPLP_Win10DC2</t>
  </si>
  <si>
    <t>alderlake-m,alderlake-n,alderlake-p,alderlake-sb,arrowlake-s,lunarlake-p,lunarlake-s,meteorlake-n,raptorlake-p,raptorlake-px,raptorlake_refresh-sbga</t>
  </si>
  <si>
    <t>Negative: Verify PAVP testing on different display panels with Playready App</t>
  </si>
  <si>
    <t>bios.sa,fw.ifwi.others</t>
  </si>
  <si>
    <t>CSS-IVE-77380</t>
  </si>
  <si>
    <t>AML_5W_Y22_ROW_PV,CFL_H62_RS3_PV,CFL_H62_RS4_PV,CFL_H62_RS5_PV,CFL_H62_uSFF_KC_RS4_PV,CFL_H82_RS5_PV,CFL_H82_RS6_PV,CFL_KBPH_S62_RS3_PV,CFL_KBPH_S82_RS6_PV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UN42_KC_PV_RS6,ICL_Y42_RS6_PV,ICL_YN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1.0,TGL_Simics_VP_RS2_PSS1.1,TGL_U42_RS4_PV,TGL_Y42_RS4_PV,TGL_Z0_(TGPLP-A0)_RS4_PPOExit,WHL_U42_Corp_PV,WHL_U42_PV,WHL_U43e_Corp_PV,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TGL_H81_20H1_RS7_ALPHA,TGL_H81_20H1_RS7_BETA,TGL_H81_20H1_RS7_PV</t>
  </si>
  <si>
    <t>Content Protection,PAVP</t>
  </si>
  <si>
    <t>By disabling 'PAVP ' in BIOS, Protected content video playback should fail with Intel graphics</t>
  </si>
  <si>
    <t>bios.arrowlake,bios.lunarlake,bios.meteorlake,bios.raptorlake,bios.raptorlake_refresh,ifwi.arrowlake,ifwi.lunarlake,ifwi.meteorlake,ifwi.raptorlake,ifwi.raptorlake_refresh</t>
  </si>
  <si>
    <t>bios.arrowlake,bios.raptorlake,ifwi.meteorlake,ifwi.raptorlake</t>
  </si>
  <si>
    <t>PLAYREADY3</t>
  </si>
  <si>
    <t>PAVP (Protected Audio Video Path) enables hardware accelerated decoding of the encrypted video stream by the Intel integrated graphics core</t>
  </si>
  <si>
    <t>IFWI_Payload_Platform,MTL_M_MASTER,MTL_N_MASTER,MTL_P_MASTER,MTL_S_MASTER,RPL-S_ 5SGC1,RPLS_Win10GC,RPLS_SV1GC,RPL-S_4SDC1,RPL-S_4SDC2,RPL-S_2SDC1,RPL-S_2SDC2,RPL-S_2SDC3,RPL-P_5SGC1,RPLP_SV1GC,RPLP_Win10GC,RPL-P_4SDC1,RPLP_SV1DC1,RPLP_Win10DC1,RPL-P_3SDC2,RPLP_SV1DC2,RPLP_Win10DC2,RPL-P_3SDC3,RPL-P_PNP_GC,RPL-S_2SDC7,IFWI_Coverage_Delta,MTL_IFWI_CBV_IUNIT,MTL_IFWI_CBV_BIOS,MTLSDC3,MTLSDC1,MTLSGC1,RPL_Hx-R-GC,RPL_Hx-R-DC1,MTL_IFWI_IAC_CSE,MTL_IFWI_CBV_CSME,LNLM5SGC,LNLM4SDC1,LNLM3SDC2,LNLM3SDC3,LNLM3SDC4,MTL_P_FV</t>
  </si>
  <si>
    <t>arrowlake-p,arrowlake-px,arrowlake-s,lunarlake-m,lunarlake-p,lunarlake-s,meteorlake-m,meteorlake-p,meteorlake-s,raptorlake-p,raptorlake-s,raptorlake_refresh-sbga</t>
  </si>
  <si>
    <t>Validate Type-C USB3.2 gen2x2 host mode functionality on hot insert and removal over Type-C port</t>
  </si>
  <si>
    <t>bios.platform,bios.sa,fw.ifwi.dekelPhy,fw.ifwi.iom,fw.ifwi.pmc,fw.ifwi.sam,fw.ifwi.tbt</t>
  </si>
  <si>
    <t>CSS-IVE-113757</t>
  </si>
  <si>
    <t>ADL-S_ADP-S_UDIMM_DDR5_1DPC_Pre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</si>
  <si>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TCSS,USB3.2,USB-TypeC</t>
  </si>
  <si>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:2203201383,2203202518,2203203016,2203202802,2203202480MTL_P:22010767569MTL_M:22010767598
ADL: 2205445428,2205443393 , 2202708862 , 2209397682 , 2206545068 , 1209714323 
MTL : 16011187532 , 16011326937 , 16011187775</t>
  </si>
  <si>
    <t>This test is to Verify Type-C USB3.2 gen2x2 host mode functionality on hot insert and removal over Type-C port</t>
  </si>
  <si>
    <t>Others</t>
  </si>
  <si>
    <t>bios.alderlake,bios.arrowlake,bios.lunarlake,bios.meteorlake,bios.raptorlake,bios.rocketlake,bios.tigerlake,ifwi.alderlake,ifwi.arrowlake,ifwi.lunarlake,ifwi.meteorlake,ifwi.raptorlake</t>
  </si>
  <si>
    <t>bios.alderlake,bios.arrowlake,bios.lunarlake,bios.meteorlake,bios.raptorlake,bios.rocketlake,bios.tigerlake,ifwi.meteorlake,ifwi.raptorlake</t>
  </si>
  <si>
    <t>TGL_NEW,MTL_S_IFWI_PSS_1.1,UTR_SYNC,MTL_P_MASTER,MTL_M_MASTER,MTL_S_MASTER,RPL_S_MASTER,RPL_P_MASTER,RPL_S_BackwardComp,ADL-S_ 5SGC_1DPC,ADL-S_4SDC1,ADL-S_4SDC2,ADL-S_4SDC3,ADL-S_3SDC4,ADL_N_MASTER,ADL_N_5SGC1,ADL_N_4SDC1,ADL_N_3SDC1,ADL_N_2SDC1,ADL_N_2SDC2,ADL_N_2SDC3,TGL_H_MASTER,ADL-P_5SGC1,ADL-P_5SGC2,ADL-M_5SGC1,ADL-M_2SDC2,ADL-M_3SDC1,ADL-M_3SDC2,ADL-M_2SDC1,ADL-P_3SDC2,ADL-P_3SDC3,ADL-P_3SDC4,ADL-P_2SDC1,ADL-P_2SDC2,ADL-P_2SDC3,MTL_SIMICS_IN_EXECUTION_TEST,RPL-Px_5SGC1,RPL-Px_3SDC1,RPL-P_5SGC1,RPL-P_5SGC2,RPL-P_4SDC1,RPL-P_3SDC2,RPL-P_2SDC3,MTL_S_DELTA_FR_COVERAGE,RPL-S_ 5SGC1,RPL_S_IFWI_PO_Phase2,IFWI_Common_Unified,RPL_S_PO_P3,ADL_SBGA_5GC,RPL-SBGA_5SC,IFWI_SYNC,ADL_P_M_Common_List2,RPL-S_2SDC4,LNL_M_IFWI_PSS,RPL_Px_PO_P3,RPL_SBGA_PO_P3,RPL_SBGA_IFWI_PO_Phase2,MTL_IFWI_CBV_TBT,MTL_IFWI_CBV_EC,MTL_IFWI_CBV_SPHY,MTL_IFWI_CBV_IOM,MTL-P_5SGC1,MTL-P_4SDC1,MTL-P_4SDC2,MTL-P_3SDC3,MTL-P_3SDC4,MTL-P_2SDC5,MTL-P_2SDC6,MTL_A0_P1,RPL_P_PO_P3,RPL-SBGA_4SC,RPL-Px_4SP2,RPL-P_2SDC4,RPL-P_2SDC5,RPL-P_2SDC6,RPL-Px_2SDC1,MTL_M_P_PV_POR,RPL-SBGA_2SC1,RPL-SBGA_2SC2-2,IFWI_COVERAGE_DELTA
,RPL_P_Q0_DC2_PO_P3,LNLM5SGC,LNLM3SDC3,LNLM3SDC4,LNLM3SDC5,LNLM3SDC1,LNLM2SDC6,ARL_S_IFWI_1.1PSS,MTLSGC1,MTLSGC1,MTLSDC1,MTLSDC2,MTLSDC3,MTLSDC4,MTLSDC2,MTLSDC3,MTLSDC4,MTLSDC1,RPLHx_Win10GC,RPLHx_SV1GC</t>
  </si>
  <si>
    <t>Validate Type-C USB3.2 gen1x1 Host Mode functionality on hot insert and removal over Type-C port</t>
  </si>
  <si>
    <t>CSS-IVE-113789</t>
  </si>
  <si>
    <t>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t>
  </si>
  <si>
    <t>LKF PRD Coverage: BC-RQTBCLF-468
TGL Coverage : 1209950986, 1209951124
ICL Coverage : IceLake-UCIS-1757, IceLake-UCIS-1758
RKL Coverage ID :2203201383,2203202518,2203203016,2203202802,2203202480
ADL: 2205445428,2205443393 , 2202708862 , 2206545068 , 1209714323</t>
  </si>
  <si>
    <t>This test is to validate Type-C USB3.2 gen1 functionality on hot insert and removal over Type-C port</t>
  </si>
  <si>
    <t>bios.arrowlake,bios.lunarlake,bios.meteorlake,bios.raptorlake_refresh,bios.rocketlake,bios.tigerlake,ifwi.arrowlake,ifwi.lunarlake,ifwi.meteorlake,ifwi.raptorlake,ifwi.raptorlake_refresh</t>
  </si>
  <si>
    <t>bios.arrowlake,bios.lunarlake,bios.meteorlake,bios.rocketlake,bios.tigerlake,ifwi.meteorlake,ifwi.raptorlake</t>
  </si>
  <si>
    <t>USB View</t>
  </si>
  <si>
    <t>This test is to validate Type-C USB3.2 gen1x1 functionality on hot insert and removal over Type-C port</t>
  </si>
  <si>
    <t>MTL_PSS_1.1,ARL_S_PSS1.1,UTR_SYNC,LNL_M_PSS0.8,TGL_H_MASTER,IFWI_TEST_SUITE,IFWI_COMMON_UNIFIED,MTL_Test_Suite,IFWI_FOC_BAT,MTL_IFWI_PSS_EXTENDED,MTL_N_MASTER,MTL_S_MASTER,MTL_M_MASTER,MTL_P_MASTER,RPL-Px_5SGC1,RPL-Px_3SDC1,RPL-P_5SGC1,RPL-P_5SGC2,RPL-P_4SDC1,RPL-P_3SDC2,RPL-P_2SDC3,MTL_S_IFWI_PSS_0.8,MTL_S_DELTA_FR_COVERAGE,RPL_S_MASTER,RPL-S_ 5SGC1,RPL-S_2SDC4,RPL_S_IFWI_PO_Phase2,RPL_S_PO_P3,RPL_Px_PO_P2,MTL-M_5SGC1,MTL-M_4SDC1,MTL-M_4SDC2,MTL-M_3SDC3,MTL-M_2SDC4,MTL-M_2SDC5,MTL-M_2SDC6,RPL_SBGA_IFWI_PO_Phase2,MTL_IFWI_CBV_TBT,MTL_IFWI_CBV_EC,MTL_IFWI_CBV_SPHY,MTL_IFWI_CBV_IOM,MTL-P_5SGC1,MTL-P_4SDC1,MTL-P_4SDC2,MTL-P_3SDC3,MTL-P_3SDC4,MTL-P_2SDC5,MTL-P_2SDC6,RPL_P_PO_P2,RPL-P_2SDC5,RPL-P_2SDC6,RPL-Px_4SP2,RPL-Px_2SDC1,MTL_M_P_PV_POR,RPL-SBGA_2SC1,RPL-SBGA_2SC2-2,IFWI_COVERAGE_DELTA,MTL_S_IFWI_PSS_1.1,MTL_PSS_1.0_Block,MTLSGC1,MTLSDC1,MTLSDC2,MTLSDC3,MTLSDC4,LNLM5SGC,LNLM3SDC3,LNLM3SDC4,LNLM3SDC5,LNLM3SDC1,LNLM2SDC6,ARL_S_PSS1.0,ARL_S_IFWI_0.8PSS,MTL_S_IFWI_PSS_PCH-phy_Payload,RPL_Hx-R-DC1,RPL_Hx-R-GC,RPL_Hx-R-GC,RPL_Hx-R-DC1,LNLM2SDC7,RPL-P_DC7,RPLS_SV1DC,RPLP_SV1GC,RPLP_Win10GC,RPLP_SV1DC1,RPLP_Win10DC1,RPLP_SV1DC2,RPLP_Win10DC2,RPL-SBGA_DC3</t>
  </si>
  <si>
    <t>arrowlake-px,arrowlake-s,lunarlake-m,lunarlake-p,lunarlake-s,meteorlake-m,meteorlake-n,meteorlake-p,meteorlake-s,raptorlake-p,raptorlake-px,raptorlake-s,raptorlake-sbga,raptorlake_refresh-sbga,tigerlake-h</t>
  </si>
  <si>
    <t>Passed</t>
  </si>
  <si>
    <t>Blocked</t>
  </si>
  <si>
    <t>manikanta</t>
  </si>
  <si>
    <t>d</t>
  </si>
  <si>
    <t>passed by</t>
  </si>
  <si>
    <t>bha</t>
  </si>
  <si>
    <t>USB4 Storage</t>
  </si>
  <si>
    <t>d1</t>
  </si>
  <si>
    <t>Bharath</t>
  </si>
  <si>
    <t>bharath</t>
  </si>
  <si>
    <t>Used type c HDMI dongle</t>
  </si>
  <si>
    <t>verified with 3.0 HDD</t>
  </si>
  <si>
    <t>blocked</t>
  </si>
  <si>
    <t>TBT eGFX card</t>
  </si>
  <si>
    <t>d2</t>
  </si>
  <si>
    <t xml:space="preserve">verified with Type C to HDMI </t>
  </si>
  <si>
    <t>failed</t>
  </si>
  <si>
    <t>HSD ID:16015988521</t>
  </si>
  <si>
    <t xml:space="preserve"> </t>
  </si>
  <si>
    <t>sharath</t>
  </si>
  <si>
    <t>SIM not available</t>
  </si>
  <si>
    <t>Type-C Kit</t>
  </si>
  <si>
    <t>ODD</t>
  </si>
  <si>
    <t>HDCP 2.3</t>
  </si>
  <si>
    <t>Clarification Block</t>
  </si>
  <si>
    <t>bg</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</si>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</sst>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xf numFmtId="0" fontId="18" fillId="0" borderId="0" xfId="0" applyFont="1" applyAlignment="1"/>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6" Type="http://schemas.openxmlformats.org/officeDocument/2006/relationships/revisionLog" Target="revisionLog26.xml"/><Relationship Id="rId21" Type="http://schemas.openxmlformats.org/officeDocument/2006/relationships/revisionLog" Target="revisionLog21.xml"/><Relationship Id="rId42" Type="http://schemas.openxmlformats.org/officeDocument/2006/relationships/revisionLog" Target="revisionLog42.xml"/><Relationship Id="rId63" Type="http://schemas.openxmlformats.org/officeDocument/2006/relationships/revisionLog" Target="revisionLog63.xml"/><Relationship Id="rId84" Type="http://schemas.openxmlformats.org/officeDocument/2006/relationships/revisionLog" Target="revisionLog84.xml"/><Relationship Id="rId138" Type="http://schemas.openxmlformats.org/officeDocument/2006/relationships/revisionLog" Target="revisionLog138.xml"/><Relationship Id="rId159" Type="http://schemas.openxmlformats.org/officeDocument/2006/relationships/revisionLog" Target="revisionLog159.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170" Type="http://schemas.openxmlformats.org/officeDocument/2006/relationships/revisionLog" Target="revisionLog170.xml"/><Relationship Id="rId107" Type="http://schemas.openxmlformats.org/officeDocument/2006/relationships/revisionLog" Target="revisionLog107.xml"/><Relationship Id="rId16" Type="http://schemas.openxmlformats.org/officeDocument/2006/relationships/revisionLog" Target="revisionLog16.xml"/><Relationship Id="rId11" Type="http://schemas.openxmlformats.org/officeDocument/2006/relationships/revisionLog" Target="revisionLog11.xml"/><Relationship Id="rId32" Type="http://schemas.openxmlformats.org/officeDocument/2006/relationships/revisionLog" Target="revisionLog32.xml"/><Relationship Id="rId53" Type="http://schemas.openxmlformats.org/officeDocument/2006/relationships/revisionLog" Target="revisionLog53.xml"/><Relationship Id="rId74" Type="http://schemas.openxmlformats.org/officeDocument/2006/relationships/revisionLog" Target="revisionLog74.xml"/><Relationship Id="rId128" Type="http://schemas.openxmlformats.org/officeDocument/2006/relationships/revisionLog" Target="revisionLog128.xml"/><Relationship Id="rId149" Type="http://schemas.openxmlformats.org/officeDocument/2006/relationships/revisionLog" Target="revisionLog149.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5" Type="http://schemas.openxmlformats.org/officeDocument/2006/relationships/revisionLog" Target="revisionLog5.xml"/><Relationship Id="rId95" Type="http://schemas.openxmlformats.org/officeDocument/2006/relationships/revisionLog" Target="revisionLog95.xml"/><Relationship Id="rId160" Type="http://schemas.openxmlformats.org/officeDocument/2006/relationships/revisionLog" Target="revisionLog160.xml"/><Relationship Id="rId90" Type="http://schemas.openxmlformats.org/officeDocument/2006/relationships/revisionLog" Target="revisionLog90.xml"/><Relationship Id="rId165" Type="http://schemas.openxmlformats.org/officeDocument/2006/relationships/revisionLog" Target="revisionLog165.xml"/><Relationship Id="rId22" Type="http://schemas.openxmlformats.org/officeDocument/2006/relationships/revisionLog" Target="revisionLog22.xml"/><Relationship Id="rId43" Type="http://schemas.openxmlformats.org/officeDocument/2006/relationships/revisionLog" Target="revisionLog43.xml"/><Relationship Id="rId64" Type="http://schemas.openxmlformats.org/officeDocument/2006/relationships/revisionLog" Target="revisionLog64.xml"/><Relationship Id="rId118" Type="http://schemas.openxmlformats.org/officeDocument/2006/relationships/revisionLog" Target="revisionLog118.xml"/><Relationship Id="rId139" Type="http://schemas.openxmlformats.org/officeDocument/2006/relationships/revisionLog" Target="revisionLog139.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85" Type="http://schemas.openxmlformats.org/officeDocument/2006/relationships/revisionLog" Target="revisionLog85.xml"/><Relationship Id="rId150" Type="http://schemas.openxmlformats.org/officeDocument/2006/relationships/revisionLog" Target="revisionLog150.xml"/><Relationship Id="rId171" Type="http://schemas.openxmlformats.org/officeDocument/2006/relationships/revisionLog" Target="revisionLog171.xml"/><Relationship Id="rId80" Type="http://schemas.openxmlformats.org/officeDocument/2006/relationships/revisionLog" Target="revisionLog80.xml"/><Relationship Id="rId155" Type="http://schemas.openxmlformats.org/officeDocument/2006/relationships/revisionLog" Target="revisionLog155.xml"/><Relationship Id="rId12" Type="http://schemas.openxmlformats.org/officeDocument/2006/relationships/revisionLog" Target="revisionLog12.xml"/><Relationship Id="rId33" Type="http://schemas.openxmlformats.org/officeDocument/2006/relationships/revisionLog" Target="revisionLog33.xml"/><Relationship Id="rId108" Type="http://schemas.openxmlformats.org/officeDocument/2006/relationships/revisionLog" Target="revisionLog108.xml"/><Relationship Id="rId129" Type="http://schemas.openxmlformats.org/officeDocument/2006/relationships/revisionLog" Target="revisionLog129.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54" Type="http://schemas.openxmlformats.org/officeDocument/2006/relationships/revisionLog" Target="revisionLog54.xml"/><Relationship Id="rId75" Type="http://schemas.openxmlformats.org/officeDocument/2006/relationships/revisionLog" Target="revisionLog75.xml"/><Relationship Id="rId96" Type="http://schemas.openxmlformats.org/officeDocument/2006/relationships/revisionLog" Target="revisionLog96.xml"/><Relationship Id="rId140" Type="http://schemas.openxmlformats.org/officeDocument/2006/relationships/revisionLog" Target="revisionLog140.xml"/><Relationship Id="rId161" Type="http://schemas.openxmlformats.org/officeDocument/2006/relationships/revisionLog" Target="revisionLog161.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 Type="http://schemas.openxmlformats.org/officeDocument/2006/relationships/revisionLog" Target="revisionLog1.xml"/><Relationship Id="rId6" Type="http://schemas.openxmlformats.org/officeDocument/2006/relationships/revisionLog" Target="revisionLog6.xml"/><Relationship Id="rId23" Type="http://schemas.openxmlformats.org/officeDocument/2006/relationships/revisionLog" Target="revisionLog23.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119" Type="http://schemas.openxmlformats.org/officeDocument/2006/relationships/revisionLog" Target="revisionLog119.xml"/><Relationship Id="rId44" Type="http://schemas.openxmlformats.org/officeDocument/2006/relationships/revisionLog" Target="revisionLog44.xml"/><Relationship Id="rId60" Type="http://schemas.openxmlformats.org/officeDocument/2006/relationships/revisionLog" Target="revisionLog60.xml"/><Relationship Id="rId65" Type="http://schemas.openxmlformats.org/officeDocument/2006/relationships/revisionLog" Target="revisionLog65.xml"/><Relationship Id="rId81" Type="http://schemas.openxmlformats.org/officeDocument/2006/relationships/revisionLog" Target="revisionLog81.xml"/><Relationship Id="rId86" Type="http://schemas.openxmlformats.org/officeDocument/2006/relationships/revisionLog" Target="revisionLog86.xml"/><Relationship Id="rId130" Type="http://schemas.openxmlformats.org/officeDocument/2006/relationships/revisionLog" Target="revisionLog130.xml"/><Relationship Id="rId135" Type="http://schemas.openxmlformats.org/officeDocument/2006/relationships/revisionLog" Target="revisionLog135.xml"/><Relationship Id="rId151" Type="http://schemas.openxmlformats.org/officeDocument/2006/relationships/revisionLog" Target="revisionLog151.xml"/><Relationship Id="rId156" Type="http://schemas.openxmlformats.org/officeDocument/2006/relationships/revisionLog" Target="revisionLog156.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78" Type="http://schemas.openxmlformats.org/officeDocument/2006/relationships/revisionLog" Target="revisionLog78.xml"/><Relationship Id="rId94" Type="http://schemas.openxmlformats.org/officeDocument/2006/relationships/revisionLog" Target="revisionLog94.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48" Type="http://schemas.openxmlformats.org/officeDocument/2006/relationships/revisionLog" Target="revisionLog148.xml"/><Relationship Id="rId164" Type="http://schemas.openxmlformats.org/officeDocument/2006/relationships/revisionLog" Target="revisionLog164.xml"/><Relationship Id="rId169" Type="http://schemas.openxmlformats.org/officeDocument/2006/relationships/revisionLog" Target="revisionLog169.xml"/><Relationship Id="rId172" Type="http://schemas.openxmlformats.org/officeDocument/2006/relationships/revisionLog" Target="revisionLog172.xml"/><Relationship Id="rId4" Type="http://schemas.openxmlformats.org/officeDocument/2006/relationships/revisionLog" Target="revisionLog4.xml"/><Relationship Id="rId9" Type="http://schemas.openxmlformats.org/officeDocument/2006/relationships/revisionLog" Target="revisionLog9.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 Id="rId109" Type="http://schemas.openxmlformats.org/officeDocument/2006/relationships/revisionLog" Target="revisionLog109.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04" Type="http://schemas.openxmlformats.org/officeDocument/2006/relationships/revisionLog" Target="revisionLog104.xml"/><Relationship Id="rId120" Type="http://schemas.openxmlformats.org/officeDocument/2006/relationships/revisionLog" Target="revisionLog120.xml"/><Relationship Id="rId125" Type="http://schemas.openxmlformats.org/officeDocument/2006/relationships/revisionLog" Target="revisionLog125.xml"/><Relationship Id="rId141" Type="http://schemas.openxmlformats.org/officeDocument/2006/relationships/revisionLog" Target="revisionLog141.xml"/><Relationship Id="rId146" Type="http://schemas.openxmlformats.org/officeDocument/2006/relationships/revisionLog" Target="revisionLog146.xml"/><Relationship Id="rId167" Type="http://schemas.openxmlformats.org/officeDocument/2006/relationships/revisionLog" Target="revisionLog167.xml"/><Relationship Id="rId7" Type="http://schemas.openxmlformats.org/officeDocument/2006/relationships/revisionLog" Target="revisionLog7.xml"/><Relationship Id="rId71" Type="http://schemas.openxmlformats.org/officeDocument/2006/relationships/revisionLog" Target="revisionLog71.xml"/><Relationship Id="rId92" Type="http://schemas.openxmlformats.org/officeDocument/2006/relationships/revisionLog" Target="revisionLog92.xml"/><Relationship Id="rId162" Type="http://schemas.openxmlformats.org/officeDocument/2006/relationships/revisionLog" Target="revisionLog162.xml"/><Relationship Id="rId2" Type="http://schemas.openxmlformats.org/officeDocument/2006/relationships/revisionLog" Target="revisionLog2.xml"/><Relationship Id="rId29" Type="http://schemas.openxmlformats.org/officeDocument/2006/relationships/revisionLog" Target="revisionLog29.xml"/><Relationship Id="rId24" Type="http://schemas.openxmlformats.org/officeDocument/2006/relationships/revisionLog" Target="revisionLog24.xml"/><Relationship Id="rId40" Type="http://schemas.openxmlformats.org/officeDocument/2006/relationships/revisionLog" Target="revisionLog40.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15" Type="http://schemas.openxmlformats.org/officeDocument/2006/relationships/revisionLog" Target="revisionLog115.xml"/><Relationship Id="rId131" Type="http://schemas.openxmlformats.org/officeDocument/2006/relationships/revisionLog" Target="revisionLog131.xml"/><Relationship Id="rId136" Type="http://schemas.openxmlformats.org/officeDocument/2006/relationships/revisionLog" Target="revisionLog136.xml"/><Relationship Id="rId157" Type="http://schemas.openxmlformats.org/officeDocument/2006/relationships/revisionLog" Target="revisionLog157.xml"/><Relationship Id="rId61" Type="http://schemas.openxmlformats.org/officeDocument/2006/relationships/revisionLog" Target="revisionLog61.xml"/><Relationship Id="rId82" Type="http://schemas.openxmlformats.org/officeDocument/2006/relationships/revisionLog" Target="revisionLog82.xml"/><Relationship Id="rId152" Type="http://schemas.openxmlformats.org/officeDocument/2006/relationships/revisionLog" Target="revisionLog152.xml"/><Relationship Id="rId173" Type="http://schemas.openxmlformats.org/officeDocument/2006/relationships/revisionLog" Target="revisionLog173.xml"/><Relationship Id="rId19" Type="http://schemas.openxmlformats.org/officeDocument/2006/relationships/revisionLog" Target="revisionLog19.xml"/><Relationship Id="rId14" Type="http://schemas.openxmlformats.org/officeDocument/2006/relationships/revisionLog" Target="revisionLog14.xml"/><Relationship Id="rId30" Type="http://schemas.openxmlformats.org/officeDocument/2006/relationships/revisionLog" Target="revisionLog30.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3" Type="http://schemas.openxmlformats.org/officeDocument/2006/relationships/revisionLog" Target="revisionLog3.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106" Type="http://schemas.openxmlformats.org/officeDocument/2006/relationships/revisionLog" Target="revisionLog106.xml"/><Relationship Id="rId127" Type="http://schemas.openxmlformats.org/officeDocument/2006/relationships/revisionLog" Target="revisionLog127.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CC9860DB-1CC2-4C03-A561-DE81D276EECE}" diskRevisions="1" revisionId="586" version="175">
  <header guid="{0CC7FE82-11EE-4E99-9502-91CAC0ED4933}" dateTime="2022-12-14T10:01:49" maxSheetId="2" userName="Pandurangan, HarirajkumarX" r:id="rId1">
    <sheetIdMap count="1">
      <sheetId val="1"/>
    </sheetIdMap>
  </header>
  <header guid="{E8B48C0D-2E25-4579-B2D8-CD52EE26F776}" dateTime="2022-12-14T10:25:18" maxSheetId="2" userName="Pandurangan, HarirajkumarX" r:id="rId2" minRId="1" maxRId="53">
    <sheetIdMap count="1">
      <sheetId val="1"/>
    </sheetIdMap>
  </header>
  <header guid="{D4DEED52-AB6B-4B3F-8DE6-5C94BFAB8F2A}" dateTime="2022-12-14T10:28:39" maxSheetId="2" userName="Pandurangan, HarirajkumarX" r:id="rId3" minRId="54" maxRId="85">
    <sheetIdMap count="1">
      <sheetId val="1"/>
    </sheetIdMap>
  </header>
  <header guid="{D8A22515-9060-4CDD-BD59-447CC94622FF}" dateTime="2022-12-14T10:29:20" maxSheetId="2" userName="Pandurangan, HarirajkumarX" r:id="rId4">
    <sheetIdMap count="1">
      <sheetId val="1"/>
    </sheetIdMap>
  </header>
  <header guid="{2B1CD332-B670-46B6-B12B-1472E6DB91C5}" dateTime="2022-12-14T10:59:26" maxSheetId="2" userName="Pandurangan, HarirajkumarX" r:id="rId5" minRId="87" maxRId="92">
    <sheetIdMap count="1">
      <sheetId val="1"/>
    </sheetIdMap>
  </header>
  <header guid="{E4A0584C-C8AB-4735-B081-BB188091FF56}" dateTime="2022-12-14T11:26:32" maxSheetId="2" userName="Pandurangan, HarirajkumarX" r:id="rId6" minRId="93" maxRId="101">
    <sheetIdMap count="1">
      <sheetId val="1"/>
    </sheetIdMap>
  </header>
  <header guid="{6D93E3E5-E298-432D-95E1-E5ABDA46F6B8}" dateTime="2022-12-14T11:27:19" maxSheetId="2" userName="Pandurangan, HarirajkumarX" r:id="rId7">
    <sheetIdMap count="1">
      <sheetId val="1"/>
    </sheetIdMap>
  </header>
  <header guid="{E2345B72-4884-4650-9796-4F0728D186E3}" dateTime="2022-12-14T13:08:23" maxSheetId="2" userName="Yamsani, ManikantaX" r:id="rId8">
    <sheetIdMap count="1">
      <sheetId val="1"/>
    </sheetIdMap>
  </header>
  <header guid="{CFCE295E-3669-43DE-A856-3F9ED0BE5CCC}" dateTime="2022-12-14T14:39:17" maxSheetId="2" userName="S, BhavaniX" r:id="rId9">
    <sheetIdMap count="1">
      <sheetId val="1"/>
    </sheetIdMap>
  </header>
  <header guid="{D3E658F6-D05C-4DFB-89D3-6C8B18B9AE6D}" dateTime="2022-12-14T14:42:44" maxSheetId="2" userName="K S, DeveswaryX" r:id="rId10">
    <sheetIdMap count="1">
      <sheetId val="1"/>
    </sheetIdMap>
  </header>
  <header guid="{568827B4-7CAE-4EB6-974B-DF2D91011CC3}" dateTime="2022-12-14T15:03:08" maxSheetId="2" userName="Yamsani, ManikantaX" r:id="rId11" minRId="107" maxRId="108">
    <sheetIdMap count="1">
      <sheetId val="1"/>
    </sheetIdMap>
  </header>
  <header guid="{DB87BCD5-A358-4B5F-AAF1-F2C596A4E000}" dateTime="2022-12-14T15:15:22" maxSheetId="2" userName="Yamsani, ManikantaX" r:id="rId12" minRId="109" maxRId="110">
    <sheetIdMap count="1">
      <sheetId val="1"/>
    </sheetIdMap>
  </header>
  <header guid="{83B862E2-48DA-4BE8-BFE8-9C64B6F152EE}" dateTime="2022-12-14T15:16:20" maxSheetId="2" userName="K S, DeveswaryX" r:id="rId13" minRId="111" maxRId="112">
    <sheetIdMap count="1">
      <sheetId val="1"/>
    </sheetIdMap>
  </header>
  <header guid="{BBBC07F6-CA0C-4AA0-850C-7E4EBDCA9BE2}" dateTime="2022-12-14T15:19:59" maxSheetId="2" userName="Yamsani, ManikantaX" r:id="rId14" minRId="113" maxRId="114">
    <sheetIdMap count="1">
      <sheetId val="1"/>
    </sheetIdMap>
  </header>
  <header guid="{D4254329-61C9-4151-83F3-AA7E66DA40C9}" dateTime="2022-12-14T15:27:18" maxSheetId="2" userName="K S, DeveswaryX" r:id="rId15" minRId="115" maxRId="116">
    <sheetIdMap count="1">
      <sheetId val="1"/>
    </sheetIdMap>
  </header>
  <header guid="{A6F9E578-A7B4-4B9B-8ED9-BD491CFA8860}" dateTime="2022-12-14T15:27:28" maxSheetId="2" userName="Yamsani, ManikantaX" r:id="rId16" minRId="118" maxRId="121">
    <sheetIdMap count="1">
      <sheetId val="1"/>
    </sheetIdMap>
  </header>
  <header guid="{5EC59481-408A-414B-B666-CA097DC1485E}" dateTime="2022-12-14T15:38:52" maxSheetId="2" userName="K S, DeveswaryX" r:id="rId17" minRId="122" maxRId="123">
    <sheetIdMap count="1">
      <sheetId val="1"/>
    </sheetIdMap>
  </header>
  <header guid="{86BB071D-AE10-4584-A112-CE859EC68766}" dateTime="2022-12-14T15:42:36" maxSheetId="2" userName="Yamsani, ManikantaX" r:id="rId18" minRId="124" maxRId="126">
    <sheetIdMap count="1">
      <sheetId val="1"/>
    </sheetIdMap>
  </header>
  <header guid="{E9FCC278-0C81-4B72-8977-D0AEE9168F70}" dateTime="2022-12-14T15:54:22" maxSheetId="2" userName="Kotresh, SharathX Kumar" r:id="rId19" minRId="127" maxRId="128">
    <sheetIdMap count="1">
      <sheetId val="1"/>
    </sheetIdMap>
  </header>
  <header guid="{DD874C37-4B6A-4FED-BF4B-8F80690A0431}" dateTime="2022-12-14T15:59:36" maxSheetId="2" userName="Yamsani, ManikantaX" r:id="rId20" minRId="130">
    <sheetIdMap count="1">
      <sheetId val="1"/>
    </sheetIdMap>
  </header>
  <header guid="{CEE91A21-2BD4-4416-8B10-395E4BA99AB5}" dateTime="2022-12-14T16:02:10" maxSheetId="2" userName="S, BhavaniX" r:id="rId21" minRId="131" maxRId="136">
    <sheetIdMap count="1">
      <sheetId val="1"/>
    </sheetIdMap>
  </header>
  <header guid="{F906E484-AA0C-426F-BBD0-D18DD2CFD853}" dateTime="2022-12-14T16:04:36" maxSheetId="2" userName="Yamsani, ManikantaX" r:id="rId22" minRId="137" maxRId="150">
    <sheetIdMap count="1">
      <sheetId val="1"/>
    </sheetIdMap>
  </header>
  <header guid="{7BF1F7C7-761F-420F-AB15-83CA6C71D700}" dateTime="2022-12-14T16:12:31" maxSheetId="2" userName="S, BhavaniX" r:id="rId23" minRId="151" maxRId="154">
    <sheetIdMap count="1">
      <sheetId val="1"/>
    </sheetIdMap>
  </header>
  <header guid="{6D1BA9ED-5679-467F-B457-4177622FC2F0}" dateTime="2022-12-14T16:15:50" maxSheetId="2" userName="Yamsani, ManikantaX" r:id="rId24" minRId="155" maxRId="156">
    <sheetIdMap count="1">
      <sheetId val="1"/>
    </sheetIdMap>
  </header>
  <header guid="{5C5FC47E-7B8F-41A9-9AC3-463C4E5849A8}" dateTime="2022-12-14T16:18:51" maxSheetId="2" userName="Yamsani, ManikantaX" r:id="rId25" minRId="157" maxRId="158">
    <sheetIdMap count="1">
      <sheetId val="1"/>
    </sheetIdMap>
  </header>
  <header guid="{C4F3413B-A401-4DB8-8164-030E2989BE4B}" dateTime="2022-12-14T16:24:12" maxSheetId="2" userName="Yamsani, ManikantaX" r:id="rId26" minRId="159" maxRId="160">
    <sheetIdMap count="1">
      <sheetId val="1"/>
    </sheetIdMap>
  </header>
  <header guid="{53D08AFB-D18E-4C61-B263-332B9C0B61D1}" dateTime="2022-12-14T16:26:53" maxSheetId="2" userName="K S, DeveswaryX" r:id="rId27" minRId="161" maxRId="163">
    <sheetIdMap count="1">
      <sheetId val="1"/>
    </sheetIdMap>
  </header>
  <header guid="{AD0C275E-1D14-47ED-8BF1-FA0DBEEE2876}" dateTime="2022-12-14T16:35:38" maxSheetId="2" userName="Yamsani, ManikantaX" r:id="rId28" minRId="164" maxRId="165">
    <sheetIdMap count="1">
      <sheetId val="1"/>
    </sheetIdMap>
  </header>
  <header guid="{3F283444-9212-4111-9CAD-FD941AA06E1A}" dateTime="2022-12-14T16:37:36" maxSheetId="2" userName="K S, DeveswaryX" r:id="rId29" minRId="166" maxRId="167">
    <sheetIdMap count="1">
      <sheetId val="1"/>
    </sheetIdMap>
  </header>
  <header guid="{C5215041-747B-4DF4-A14B-110E943B583E}" dateTime="2022-12-14T16:44:05" maxSheetId="2" userName="Yamsani, ManikantaX" r:id="rId30" minRId="168" maxRId="169">
    <sheetIdMap count="1">
      <sheetId val="1"/>
    </sheetIdMap>
  </header>
  <header guid="{8BF1CBEC-2DFA-4441-B4B8-45549AD0FEAF}" dateTime="2022-12-14T16:53:37" maxSheetId="2" userName="K S, DeveswaryX" r:id="rId31" minRId="170" maxRId="171">
    <sheetIdMap count="1">
      <sheetId val="1"/>
    </sheetIdMap>
  </header>
  <header guid="{B40A269C-0197-4644-BCCB-C71182062393}" dateTime="2022-12-14T17:33:57" maxSheetId="2" userName="Yamsani, ManikantaX" r:id="rId32">
    <sheetIdMap count="1">
      <sheetId val="1"/>
    </sheetIdMap>
  </header>
  <header guid="{3DB6E770-8987-4694-B28D-2F59E43A6D35}" dateTime="2022-12-14T17:36:05" maxSheetId="2" userName="K S, DeveswaryX" r:id="rId33" minRId="173" maxRId="174">
    <sheetIdMap count="1">
      <sheetId val="1"/>
    </sheetIdMap>
  </header>
  <header guid="{829FA58D-4584-4DAB-83EB-DA437B9E3EEA}" dateTime="2022-12-14T17:36:33" maxSheetId="2" userName="S, BhavaniX" r:id="rId34" minRId="175" maxRId="176">
    <sheetIdMap count="1">
      <sheetId val="1"/>
    </sheetIdMap>
  </header>
  <header guid="{7ABC1BCC-BEEE-4251-A1BA-BA0138E645EE}" dateTime="2022-12-14T17:36:48" maxSheetId="2" userName="S, BhavaniX" r:id="rId35" minRId="177" maxRId="178">
    <sheetIdMap count="1">
      <sheetId val="1"/>
    </sheetIdMap>
  </header>
  <header guid="{08082D14-373A-4F04-AA68-0196671A8209}" dateTime="2022-12-14T17:37:01" maxSheetId="2" userName="S, BhavaniX" r:id="rId36" minRId="179">
    <sheetIdMap count="1">
      <sheetId val="1"/>
    </sheetIdMap>
  </header>
  <header guid="{934F5C24-D36E-4BB3-AFF8-A0A3525C3D04}" dateTime="2022-12-14T17:38:35" maxSheetId="2" userName="K S, DeveswaryX" r:id="rId37" minRId="180" maxRId="181">
    <sheetIdMap count="1">
      <sheetId val="1"/>
    </sheetIdMap>
  </header>
  <header guid="{A2352E99-B277-4A98-B393-52B948AC0CFC}" dateTime="2022-12-14T17:41:09" maxSheetId="2" userName="S, BhavaniX" r:id="rId38" minRId="182" maxRId="185">
    <sheetIdMap count="1">
      <sheetId val="1"/>
    </sheetIdMap>
  </header>
  <header guid="{091D5330-0A55-46F9-BCDC-E829CA38C4BD}" dateTime="2022-12-14T17:41:27" maxSheetId="2" userName="K S, DeveswaryX" r:id="rId39" minRId="186" maxRId="187">
    <sheetIdMap count="1">
      <sheetId val="1"/>
    </sheetIdMap>
  </header>
  <header guid="{68461C02-E30C-4D95-9C5A-237E0349E41F}" dateTime="2022-12-14T17:42:08" maxSheetId="2" userName="S, BhavaniX" r:id="rId40" minRId="188" maxRId="189">
    <sheetIdMap count="1">
      <sheetId val="1"/>
    </sheetIdMap>
  </header>
  <header guid="{3ED94466-DC23-4E82-8B21-927CCEC0EF5E}" dateTime="2022-12-14T17:43:49" maxSheetId="2" userName="S, BhavaniX" r:id="rId41" minRId="190" maxRId="191">
    <sheetIdMap count="1">
      <sheetId val="1"/>
    </sheetIdMap>
  </header>
  <header guid="{888625F3-6AC0-4ACF-BD0E-B5FCB9354220}" dateTime="2022-12-14T17:44:14" maxSheetId="2" userName="S, BhavaniX" r:id="rId42" minRId="192" maxRId="193">
    <sheetIdMap count="1">
      <sheetId val="1"/>
    </sheetIdMap>
  </header>
  <header guid="{AE0C918D-2DD1-4FE0-9CD7-3B797EEF926C}" dateTime="2022-12-14T17:47:15" maxSheetId="2" userName="K S, DeveswaryX" r:id="rId43" minRId="194" maxRId="195">
    <sheetIdMap count="1">
      <sheetId val="1"/>
    </sheetIdMap>
  </header>
  <header guid="{456DBBF5-A705-48AF-A5D8-ECE39C3805C6}" dateTime="2022-12-14T17:55:51" maxSheetId="2" userName="K S, DeveswaryX" r:id="rId44" minRId="196" maxRId="197">
    <sheetIdMap count="1">
      <sheetId val="1"/>
    </sheetIdMap>
  </header>
  <header guid="{3ED551C5-EDD6-4992-8C23-8052B8BBA2DD}" dateTime="2022-12-14T18:01:58" maxSheetId="2" userName="K S, DeveswaryX" r:id="rId45">
    <sheetIdMap count="1">
      <sheetId val="1"/>
    </sheetIdMap>
  </header>
  <header guid="{5B42A515-5BFE-4B34-A8EC-D9AA34072B35}" dateTime="2022-12-15T10:14:59" maxSheetId="2" userName="Pandurangan, HarirajkumarX" r:id="rId46" minRId="199" maxRId="201">
    <sheetIdMap count="1">
      <sheetId val="1"/>
    </sheetIdMap>
  </header>
  <header guid="{68E67BFB-610E-40B2-8A62-0617BF470B57}" dateTime="2022-12-15T10:15:55" maxSheetId="2" userName="Pandurangan, HarirajkumarX" r:id="rId47">
    <sheetIdMap count="1">
      <sheetId val="1"/>
    </sheetIdMap>
  </header>
  <header guid="{929821BE-263E-4B1D-A227-FFC686DA522A}" dateTime="2022-12-15T10:19:53" maxSheetId="2" userName="Pandurangan, HarirajkumarX" r:id="rId48" minRId="204" maxRId="221">
    <sheetIdMap count="1">
      <sheetId val="1"/>
    </sheetIdMap>
  </header>
  <header guid="{AC10E3EC-E95E-4E73-87C5-4A1F7DFEC41C}" dateTime="2022-12-15T10:22:41" maxSheetId="2" userName="Pandurangan, HarirajkumarX" r:id="rId49" minRId="222" maxRId="227">
    <sheetIdMap count="1">
      <sheetId val="1"/>
    </sheetIdMap>
  </header>
  <header guid="{E017B631-D308-4A55-BE41-2F46BD29FE9E}" dateTime="2022-12-15T10:24:21" maxSheetId="2" userName="Pandurangan, HarirajkumarX" r:id="rId50" minRId="228" maxRId="231">
    <sheetIdMap count="1">
      <sheetId val="1"/>
    </sheetIdMap>
  </header>
  <header guid="{D07CCBCE-E58A-45D2-9F65-360F87BE7956}" dateTime="2022-12-15T10:27:12" maxSheetId="2" userName="Pandurangan, HarirajkumarX" r:id="rId51" minRId="232" maxRId="233">
    <sheetIdMap count="1">
      <sheetId val="1"/>
    </sheetIdMap>
  </header>
  <header guid="{F535C2A2-A165-4FA7-825E-C4410A3BB4B2}" dateTime="2022-12-15T10:29:02" maxSheetId="2" userName="S, BhavaniX" r:id="rId52" minRId="234">
    <sheetIdMap count="1">
      <sheetId val="1"/>
    </sheetIdMap>
  </header>
  <header guid="{8C469368-1A0C-42ED-B10A-6C94811A1DDB}" dateTime="2022-12-15T10:38:20" maxSheetId="2" userName="K S, DeveswaryX" r:id="rId53" minRId="236" maxRId="238">
    <sheetIdMap count="1">
      <sheetId val="1"/>
    </sheetIdMap>
    <reviewedList count="1">
      <reviewed rId="236"/>
    </reviewedList>
  </header>
  <header guid="{0BD43041-3507-4215-90F3-30F0A548FAA7}" dateTime="2022-12-15T10:43:42" maxSheetId="2" userName="Pandurangan, HarirajkumarX" r:id="rId54" minRId="239" maxRId="246">
    <sheetIdMap count="1">
      <sheetId val="1"/>
    </sheetIdMap>
  </header>
  <header guid="{0DAFDD6E-9D2A-4ED5-A724-188D59381930}" dateTime="2022-12-15T10:59:31" maxSheetId="2" userName="K S, DeveswaryX" r:id="rId55" minRId="247" maxRId="248">
    <sheetIdMap count="1">
      <sheetId val="1"/>
    </sheetIdMap>
  </header>
  <header guid="{D4A2FDE8-6EDC-46F7-B0EA-B582114A5D2C}" dateTime="2022-12-15T11:06:47" maxSheetId="2" userName="S, BhavaniX" r:id="rId56" minRId="249" maxRId="254">
    <sheetIdMap count="1">
      <sheetId val="1"/>
    </sheetIdMap>
  </header>
  <header guid="{4E4265E6-876F-4776-BEB1-BC1602AC9FFA}" dateTime="2022-12-15T11:12:12" maxSheetId="2" userName="Pandurangan, HarirajkumarX" r:id="rId57" minRId="255" maxRId="256">
    <sheetIdMap count="1">
      <sheetId val="1"/>
    </sheetIdMap>
  </header>
  <header guid="{8CF1747E-1640-45E0-8231-0140DAD29ACA}" dateTime="2022-12-15T11:12:53" maxSheetId="2" userName="Pandurangan, HarirajkumarX" r:id="rId58" minRId="257">
    <sheetIdMap count="1">
      <sheetId val="1"/>
    </sheetIdMap>
  </header>
  <header guid="{0DD25403-A36E-48D7-8C76-30B6F4E79D23}" dateTime="2022-12-15T11:13:07" maxSheetId="2" userName="Pandurangan, HarirajkumarX" r:id="rId59">
    <sheetIdMap count="1">
      <sheetId val="1"/>
    </sheetIdMap>
  </header>
  <header guid="{127B597A-ABC5-4B49-9BD5-FA05FB1B571A}" dateTime="2022-12-15T11:13:47" maxSheetId="2" userName="Pandurangan, HarirajkumarX" r:id="rId60" minRId="260" maxRId="261">
    <sheetIdMap count="1">
      <sheetId val="1"/>
    </sheetIdMap>
  </header>
  <header guid="{846327F5-D5A0-4A66-8692-EC72ADF15DA7}" dateTime="2022-12-15T11:13:52" maxSheetId="2" userName="K S, DeveswaryX" r:id="rId61" minRId="262" maxRId="264">
    <sheetIdMap count="1">
      <sheetId val="1"/>
    </sheetIdMap>
    <reviewedList count="1">
      <reviewed rId="262"/>
    </reviewedList>
  </header>
  <header guid="{96AF655A-3F47-41B2-BC87-9584875C76A4}" dateTime="2022-12-15T11:15:36" maxSheetId="2" userName="Pandurangan, HarirajkumarX" r:id="rId62">
    <sheetIdMap count="1">
      <sheetId val="1"/>
    </sheetIdMap>
  </header>
  <header guid="{5504739C-6C74-4F53-883C-808CA0918B82}" dateTime="2022-12-15T11:18:00" maxSheetId="2" userName="K S, DeveswaryX" r:id="rId63" minRId="266" maxRId="267">
    <sheetIdMap count="1">
      <sheetId val="1"/>
    </sheetIdMap>
  </header>
  <header guid="{F4D7674A-3513-4370-9032-32DB76403720}" dateTime="2022-12-15T11:28:49" maxSheetId="2" userName="K S, DeveswaryX" r:id="rId64" minRId="268" maxRId="269">
    <sheetIdMap count="1">
      <sheetId val="1"/>
    </sheetIdMap>
  </header>
  <header guid="{E0AEAC0C-E8EC-47D6-915F-D5E43E03D538}" dateTime="2022-12-15T11:29:33" maxSheetId="2" userName="Pandurangan, HarirajkumarX" r:id="rId65" minRId="270" maxRId="271">
    <sheetIdMap count="1">
      <sheetId val="1"/>
    </sheetIdMap>
  </header>
  <header guid="{3292F947-0627-475B-B426-C36CE90DD866}" dateTime="2022-12-15T11:33:30" maxSheetId="2" userName="S, BhavaniX" r:id="rId66" minRId="272" maxRId="273">
    <sheetIdMap count="1">
      <sheetId val="1"/>
    </sheetIdMap>
  </header>
  <header guid="{F65B19DD-A048-443D-A3A7-E9AB1C41585F}" dateTime="2022-12-15T11:33:44" maxSheetId="2" userName="K S, DeveswaryX" r:id="rId67" minRId="274" maxRId="276">
    <sheetIdMap count="1">
      <sheetId val="1"/>
    </sheetIdMap>
  </header>
  <header guid="{219C4F4C-B098-418F-A556-F548D51A64AE}" dateTime="2022-12-15T12:11:47" maxSheetId="2" userName="A L, BharathX" r:id="rId68" minRId="277" maxRId="278">
    <sheetIdMap count="1">
      <sheetId val="1"/>
    </sheetIdMap>
  </header>
  <header guid="{A8970425-C58A-4A76-9B15-EB6F5003A6C7}" dateTime="2022-12-15T12:22:08" maxSheetId="2" userName="S, BhavaniX" r:id="rId69" minRId="280" maxRId="285">
    <sheetIdMap count="1">
      <sheetId val="1"/>
    </sheetIdMap>
  </header>
  <header guid="{AEC5060B-B813-4649-87A0-3BFF38F1D2B3}" dateTime="2022-12-15T12:23:45" maxSheetId="2" userName="Pandurangan, HarirajkumarX" r:id="rId70">
    <sheetIdMap count="1">
      <sheetId val="1"/>
    </sheetIdMap>
  </header>
  <header guid="{31B470EC-9EC9-4DFC-9A2D-C67D6262F7C1}" dateTime="2022-12-15T12:24:43" maxSheetId="2" userName="K S, DeveswaryX" r:id="rId71" minRId="287" maxRId="288">
    <sheetIdMap count="1">
      <sheetId val="1"/>
    </sheetIdMap>
  </header>
  <header guid="{229E7AE5-6032-41CA-AD31-E0F2578D3736}" dateTime="2022-12-15T12:29:43" maxSheetId="2" userName="S, BhavaniX" r:id="rId72" minRId="289" maxRId="292">
    <sheetIdMap count="1">
      <sheetId val="1"/>
    </sheetIdMap>
  </header>
  <header guid="{8AFBE39F-60DD-440D-9957-35E42D240BCE}" dateTime="2022-12-15T12:31:30" maxSheetId="2" userName="S, BhavaniX" r:id="rId73" minRId="293" maxRId="294">
    <sheetIdMap count="1">
      <sheetId val="1"/>
    </sheetIdMap>
  </header>
  <header guid="{A58A877B-0004-4F20-966D-253EB89ACF93}" dateTime="2022-12-15T12:35:27" maxSheetId="2" userName="K S, DeveswaryX" r:id="rId74" minRId="295" maxRId="296">
    <sheetIdMap count="1">
      <sheetId val="1"/>
    </sheetIdMap>
  </header>
  <header guid="{629DE32D-5938-430B-B320-5245FDD0910A}" dateTime="2022-12-15T12:38:16" maxSheetId="2" userName="S, BhavaniX" r:id="rId75" minRId="297" maxRId="298">
    <sheetIdMap count="1">
      <sheetId val="1"/>
    </sheetIdMap>
  </header>
  <header guid="{760034D4-FD5E-494A-BC9F-8E883226EE3C}" dateTime="2022-12-15T12:45:08" maxSheetId="2" userName="S, BhavaniX" r:id="rId76" minRId="299" maxRId="300">
    <sheetIdMap count="1">
      <sheetId val="1"/>
    </sheetIdMap>
  </header>
  <header guid="{4A3091BC-18F3-4B25-93E5-45AF4ACB68CF}" dateTime="2022-12-15T12:55:04" maxSheetId="2" userName="K S, DeveswaryX" r:id="rId77" minRId="301" maxRId="302">
    <sheetIdMap count="1">
      <sheetId val="1"/>
    </sheetIdMap>
  </header>
  <header guid="{004A1720-66AF-4EC3-ABD2-6E98D1ACC0DC}" dateTime="2022-12-15T12:55:59" maxSheetId="2" userName="S, BhavaniX" r:id="rId78" minRId="303" maxRId="306">
    <sheetIdMap count="1">
      <sheetId val="1"/>
    </sheetIdMap>
  </header>
  <header guid="{FBDA622B-5EAC-4601-AB65-5EC1591BA7B8}" dateTime="2022-12-15T13:04:48" maxSheetId="2" userName="K S, DeveswaryX" r:id="rId79" minRId="307" maxRId="308">
    <sheetIdMap count="1">
      <sheetId val="1"/>
    </sheetIdMap>
  </header>
  <header guid="{23FBD3EF-7563-40A1-BD85-A37A8EAD0C78}" dateTime="2022-12-15T14:28:58" maxSheetId="2" userName="Pandurangan, HarirajkumarX" r:id="rId80" minRId="309">
    <sheetIdMap count="1">
      <sheetId val="1"/>
    </sheetIdMap>
  </header>
  <header guid="{57B476E2-ED85-45B3-A757-C8E0A7E7CB95}" dateTime="2022-12-15T14:30:33" maxSheetId="2" userName="K S, DeveswaryX" r:id="rId81" minRId="311" maxRId="312">
    <sheetIdMap count="1">
      <sheetId val="1"/>
    </sheetIdMap>
  </header>
  <header guid="{99C7606A-FD40-45CC-9466-771A5321943C}" dateTime="2022-12-15T14:32:34" maxSheetId="2" userName="S, BhavaniX" r:id="rId82" minRId="313" maxRId="316">
    <sheetIdMap count="1">
      <sheetId val="1"/>
    </sheetIdMap>
  </header>
  <header guid="{B46F6A7E-97EB-4B63-8A61-7F2F635373C3}" dateTime="2022-12-15T14:34:29" maxSheetId="2" userName="S, BhavaniX" r:id="rId83" minRId="318" maxRId="319">
    <sheetIdMap count="1">
      <sheetId val="1"/>
    </sheetIdMap>
  </header>
  <header guid="{6E0EE62A-6953-42A5-AF75-05C2E851038B}" dateTime="2022-12-15T14:38:03" maxSheetId="2" userName="A L, BharathX" r:id="rId84" minRId="320" maxRId="321">
    <sheetIdMap count="1">
      <sheetId val="1"/>
    </sheetIdMap>
  </header>
  <header guid="{4567F63E-1AB9-4CDF-8ABE-67AD8F2C40A9}" dateTime="2022-12-15T14:38:51" maxSheetId="2" userName="S, BhavaniX" r:id="rId85" minRId="323">
    <sheetIdMap count="1">
      <sheetId val="1"/>
    </sheetIdMap>
  </header>
  <header guid="{1ECB875B-F9DB-4B74-9807-F2F2DFD4D93D}" dateTime="2022-12-15T14:38:58" maxSheetId="2" userName="A L, BharathX" r:id="rId86" minRId="324" maxRId="325">
    <sheetIdMap count="1">
      <sheetId val="1"/>
    </sheetIdMap>
  </header>
  <header guid="{7EFB4482-74C6-44A0-8589-356703AE0A2A}" dateTime="2022-12-15T14:44:35" maxSheetId="2" userName="S, BhavaniX" r:id="rId87" minRId="326" maxRId="327">
    <sheetIdMap count="1">
      <sheetId val="1"/>
    </sheetIdMap>
  </header>
  <header guid="{F9EA0D05-C13E-4331-B0E4-82F2F84EB5FD}" dateTime="2022-12-15T14:49:53" maxSheetId="2" userName="Pandurangan, HarirajkumarX" r:id="rId88" minRId="328" maxRId="329">
    <sheetIdMap count="1">
      <sheetId val="1"/>
    </sheetIdMap>
  </header>
  <header guid="{7CA8744A-D7F8-42C2-BD88-2F3B7A434CD2}" dateTime="2022-12-15T14:56:26" maxSheetId="2" userName="K, PavanX" r:id="rId89" minRId="330" maxRId="333">
    <sheetIdMap count="1">
      <sheetId val="1"/>
    </sheetIdMap>
  </header>
  <header guid="{2F50B3DA-BA7B-420C-B24B-6387C73276F5}" dateTime="2022-12-15T14:56:31" maxSheetId="2" userName="K S, DeveswaryX" r:id="rId90" minRId="335">
    <sheetIdMap count="1">
      <sheetId val="1"/>
    </sheetIdMap>
  </header>
  <header guid="{088CA369-FC5A-4087-A01F-314FAFD806D9}" dateTime="2022-12-15T15:00:04" maxSheetId="2" userName="Pandurangan, HarirajkumarX" r:id="rId91" minRId="336" maxRId="337">
    <sheetIdMap count="1">
      <sheetId val="1"/>
    </sheetIdMap>
  </header>
  <header guid="{51E9A516-48B7-48B1-BDDD-8A950EED102E}" dateTime="2022-12-15T15:00:23" maxSheetId="2" userName="A L, BharathX" r:id="rId92" minRId="338" maxRId="339">
    <sheetIdMap count="1">
      <sheetId val="1"/>
    </sheetIdMap>
  </header>
  <header guid="{83700771-C496-40C3-8F76-039582F7C9D9}" dateTime="2022-12-15T15:04:36" maxSheetId="2" userName="K S, DeveswaryX" r:id="rId93" minRId="340" maxRId="342">
    <sheetIdMap count="1">
      <sheetId val="1"/>
    </sheetIdMap>
  </header>
  <header guid="{27EB9D72-A2D6-48A4-B0D6-CDFD3924C4AF}" dateTime="2022-12-15T15:05:35" maxSheetId="2" userName="K S, DeveswaryX" r:id="rId94" minRId="343" maxRId="344">
    <sheetIdMap count="1">
      <sheetId val="1"/>
    </sheetIdMap>
  </header>
  <header guid="{4BA3B5C7-5440-4779-8946-5402DA5A635A}" dateTime="2022-12-15T15:07:13" maxSheetId="2" userName="K, PavanX" r:id="rId95" minRId="345" maxRId="346">
    <sheetIdMap count="1">
      <sheetId val="1"/>
    </sheetIdMap>
  </header>
  <header guid="{0299942C-6DCB-42D2-B02E-886D335AB465}" dateTime="2022-12-15T15:09:58" maxSheetId="2" userName="K S, DeveswaryX" r:id="rId96" minRId="347">
    <sheetIdMap count="1">
      <sheetId val="1"/>
    </sheetIdMap>
  </header>
  <header guid="{E935AC9F-17E1-49E7-A9D8-43DE0937EB0C}" dateTime="2022-12-15T15:11:59" maxSheetId="2" userName="K S, DeveswaryX" r:id="rId97" minRId="348" maxRId="349">
    <sheetIdMap count="1">
      <sheetId val="1"/>
    </sheetIdMap>
  </header>
  <header guid="{1F77178D-BE33-4132-AB12-513FAC28DB00}" dateTime="2022-12-15T15:12:04" maxSheetId="2" userName="K, PavanX" r:id="rId98" minRId="350" maxRId="351">
    <sheetIdMap count="1">
      <sheetId val="1"/>
    </sheetIdMap>
  </header>
  <header guid="{DA28533C-7729-4CDF-9C99-5C5B8706BE66}" dateTime="2022-12-15T15:17:41" maxSheetId="2" userName="K, PavanX" r:id="rId99" minRId="352" maxRId="353">
    <sheetIdMap count="1">
      <sheetId val="1"/>
    </sheetIdMap>
  </header>
  <header guid="{59BBD193-7C51-4994-8525-779CDE41CF62}" dateTime="2022-12-15T15:18:34" maxSheetId="2" userName="Pandurangan, HarirajkumarX" r:id="rId100" minRId="354" maxRId="355">
    <sheetIdMap count="1">
      <sheetId val="1"/>
    </sheetIdMap>
  </header>
  <header guid="{7EB94A86-E822-4563-9148-9D575214908C}" dateTime="2022-12-15T15:24:49" maxSheetId="2" userName="K S, DeveswaryX" r:id="rId101" minRId="356" maxRId="357">
    <sheetIdMap count="1">
      <sheetId val="1"/>
    </sheetIdMap>
  </header>
  <header guid="{A5E547B7-3CE1-44F5-BCC7-0FFE4EB6D386}" dateTime="2022-12-15T15:27:20" maxSheetId="2" userName="A L, BharathX" r:id="rId102" minRId="358" maxRId="359">
    <sheetIdMap count="1">
      <sheetId val="1"/>
    </sheetIdMap>
  </header>
  <header guid="{B7E2CA7D-DAA9-47CC-845E-2709BEC9E36D}" dateTime="2022-12-15T15:34:17" maxSheetId="2" userName="K S, DeveswaryX" r:id="rId103" minRId="360" maxRId="361">
    <sheetIdMap count="1">
      <sheetId val="1"/>
    </sheetIdMap>
  </header>
  <header guid="{F7EB4379-AA84-4FC0-B007-BF3A951DFEA7}" dateTime="2022-12-15T15:44:57" maxSheetId="2" userName="K S, DeveswaryX" r:id="rId104" minRId="362" maxRId="363">
    <sheetIdMap count="1">
      <sheetId val="1"/>
    </sheetIdMap>
  </header>
  <header guid="{27A12EB3-931D-40F7-980E-4E17EAF40E53}" dateTime="2022-12-15T15:54:16" maxSheetId="2" userName="K, PavanX" r:id="rId105" minRId="364" maxRId="365">
    <sheetIdMap count="1">
      <sheetId val="1"/>
    </sheetIdMap>
  </header>
  <header guid="{257992A5-1E01-4D27-B5B5-5A1398138B01}" dateTime="2022-12-15T16:02:45" maxSheetId="2" userName="A L, BharathX" r:id="rId106" minRId="366">
    <sheetIdMap count="1">
      <sheetId val="1"/>
    </sheetIdMap>
  </header>
  <header guid="{C8F0142E-DE77-46EE-AC14-796DBA6A0117}" dateTime="2022-12-15T16:31:19" maxSheetId="2" userName="K, PavanX" r:id="rId107" minRId="367" maxRId="372">
    <sheetIdMap count="1">
      <sheetId val="1"/>
    </sheetIdMap>
  </header>
  <header guid="{6F17FCB2-6DA8-4EE0-9B73-27AB9DBFB70A}" dateTime="2022-12-15T17:08:52" maxSheetId="2" userName="K S, DeveswaryX" r:id="rId108" minRId="373" maxRId="374">
    <sheetIdMap count="1">
      <sheetId val="1"/>
    </sheetIdMap>
  </header>
  <header guid="{E85CDF6E-251E-4618-ADE0-5F91C7D97359}" dateTime="2022-12-15T17:12:10" maxSheetId="2" userName="K, PavanX" r:id="rId109" minRId="375" maxRId="376">
    <sheetIdMap count="1">
      <sheetId val="1"/>
    </sheetIdMap>
  </header>
  <header guid="{F6CCAD07-6FFE-47DA-9B56-DA8DC6209DF4}" dateTime="2022-12-15T17:12:29" maxSheetId="2" userName="K S, DeveswaryX" r:id="rId110" minRId="377">
    <sheetIdMap count="1">
      <sheetId val="1"/>
    </sheetIdMap>
  </header>
  <header guid="{64C5D917-B0DA-4544-AA2F-8196B23B2DD3}" dateTime="2022-12-15T17:26:27" maxSheetId="2" userName="S, BhavaniX" r:id="rId111" minRId="378" maxRId="379">
    <sheetIdMap count="1">
      <sheetId val="1"/>
    </sheetIdMap>
  </header>
  <header guid="{80EB737B-0E17-497E-A572-95D2D44FB42C}" dateTime="2022-12-15T17:37:04" maxSheetId="2" userName="K S, DeveswaryX" r:id="rId112" minRId="380" maxRId="382">
    <sheetIdMap count="1">
      <sheetId val="1"/>
    </sheetIdMap>
  </header>
  <header guid="{A6DF0E41-091F-40F4-8C1E-F62CB2C2057E}" dateTime="2022-12-15T17:41:19" maxSheetId="2" userName="K S, DeveswaryX" r:id="rId113" minRId="383" maxRId="384">
    <sheetIdMap count="1">
      <sheetId val="1"/>
    </sheetIdMap>
  </header>
  <header guid="{45079D2F-6CDA-4B75-9472-77CBCEA561C0}" dateTime="2022-12-15T17:47:10" maxSheetId="2" userName="A L, BharathX" r:id="rId114" minRId="385" maxRId="388">
    <sheetIdMap count="1">
      <sheetId val="1"/>
    </sheetIdMap>
  </header>
  <header guid="{EF0A7BC9-F011-46C5-A08D-5BC72BF53709}" dateTime="2022-12-15T18:02:22" maxSheetId="2" userName="K S, DeveswaryX" r:id="rId115" minRId="389" maxRId="390">
    <sheetIdMap count="1">
      <sheetId val="1"/>
    </sheetIdMap>
  </header>
  <header guid="{6BC4B151-DFBE-4F9C-8655-4B2257B5A2BA}" dateTime="2022-12-15T18:05:24" maxSheetId="2" userName="K S, DeveswaryX" r:id="rId116" minRId="391" maxRId="392">
    <sheetIdMap count="1">
      <sheetId val="1"/>
    </sheetIdMap>
  </header>
  <header guid="{2AB9F7BB-D60C-4748-BE22-54700DB58D4E}" dateTime="2022-12-16T10:06:00" maxSheetId="2" userName="Pillappa, ChaithraX" r:id="rId117">
    <sheetIdMap count="1">
      <sheetId val="1"/>
    </sheetIdMap>
  </header>
  <header guid="{C5B301A4-379E-4367-BB74-FE077ED49E62}" dateTime="2022-12-16T10:16:58" maxSheetId="2" userName="K, PavanX" r:id="rId118" minRId="394" maxRId="395">
    <sheetIdMap count="1">
      <sheetId val="1"/>
    </sheetIdMap>
  </header>
  <header guid="{ACC9BD05-AB66-4706-9664-56934997424B}" dateTime="2022-12-16T10:22:56" maxSheetId="2" userName="Mabusab, IkbalsabX" r:id="rId119">
    <sheetIdMap count="1">
      <sheetId val="1"/>
    </sheetIdMap>
  </header>
  <header guid="{D1FFF1F9-F3A1-4E10-8240-92E870C0EE0B}" dateTime="2022-12-16T10:26:31" maxSheetId="2" userName="Pandurangan, HarirajkumarX" r:id="rId120" minRId="397" maxRId="398">
    <sheetIdMap count="1">
      <sheetId val="1"/>
    </sheetIdMap>
  </header>
  <header guid="{D4AD30A1-B812-4795-9B37-99E4AB825482}" dateTime="2022-12-16T10:33:57" maxSheetId="2" userName="Mabusab, IkbalsabX" r:id="rId121" minRId="399" maxRId="400">
    <sheetIdMap count="1">
      <sheetId val="1"/>
    </sheetIdMap>
  </header>
  <header guid="{89CD50AE-76A2-4891-B62C-97E084C18318}" dateTime="2022-12-16T10:55:07" maxSheetId="2" userName="Pandurangan, HarirajkumarX" r:id="rId122" minRId="401" maxRId="407">
    <sheetIdMap count="1">
      <sheetId val="1"/>
    </sheetIdMap>
  </header>
  <header guid="{7905BD0A-99EE-41E9-A191-D5A959253DCE}" dateTime="2022-12-16T10:55:17" maxSheetId="2" userName="K S, DeveswaryX" r:id="rId123" minRId="409" maxRId="410">
    <sheetIdMap count="1">
      <sheetId val="1"/>
    </sheetIdMap>
  </header>
  <header guid="{A06DFD55-5E3E-428B-8B81-F8DE0C3FB6F1}" dateTime="2022-12-16T10:55:28" maxSheetId="2" userName="Pandurangan, HarirajkumarX" r:id="rId124" minRId="412">
    <sheetIdMap count="1">
      <sheetId val="1"/>
    </sheetIdMap>
  </header>
  <header guid="{C5A68366-29C6-4FBC-8CFC-01C6415F2041}" dateTime="2022-12-16T10:55:50" maxSheetId="2" userName="K, PavanX" r:id="rId125" minRId="413" maxRId="414">
    <sheetIdMap count="1">
      <sheetId val="1"/>
    </sheetIdMap>
  </header>
  <header guid="{25CCBCC0-B3D3-4AAD-A3AA-874CAE9067A4}" dateTime="2022-12-16T11:01:44" maxSheetId="2" userName="Mabusab, IkbalsabX" r:id="rId126" minRId="415" maxRId="416">
    <sheetIdMap count="1">
      <sheetId val="1"/>
    </sheetIdMap>
  </header>
  <header guid="{8CF5D3BF-649F-4B24-9CBD-5E63C407947C}" dateTime="2022-12-16T11:07:43" maxSheetId="2" userName="K, PavanX" r:id="rId127" minRId="417" maxRId="418">
    <sheetIdMap count="1">
      <sheetId val="1"/>
    </sheetIdMap>
  </header>
  <header guid="{186D876C-F8E9-4E01-A096-EF6E959797F0}" dateTime="2022-12-16T11:07:51" maxSheetId="2" userName="Pandurangan, HarirajkumarX" r:id="rId128" minRId="419" maxRId="422">
    <sheetIdMap count="1">
      <sheetId val="1"/>
    </sheetIdMap>
  </header>
  <header guid="{2591F4D9-90D6-47EF-97E4-730FAA7A1D9C}" dateTime="2022-12-16T11:15:59" maxSheetId="2" userName="Mabusab, IkbalsabX" r:id="rId129" minRId="423" maxRId="425">
    <sheetIdMap count="1">
      <sheetId val="1"/>
    </sheetIdMap>
  </header>
  <header guid="{5F519A4D-AF3B-433C-A3ED-33856ED6CF15}" dateTime="2022-12-16T11:20:53" maxSheetId="2" userName="Pandurangan, HarirajkumarX" r:id="rId130" minRId="426" maxRId="427">
    <sheetIdMap count="1">
      <sheetId val="1"/>
    </sheetIdMap>
  </header>
  <header guid="{9C02C387-993A-4F84-93FA-C361FF8A98BD}" dateTime="2022-12-16T11:25:03" maxSheetId="2" userName="K, PavanX" r:id="rId131" minRId="428" maxRId="429">
    <sheetIdMap count="1">
      <sheetId val="1"/>
    </sheetIdMap>
  </header>
  <header guid="{73296B4A-AD4D-4526-BBDA-B3DF3A7B111A}" dateTime="2022-12-16T11:26:22" maxSheetId="2" userName="K S, DeveswaryX" r:id="rId132">
    <sheetIdMap count="1">
      <sheetId val="1"/>
    </sheetIdMap>
  </header>
  <header guid="{58B5B2A8-526C-4A3B-A03B-144FF891CB01}" dateTime="2022-12-16T11:26:46" maxSheetId="2" userName="Mabusab, IkbalsabX" r:id="rId133">
    <sheetIdMap count="1">
      <sheetId val="1"/>
    </sheetIdMap>
  </header>
  <header guid="{A1C83B74-2F63-4DBA-8831-09E943127307}" dateTime="2022-12-16T11:30:50" maxSheetId="2" userName="Mabusab, IkbalsabX" r:id="rId134" minRId="432" maxRId="433">
    <sheetIdMap count="1">
      <sheetId val="1"/>
    </sheetIdMap>
  </header>
  <header guid="{98DB0EFD-E374-4F0D-BBAF-11E3A0447086}" dateTime="2022-12-16T12:28:45" maxSheetId="2" userName="Mabusab, IkbalsabX" r:id="rId135">
    <sheetIdMap count="1">
      <sheetId val="1"/>
    </sheetIdMap>
  </header>
  <header guid="{44BD32A6-6D22-4C80-8D3F-4566633C1D88}" dateTime="2022-12-16T12:29:35" maxSheetId="2" userName="Pandurangan, HarirajkumarX" r:id="rId136">
    <sheetIdMap count="1">
      <sheetId val="1"/>
    </sheetIdMap>
  </header>
  <header guid="{D51FD7BA-E266-4F99-B9B3-6F87B71CCEB9}" dateTime="2022-12-16T12:34:18" maxSheetId="2" userName="Pandurangan, HarirajkumarX" r:id="rId137">
    <sheetIdMap count="1">
      <sheetId val="1"/>
    </sheetIdMap>
  </header>
  <header guid="{55DB0824-52D6-4C7B-B67A-355ADF1CA338}" dateTime="2022-12-16T12:34:22" maxSheetId="2" userName="Mabusab, IkbalsabX" r:id="rId138">
    <sheetIdMap count="1">
      <sheetId val="1"/>
    </sheetIdMap>
  </header>
  <header guid="{31D9496A-7BD3-4EFD-A753-CEAFE8BEB39A}" dateTime="2022-12-16T12:36:23" maxSheetId="2" userName="S, BhavaniX" r:id="rId139" minRId="438" maxRId="439">
    <sheetIdMap count="1">
      <sheetId val="1"/>
    </sheetIdMap>
  </header>
  <header guid="{AA61FCF2-2475-42D4-B901-37BE80622AEA}" dateTime="2022-12-16T12:45:18" maxSheetId="2" userName="S, BhavaniX" r:id="rId140" minRId="440" maxRId="443">
    <sheetIdMap count="1">
      <sheetId val="1"/>
    </sheetIdMap>
  </header>
  <header guid="{7F67DABA-7CFA-4160-A0C0-8F342F9342D4}" dateTime="2022-12-16T12:47:57" maxSheetId="2" userName="S, BhavaniX" r:id="rId141" minRId="445">
    <sheetIdMap count="1">
      <sheetId val="1"/>
    </sheetIdMap>
  </header>
  <header guid="{ABB8F4C9-9B7D-46A6-B9C1-ED69548D0595}" dateTime="2022-12-16T13:18:20" maxSheetId="2" userName="Pandurangan, HarirajkumarX" r:id="rId142" minRId="446">
    <sheetIdMap count="1">
      <sheetId val="1"/>
    </sheetIdMap>
  </header>
  <header guid="{BE0F4E3E-FC58-4EEC-8FA9-B04E43515ED3}" dateTime="2022-12-16T14:35:26" maxSheetId="2" userName="Mabusab, IkbalsabX" r:id="rId143" minRId="447" maxRId="448">
    <sheetIdMap count="1">
      <sheetId val="1"/>
    </sheetIdMap>
  </header>
  <header guid="{D3F4AFF8-4C6B-485A-8661-448E1776FEA6}" dateTime="2022-12-16T14:36:04" maxSheetId="2" userName="Mabusab, IkbalsabX" r:id="rId144" minRId="449" maxRId="450">
    <sheetIdMap count="1">
      <sheetId val="1"/>
    </sheetIdMap>
  </header>
  <header guid="{4AF78CC1-B52D-41B8-9140-BD7891B2E5DB}" dateTime="2022-12-16T14:57:04" maxSheetId="2" userName="S, BhavaniX" r:id="rId145" minRId="451" maxRId="452">
    <sheetIdMap count="1">
      <sheetId val="1"/>
    </sheetIdMap>
  </header>
  <header guid="{1C0D467B-141E-454E-A790-2487679FC8C5}" dateTime="2022-12-16T15:01:24" maxSheetId="2" userName="S, BhavaniX" r:id="rId146" minRId="453" maxRId="454">
    <sheetIdMap count="1">
      <sheetId val="1"/>
    </sheetIdMap>
  </header>
  <header guid="{517B1691-4E05-4F9A-BD2E-BEC1E85BA5A7}" dateTime="2022-12-16T15:03:01" maxSheetId="2" userName="S, BhavaniX" r:id="rId147" minRId="456" maxRId="457">
    <sheetIdMap count="1">
      <sheetId val="1"/>
    </sheetIdMap>
  </header>
  <header guid="{C5F117D3-AC0E-4F39-862D-3616618E1F8D}" dateTime="2022-12-16T15:05:29" maxSheetId="2" userName="K S, DeveswaryX" r:id="rId148">
    <sheetIdMap count="1">
      <sheetId val="1"/>
    </sheetIdMap>
  </header>
  <header guid="{6BC90FD3-842B-4170-A37B-6CB5D65D3C59}" dateTime="2022-12-16T15:23:58" maxSheetId="2" userName="Mabusab, IkbalsabX" r:id="rId149" minRId="458" maxRId="459">
    <sheetIdMap count="1">
      <sheetId val="1"/>
    </sheetIdMap>
  </header>
  <header guid="{89E889C1-6EB6-4869-B24A-D33A6D49EAF0}" dateTime="2022-12-16T15:28:59" maxSheetId="2" userName="K S, DeveswaryX" r:id="rId150" minRId="460" maxRId="461">
    <sheetIdMap count="1">
      <sheetId val="1"/>
    </sheetIdMap>
  </header>
  <header guid="{DF5ED5D0-6337-4482-902A-F2DE86BFC13E}" dateTime="2022-12-16T15:34:33" maxSheetId="2" userName="Pandurangan, HarirajkumarX" r:id="rId151" minRId="462" maxRId="474">
    <sheetIdMap count="1">
      <sheetId val="1"/>
    </sheetIdMap>
  </header>
  <header guid="{FAF53417-1F19-432D-B942-2B36C522F09F}" dateTime="2022-12-16T15:36:05" maxSheetId="2" userName="Pandurangan, HarirajkumarX" r:id="rId152" minRId="475">
    <sheetIdMap count="1">
      <sheetId val="1"/>
    </sheetIdMap>
  </header>
  <header guid="{FF98F5C3-F524-4195-B858-B124369A0BF0}" dateTime="2022-12-16T15:37:21" maxSheetId="2" userName="Pandurangan, HarirajkumarX" r:id="rId153" minRId="477">
    <sheetIdMap count="1">
      <sheetId val="1"/>
    </sheetIdMap>
  </header>
  <header guid="{A2FC7514-0191-4428-9E70-BBA9A4A8E339}" dateTime="2022-12-16T15:37:46" maxSheetId="2" userName="Pandurangan, HarirajkumarX" r:id="rId154">
    <sheetIdMap count="1">
      <sheetId val="1"/>
    </sheetIdMap>
  </header>
  <header guid="{9736969E-6464-4A0C-9FE6-0C4A3EFB3243}" dateTime="2022-12-16T15:38:01" maxSheetId="2" userName="Pandurangan, HarirajkumarX" r:id="rId155">
    <sheetIdMap count="1">
      <sheetId val="1"/>
    </sheetIdMap>
  </header>
  <header guid="{2F92645F-7EE8-47DC-9484-F7D4A62EAA28}" dateTime="2022-12-16T15:39:06" maxSheetId="2" userName="S, BhavaniX" r:id="rId156" minRId="481" maxRId="524">
    <sheetIdMap count="1">
      <sheetId val="1"/>
    </sheetIdMap>
  </header>
  <header guid="{221C6646-8939-4015-863F-98060572311B}" dateTime="2022-12-16T15:40:40" maxSheetId="2" userName="S, BhavaniX" r:id="rId157" minRId="525" maxRId="526">
    <sheetIdMap count="1">
      <sheetId val="1"/>
    </sheetIdMap>
  </header>
  <header guid="{98C1C69E-79FD-45AD-ABDF-B66E69E977B8}" dateTime="2022-12-16T15:46:24" maxSheetId="2" userName="K S, DeveswaryX" r:id="rId158" minRId="527" maxRId="530">
    <sheetIdMap count="1">
      <sheetId val="1"/>
    </sheetIdMap>
  </header>
  <header guid="{A33354E8-245C-4DB2-90CA-72C54858DC6A}" dateTime="2022-12-16T15:47:00" maxSheetId="2" userName="S, BhavaniX" r:id="rId159" minRId="532" maxRId="551">
    <sheetIdMap count="1">
      <sheetId val="1"/>
    </sheetIdMap>
  </header>
  <header guid="{B7CFC3EE-B2E4-478B-8304-A9BC0FA5A49A}" dateTime="2022-12-16T15:47:41" maxSheetId="2" userName="Pandurangan, HarirajkumarX" r:id="rId160">
    <sheetIdMap count="1">
      <sheetId val="1"/>
    </sheetIdMap>
  </header>
  <header guid="{E663D234-814B-4F89-89A3-235F6BD0201F}" dateTime="2022-12-16T15:48:33" maxSheetId="2" userName="K S, DeveswaryX" r:id="rId161" minRId="553">
    <sheetIdMap count="1">
      <sheetId val="1"/>
    </sheetIdMap>
  </header>
  <header guid="{FE1CE7DB-F1BE-47CF-9B33-820E198020C0}" dateTime="2022-12-16T15:49:02" maxSheetId="2" userName="K S, DeveswaryX" r:id="rId162" minRId="554">
    <sheetIdMap count="1">
      <sheetId val="1"/>
    </sheetIdMap>
  </header>
  <header guid="{27AFB2BB-FC6B-405B-A3FF-917D3BA49A11}" dateTime="2022-12-16T15:50:26" maxSheetId="2" userName="K S, DeveswaryX" r:id="rId163" minRId="555">
    <sheetIdMap count="1">
      <sheetId val="1"/>
    </sheetIdMap>
  </header>
  <header guid="{6B5A1588-EC48-4374-83FE-7F280AEBA6FF}" dateTime="2022-12-16T15:51:01" maxSheetId="2" userName="S, BhavaniX" r:id="rId164" minRId="556" maxRId="562">
    <sheetIdMap count="1">
      <sheetId val="1"/>
    </sheetIdMap>
  </header>
  <header guid="{14AFE2BC-4D0D-462E-A27E-72465864103D}" dateTime="2022-12-16T15:52:37" maxSheetId="2" userName="K S, DeveswaryX" r:id="rId165" minRId="563">
    <sheetIdMap count="1">
      <sheetId val="1"/>
    </sheetIdMap>
  </header>
  <header guid="{183CE52F-A535-4BEC-AF80-3C1D4FD5E9D6}" dateTime="2022-12-16T15:53:23" maxSheetId="2" userName="K S, DeveswaryX" r:id="rId166" minRId="564" maxRId="565">
    <sheetIdMap count="1">
      <sheetId val="1"/>
    </sheetIdMap>
  </header>
  <header guid="{EF30B606-238F-4287-9BC7-44217A26DDAA}" dateTime="2022-12-16T15:54:23" maxSheetId="2" userName="K S, DeveswaryX" r:id="rId167" minRId="566" maxRId="567">
    <sheetIdMap count="1">
      <sheetId val="1"/>
    </sheetIdMap>
  </header>
  <header guid="{4F1CC360-5781-444B-ACD4-88D49271A65C}" dateTime="2022-12-16T15:54:43" maxSheetId="2" userName="K S, DeveswaryX" r:id="rId168" minRId="568">
    <sheetIdMap count="1">
      <sheetId val="1"/>
    </sheetIdMap>
  </header>
  <header guid="{5DC59C13-FCD6-46C2-842E-B22D7EB0C9D9}" dateTime="2022-12-16T15:54:58" maxSheetId="2" userName="K S, DeveswaryX" r:id="rId169" minRId="569">
    <sheetIdMap count="1">
      <sheetId val="1"/>
    </sheetIdMap>
  </header>
  <header guid="{B27D5C6B-94D3-4CEE-8568-1561E23834B3}" dateTime="2022-12-16T15:56:31" maxSheetId="2" userName="S, BhavaniX" r:id="rId170" minRId="570" maxRId="575">
    <sheetIdMap count="1">
      <sheetId val="1"/>
    </sheetIdMap>
  </header>
  <header guid="{0F3D51B1-EB7B-4153-B3AA-2814D0642225}" dateTime="2022-12-16T16:08:47" maxSheetId="2" userName="Pandurangan, HarirajkumarX" r:id="rId171">
    <sheetIdMap count="1">
      <sheetId val="1"/>
    </sheetIdMap>
  </header>
  <header guid="{4AF54E24-9337-43FE-9767-A2CB36D6F46A}" dateTime="2022-12-16T17:40:16" maxSheetId="2" userName="K S, DeveswaryX" r:id="rId172" minRId="577" maxRId="578">
    <sheetIdMap count="1">
      <sheetId val="1"/>
    </sheetIdMap>
  </header>
  <header guid="{39046A35-86A7-4309-8011-A92DA5D39B71}" dateTime="2022-12-16T17:40:28" maxSheetId="2" userName="K S, DeveswaryX" r:id="rId173" minRId="579">
    <sheetIdMap count="1">
      <sheetId val="1"/>
    </sheetIdMap>
  </header>
  <header guid="{603A146A-D40B-4DE9-8CDC-43563AB851EF}" dateTime="2022-12-28T10:40:39" maxSheetId="2" userName="S, BhavaniX" r:id="rId174">
    <sheetIdMap count="1">
      <sheetId val="1"/>
    </sheetIdMap>
  </header>
  <header guid="{CC9860DB-1CC2-4C03-A561-DE81D276EECE}" dateTime="2023-01-04T16:30:43" maxSheetId="2" userName="Agarwal, Naman" r:id="rId175" minRId="581" maxRId="585">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DABF6047_4CC5_402C_9F6D_54C386871AFB_.wvu.FilterData" hidden="1" oldHidden="1">
    <formula>RPL_P_GC_IFWI_FV!$A$1:$AM$196</formula>
  </rdn>
  <rcv guid="{DABF6047-4CC5-402C-9F6D-54C386871AFB}" action="add"/>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4" sId="1">
    <nc r="C160" t="inlineStr">
      <is>
        <t>Passed</t>
      </is>
    </nc>
  </rcc>
  <rcc rId="355" sId="1">
    <nc r="E160" t="inlineStr">
      <is>
        <t>Hari</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nc r="C154" t="inlineStr">
      <is>
        <t>Passed</t>
      </is>
    </nc>
  </rcc>
  <rcc rId="357" sId="1">
    <nc r="D154" t="inlineStr">
      <is>
        <t>d1</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nc r="C66" t="inlineStr">
      <is>
        <t>Passed</t>
      </is>
    </nc>
  </rcc>
  <rcc rId="359" sId="1">
    <nc r="D66" t="inlineStr">
      <is>
        <t>Bharath</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0" sId="1">
    <nc r="C143" t="inlineStr">
      <is>
        <t>Passed</t>
      </is>
    </nc>
  </rcc>
  <rcc rId="361" sId="1">
    <nc r="D143" t="inlineStr">
      <is>
        <t>d1</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2" sId="1">
    <nc r="C146" t="inlineStr">
      <is>
        <t>Passed</t>
      </is>
    </nc>
  </rcc>
  <rcc rId="363" sId="1">
    <nc r="D146" t="inlineStr">
      <is>
        <t>d1</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4" sId="1">
    <nc r="C140" t="inlineStr">
      <is>
        <t>Passed</t>
      </is>
    </nc>
  </rcc>
  <rcc rId="365" sId="1">
    <nc r="D140" t="inlineStr">
      <is>
        <t>bha</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6" sId="1">
    <oc r="D21" t="inlineStr">
      <is>
        <t>d</t>
      </is>
    </oc>
    <nc r="D21" t="inlineStr">
      <is>
        <t>Bharath</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7" sId="1">
    <nc r="C65" t="inlineStr">
      <is>
        <t>Passed</t>
      </is>
    </nc>
  </rcc>
  <rcc rId="368" sId="1">
    <nc r="D65" t="inlineStr">
      <is>
        <t>bha</t>
      </is>
    </nc>
  </rcc>
  <rcc rId="369" sId="1">
    <nc r="C129" t="inlineStr">
      <is>
        <t>Passed</t>
      </is>
    </nc>
  </rcc>
  <rcc rId="370" sId="1">
    <nc r="D129" t="inlineStr">
      <is>
        <t>bha</t>
      </is>
    </nc>
  </rcc>
  <rcc rId="371" sId="1">
    <nc r="C84" t="inlineStr">
      <is>
        <t>Passed</t>
      </is>
    </nc>
  </rcc>
  <rcc rId="372" sId="1">
    <nc r="D84" t="inlineStr">
      <is>
        <t>bha</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 sId="1">
    <nc r="C144" t="inlineStr">
      <is>
        <t>Passed</t>
      </is>
    </nc>
  </rcc>
  <rcc rId="374" sId="1">
    <nc r="D144" t="inlineStr">
      <is>
        <t>d1</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5" sId="1">
    <nc r="C194" t="inlineStr">
      <is>
        <t>Passed</t>
      </is>
    </nc>
  </rcc>
  <rcc rId="376" sId="1">
    <nc r="D194" t="inlineStr">
      <is>
        <t>bha</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 sId="1">
    <nc r="C163" t="inlineStr">
      <is>
        <t>Passed</t>
      </is>
    </nc>
  </rcc>
  <rcc rId="108" sId="1">
    <nc r="D163" t="inlineStr">
      <is>
        <t>manikanta</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7" sId="1">
    <oc r="D74" t="inlineStr">
      <is>
        <t>d11</t>
      </is>
    </oc>
    <nc r="D74" t="inlineStr">
      <is>
        <t>d1</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8" sId="1">
    <nc r="C27" t="inlineStr">
      <is>
        <t>Passed</t>
      </is>
    </nc>
  </rcc>
  <rcc rId="379" sId="1">
    <nc r="D27" t="inlineStr">
      <is>
        <t>bha</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0" sId="1">
    <nc r="C158" t="inlineStr">
      <is>
        <t>Passed</t>
      </is>
    </nc>
  </rcc>
  <rcc rId="381" sId="1">
    <nc r="D158" t="inlineStr">
      <is>
        <t>d1</t>
      </is>
    </nc>
  </rcc>
  <rfmt sheetId="1" sqref="E158">
    <dxf>
      <alignment horizontal="general" vertical="bottom" textRotation="0" wrapText="0" indent="0" justifyLastLine="0" shrinkToFit="0" readingOrder="0"/>
    </dxf>
  </rfmt>
  <rcc rId="382" sId="1">
    <nc r="E158" t="inlineStr">
      <is>
        <t>verified with 3.0 HDD</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3" sId="1">
    <oc r="D78" t="inlineStr">
      <is>
        <t>?</t>
      </is>
    </oc>
    <nc r="D78"/>
  </rcc>
  <rcc rId="384" sId="1">
    <oc r="C78" t="inlineStr">
      <is>
        <t>Passed</t>
      </is>
    </oc>
    <nc r="C78"/>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5" sId="1">
    <nc r="C152" t="inlineStr">
      <is>
        <t>Passed</t>
      </is>
    </nc>
  </rcc>
  <rcc rId="386" sId="1">
    <nc r="D152" t="inlineStr">
      <is>
        <t>Bharath</t>
      </is>
    </nc>
  </rcc>
  <rcc rId="387" sId="1">
    <nc r="C148" t="inlineStr">
      <is>
        <t>Passed</t>
      </is>
    </nc>
  </rcc>
  <rcc rId="388" sId="1">
    <nc r="D148" t="inlineStr">
      <is>
        <t>Bharath</t>
      </is>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 sId="1">
    <nc r="C127" t="inlineStr">
      <is>
        <t>blocked</t>
      </is>
    </nc>
  </rcc>
  <rcc rId="390" sId="1">
    <nc r="E127" t="inlineStr">
      <is>
        <t>TBT eGFX card</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1" sId="1">
    <nc r="C15" t="inlineStr">
      <is>
        <t>Passed</t>
      </is>
    </nc>
  </rcc>
  <rcc rId="392" sId="1">
    <nc r="D15" t="inlineStr">
      <is>
        <t>bha</t>
      </is>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9F51E109_6B54_4F77_8727_90A14D2A59EE_.wvu.FilterData" hidden="1" oldHidden="1">
    <formula>RPL_P_GC_IFWI_FV!$A$1:$AN$196</formula>
  </rdn>
  <rcv guid="{9F51E109-6B54-4F77-8727-90A14D2A59EE}" action="add"/>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C78" t="inlineStr">
      <is>
        <t>Passed</t>
      </is>
    </nc>
  </rcc>
  <rcc rId="395" sId="1">
    <nc r="C54" t="inlineStr">
      <is>
        <t>Passed</t>
      </is>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20EF68D1_94AC_4BBA_B59B_F08F0DF47731_.wvu.FilterData" hidden="1" oldHidden="1">
    <formula>RPL_P_GC_IFWI_FV!$A$1:$AN$196</formula>
  </rdn>
  <rcv guid="{20EF68D1-94AC-4BBA-B59B-F08F0DF47731}"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 sId="1">
    <nc r="C164" t="inlineStr">
      <is>
        <t>Passed</t>
      </is>
    </nc>
  </rcc>
  <rcc rId="110" sId="1">
    <nc r="D164" t="inlineStr">
      <is>
        <t>manikanta</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
    <nc r="C96" t="inlineStr">
      <is>
        <t>Passed</t>
      </is>
    </nc>
  </rcc>
  <rcc rId="398" sId="1">
    <nc r="E96" t="inlineStr">
      <is>
        <t>Hari</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9" sId="1">
    <nc r="C142" t="inlineStr">
      <is>
        <t>blocked</t>
      </is>
    </nc>
  </rcc>
  <rcc rId="400" sId="1">
    <nc r="E142" t="inlineStr">
      <is>
        <t>Inventory block</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1" sId="1">
    <oc r="E51" t="inlineStr">
      <is>
        <t>Hari</t>
      </is>
    </oc>
    <nc r="E51"/>
  </rcc>
  <rcc rId="402" sId="1">
    <oc r="E10" t="inlineStr">
      <is>
        <t>Hari</t>
      </is>
    </oc>
    <nc r="E10"/>
  </rcc>
  <rcc rId="403" sId="1">
    <oc r="E11" t="inlineStr">
      <is>
        <t>Hari</t>
      </is>
    </oc>
    <nc r="E11"/>
  </rcc>
  <rcc rId="404" sId="1">
    <oc r="E52" t="inlineStr">
      <is>
        <t>Hari</t>
      </is>
    </oc>
    <nc r="E52"/>
  </rcc>
  <rcc rId="405" sId="1">
    <oc r="E53" t="inlineStr">
      <is>
        <t>Hari</t>
      </is>
    </oc>
    <nc r="E53"/>
  </rcc>
  <rcc rId="406" sId="1">
    <oc r="E85" t="inlineStr">
      <is>
        <t>Hari</t>
      </is>
    </oc>
    <nc r="E85"/>
  </rcc>
  <rcc rId="407" sId="1">
    <oc r="E86" t="inlineStr">
      <is>
        <t>Hari</t>
      </is>
    </oc>
    <nc r="E86"/>
  </rcc>
  <rcv guid="{F94094A0-2D50-4432-A504-E44EF0E822E8}" action="delete"/>
  <rdn rId="0" localSheetId="1" customView="1" name="Z_F94094A0_2D50_4432_A504_E44EF0E822E8_.wvu.FilterData" hidden="1" oldHidden="1">
    <formula>RPL_P_GC_IFWI_FV!$A$1:$AN$196</formula>
    <oldFormula>RPL_P_GC_IFWI_FV!$A$1:$AN$196</oldFormula>
  </rdn>
  <rcv guid="{F94094A0-2D50-4432-A504-E44EF0E822E8}" action="add"/>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 sId="1">
    <nc r="C63" t="inlineStr">
      <is>
        <t>Passed</t>
      </is>
    </nc>
  </rcc>
  <rcc rId="410" sId="1">
    <nc r="D63" t="inlineStr">
      <is>
        <t>d2</t>
      </is>
    </nc>
  </rcc>
  <rcv guid="{DABF6047-4CC5-402C-9F6D-54C386871AFB}" action="delete"/>
  <rdn rId="0" localSheetId="1" customView="1" name="Z_DABF6047_4CC5_402C_9F6D_54C386871AFB_.wvu.FilterData" hidden="1" oldHidden="1">
    <formula>RPL_P_GC_IFWI_FV!$A$1:$AN$196</formula>
    <oldFormula>RPL_P_GC_IFWI_FV!$A$1:$AN$196</oldFormula>
  </rdn>
  <rcv guid="{DABF6047-4CC5-402C-9F6D-54C386871AFB}" action="add"/>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2" sId="1">
    <oc r="E94" t="inlineStr">
      <is>
        <t>Hari</t>
      </is>
    </oc>
    <nc r="E94"/>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3" sId="1">
    <nc r="C91" t="inlineStr">
      <is>
        <t>Passed</t>
      </is>
    </nc>
  </rcc>
  <rcc rId="414" sId="1">
    <nc r="D91" t="inlineStr">
      <is>
        <t>bha</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5" sId="1">
    <nc r="C161" t="inlineStr">
      <is>
        <t>Passed</t>
      </is>
    </nc>
  </rcc>
  <rcc rId="416" sId="1">
    <nc r="D161" t="inlineStr">
      <is>
        <t>ik</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7" sId="1">
    <nc r="C42" t="inlineStr">
      <is>
        <t>Passed</t>
      </is>
    </nc>
  </rcc>
  <rcc rId="418" sId="1">
    <nc r="D42" t="inlineStr">
      <is>
        <t>bha</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9" sId="1">
    <nc r="C77" t="inlineStr">
      <is>
        <t>Passed</t>
      </is>
    </nc>
  </rcc>
  <rcc rId="420" sId="1">
    <nc r="C153" t="inlineStr">
      <is>
        <t>Passed</t>
      </is>
    </nc>
  </rcc>
  <rcc rId="421" sId="1">
    <nc r="E77" t="inlineStr">
      <is>
        <t>Hari</t>
      </is>
    </nc>
  </rcc>
  <rcc rId="422" sId="1">
    <nc r="E153" t="inlineStr">
      <is>
        <t>Hari</t>
      </is>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3" sId="1">
    <nc r="C121" t="inlineStr">
      <is>
        <t>Passed</t>
      </is>
    </nc>
  </rcc>
  <rcc rId="424" sId="1">
    <nc r="D121" t="inlineStr">
      <is>
        <t>ik</t>
      </is>
    </nc>
  </rcc>
  <rcc rId="425" sId="1">
    <nc r="E121" t="inlineStr">
      <is>
        <t xml:space="preserve">verified with Type C to HDMI </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 sId="1">
    <nc r="C117" t="inlineStr">
      <is>
        <t>Passed</t>
      </is>
    </nc>
  </rcc>
  <rcc rId="112" sId="1">
    <nc r="D117" t="inlineStr">
      <is>
        <t>d</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6" sId="1">
    <nc r="C97" t="inlineStr">
      <is>
        <t>Passed</t>
      </is>
    </nc>
  </rcc>
  <rcc rId="427" sId="1">
    <nc r="E97" t="inlineStr">
      <is>
        <t>Hari</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8" sId="1">
    <nc r="C82" t="inlineStr">
      <is>
        <t>Passed</t>
      </is>
    </nc>
  </rcc>
  <rcc rId="429" sId="1">
    <nc r="D82" t="inlineStr">
      <is>
        <t>bha</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ABF6047-4CC5-402C-9F6D-54C386871AFB}" action="delete"/>
  <rdn rId="0" localSheetId="1" customView="1" name="Z_DABF6047_4CC5_402C_9F6D_54C386871AFB_.wvu.FilterData" hidden="1" oldHidden="1">
    <formula>RPL_P_GC_IFWI_FV!$A$1:$AN$196</formula>
    <oldFormula>RPL_P_GC_IFWI_FV!$A$1:$AN$196</oldFormula>
  </rdn>
  <rcv guid="{DABF6047-4CC5-402C-9F6D-54C386871AFB}" action="add"/>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0EF68D1-94AC-4BBA-B59B-F08F0DF47731}" action="delete"/>
  <rdn rId="0" localSheetId="1" customView="1" name="Z_20EF68D1_94AC_4BBA_B59B_F08F0DF47731_.wvu.FilterData" hidden="1" oldHidden="1">
    <formula>RPL_P_GC_IFWI_FV!$A$1:$AN$196</formula>
    <oldFormula>RPL_P_GC_IFWI_FV!$A$1:$AN$196</oldFormula>
  </rdn>
  <rcv guid="{20EF68D1-94AC-4BBA-B59B-F08F0DF47731}" action="add"/>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2" sId="1">
    <nc r="C137" t="inlineStr">
      <is>
        <t>Passed</t>
      </is>
    </nc>
  </rcc>
  <rcc rId="433" sId="1">
    <nc r="D137" t="inlineStr">
      <is>
        <t>ik</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0EF68D1-94AC-4BBA-B59B-F08F0DF47731}" action="delete"/>
  <rdn rId="0" localSheetId="1" customView="1" name="Z_20EF68D1_94AC_4BBA_B59B_F08F0DF47731_.wvu.FilterData" hidden="1" oldHidden="1">
    <formula>RPL_P_GC_IFWI_FV!$A$1:$AN$196</formula>
    <oldFormula>RPL_P_GC_IFWI_FV!$A$1:$AN$196</oldFormula>
  </rdn>
  <rcv guid="{20EF68D1-94AC-4BBA-B59B-F08F0DF47731}" action="add"/>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94094A0-2D50-4432-A504-E44EF0E822E8}" action="delete"/>
  <rdn rId="0" localSheetId="1" customView="1" name="Z_F94094A0_2D50_4432_A504_E44EF0E822E8_.wvu.FilterData" hidden="1" oldHidden="1">
    <formula>RPL_P_GC_IFWI_FV!$A$1:$AN$196</formula>
    <oldFormula>RPL_P_GC_IFWI_FV!$A$1:$AN$196</oldFormula>
  </rdn>
  <rcv guid="{F94094A0-2D50-4432-A504-E44EF0E822E8}" action="add"/>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94094A0-2D50-4432-A504-E44EF0E822E8}" action="delete"/>
  <rdn rId="0" localSheetId="1" customView="1" name="Z_F94094A0_2D50_4432_A504_E44EF0E822E8_.wvu.FilterData" hidden="1" oldHidden="1">
    <formula>RPL_P_GC_IFWI_FV!$A$1:$AN$196</formula>
    <oldFormula>RPL_P_GC_IFWI_FV!$A$1:$AN$196</oldFormula>
  </rdn>
  <rcv guid="{F94094A0-2D50-4432-A504-E44EF0E822E8}" action="add"/>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0EF68D1-94AC-4BBA-B59B-F08F0DF47731}" action="delete"/>
  <rdn rId="0" localSheetId="1" customView="1" name="Z_20EF68D1_94AC_4BBA_B59B_F08F0DF47731_.wvu.FilterData" hidden="1" oldHidden="1">
    <formula>RPL_P_GC_IFWI_FV!$A$1:$AN$196</formula>
    <oldFormula>RPL_P_GC_IFWI_FV!$A$1:$AN$196</oldFormula>
  </rdn>
  <rcv guid="{20EF68D1-94AC-4BBA-B59B-F08F0DF47731}" action="add"/>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8" sId="1">
    <nc r="C23" t="inlineStr">
      <is>
        <t>Passed</t>
      </is>
    </nc>
  </rcc>
  <rcc rId="439" sId="1">
    <nc r="D23" t="inlineStr">
      <is>
        <t>bha</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 sId="1">
    <nc r="C165" t="inlineStr">
      <is>
        <t>Passed</t>
      </is>
    </nc>
  </rcc>
  <rcc rId="114" sId="1">
    <nc r="D165" t="inlineStr">
      <is>
        <t>manikanta</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0" sId="1">
    <nc r="C183" t="inlineStr">
      <is>
        <t>failed</t>
      </is>
    </nc>
  </rcc>
  <rcc rId="441" sId="1">
    <nc r="E183" t="inlineStr">
      <is>
        <t>HSD ID:16015988521</t>
      </is>
    </nc>
  </rcc>
  <rcc rId="442" sId="1">
    <nc r="E184" t="inlineStr">
      <is>
        <t>HSD ID:16015988521</t>
      </is>
    </nc>
  </rcc>
  <rcc rId="443" sId="1">
    <nc r="C184" t="inlineStr">
      <is>
        <t>failed</t>
      </is>
    </nc>
  </rcc>
  <rcv guid="{D985CAC9-323F-4FEF-9FD1-3A7184BEC9D7}" action="delete"/>
  <rdn rId="0" localSheetId="1" customView="1" name="Z_D985CAC9_323F_4FEF_9FD1_3A7184BEC9D7_.wvu.FilterData" hidden="1" oldHidden="1">
    <formula>RPL_P_GC_IFWI_FV!$A$1:$AN$196</formula>
    <oldFormula>RPL_P_GC_IFWI_FV!$A$1:$AN$196</oldFormula>
  </rdn>
  <rcv guid="{D985CAC9-323F-4FEF-9FD1-3A7184BEC9D7}" action="add"/>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45" sId="1" ref="A30:XFD30" action="deleteRow">
    <rfmt sheetId="1" xfDxf="1" sqref="A30:XFD30" start="0" length="0"/>
    <rcc rId="0" sId="1">
      <nc r="A30">
        <f>HYPERLINK("https://hsdes.intel.com/resource/14013159647","14013159647")</f>
      </nc>
    </rcc>
    <rcc rId="0" sId="1">
      <nc r="B30" t="inlineStr">
        <is>
          <t>Verify Type-C Concurrent support of x4 DP and High Speed device Functionality on Clod-plug</t>
        </is>
      </nc>
    </rcc>
    <rcc rId="0" sId="1">
      <nc r="F30" t="inlineStr">
        <is>
          <t>athirarx</t>
        </is>
      </nc>
    </rcc>
    <rcc rId="0" sId="1">
      <nc r="G30" t="inlineStr">
        <is>
          <t>common,emulation.ip,silicon,simulation.ip</t>
        </is>
      </nc>
    </rcc>
    <rcc rId="0" sId="1">
      <nc r="H30" t="inlineStr">
        <is>
          <t>Ingredient</t>
        </is>
      </nc>
    </rcc>
    <rcc rId="0" sId="1">
      <nc r="I30" t="inlineStr">
        <is>
          <t>Automatable</t>
        </is>
      </nc>
    </rcc>
    <rcc rId="0" sId="1">
      <nc r="J30" t="inlineStr">
        <is>
          <t>Intel Confidential</t>
        </is>
      </nc>
    </rcc>
    <rcc rId="0" sId="1">
      <nc r="K30" t="inlineStr">
        <is>
          <t>bios.platform,bios.sa,fw.ifwi.MGPhy,fw.ifwi.dekelPhy,fw.ifwi.iom,fw.ifwi.pmc,fw.ifwi.sam,fw.ifwi.tbt</t>
        </is>
      </nc>
    </rcc>
    <rcc rId="0" sId="1">
      <nc r="L30">
        <v>35</v>
      </nc>
    </rcc>
    <rcc rId="0" sId="1">
      <nc r="M30">
        <v>25</v>
      </nc>
    </rcc>
    <rcc rId="0" sId="1">
      <nc r="N30" t="inlineStr">
        <is>
          <t>CSS-IVE-101050</t>
        </is>
      </nc>
    </rcc>
    <rcc rId="0" sId="1">
      <nc r="O30" t="inlineStr">
        <is>
          <t>TCSS</t>
        </is>
      </nc>
    </rcc>
    <rcc rId="0" sId="1">
      <nc r="P30" t="inlineStr">
        <is>
          <t>ADL-S_ADP-S_UDIMM_DDR5_1DPC_PreAlpha,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is>
      </nc>
    </rcc>
    <rcc rId="0" sId="1">
      <nc r="Q30" t="inlineStr">
        <is>
          <t>Display Panels,TBT_PD_EC_NA,TCSS,USB2.0,USB-TypeC</t>
        </is>
      </nc>
    </rcc>
    <rcc rId="0" sId="1">
      <nc r="R30" t="inlineStr">
        <is>
          <t>BC-RQTBC-12460
BC-RQTBC-13078
BC-RQTBC-13183
BC-RQTBC-13336
BC-RQTBC-13961 
LKF PSS UCIS Coverage: 4_335-UCIS-2982, IceLake-UCIS-4267
LKF PRD Coverage : BC-RQTBCLF-281
TGL FR Coverage: 1405574499
RKL Coverage ID : 1209584596
ADL:2205443393MTL_P:22010767569MTL_M:22010767598
MTL : 16011187688 , 16011327136</t>
        </is>
      </nc>
    </rcc>
    <rcc rId="0" sId="1">
      <nc r="S30" t="inlineStr">
        <is>
          <t>CSS-IVE-101050</t>
        </is>
      </nc>
    </rcc>
    <rcc rId="0" sId="1">
      <nc r="T30" t="inlineStr">
        <is>
          <t>Consumer,Corporate_vPro</t>
        </is>
      </nc>
    </rcc>
    <rcc rId="0" sId="1">
      <nc r="V30" t="inlineStr">
        <is>
          <t>raghav3x</t>
        </is>
      </nc>
    </rcc>
    <rcc rId="0" sId="1">
      <nc r="W30" t="inlineStr">
        <is>
          <t>Display should come correctly on the DP monitor connected to Type-C port as well as the built-in screen of the DUT and USB2.0 device connected to Multiport adapter  should function without any issue on coldplug and it should detect as Highspeed</t>
        </is>
      </nc>
    </rcc>
    <rcc rId="0" sId="1">
      <nc r="X30" t="inlineStr">
        <is>
          <t>Client-BIOS</t>
        </is>
      </nc>
    </rcc>
    <rcc rId="0" sId="1">
      <nc r="Y30" t="inlineStr">
        <is>
          <t>2-high</t>
        </is>
      </nc>
    </rcc>
    <rcc rId="0" sId="1">
      <nc r="Z30" t="inlineStr">
        <is>
          <t>bios.alderlake,bios.arrowlake,bios.cannonlake,bios.coffeelake,bios.cometlake,bios.geminilake,bios.icelake-client,bios.jasperlake,bios.kabylake_r,bios.lakefield,bios.lunarlake,bios.meteorlake,bios.raptorlake,bios.raptorlake_refresh,bios.rocketlake,bios.tigerlake,bios.whiskeylake,ifwi.cannonlake,ifwi.coffeelake,ifwi.cometlake,ifwi.geminilake,ifwi.icelake,ifwi.kabylake_r,ifwi.lakefield,ifwi.lunarlake,ifwi.raptorlake_refresh,ifwi.tigerlake,ifwi.whiskeylake</t>
        </is>
      </nc>
    </rcc>
    <rcc rId="0" sId="1">
      <nc r="AA30" t="inlineStr">
        <is>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tigerlake,ifwi.whiskeylake</t>
        </is>
      </nc>
    </rcc>
    <rcc rId="0" sId="1">
      <nc r="AC30" t="inlineStr">
        <is>
          <t>product</t>
        </is>
      </nc>
    </rcc>
    <rcc rId="0" sId="1">
      <nc r="AD30" t="inlineStr">
        <is>
          <t>complete.ready_for_production</t>
        </is>
      </nc>
    </rcc>
    <rcc rId="0" sId="1">
      <nc r="AF30" t="inlineStr">
        <is>
          <t>Medium</t>
        </is>
      </nc>
    </rcc>
    <rcc rId="0" sId="1">
      <nc r="AG30" t="inlineStr">
        <is>
          <t>L3 Extended-BAT-FV</t>
        </is>
      </nc>
    </rcc>
    <rcc rId="0" sId="1">
      <nc r="AJ30" t="inlineStr">
        <is>
          <t>Functional</t>
        </is>
      </nc>
    </rcc>
    <rcc rId="0" sId="1">
      <nc r="AK30" t="inlineStr">
        <is>
          <t>DPCD RW Tool,Intel(R) MSR Read Write Utility,USB Tree View,USB View</t>
        </is>
      </nc>
    </rcc>
    <rcc rId="0" sId="1">
      <nc r="AL30" t="inlineStr">
        <is>
          <t>This test case to verify Concurrent support of x4 DP and  High Speed  device Functionality using multiport adapter on cold plug of USB  3.0 and DP display
 </t>
        </is>
      </nc>
    </rcc>
    <rcc rId="0" sId="1">
      <nc r="AM30" t="inlineStr">
        <is>
          <t>EC-FV2,EC-TYPEC,C1_NA,C4_NA,ICL-ArchReview-PostSi,LKF_PO_Phase2,UDL2.0_ATMS2.0,LKF_PO_New_P2,EC-PD-NA,OBC-CNL-PCH-XDCI-USBC-USB2_Display_Storage_DP,OBC-CFL-PCH-XDCI-USBC-USB2_Display_Storage_DP,OBC-ICL-CPU-iTCSS-TCSS-USB2_Display_Storage_DP,OBC-TGL-CPU-iTCSS-TCSS-USB2_Display_Storage_DP,OBC-LKF-CPU-TCSS-USBC-USB2_Display_Storage_DP,CML_DG1_Delta,RKL_CMLS_CPU_TCS,IFWI_Payload_TBT,IFWI_Payload_EC,MTL_PSS_0.8,UTR_SYNC,LNL_M_PSS0.8,RPL_S_MASTER,RPL_S_BackwardComp,ADL-S_ 5SGC_1DPC,ADL_N_MASTER,ADL_N_5SGC1,ADL_N_4SDC1,ADL_N_3SDC1,ADL_N_2SDC1,ADL_N_2SDC2,ADL_N_2SDC3,TGL_H_MASTER,RPL-S_ 5SGC1,RPL-S_4SDC1,CQN_DASHBOARD,ADL-P_5SGC1,ADL-P_5SGC2,ADL-M_5SGC1,ADL-M_2SDC2,ADL-M_3SDC1,ADL-M_3SDC2,ADL-M_2SDC1,RPL-Px_5SGC1,RPL-Px_3SDC1,RPL-P_5SGC1,RPL-P_5SGC2,RPL-P_4SDC1,RPL-P_3SDC2,RPL-P_2SDC3,ADL_N_REV0,ADL-N_REV1,ADL_SBGA_5GC,RPL-SBGA_5SC,ADL_P_M_Common_List1,MTL-M_5SGC1,MTL-M_4SDC1,MTL-M_4SDC2,MTL-M_3SDC3,MTL-M_2SDC4,MTL-M_2SDC5,MTL-M_2SDC6,MTL-P_5SGC1,MTL-P_4SDC1,MTL-P_4SDC2,MTL-P_3SDC3,MTL-P_3SDC4,MTL-P_2SDC5,MTL-P_2SDC6,RPL-SBGA_4SC,RPL-Px_4SP2,RPL-P_2SDC4,RPL-P_2SDC5,RPL-P_2SDC6,RPL-Px_2SDC1,MTL_M_P_PV_POR,RPL-SBGA_2SC1,RPL-SBGA_2SC2,MTL_PSS_1.0_Block,MTL_PSS_1.1,ARL_S_PSS1.1,MTLSGC1,MTLSDC1,MTLSDC4,MTLSDC3,MTLSDC2,ARL_S_PSS0.8,LNLM5SGC,LNLM3SDC3,LNLM3SDC4,LNLM3SDC5,LNLM3SDC1,LNLM2SDC6,ARL_S_PSS1.0,RPL_Hx-R-DC1,RPL_Hx-R-GC,LNLM2SDC7,RPL-S_2SDC9,RPL-P_DC7,RPLS_SV1GC,RPLS_Win10GC,RPLS_SV1DC,RPLHx_Win10GC,RPLP_SV1GC,RPLP_Win10GC,RPLP_SV1DC1,RPLP_Win10DC1,RPLP_SV1DC2,RPLP_Win10DC2,RPL-SBGA_DC3,IFWI_COVERAGE_DELTA,RPLHx_SV1GC</t>
        </is>
      </nc>
    </rcc>
    <rcc rId="0" sId="1">
      <nc r="AN30" t="inlineStr">
        <is>
          <t>alderlake-m,alderlake-n,alderlake-p,alderlake-s,alderlake-sb,arrowlake-px,arrowlake-s,lunarlake-m,lunarlake-p,lunarlake-s,meteorlake-m,meteorlake-p,meteorlake-s,raptorlake-p,raptorlake-px,raptorlake-s,raptorlake-sbga,raptorlake_refresh-sbga,tigerlake-h</t>
        </is>
      </nc>
    </rcc>
  </rr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6" sId="1">
    <nc r="B200" t="inlineStr">
      <is>
        <t xml:space="preserve"> </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7" sId="1">
    <nc r="C130" t="inlineStr">
      <is>
        <t>Passed</t>
      </is>
    </nc>
  </rcc>
  <rcc rId="448" sId="1">
    <nc r="D130" t="inlineStr">
      <is>
        <t>ik</t>
      </is>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9" sId="1">
    <nc r="C48" t="inlineStr">
      <is>
        <t>Passed</t>
      </is>
    </nc>
  </rcc>
  <rcc rId="450" sId="1">
    <nc r="D48" t="inlineStr">
      <is>
        <t>d2</t>
      </is>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1" sId="1">
    <nc r="C43" t="inlineStr">
      <is>
        <t>Passed</t>
      </is>
    </nc>
  </rcc>
  <rcc rId="452" sId="1">
    <nc r="D43" t="inlineStr">
      <is>
        <t>sharath</t>
      </is>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3" sId="1">
    <oc r="C141" t="inlineStr">
      <is>
        <t>blocked</t>
      </is>
    </oc>
    <nc r="C141"/>
  </rcc>
  <rcc rId="454" sId="1">
    <oc r="E141" t="inlineStr">
      <is>
        <t>Inventory block</t>
      </is>
    </oc>
    <nc r="E141"/>
  </rcc>
  <rcv guid="{D985CAC9-323F-4FEF-9FD1-3A7184BEC9D7}" action="delete"/>
  <rdn rId="0" localSheetId="1" customView="1" name="Z_D985CAC9_323F_4FEF_9FD1_3A7184BEC9D7_.wvu.FilterData" hidden="1" oldHidden="1">
    <formula>RPL_P_GC_IFWI_FV!$A$1:$AN$195</formula>
    <oldFormula>RPL_P_GC_IFWI_FV!$A$1:$AN$195</oldFormula>
  </rdn>
  <rcv guid="{D985CAC9-323F-4FEF-9FD1-3A7184BEC9D7}" action="add"/>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6" sId="1">
    <nc r="C141" t="inlineStr">
      <is>
        <t>Passed</t>
      </is>
    </nc>
  </rcc>
  <rcc rId="457" sId="1">
    <nc r="E141" t="inlineStr">
      <is>
        <t>verified with 3.0 HDD</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201">
    <dxf>
      <alignment vertical="center"/>
    </dxf>
  </rfmt>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8" sId="1">
    <nc r="C99" t="inlineStr">
      <is>
        <t>Passed</t>
      </is>
    </nc>
  </rcc>
  <rcc rId="459" sId="1">
    <nc r="D99" t="inlineStr">
      <is>
        <t>ik</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 sId="1">
    <nc r="C162" t="inlineStr">
      <is>
        <t>Passed</t>
      </is>
    </nc>
  </rcc>
  <rcc rId="116" sId="1">
    <nc r="D162" t="inlineStr">
      <is>
        <t>d</t>
      </is>
    </nc>
  </rcc>
  <rcv guid="{DABF6047-4CC5-402C-9F6D-54C386871AFB}" action="delete"/>
  <rdn rId="0" localSheetId="1" customView="1" name="Z_DABF6047_4CC5_402C_9F6D_54C386871AFB_.wvu.FilterData" hidden="1" oldHidden="1">
    <formula>RPL_P_GC_IFWI_FV!$A$1:$AM$196</formula>
    <oldFormula>RPL_P_GC_IFWI_FV!$A$1:$AM$196</oldFormula>
  </rdn>
  <rcv guid="{DABF6047-4CC5-402C-9F6D-54C386871AFB}" action="add"/>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0" sId="1">
    <nc r="C49" t="inlineStr">
      <is>
        <t>Passed</t>
      </is>
    </nc>
  </rcc>
  <rcc rId="461" sId="1">
    <nc r="D49" t="inlineStr">
      <is>
        <t>d2</t>
      </is>
    </nc>
  </rcc>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2" sId="1">
    <nc r="E5" t="inlineStr">
      <is>
        <t>SIM not available</t>
      </is>
    </nc>
  </rcc>
  <rcc rId="463" sId="1">
    <nc r="E14" t="inlineStr">
      <is>
        <t>Type-C Kit</t>
      </is>
    </nc>
  </rcc>
  <rcc rId="464" sId="1">
    <nc r="E22" t="inlineStr">
      <is>
        <t>ODD</t>
      </is>
    </nc>
  </rcc>
  <rfmt sheetId="1" sqref="E22">
    <dxf>
      <alignment horizontal="general" vertical="bottom" textRotation="0" wrapText="0" indent="0" justifyLastLine="0" shrinkToFit="0" readingOrder="0"/>
    </dxf>
  </rfmt>
  <rcc rId="465" sId="1">
    <nc r="E44" t="inlineStr">
      <is>
        <t>Type-C Kit</t>
      </is>
    </nc>
  </rcc>
  <rfmt sheetId="1" sqref="E44">
    <dxf>
      <alignment horizontal="general" vertical="bottom" textRotation="0" wrapText="0" indent="0" justifyLastLine="0" shrinkToFit="0" readingOrder="0"/>
    </dxf>
  </rfmt>
  <rcc rId="466" sId="1">
    <nc r="E66" t="inlineStr">
      <is>
        <t>Type-C Kit</t>
      </is>
    </nc>
  </rcc>
  <rfmt sheetId="1" sqref="E66">
    <dxf>
      <alignment horizontal="general" vertical="bottom" textRotation="0" wrapText="0" indent="0" justifyLastLine="0" shrinkToFit="0" readingOrder="0"/>
    </dxf>
  </rfmt>
  <rcc rId="467" sId="1">
    <nc r="E67" t="inlineStr">
      <is>
        <t>USB4 Storage</t>
      </is>
    </nc>
  </rcc>
  <rfmt sheetId="1" sqref="E67">
    <dxf>
      <alignment horizontal="general" vertical="bottom" textRotation="0" wrapText="0" indent="0" justifyLastLine="0" shrinkToFit="0" readingOrder="0"/>
    </dxf>
  </rfmt>
  <rcc rId="468" sId="1">
    <nc r="E68" t="inlineStr">
      <is>
        <t>USB4 Storage</t>
      </is>
    </nc>
  </rcc>
  <rfmt sheetId="1" sqref="E68">
    <dxf>
      <alignment horizontal="general" vertical="bottom" textRotation="0" wrapText="0" indent="0" justifyLastLine="0" shrinkToFit="0" readingOrder="0"/>
    </dxf>
  </rfmt>
  <rcc rId="469" sId="1">
    <nc r="E79" t="inlineStr">
      <is>
        <t>HDCP 2.3</t>
      </is>
    </nc>
  </rcc>
  <rfmt sheetId="1" sqref="E79">
    <dxf>
      <alignment horizontal="general" vertical="bottom" textRotation="0" wrapText="0" indent="0" justifyLastLine="0" shrinkToFit="0" readingOrder="0"/>
    </dxf>
  </rfmt>
  <rcc rId="470" sId="1">
    <nc r="E80" t="inlineStr">
      <is>
        <t>HDCP 2.3</t>
      </is>
    </nc>
  </rcc>
  <rfmt sheetId="1" sqref="E80">
    <dxf>
      <alignment horizontal="general" vertical="bottom" textRotation="0" wrapText="0" indent="0" justifyLastLine="0" shrinkToFit="0" readingOrder="0"/>
    </dxf>
  </rfmt>
  <rcc rId="471" sId="1">
    <nc r="E148" t="inlineStr">
      <is>
        <t>SIM not available</t>
      </is>
    </nc>
  </rcc>
  <rfmt sheetId="1" sqref="E148">
    <dxf>
      <alignment horizontal="general" vertical="bottom" textRotation="0" wrapText="0" indent="0" justifyLastLine="0" shrinkToFit="0" readingOrder="0"/>
    </dxf>
  </rfmt>
  <rfmt sheetId="1" xfDxf="1" sqref="E180" start="0" length="0"/>
  <rcc rId="472" sId="1">
    <nc r="E180" t="inlineStr">
      <is>
        <t>Retimer firmware upgradation from OS NA</t>
      </is>
    </nc>
  </rcc>
  <rfmt sheetId="1" xfDxf="1" sqref="E181" start="0" length="0"/>
  <rcc rId="473" sId="1">
    <nc r="E181" t="inlineStr">
      <is>
        <t>Retimer firmware Down gradation from OS NA</t>
      </is>
    </nc>
  </rcc>
  <rcc rId="474" sId="1">
    <nc r="E184" t="inlineStr">
      <is>
        <t>Clarification Block</t>
      </is>
    </nc>
  </rcc>
  <rfmt sheetId="1" sqref="E184">
    <dxf>
      <alignment horizontal="general" vertical="bottom" textRotation="0" wrapText="0" indent="0" justifyLastLine="0" shrinkToFit="0" readingOrder="0"/>
    </dxf>
  </rfmt>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475" sheetId="1" source="E8:E187" destination="D8:D187" sourceSheetId="1">
    <rcc rId="0" sId="1">
      <nc r="D13" t="inlineStr">
        <is>
          <t>d1</t>
        </is>
      </nc>
    </rcc>
    <rcc rId="0" sId="1">
      <nc r="D15" t="inlineStr">
        <is>
          <t>bha</t>
        </is>
      </nc>
    </rcc>
    <rcc rId="0" sId="1">
      <nc r="D16" t="inlineStr">
        <is>
          <t>manikanta</t>
        </is>
      </nc>
    </rcc>
    <rcc rId="0" sId="1">
      <nc r="D18" t="inlineStr">
        <is>
          <t>bha</t>
        </is>
      </nc>
    </rcc>
    <rcc rId="0" sId="1">
      <nc r="D19" t="inlineStr">
        <is>
          <t>bha</t>
        </is>
      </nc>
    </rcc>
    <rcc rId="0" sId="1">
      <nc r="D20" t="inlineStr">
        <is>
          <t>d</t>
        </is>
      </nc>
    </rcc>
    <rcc rId="0" sId="1">
      <nc r="D21" t="inlineStr">
        <is>
          <t>Bharath</t>
        </is>
      </nc>
    </rcc>
    <rcc rId="0" sId="1">
      <nc r="D23" t="inlineStr">
        <is>
          <t>bha</t>
        </is>
      </nc>
    </rcc>
    <rcc rId="0" sId="1">
      <nc r="D24" t="inlineStr">
        <is>
          <t>bha</t>
        </is>
      </nc>
    </rcc>
    <rcc rId="0" sId="1">
      <nc r="D25" t="inlineStr">
        <is>
          <t>d</t>
        </is>
      </nc>
    </rcc>
    <rcc rId="0" sId="1">
      <nc r="D27" t="inlineStr">
        <is>
          <t>bha</t>
        </is>
      </nc>
    </rcc>
    <rcc rId="0" sId="1">
      <nc r="D30" t="inlineStr">
        <is>
          <t>bha</t>
        </is>
      </nc>
    </rcc>
    <rcc rId="0" sId="1">
      <nc r="D31" t="inlineStr">
        <is>
          <t>bha</t>
        </is>
      </nc>
    </rcc>
    <rcc rId="0" sId="1">
      <nc r="D32" t="inlineStr">
        <is>
          <t>bha</t>
        </is>
      </nc>
    </rcc>
    <rcc rId="0" sId="1">
      <nc r="D33" t="inlineStr">
        <is>
          <t>d1</t>
        </is>
      </nc>
    </rcc>
    <rcc rId="0" sId="1">
      <nc r="D34" t="inlineStr">
        <is>
          <t>bha</t>
        </is>
      </nc>
    </rcc>
    <rcc rId="0" sId="1">
      <nc r="D35" t="inlineStr">
        <is>
          <t>bha</t>
        </is>
      </nc>
    </rcc>
    <rcc rId="0" sId="1">
      <nc r="D36" t="inlineStr">
        <is>
          <t>bha</t>
        </is>
      </nc>
    </rcc>
    <rcc rId="0" sId="1">
      <nc r="D37" t="inlineStr">
        <is>
          <t>bha</t>
        </is>
      </nc>
    </rcc>
    <rcc rId="0" sId="1">
      <nc r="D38" t="inlineStr">
        <is>
          <t>bha</t>
        </is>
      </nc>
    </rcc>
    <rcc rId="0" sId="1">
      <nc r="D39" t="inlineStr">
        <is>
          <t>bha</t>
        </is>
      </nc>
    </rcc>
    <rcc rId="0" sId="1">
      <nc r="D40" t="inlineStr">
        <is>
          <t>bha</t>
        </is>
      </nc>
    </rcc>
    <rcc rId="0" sId="1">
      <nc r="D41" t="inlineStr">
        <is>
          <t>bha</t>
        </is>
      </nc>
    </rcc>
    <rcc rId="0" sId="1">
      <nc r="D42" t="inlineStr">
        <is>
          <t>d</t>
        </is>
      </nc>
    </rcc>
    <rcc rId="0" sId="1">
      <nc r="D43" t="inlineStr">
        <is>
          <t>sharath</t>
        </is>
      </nc>
    </rcc>
    <rcc rId="0" sId="1">
      <nc r="D48" t="inlineStr">
        <is>
          <t>d2</t>
        </is>
      </nc>
    </rcc>
    <rcc rId="0" sId="1">
      <nc r="D49" t="inlineStr">
        <is>
          <t>d2</t>
        </is>
      </nc>
    </rcc>
    <rcc rId="0" sId="1">
      <nc r="D54" t="inlineStr">
        <is>
          <t>Bharath</t>
        </is>
      </nc>
    </rcc>
    <rcc rId="0" sId="1">
      <nc r="D58" t="inlineStr">
        <is>
          <t>bha</t>
        </is>
      </nc>
    </rcc>
    <rcc rId="0" sId="1">
      <nc r="D62" t="inlineStr">
        <is>
          <t>d2</t>
        </is>
      </nc>
    </rcc>
    <rcc rId="0" sId="1">
      <nc r="D64" t="inlineStr">
        <is>
          <t>bha</t>
        </is>
      </nc>
    </rcc>
    <rcc rId="0" sId="1">
      <nc r="D65" t="inlineStr">
        <is>
          <t>Bharath</t>
        </is>
      </nc>
    </rcc>
    <rcc rId="0" sId="1">
      <nc r="D69" t="inlineStr">
        <is>
          <t>d1</t>
        </is>
      </nc>
    </rcc>
    <rcc rId="0" sId="1">
      <nc r="D70" t="inlineStr">
        <is>
          <t>d1</t>
        </is>
      </nc>
    </rcc>
    <rcc rId="0" sId="1">
      <nc r="D72" t="inlineStr">
        <is>
          <t>bha</t>
        </is>
      </nc>
    </rcc>
    <rcc rId="0" sId="1">
      <nc r="D73" t="inlineStr">
        <is>
          <t>d1</t>
        </is>
      </nc>
    </rcc>
    <rcc rId="0" sId="1">
      <nc r="D74" t="inlineStr">
        <is>
          <t>manikanta</t>
        </is>
      </nc>
    </rcc>
    <rcc rId="0" sId="1">
      <nc r="D75" t="inlineStr">
        <is>
          <t>manikanta</t>
        </is>
      </nc>
    </rcc>
    <rcc rId="0" sId="1">
      <nc r="D81" t="inlineStr">
        <is>
          <t>bha</t>
        </is>
      </nc>
    </rcc>
    <rcc rId="0" sId="1">
      <nc r="D83" t="inlineStr">
        <is>
          <t>bha</t>
        </is>
      </nc>
    </rcc>
    <rcc rId="0" sId="1">
      <nc r="D90" t="inlineStr">
        <is>
          <t>bha</t>
        </is>
      </nc>
    </rcc>
    <rcc rId="0" sId="1">
      <nc r="D91" t="inlineStr">
        <is>
          <t>d</t>
        </is>
      </nc>
    </rcc>
    <rcc rId="0" sId="1">
      <nc r="D92" t="inlineStr">
        <is>
          <t>d1</t>
        </is>
      </nc>
    </rcc>
    <rcc rId="0" sId="1">
      <nc r="D98" t="inlineStr">
        <is>
          <t>d1</t>
        </is>
      </nc>
    </rcc>
    <rcc rId="0" sId="1">
      <nc r="D99" t="inlineStr">
        <is>
          <t>ik</t>
        </is>
      </nc>
    </rcc>
    <rcc rId="0" sId="1">
      <nc r="D108" t="inlineStr">
        <is>
          <t>bha</t>
        </is>
      </nc>
    </rcc>
    <rcc rId="0" sId="1">
      <nc r="D113" t="inlineStr">
        <is>
          <t>bha</t>
        </is>
      </nc>
    </rcc>
    <rcc rId="0" sId="1">
      <nc r="D115" t="inlineStr">
        <is>
          <t>manikanta</t>
        </is>
      </nc>
    </rcc>
    <rcc rId="0" sId="1">
      <nc r="D120" t="inlineStr">
        <is>
          <t>ik</t>
        </is>
      </nc>
    </rcc>
    <rcc rId="0" sId="1">
      <nc r="D124" t="inlineStr">
        <is>
          <t>bharath</t>
        </is>
      </nc>
    </rcc>
    <rcc rId="0" sId="1">
      <nc r="D125" t="inlineStr">
        <is>
          <t>bha</t>
        </is>
      </nc>
    </rcc>
    <rcc rId="0" sId="1">
      <nc r="D127" t="inlineStr">
        <is>
          <t>bha</t>
        </is>
      </nc>
    </rcc>
    <rcc rId="0" sId="1">
      <nc r="D128" t="inlineStr">
        <is>
          <t>bha</t>
        </is>
      </nc>
    </rcc>
    <rcc rId="0" sId="1">
      <nc r="D130" t="inlineStr">
        <is>
          <t>ik</t>
        </is>
      </nc>
    </rcc>
    <rcc rId="0" sId="1">
      <nc r="D131" t="inlineStr">
        <is>
          <t>d</t>
        </is>
      </nc>
    </rcc>
    <rcc rId="0" sId="1">
      <nc r="D132" t="inlineStr">
        <is>
          <t>d1</t>
        </is>
      </nc>
    </rcc>
    <rcc rId="0" sId="1">
      <nc r="D134" t="inlineStr">
        <is>
          <t>bha</t>
        </is>
      </nc>
    </rcc>
    <rcc rId="0" sId="1">
      <nc r="D136" t="inlineStr">
        <is>
          <t>ik</t>
        </is>
      </nc>
    </rcc>
    <rcc rId="0" sId="1">
      <nc r="D138" t="inlineStr">
        <is>
          <t>bha</t>
        </is>
      </nc>
    </rcc>
    <rcc rId="0" sId="1">
      <nc r="D139" t="inlineStr">
        <is>
          <t>bha</t>
        </is>
      </nc>
    </rcc>
    <rcc rId="0" sId="1">
      <nc r="D140" t="inlineStr">
        <is>
          <t>manikanta</t>
        </is>
      </nc>
    </rcc>
    <rcc rId="0" sId="1">
      <nc r="D142" t="inlineStr">
        <is>
          <t>d1</t>
        </is>
      </nc>
    </rcc>
    <rcc rId="0" sId="1">
      <nc r="D143" t="inlineStr">
        <is>
          <t>d1</t>
        </is>
      </nc>
    </rcc>
    <rcc rId="0" sId="1">
      <nc r="D144" t="inlineStr">
        <is>
          <t>bha</t>
        </is>
      </nc>
    </rcc>
    <rcc rId="0" sId="1">
      <nc r="D145" t="inlineStr">
        <is>
          <t>d1</t>
        </is>
      </nc>
    </rcc>
    <rcc rId="0" sId="1">
      <nc r="D147" t="inlineStr">
        <is>
          <t>Bharath</t>
        </is>
      </nc>
    </rcc>
    <rcc rId="0" sId="1">
      <nc r="D151" t="inlineStr">
        <is>
          <t>Bharath</t>
        </is>
      </nc>
    </rcc>
    <rcc rId="0" sId="1">
      <nc r="D153" t="inlineStr">
        <is>
          <t>d1</t>
        </is>
      </nc>
    </rcc>
    <rcc rId="0" sId="1">
      <nc r="D154" t="inlineStr">
        <is>
          <t>d1</t>
        </is>
      </nc>
    </rcc>
    <rcc rId="0" sId="1">
      <nc r="D157" t="inlineStr">
        <is>
          <t>d1</t>
        </is>
      </nc>
    </rcc>
    <rcc rId="0" sId="1">
      <nc r="D160" t="inlineStr">
        <is>
          <t>ik</t>
        </is>
      </nc>
    </rcc>
    <rcc rId="0" sId="1">
      <nc r="D162" t="inlineStr">
        <is>
          <t>manikanta</t>
        </is>
      </nc>
    </rcc>
    <rcc rId="0" sId="1">
      <nc r="D163" t="inlineStr">
        <is>
          <t>manikanta</t>
        </is>
      </nc>
    </rcc>
    <rcc rId="0" sId="1">
      <nc r="D164" t="inlineStr">
        <is>
          <t>manikanta</t>
        </is>
      </nc>
    </rcc>
    <rcc rId="0" sId="1">
      <nc r="D166" t="inlineStr">
        <is>
          <t>bha</t>
        </is>
      </nc>
    </rcc>
    <rcc rId="0" sId="1">
      <nc r="D167" t="inlineStr">
        <is>
          <t>bha</t>
        </is>
      </nc>
    </rcc>
    <rcc rId="0" sId="1">
      <nc r="D168" t="inlineStr">
        <is>
          <t>bha</t>
        </is>
      </nc>
    </rcc>
    <rcc rId="0" sId="1">
      <nc r="D169" t="inlineStr">
        <is>
          <t>d</t>
        </is>
      </nc>
    </rcc>
    <rcc rId="0" sId="1">
      <nc r="D170" t="inlineStr">
        <is>
          <t>d</t>
        </is>
      </nc>
    </rcc>
    <rcc rId="0" sId="1">
      <nc r="D171" t="inlineStr">
        <is>
          <t>d</t>
        </is>
      </nc>
    </rcc>
    <rcc rId="0" sId="1">
      <nc r="D172" t="inlineStr">
        <is>
          <t>d1</t>
        </is>
      </nc>
    </rcc>
    <rcc rId="0" sId="1">
      <nc r="D175" t="inlineStr">
        <is>
          <t>d1</t>
        </is>
      </nc>
    </rcc>
    <rcc rId="0" sId="1">
      <nc r="D176" t="inlineStr">
        <is>
          <t>bha</t>
        </is>
      </nc>
    </rcc>
    <rcc rId="0" sId="1">
      <nc r="D177" t="inlineStr">
        <is>
          <t>manikanta</t>
        </is>
      </nc>
    </rcc>
    <rcc rId="0" sId="1">
      <nc r="D178" t="inlineStr">
        <is>
          <t>manikanta</t>
        </is>
      </nc>
    </rcc>
    <rcc rId="0" sId="1">
      <nc r="D179" t="inlineStr">
        <is>
          <t>manikanta</t>
        </is>
      </nc>
    </rcc>
  </rm>
  <rcv guid="{F94094A0-2D50-4432-A504-E44EF0E822E8}" action="delete"/>
  <rdn rId="0" localSheetId="1" customView="1" name="Z_F94094A0_2D50_4432_A504_E44EF0E822E8_.wvu.FilterData" hidden="1" oldHidden="1">
    <formula>RPL_P_GC_IFWI_FV!$A$1:$AN$195</formula>
    <oldFormula>RPL_P_GC_IFWI_FV!$A$1:$AN$195</oldFormula>
  </rdn>
  <rcv guid="{F94094A0-2D50-4432-A504-E44EF0E822E8}" action="add"/>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477" sheetId="1" source="D14:D184" destination="E14:E184" sourceSheetId="1"/>
  <rcv guid="{F94094A0-2D50-4432-A504-E44EF0E822E8}" action="delete"/>
  <rdn rId="0" localSheetId="1" customView="1" name="Z_F94094A0_2D50_4432_A504_E44EF0E822E8_.wvu.FilterData" hidden="1" oldHidden="1">
    <formula>RPL_P_GC_IFWI_FV!$A$1:$AN$195</formula>
    <oldFormula>RPL_P_GC_IFWI_FV!$A$1:$AN$195</oldFormula>
  </rdn>
  <rcv guid="{F94094A0-2D50-4432-A504-E44EF0E822E8}" action="add"/>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94094A0-2D50-4432-A504-E44EF0E822E8}" action="delete"/>
  <rdn rId="0" localSheetId="1" customView="1" name="Z_F94094A0_2D50_4432_A504_E44EF0E822E8_.wvu.FilterData" hidden="1" oldHidden="1">
    <formula>RPL_P_GC_IFWI_FV!$A$1:$AN$195</formula>
    <oldFormula>RPL_P_GC_IFWI_FV!$A$1:$AN$195</oldFormula>
  </rdn>
  <rcv guid="{F94094A0-2D50-4432-A504-E44EF0E822E8}" action="add"/>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94094A0-2D50-4432-A504-E44EF0E822E8}" action="delete"/>
  <rdn rId="0" localSheetId="1" customView="1" name="Z_F94094A0_2D50_4432_A504_E44EF0E822E8_.wvu.FilterData" hidden="1" oldHidden="1">
    <formula>RPL_P_GC_IFWI_FV!$A$1:$AN$195</formula>
    <oldFormula>RPL_P_GC_IFWI_FV!$A$1:$AN$195</oldFormula>
  </rdn>
  <rcv guid="{F94094A0-2D50-4432-A504-E44EF0E822E8}" action="add"/>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1" sId="1">
    <oc r="D8" t="inlineStr">
      <is>
        <t>bha</t>
      </is>
    </oc>
    <nc r="D8"/>
  </rcc>
  <rcc rId="482" sId="1">
    <oc r="D9" t="inlineStr">
      <is>
        <t>bha</t>
      </is>
    </oc>
    <nc r="D9"/>
  </rcc>
  <rcc rId="483" sId="1">
    <oc r="E26" t="inlineStr">
      <is>
        <t>Hari</t>
      </is>
    </oc>
    <nc r="E26"/>
  </rcc>
  <rcc rId="484" sId="1">
    <oc r="E28" t="inlineStr">
      <is>
        <t>Hari</t>
      </is>
    </oc>
    <nc r="E28"/>
  </rcc>
  <rcc rId="485" sId="1">
    <oc r="E29" t="inlineStr">
      <is>
        <t>Hari</t>
      </is>
    </oc>
    <nc r="E29"/>
  </rcc>
  <rcc rId="486" sId="1">
    <oc r="E60" t="inlineStr">
      <is>
        <t>Hari</t>
      </is>
    </oc>
    <nc r="E60"/>
  </rcc>
  <rcc rId="487" sId="1">
    <oc r="E61" t="inlineStr">
      <is>
        <t>Hari</t>
      </is>
    </oc>
    <nc r="E61"/>
  </rcc>
  <rcc rId="488" sId="1">
    <oc r="E63" t="inlineStr">
      <is>
        <t>Hari</t>
      </is>
    </oc>
    <nc r="E63"/>
  </rcc>
  <rcc rId="489" sId="1">
    <oc r="E71" t="inlineStr">
      <is>
        <t>Hari</t>
      </is>
    </oc>
    <nc r="E71"/>
  </rcc>
  <rcc rId="490" sId="1">
    <oc r="E76" t="inlineStr">
      <is>
        <t>Hari</t>
      </is>
    </oc>
    <nc r="E76"/>
  </rcc>
  <rcc rId="491" sId="1">
    <oc r="E78" t="inlineStr">
      <is>
        <t>Hari</t>
      </is>
    </oc>
    <nc r="E78"/>
  </rcc>
  <rcc rId="492" sId="1">
    <oc r="E86" t="inlineStr">
      <is>
        <t>Hari</t>
      </is>
    </oc>
    <nc r="E86"/>
  </rcc>
  <rcc rId="493" sId="1">
    <oc r="E87" t="inlineStr">
      <is>
        <t>Hari</t>
      </is>
    </oc>
    <nc r="E87"/>
  </rcc>
  <rcc rId="494" sId="1">
    <oc r="E88" t="inlineStr">
      <is>
        <t>Hari</t>
      </is>
    </oc>
    <nc r="E88"/>
  </rcc>
  <rcc rId="495" sId="1">
    <oc r="E95" t="inlineStr">
      <is>
        <t>Hari</t>
      </is>
    </oc>
    <nc r="E95"/>
  </rcc>
  <rcc rId="496" sId="1">
    <oc r="E96" t="inlineStr">
      <is>
        <t>Hari</t>
      </is>
    </oc>
    <nc r="E96"/>
  </rcc>
  <rcc rId="497" sId="1">
    <oc r="E97" t="inlineStr">
      <is>
        <t>Hari</t>
      </is>
    </oc>
    <nc r="E97"/>
  </rcc>
  <rcc rId="498" sId="1">
    <oc r="E100" t="inlineStr">
      <is>
        <t>Hari</t>
      </is>
    </oc>
    <nc r="E100"/>
  </rcc>
  <rcc rId="499" sId="1">
    <oc r="E101" t="inlineStr">
      <is>
        <t>Hari</t>
      </is>
    </oc>
    <nc r="E101"/>
  </rcc>
  <rcc rId="500" sId="1">
    <oc r="E102" t="inlineStr">
      <is>
        <t>Hari</t>
      </is>
    </oc>
    <nc r="E102"/>
  </rcc>
  <rcc rId="501" sId="1">
    <oc r="E103" t="inlineStr">
      <is>
        <t>Hari</t>
      </is>
    </oc>
    <nc r="E103"/>
  </rcc>
  <rcc rId="502" sId="1">
    <oc r="E104" t="inlineStr">
      <is>
        <t>Hari</t>
      </is>
    </oc>
    <nc r="E104"/>
  </rcc>
  <rcc rId="503" sId="1">
    <oc r="E105" t="inlineStr">
      <is>
        <t>Hari</t>
      </is>
    </oc>
    <nc r="E105"/>
  </rcc>
  <rcc rId="504" sId="1">
    <oc r="E106" t="inlineStr">
      <is>
        <t>Hari</t>
      </is>
    </oc>
    <nc r="E106"/>
  </rcc>
  <rcc rId="505" sId="1">
    <oc r="E107" t="inlineStr">
      <is>
        <t>Hari</t>
      </is>
    </oc>
    <nc r="E107"/>
  </rcc>
  <rcc rId="506" sId="1">
    <oc r="E109" t="inlineStr">
      <is>
        <t>Hari</t>
      </is>
    </oc>
    <nc r="E109"/>
  </rcc>
  <rcc rId="507" sId="1">
    <oc r="E110" t="inlineStr">
      <is>
        <t>Hari</t>
      </is>
    </oc>
    <nc r="E110"/>
  </rcc>
  <rcc rId="508" sId="1">
    <oc r="E114" t="inlineStr">
      <is>
        <t>Hari</t>
      </is>
    </oc>
    <nc r="E114"/>
  </rcc>
  <rcc rId="509" sId="1">
    <oc r="E116" t="inlineStr">
      <is>
        <t>d</t>
      </is>
    </oc>
    <nc r="E116"/>
  </rcc>
  <rcc rId="510" sId="1">
    <oc r="E117" t="inlineStr">
      <is>
        <t>Hari</t>
      </is>
    </oc>
    <nc r="E117"/>
  </rcc>
  <rcc rId="511" sId="1">
    <oc r="E118" t="inlineStr">
      <is>
        <t>Hari</t>
      </is>
    </oc>
    <nc r="E118"/>
  </rcc>
  <rcc rId="512" sId="1">
    <oc r="E122" t="inlineStr">
      <is>
        <t>Sharath</t>
      </is>
    </oc>
    <nc r="E122"/>
  </rcc>
  <rcc rId="513" sId="1">
    <oc r="E123" t="inlineStr">
      <is>
        <t>Hari</t>
      </is>
    </oc>
    <nc r="E123"/>
  </rcc>
  <rcc rId="514" sId="1">
    <oc r="E146" t="inlineStr">
      <is>
        <t>Hari</t>
      </is>
    </oc>
    <nc r="E146"/>
  </rcc>
  <rcc rId="515" sId="1">
    <oc r="E149" t="inlineStr">
      <is>
        <t>Hari</t>
      </is>
    </oc>
    <nc r="E149"/>
  </rcc>
  <rcc rId="516" sId="1">
    <oc r="E150" t="inlineStr">
      <is>
        <t>Hari</t>
      </is>
    </oc>
    <nc r="E150"/>
  </rcc>
  <rcc rId="517" sId="1">
    <oc r="E152" t="inlineStr">
      <is>
        <t>Hari</t>
      </is>
    </oc>
    <nc r="E152"/>
  </rcc>
  <rcc rId="518" sId="1">
    <oc r="E155" t="inlineStr">
      <is>
        <t>Hari</t>
      </is>
    </oc>
    <nc r="E155"/>
  </rcc>
  <rcc rId="519" sId="1">
    <oc r="E159" t="inlineStr">
      <is>
        <t>Hari</t>
      </is>
    </oc>
    <nc r="E159"/>
  </rcc>
  <rcc rId="520" sId="1">
    <oc r="E161" t="inlineStr">
      <is>
        <t>d</t>
      </is>
    </oc>
    <nc r="E161"/>
  </rcc>
  <rcc rId="521" sId="1">
    <oc r="E174" t="inlineStr">
      <is>
        <t>Hari</t>
      </is>
    </oc>
    <nc r="E174"/>
  </rcc>
  <rcc rId="522" sId="1">
    <oc r="D185" t="inlineStr">
      <is>
        <t>Hari</t>
      </is>
    </oc>
    <nc r="D185"/>
  </rcc>
  <rcc rId="523" sId="1">
    <oc r="D186" t="inlineStr">
      <is>
        <t>Hari</t>
      </is>
    </oc>
    <nc r="D186"/>
  </rcc>
  <rcc rId="524" sId="1">
    <oc r="D187" t="inlineStr">
      <is>
        <t>Hari</t>
      </is>
    </oc>
    <nc r="D187"/>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5" sId="1">
    <nc r="C12" t="inlineStr">
      <is>
        <t>Passed</t>
      </is>
    </nc>
  </rcc>
  <rfmt sheetId="1" sqref="C12">
    <dxf>
      <alignment horizontal="general" vertical="bottom" textRotation="0" wrapText="0" indent="0" justifyLastLine="0" shrinkToFit="0" readingOrder="0"/>
    </dxf>
  </rfmt>
  <rcc rId="526" sId="1">
    <nc r="D12" t="inlineStr">
      <is>
        <t>bha</t>
      </is>
    </nc>
  </rcc>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7" sId="1">
    <nc r="D153" t="inlineStr">
      <is>
        <t>d1</t>
      </is>
    </nc>
  </rcc>
  <rcc rId="528" sId="1">
    <nc r="D131" t="inlineStr">
      <is>
        <t>d1</t>
      </is>
    </nc>
  </rcc>
  <rcc rId="529" sId="1">
    <nc r="D132" t="inlineStr">
      <is>
        <t>d1</t>
      </is>
    </nc>
  </rcc>
  <rcc rId="530" sId="1">
    <nc r="D13" t="inlineStr">
      <is>
        <t>d</t>
      </is>
    </nc>
  </rcc>
  <rcv guid="{DABF6047-4CC5-402C-9F6D-54C386871AFB}" action="delete"/>
  <rdn rId="0" localSheetId="1" customView="1" name="Z_DABF6047_4CC5_402C_9F6D_54C386871AFB_.wvu.FilterData" hidden="1" oldHidden="1">
    <formula>RPL_P_GC_IFWI_FV!$A$1:$AN$195</formula>
    <oldFormula>RPL_P_GC_IFWI_FV!$A$1:$AN$195</oldFormula>
  </rdn>
  <rcv guid="{DABF6047-4CC5-402C-9F6D-54C386871AFB}"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2" sId="1">
    <nc r="D165" t="inlineStr">
      <is>
        <t>bha</t>
      </is>
    </nc>
  </rcc>
  <rcc rId="533" sId="1">
    <nc r="D166" t="inlineStr">
      <is>
        <t>bha</t>
      </is>
    </nc>
  </rcc>
  <rcc rId="534" sId="1">
    <nc r="D167" t="inlineStr">
      <is>
        <t>bha</t>
      </is>
    </nc>
  </rcc>
  <rcc rId="535" sId="1">
    <nc r="D168" t="inlineStr">
      <is>
        <t>bha</t>
      </is>
    </nc>
  </rcc>
  <rcc rId="536" sId="1">
    <nc r="D8" t="inlineStr">
      <is>
        <t>bha</t>
      </is>
    </nc>
  </rcc>
  <rcc rId="537" sId="1">
    <nc r="D9" t="inlineStr">
      <is>
        <t>bha</t>
      </is>
    </nc>
  </rcc>
  <rcc rId="538" sId="1">
    <nc r="D18" t="inlineStr">
      <is>
        <t>bha</t>
      </is>
    </nc>
  </rcc>
  <rcc rId="539" sId="1">
    <nc r="D19" t="inlineStr">
      <is>
        <t>bha</t>
      </is>
    </nc>
  </rcc>
  <rcc rId="540" sId="1">
    <nc r="D20" t="inlineStr">
      <is>
        <t>bha</t>
      </is>
    </nc>
  </rcc>
  <rcc rId="541" sId="1">
    <nc r="D21" t="inlineStr">
      <is>
        <t>bha</t>
      </is>
    </nc>
  </rcc>
  <rfmt sheetId="1" sqref="D21">
    <dxf>
      <alignment horizontal="general" vertical="bottom" textRotation="0" wrapText="0" indent="0" justifyLastLine="0" shrinkToFit="0" readingOrder="0"/>
    </dxf>
  </rfmt>
  <rcc rId="542" sId="1">
    <nc r="D30" t="inlineStr">
      <is>
        <t>bha</t>
      </is>
    </nc>
  </rcc>
  <rcc rId="543" sId="1">
    <nc r="D34" t="inlineStr">
      <is>
        <t>bha</t>
      </is>
    </nc>
  </rcc>
  <rcc rId="544" sId="1">
    <nc r="D37" t="inlineStr">
      <is>
        <t>bha</t>
      </is>
    </nc>
  </rcc>
  <rcc rId="545" sId="1">
    <nc r="D38" t="inlineStr">
      <is>
        <t>bha</t>
      </is>
    </nc>
  </rcc>
  <rcc rId="546" sId="1">
    <nc r="D40" t="inlineStr">
      <is>
        <t>bha</t>
      </is>
    </nc>
  </rcc>
  <rcc rId="547" sId="1">
    <nc r="D41" t="inlineStr">
      <is>
        <t>bha</t>
      </is>
    </nc>
  </rcc>
  <rfmt sheetId="1" sqref="D41">
    <dxf>
      <alignment horizontal="general" vertical="bottom" textRotation="0" wrapText="0" indent="0" justifyLastLine="0" shrinkToFit="0" readingOrder="0"/>
    </dxf>
  </rfmt>
  <rcc rId="548" sId="1">
    <nc r="D42" t="inlineStr">
      <is>
        <t>bha</t>
      </is>
    </nc>
  </rcc>
  <rfmt sheetId="1" sqref="D42">
    <dxf>
      <alignment horizontal="general" vertical="bottom" textRotation="0" wrapText="0" indent="0" justifyLastLine="0" shrinkToFit="0" readingOrder="0"/>
    </dxf>
  </rfmt>
  <rcc rId="549" sId="1">
    <nc r="D43" t="inlineStr">
      <is>
        <t>sharath</t>
      </is>
    </nc>
  </rcc>
  <rfmt sheetId="1" sqref="D43">
    <dxf>
      <alignment horizontal="general" vertical="bottom" textRotation="0" wrapText="0" indent="0" justifyLastLine="0" shrinkToFit="0" readingOrder="0"/>
    </dxf>
  </rfmt>
  <rcc rId="550" sId="1">
    <nc r="D64" t="inlineStr">
      <is>
        <t>bha</t>
      </is>
    </nc>
  </rcc>
  <rcc rId="551" sId="1">
    <nc r="D90" t="inlineStr">
      <is>
        <t>bha</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D75" t="inlineStr">
      <is>
        <t>manikanta</t>
      </is>
    </nc>
  </rcc>
  <rcc rId="119" sId="1">
    <nc r="D76" t="inlineStr">
      <is>
        <t>manikanta</t>
      </is>
    </nc>
  </rcc>
  <rcc rId="120" sId="1">
    <nc r="D116" t="inlineStr">
      <is>
        <t>manikanta</t>
      </is>
    </nc>
  </rcc>
  <rfmt sheetId="1" sqref="D116">
    <dxf>
      <alignment horizontal="general" vertical="bottom" textRotation="0" wrapText="0" indent="0" justifyLastLine="0" shrinkToFit="0" readingOrder="0"/>
    </dxf>
  </rfmt>
  <rcc rId="121" sId="1">
    <nc r="D193" t="inlineStr">
      <is>
        <t>manikanta</t>
      </is>
    </nc>
  </rcc>
  <rfmt sheetId="1" sqref="D193">
    <dxf>
      <alignment horizontal="general" vertical="bottom" textRotation="0" wrapText="0" indent="0" justifyLastLine="0" shrinkToFit="0" readingOrder="0"/>
    </dxf>
  </rfmt>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94094A0-2D50-4432-A504-E44EF0E822E8}" action="delete"/>
  <rdn rId="0" localSheetId="1" customView="1" name="Z_F94094A0_2D50_4432_A504_E44EF0E822E8_.wvu.FilterData" hidden="1" oldHidden="1">
    <formula>RPL_P_GC_IFWI_FV!$A$1:$AN$195</formula>
    <oldFormula>RPL_P_GC_IFWI_FV!$A$1:$AN$195</oldFormula>
  </rdn>
  <rcv guid="{F94094A0-2D50-4432-A504-E44EF0E822E8}" action="add"/>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3" sId="1">
    <nc r="D70" t="inlineStr">
      <is>
        <t>d</t>
      </is>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4" sId="1">
    <nc r="D73" t="inlineStr">
      <is>
        <t>d</t>
      </is>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5" sId="1">
    <nc r="D92" t="inlineStr">
      <is>
        <t>d</t>
      </is>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6" sId="1">
    <nc r="D170" t="inlineStr">
      <is>
        <t>d1</t>
      </is>
    </nc>
  </rcc>
  <rfmt sheetId="1" sqref="D170">
    <dxf>
      <alignment horizontal="general" vertical="bottom" textRotation="0" wrapText="0" indent="0" justifyLastLine="0" shrinkToFit="0" readingOrder="0"/>
    </dxf>
  </rfmt>
  <rcc rId="557" sId="1">
    <nc r="D134" t="inlineStr">
      <is>
        <t>bha</t>
      </is>
    </nc>
  </rcc>
  <rcc rId="558" sId="1">
    <nc r="D135" t="inlineStr">
      <is>
        <t>bha</t>
      </is>
    </nc>
  </rcc>
  <rcc rId="559" sId="1">
    <nc r="D136" t="inlineStr">
      <is>
        <t>bha</t>
      </is>
    </nc>
  </rcc>
  <rcc rId="560" sId="1">
    <nc r="D137" t="inlineStr">
      <is>
        <t>bha</t>
      </is>
    </nc>
  </rcc>
  <rfmt sheetId="1" sqref="D137">
    <dxf>
      <alignment horizontal="general" vertical="bottom" textRotation="0" wrapText="0" indent="0" justifyLastLine="0" shrinkToFit="0" readingOrder="0"/>
    </dxf>
  </rfmt>
  <rcc rId="561" sId="1">
    <nc r="D121" t="inlineStr">
      <is>
        <t>bha</t>
      </is>
    </nc>
  </rcc>
  <rcc rId="562" sId="1">
    <nc r="D69" t="inlineStr">
      <is>
        <t>d1</t>
      </is>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3" sId="1">
    <nc r="D142" t="inlineStr">
      <is>
        <t>d</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4" sId="1">
    <nc r="D143" t="inlineStr">
      <is>
        <t>d</t>
      </is>
    </nc>
  </rcc>
  <rcc rId="565" sId="1">
    <nc r="D145" t="inlineStr">
      <is>
        <t>d</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6" sId="1">
    <nc r="D154" t="inlineStr">
      <is>
        <t>d</t>
      </is>
    </nc>
  </rcc>
  <rcc rId="567" sId="1">
    <nc r="D157" t="inlineStr">
      <is>
        <t>d</t>
      </is>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8" sId="1">
    <nc r="D172" t="inlineStr">
      <is>
        <t>d</t>
      </is>
    </nc>
  </rcc>
  <rfmt sheetId="1" sqref="D172">
    <dxf>
      <alignment horizontal="general" vertical="bottom" textRotation="0" wrapText="0" indent="0" justifyLastLine="0" shrinkToFit="0" readingOrder="0"/>
    </dxf>
  </rfmt>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9" sId="1">
    <nc r="D175" t="inlineStr">
      <is>
        <t>d</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 sId="1">
    <nc r="C3" t="inlineStr">
      <is>
        <t>Passed</t>
      </is>
    </nc>
  </rcc>
  <rcc rId="123" sId="1">
    <nc r="D3" t="inlineStr">
      <is>
        <t>d</t>
      </is>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0" sId="1">
    <nc r="D127" t="inlineStr">
      <is>
        <t>bha</t>
      </is>
    </nc>
  </rcc>
  <rcc rId="571" sId="1">
    <nc r="D128" t="inlineStr">
      <is>
        <t>bha</t>
      </is>
    </nc>
  </rcc>
  <rcc rId="572" sId="1">
    <nc r="D113" t="inlineStr">
      <is>
        <t>bha</t>
      </is>
    </nc>
  </rcc>
  <rcc rId="573" sId="1">
    <nc r="D62" t="inlineStr">
      <is>
        <t>d</t>
      </is>
    </nc>
  </rcc>
  <rcc rId="574" sId="1">
    <nc r="D59" t="inlineStr">
      <is>
        <t>bha</t>
      </is>
    </nc>
  </rcc>
  <rcc rId="575" sId="1">
    <nc r="D49" t="inlineStr">
      <is>
        <t>d2</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94094A0-2D50-4432-A504-E44EF0E822E8}" action="delete"/>
  <rdn rId="0" localSheetId="1" customView="1" name="Z_F94094A0_2D50_4432_A504_E44EF0E822E8_.wvu.FilterData" hidden="1" oldHidden="1">
    <formula>RPL_P_GC_IFWI_FV!$A$1:$AN$195</formula>
    <oldFormula>RPL_P_GC_IFWI_FV!$A$1:$AN$195</oldFormula>
  </rdn>
  <rcv guid="{F94094A0-2D50-4432-A504-E44EF0E822E8}" action="add"/>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7" sId="1">
    <oc r="AM2" t="inlineStr">
      <is>
        <t>CFL-PRDtoTC-Mapping,ICL-ArchReview-PostSi,CNL_Automation_Production,InProdATMS1.0_03March2018,PSE 1.0,OBC-CNL-PTF-UEFI-Bootflow-EDK,OBC-CFL-PTF-UEFI-Bootflow-EDK,OBC-ICL-PTF-Common-System-Bootflows_UEFI,ICL_ATMS1.0_Automation,GLK_ATMS1.0_Automated_TCs,KBLR_ATMS1.0_Automated_TCs,ADL_S_Dryrun_Done,ADL-S_Delta1,ADL-S_Delta2,RKL-S X2_(CML-S+CMP-H)_S102,RKL-S X2_(CML-S+CMP-H)_S62,MTL_TRY_RUN,RPL_S_PSS_BASE,MTL_PSS_0.5,ARL_S_PSS0.5,UTR_SYNC,LNLM5SGC,LNLM4SDC1,LNLM3SDC2,LNLM3SDC3,LNLM3SDC4,LNLM3SDC5,LNLM2SDC6,LNLM2SDC7,MTLSGC1,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MTL_HFPGA_SOC_S,RPL_S_MASTER,RPL_S_BackwardCompc,ADL-S_ 5SGC_1DPC,ADL-S_4SDC1,ADL-S_4SDC2,ADL-S_4SDC4,ADL_N_MASTER,ADL_N_PSS_0.5,ADL_N_5SGC1,ADL_N_4SDC1,ADL_N_3SDC1,ADL_N_2SDC1,ADL_N_2SDC2,ADL_N_2SDC3,MTL_Test_Suite,IFWI_COMMON_UNIFIED,IFWI_TEST_SUITE,RPL-S_ 5SGC1,RPL-S_2SDC7,ADL-P_5SGC1,ADL-P_5SGC2,ADL-M_5SGC1,ADL-M_3SDC2,ADL-M_2SDC1,ADL-M_2SDC2,MTL_SIMICS_IN_EXECUTION_TEST,RPL-Px_5SGC1,RPL_S_IFWI_PO_Phase1,ADL_N_REV0,ADL-N_REV1,MTL_HSLE_Sanity_SOC,ADL_SBGA_5GC,ADL_SBGA_3DC1,ADL_SBGA_3DC2,ADL_SBGA_3DC3,ADL_SBGA_3DC4,ADL_SBGA_3DC,RPL_P_PSS_BIOSLNL_M_PSS0.5,LNL_M_PSS0.8,MTL_S_BIOS_Emulation,RPL_Px_PO_P1,ADL-S_Post-Si_In_Production,RPL_SBGA_IFWI_PO_Phase1,MTL_IFWI_CBV_BIOS,RPL_P_PO_P1,ARL_Px_IFWI_CI,MTL_M_P_PV_POR,RPL_P_Q0_DC2_PO_P1,ARL_S_IFWI_PSS,ARL_S_IFWI_0.5PSS</t>
      </is>
    </oc>
    <nc r="AM2" t="inlineStr">
      <is>
        <t>bg</t>
      </is>
    </nc>
  </rcc>
  <rcc rId="578" sId="1">
    <nc r="D48" t="inlineStr">
      <is>
        <t>d</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9" sId="1">
    <oc r="D48" t="inlineStr">
      <is>
        <t>d</t>
      </is>
    </oc>
    <nc r="D48" t="inlineStr">
      <is>
        <t>d2</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985CAC9-323F-4FEF-9FD1-3A7184BEC9D7}" action="delete"/>
  <rdn rId="0" localSheetId="1" customView="1" name="Z_D985CAC9_323F_4FEF_9FD1_3A7184BEC9D7_.wvu.FilterData" hidden="1" oldHidden="1">
    <formula>RPL_P_GC_IFWI_FV!$A$1:$AN$195</formula>
    <oldFormula>RPL_P_GC_IFWI_FV!$A$1:$AN$195</oldFormula>
  </rdn>
  <rcv guid="{D985CAC9-323F-4FEF-9FD1-3A7184BEC9D7}" action="add"/>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81" sId="1" ref="A180:XFD180" action="deleteRow">
    <rfmt sheetId="1" xfDxf="1" sqref="A180:XFD180" start="0" length="0"/>
    <rcc rId="0" sId="1">
      <nc r="A180">
        <f>HYPERLINK("https://hsdes.intel.com/resource/14013187917","14013187917")</f>
      </nc>
    </rcc>
    <rcc rId="0" sId="1">
      <nc r="B180" t="inlineStr">
        <is>
          <t>Verify Retimer firmware upgradation from OS</t>
        </is>
      </nc>
    </rcc>
    <rcc rId="0" sId="1">
      <nc r="C180" t="inlineStr">
        <is>
          <t>NA</t>
        </is>
      </nc>
    </rcc>
    <rcc rId="0" sId="1">
      <nc r="E180" t="inlineStr">
        <is>
          <t>Retimer firmware upgradation from OS NA</t>
        </is>
      </nc>
    </rcc>
    <rcc rId="0" sId="1">
      <nc r="F180" t="inlineStr">
        <is>
          <t>athirarx</t>
        </is>
      </nc>
    </rcc>
    <rcc rId="0" sId="1">
      <nc r="G180" t="inlineStr">
        <is>
          <t>common</t>
        </is>
      </nc>
    </rcc>
    <rcc rId="0" sId="1">
      <nc r="H180" t="inlineStr">
        <is>
          <t>Ingredient</t>
        </is>
      </nc>
    </rcc>
    <rcc rId="0" sId="1">
      <nc r="I180" t="inlineStr">
        <is>
          <t>Automatable</t>
        </is>
      </nc>
    </rcc>
    <rcc rId="0" sId="1">
      <nc r="J180" t="inlineStr">
        <is>
          <t>Intel Confidential</t>
        </is>
      </nc>
    </rcc>
    <rcc rId="0" sId="1">
      <nc r="K180" t="inlineStr">
        <is>
          <t>fw.ifwi.dekelPhy,fw.ifwi.iom,fw.ifwi.nphy,fw.ifwi.pmc,fw.ifwi.sphy,fw.ifwi.tbt</t>
        </is>
      </nc>
    </rcc>
    <rcc rId="0" sId="1">
      <nc r="L180">
        <v>30</v>
      </nc>
    </rcc>
    <rcc rId="0" sId="1">
      <nc r="M180">
        <v>25</v>
      </nc>
    </rcc>
    <rcc rId="0" sId="1">
      <nc r="N180" t="inlineStr">
        <is>
          <t>CSS-IVE-145374</t>
        </is>
      </nc>
    </rcc>
    <rcc rId="0" sId="1">
      <nc r="O180" t="inlineStr">
        <is>
          <t>TCSS</t>
        </is>
      </nc>
    </rcc>
    <rcc rId="0" sId="1">
      <nc r="P180" t="inlineStr">
        <is>
          <t>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Q180" t="inlineStr">
        <is>
          <t>iTBT,USB-TypeC</t>
        </is>
      </nc>
    </rcc>
    <rcc rId="0" sId="1">
      <nc r="R180" t="inlineStr">
        <is>
          <t>Added Part of  Firmware update flows to BKC tests
BBR_TDT_update_rev0.1.docx
ADL : 14010718489</t>
        </is>
      </nc>
    </rcc>
    <rcc rId="0" sId="1">
      <nc r="S180" t="inlineStr">
        <is>
          <t>CSS-IVE-145374</t>
        </is>
      </nc>
    </rcc>
    <rcc rId="0" sId="1">
      <nc r="T180" t="inlineStr">
        <is>
          <t>Consumer,Corporate_vPro</t>
        </is>
      </nc>
    </rcc>
    <rcc rId="0" sId="1">
      <nc r="V180" t="inlineStr">
        <is>
          <t>raghav3x</t>
        </is>
      </nc>
    </rcc>
    <rcc rId="0" sId="1">
      <nc r="W180" t="inlineStr">
        <is>
          <t>Retimer NVM image Should be updated on TBT controller using TDT application without any issue and device should be functional after and before Retimer update</t>
        </is>
      </nc>
    </rcc>
    <rcc rId="0" sId="1">
      <nc r="X180" t="inlineStr">
        <is>
          <t>Client-IFWI</t>
        </is>
      </nc>
    </rcc>
    <rcc rId="0" sId="1">
      <nc r="Y180" t="inlineStr">
        <is>
          <t>2-high</t>
        </is>
      </nc>
    </rcc>
    <rcc rId="0" sId="1">
      <nc r="Z180" t="inlineStr">
        <is>
          <t>ifwi.alderlake,ifwi.arrowlake,ifwi.lunarlake,ifwi.meteorlake,ifwi.raptorlake,ifwi.raptorlake_refresh</t>
        </is>
      </nc>
    </rcc>
    <rcc rId="0" sId="1">
      <nc r="AA180" t="inlineStr">
        <is>
          <t>ifwi.alderlake,ifwi.meteorlake,ifwi.raptorlake</t>
        </is>
      </nc>
    </rcc>
    <rcc rId="0" sId="1">
      <nc r="AC180" t="inlineStr">
        <is>
          <t>product</t>
        </is>
      </nc>
    </rcc>
    <rcc rId="0" sId="1">
      <nc r="AD180" t="inlineStr">
        <is>
          <t>open.test_update_phase</t>
        </is>
      </nc>
    </rcc>
    <rcc rId="0" sId="1">
      <nc r="AF180" t="inlineStr">
        <is>
          <t>High</t>
        </is>
      </nc>
    </rcc>
    <rcc rId="0" sId="1">
      <nc r="AG180" t="inlineStr">
        <is>
          <t>L3 Extended-BAT-FV</t>
        </is>
      </nc>
    </rcc>
    <rcc rId="0" sId="1">
      <nc r="AJ180" t="inlineStr">
        <is>
          <t>Functional</t>
        </is>
      </nc>
    </rcc>
    <rcc rId="0" sId="1">
      <nc r="AK180" t="inlineStr">
        <is>
          <t>TDT_tool</t>
        </is>
      </nc>
    </rcc>
    <rcc rId="0" sId="1">
      <nc r="AL180" t="inlineStr">
        <is>
          <t>This test case to ensure Retimer firmware upgrading from OS using Tenlira/TDT tool </t>
        </is>
      </nc>
    </rcc>
    <rcc rId="0" sId="1">
      <nc r="AM180" t="inlineStr">
        <is>
          <t>IFWI_Payload_Dekel,MTL_Test_Suite,IFWI_SYNC,ADLMLP4x,IFWI_FOC_BAT,ADL-P_5SGC1,ADL-P_5SGC2,IFWI_TEST_SUITE,IFWI_COVERAGE_DELTA,ADL-M_5SGC1,ADL-M_4SDC1,ADL-M_3SDC1,ADL-M_3SDC2,ADL-M_3SDC3,RPL-Px_5SGC1,RPL-Px_3SDC1,RPL-P_5SGC1,RPL-P_5SGC2,RPL-P_4SDC1,RPL-P_3SDC2,RPL-P_2SDC3,ADL_SBGA_5GC,MTL_IFWI_CBV_BIOS,MTL-P_5SGC1,MTL-P_4SDC1,MTL-P_4SDC2,MTL-P_3SDC3,MTL-P_3SDC4,MTL-P_2SDC5,MTL-P_2SDC6,RPL-P_2SDC5,RPL-P_2SDC6,RPL-Px_4SP2,RPL-Px_2SDC1,RPL_Hx-R-GC,RPL_Hx-R-DC1,RPL_Hx-R-GC,RPL_Hx-R-DC1,RPL_Hx-R-GC,RPL_Hx-R-DC1,LNLM2SDC7,LNLM2SDC7,RPLP_SV1GC,RPLP_Win10GC,RPLP_SV1DC1,RPLP_Win10DC1,RPLP_SV1DC2,RPLP_Win10DC2</t>
        </is>
      </nc>
    </rcc>
    <rcc rId="0" sId="1">
      <nc r="AN180" t="inlineStr">
        <is>
          <t>alderlake-m,alderlake-p,alderlake-sb,arrowlake-s,lunarlake-m,lunarlake-p,lunarlake-s,meteorlake-m,meteorlake-p,meteorlake-s,raptorlake-p,raptorlake-px,raptorlake_refresh-sbga</t>
        </is>
      </nc>
    </rcc>
  </rrc>
  <rrc rId="582" sId="1" ref="A180:XFD180" action="deleteRow">
    <rfmt sheetId="1" xfDxf="1" sqref="A180:XFD180" start="0" length="0"/>
    <rcc rId="0" sId="1">
      <nc r="A180">
        <f>HYPERLINK("https://hsdes.intel.com/resource/14013187920","14013187920")</f>
      </nc>
    </rcc>
    <rcc rId="0" sId="1">
      <nc r="B180" t="inlineStr">
        <is>
          <t>Verify Retimer firmware Down gradation from OS</t>
        </is>
      </nc>
    </rcc>
    <rcc rId="0" sId="1">
      <nc r="C180" t="inlineStr">
        <is>
          <t>NA</t>
        </is>
      </nc>
    </rcc>
    <rcc rId="0" sId="1">
      <nc r="E180" t="inlineStr">
        <is>
          <t>Retimer firmware Down gradation from OS NA</t>
        </is>
      </nc>
    </rcc>
    <rcc rId="0" sId="1">
      <nc r="F180" t="inlineStr">
        <is>
          <t>athirarx</t>
        </is>
      </nc>
    </rcc>
    <rcc rId="0" sId="1">
      <nc r="G180" t="inlineStr">
        <is>
          <t>common</t>
        </is>
      </nc>
    </rcc>
    <rcc rId="0" sId="1">
      <nc r="H180" t="inlineStr">
        <is>
          <t>Ingredient</t>
        </is>
      </nc>
    </rcc>
    <rcc rId="0" sId="1">
      <nc r="I180" t="inlineStr">
        <is>
          <t>Automatable</t>
        </is>
      </nc>
    </rcc>
    <rcc rId="0" sId="1">
      <nc r="J180" t="inlineStr">
        <is>
          <t>Intel Confidential</t>
        </is>
      </nc>
    </rcc>
    <rcc rId="0" sId="1">
      <nc r="K180" t="inlineStr">
        <is>
          <t>fw.ifwi.dekelPhy,fw.ifwi.iom,fw.ifwi.nphy,fw.ifwi.pmc,fw.ifwi.sphy,fw.ifwi.tbt</t>
        </is>
      </nc>
    </rcc>
    <rcc rId="0" sId="1">
      <nc r="L180">
        <v>30</v>
      </nc>
    </rcc>
    <rcc rId="0" sId="1">
      <nc r="M180">
        <v>25</v>
      </nc>
    </rcc>
    <rcc rId="0" sId="1">
      <nc r="N180" t="inlineStr">
        <is>
          <t>CSS-IVE-145375</t>
        </is>
      </nc>
    </rcc>
    <rcc rId="0" sId="1">
      <nc r="O180" t="inlineStr">
        <is>
          <t>TCSS</t>
        </is>
      </nc>
    </rcc>
    <rcc rId="0" sId="1">
      <nc r="P180" t="inlineStr">
        <is>
          <t>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Q180" t="inlineStr">
        <is>
          <t>iTBT,USB-TypeC</t>
        </is>
      </nc>
    </rcc>
    <rcc rId="0" sId="1">
      <nc r="R180" t="inlineStr">
        <is>
          <t>Added Part of  Firmware update flows to BKC tests
BBR_TDT_update_rev0.1.docx
ADL : 14010718489</t>
        </is>
      </nc>
    </rcc>
    <rcc rId="0" sId="1">
      <nc r="S180" t="inlineStr">
        <is>
          <t>CSS-IVE-145375</t>
        </is>
      </nc>
    </rcc>
    <rcc rId="0" sId="1">
      <nc r="T180" t="inlineStr">
        <is>
          <t>Consumer,Corporate_vPro</t>
        </is>
      </nc>
    </rcc>
    <rcc rId="0" sId="1">
      <nc r="V180" t="inlineStr">
        <is>
          <t>raghav3x</t>
        </is>
      </nc>
    </rcc>
    <rcc rId="0" sId="1">
      <nc r="W180" t="inlineStr">
        <is>
          <t>Retimer NVM image Should be updated on TBT controller using TDT application without any issue and device should be functional after and before Retimer update</t>
        </is>
      </nc>
    </rcc>
    <rcc rId="0" sId="1">
      <nc r="X180" t="inlineStr">
        <is>
          <t>Client-IFWI</t>
        </is>
      </nc>
    </rcc>
    <rcc rId="0" sId="1">
      <nc r="Y180" t="inlineStr">
        <is>
          <t>2-high</t>
        </is>
      </nc>
    </rcc>
    <rcc rId="0" sId="1">
      <nc r="Z180" t="inlineStr">
        <is>
          <t>ifwi.alderlake,ifwi.arrowlake,ifwi.lunarlake,ifwi.meteorlake,ifwi.raptorlake,ifwi.raptorlake_refresh</t>
        </is>
      </nc>
    </rcc>
    <rcc rId="0" sId="1">
      <nc r="AA180" t="inlineStr">
        <is>
          <t>ifwi.alderlake,ifwi.meteorlake,ifwi.raptorlake</t>
        </is>
      </nc>
    </rcc>
    <rcc rId="0" sId="1">
      <nc r="AC180" t="inlineStr">
        <is>
          <t>product</t>
        </is>
      </nc>
    </rcc>
    <rcc rId="0" sId="1">
      <nc r="AD180" t="inlineStr">
        <is>
          <t>open.test_update_phase</t>
        </is>
      </nc>
    </rcc>
    <rcc rId="0" sId="1">
      <nc r="AF180" t="inlineStr">
        <is>
          <t>High</t>
        </is>
      </nc>
    </rcc>
    <rcc rId="0" sId="1">
      <nc r="AG180" t="inlineStr">
        <is>
          <t>L3 Extended-BAT-FV</t>
        </is>
      </nc>
    </rcc>
    <rcc rId="0" sId="1">
      <nc r="AJ180" t="inlineStr">
        <is>
          <t>Functional</t>
        </is>
      </nc>
    </rcc>
    <rcc rId="0" sId="1">
      <nc r="AK180" t="inlineStr">
        <is>
          <t>TDT_tool</t>
        </is>
      </nc>
    </rcc>
    <rcc rId="0" sId="1">
      <nc r="AL180" t="inlineStr">
        <is>
          <t>This test case to ensure Retimer firmware downgrading from OS using Tenlira/TDT tool </t>
        </is>
      </nc>
    </rcc>
    <rcc rId="0" sId="1">
      <nc r="AM180" t="inlineStr">
        <is>
          <t>IFWI_Payload_Dekel,MTL_Test_Suite,IFWI_SYNC,ADLMLP4x,ADL-P_5SGC1,ADL-P_5SGC2,IFWI_TEST_SUITE,IFWI_Coverage_delta,ADL-M_5SGC1,ADL-M_4SDC1,ADL-M_3SDC1,ADL-M_3SDC2,ADL-M_3SDC3,RPL-Px_5SGC1,RPL-Px_3SDC1,RPL-P_5SGC1,RPL-P_5SGC2,RPL-P_4SDC1,RPL-P_3SDC2,RPL-P_2SDC3,ADL_SBGA_5GC,MTL_IFWI_CBV_BIOS,MTL-P_5SGC1,MTL-P_4SDC1,MTL-P_4SDC2,MTL-P_3SDC3,MTL-P_3SDC4,MTL-P_2SDC5,MTL-P_2SDC6,RPL-P_2SDC5,RPL-P_2SDC6,RPL-Px_4SP2,RPL-Px_2SDC1,RPL_Hx-R-GC,RPL_Hx-R-DC1,RPL_Hx-R-GC,RPL_Hx-R-DC1,RPL_Hx-R-GC,RPL_Hx-R-DC1,LNLM2SDC7,LNLM2SDC7,RPLP_SV1GC,RPLP_Win10GC,RPLP_SV1DC1,RPLP_Win10DC1,RPLP_SV1DC2,RPLP_Win10DC2</t>
        </is>
      </nc>
    </rcc>
    <rcc rId="0" sId="1">
      <nc r="AN180" t="inlineStr">
        <is>
          <t>alderlake-m,alderlake-p,alderlake-sb,arrowlake-s,lunarlake-m,lunarlake-p,lunarlake-s,meteorlake-m,meteorlake-p,meteorlake-s,raptorlake-p,raptorlake-px,raptorlake_refresh-sbga</t>
        </is>
      </nc>
    </rcc>
  </rrc>
  <rcc rId="583" sId="1">
    <oc r="A1" t="inlineStr">
      <is>
        <t>id</t>
      </is>
    </oc>
    <nc r="A1" t="inlineStr">
      <is>
        <t>TCD_ID</t>
      </is>
    </nc>
  </rcc>
  <rcc rId="584" sId="1">
    <oc r="B1" t="inlineStr">
      <is>
        <t>title</t>
      </is>
    </oc>
    <nc r="B1" t="inlineStr">
      <is>
        <t>TCD_Title</t>
      </is>
    </nc>
  </rcc>
  <rcc rId="585" sId="1">
    <oc r="C1" t="inlineStr">
      <is>
        <t>status</t>
      </is>
    </oc>
    <nc r="C1" t="inlineStr">
      <is>
        <t>Status</t>
      </is>
    </nc>
  </rcc>
  <rdn rId="0" localSheetId="1" customView="1" name="Z_5AD6F99A_39D7_446E_94C7_CEA20AEA98DF_.wvu.FilterData" hidden="1" oldHidden="1">
    <formula>RPL_P_GC_IFWI_FV!$A$1:$AN$193</formula>
  </rdn>
  <rcv guid="{5AD6F99A-39D7-446E-94C7-CEA20AEA98DF}"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C75" t="inlineStr">
      <is>
        <t>Passed</t>
      </is>
    </nc>
  </rcc>
  <rcc rId="125" sId="1">
    <nc r="C116" t="inlineStr">
      <is>
        <t>Passed</t>
      </is>
    </nc>
  </rcc>
  <rcc rId="126" sId="1">
    <nc r="C193" t="inlineStr">
      <is>
        <t>Passed</t>
      </is>
    </nc>
  </rcc>
  <rfmt sheetId="1" sqref="C193">
    <dxf>
      <alignment horizontal="general" vertical="bottom" textRotation="0" wrapText="0" indent="0" justifyLastLine="0" shrinkToFit="0" readingOrder="0"/>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 sId="1">
    <nc r="C123" t="inlineStr">
      <is>
        <t>Passed</t>
      </is>
    </nc>
  </rcc>
  <rcc rId="128" sId="1">
    <nc r="D123" t="inlineStr">
      <is>
        <t>Sharath</t>
      </is>
    </nc>
  </rcc>
  <rdn rId="0" localSheetId="1" customView="1" name="Z_0344778E_D9B9_4F91_842A_29592078FB33_.wvu.FilterData" hidden="1" oldHidden="1">
    <formula>RPL_P_GC_IFWI_FV!$A$1:$AM$196</formula>
  </rdn>
  <rcv guid="{0344778E-D9B9-4F91-842A-29592078FB33}"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C4" t="inlineStr">
      <is>
        <t>Passed</t>
      </is>
    </nc>
  </rcc>
  <rcc rId="2" sId="1">
    <nc r="C8" t="inlineStr">
      <is>
        <t>Passed</t>
      </is>
    </nc>
  </rcc>
  <rcc rId="3" sId="1">
    <nc r="C11" t="inlineStr">
      <is>
        <t>Passed</t>
      </is>
    </nc>
  </rcc>
  <rcc rId="4" sId="1">
    <nc r="C12" t="inlineStr">
      <is>
        <t>Passed</t>
      </is>
    </nc>
  </rcc>
  <rcc rId="5" sId="1">
    <nc r="C30" t="inlineStr">
      <is>
        <t>Passed</t>
      </is>
    </nc>
  </rcc>
  <rcc rId="6" sId="1">
    <nc r="C18" t="inlineStr">
      <is>
        <t>Passed</t>
      </is>
    </nc>
  </rcc>
  <rcc rId="7" sId="1">
    <nc r="C27" t="inlineStr">
      <is>
        <t>Passed</t>
      </is>
    </nc>
  </rcc>
  <rcc rId="8" sId="1">
    <nc r="C47" t="inlineStr">
      <is>
        <t>Passed</t>
      </is>
    </nc>
  </rcc>
  <rcc rId="9" sId="1">
    <nc r="C48" t="inlineStr">
      <is>
        <t>Passed</t>
      </is>
    </nc>
  </rcc>
  <rcc rId="10" sId="1">
    <nc r="C49" t="inlineStr">
      <is>
        <t>Passed</t>
      </is>
    </nc>
  </rcc>
  <rcc rId="11" sId="1">
    <nc r="C52" t="inlineStr">
      <is>
        <t>Passed</t>
      </is>
    </nc>
  </rcc>
  <rfmt sheetId="1" sqref="C52">
    <dxf>
      <alignment horizontal="general" vertical="bottom" textRotation="0" wrapText="0" indent="0" justifyLastLine="0" shrinkToFit="0" readingOrder="0"/>
    </dxf>
  </rfmt>
  <rcc rId="12" sId="1">
    <nc r="C53" t="inlineStr">
      <is>
        <t>Passed</t>
      </is>
    </nc>
  </rcc>
  <rfmt sheetId="1" sqref="C53">
    <dxf>
      <alignment horizontal="general" vertical="bottom" textRotation="0" wrapText="0" indent="0" justifyLastLine="0" shrinkToFit="0" readingOrder="0"/>
    </dxf>
  </rfmt>
  <rcc rId="13" sId="1">
    <nc r="C54" t="inlineStr">
      <is>
        <t>Passed</t>
      </is>
    </nc>
  </rcc>
  <rfmt sheetId="1" sqref="C54">
    <dxf>
      <alignment horizontal="general" vertical="bottom" textRotation="0" wrapText="0" indent="0" justifyLastLine="0" shrinkToFit="0" readingOrder="0"/>
    </dxf>
  </rfmt>
  <rcc rId="14" sId="1">
    <nc r="C57" t="inlineStr">
      <is>
        <t>Passed</t>
      </is>
    </nc>
  </rcc>
  <rfmt sheetId="1" sqref="C57">
    <dxf>
      <alignment horizontal="general" vertical="bottom" textRotation="0" wrapText="0" indent="0" justifyLastLine="0" shrinkToFit="0" readingOrder="0"/>
    </dxf>
  </rfmt>
  <rcc rId="15" sId="1">
    <nc r="C59" t="inlineStr">
      <is>
        <t>Passed</t>
      </is>
    </nc>
  </rcc>
  <rcc rId="16" sId="1">
    <nc r="C60" t="inlineStr">
      <is>
        <t>Passed</t>
      </is>
    </nc>
  </rcc>
  <rfmt sheetId="1" sqref="C61">
    <dxf>
      <alignment horizontal="general" vertical="bottom" textRotation="0" wrapText="0" indent="0" justifyLastLine="0" shrinkToFit="0" readingOrder="0"/>
    </dxf>
  </rfmt>
  <rcc rId="17" sId="1">
    <nc r="C63" t="inlineStr">
      <is>
        <t>Passed</t>
      </is>
    </nc>
  </rcc>
  <rcc rId="18" sId="1">
    <nc r="C64" t="inlineStr">
      <is>
        <t>Passed</t>
      </is>
    </nc>
  </rcc>
  <rfmt sheetId="1" sqref="C64">
    <dxf>
      <alignment horizontal="general" vertical="bottom" textRotation="0" wrapText="0" indent="0" justifyLastLine="0" shrinkToFit="0" readingOrder="0"/>
    </dxf>
  </rfmt>
  <rcc rId="19" sId="1">
    <nc r="C81" t="inlineStr">
      <is>
        <t>Passed</t>
      </is>
    </nc>
  </rcc>
  <rcc rId="20" sId="1">
    <nc r="C85" t="inlineStr">
      <is>
        <t>Passed</t>
      </is>
    </nc>
  </rcc>
  <rcc rId="21" sId="1">
    <nc r="C87" t="inlineStr">
      <is>
        <t>Passed</t>
      </is>
    </nc>
  </rcc>
  <rcc rId="22" sId="1">
    <nc r="C88" t="inlineStr">
      <is>
        <t>Passed</t>
      </is>
    </nc>
  </rcc>
  <rcc rId="23" sId="1">
    <nc r="C91" t="inlineStr">
      <is>
        <t>Passed</t>
      </is>
    </nc>
  </rcc>
  <rcc rId="24" sId="1">
    <nc r="C92" t="inlineStr">
      <is>
        <t>Passed</t>
      </is>
    </nc>
  </rcc>
  <rfmt sheetId="1" sqref="C92">
    <dxf>
      <alignment horizontal="general" vertical="bottom" textRotation="0" wrapText="0" indent="0" justifyLastLine="0" shrinkToFit="0" readingOrder="0"/>
    </dxf>
  </rfmt>
  <rcc rId="25" sId="1">
    <nc r="C98" t="inlineStr">
      <is>
        <t>Passed</t>
      </is>
    </nc>
  </rcc>
  <rcc rId="26" sId="1">
    <nc r="C102" t="inlineStr">
      <is>
        <t>Passed</t>
      </is>
    </nc>
  </rcc>
  <rcc rId="27" sId="1">
    <nc r="C106" t="inlineStr">
      <is>
        <t>Passed</t>
      </is>
    </nc>
  </rcc>
  <rcc rId="28" sId="1">
    <nc r="C107" t="inlineStr">
      <is>
        <t>Passed</t>
      </is>
    </nc>
  </rcc>
  <rcc rId="29" sId="1">
    <nc r="C108" t="inlineStr">
      <is>
        <t>Passed</t>
      </is>
    </nc>
  </rcc>
  <rcc rId="30" sId="1">
    <nc r="C109" t="inlineStr">
      <is>
        <t>Passed</t>
      </is>
    </nc>
  </rcc>
  <rfmt sheetId="1" sqref="C109">
    <dxf>
      <alignment horizontal="general" vertical="bottom" textRotation="0" wrapText="0" indent="0" justifyLastLine="0" shrinkToFit="0" readingOrder="0"/>
    </dxf>
  </rfmt>
  <rcc rId="31" sId="1">
    <nc r="C110" t="inlineStr">
      <is>
        <t>Passed</t>
      </is>
    </nc>
  </rcc>
  <rfmt sheetId="1" sqref="C110">
    <dxf>
      <alignment horizontal="general" vertical="bottom" textRotation="0" wrapText="0" indent="0" justifyLastLine="0" shrinkToFit="0" readingOrder="0"/>
    </dxf>
  </rfmt>
  <rcc rId="32" sId="1">
    <nc r="C111" t="inlineStr">
      <is>
        <t>Passed</t>
      </is>
    </nc>
  </rcc>
  <rfmt sheetId="1" sqref="C111">
    <dxf>
      <alignment horizontal="general" vertical="bottom" textRotation="0" wrapText="0" indent="0" justifyLastLine="0" shrinkToFit="0" readingOrder="0"/>
    </dxf>
  </rfmt>
  <rcc rId="33" sId="1">
    <nc r="C112" t="inlineStr">
      <is>
        <t>Passed</t>
      </is>
    </nc>
  </rcc>
  <rfmt sheetId="1" sqref="C112">
    <dxf>
      <alignment horizontal="general" vertical="bottom" textRotation="0" wrapText="0" indent="0" justifyLastLine="0" shrinkToFit="0" readingOrder="0"/>
    </dxf>
  </rfmt>
  <rcc rId="34" sId="1">
    <nc r="C114" t="inlineStr">
      <is>
        <t>Passed</t>
      </is>
    </nc>
  </rcc>
  <rfmt sheetId="1" sqref="C114">
    <dxf>
      <alignment horizontal="general" vertical="bottom" textRotation="0" wrapText="0" indent="0" justifyLastLine="0" shrinkToFit="0" readingOrder="0"/>
    </dxf>
  </rfmt>
  <rcc rId="35" sId="1">
    <nc r="C115" t="inlineStr">
      <is>
        <t>Passed</t>
      </is>
    </nc>
  </rcc>
  <rfmt sheetId="1" sqref="C115">
    <dxf>
      <alignment horizontal="general" vertical="bottom" textRotation="0" wrapText="0" indent="0" justifyLastLine="0" shrinkToFit="0" readingOrder="0"/>
    </dxf>
  </rfmt>
  <rfmt sheetId="1" sqref="C113">
    <dxf>
      <alignment horizontal="general" vertical="bottom" textRotation="0" wrapText="0" indent="0" justifyLastLine="0" shrinkToFit="0" readingOrder="0"/>
    </dxf>
  </rfmt>
  <rcc rId="36" sId="1">
    <nc r="C116" t="inlineStr">
      <is>
        <t>Passed</t>
      </is>
    </nc>
  </rcc>
  <rfmt sheetId="1" sqref="C116">
    <dxf>
      <alignment horizontal="general" vertical="bottom" textRotation="0" wrapText="0" indent="0" justifyLastLine="0" shrinkToFit="0" readingOrder="0"/>
    </dxf>
  </rfmt>
  <rcc rId="37" sId="1">
    <nc r="C117" t="inlineStr">
      <is>
        <t>Passed</t>
      </is>
    </nc>
  </rcc>
  <rfmt sheetId="1" sqref="C117">
    <dxf>
      <alignment horizontal="general" vertical="bottom" textRotation="0" wrapText="0" indent="0" justifyLastLine="0" shrinkToFit="0" readingOrder="0"/>
    </dxf>
  </rfmt>
  <rfmt sheetId="1" sqref="C118">
    <dxf>
      <alignment horizontal="general" vertical="bottom" textRotation="0" wrapText="0" indent="0" justifyLastLine="0" shrinkToFit="0" readingOrder="0"/>
    </dxf>
  </rfmt>
  <rcc rId="38" sId="1">
    <nc r="C121" t="inlineStr">
      <is>
        <t>Passed</t>
      </is>
    </nc>
  </rcc>
  <rcc rId="39" sId="1">
    <nc r="C123" t="inlineStr">
      <is>
        <t>Passed</t>
      </is>
    </nc>
  </rcc>
  <rcc rId="40" sId="1">
    <nc r="C124" t="inlineStr">
      <is>
        <t>Passed</t>
      </is>
    </nc>
  </rcc>
  <rcc rId="41" sId="1">
    <nc r="C125" t="inlineStr">
      <is>
        <t>Passed</t>
      </is>
    </nc>
  </rcc>
  <rfmt sheetId="1" sqref="C125">
    <dxf>
      <alignment horizontal="general" vertical="bottom" textRotation="0" wrapText="0" indent="0" justifyLastLine="0" shrinkToFit="0" readingOrder="0"/>
    </dxf>
  </rfmt>
  <rfmt sheetId="1" sqref="C128">
    <dxf>
      <alignment horizontal="general" vertical="bottom" textRotation="0" wrapText="0" indent="0" justifyLastLine="0" shrinkToFit="0" readingOrder="0"/>
    </dxf>
  </rfmt>
  <rcc rId="42" sId="1">
    <nc r="C132" t="inlineStr">
      <is>
        <t>Passed</t>
      </is>
    </nc>
  </rcc>
  <rcc rId="43" sId="1">
    <nc r="C136" t="inlineStr">
      <is>
        <t>Passed</t>
      </is>
    </nc>
  </rcc>
  <rcc rId="44" sId="1">
    <nc r="C140" t="inlineStr">
      <is>
        <t>Passed</t>
      </is>
    </nc>
  </rcc>
  <rcc rId="45" sId="1">
    <nc r="C145" t="inlineStr">
      <is>
        <t>Passed</t>
      </is>
    </nc>
  </rcc>
  <rcc rId="46" sId="1">
    <nc r="C154" t="inlineStr">
      <is>
        <t>Passed</t>
      </is>
    </nc>
  </rcc>
  <rcc rId="47" sId="1">
    <nc r="C164" t="inlineStr">
      <is>
        <t>Passed</t>
      </is>
    </nc>
  </rcc>
  <rcc rId="48" sId="1">
    <nc r="C166" t="inlineStr">
      <is>
        <t>Passed</t>
      </is>
    </nc>
  </rcc>
  <rcc rId="49" sId="1">
    <nc r="C182" t="inlineStr">
      <is>
        <t>Passed</t>
      </is>
    </nc>
  </rcc>
  <rcc rId="50" sId="1">
    <nc r="C183" t="inlineStr">
      <is>
        <t>Passed</t>
      </is>
    </nc>
  </rcc>
  <rcc rId="51" sId="1">
    <nc r="C195" t="inlineStr">
      <is>
        <t>Passed</t>
      </is>
    </nc>
  </rcc>
  <rcc rId="52" sId="1">
    <nc r="C196" t="inlineStr">
      <is>
        <t>Passed</t>
      </is>
    </nc>
  </rcc>
  <rcc rId="53" sId="1">
    <nc r="C197" t="inlineStr">
      <is>
        <t>Passed</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 sId="1">
    <nc r="C76" t="inlineStr">
      <is>
        <t>Passed</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 sId="1">
    <nc r="C19" t="inlineStr">
      <is>
        <t>Passed</t>
      </is>
    </nc>
  </rcc>
  <rcc rId="132" sId="1">
    <nc r="C18" t="inlineStr">
      <is>
        <t>Passed</t>
      </is>
    </nc>
  </rcc>
  <rrc rId="133" sId="1" ref="D1:D1048576" action="insertCol"/>
  <rcc rId="134" sId="1">
    <nc r="D1" t="inlineStr">
      <is>
        <t>passed by</t>
      </is>
    </nc>
  </rcc>
  <rfmt sheetId="1" sqref="D1">
    <dxf>
      <alignment horizontal="general" vertical="bottom" textRotation="0" wrapText="0" indent="0" justifyLastLine="0" shrinkToFit="0" readingOrder="0"/>
    </dxf>
  </rfmt>
  <rcc rId="135" sId="1">
    <nc r="D18" t="inlineStr">
      <is>
        <t>bha</t>
      </is>
    </nc>
  </rcc>
  <rcc rId="136" sId="1">
    <nc r="D19" t="inlineStr">
      <is>
        <t>bha</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 sId="1">
    <nc r="D75" t="inlineStr">
      <is>
        <t>manikanta</t>
      </is>
    </nc>
  </rcc>
  <rcc rId="138" sId="1">
    <nc r="D76" t="inlineStr">
      <is>
        <t>manikanta</t>
      </is>
    </nc>
  </rcc>
  <rcc rId="139" sId="1">
    <nc r="D116" t="inlineStr">
      <is>
        <t>manikanta</t>
      </is>
    </nc>
  </rcc>
  <rcc rId="140" sId="1">
    <nc r="D163" t="inlineStr">
      <is>
        <t>manikanta</t>
      </is>
    </nc>
  </rcc>
  <rcc rId="141" sId="1">
    <nc r="D164" t="inlineStr">
      <is>
        <t>manikanta</t>
      </is>
    </nc>
  </rcc>
  <rcc rId="142" sId="1">
    <nc r="D165" t="inlineStr">
      <is>
        <t>manikanta</t>
      </is>
    </nc>
  </rcc>
  <rfmt sheetId="1" sqref="D178">
    <dxf>
      <alignment horizontal="general" vertical="bottom" textRotation="0" wrapText="0" indent="0" justifyLastLine="0" shrinkToFit="0" readingOrder="0"/>
    </dxf>
  </rfmt>
  <rcc rId="143" sId="1">
    <nc r="D193" t="inlineStr">
      <is>
        <t>manikanta</t>
      </is>
    </nc>
  </rcc>
  <rcc rId="144" sId="1">
    <oc r="E75" t="inlineStr">
      <is>
        <t>manikanta</t>
      </is>
    </oc>
    <nc r="E75"/>
  </rcc>
  <rcc rId="145" sId="1">
    <oc r="E76" t="inlineStr">
      <is>
        <t>manikanta</t>
      </is>
    </oc>
    <nc r="E76"/>
  </rcc>
  <rcc rId="146" sId="1">
    <oc r="E116" t="inlineStr">
      <is>
        <t>manikanta</t>
      </is>
    </oc>
    <nc r="E116"/>
  </rcc>
  <rcc rId="147" sId="1">
    <oc r="E163" t="inlineStr">
      <is>
        <t>manikanta</t>
      </is>
    </oc>
    <nc r="E163"/>
  </rcc>
  <rcc rId="148" sId="1">
    <oc r="E164" t="inlineStr">
      <is>
        <t>manikanta</t>
      </is>
    </oc>
    <nc r="E164"/>
  </rcc>
  <rcc rId="149" sId="1">
    <oc r="E165" t="inlineStr">
      <is>
        <t>manikanta</t>
      </is>
    </oc>
    <nc r="E165"/>
  </rcc>
  <rcc rId="150" sId="1">
    <oc r="E193" t="inlineStr">
      <is>
        <t>manikanta</t>
      </is>
    </oc>
    <nc r="E193"/>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 sId="1">
    <nc r="C109" t="inlineStr">
      <is>
        <t>Passed</t>
      </is>
    </nc>
  </rcc>
  <rcc rId="152" sId="1">
    <nc r="C128" t="inlineStr">
      <is>
        <t>Passed</t>
      </is>
    </nc>
  </rcc>
  <rcc rId="153" sId="1">
    <nc r="D109" t="inlineStr">
      <is>
        <t>bha</t>
      </is>
    </nc>
  </rcc>
  <rcc rId="154" sId="1">
    <nc r="D128" t="inlineStr">
      <is>
        <t>bha</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5" sId="1">
    <nc r="C179" t="inlineStr">
      <is>
        <t>Passed</t>
      </is>
    </nc>
  </rcc>
  <rfmt sheetId="1" sqref="C179">
    <dxf>
      <alignment horizontal="general" vertical="bottom" textRotation="0" wrapText="0" indent="0" justifyLastLine="0" shrinkToFit="0" readingOrder="0"/>
    </dxf>
  </rfmt>
  <rcc rId="156" sId="1">
    <nc r="D179" t="inlineStr">
      <is>
        <t>manikanta</t>
      </is>
    </nc>
  </rcc>
  <rfmt sheetId="1" sqref="D179">
    <dxf>
      <alignment horizontal="general" vertical="bottom" textRotation="0" wrapText="0" indent="0" justifyLastLine="0" shrinkToFit="0" readingOrder="0"/>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 sId="1">
    <nc r="C178" t="inlineStr">
      <is>
        <t>Passed</t>
      </is>
    </nc>
  </rcc>
  <rfmt sheetId="1" sqref="C178">
    <dxf>
      <alignment horizontal="general" vertical="bottom" textRotation="0" wrapText="0" indent="0" justifyLastLine="0" shrinkToFit="0" readingOrder="0"/>
    </dxf>
  </rfmt>
  <rcc rId="158" sId="1">
    <nc r="D178" t="inlineStr">
      <is>
        <t>manikanta</t>
      </is>
    </nc>
  </rcc>
  <rfmt sheetId="1" sqref="D178">
    <dxf>
      <alignment horizontal="general" vertical="bottom" textRotation="0" wrapText="0" indent="0" justifyLastLine="0" shrinkToFit="0" readingOrder="0"/>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 sId="1">
    <nc r="C180" t="inlineStr">
      <is>
        <t>Passed</t>
      </is>
    </nc>
  </rcc>
  <rfmt sheetId="1" sqref="C180">
    <dxf>
      <alignment horizontal="general" vertical="bottom" textRotation="0" wrapText="0" indent="0" justifyLastLine="0" shrinkToFit="0" readingOrder="0"/>
    </dxf>
  </rfmt>
  <rcc rId="160" sId="1">
    <nc r="D180" t="inlineStr">
      <is>
        <t>manikanta</t>
      </is>
    </nc>
  </rcc>
  <rfmt sheetId="1" sqref="D180">
    <dxf>
      <alignment horizontal="general" vertical="bottom" textRotation="0" wrapText="0" indent="0" justifyLastLine="0" shrinkToFit="0" readingOrder="0"/>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1" sId="1" odxf="1" dxf="1">
    <oc r="A20">
      <f>HYPERLINK("https://hsdes.intel.com/resource/14013158841","14013158841")</f>
    </oc>
    <nc r="A20">
      <f>HYPERLINK("https://hsdes.intel.com/resource/14013158841","14013158841")</f>
    </nc>
    <odxf>
      <font>
        <u val="none"/>
        <sz val="11"/>
        <color theme="1"/>
        <name val="Calibri"/>
        <family val="2"/>
        <scheme val="minor"/>
      </font>
    </odxf>
    <ndxf>
      <font>
        <u/>
        <sz val="11"/>
        <color theme="10"/>
        <name val="Calibri"/>
        <family val="2"/>
        <scheme val="minor"/>
      </font>
    </ndxf>
  </rcc>
  <rcc rId="162" sId="1">
    <nc r="C20" t="inlineStr">
      <is>
        <t>Passed</t>
      </is>
    </nc>
  </rcc>
  <rcc rId="163" sId="1">
    <nc r="D20" t="inlineStr">
      <is>
        <t>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 sId="1">
    <nc r="C141" t="inlineStr">
      <is>
        <t>Passed</t>
      </is>
    </nc>
  </rcc>
  <rcc rId="165" sId="1">
    <nc r="D141" t="inlineStr">
      <is>
        <t>manikanta</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 sId="1">
    <nc r="C21" t="inlineStr">
      <is>
        <t>Passed</t>
      </is>
    </nc>
  </rcc>
  <rcc rId="167" sId="1">
    <nc r="D21" t="inlineStr">
      <is>
        <t>d</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52">
    <dxf>
      <alignment horizontal="general" vertical="bottom" textRotation="0" wrapText="0" indent="0" justifyLastLine="0" shrinkToFit="0" readingOrder="0"/>
    </dxf>
  </rfmt>
  <rfmt sheetId="1" sqref="D53">
    <dxf>
      <alignment horizontal="general" vertical="bottom" textRotation="0" wrapText="0" indent="0" justifyLastLine="0" shrinkToFit="0" readingOrder="0"/>
    </dxf>
  </rfmt>
  <rcc rId="54" sId="1">
    <nc r="D11" t="inlineStr">
      <is>
        <t>Hari</t>
      </is>
    </nc>
  </rcc>
  <rcc rId="55" sId="1">
    <nc r="D12" t="inlineStr">
      <is>
        <t>Hari</t>
      </is>
    </nc>
  </rcc>
  <rcc rId="56" sId="1">
    <nc r="D52" t="inlineStr">
      <is>
        <t>Hari</t>
      </is>
    </nc>
  </rcc>
  <rcc rId="57" sId="1">
    <nc r="D53" t="inlineStr">
      <is>
        <t>Hari</t>
      </is>
    </nc>
  </rcc>
  <rcc rId="58" sId="1">
    <nc r="D54" t="inlineStr">
      <is>
        <t>Hari</t>
      </is>
    </nc>
  </rcc>
  <rfmt sheetId="1" sqref="D54">
    <dxf>
      <alignment horizontal="general" vertical="bottom" textRotation="0" wrapText="0" indent="0" justifyLastLine="0" shrinkToFit="0" readingOrder="0"/>
    </dxf>
  </rfmt>
  <rcc rId="59" sId="1">
    <nc r="D27" t="inlineStr">
      <is>
        <t>Hari</t>
      </is>
    </nc>
  </rcc>
  <rcc rId="60" sId="1">
    <nc r="D30" t="inlineStr">
      <is>
        <t>Hari</t>
      </is>
    </nc>
  </rcc>
  <rfmt sheetId="1" sqref="D30">
    <dxf>
      <alignment horizontal="general" vertical="bottom" textRotation="0" wrapText="0" indent="0" justifyLastLine="0" shrinkToFit="0" readingOrder="0"/>
    </dxf>
  </rfmt>
  <rcc rId="61" sId="1">
    <nc r="D63" t="inlineStr">
      <is>
        <t>Hari</t>
      </is>
    </nc>
  </rcc>
  <rcc rId="62" sId="1">
    <nc r="D64" t="inlineStr">
      <is>
        <t>Hari</t>
      </is>
    </nc>
  </rcc>
  <rcc rId="63" sId="1">
    <nc r="D81" t="inlineStr">
      <is>
        <t>Hari</t>
      </is>
    </nc>
  </rcc>
  <rcc rId="64" sId="1">
    <nc r="D87" t="inlineStr">
      <is>
        <t>Hari</t>
      </is>
    </nc>
  </rcc>
  <rfmt sheetId="1" sqref="D87">
    <dxf>
      <alignment horizontal="general" vertical="bottom" textRotation="0" wrapText="0" indent="0" justifyLastLine="0" shrinkToFit="0" readingOrder="0"/>
    </dxf>
  </rfmt>
  <rcc rId="65" sId="1">
    <nc r="D88" t="inlineStr">
      <is>
        <t>Hari</t>
      </is>
    </nc>
  </rcc>
  <rfmt sheetId="1" sqref="D88">
    <dxf>
      <alignment horizontal="general" vertical="bottom" textRotation="0" wrapText="0" indent="0" justifyLastLine="0" shrinkToFit="0" readingOrder="0"/>
    </dxf>
  </rfmt>
  <rcc rId="66" sId="1">
    <nc r="D91" t="inlineStr">
      <is>
        <t>Hari</t>
      </is>
    </nc>
  </rcc>
  <rfmt sheetId="1" sqref="D91">
    <dxf>
      <alignment horizontal="general" vertical="bottom" textRotation="0" wrapText="0" indent="0" justifyLastLine="0" shrinkToFit="0" readingOrder="0"/>
    </dxf>
  </rfmt>
  <rcc rId="67" sId="1">
    <nc r="D98" t="inlineStr">
      <is>
        <t>Hari</t>
      </is>
    </nc>
  </rcc>
  <rfmt sheetId="1" sqref="D98">
    <dxf>
      <alignment horizontal="general" vertical="bottom" textRotation="0" wrapText="0" indent="0" justifyLastLine="0" shrinkToFit="0" readingOrder="0"/>
    </dxf>
  </rfmt>
  <rcc rId="68" sId="1">
    <nc r="D102" t="inlineStr">
      <is>
        <t>Hari</t>
      </is>
    </nc>
  </rcc>
  <rfmt sheetId="1" sqref="D102">
    <dxf>
      <alignment horizontal="general" vertical="bottom" textRotation="0" wrapText="0" indent="0" justifyLastLine="0" shrinkToFit="0" readingOrder="0"/>
    </dxf>
  </rfmt>
  <rcc rId="69" sId="1">
    <nc r="D106" t="inlineStr">
      <is>
        <t>Hari</t>
      </is>
    </nc>
  </rcc>
  <rfmt sheetId="1" sqref="D106">
    <dxf>
      <alignment horizontal="general" vertical="bottom" textRotation="0" wrapText="0" indent="0" justifyLastLine="0" shrinkToFit="0" readingOrder="0"/>
    </dxf>
  </rfmt>
  <rcc rId="70" sId="1">
    <nc r="D107" t="inlineStr">
      <is>
        <t>Hari</t>
      </is>
    </nc>
  </rcc>
  <rfmt sheetId="1" sqref="D107">
    <dxf>
      <alignment horizontal="general" vertical="bottom" textRotation="0" wrapText="0" indent="0" justifyLastLine="0" shrinkToFit="0" readingOrder="0"/>
    </dxf>
  </rfmt>
  <rcc rId="71" sId="1">
    <nc r="D108" t="inlineStr">
      <is>
        <t>Hari</t>
      </is>
    </nc>
  </rcc>
  <rfmt sheetId="1" sqref="D108">
    <dxf>
      <alignment horizontal="general" vertical="bottom" textRotation="0" wrapText="0" indent="0" justifyLastLine="0" shrinkToFit="0" readingOrder="0"/>
    </dxf>
  </rfmt>
  <rcc rId="72" sId="1">
    <nc r="D109" t="inlineStr">
      <is>
        <t>Hari</t>
      </is>
    </nc>
  </rcc>
  <rfmt sheetId="1" sqref="D109">
    <dxf>
      <alignment horizontal="general" vertical="bottom" textRotation="0" wrapText="0" indent="0" justifyLastLine="0" shrinkToFit="0" readingOrder="0"/>
    </dxf>
  </rfmt>
  <rcc rId="73" sId="1">
    <nc r="D110" t="inlineStr">
      <is>
        <t>Hari</t>
      </is>
    </nc>
  </rcc>
  <rfmt sheetId="1" sqref="D110">
    <dxf>
      <alignment horizontal="general" vertical="bottom" textRotation="0" wrapText="0" indent="0" justifyLastLine="0" shrinkToFit="0" readingOrder="0"/>
    </dxf>
  </rfmt>
  <rcc rId="74" sId="1">
    <nc r="D111" t="inlineStr">
      <is>
        <t>Hari</t>
      </is>
    </nc>
  </rcc>
  <rfmt sheetId="1" sqref="D111">
    <dxf>
      <alignment horizontal="general" vertical="bottom" textRotation="0" wrapText="0" indent="0" justifyLastLine="0" shrinkToFit="0" readingOrder="0"/>
    </dxf>
  </rfmt>
  <rcc rId="75" sId="1">
    <nc r="D112" t="inlineStr">
      <is>
        <t>Hari</t>
      </is>
    </nc>
  </rcc>
  <rfmt sheetId="1" sqref="D112">
    <dxf>
      <alignment horizontal="general" vertical="bottom" textRotation="0" wrapText="0" indent="0" justifyLastLine="0" shrinkToFit="0" readingOrder="0"/>
    </dxf>
  </rfmt>
  <rcc rId="76" sId="1">
    <nc r="D114" t="inlineStr">
      <is>
        <t>Hari</t>
      </is>
    </nc>
  </rcc>
  <rfmt sheetId="1" sqref="D114">
    <dxf>
      <alignment horizontal="general" vertical="bottom" textRotation="0" wrapText="0" indent="0" justifyLastLine="0" shrinkToFit="0" readingOrder="0"/>
    </dxf>
  </rfmt>
  <rcc rId="77" sId="1">
    <nc r="D115" t="inlineStr">
      <is>
        <t>Hari</t>
      </is>
    </nc>
  </rcc>
  <rfmt sheetId="1" sqref="D115">
    <dxf>
      <alignment horizontal="general" vertical="bottom" textRotation="0" wrapText="0" indent="0" justifyLastLine="0" shrinkToFit="0" readingOrder="0"/>
    </dxf>
  </rfmt>
  <rcc rId="78" sId="1">
    <nc r="D123" t="inlineStr">
      <is>
        <t>Hari</t>
      </is>
    </nc>
  </rcc>
  <rcc rId="79" sId="1">
    <nc r="D124" t="inlineStr">
      <is>
        <t>Hari</t>
      </is>
    </nc>
  </rcc>
  <rcc rId="80" sId="1">
    <nc r="D132" t="inlineStr">
      <is>
        <t>Hari</t>
      </is>
    </nc>
  </rcc>
  <rcc rId="81" sId="1">
    <nc r="D154" t="inlineStr">
      <is>
        <t>Hari</t>
      </is>
    </nc>
  </rcc>
  <rcc rId="82" sId="1">
    <nc r="D183" t="inlineStr">
      <is>
        <t>Hari</t>
      </is>
    </nc>
  </rcc>
  <rcc rId="83" sId="1">
    <nc r="D195" t="inlineStr">
      <is>
        <t>Hari</t>
      </is>
    </nc>
  </rcc>
  <rcc rId="84" sId="1">
    <nc r="D196" t="inlineStr">
      <is>
        <t>Hari</t>
      </is>
    </nc>
  </rcc>
  <rcc rId="85" sId="1">
    <nc r="D197" t="inlineStr">
      <is>
        <t>Hari</t>
      </is>
    </nc>
  </rcc>
  <rfmt sheetId="1" sqref="D197">
    <dxf>
      <alignment horizontal="general" vertical="bottom" textRotation="0" wrapText="0" indent="0" justifyLastLine="0" shrinkToFit="0" readingOrder="0"/>
    </dxf>
  </rfmt>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 sId="1">
    <nc r="C16" t="inlineStr">
      <is>
        <t>Passed</t>
      </is>
    </nc>
  </rcc>
  <rcc rId="169" sId="1">
    <nc r="D16" t="inlineStr">
      <is>
        <t>manikanta</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 sId="1">
    <nc r="C25" t="inlineStr">
      <is>
        <t>Passed</t>
      </is>
    </nc>
  </rcc>
  <rcc rId="171" sId="1">
    <nc r="D25" t="inlineStr">
      <is>
        <t>d</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36883EE-1807-400E-A96B-1B9E9B64B6B6}" action="delete"/>
  <rdn rId="0" localSheetId="1" customView="1" name="Z_636883EE_1807_400E_A96B_1B9E9B64B6B6_.wvu.FilterData" hidden="1" oldHidden="1">
    <formula>RPL_P_GC_IFWI_FV!$A$1:$AN$196</formula>
    <oldFormula>RPL_P_GC_IFWI_FV!$A$1:$AN$196</oldFormula>
  </rdn>
  <rcv guid="{636883EE-1807-400E-A96B-1B9E9B64B6B6}"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 sId="1">
    <nc r="C172" t="inlineStr">
      <is>
        <t>Passed</t>
      </is>
    </nc>
  </rcc>
  <rcc rId="174" sId="1">
    <nc r="D172" t="inlineStr">
      <is>
        <t>d</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 sId="1">
    <nc r="C139" t="inlineStr">
      <is>
        <t>Passed</t>
      </is>
    </nc>
  </rcc>
  <rcc rId="176" sId="1">
    <nc r="D139" t="inlineStr">
      <is>
        <t>bha</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 sId="1">
    <nc r="C135" t="inlineStr">
      <is>
        <t>Passed</t>
      </is>
    </nc>
  </rcc>
  <rcc rId="178" sId="1">
    <nc r="D135" t="inlineStr">
      <is>
        <t>bha</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 sId="1">
    <nc r="C166" t="inlineStr">
      <is>
        <t>Passed</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 sId="1">
    <nc r="C170" t="inlineStr">
      <is>
        <t>Passed</t>
      </is>
    </nc>
  </rcc>
  <rcc rId="181" sId="1">
    <nc r="D170" t="inlineStr">
      <is>
        <t>d</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 sId="1">
    <nc r="C59" t="inlineStr">
      <is>
        <t>Passed</t>
      </is>
    </nc>
  </rcc>
  <rcc rId="183" sId="1">
    <nc r="D59" t="inlineStr">
      <is>
        <t>bha</t>
      </is>
    </nc>
  </rcc>
  <rcc rId="184" sId="1">
    <nc r="C171" t="inlineStr">
      <is>
        <t>Passed</t>
      </is>
    </nc>
  </rcc>
  <rcc rId="185" sId="1">
    <nc r="D171" t="inlineStr">
      <is>
        <t>d</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 sId="1">
    <oc r="D170" t="inlineStr">
      <is>
        <t>d</t>
      </is>
    </oc>
    <nc r="D170"/>
  </rcc>
  <rcc rId="187" sId="1">
    <oc r="C170" t="inlineStr">
      <is>
        <t>Passed</t>
      </is>
    </oc>
    <nc r="C170"/>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94094A0-2D50-4432-A504-E44EF0E822E8}" action="delete"/>
  <rdn rId="0" localSheetId="1" customView="1" name="Z_F94094A0_2D50_4432_A504_E44EF0E822E8_.wvu.FilterData" hidden="1" oldHidden="1">
    <formula>RPL_P_GC_IFWI_FV!$A$1:$AM$205</formula>
    <oldFormula>RPL_P_GC_IFWI_FV!$A$1:$AM$205</oldFormula>
  </rdn>
  <rcv guid="{F94094A0-2D50-4432-A504-E44EF0E822E8}"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 sId="1">
    <nc r="C189" t="inlineStr">
      <is>
        <t>Passed</t>
      </is>
    </nc>
  </rcc>
  <rcc rId="189" sId="1">
    <nc r="D189" t="inlineStr">
      <is>
        <t>bha</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 sId="1">
    <nc r="C177" t="inlineStr">
      <is>
        <t>Passed</t>
      </is>
    </nc>
  </rcc>
  <rcc rId="191" sId="1">
    <nc r="D177" t="inlineStr">
      <is>
        <t>bha</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 sId="1">
    <nc r="C170" t="inlineStr">
      <is>
        <t>Passed</t>
      </is>
    </nc>
  </rcc>
  <rcc rId="193" sId="1">
    <nc r="D170" t="inlineStr">
      <is>
        <t>d</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 sId="1">
    <nc r="C43" t="inlineStr">
      <is>
        <t>Passed</t>
      </is>
    </nc>
  </rcc>
  <rcc rId="195" sId="1">
    <nc r="D43" t="inlineStr">
      <is>
        <t>d</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6" sId="1">
    <nc r="C132" t="inlineStr">
      <is>
        <t>Passed</t>
      </is>
    </nc>
  </rcc>
  <rcc rId="197" sId="1">
    <nc r="D132" t="inlineStr">
      <is>
        <t>d</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ABF6047-4CC5-402C-9F6D-54C386871AFB}" action="delete"/>
  <rdn rId="0" localSheetId="1" customView="1" name="Z_DABF6047_4CC5_402C_9F6D_54C386871AFB_.wvu.FilterData" hidden="1" oldHidden="1">
    <formula>RPL_P_GC_IFWI_FV!$A$1:$AN$196</formula>
    <oldFormula>RPL_P_GC_IFWI_FV!$A$1:$AN$196</oldFormula>
  </rdn>
  <rcv guid="{DABF6047-4CC5-402C-9F6D-54C386871AFB}" action="add"/>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 sId="1">
    <oc r="E166" t="inlineStr">
      <is>
        <t>Current automation framework does not have capability to support KVM Redirection check</t>
      </is>
    </oc>
    <nc r="E166"/>
  </rcc>
  <rcc rId="200" sId="1">
    <oc r="E167" t="inlineStr">
      <is>
        <t>MEBX setup is not supported by the automation framework</t>
      </is>
    </oc>
    <nc r="E167"/>
  </rcc>
  <rm rId="201" sheetId="1" source="E3:E188" destination="D3:D188" sourceSheetId="1">
    <rcc rId="0" sId="1">
      <nc r="D16" t="inlineStr">
        <is>
          <t>manikanta</t>
        </is>
      </nc>
    </rcc>
    <rcc rId="0" sId="1">
      <nc r="D18" t="inlineStr">
        <is>
          <t>bha</t>
        </is>
      </nc>
    </rcc>
    <rcc rId="0" sId="1">
      <nc r="D19" t="inlineStr">
        <is>
          <t>bha</t>
        </is>
      </nc>
    </rcc>
    <rcc rId="0" sId="1">
      <nc r="D20" t="inlineStr">
        <is>
          <t>d</t>
        </is>
      </nc>
    </rcc>
    <rcc rId="0" sId="1">
      <nc r="D21" t="inlineStr">
        <is>
          <t>d</t>
        </is>
      </nc>
    </rcc>
    <rcc rId="0" sId="1">
      <nc r="D25" t="inlineStr">
        <is>
          <t>d</t>
        </is>
      </nc>
    </rcc>
    <rcc rId="0" sId="1">
      <nc r="D43" t="inlineStr">
        <is>
          <t>d</t>
        </is>
      </nc>
    </rcc>
    <rcc rId="0" sId="1">
      <nc r="D59" t="inlineStr">
        <is>
          <t>bha</t>
        </is>
      </nc>
    </rcc>
    <rcc rId="0" sId="1">
      <nc r="D75" t="inlineStr">
        <is>
          <t>manikanta</t>
        </is>
      </nc>
    </rcc>
    <rcc rId="0" sId="1">
      <nc r="D76" t="inlineStr">
        <is>
          <t>manikanta</t>
        </is>
      </nc>
    </rcc>
    <rcc rId="0" sId="1">
      <nc r="D109" t="inlineStr">
        <is>
          <t>bha</t>
        </is>
      </nc>
    </rcc>
    <rcc rId="0" sId="1">
      <nc r="D116" t="inlineStr">
        <is>
          <t>manikanta</t>
        </is>
      </nc>
    </rcc>
    <rcc rId="0" sId="1">
      <nc r="D128" t="inlineStr">
        <is>
          <t>bha</t>
        </is>
      </nc>
    </rcc>
    <rcc rId="0" sId="1">
      <nc r="D132" t="inlineStr">
        <is>
          <t>d</t>
        </is>
      </nc>
    </rcc>
    <rcc rId="0" sId="1">
      <nc r="D135" t="inlineStr">
        <is>
          <t>bha</t>
        </is>
      </nc>
    </rcc>
    <rcc rId="0" sId="1">
      <nc r="D139" t="inlineStr">
        <is>
          <t>bha</t>
        </is>
      </nc>
    </rcc>
    <rcc rId="0" sId="1">
      <nc r="D141" t="inlineStr">
        <is>
          <t>manikanta</t>
        </is>
      </nc>
    </rcc>
    <rcc rId="0" sId="1">
      <nc r="D163" t="inlineStr">
        <is>
          <t>manikanta</t>
        </is>
      </nc>
    </rcc>
    <rcc rId="0" sId="1">
      <nc r="D164" t="inlineStr">
        <is>
          <t>manikanta</t>
        </is>
      </nc>
    </rcc>
    <rcc rId="0" sId="1">
      <nc r="D165" t="inlineStr">
        <is>
          <t>manikanta</t>
        </is>
      </nc>
    </rcc>
    <rcc rId="0" sId="1">
      <nc r="D170" t="inlineStr">
        <is>
          <t>d</t>
        </is>
      </nc>
    </rcc>
    <rcc rId="0" sId="1">
      <nc r="D171" t="inlineStr">
        <is>
          <t>d</t>
        </is>
      </nc>
    </rcc>
    <rcc rId="0" sId="1">
      <nc r="D172" t="inlineStr">
        <is>
          <t>d</t>
        </is>
      </nc>
    </rcc>
    <rcc rId="0" sId="1">
      <nc r="D177" t="inlineStr">
        <is>
          <t>bha</t>
        </is>
      </nc>
    </rcc>
    <rcc rId="0" sId="1">
      <nc r="D178" t="inlineStr">
        <is>
          <t>manikanta</t>
        </is>
      </nc>
    </rcc>
    <rcc rId="0" sId="1">
      <nc r="D179" t="inlineStr">
        <is>
          <t>manikanta</t>
        </is>
      </nc>
    </rcc>
    <rcc rId="0" sId="1">
      <nc r="D180" t="inlineStr">
        <is>
          <t>manikanta</t>
        </is>
      </nc>
    </rcc>
  </rm>
  <rcv guid="{F94094A0-2D50-4432-A504-E44EF0E822E8}" action="delete"/>
  <rdn rId="0" localSheetId="1" customView="1" name="Z_F94094A0_2D50_4432_A504_E44EF0E822E8_.wvu.FilterData" hidden="1" oldHidden="1">
    <formula>RPL_P_GC_IFWI_FV!$A$1:$AN$196</formula>
    <oldFormula>RPL_P_GC_IFWI_FV!$A$1:$AN$196</oldFormula>
  </rdn>
  <rcv guid="{F94094A0-2D50-4432-A504-E44EF0E822E8}" action="add"/>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94094A0-2D50-4432-A504-E44EF0E822E8}" action="delete"/>
  <rdn rId="0" localSheetId="1" customView="1" name="Z_F94094A0_2D50_4432_A504_E44EF0E822E8_.wvu.FilterData" hidden="1" oldHidden="1">
    <formula>RPL_P_GC_IFWI_FV!$A$1:$AN$196</formula>
    <oldFormula>RPL_P_GC_IFWI_FV!$A$1:$AN$196</oldFormula>
  </rdn>
  <rcv guid="{F94094A0-2D50-4432-A504-E44EF0E822E8}" action="add"/>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 sId="1">
    <nc r="C22" t="inlineStr">
      <is>
        <t>Blocked</t>
      </is>
    </nc>
  </rcc>
  <rcc rId="205" sId="1">
    <nc r="E22" t="inlineStr">
      <is>
        <t>OOD</t>
      </is>
    </nc>
  </rcc>
  <rcc rId="206" sId="1">
    <nc r="C5" t="inlineStr">
      <is>
        <t>Blocked</t>
      </is>
    </nc>
  </rcc>
  <rcc rId="207" sId="1">
    <nc r="E5" t="inlineStr">
      <is>
        <t>SIM not available</t>
      </is>
    </nc>
  </rcc>
  <rcc rId="208" sId="1">
    <nc r="C181" t="inlineStr">
      <is>
        <t>NA</t>
      </is>
    </nc>
  </rcc>
  <rfmt sheetId="1" xfDxf="1" sqref="E181" start="0" length="0"/>
  <rcc rId="209" sId="1">
    <nc r="E181" t="inlineStr">
      <is>
        <t>Retimer firmware upgradation from OS NA</t>
      </is>
    </nc>
  </rcc>
  <rfmt sheetId="1" xfDxf="1" sqref="E182" start="0" length="0"/>
  <rcc rId="210" sId="1">
    <nc r="E182" t="inlineStr">
      <is>
        <t>Retimer firmware Down gradation from OS NA</t>
      </is>
    </nc>
  </rcc>
  <rcc rId="211" sId="1">
    <nc r="C182" t="inlineStr">
      <is>
        <t>NA</t>
      </is>
    </nc>
  </rcc>
  <rcc rId="212" sId="1">
    <nc r="C185" t="inlineStr">
      <is>
        <t>Blocked</t>
      </is>
    </nc>
  </rcc>
  <rcc rId="213" sId="1">
    <nc r="E185" t="inlineStr">
      <is>
        <t>Clarification Block</t>
      </is>
    </nc>
  </rcc>
  <rcc rId="214" sId="1">
    <nc r="C192" t="inlineStr">
      <is>
        <t>Blocked</t>
      </is>
    </nc>
  </rcc>
  <rcc rId="215" sId="1">
    <nc r="E192" t="inlineStr">
      <is>
        <t>USB4 Storage</t>
      </is>
    </nc>
  </rcc>
  <rcc rId="216" sId="1">
    <nc r="C149" t="inlineStr">
      <is>
        <t>Blocked</t>
      </is>
    </nc>
  </rcc>
  <rcc rId="217" sId="1">
    <nc r="E149" t="inlineStr">
      <is>
        <t>SIM not available</t>
      </is>
    </nc>
  </rcc>
  <rcc rId="218" sId="1">
    <nc r="C68" t="inlineStr">
      <is>
        <t>Blocked</t>
      </is>
    </nc>
  </rcc>
  <rcc rId="219" sId="1">
    <nc r="E68" t="inlineStr">
      <is>
        <t>USB4 Storage</t>
      </is>
    </nc>
  </rcc>
  <rcc rId="220" sId="1">
    <nc r="E69" t="inlineStr">
      <is>
        <t>USB4 Storage</t>
      </is>
    </nc>
  </rcc>
  <rcc rId="221" sId="1">
    <nc r="C69" t="inlineStr">
      <is>
        <t>Blocked</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nc r="C14" t="inlineStr">
      <is>
        <t>Blocked</t>
      </is>
    </nc>
  </rcc>
  <rcc rId="223" sId="1">
    <nc r="E14" t="inlineStr">
      <is>
        <t>Type-C Kit Not available</t>
      </is>
    </nc>
  </rcc>
  <rcc rId="224" sId="1">
    <nc r="C45" t="inlineStr">
      <is>
        <t>Blocked</t>
      </is>
    </nc>
  </rcc>
  <rcc rId="225" sId="1">
    <nc r="E45" t="inlineStr">
      <is>
        <t>Type-C Kit Not available</t>
      </is>
    </nc>
  </rcc>
  <rcc rId="226" sId="1">
    <nc r="C67" t="inlineStr">
      <is>
        <t>Blocked</t>
      </is>
    </nc>
  </rcc>
  <rcc rId="227" sId="1">
    <nc r="E67" t="inlineStr">
      <is>
        <t>Type-C Kit Not available</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201">
    <dxf>
      <alignment horizontal="general" vertical="bottom" textRotation="0" wrapText="0" indent="0" justifyLastLine="0" shrinkToFit="0" readingOrder="0"/>
    </dxf>
  </rfmt>
  <rfmt sheetId="1" sqref="D201">
    <dxf>
      <alignment horizontal="general" vertical="bottom" textRotation="0" wrapText="0" indent="0" justifyLastLine="0" shrinkToFit="0" readingOrder="0"/>
    </dxf>
  </rfmt>
  <rcc rId="87" sId="1">
    <nc r="C157" t="inlineStr">
      <is>
        <t>Passed</t>
      </is>
    </nc>
  </rcc>
  <rcc rId="88" sId="1">
    <nc r="C158" t="inlineStr">
      <is>
        <t>Passed</t>
      </is>
    </nc>
  </rcc>
  <rcc rId="89" sId="1">
    <nc r="C163" t="inlineStr">
      <is>
        <t>Passed</t>
      </is>
    </nc>
  </rcc>
  <rcc rId="90" sId="1">
    <nc r="D157" t="inlineStr">
      <is>
        <t>Hari</t>
      </is>
    </nc>
  </rcc>
  <rcc rId="91" sId="1">
    <nc r="D158" t="inlineStr">
      <is>
        <t>Hari</t>
      </is>
    </nc>
  </rcc>
  <rcc rId="92" sId="1">
    <nc r="D163" t="inlineStr">
      <is>
        <t>Hari</t>
      </is>
    </nc>
  </rcc>
  <rfmt sheetId="1" xfDxf="1" sqref="D190" start="0" length="0"/>
  <rfmt sheetId="1" xfDxf="1" sqref="D191" start="0" length="0"/>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 sId="1">
    <nc r="C80" t="inlineStr">
      <is>
        <t>Blocked</t>
      </is>
    </nc>
  </rcc>
  <rcc rId="229" sId="1">
    <nc r="C81" t="inlineStr">
      <is>
        <t>Blocked</t>
      </is>
    </nc>
  </rcc>
  <rcc rId="230" sId="1">
    <nc r="E80" t="inlineStr">
      <is>
        <t>HDCP 2.3</t>
      </is>
    </nc>
  </rcc>
  <rcc rId="231" sId="1">
    <nc r="E81" t="inlineStr">
      <is>
        <t>HDCP 2.3</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 sId="1">
    <nc r="C94" t="inlineStr">
      <is>
        <t>Passed</t>
      </is>
    </nc>
  </rcc>
  <rcc rId="233" sId="1">
    <nc r="D94" t="inlineStr">
      <is>
        <t>Hari</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 sId="1">
    <nc r="C6" t="inlineStr">
      <is>
        <t>Passed</t>
      </is>
    </nc>
  </rcc>
  <rcv guid="{D985CAC9-323F-4FEF-9FD1-3A7184BEC9D7}" action="delete"/>
  <rdn rId="0" localSheetId="1" customView="1" name="Z_D985CAC9_323F_4FEF_9FD1_3A7184BEC9D7_.wvu.FilterData" hidden="1" oldHidden="1">
    <formula>RPL_P_GC_IFWI_FV!$A$1:$AN$196</formula>
    <oldFormula>RPL_P_GC_IFWI_FV!$A$1:$AN$196</oldFormula>
  </rdn>
  <rcv guid="{D985CAC9-323F-4FEF-9FD1-3A7184BEC9D7}" action="add"/>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236" ua="1" sheetId="1" source="D3:D188" destination="E3:E188" sourceSheetId="1">
    <rcc rId="0" sId="1">
      <nc r="D16" t="inlineStr">
        <is>
          <t>manikanta</t>
        </is>
      </nc>
    </rcc>
    <rcc rId="0" sId="1">
      <nc r="D18" t="inlineStr">
        <is>
          <t>bha</t>
        </is>
      </nc>
    </rcc>
    <rcc rId="0" sId="1">
      <nc r="D19" t="inlineStr">
        <is>
          <t>bha</t>
        </is>
      </nc>
    </rcc>
    <rcc rId="0" sId="1">
      <nc r="D20" t="inlineStr">
        <is>
          <t>d</t>
        </is>
      </nc>
    </rcc>
    <rcc rId="0" sId="1">
      <nc r="D21" t="inlineStr">
        <is>
          <t>d</t>
        </is>
      </nc>
    </rcc>
    <rcc rId="0" sId="1">
      <nc r="D25" t="inlineStr">
        <is>
          <t>d</t>
        </is>
      </nc>
    </rcc>
    <rcc rId="0" sId="1">
      <nc r="D43" t="inlineStr">
        <is>
          <t>d</t>
        </is>
      </nc>
    </rcc>
    <rcc rId="0" sId="1">
      <nc r="D59" t="inlineStr">
        <is>
          <t>bha</t>
        </is>
      </nc>
    </rcc>
    <rcc rId="0" sId="1">
      <nc r="D75" t="inlineStr">
        <is>
          <t>manikanta</t>
        </is>
      </nc>
    </rcc>
    <rcc rId="0" sId="1">
      <nc r="D76" t="inlineStr">
        <is>
          <t>manikanta</t>
        </is>
      </nc>
    </rcc>
    <rcc rId="0" sId="1">
      <nc r="D109" t="inlineStr">
        <is>
          <t>bha</t>
        </is>
      </nc>
    </rcc>
    <rcc rId="0" sId="1">
      <nc r="D116" t="inlineStr">
        <is>
          <t>manikanta</t>
        </is>
      </nc>
    </rcc>
    <rcc rId="0" sId="1">
      <nc r="D128" t="inlineStr">
        <is>
          <t>bha</t>
        </is>
      </nc>
    </rcc>
    <rcc rId="0" sId="1">
      <nc r="D132" t="inlineStr">
        <is>
          <t>d</t>
        </is>
      </nc>
    </rcc>
    <rcc rId="0" sId="1">
      <nc r="D135" t="inlineStr">
        <is>
          <t>bha</t>
        </is>
      </nc>
    </rcc>
    <rcc rId="0" sId="1">
      <nc r="D139" t="inlineStr">
        <is>
          <t>bha</t>
        </is>
      </nc>
    </rcc>
    <rcc rId="0" sId="1">
      <nc r="D141" t="inlineStr">
        <is>
          <t>manikanta</t>
        </is>
      </nc>
    </rcc>
    <rcc rId="0" sId="1">
      <nc r="D163" t="inlineStr">
        <is>
          <t>manikanta</t>
        </is>
      </nc>
    </rcc>
    <rcc rId="0" sId="1">
      <nc r="D164" t="inlineStr">
        <is>
          <t>manikanta</t>
        </is>
      </nc>
    </rcc>
    <rcc rId="0" sId="1">
      <nc r="D165" t="inlineStr">
        <is>
          <t>manikanta</t>
        </is>
      </nc>
    </rcc>
    <rcc rId="0" sId="1">
      <nc r="D170" t="inlineStr">
        <is>
          <t>d</t>
        </is>
      </nc>
    </rcc>
    <rcc rId="0" sId="1">
      <nc r="D171" t="inlineStr">
        <is>
          <t>d</t>
        </is>
      </nc>
    </rcc>
    <rcc rId="0" sId="1">
      <nc r="D172" t="inlineStr">
        <is>
          <t>d</t>
        </is>
      </nc>
    </rcc>
    <rcc rId="0" sId="1">
      <nc r="D177" t="inlineStr">
        <is>
          <t>bha</t>
        </is>
      </nc>
    </rcc>
    <rcc rId="0" sId="1">
      <nc r="D178" t="inlineStr">
        <is>
          <t>manikanta</t>
        </is>
      </nc>
    </rcc>
    <rcc rId="0" sId="1">
      <nc r="D179" t="inlineStr">
        <is>
          <t>manikanta</t>
        </is>
      </nc>
    </rcc>
    <rcc rId="0" sId="1">
      <nc r="D180" t="inlineStr">
        <is>
          <t>manikanta</t>
        </is>
      </nc>
    </rcc>
  </rm>
  <rcft rId="201" ua="1" sheetId="1"/>
  <rcc rId="237" sId="1">
    <nc r="C13" t="inlineStr">
      <is>
        <t>Passed</t>
      </is>
    </nc>
  </rcc>
  <rcc rId="238" sId="1">
    <nc r="D13" t="inlineStr">
      <is>
        <t>d1</t>
      </is>
    </nc>
  </rcc>
  <rcft rId="205" sheetId="1"/>
  <rcft rId="207" sheetId="1"/>
  <rcft rId="209" sheetId="1"/>
  <rcft rId="210" sheetId="1"/>
  <rcft rId="213" sheetId="1"/>
  <rcft rId="217" sheetId="1"/>
  <rcft rId="219" sheetId="1"/>
  <rcft rId="220" sheetId="1"/>
  <rcft rId="223" sheetId="1"/>
  <rcft rId="225" sheetId="1"/>
  <rcft rId="227" sheetId="1"/>
  <rcft rId="230" sheetId="1"/>
  <rcft rId="231" sheetId="1"/>
  <rcft rId="201" sheetId="1"/>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 sId="1">
    <nc r="C88" t="inlineStr">
      <is>
        <t>Passed</t>
      </is>
    </nc>
  </rcc>
  <rcc rId="240" sId="1">
    <nc r="E88" t="inlineStr">
      <is>
        <t>Hari</t>
      </is>
    </nc>
  </rcc>
  <rcc rId="241" sId="1">
    <nc r="C101" t="inlineStr">
      <is>
        <t>Passed</t>
      </is>
    </nc>
  </rcc>
  <rcc rId="242" sId="1">
    <nc r="E101" t="inlineStr">
      <is>
        <t>Hari</t>
      </is>
    </nc>
  </rcc>
  <rcc rId="243" sId="1">
    <nc r="C124" t="inlineStr">
      <is>
        <t>Passed</t>
      </is>
    </nc>
  </rcc>
  <rcc rId="244" sId="1">
    <nc r="E124" t="inlineStr">
      <is>
        <t>Hari</t>
      </is>
    </nc>
  </rcc>
  <rcc rId="245" sId="1">
    <nc r="C87" t="inlineStr">
      <is>
        <t>Passed</t>
      </is>
    </nc>
  </rcc>
  <rcc rId="246" sId="1">
    <nc r="E87" t="inlineStr">
      <is>
        <t>Hari</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7" sId="1">
    <nc r="C99" t="inlineStr">
      <is>
        <t>Passed</t>
      </is>
    </nc>
  </rcc>
  <rcc rId="248" sId="1">
    <nc r="D99" t="inlineStr">
      <is>
        <t>d1</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 sId="1">
    <nc r="C8" t="inlineStr">
      <is>
        <t>Passed</t>
      </is>
    </nc>
  </rcc>
  <rcc rId="250" sId="1">
    <nc r="E8" t="inlineStr">
      <is>
        <t>bha</t>
      </is>
    </nc>
  </rcc>
  <rcc rId="251" sId="1">
    <nc r="C9" t="inlineStr">
      <is>
        <t>Passed</t>
      </is>
    </nc>
  </rcc>
  <rcc rId="252" sId="1">
    <nc r="E9" t="inlineStr">
      <is>
        <t>bha</t>
      </is>
    </nc>
  </rcc>
  <rcc rId="253" sId="1">
    <nc r="C122" t="inlineStr">
      <is>
        <t>Passed</t>
      </is>
    </nc>
  </rcc>
  <rcc rId="254" sId="1">
    <nc r="C136" t="inlineStr">
      <is>
        <t>Passed</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 sId="1">
    <oc r="E3" t="inlineStr">
      <is>
        <t>d</t>
      </is>
    </oc>
    <nc r="E3"/>
  </rcc>
  <rcc rId="256" sId="1">
    <nc r="D3" t="inlineStr">
      <is>
        <t>d</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257" sheetId="1" source="E8:E188" destination="D8:D188" sourceSheetId="1">
    <rcc rId="0" sId="1">
      <nc r="D13" t="inlineStr">
        <is>
          <t>d1</t>
        </is>
      </nc>
    </rcc>
    <rcc rId="0" sId="1">
      <nc r="D16" t="inlineStr">
        <is>
          <t>manikanta</t>
        </is>
      </nc>
    </rcc>
    <rcc rId="0" sId="1">
      <nc r="D18" t="inlineStr">
        <is>
          <t>bha</t>
        </is>
      </nc>
    </rcc>
    <rcc rId="0" sId="1">
      <nc r="D19" t="inlineStr">
        <is>
          <t>bha</t>
        </is>
      </nc>
    </rcc>
    <rcc rId="0" sId="1">
      <nc r="D20" t="inlineStr">
        <is>
          <t>d</t>
        </is>
      </nc>
    </rcc>
    <rcc rId="0" sId="1">
      <nc r="D21" t="inlineStr">
        <is>
          <t>d</t>
        </is>
      </nc>
    </rcc>
    <rcc rId="0" sId="1">
      <nc r="D25" t="inlineStr">
        <is>
          <t>d</t>
        </is>
      </nc>
    </rcc>
    <rcc rId="0" sId="1">
      <nc r="D43" t="inlineStr">
        <is>
          <t>d</t>
        </is>
      </nc>
    </rcc>
    <rcc rId="0" sId="1">
      <nc r="D59" t="inlineStr">
        <is>
          <t>bha</t>
        </is>
      </nc>
    </rcc>
    <rcc rId="0" sId="1">
      <nc r="D75" t="inlineStr">
        <is>
          <t>manikanta</t>
        </is>
      </nc>
    </rcc>
    <rcc rId="0" sId="1">
      <nc r="D76" t="inlineStr">
        <is>
          <t>manikanta</t>
        </is>
      </nc>
    </rcc>
    <rcc rId="0" sId="1">
      <nc r="D99" t="inlineStr">
        <is>
          <t>d1</t>
        </is>
      </nc>
    </rcc>
    <rcc rId="0" sId="1">
      <nc r="D109" t="inlineStr">
        <is>
          <t>bha</t>
        </is>
      </nc>
    </rcc>
    <rcc rId="0" sId="1">
      <nc r="D116" t="inlineStr">
        <is>
          <t>manikanta</t>
        </is>
      </nc>
    </rcc>
    <rcc rId="0" sId="1">
      <nc r="D128" t="inlineStr">
        <is>
          <t>bha</t>
        </is>
      </nc>
    </rcc>
    <rcc rId="0" sId="1">
      <nc r="D132" t="inlineStr">
        <is>
          <t>d</t>
        </is>
      </nc>
    </rcc>
    <rcc rId="0" sId="1">
      <nc r="D135" t="inlineStr">
        <is>
          <t>bha</t>
        </is>
      </nc>
    </rcc>
    <rcc rId="0" sId="1">
      <nc r="D139" t="inlineStr">
        <is>
          <t>bha</t>
        </is>
      </nc>
    </rcc>
    <rcc rId="0" sId="1">
      <nc r="D141" t="inlineStr">
        <is>
          <t>manikanta</t>
        </is>
      </nc>
    </rcc>
    <rcc rId="0" sId="1">
      <nc r="D163" t="inlineStr">
        <is>
          <t>manikanta</t>
        </is>
      </nc>
    </rcc>
    <rcc rId="0" sId="1">
      <nc r="D164" t="inlineStr">
        <is>
          <t>manikanta</t>
        </is>
      </nc>
    </rcc>
    <rcc rId="0" sId="1">
      <nc r="D165" t="inlineStr">
        <is>
          <t>manikanta</t>
        </is>
      </nc>
    </rcc>
    <rcc rId="0" sId="1">
      <nc r="D170" t="inlineStr">
        <is>
          <t>d</t>
        </is>
      </nc>
    </rcc>
    <rcc rId="0" sId="1">
      <nc r="D171" t="inlineStr">
        <is>
          <t>d</t>
        </is>
      </nc>
    </rcc>
    <rcc rId="0" sId="1">
      <nc r="D172" t="inlineStr">
        <is>
          <t>d</t>
        </is>
      </nc>
    </rcc>
    <rcc rId="0" sId="1">
      <nc r="D177" t="inlineStr">
        <is>
          <t>bha</t>
        </is>
      </nc>
    </rcc>
    <rcc rId="0" sId="1">
      <nc r="D178" t="inlineStr">
        <is>
          <t>manikanta</t>
        </is>
      </nc>
    </rcc>
    <rcc rId="0" sId="1">
      <nc r="D179" t="inlineStr">
        <is>
          <t>manikanta</t>
        </is>
      </nc>
    </rcc>
    <rcc rId="0" sId="1">
      <nc r="D180" t="inlineStr">
        <is>
          <t>manikanta</t>
        </is>
      </nc>
    </rcc>
  </rm>
  <rcv guid="{F94094A0-2D50-4432-A504-E44EF0E822E8}" action="delete"/>
  <rdn rId="0" localSheetId="1" customView="1" name="Z_F94094A0_2D50_4432_A504_E44EF0E822E8_.wvu.FilterData" hidden="1" oldHidden="1">
    <formula>RPL_P_GC_IFWI_FV!$A$1:$AN$196</formula>
    <oldFormula>RPL_P_GC_IFWI_FV!$A$1:$AN$196</oldFormula>
  </rdn>
  <rcv guid="{F94094A0-2D50-4432-A504-E44EF0E822E8}" action="add"/>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94094A0-2D50-4432-A504-E44EF0E822E8}" action="delete"/>
  <rdn rId="0" localSheetId="1" customView="1" name="Z_F94094A0_2D50_4432_A504_E44EF0E822E8_.wvu.FilterData" hidden="1" oldHidden="1">
    <formula>RPL_P_GC_IFWI_FV!$A$1:$AN$196</formula>
    <oldFormula>RPL_P_GC_IFWI_FV!$A$1:$AN$196</oldFormula>
  </rdn>
  <rcv guid="{F94094A0-2D50-4432-A504-E44EF0E822E8}"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3" sId="1" ref="A7:XFD7" action="deleteRow">
    <rfmt sheetId="1" xfDxf="1" sqref="A7:XFD7" start="0" length="0"/>
    <rcc rId="0" sId="1">
      <nc r="A7">
        <f>HYPERLINK("https://hsdes.intel.com/resource/14013121224","14013121224")</f>
      </nc>
    </rcc>
    <rcc rId="0" sId="1">
      <nc r="B7" t="inlineStr">
        <is>
          <t>Validate Type-C USB3.0 Host Mode (Type-C to A) functionality - hot plug device before and in Sx state</t>
        </is>
      </nc>
    </rcc>
    <rcc rId="0" sId="1">
      <nc r="E7" t="inlineStr">
        <is>
          <t>athirarx</t>
        </is>
      </nc>
    </rcc>
    <rcc rId="0" sId="1">
      <nc r="F7" t="inlineStr">
        <is>
          <t>common,emulation.ip,silicon,simulation.ip</t>
        </is>
      </nc>
    </rcc>
    <rcc rId="0" sId="1">
      <nc r="G7" t="inlineStr">
        <is>
          <t>Ingredient</t>
        </is>
      </nc>
    </rcc>
    <rcc rId="0" sId="1">
      <nc r="H7" t="inlineStr">
        <is>
          <t>Automatable</t>
        </is>
      </nc>
    </rcc>
    <rcc rId="0" sId="1">
      <nc r="I7" t="inlineStr">
        <is>
          <t>Intel Confidential</t>
        </is>
      </nc>
    </rcc>
    <rcc rId="0" sId="1">
      <nc r="J7" t="inlineStr">
        <is>
          <t>bios.platform,bios.sa,fw.ifwi.MGPhy,fw.ifwi.dekelPhy,fw.ifwi.iom,fw.ifwi.nphy,fw.ifwi.pmc,fw.ifwi.sam,fw.ifwi.sphy,fw.ifwi.tbt</t>
        </is>
      </nc>
    </rcc>
    <rcc rId="0" sId="1">
      <nc r="K7">
        <v>40</v>
      </nc>
    </rcc>
    <rcc rId="0" sId="1">
      <nc r="L7">
        <v>32</v>
      </nc>
    </rcc>
    <rcc rId="0" sId="1">
      <nc r="M7" t="inlineStr">
        <is>
          <t>CSS-IVE-61674</t>
        </is>
      </nc>
    </rcc>
    <rcc rId="0" sId="1">
      <nc r="N7" t="inlineStr">
        <is>
          <t>TCSS</t>
        </is>
      </nc>
    </rcc>
    <rcc rId="0" sId="1">
      <nc r="O7" t="inlineStr">
        <is>
          <t>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1_POE,LKF_Bx_ROW_19H2_Beta,LKF_Bx_ROW_19H2_PV,LKF_Bx_ROW_20H1_PV,LKF_Bx_Win10X_PV,LKF_Bx_Win10X_Beta,LKF_HFPGA_RS3_PSS1.0,LKF_HFPGA_RS3_PSS1.1,LKF_HFPGA_RS4_PSS1.0,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is>
      </nc>
    </rcc>
    <rcc rId="0" sId="1">
      <nc r="P7" t="inlineStr">
        <is>
          <t>S0ix-states,S-states,TBT_PD_EC_NA,TCSS,USB3.0,USB-TypeC</t>
        </is>
      </nc>
    </rcc>
    <rcc rId="0" sId="1">
      <nc r="Q7" t="inlineStr">
        <is>
          <t>BC-RQTBC-13080
BC-RQTBC-13305
CNL-UCIS-7728
BC-RQTBC-13961
BC-RQTBC-12460
BC-RQTBC-13336 LKF PSS UCIS Coverage: IceLake-UCIS-4280,4_335-UCIS-2980,4_335-UCIS-2983
ICL PRD Coverage: BC-RQTBC-14628
TGL PRD Coverage: BC-RQTBCTL-445MTL_P : 22010767569  MTL_M : 22010767598
MTL : 16011327047
LKF PRD Coverage: BC-RQTBCLF-280
1504409626
ADL: 2205445428,2205443393 , 2205446169 , 22010767702</t>
        </is>
      </nc>
    </rcc>
    <rcc rId="0" sId="1">
      <nc r="R7" t="inlineStr">
        <is>
          <t>CSS-IVE-61674</t>
        </is>
      </nc>
    </rcc>
    <rcc rId="0" sId="1">
      <nc r="S7" t="inlineStr">
        <is>
          <t>Consumer,Corporate_vPro,Slim</t>
        </is>
      </nc>
    </rcc>
    <rcc rId="0" sId="1">
      <nc r="U7" t="inlineStr">
        <is>
          <t>raghav3x</t>
        </is>
      </nc>
    </rcc>
    <rcc rId="0" sId="1">
      <nc r="V7" t="inlineStr">
        <is>
          <t>USB 3.0 devices should be functional during different scenarios involving Sx cycles.</t>
        </is>
      </nc>
    </rcc>
    <rcc rId="0" sId="1">
      <nc r="W7" t="inlineStr">
        <is>
          <t>Client-BIOS</t>
        </is>
      </nc>
    </rcc>
    <rcc rId="0" sId="1">
      <nc r="X7" t="inlineStr">
        <is>
          <t>2-high</t>
        </is>
      </nc>
    </rcc>
    <rcc rId="0" sId="1">
      <nc r="Y7" t="inlineStr">
        <is>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is>
      </nc>
    </rcc>
    <rcc rId="0" sId="1">
      <nc r="Z7" t="inlineStr">
        <is>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is>
      </nc>
    </rcc>
    <rcc rId="0" sId="1">
      <nc r="AB7" t="inlineStr">
        <is>
          <t>product</t>
        </is>
      </nc>
    </rcc>
    <rcc rId="0" sId="1">
      <nc r="AC7" t="inlineStr">
        <is>
          <t>complete.ready_for_production</t>
        </is>
      </nc>
    </rcc>
    <rcc rId="0" sId="1">
      <nc r="AE7" t="inlineStr">
        <is>
          <t>High</t>
        </is>
      </nc>
    </rcc>
    <rcc rId="0" sId="1">
      <nc r="AF7" t="inlineStr">
        <is>
          <t>L3 Extended-BAT-FV</t>
        </is>
      </nc>
    </rcc>
    <rcc rId="0" sId="1">
      <nc r="AI7" t="inlineStr">
        <is>
          <t>Functional</t>
        </is>
      </nc>
    </rcc>
    <rcc rId="0" sId="1">
      <nc r="AJ7" t="inlineStr">
        <is>
          <t>USB Tree View,USB View</t>
        </is>
      </nc>
    </rcc>
    <rcc rId="0" sId="1">
      <nc r="AK7" t="inlineStr">
        <is>
          <t>Will verify USB 3.0 devices are getting detected, enumarated accurately and functionality is checked along with S3, S4 cycles.</t>
        </is>
      </nc>
    </rcc>
    <rcc rId="0" sId="1">
      <nc r="AL7" t="inlineStr">
        <is>
          <t>KBL_NON_ULT,EC-FV,EC-SX,EC-TYPEC,LKF_TI_GATING,InProdATMS1.0_03March2018,LKF_PO_Phase3,LKF_PO_New_P3,PSE 1.0,EC-PD-NA,TGL_ERB_PO,OBC-CNL-PCH-XDCI-USBC-USB3_Storage,OBC-ICL-CPU-iTCSS-TCSS-USB3_Storage,OBC-TGL-CPU-iTCSS-TCSS-USB3_Storage,OBC-LKF-CPU-TCSS-USBC-USB3_Storage,OBC-CFL-PCH-XDCI-USBC-USB3_Storage,GLK_ATMS1.0_Automated_TCs,KBLR_ATMS1.0_Automated_TCs,LKF_ROW_BIOS,IFWI_Payload_IOM,IFWI_Payload_TBT,IFWI_Payload_EC,UTR_SYNC,,MTL_P_MASTER,MTL_M_MASTER,RPL_S_MASTER,RPL_P_MASTER,RPL_S_BackwardComp,MTL_VS_0.8,ADL-S_ 5SGC_1DPC,ADL_N_MASTER,ADL_N_5SGC1,ADL_N_4SDC1,ADL_N_3SDC1,ADL_N_2SDC1,ADL_N_2SDC3,TGL_H_MASTER,IFWI_TEST_SUITE,IFWI_COMMON_UNIFIED,MTL_Test_Suite,RPL-S_ 5SGC1,CQN_DASHBOARD,ADL-P_5SGC1,ADL-P_5SGC2,MTL_S_MASTER,ADL-M_5SGC1,ADL-M_2SDC2,ADL-M_3SDC1,ADL-M_3SDC2,ADL-M_2SDC1,ADL-P_3SDC2,ADL-P_3SDC3,ADL-P_3SDC4,ADL-P_2SDC1,ADL-P_2SDC2,RPL-Px_5SGC1,RPL-Px_3SDC1,RPL-P_5SGC1,RPL-P_5SGC2,RPL-P_4SDC1,RPL-P_3SDC2,RPL-P_2SDC3,ADL_N_REV0,ADL-N_REV1,ADL_SBGA_5GC,RPL-SBGA_5SC,ADL_P_M_Common_List1,RPL-S_2SDC4,MTL-M_5SGC1,MTL-M_4SDC1,MTL-M_4SDC2,MTL-M_3SDC3,MTL-M_2SDC4,MTL-M_2SDC5,MTL-M_2SDC6,MTL_IFWI_CBV_PMC,MTL_IFWI_CBV_TBT,MTL_IFWI_CBV_EC,MTL_IFWI_CBV_IOM,MTL_IFWI_CBV_BIOS,MTL-P_5SGC1,MTL-P_4SDC1,MTL-P_4SDC2,MTL-P_3SDC3,MTL-P_3SDC4,MTL-P_2SDC5,MTL-P_2SDC6,RPL-SBGA_4SC,RPL-Px_4SP2,RPL-P_5SGC1,RPL-P_2SDC4,RPL-P_2SDC5,RPL-P_2SDC6,RPL-P_2SDC6,RPL-Px_2SDC1,RPL-SBGA_2SC1,RPL-SBGA_2SC2-2,MTLSGC1,MTLSDC1,MTLSDC3,MTLSGC1,MTLSDC1,MTLSDC2,MTLSDC3,MTLSDC4,LNLM5SGC,LNLM3SDC3,LNLM3SDC4,LNLM3SDC5,LNLM3SDC1,LNLM2SDC6,ARL_S_IFWI_1.1PSS,RPL_Hx-R-DC1,RPL_Hx-R-GC,RPL_Hx-R-GC,RPL_Hx-R-DC1,LNLM2SDC7,RPL-P_DC7,RPLS_SV1DC,RPLHx_Win10GC,RPLP_SV1GC,RPLP_Win10GC,RPLP_SV1DC1,RPLP_Win10DC1,RPLP_SV1DC2,RPLP_Win10DC2,RPL-SBGA_DC3,RPLHx_SV1GC</t>
        </is>
      </nc>
    </rcc>
    <rcc rId="0" sId="1">
      <nc r="AM7" t="inlineStr">
        <is>
          <t>alderlake-m,alderlake-n,alderlake-p,alderlake-s,alderlake-sb,arrowlake-px,arrowlake-s,lunarlake-m,lunarlake-p,lunarlake-s,meteorlake-m,meteorlake-p,meteorlake-s,raptorlake-p,raptorlake-px,raptorlake-s,raptorlake-sbga,raptorlake_refresh-sbga,tigerlake-h</t>
        </is>
      </nc>
    </rcc>
  </rrc>
  <rrc rId="94" sId="1" ref="A177:XFD177" action="deleteRow">
    <rfmt sheetId="1" xfDxf="1" sqref="A177:XFD177" start="0" length="0"/>
    <rcc rId="0" sId="1">
      <nc r="A177">
        <f>HYPERLINK("https://hsdes.intel.com/resource/14013187216","14013187216")</f>
      </nc>
    </rcc>
    <rcc rId="0" sId="1">
      <nc r="B177" t="inlineStr">
        <is>
          <t>Validate Type-C USB3.0 Host Mode (Type-C to A) functionality - on hot plug after Sx cycle</t>
        </is>
      </nc>
    </rcc>
    <rcc rId="0" sId="1">
      <nc r="E177" t="inlineStr">
        <is>
          <t>athirarx</t>
        </is>
      </nc>
    </rcc>
    <rcc rId="0" sId="1">
      <nc r="F177" t="inlineStr">
        <is>
          <t>common</t>
        </is>
      </nc>
    </rcc>
    <rcc rId="0" sId="1">
      <nc r="G177" t="inlineStr">
        <is>
          <t>Ingredient</t>
        </is>
      </nc>
    </rcc>
    <rcc rId="0" sId="1">
      <nc r="H177" t="inlineStr">
        <is>
          <t>Automatable</t>
        </is>
      </nc>
    </rcc>
    <rcc rId="0" sId="1">
      <nc r="I177" t="inlineStr">
        <is>
          <t>Intel Confidential</t>
        </is>
      </nc>
    </rcc>
    <rcc rId="0" sId="1">
      <nc r="J177" t="inlineStr">
        <is>
          <t>fw.ifwi.dekelPhy,fw.ifwi.iom,fw.ifwi.nphy,fw.ifwi.pmc,fw.ifwi.sam,fw.ifwi.sphy,fw.ifwi.tbt</t>
        </is>
      </nc>
    </rcc>
    <rcc rId="0" sId="1">
      <nc r="K177">
        <v>15</v>
      </nc>
    </rcc>
    <rcc rId="0" sId="1">
      <nc r="L177">
        <v>12</v>
      </nc>
    </rcc>
    <rcc rId="0" sId="1">
      <nc r="M177" t="inlineStr">
        <is>
          <t>CSS-IVE-132232</t>
        </is>
      </nc>
    </rcc>
    <rcc rId="0" sId="1">
      <nc r="N177" t="inlineStr">
        <is>
          <t>TCSS</t>
        </is>
      </nc>
    </rcc>
    <rcc rId="0" sId="1">
      <nc r="O177" t="inlineStr">
        <is>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P177" t="inlineStr">
        <is>
          <t>S0ix-states,S-states,TBT_PD_EC_NA,TCSS,USB3.0,USB-TypeC</t>
        </is>
      </nc>
    </rcc>
    <rcc rId="0" sId="1">
      <nc r="Q177" t="inlineStr">
        <is>
          <t>BC-RQTBC-13080
BC-RQTBC-13305
CNL-UCIS-7728
BC-RQTBC-13961
BC-RQTBC-12460
BC-RQTBC-13336 LKF PSS UCIS Coverage: IceLake-UCIS-4280,4_335-UCIS-2980
ICL PRD Coverage: BC-RQTBC-14628
TGL PRD Coverage: BC-RQTBCTL-445
LKF PRD Coverage: BC-RQTBCLF-280
ADL: 2205445428,2205443393</t>
        </is>
      </nc>
    </rcc>
    <rcc rId="0" sId="1">
      <nc r="R177" t="inlineStr">
        <is>
          <t>CSS-IVE-132232</t>
        </is>
      </nc>
    </rcc>
    <rcc rId="0" sId="1">
      <nc r="S177" t="inlineStr">
        <is>
          <t>Consumer,Corporate_vPro,Slim</t>
        </is>
      </nc>
    </rcc>
    <rcc rId="0" sId="1">
      <nc r="U177" t="inlineStr">
        <is>
          <t>raghav3x</t>
        </is>
      </nc>
    </rcc>
    <rcc rId="0" sId="1">
      <nc r="V177" t="inlineStr">
        <is>
          <t>USB device hot plugged via USB-C port should get hotplugged and enumerated in device manager pre and post cycle</t>
        </is>
      </nc>
    </rcc>
    <rcc rId="0" sId="1">
      <nc r="W177" t="inlineStr">
        <is>
          <t>Client-IFWI</t>
        </is>
      </nc>
    </rcc>
    <rcc rId="0" sId="1">
      <nc r="X177" t="inlineStr">
        <is>
          <t>2-high</t>
        </is>
      </nc>
    </rcc>
    <rcc rId="0" sId="1">
      <nc r="Y177" t="inlineStr">
        <is>
          <t>ifwi.alderlake,ifwi.arrowlake,ifwi.jasperlake,ifwi.lunarlake,ifwi.meteorlake,ifwi.raptorlake,ifwi.raptorlake_refresh,ifwi.rocketlake</t>
        </is>
      </nc>
    </rcc>
    <rcc rId="0" sId="1">
      <nc r="Z177" t="inlineStr">
        <is>
          <t>ifwi.alderlake,ifwi.jasperlake,ifwi.meteorlake,ifwi.raptorlake,ifwi.rocketlake</t>
        </is>
      </nc>
    </rcc>
    <rcc rId="0" sId="1">
      <nc r="AB177" t="inlineStr">
        <is>
          <t>product</t>
        </is>
      </nc>
    </rcc>
    <rcc rId="0" sId="1">
      <nc r="AC177" t="inlineStr">
        <is>
          <t>open.test_update_phase</t>
        </is>
      </nc>
    </rcc>
    <rcc rId="0" sId="1">
      <nc r="AE177" t="inlineStr">
        <is>
          <t>Low</t>
        </is>
      </nc>
    </rcc>
    <rcc rId="0" sId="1">
      <nc r="AF177" t="inlineStr">
        <is>
          <t>L3 Extended-BAT-FV</t>
        </is>
      </nc>
    </rcc>
    <rcc rId="0" sId="1">
      <nc r="AI177" t="inlineStr">
        <is>
          <t>Functional</t>
        </is>
      </nc>
    </rcc>
    <rcc rId="0" sId="1">
      <nc r="AJ177" t="inlineStr">
        <is>
          <t>na</t>
        </is>
      </nc>
    </rcc>
    <rcc rId="0" sId="1">
      <nc r="AK177" t="inlineStr">
        <is>
          <t>Intention of the testcase is to verify Type-C USB3.0 Host Mode functionality</t>
        </is>
      </nc>
    </rcc>
    <rcc rId="0" sId="1">
      <nc r="AL177" t="inlineStr">
        <is>
          <t>GraCom,KBL_NON_ULT,GLK-IFWI-SI,EC-FV2,EC-TYPEC,EC-SX,TCSS-TBT-P1,LKF_TI_GATING,ICL_PSS_BAT_NEW,CNL_Automation_Production,TGL_PSS1.0C,CFL_Automation_Production,InProdATMS1.0_03March2018,LKF_PO_Phase3,LKF_PO_New_P3,PSE 1.0,EC-PD-NA,OBC-CNL-PCH-XDCI-USBC-USB3_Storage,OBC-ICL-CPU-iTCSS-TCSS-USB3_Storage,OBC-TGL-CPU-iTCSS-TCSS-USB3_Storage,OBC-LKF-CPU-TCSS-USBC-USB3_Storage,OBC-CFL-PCH-XDCI-USBC-USB3_Storage,ICL_ATMS1.0_Automation,GLK_ATMS1.0_Automated_TCs,KBLR_ATMS1.0_Automated_TCs,LKF_ROW_BIOS,IFWI_TEST_SUITE,ADL/RKL/JSL,MTL_Test_Suite,IFWI_SYNC,ADLMLP4x,ADL_N_IFWI,IFWI_COVERAGE_DELTA,RPLSGC1,RPLSGC2,ADL-P_5SGC1,ADL-P_5SGC2,ADL-M_5SGC1,ADL-M_4SDC1,ADL-M_3SDC1,ADL-M_3SDC2,ADL-M_3SDC3,ADL-M_2SDC1,RPL-Px_3SDC1,RPL-P_5SGC1,RPL-P_5SGC2,RPL-P_4SDC1,RPL-P_3SDC2,RPL-P_2SDC3,RPL-S_ 5SGC1,RPL-S_2SDC4,RPL_S_MASTER,ADL_SBGA_5GC,MTL_IFWI_CBV_PMC,MTL_IFWI_CBV_TBT,MTL_IFWI_CBV_EC,MTL_IFWI_CBV_IOM,ADL_N_IFWI_5SGC1,ADL_N_IFWI_IEC_PMC,ADL_N_IFWI_IEC_IOM,MTL-P_5SGC1,MTL-P_4SDC1,MTL-P_4SDC2,MTL-P_3SDC3,MTL-P_3SDC4,MTL-P_2SDC5,MTL-P_2SDC6,RPL-P_2SDC5,RPL-P_2SDC6,RPL-Px_4SP2,RPL-Px_2SDC1,MTLSGC1,MTLSGC1,MTLSDC1,RPL_Hx-R-DC1,RPL_Hx-R-GC,RPL_Hx-R-GC,RPL_Hx-R-DC1,RPL_Hx-R-GC,RPL_Hx-R-DC1,RPL_Hx-R-GC,RPL_Hx-R-DC1,LNLM2SDC7,RPL-P_DC7,RPLS_SV1DC,RPLP_SV1GC,RPLP_Win10GC,RPLP_SV1DC1,RPLP_Win10DC1,RPLP_SV1DC2,RPLP_Win10DC2</t>
        </is>
      </nc>
    </rcc>
    <rcc rId="0" sId="1">
      <nc r="AM177" t="inlineStr">
        <is>
          <t>alderlake-m,alderlake-n,alderlake-p,alderlake-s,alderlake-sb,arrowlake-s,lunarlake-m,lunarlake-p,lunarlake-s,meteorlake-m,meteorlake-n,meteorlake-p,meteorlake-s,raptorlake-p,raptorlake-px,raptorlake-s,raptorlake_refresh-sbga</t>
        </is>
      </nc>
    </rcc>
  </rrc>
  <rrc rId="95" sId="1" ref="A58:XFD58" action="deleteRow">
    <rfmt sheetId="1" xfDxf="1" sqref="A58:XFD58" start="0" length="0"/>
    <rcc rId="0" sId="1">
      <nc r="A58">
        <f>HYPERLINK("https://hsdes.intel.com/resource/14013161678","14013161678")</f>
      </nc>
    </rcc>
    <rcc rId="0" sId="1">
      <nc r="B58" t="inlineStr">
        <is>
          <t>Verify Coexistence of WiFi,Bluetooth and WWAN enumeration and functionality in OS after S3, S4, S5, Warm and cold reboot cycles</t>
        </is>
      </nc>
    </rcc>
    <rcc rId="0" sId="1">
      <nc r="C58" t="inlineStr">
        <is>
          <t>Passed</t>
        </is>
      </nc>
    </rcc>
    <rcc rId="0" sId="1">
      <nc r="E58" t="inlineStr">
        <is>
          <t>chassanx</t>
        </is>
      </nc>
    </rcc>
    <rcc rId="0" sId="1">
      <nc r="F58" t="inlineStr">
        <is>
          <t>common,emulation.ip,silicon,simulation.ip</t>
        </is>
      </nc>
    </rcc>
    <rcc rId="0" sId="1">
      <nc r="G58" t="inlineStr">
        <is>
          <t>Ingredient</t>
        </is>
      </nc>
    </rcc>
    <rcc rId="0" sId="1">
      <nc r="H58" t="inlineStr">
        <is>
          <t>Automatable</t>
        </is>
      </nc>
    </rcc>
    <rcc rId="0" sId="1">
      <nc r="I58" t="inlineStr">
        <is>
          <t>Intel Confidential</t>
        </is>
      </nc>
    </rcc>
    <rcc rId="0" sId="1">
      <nc r="J58" t="inlineStr">
        <is>
          <t>bios.pch,fw.ifwi.pchc</t>
        </is>
      </nc>
    </rcc>
    <rcc rId="0" sId="1">
      <nc r="K58">
        <v>30</v>
      </nc>
    </rcc>
    <rcc rId="0" sId="1">
      <nc r="L58">
        <v>25</v>
      </nc>
    </rcc>
    <rcc rId="0" sId="1">
      <nc r="M58" t="inlineStr">
        <is>
          <t>CSS-IVE-117094</t>
        </is>
      </nc>
    </rcc>
    <rcc rId="0" sId="1">
      <nc r="N58" t="inlineStr">
        <is>
          <t>Networking and Connectivity</t>
        </is>
      </nc>
    </rcc>
    <rcc rId="0" sId="1">
      <nc r="O58" t="inlineStr">
        <is>
          <t>AMLR_Y42_PV_RS6,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t>
        </is>
      </nc>
    </rcc>
    <rcc rId="0" sId="1">
      <nc r="P58" t="inlineStr">
        <is>
          <t>CNVi,discrete WiFi/BT,WWAN</t>
        </is>
      </nc>
    </rcc>
    <rcc rId="0" sId="1">
      <nc r="Q58" t="inlineStr">
        <is>
          <t>Lakefield Windows Platform Power On strategy -Wifi-BT Domain Rev1.0,
LKF: 4_335-LZ-798
JSLP: 1607196254</t>
        </is>
      </nc>
    </rcc>
    <rcc rId="0" sId="1">
      <nc r="R58" t="inlineStr">
        <is>
          <t>CSS-IVE-117094</t>
        </is>
      </nc>
    </rcc>
    <rcc rId="0" sId="1">
      <nc r="S58" t="inlineStr">
        <is>
          <t>Consumer,Corporate_vPro,Slim</t>
        </is>
      </nc>
    </rcc>
    <rcc rId="0" sId="1">
      <nc r="U58" t="inlineStr">
        <is>
          <t>vhebbarx</t>
        </is>
      </nc>
    </rcc>
    <rcc rId="0" sId="1">
      <nc r="V58" t="inlineStr">
        <is>
          <t>WIFI , Bluetooth, WWAN  should Coexist together without any issue in OS. Device should enumerate and functional across all power management flow</t>
        </is>
      </nc>
    </rcc>
    <rcc rId="0" sId="1">
      <nc r="W58" t="inlineStr">
        <is>
          <t>Client-BIOS</t>
        </is>
      </nc>
    </rcc>
    <rcc rId="0" sId="1">
      <nc r="X58" t="inlineStr">
        <is>
          <t>1-showstopper</t>
        </is>
      </nc>
    </rcc>
    <rcc rId="0" sId="1">
      <nc r="Y58" t="inlineStr">
        <is>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is>
      </nc>
    </rcc>
    <rcc rId="0" sId="1">
      <nc r="Z58" t="inlineStr">
        <is>
          <t>bios.alderlake,bios.cannonlake,bios.coffeelake,bios.cometlake,bios.icelake-client,bios.kabylake_r,bios.lakefield,bios.lunarlake,bios.tigerlake,bios.whiskeylake,ifwi.cannonlake,ifwi.coffeelake,ifwi.cometlake,ifwi.icelake,ifwi.kabylake_r,ifwi.lakefield,ifwi.meteorlake,ifwi.raptorlake,ifwi.tigerlake,ifwi.whiskeylake</t>
        </is>
      </nc>
    </rcc>
    <rcc rId="0" sId="1">
      <nc r="AB58" t="inlineStr">
        <is>
          <t>product</t>
        </is>
      </nc>
    </rcc>
    <rcc rId="0" sId="1">
      <nc r="AC58" t="inlineStr">
        <is>
          <t>open.test_update_phase</t>
        </is>
      </nc>
    </rcc>
    <rcc rId="0" sId="1">
      <nc r="AE58" t="inlineStr">
        <is>
          <t>High</t>
        </is>
      </nc>
    </rcc>
    <rcc rId="0" sId="1">
      <nc r="AF58" t="inlineStr">
        <is>
          <t>L3 Extended-BAT-FV</t>
        </is>
      </nc>
    </rcc>
    <rcc rId="0" sId="1">
      <nc r="AI58" t="inlineStr">
        <is>
          <t>Integration</t>
        </is>
      </nc>
    </rcc>
    <rcc rId="0" sId="1">
      <nc r="AJ58" t="inlineStr">
        <is>
          <t>na</t>
        </is>
      </nc>
    </rcc>
    <rcc rId="0" sId="1">
      <nc r="AK58" t="inlineStr">
        <is>
          <t>This Test case is Verify Coexistence of WiFi,Bluetooth and WWAN enumeration and functionality in OS  after S3/S0i3, S4, S5, Warm and cold reboot cycles</t>
        </is>
      </nc>
    </rcc>
    <rcc rId="0" sId="1">
      <nc r="AL58" t="inlineStr">
        <is>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FOC_BLUE,IFWI_Payload_Platform,UTR_SYNC,ADL_N_MASTER,ADL_N_3SDC1,ADL_N_2SDC1,ADL_N_2SDC2,IFWI_TEST_SUITE,IFWI_COMMON_UNIFIED,MTL_Test_Suite,ADL-P_5SGC1,ADL-P_4SDC1,ADL-P_3SDC4,ADL-P_2SDC1,ADL-P_2SDC3,ADL_N_REV0,ADL-N_REV1,RPL_P_MASTER,1,RPL-Px_5SGC1,RPL-Px_4SDC1,RPL-Px_4SDC1,ADL-M_2SDC1,ADL-M_3SDC2,,ADL-M_2SDC2,ADL-M_5SGC1,ADL-M_3SDC2,ADL-M_2SDC2,RPL-S_3SDC2, RPL-P_5SGC1, RPL-P_4SDC1, RPL-P_4SDC1,MTL_IFWI_FV, RPL-P_5SGC1, RPL-P_5SGC2,  RPL-P_2SDC3, ADL_SBGA_5GC, ADL_SBGA_3DC3, ADL_SBGA_3DC1, ADL_SBGA_3DC2, ADL_SBGA_3DC1, ADL_SBGA_3DC4, MTL-M_4SDC1, MTL-M_4SDC2, MTL-M_3SDC3, MTL-M_5SGC1, MTL-M_4SDC1, MTL-M_4SDC2, MTL-M_2SDC4, MTL-M_2SDC5, MTL-M_2SDC6,MTL_IFWI_QAC,MTL_IFWI_CBV_PMC,MTL IFWI_Payload_Platform-Val, MTL-P_4SDC1, MTL-P_4SDC2, MTL-P_3SDC3, MTL-P_5SGC1, MTL-P_4SDC1, MTL-P_4SDC2, MTL-P_3SDC3, MTL-P_3SDC4, MTL-P_2SDC5, MTL-P_2SDC6,RPL-Px_4SP2,RPL-Px_2SDC1,RPL-P_2SDC4,RPL-P_3SDC2,RPL-P_2SDC5,RPL-P_2SDC6, LNLM5SGC, LNLM4SDC1, LNLM3SDC3, LNLM3SDC4, LNLM3SDC5, LNLM2SDC6,LNLM3SDC2, LNLM5SGC, LNLM3SDC2, LNLM3SDC3, LNLM3SDC4,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RPL-P_DC7,RPL-SBGA_DC3,RPL-SBGA_DC3,RPLHx_SV1GC,RPLHx_Win10GC,RPLHx_SV1GC,RPLHx_Win10GC,RPLP_SV1GC,RPLP_Win10GC,RPLP_SV1DC1,RPLP_Win10DC1,RPLP_SV1DC2,RPLP_Win10DC2,RPLP_SV1GC,RPLP_Win10GC</t>
        </is>
      </nc>
    </rcc>
    <rcc rId="0" sId="1">
      <nc r="AM58" t="inlineStr">
        <is>
          <t>alderlake-m,alderlake-n,alderlake-p,arrowlake-p,arrowlake-px,lunarlake-m,lunarlake-p,meteorlake-m,meteorlake-p,raptorlake-p,raptorlake-px,raptorlake-sbga,raptorlake_refresh-sbga</t>
        </is>
      </nc>
    </rcc>
  </rrc>
  <rrc rId="96" sId="1" ref="A91:XFD91" action="deleteRow">
    <rfmt sheetId="1" xfDxf="1" sqref="A91:XFD91" start="0" length="0"/>
    <rcc rId="0" sId="1">
      <nc r="A91">
        <f>HYPERLINK("https://hsdes.intel.com/resource/14013179145","14013179145")</f>
      </nc>
    </rcc>
    <rcc rId="0" sId="1">
      <nc r="B91" t="inlineStr">
        <is>
          <t>Verify charging of dead battery on SUT through USB Type-C PD adapter</t>
        </is>
      </nc>
    </rcc>
    <rcc rId="0" sId="1">
      <nc r="E91" t="inlineStr">
        <is>
          <t>athirarx</t>
        </is>
      </nc>
    </rcc>
    <rcc rId="0" sId="1">
      <nc r="F91" t="inlineStr">
        <is>
          <t>common,emulation.ip,silicon,simulation.ip</t>
        </is>
      </nc>
    </rcc>
    <rcc rId="0" sId="1">
      <nc r="G91" t="inlineStr">
        <is>
          <t>Ingredient</t>
        </is>
      </nc>
    </rcc>
    <rcc rId="0" sId="1">
      <nc r="H91" t="inlineStr">
        <is>
          <t>Automatable</t>
        </is>
      </nc>
    </rcc>
    <rcc rId="0" sId="1">
      <nc r="I91" t="inlineStr">
        <is>
          <t>Intel Confidential</t>
        </is>
      </nc>
    </rcc>
    <rcc rId="0" sId="1">
      <nc r="J91" t="inlineStr">
        <is>
          <t>bios.platform,bios.sa,fw.ifwi.MGPhy,fw.ifwi.dekelPhy,fw.ifwi.iom,fw.ifwi.nphy,fw.ifwi.pmc,fw.ifwi.sphy,fw.ifwi.tbt</t>
        </is>
      </nc>
    </rcc>
    <rcc rId="0" sId="1">
      <nc r="K91">
        <v>65</v>
      </nc>
    </rcc>
    <rcc rId="0" sId="1">
      <nc r="L91">
        <v>40</v>
      </nc>
    </rcc>
    <rcc rId="0" sId="1">
      <nc r="M91" t="inlineStr">
        <is>
          <t>CSS-IVE-63567</t>
        </is>
      </nc>
    </rcc>
    <rcc rId="0" sId="1">
      <nc r="N91" t="inlineStr">
        <is>
          <t>TCSS</t>
        </is>
      </nc>
    </rcc>
    <rcc rId="0" sId="1">
      <nc r="O91" t="inlineStr">
        <is>
          <t>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,LKF_Bx_ROW_19H1_Alpha,LKF_Bx_ROW_19H2_Beta,LKF_Bx_ROW_19H2_PV,LKF_Bx_ROW_20H1_PV,LKF_Bx_Win10X_PV,LKF_Bx_Win10X_Beta,LKF_N-1_(BXTM)_RS3_POE,TGL_ H81_RS4_Alpha,TGL_ H81_RS4_Beta,TGL_ H81_RS4_PV,TGL_H81_19H2_RS6_POE,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GLR_UP3_HR21_Alpha,TGLR_UP3_HR21_Beta,TGLR_UP3_HR21_PV</t>
        </is>
      </nc>
    </rcc>
    <rcc rId="0" sId="1">
      <nc r="P91" t="inlineStr">
        <is>
          <t>Real Battery Management,S-states,TCSS,USB PD,USB-TypeC</t>
        </is>
      </nc>
    </rcc>
    <rcc rId="0" sId="1">
      <nc r="Q91" t="inlineStr">
        <is>
          <t>BC-RQTBC-12460
BC-RQTBC-13336
BC-RQTBC-13961 
 LKF PRD Coverage: IceLake-UCIS-4277
JSLP Coverage ID: 2203202802,2203201730,1607196304
RKL Coverage ID :2203201383,2203202518,2203203016,2203202802,2203202480
LKF WCOS : WCOS_WHCP_BIOS_assessment : USBC.USBTypeCCharging
ADL : 2205443872MTL_P:22010767569MTL_M:22010767598
MTL : 16011327301 , 16011327427 , 16011327316</t>
        </is>
      </nc>
    </rcc>
    <rcc rId="0" sId="1">
      <nc r="R91" t="inlineStr">
        <is>
          <t>CSS-IVE-63567</t>
        </is>
      </nc>
    </rcc>
    <rcc rId="0" sId="1">
      <nc r="S91" t="inlineStr">
        <is>
          <t>Consumer,Corporate_vPro,Slim</t>
        </is>
      </nc>
    </rcc>
    <rcc rId="0" sId="1">
      <nc r="U91" t="inlineStr">
        <is>
          <t>raghav3x</t>
        </is>
      </nc>
    </rcc>
    <rcc rId="0" sId="1">
      <nc r="V91" t="inlineStr">
        <is>
          <t>Battery Should charge through Type-C adapter without any issue and repeat test case with different Type-C adapters as mentioned in hardware bom</t>
        </is>
      </nc>
    </rcc>
    <rcc rId="0" sId="1">
      <nc r="W91" t="inlineStr">
        <is>
          <t>Client-BIOS</t>
        </is>
      </nc>
    </rcc>
    <rcc rId="0" sId="1">
      <nc r="X91" t="inlineStr">
        <is>
          <t>2-high</t>
        </is>
      </nc>
    </rcc>
    <rcc rId="0" sId="1">
      <nc r="Y91" t="inlineStr">
        <is>
          <t>bios.alderlake,bios.apollolake,bios.arrowlake,bios.broxton,bios.cannonlake,bios.coffeelake,bios.cometlake,bios.icelake-client,bios.jasperlake,bios.kabylake,bios.kabylake_r,bios.lakefield,bios.lunarlake,bios.meteorlake,bios.raptorlake_refresh,bios.tigerlake,bios.whiskeylake,ifwi.apollolake,ifwi.broxton,ifwi.cannonlake,ifwi.coffeelake,ifwi.cometlake,ifwi.icelake,ifwi.kabylake,ifwi.kabylake_r,ifwi.lakefield,ifwi.lunarlake,ifwi.meteorlake,ifwi.raptorlake,ifwi.raptorlake_refresh,ifwi.tigerlake,ifwi.whiskeylake</t>
        </is>
      </nc>
    </rcc>
    <rcc rId="0" sId="1">
      <nc r="Z91" t="inlineStr">
        <is>
          <t>bios.alderlake,bios.apollolake,bios.arrowlake,bios.broxton,bios.cannonlake,bios.coffeelake,bios.cometlake,bios.icelake-client,bios.jasperlake,bios.kabylake,bios.kabylake_r,bios.lakefield,bios.meteorlake,bios.tigerlake,bios.whiskeylake,ifwi.apollolake,ifwi.broxton,ifwi.cannonlake,ifwi.coffeelake,ifwi.cometlake,ifwi.icelake,ifwi.kabylake,ifwi.kabylake_r,ifwi.lakefield,ifwi.meteorlake,ifwi.raptorlake,ifwi.tigerlake,ifwi.whiskeylake</t>
        </is>
      </nc>
    </rcc>
    <rcc rId="0" sId="1">
      <nc r="AB91" t="inlineStr">
        <is>
          <t>product</t>
        </is>
      </nc>
    </rcc>
    <rcc rId="0" sId="1">
      <nc r="AC91" t="inlineStr">
        <is>
          <t>complete.ready_for_production</t>
        </is>
      </nc>
    </rcc>
    <rcc rId="0" sId="1">
      <nc r="AE91" t="inlineStr">
        <is>
          <t>High</t>
        </is>
      </nc>
    </rcc>
    <rcc rId="0" sId="1">
      <nc r="AF91" t="inlineStr">
        <is>
          <t>L4 Extended-FV</t>
        </is>
      </nc>
    </rcc>
    <rcc rId="0" sId="1">
      <nc r="AI91" t="inlineStr">
        <is>
          <t>Functional</t>
        </is>
      </nc>
    </rcc>
    <rcc rId="0" sId="1">
      <nc r="AJ91" t="inlineStr">
        <is>
          <t>Batmon</t>
        </is>
      </nc>
    </rcc>
    <rcc rId="0" sId="1">
      <nc r="AK91" t="inlineStr">
        <is>
          <t>This test verifies that the Type-C PD adapter will be able to charge dead battery. Switching between AC-DC-AC and performs S0-S5-S0 cycles</t>
        </is>
      </nc>
    </rcc>
    <rcc rId="0" sId="1">
      <nc r="AL91" t="inlineStr">
        <is>
          <t>KBL_NON_ULT,TCSS-TBT-P1,EC-FV,EC-TYPEC,EC-BATTERY,EC-SX,LKF_ERB_PO,UDL2.0_ATMS2.0,LKF_PO_Phase2,OBC-CNL-PTF-PD-EM-ManageCharger,OBC-CFL-PTF-PD-EM-ManageCharger,OBC-ICL-PTF-PD-TCSS-ManageCharger,OBC-TGL-PTF-PD-TCSS-ManageCharger,AML_5W_NA,CML_EC_FV,WCOS_BIOS_WHCP_REQ,LKF_WCOS_BIOS_BAT_NEW,IFWI_Payload_TBT,MTL_PSS_1.1,UTR_SYNC,ADL_N_MASTER,ADL_N_5SGC1,ADL_N_2SDC2,TGL_H_MASTER,IFWI_TEST_SUITE,IFWI_COMMON_UNIFIED,MTL_Test_Suite,IFWI_FOC_BAT,ADL-P_5SGC2,MTL_P_MASTER,MTL_M_MASTER,ADL-M_5SGC1,ADL-M_2SDC2,ADL-M_3SDC2,MTL_N_MASTER,RPL-Px_3SDC1,RPL-P_5SGC2,RPL-P_3SDC2,ADL_N_REV0,ADL-N_REV1,RPL-P_5SGC1,RPL-P_4SDC1,ADL_N_PO_Phase3,MTL-M_5SGC1,MTL-M_4SDC1,MTL-M_4SDC2,MTL-M_3SDC3,MTL-M_2SDC4,MTL-M_2SDC5,MTL-M_2SDC6,MTL_IFWI_CBV_TBT,MTL_IFWI_CBV_EC,MTL_IFWI_CBV_IOM,MTL-P_5SGC1,MTL-P_4SDC1,MTL-P_4SDC2,MTL-P_3SDC3,MTL-P_3SDC4,MTL-P_2SDC5,MTL-P_2SDC6,RPL-Px_4SP2,LNLM5SGC,LNLM3SDC3,LNLM3SDC4,LNLM3SDC5,LNLM5SGC,LNLM3SDC3,LNLM3SDC4,LNLM3SDC5,RPL_Hx-R-DC1,RPL_Hx-R-GC,RPL_Hx-R-GC,RPL_Hx-R-DC1,LNLM2SDC7,RPL-P_DC7,RPLP_SV1GC,RPLP_Win10GC,RPLP_SV1DC1,RPLP_Win10DC1,RPLP_SV1DC2,RPLP_Win10DC2,RPL-P_DC7</t>
        </is>
      </nc>
    </rcc>
    <rcc rId="0" sId="1">
      <nc r="AM91" t="inlineStr">
        <is>
          <t>alderlake-m,alderlake-n,alderlake-p,arrowlake-px,lunarlake-m,lunarlake-p,meteorlake-m,meteorlake-n,meteorlake-p,raptorlake-p,raptorlake-px,raptorlake_refresh-sbga,tigerlake-h</t>
        </is>
      </nc>
    </rcc>
  </rrc>
  <rrc rId="97" sId="1" ref="A95:XFD95" action="deleteRow">
    <rfmt sheetId="1" xfDxf="1" sqref="A95:XFD95" start="0" length="0"/>
    <rcc rId="0" sId="1">
      <nc r="A95">
        <f>HYPERLINK("https://hsdes.intel.com/resource/14013179407","14013179407")</f>
      </nc>
    </rcc>
    <rcc rId="0" sId="1">
      <nc r="B95" t="inlineStr">
        <is>
          <t>Verify Onboard LAN connectivity/functionality</t>
        </is>
      </nc>
    </rcc>
    <rcc rId="0" sId="1">
      <nc r="C95" t="inlineStr">
        <is>
          <t>Passed</t>
        </is>
      </nc>
    </rcc>
    <rcc rId="0" sId="1">
      <nc r="D95" t="inlineStr">
        <is>
          <t>Hari</t>
        </is>
      </nc>
    </rcc>
    <rcc rId="0" sId="1">
      <nc r="E95" t="inlineStr">
        <is>
          <t>chassanx</t>
        </is>
      </nc>
    </rcc>
    <rcc rId="0" sId="1">
      <nc r="F95" t="inlineStr">
        <is>
          <t>common,emulation.ip,silicon,simulation.ip</t>
        </is>
      </nc>
    </rcc>
    <rcc rId="0" sId="1">
      <nc r="G95" t="inlineStr">
        <is>
          <t>Ingredient</t>
        </is>
      </nc>
    </rcc>
    <rcc rId="0" sId="1">
      <nc r="H95" t="inlineStr">
        <is>
          <t>Automatable</t>
        </is>
      </nc>
    </rcc>
    <rcc rId="0" sId="1">
      <nc r="I95" t="inlineStr">
        <is>
          <t>Intel Confidential</t>
        </is>
      </nc>
    </rcc>
    <rcc rId="0" sId="1">
      <nc r="J95" t="inlineStr">
        <is>
          <t>bios.pch,fw.ifwi.pchc</t>
        </is>
      </nc>
    </rcc>
    <rcc rId="0" sId="1">
      <nc r="K95">
        <v>8</v>
      </nc>
    </rcc>
    <rcc rId="0" sId="1">
      <nc r="L95">
        <v>6</v>
      </nc>
    </rcc>
    <rcc rId="0" sId="1">
      <nc r="M95" t="inlineStr">
        <is>
          <t>CSS-IVE-71019</t>
        </is>
      </nc>
    </rcc>
    <rcc rId="0" sId="1">
      <nc r="N95" t="inlineStr">
        <is>
          <t>Networking and Connectivity</t>
        </is>
      </nc>
    </rcc>
    <rcc rId="0" sId="1">
      <nc r="O95" t="inlineStr">
        <is>
          <t>AML_5W_Y22_ROW_PV,AMLR_Y42_PV_RS6,CFL_H62_RS2_PV,CFL_H62_RS3_PV,CFL_H62_RS4_PV,CFL_H62_RS5_PV,CFL_H62_uSFF_KC_RS4_PV,CFL_H82_RS5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t>
        </is>
      </nc>
    </rcc>
    <rcc rId="0" sId="1">
      <nc r="P95" t="inlineStr">
        <is>
          <t>GbE,LAN</t>
        </is>
      </nc>
    </rcc>
    <rcc rId="0" sId="1">
      <nc r="Q95" t="inlineStr">
        <is>
          <t>BC-RQTBC-12579
TGL Requirement coverage: 220195222, 220194364, 
ADL: 2203201703
MTL:16011786599</t>
        </is>
      </nc>
    </rcc>
    <rcc rId="0" sId="1">
      <nc r="R95" t="inlineStr">
        <is>
          <t>CSS-IVE-71019</t>
        </is>
      </nc>
    </rcc>
    <rcc rId="0" sId="1">
      <nc r="S95" t="inlineStr">
        <is>
          <t>Consumer,Corporate_vPro</t>
        </is>
      </nc>
    </rcc>
    <rcc rId="0" sId="1">
      <nc r="U95" t="inlineStr">
        <is>
          <t>vhebbarx</t>
        </is>
      </nc>
    </rcc>
    <rcc rId="0" sId="1">
      <nc r="V95" t="inlineStr">
        <is>
          <t>Onboard LAN connectivity/functionality should work without any issue</t>
        </is>
      </nc>
    </rcc>
    <rcc rId="0" sId="1">
      <nc r="W95" t="inlineStr">
        <is>
          <t>Client-BIOS</t>
        </is>
      </nc>
    </rcc>
    <rcc rId="0" sId="1">
      <nc r="X95" t="inlineStr">
        <is>
          <t>2-high</t>
        </is>
      </nc>
    </rcc>
    <rcc rId="0" sId="1">
      <nc r="Y95" t="inlineStr">
        <is>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is>
      </nc>
    </rcc>
    <rcc rId="0" sId="1">
      <nc r="Z95" t="inlineStr">
        <is>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is>
      </nc>
    </rcc>
    <rcc rId="0" sId="1">
      <nc r="AB95" t="inlineStr">
        <is>
          <t>product</t>
        </is>
      </nc>
    </rcc>
    <rcc rId="0" sId="1">
      <nc r="AC95" t="inlineStr">
        <is>
          <t>open.test_update_phase</t>
        </is>
      </nc>
    </rcc>
    <rcc rId="0" sId="1">
      <nc r="AE95" t="inlineStr">
        <is>
          <t>Low</t>
        </is>
      </nc>
    </rcc>
    <rcc rId="0" sId="1">
      <nc r="AF95" t="inlineStr">
        <is>
          <t>L3 Extended-BAT-FV</t>
        </is>
      </nc>
    </rcc>
    <rcc rId="0" sId="1">
      <nc r="AI95" t="inlineStr">
        <is>
          <t>Functional</t>
        </is>
      </nc>
    </rcc>
    <rcc rId="0" sId="1">
      <nc r="AJ95" t="inlineStr">
        <is>
          <t>na</t>
        </is>
      </nc>
    </rcc>
    <rcc rId="0" sId="1">
      <nc r="AK95" t="inlineStr">
        <is>
          <t>This TC is to Validate Onboard LAN connectivity/functionality</t>
        </is>
      </nc>
    </rcc>
    <rcc rId="0" sId="1">
      <nc r="AL95" t="inlineStr">
        <is>
          <t>ICL-FW-PSS0.5,ICL_PSS_BAT_NEW,GLK-RS3-10_IFWI,InProdATMS1.0_03March2018,PSE 1.0,ICL_RVPC_NA,TGL_ERB_PO,OBC-CNL-PCH-GBE-Connectivity-LAN,OBC-CFL-PCH-GBE-Connectivity-LAN,OBC-ICL-PCH-GBE-Connectivity-LAN,OBC-TGL-PCH-GBE-Connectivity-LAN,GLK_ATMS1.0_Automated_TCs,KBLR_ATMS1.0_Automated_TCs,IFWI_Payload_GBE,RKL-S X2_(CML-S+CMP-H)_S62,RKL-S X2_(CML-S+CMP-H)_S102,MTL_PSS_0.8,RPL_S_PSS_BASE,UTR_SYNC,LNL_M_PSS0.8,RPL_S_MASTER,RPL_S_BackwardComp,MTL_M_MASTER,MTL_P_MASTER,ADL-S_4SDC2,TGL_H_MASTER,IFWI_TEST_SUITE,IFWI_COMMON_UNIFIED,MTL_Test_Suite,IFWI_FOC_BAT,TGL_H_5SGC1,TGL_H_4SDC1,TGL_H_4SDC2,TGL_H_4SDC3,RPL-S_ 5SGC1,RPL-S_4SDC2,RPL-S_2SDC1,RPL-S_2SDC2,RPL-S_2SDC3,ADL-P_5SGC2,ADL-P_2SDC4,ADL-P_3SDC5,RPL-Px_5SGC1,MTL_S_PSS_0.8,MTL_S_IFWI_PSS_0.8,RPL_S_IFWI_PO_Phase3,NA_4_FHF,MTL_IFWI_BAT,ADL_SBGA_5GC,ADL-M_3SDC2,RPL-S-3SDC2,RPL-P_3SDC2,RPL_P_PSS_BIOS,RPL_Px_PO_P3,RPL-P_5SGC1,RPL-P_4SDC1,RPL-P_PNP_GC,MTL-M_3SDC3,MTL_IFWI_IAC_GBe,RPL_SBGA_IFWI_PO_Phase3,RPL-SBGA_5SC,RPL-SBGA_3SC,RPL-SBGA_2SC2,MTL_IFWI_CBV_GBe,MTL_IFWI_CBV_BIOS,MTL-P_2SDC5,MTL-P_5SGC1,RPL_P_PO_P3,RPL-S_2SDC8,RPL-SBGA_4SC,RPL-Px_4SP2,RPL-P_2SDC3,,ARL_Px_IFWI_CI,MTL_M_P_PV_POR,RPL-SBGA_3SC-2,MTLSGC1, MTLSDC2, MTLSDC4, MTLSDC5, 
,RPL_P_Q0_DC2_PO_P3, LNLM5SGC, LNLM3SDC2,ARL_S_IFWI_0.8PSS, MTLSGC1, MTLSDC1, MTLSDC4, MTLSGC1, MTLSDC1,  MTLSDC4, RPL-P_5SGC1, RPL-P_2SDC3, RPL-S_ 5SGC1, RPL-S_4SDC1, RPL-S_2SDC1, RPL-S_2SDC2, RPL-S_2SDC3, RPL-S_2SDC8, RPL_Hx-R-GC, LNLM3SDC2, LNLM5SGC, LNLM2SDC7, RPL-S_ 5SGC1, RPL-S_4SDC1, RPL-S_2SDC1, RPL-S_2SDC2, RPL-S_2SDC3, RPL-S_2SDC8, RPL-P_DC7,RPL-SBGA_DC3,RPLS_SV1GC,RPLS_Win10GC,RPLHx_SV1GC,RPLHx_Win10GC,RPLP_SV1GC,RPLP_Win10GC</t>
        </is>
      </nc>
    </rcc>
    <rcc rId="0" sId="1">
      <nc r="AM95" t="inlineStr">
        <is>
          <t>alderlake-m,alderlake-p,alderlake-s,alderlake-sb,arrowlake-px,lunarlake-m,lunarlake-p,lunarlake-s,meteorlake-m,meteorlake-p,meteorlake-s,raptorlake-p,raptorlake-px,raptorlake-s,raptorlake-sbga,raptorlake_refresh-sbga,tigerlake-h</t>
        </is>
      </nc>
    </rcc>
  </rrc>
  <rrc rId="98" sId="1" ref="A128:XFD128" action="deleteRow">
    <rfmt sheetId="1" xfDxf="1" sqref="A128:XFD128" start="0" length="0"/>
    <rcc rId="0" sId="1">
      <nc r="A128">
        <f>HYPERLINK("https://hsdes.intel.com/resource/14013186298","14013186298")</f>
      </nc>
    </rcc>
    <rcc rId="0" sId="1">
      <nc r="B128" t="inlineStr">
        <is>
          <t>Verify LAN connectivity/functionality when Hot Plug/Unplug LAN cable</t>
        </is>
      </nc>
    </rcc>
    <rcc rId="0" sId="1">
      <nc r="C128" t="inlineStr">
        <is>
          <t>Passed</t>
        </is>
      </nc>
    </rcc>
    <rcc rId="0" sId="1">
      <nc r="D128" t="inlineStr">
        <is>
          <t>Hari</t>
        </is>
      </nc>
    </rcc>
    <rcc rId="0" sId="1">
      <nc r="E128" t="inlineStr">
        <is>
          <t>chassanx</t>
        </is>
      </nc>
    </rcc>
    <rcc rId="0" sId="1">
      <nc r="F128" t="inlineStr">
        <is>
          <t>common</t>
        </is>
      </nc>
    </rcc>
    <rcc rId="0" sId="1">
      <nc r="G128" t="inlineStr">
        <is>
          <t>Ingredient</t>
        </is>
      </nc>
    </rcc>
    <rcc rId="0" sId="1">
      <nc r="H128" t="inlineStr">
        <is>
          <t>Automatable</t>
        </is>
      </nc>
    </rcc>
    <rcc rId="0" sId="1">
      <nc r="I128" t="inlineStr">
        <is>
          <t>Intel Confidential</t>
        </is>
      </nc>
    </rcc>
    <rcc rId="0" sId="1">
      <nc r="J128" t="inlineStr">
        <is>
          <t>fw.ifwi.pchc</t>
        </is>
      </nc>
    </rcc>
    <rcc rId="0" sId="1">
      <nc r="K128">
        <v>8</v>
      </nc>
    </rcc>
    <rcc rId="0" sId="1">
      <nc r="L128">
        <v>6</v>
      </nc>
    </rcc>
    <rcc rId="0" sId="1">
      <nc r="M128" t="inlineStr">
        <is>
          <t>CSS-IVE-131093</t>
        </is>
      </nc>
    </rcc>
    <rcc rId="0" sId="1">
      <nc r="N128" t="inlineStr">
        <is>
          <t>Networking and Connectivity</t>
        </is>
      </nc>
    </rcc>
    <rcc rId="0" sId="1">
      <nc r="O128" t="inlineStr">
        <is>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is>
      </nc>
    </rcc>
    <rcc rId="0" sId="1">
      <nc r="P128" t="inlineStr">
        <is>
          <t>GbE,LAN</t>
        </is>
      </nc>
    </rcc>
    <rcc rId="0" sId="1">
      <nc r="Q128" t="inlineStr">
        <is>
          <t>BC-RQTBC-12579
ICL/LKF: IceLake-UCIS-177
TGL,RKL : 1209949755
TGL Requirement coverage: 220195222, 220194364,</t>
        </is>
      </nc>
    </rcc>
    <rcc rId="0" sId="1">
      <nc r="R128" t="inlineStr">
        <is>
          <t>CSS-IVE-131093</t>
        </is>
      </nc>
    </rcc>
    <rcc rId="0" sId="1">
      <nc r="S128" t="inlineStr">
        <is>
          <t>Consumer,Corporate_vPro</t>
        </is>
      </nc>
    </rcc>
    <rcc rId="0" sId="1">
      <nc r="U128" t="inlineStr">
        <is>
          <t>vhebbarx</t>
        </is>
      </nc>
    </rcc>
    <rcc rId="0" sId="1">
      <nc r="V128" t="inlineStr">
        <is>
          <t>Onboard LAN connectivity/functionality should work fine when Hot Plug/UnPlug</t>
        </is>
      </nc>
    </rcc>
    <rcc rId="0" sId="1">
      <nc r="W128" t="inlineStr">
        <is>
          <t>Client-IFWI</t>
        </is>
      </nc>
    </rcc>
    <rcc rId="0" sId="1">
      <nc r="X128" t="inlineStr">
        <is>
          <t>4-low</t>
        </is>
      </nc>
    </rcc>
    <rcc rId="0" sId="1">
      <nc r="Y128" t="inlineStr">
        <is>
          <t>ifwi.alderlake,ifwi.arrowlake,ifwi.lunarlake,ifwi.meteorlake,ifwi.raptorlake,ifwi.raptorlake_refresh,ifwi.rocketlake</t>
        </is>
      </nc>
    </rcc>
    <rcc rId="0" sId="1">
      <nc r="Z128" t="inlineStr">
        <is>
          <t>ifwi.alderlake,ifwi.meteorlake,ifwi.raptorlake,ifwi.rocketlake</t>
        </is>
      </nc>
    </rcc>
    <rcc rId="0" sId="1">
      <nc r="AB128" t="inlineStr">
        <is>
          <t>product</t>
        </is>
      </nc>
    </rcc>
    <rcc rId="0" sId="1">
      <nc r="AC128" t="inlineStr">
        <is>
          <t>open.test_update_phase</t>
        </is>
      </nc>
    </rcc>
    <rcc rId="0" sId="1">
      <nc r="AE128" t="inlineStr">
        <is>
          <t>Low</t>
        </is>
      </nc>
    </rcc>
    <rcc rId="0" sId="1">
      <nc r="AF128" t="inlineStr">
        <is>
          <t>L3 Extended-BAT-FV</t>
        </is>
      </nc>
    </rcc>
    <rcc rId="0" sId="1">
      <nc r="AI128" t="inlineStr">
        <is>
          <t>Functional</t>
        </is>
      </nc>
    </rcc>
    <rcc rId="0" sId="1">
      <nc r="AJ128" t="inlineStr">
        <is>
          <t>na</t>
        </is>
      </nc>
    </rcc>
    <rcc rId="0" sId="1">
      <nc r="AK128" t="inlineStr">
        <is>
          <t>This TC is to Validate LAN connectivity/functionality when Hot Plug/Unplug LAN cable</t>
        </is>
      </nc>
    </rcc>
    <rcc rId="0" sId="1">
      <nc r="AL128" t="inlineStr">
        <is>
          <t>GLK-FW-PO,ICL-FW-PSS0.5,ICL_PSS_BAT_NEW,UDL2.0_ATMS2.0,ICL_RVPC_NA,OBC-CNL-PCH-GBE-Connectivity-LAN,OBC-CFL-PCH-GBE-Connectivity-LAN,OBC-ICL-PCH-GBE-Connectivity-LAN,OBC-TGL-PCH-GBE-Connectivity-LAN,IFWI_TEST_SUITE,RKL_Native_PO,RKL_Xcomp_PO,ADL/RKL/JSL,CML_H_ADP_S_PO,Phase_3,MTL_Test_Suite,MTL_PSS_0.8IFWI_SYNC,IFWI_FOC_BATIFWI_COVERAGE_DELTA,RPLSGC2,RPLSGC1,ADL-P_5SGC2,RPL-S_4SDC2,RPL-S_2SDC1,RPL-S_2SDC2,RPL-S_2SDC3,RPL-S_2SDC4,RPL-S_ 5SGC1,RPL_S_IFWI_PO_Phase3,ADL-M_3SDC2RPL-S_3SDC2,RPL-S_5SGC1,RPL-P_5SGC2,RPL-P_3SDC2,LNL_M_IFWI_PSS,RPL_Px_PO_P3,MTL_IFWI_IAC_GBe,RPL_SBGA_IFWI_PO_Phase3,MTL_IFWI_CBV_GBe,RPL_P_PO_P3,RPL-SBGA_2SC2,RPL-SBGA_3SC,RPL-SBGA_5SC,RPL-S_2SDC8,RPL-Px_4SP2,RPL-P_5SGC1,RPL-P_2SDC3,,RPL-SBGA_3SC-2,ARL_S_IFWI_0.8PSS, MTLSGC1, MTLSDC1, MTLSDC4, RPL-P_5SGC1, RPL-P_2SDC3, RPL-S_ 5SGC1, RPL-S_4SDC1, RPL-S_2SDC1, RPL-S_2SDC2, RPL-S_2SDC3, RPL-S_2SDC8,MTL_IFWI_CBV_GBe, RPL_Hx-R-GC, LNLM3SDC2, LNLM5SGC, LNLM2SDC7, RPL-S_ 5SGC1, RPL-S_4SDC1, RPL-S_2SDC1, RPL-S_2SDC2, RPL-S_2SDC3, RPL-S_2SDC8,RPL-SBGA_DC3,RPLS_SV1GC,RPLS_Win10GC,RPLHx_SV1GC,RPLHx_Win10GC,RPLP_SV1GC,RPLP_Win10GC</t>
        </is>
      </nc>
    </rcc>
    <rcc rId="0" sId="1">
      <nc r="AM128" t="inlineStr">
        <is>
          <t>alderlake-m,alderlake-p,arrowlake-s,lunarlake-m,lunarlake-p,lunarlake-s,meteorlake-m,meteorlake-p,meteorlake-s,raptorlake-p,raptorlake-px,raptorlake-s,raptorlake-sbga,raptorlake_refresh-sbga</t>
        </is>
      </nc>
    </rcc>
  </rrc>
  <rrc rId="99" sId="1" ref="A117:XFD117" action="deleteRow">
    <rfmt sheetId="1" xfDxf="1" sqref="A117:XFD117" start="0" length="0"/>
    <rcc rId="0" sId="1">
      <nc r="A117">
        <f>HYPERLINK("https://hsdes.intel.com/resource/14013185942","14013185942")</f>
      </nc>
    </rcc>
    <rcc rId="0" sId="1">
      <nc r="B117" t="inlineStr">
        <is>
          <t>Verify that battery gets discharged withACsupply removed</t>
        </is>
      </nc>
    </rcc>
    <rcc rId="0" sId="1">
      <nc r="C117" t="inlineStr">
        <is>
          <t>Passed</t>
        </is>
      </nc>
    </rcc>
    <rcc rId="0" sId="1">
      <nc r="E117" t="inlineStr">
        <is>
          <t>msalaudx</t>
        </is>
      </nc>
    </rcc>
    <rcc rId="0" sId="1">
      <nc r="F117" t="inlineStr">
        <is>
          <t>common</t>
        </is>
      </nc>
    </rcc>
    <rcc rId="0" sId="1">
      <nc r="G117" t="inlineStr">
        <is>
          <t>Ingredient</t>
        </is>
      </nc>
    </rcc>
    <rcc rId="0" sId="1">
      <nc r="H117" t="inlineStr">
        <is>
          <t>Automatable</t>
        </is>
      </nc>
    </rcc>
    <rcc rId="0" sId="1">
      <nc r="I117" t="inlineStr">
        <is>
          <t>Intel Confidential</t>
        </is>
      </nc>
    </rcc>
    <rcc rId="0" sId="1">
      <nc r="J117" t="inlineStr">
        <is>
          <t>fw.ifwi.bios,fw.ifwi.ec</t>
        </is>
      </nc>
    </rcc>
    <rcc rId="0" sId="1">
      <nc r="K117">
        <v>45</v>
      </nc>
    </rcc>
    <rcc rId="0" sId="1">
      <nc r="L117">
        <v>10</v>
      </nc>
    </rcc>
    <rcc rId="0" sId="1">
      <nc r="M117" t="inlineStr">
        <is>
          <t>CSS-IVE-130144</t>
        </is>
      </nc>
    </rcc>
    <rcc rId="0" sId="1">
      <nc r="N117" t="inlineStr">
        <is>
          <t>Embedded controller and Power sources</t>
        </is>
      </nc>
    </rcc>
    <rcc rId="0" sId="1">
      <nc r="O117"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,LKF_Bx_ROW_19H1_Alpha,LKF_Bx_ROW_19H1_POE,LKF_Bx_ROW_19H2_Beta,LKF_Bx_ROW_19H2_PV,LKF_Bx_ROW_20H1_PV,TGL_ H81_RS4_Alpha,TGL_ H81_RS4_Beta,TGL_ H81_RS4_PV,TGL_Simics_VP_RS2_PSS1.0,TGL_Simics_VP_RS2_PSS1.1,TGL_Simics_VP_RS4_PSS1.0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is>
      </nc>
    </rcc>
    <rcc rId="0" sId="1">
      <nc r="P117" t="inlineStr">
        <is>
          <t>Charging modes,EC-Lite,Real Battery Management,USB PD,USB-TypeC</t>
        </is>
      </nc>
    </rcc>
    <rcc rId="0" sId="1">
      <nc r="Q117" t="inlineStr">
        <is>
          <t>BC-RQTBC-10616,BC-RQTBC-12814,BC-RQTBC-13316,BC-RQTBC-13042, BC-RQTBC-13986
Use case ID: IceLake-UCIS-778
BC-RQTBCTL-1180
4_335-UCIS-1965
1209949979
2201759421
2201759419
BC-RQTBC-16769
IceLake-UCIS-899
4_335-UCIS-1957.
RKL: 2203202878</t>
        </is>
      </nc>
    </rcc>
    <rcc rId="0" sId="1">
      <nc r="R117" t="inlineStr">
        <is>
          <t>CSS-IVE-130144</t>
        </is>
      </nc>
    </rcc>
    <rcc rId="0" sId="1">
      <nc r="S117" t="inlineStr">
        <is>
          <t>Consumer,Corporate_vPro,Slim</t>
        </is>
      </nc>
    </rcc>
    <rcc rId="0" sId="1">
      <nc r="U117" t="inlineStr">
        <is>
          <t>raghav3x</t>
        </is>
      </nc>
    </rcc>
    <rcc rId="0" sId="1">
      <nc r="V117" t="inlineStr">
        <is>
          <t>Real battery discharge happens when AC supply removed</t>
        </is>
      </nc>
    </rcc>
    <rcc rId="0" sId="1">
      <nc r="W117" t="inlineStr">
        <is>
          <t>Client-IFWI</t>
        </is>
      </nc>
    </rcc>
    <rcc rId="0" sId="1">
      <nc r="X117" t="inlineStr">
        <is>
          <t>1-showstopper</t>
        </is>
      </nc>
    </rcc>
    <rcc rId="0" sId="1">
      <nc r="Y117" t="inlineStr">
        <is>
          <t>ifwi.alderlake,ifwi.arrowlake,ifwi.jasperlake,ifwi.lunarlake,ifwi.meteorlake,ifwi.raptorlake,ifwi.raptorlake_refresh</t>
        </is>
      </nc>
    </rcc>
    <rcc rId="0" sId="1">
      <nc r="Z117" t="inlineStr">
        <is>
          <t>ifwi.alderlake,ifwi.jasperlake,ifwi.meteorlake,ifwi.raptorlake</t>
        </is>
      </nc>
    </rcc>
    <rcc rId="0" sId="1">
      <nc r="AB117" t="inlineStr">
        <is>
          <t>product</t>
        </is>
      </nc>
    </rcc>
    <rcc rId="0" sId="1">
      <nc r="AC117" t="inlineStr">
        <is>
          <t>open.test_update_phase</t>
        </is>
      </nc>
    </rcc>
    <rcc rId="0" sId="1">
      <nc r="AE117" t="inlineStr">
        <is>
          <t>Low</t>
        </is>
      </nc>
    </rcc>
    <rcc rId="0" sId="1">
      <nc r="AF117" t="inlineStr">
        <is>
          <t>L4 Extended-FV</t>
        </is>
      </nc>
    </rcc>
    <rcc rId="0" sId="1">
      <nc r="AI117" t="inlineStr">
        <is>
          <t>Functional</t>
        </is>
      </nc>
    </rcc>
    <rcc rId="0" sId="1">
      <nc r="AJ117" t="inlineStr">
        <is>
          <t>na</t>
        </is>
      </nc>
    </rcc>
    <rcc rId="0" sId="1">
      <nc r="AK117" t="inlineStr">
        <is>
          <t>Intention of the test case is to verify below requirement.
1) Battery gets discharged with AC supply removed
 </t>
        </is>
      </nc>
    </rcc>
    <rcc rId="0" sId="1">
      <nc r="AL117" t="inlineStr">
        <is>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5SGC1,ADL-M_3SDC2,RPL_P_Master,MTL_IFWI_BAT,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EC,ADL_N_IFWI_5SGC1,ADL_N_IFWI_4SDC1,ADL_N_IFWI_3SDC1,ADL_N_IFWI_2SDC1,ADL_N_IFWI_2SDC2,ADL_N_IFWI_2SDC3,ADL_N_IFWI_IEC_EC,RPL-P_2SDC6,RPL_Hx-R-GC,RPL_Hx-R-DC1,RPL_Hx-R-GC,RPL_Hx-R-DC1,RPL_Hx-R-GC,RPL_Hx-R-DC1,LNLM2SDC7,LNLM2SDC7,RPLP_SV1GC,RPLP_Win10GC,RPLP_SV1DC1,RPLP_Win10DC1,RPLP_SV1DC2,RPLP_Win10DC2</t>
        </is>
      </nc>
    </rcc>
    <rcc rId="0" sId="1">
      <nc r="AM117" t="inlineStr">
        <is>
          <t>alderlake-m,alderlake-n,alderlake-p,alderlake-sb,lunarlake-m,lunarlake-p,raptorlake-p,raptorlake_refresh-sbga</t>
        </is>
      </nc>
    </rcc>
  </rrc>
  <rrc rId="100" sId="1" ref="A139:XFD139" action="deleteRow">
    <rfmt sheetId="1" xfDxf="1" sqref="A139:XFD139" start="0" length="0"/>
    <rcc rId="0" sId="1">
      <nc r="A139">
        <f>HYPERLINK("https://hsdes.intel.com/resource/14013186733","14013186733")</f>
      </nc>
    </rcc>
    <rcc rId="0" sId="1">
      <nc r="B139" t="inlineStr">
        <is>
          <t>Verify Audio Play back on Speakers , 3.5 Jack &amp; USB/Type-C Headset</t>
        </is>
      </nc>
    </rcc>
    <rcc rId="0" sId="1">
      <nc r="C139" t="inlineStr">
        <is>
          <t>Passed</t>
        </is>
      </nc>
    </rcc>
    <rcc rId="0" sId="1">
      <nc r="E139" t="inlineStr">
        <is>
          <t>vchenthx</t>
        </is>
      </nc>
    </rcc>
    <rcc rId="0" sId="1">
      <nc r="F139" t="inlineStr">
        <is>
          <t>common</t>
        </is>
      </nc>
    </rcc>
    <rcc rId="0" sId="1">
      <nc r="G139" t="inlineStr">
        <is>
          <t>Ingredient</t>
        </is>
      </nc>
    </rcc>
    <rcc rId="0" sId="1">
      <nc r="H139" t="inlineStr">
        <is>
          <t>Automatable</t>
        </is>
      </nc>
    </rcc>
    <rcc rId="0" sId="1">
      <nc r="I139" t="inlineStr">
        <is>
          <t>Intel Confidential</t>
        </is>
      </nc>
    </rcc>
    <rcc rId="0" sId="1">
      <nc r="J139" t="inlineStr">
        <is>
          <t>fw.ifwi.pchc</t>
        </is>
      </nc>
    </rcc>
    <rcc rId="0" sId="1">
      <nc r="K139">
        <v>20</v>
      </nc>
    </rcc>
    <rcc rId="0" sId="1">
      <nc r="L139">
        <v>10</v>
      </nc>
    </rcc>
    <rcc rId="0" sId="1">
      <nc r="M139" t="inlineStr">
        <is>
          <t>CSS-IVE-131748</t>
        </is>
      </nc>
    </rcc>
    <rcc rId="0" sId="1">
      <nc r="N139" t="inlineStr">
        <is>
          <t>Display, Graphics, Video and Audio</t>
        </is>
      </nc>
    </rcc>
    <rcc rId="0" sId="1">
      <nc r="O139" t="inlineStr">
        <is>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P139" t="inlineStr">
        <is>
          <t>audio codecs</t>
        </is>
      </nc>
    </rcc>
    <rcc rId="0" sId="1">
      <nc r="Q139" t="inlineStr">
        <is>
          <t>BC-RQTBC-10138
IceLake-UCIS-720
BC-RQTBC-14207
BC-RQTBCLF-99</t>
        </is>
      </nc>
    </rcc>
    <rcc rId="0" sId="1">
      <nc r="R139" t="inlineStr">
        <is>
          <t>CSS-IVE-131748</t>
        </is>
      </nc>
    </rcc>
    <rcc rId="0" sId="1">
      <nc r="S139" t="inlineStr">
        <is>
          <t>Consumer,Corporate_vPro</t>
        </is>
      </nc>
    </rcc>
    <rcc rId="0" sId="1">
      <nc r="T139" t="inlineStr">
        <is>
          <t>windows.cobalt.client</t>
        </is>
      </nc>
    </rcc>
    <rcc rId="0" sId="1">
      <nc r="U139" t="inlineStr">
        <is>
          <t>pke</t>
        </is>
      </nc>
    </rcc>
    <rcc rId="0" sId="1">
      <nc r="V139" t="inlineStr">
        <is>
          <t>Ensure that the audio play back should go fine &amp; should be heard on Speakers, 3.5 MM Jack Headset &amp; USB Headset. </t>
        </is>
      </nc>
    </rcc>
    <rcc rId="0" sId="1">
      <nc r="W139" t="inlineStr">
        <is>
          <t>Client-IFWI</t>
        </is>
      </nc>
    </rcc>
    <rcc rId="0" sId="1">
      <nc r="X139" t="inlineStr">
        <is>
          <t>1-showstopper</t>
        </is>
      </nc>
    </rcc>
    <rcc rId="0" sId="1">
      <nc r="Y139" t="inlineStr">
        <is>
          <t>ifwi.alderlake,ifwi.arrowlake,ifwi.lunarlake,ifwi.meteorlake,ifwi.raptorlake,ifwi.raptorlake_refresh,ifwi.rocketlake</t>
        </is>
      </nc>
    </rcc>
    <rcc rId="0" sId="1">
      <nc r="Z139" t="inlineStr">
        <is>
          <t>ifwi.alderlake,ifwi.meteorlake,ifwi.raptorlake,ifwi.rocketlake</t>
        </is>
      </nc>
    </rcc>
    <rcc rId="0" sId="1">
      <nc r="AB139" t="inlineStr">
        <is>
          <t>product</t>
        </is>
      </nc>
    </rcc>
    <rcc rId="0" sId="1">
      <nc r="AC139" t="inlineStr">
        <is>
          <t>open.test_review_phase</t>
        </is>
      </nc>
    </rcc>
    <rcc rId="0" sId="1">
      <nc r="AE139" t="inlineStr">
        <is>
          <t>Low</t>
        </is>
      </nc>
    </rcc>
    <rcc rId="0" sId="1">
      <nc r="AF139" t="inlineStr">
        <is>
          <t>L3 Extended-BAT-FV</t>
        </is>
      </nc>
    </rcc>
    <rcc rId="0" sId="1">
      <nc r="AI139" t="inlineStr">
        <is>
          <t>Functional</t>
        </is>
      </nc>
    </rcc>
    <rcc rId="0" sId="1">
      <nc r="AJ139" t="inlineStr">
        <is>
          <t>na</t>
        </is>
      </nc>
    </rcc>
    <rcc rId="0" sId="1">
      <nc r="AK139" t="inlineStr">
        <is>
          <t>Validate Audio Play back with on board speakers, 3mm Jack headset and USB headset
Expected results:
Able to hear music in the earpieces of the headset or with speakers connected to DUT</t>
        </is>
      </nc>
    </rcc>
    <rcc rId="0" sId="1">
      <nc r="AL139" t="inlineStr">
        <is>
          <t>Audio,BIOS+IFWI,ICL-FW-PSS0.5,ICL-ArchReview-PostSi,ICL_RFR,UDL2.0_ATMS2.0,OBC-CNL-PCH-AVS-Audio-HDA_Headphone,OBC-CFL-PCH-AVS-Audio-HDA_Headphone,OBC-LKF-PCH-AVS-Audio-HDA_Headphone,OBC-ICL-PCH-AVS-Audio-HDA_Headphone,OBC-TGL-PCH-AVS-Audio-HDA_Headphone,TGL_BIOS_PO_P2,rkl_cml_s62,IFWI_TEST_SUITE,ADL/RKL/JSL,ADL_Arch_Phase3,MTL_Test_Suite,IFWI_SYNC,ADL_N_IFWIIFWI_COVERAGE_DELTA,ADLMLP4x,ADL-P_5SGC1,ADL-P_5SGC2,ADL-M_5SGC1,RPL-Px_5SGC1,RPL-Px_3SDC1,MTL_S_IFWI_PSS_0.8,RPL-P_5SGC1,RPLP_SV1GC,RPLP_Win10GC,RPL-P_4SDC1,RPLP_SV1DC1,RPLP_Win10DC1,RPL-P_3SDC2,RPLP_SV1DC2,RPLP_Win10DC2,RPL-P_2SDC4,RPL-S_ 5SGC1,RPL-S_4SDC1,RPL-S_3SDC1,RPL-S_4SDC2,RPL-S_2SDC1,RPL-S_2SDC2,RPL-S_2SDC3,MTL_IFWI_BAT,ADL_SBGA_5GC,ADL_SBGA_3DC1,ADL_SBGA_3DC2,ADL_SBGA_3DC3,ADL_SBGA_3DC4,ADL-M_3SDC1,ADL-M_3SDC2,ADL-M_2SDC1,ADL-M_2SDC2,RPL-P_3SDC3,RPL-P_PNP_GC,ADL_SBGA_3SDC1,MTL_IFWI_QAC,MTL_IFWI_CBV_ACE FW,MTL_IFWI_CBV_TBT,MTL_IFWI_CBV_EC,MTL_IFWI_CBV_IOM,ADL_N_IFWI_5SGC1,ADL_N_IFWI_4SDC1,ADL_N_IFWI_3SDC1,ADL_N_IFWI_2SDC2,ADL_N_IFWI_2SDC3,ADL_N_IFWI_IEC_IOM,ARL_Px_IFWI_CI,ARL_S_IFWI_0.8PSS,MTL_S_IFWI_ACE_Payload,MTLSDC1,MTLSDC2, MTLSDC3,RPL-P_5SGC1,RPLP_SV1GC,RPLP_Win10GC,RPL_Hx-R-GC,RPL_Hx-R-DC1,RPL-P_DC7,RPL-S_2SDC9,LNLM5SGC,LNLM4SDC1,LNLM3SDC2,LNLM3SDC3,LNLM3SDC4</t>
        </is>
      </nc>
    </rcc>
    <rcc rId="0" sId="1">
      <nc r="AM139" t="inlineStr">
        <is>
          <t>alderlake-m,alderlake-n,alderlake-p,alderlake-s,alderlake-sb,arrowlake-s,lunarlake-m,lunarlake-p,lunarlake-s,meteorlake-m,meteorlake-p,meteorlake-s,raptorlake-p,raptorlake-px,raptorlake-s,raptorlake_refresh-sbga</t>
        </is>
      </nc>
    </rcc>
  </rrc>
  <rrc rId="101" sId="1" ref="A176:XFD176" action="deleteRow">
    <rfmt sheetId="1" xfDxf="1" sqref="A176:XFD176" start="0" length="0"/>
    <rcc rId="0" sId="1">
      <nc r="A176">
        <f>HYPERLINK("https://hsdes.intel.com/resource/14013187815","14013187815")</f>
      </nc>
    </rcc>
    <rcc rId="0" sId="1">
      <nc r="B176" t="inlineStr">
        <is>
          <t>Verify Crashdump error states and Reset reason post crash</t>
        </is>
      </nc>
    </rcc>
    <rcc rId="0" sId="1">
      <nc r="E176" t="inlineStr">
        <is>
          <t>chassanx</t>
        </is>
      </nc>
    </rcc>
    <rcc rId="0" sId="1">
      <nc r="F176" t="inlineStr">
        <is>
          <t>common</t>
        </is>
      </nc>
    </rcc>
    <rcc rId="0" sId="1">
      <nc r="G176" t="inlineStr">
        <is>
          <t>Ingredient</t>
        </is>
      </nc>
    </rcc>
    <rcc rId="0" sId="1">
      <nc r="H176" t="inlineStr">
        <is>
          <t>Automatable</t>
        </is>
      </nc>
    </rcc>
    <rcc rId="0" sId="1">
      <nc r="I176" t="inlineStr">
        <is>
          <t>Intel Confidential</t>
        </is>
      </nc>
    </rcc>
    <rcc rId="0" sId="1">
      <nc r="J176" t="inlineStr">
        <is>
          <t>fw.ifwi.bios</t>
        </is>
      </nc>
    </rcc>
    <rcc rId="0" sId="1">
      <nc r="K176">
        <v>25</v>
      </nc>
    </rcc>
    <rcc rId="0" sId="1">
      <nc r="L176">
        <v>20</v>
      </nc>
    </rcc>
    <rcc rId="0" sId="1">
      <nc r="M176" t="inlineStr">
        <is>
          <t>CSS-IVE-132989</t>
        </is>
      </nc>
    </rcc>
    <rcc rId="0" sId="1">
      <nc r="N176" t="inlineStr">
        <is>
          <t>Debug Interfaces and Traces</t>
        </is>
      </nc>
    </rcc>
    <rcc rId="0" sId="1">
      <nc r="O176" t="inlineStr">
        <is>
          <t>ADL-S_ADP-S_SODIMM_DDR5_1DPC_Alpha,ADL-S_ADP-S_UDIMM_DDR5_1DPC_PreAlpha,ICL_U42_RS6_PV,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P176" t="inlineStr">
        <is>
          <t>Crashlog,debug interfaces</t>
        </is>
      </nc>
    </rcc>
    <rcc rId="0" sId="1">
      <nc r="Q176" t="inlineStr">
        <is>
          <t>TGL UCIS: 1405566863
1405566877
1405566891
1405566948
1405566966
1405566985
ADL:1305899510</t>
        </is>
      </nc>
    </rcc>
    <rcc rId="0" sId="1">
      <nc r="R176" t="inlineStr">
        <is>
          <t>CSS-IVE-132989</t>
        </is>
      </nc>
    </rcc>
    <rcc rId="0" sId="1">
      <nc r="S176" t="inlineStr">
        <is>
          <t>Consumer,Corporate_vPro,Slim</t>
        </is>
      </nc>
    </rcc>
    <rcc rId="0" sId="1">
      <nc r="U176" t="inlineStr">
        <is>
          <t>chassanx</t>
        </is>
      </nc>
    </rcc>
    <rcc rId="0" sId="1">
      <nc r="V176" t="inlineStr">
        <is>
          <t>Able to check Crashudump_error_state_registers_dump</t>
        </is>
      </nc>
    </rcc>
    <rcc rId="0" sId="1">
      <nc r="W176" t="inlineStr">
        <is>
          <t>Client-IFWI</t>
        </is>
      </nc>
    </rcc>
    <rcc rId="0" sId="1">
      <nc r="X176" t="inlineStr">
        <is>
          <t>2-high</t>
        </is>
      </nc>
    </rcc>
    <rcc rId="0" sId="1">
      <nc r="Y176" t="inlineStr">
        <is>
          <t>ifwi.alderlake,ifwi.arrowlake,ifwi.jasperlake,ifwi.lunarlake,ifwi.meteorlake,ifwi.raptorlake,ifwi.rocketlake</t>
        </is>
      </nc>
    </rcc>
    <rcc rId="0" sId="1">
      <nc r="Z176" t="inlineStr">
        <is>
          <t>ifwi.alderlake,ifwi.jasperlake,ifwi.meteorlake,ifwi.raptorlake,ifwi.rocketlake</t>
        </is>
      </nc>
    </rcc>
    <rcc rId="0" sId="1">
      <nc r="AB176" t="inlineStr">
        <is>
          <t>product</t>
        </is>
      </nc>
    </rcc>
    <rcc rId="0" sId="1">
      <nc r="AC176" t="inlineStr">
        <is>
          <t>open.test_update_phase</t>
        </is>
      </nc>
    </rcc>
    <rcc rId="0" sId="1">
      <nc r="AE176" t="inlineStr">
        <is>
          <t>Medium</t>
        </is>
      </nc>
    </rcc>
    <rcc rId="0" sId="1">
      <nc r="AF176" t="inlineStr">
        <is>
          <t>L3 Extended-BAT-FV</t>
        </is>
      </nc>
    </rcc>
    <rcc rId="0" sId="1">
      <nc r="AI176" t="inlineStr">
        <is>
          <t>Functional</t>
        </is>
      </nc>
    </rcc>
    <rcc rId="0" sId="1">
      <nc r="AJ176" t="inlineStr">
        <is>
          <t>na</t>
        </is>
      </nc>
    </rcc>
    <rcc rId="0" sId="1">
      <nc r="AK176" t="inlineStr">
        <is>
          <t>To verify crashdump error states and Reset reason post crash</t>
        </is>
      </nc>
    </rcc>
    <rcc rId="0" sId="1">
      <nc r="AL176" t="inlineStr">
        <is>
          <t>IFWI_TEST_SUITE,RPL-P_5SGC1,RPLP_SV1GC,RPLP_Win10GC,RPL-P_5SGC2,RPL-P_4SDC1,RPLP_SV1DC1,RPLP_Win10DC1,RPL-P_3SDC2,RPLP_SV1DC2,RPLP_Win10DC2,RPL-P_2SDC3,ADL/RKL/JSL,MTL_Test_Suite,IFWI_SYNC,ADL_N_IFWI_5SGC1,ADL_N_IFWI_4SDC1,ADL_N_IFWI_3SDC1,ADL_N_IFWI_2SDC1,ADL_N_IFWI_2SDC2,ADL_N_IFWI_2SDC3,RPL-S_5SGC1,RPL-S_2SDC3,RPL-S_2SDC2,RPL-S_2SDC7,RPL-S_2SDC1,RPL-S_3SDC1,RPL-S_4SDC1,RPL-S_3SDC2,ADL_SBGA_5GC,ADL_N_IFWIIFWI_COVERAGE_DELTA,RPLSGC1,RPLSGC2t,ADLMLP4x,ADL-P_5SGC1,ADL-P_5SGC2,ADL-M_5SGC1,RPL-Px_5SGC1,RPL-Px_3SDC1,RPL_S_IFWI_PO_Phase2,RPL-S_ 5SGC1,RPL-S_4SDC1,RPL-S_3SDC2,RPL-S_4SDC2,RPLS_SV1GC,RPLS_Win10GC,RPLS_SV1DC,RPL-S_3SDC1,RPL-S_2SDC1,RPL-S_2SDC2,RPL-S_2SDC7,RPL-S_2SDC3,RPL-S_2SDC4,RPL_Px_PO_P2,RPL_SBGA_IFWI_PO_Phase2,MTL IFWI_Payload_Platform-Val,RPL_P_PO_P2,RPL-SBGA_5SC,RPL-SBGA_4SC,RPLHx_SV1GC,RPLHx_Win10GC,RPL-SBGA_DC3,RPL-SBGA_3SC</t>
        </is>
      </nc>
    </rcc>
    <rcc rId="0" sId="1">
      <nc r="AM176" t="inlineStr">
        <is>
          <t>alderlake-m,alderlake-n,alderlake-p,alderlake-sb,arrowlake-s,lunarlake-m,lunarlake-p,lunarlake-s,meteorlake-m,meteorlake-p,meteorlake-s,raptorlake-p,raptorlake-px,raptorlake-s,raptorlake-sbga,tigerlake-h</t>
        </is>
      </nc>
    </rcc>
  </rrc>
  <rcv guid="{F94094A0-2D50-4432-A504-E44EF0E822E8}" action="delete"/>
  <rdn rId="0" localSheetId="1" customView="1" name="Z_F94094A0_2D50_4432_A504_E44EF0E822E8_.wvu.FilterData" hidden="1" oldHidden="1">
    <formula>RPL_P_GC_IFWI_FV!$A$1:$AM$196</formula>
    <oldFormula>RPL_P_GC_IFWI_FV!$A$1:$AM$196</oldFormula>
  </rdn>
  <rcv guid="{F94094A0-2D50-4432-A504-E44EF0E822E8}" action="add"/>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 sId="1">
    <nc r="C64" t="inlineStr">
      <is>
        <t>Passed</t>
      </is>
    </nc>
  </rcc>
  <rcc rId="261" sId="1">
    <nc r="D64" t="inlineStr">
      <is>
        <t>Hari</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262" ua="1" sheetId="1" source="D8:D188" destination="E8:E188" sourceSheetId="1">
    <rcc rId="0" sId="1">
      <nc r="D13" t="inlineStr">
        <is>
          <t>d1</t>
        </is>
      </nc>
    </rcc>
    <rcc rId="0" sId="1">
      <nc r="D16" t="inlineStr">
        <is>
          <t>manikanta</t>
        </is>
      </nc>
    </rcc>
    <rcc rId="0" sId="1">
      <nc r="D18" t="inlineStr">
        <is>
          <t>bha</t>
        </is>
      </nc>
    </rcc>
    <rcc rId="0" sId="1">
      <nc r="D19" t="inlineStr">
        <is>
          <t>bha</t>
        </is>
      </nc>
    </rcc>
    <rcc rId="0" sId="1">
      <nc r="D20" t="inlineStr">
        <is>
          <t>d</t>
        </is>
      </nc>
    </rcc>
    <rcc rId="0" sId="1">
      <nc r="D21" t="inlineStr">
        <is>
          <t>d</t>
        </is>
      </nc>
    </rcc>
    <rcc rId="0" sId="1">
      <nc r="D25" t="inlineStr">
        <is>
          <t>d</t>
        </is>
      </nc>
    </rcc>
    <rcc rId="0" sId="1">
      <nc r="D43" t="inlineStr">
        <is>
          <t>d</t>
        </is>
      </nc>
    </rcc>
    <rcc rId="0" sId="1">
      <nc r="D59" t="inlineStr">
        <is>
          <t>bha</t>
        </is>
      </nc>
    </rcc>
    <rcc rId="0" sId="1">
      <nc r="D75" t="inlineStr">
        <is>
          <t>manikanta</t>
        </is>
      </nc>
    </rcc>
    <rcc rId="0" sId="1">
      <nc r="D76" t="inlineStr">
        <is>
          <t>manikanta</t>
        </is>
      </nc>
    </rcc>
    <rcc rId="0" sId="1">
      <nc r="D99" t="inlineStr">
        <is>
          <t>d1</t>
        </is>
      </nc>
    </rcc>
    <rcc rId="0" sId="1">
      <nc r="D109" t="inlineStr">
        <is>
          <t>bha</t>
        </is>
      </nc>
    </rcc>
    <rcc rId="0" sId="1">
      <nc r="D116" t="inlineStr">
        <is>
          <t>manikanta</t>
        </is>
      </nc>
    </rcc>
    <rcc rId="0" sId="1">
      <nc r="D128" t="inlineStr">
        <is>
          <t>bha</t>
        </is>
      </nc>
    </rcc>
    <rcc rId="0" sId="1">
      <nc r="D132" t="inlineStr">
        <is>
          <t>d</t>
        </is>
      </nc>
    </rcc>
    <rcc rId="0" sId="1">
      <nc r="D135" t="inlineStr">
        <is>
          <t>bha</t>
        </is>
      </nc>
    </rcc>
    <rcc rId="0" sId="1">
      <nc r="D139" t="inlineStr">
        <is>
          <t>bha</t>
        </is>
      </nc>
    </rcc>
    <rcc rId="0" sId="1">
      <nc r="D141" t="inlineStr">
        <is>
          <t>manikanta</t>
        </is>
      </nc>
    </rcc>
    <rcc rId="0" sId="1">
      <nc r="D163" t="inlineStr">
        <is>
          <t>manikanta</t>
        </is>
      </nc>
    </rcc>
    <rcc rId="0" sId="1">
      <nc r="D164" t="inlineStr">
        <is>
          <t>manikanta</t>
        </is>
      </nc>
    </rcc>
    <rcc rId="0" sId="1">
      <nc r="D165" t="inlineStr">
        <is>
          <t>manikanta</t>
        </is>
      </nc>
    </rcc>
    <rcc rId="0" sId="1">
      <nc r="D170" t="inlineStr">
        <is>
          <t>d</t>
        </is>
      </nc>
    </rcc>
    <rcc rId="0" sId="1">
      <nc r="D171" t="inlineStr">
        <is>
          <t>d</t>
        </is>
      </nc>
    </rcc>
    <rcc rId="0" sId="1">
      <nc r="D172" t="inlineStr">
        <is>
          <t>d</t>
        </is>
      </nc>
    </rcc>
    <rcc rId="0" sId="1">
      <nc r="D177" t="inlineStr">
        <is>
          <t>bha</t>
        </is>
      </nc>
    </rcc>
    <rcc rId="0" sId="1">
      <nc r="D178" t="inlineStr">
        <is>
          <t>manikanta</t>
        </is>
      </nc>
    </rcc>
    <rcc rId="0" sId="1">
      <nc r="D179" t="inlineStr">
        <is>
          <t>manikanta</t>
        </is>
      </nc>
    </rcc>
    <rcc rId="0" sId="1">
      <nc r="D180" t="inlineStr">
        <is>
          <t>manikanta</t>
        </is>
      </nc>
    </rcc>
  </rm>
  <rcft rId="257" ua="1" sheetId="1"/>
  <rcc rId="263" sId="1">
    <nc r="C133" t="inlineStr">
      <is>
        <t>Passed</t>
      </is>
    </nc>
  </rcc>
  <rcc rId="264" sId="1">
    <nc r="D133" t="inlineStr">
      <is>
        <t>d1</t>
      </is>
    </nc>
  </rcc>
  <rcft rId="257" sheetId="1"/>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94094A0-2D50-4432-A504-E44EF0E822E8}" action="delete"/>
  <rdn rId="0" localSheetId="1" customView="1" name="Z_F94094A0_2D50_4432_A504_E44EF0E822E8_.wvu.FilterData" hidden="1" oldHidden="1">
    <formula>RPL_P_GC_IFWI_FV!$A$1:$AN$196</formula>
    <oldFormula>RPL_P_GC_IFWI_FV!$A$1:$AN$196</oldFormula>
  </rdn>
  <rcv guid="{F94094A0-2D50-4432-A504-E44EF0E822E8}" action="add"/>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 sId="1">
    <nc r="C71" t="inlineStr">
      <is>
        <t>Passed</t>
      </is>
    </nc>
  </rcc>
  <rcc rId="267" sId="1">
    <nc r="D71" t="inlineStr">
      <is>
        <t>d1</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8" sId="1">
    <nc r="C78" t="inlineStr">
      <is>
        <t>Passed</t>
      </is>
    </nc>
  </rcc>
  <rcc rId="269" sId="1">
    <nc r="D78" t="inlineStr">
      <is>
        <t>d1</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 sId="1">
    <nc r="C115" t="inlineStr">
      <is>
        <t>Passed</t>
      </is>
    </nc>
  </rcc>
  <rcc rId="271" sId="1">
    <nc r="E115" t="inlineStr">
      <is>
        <t>Hari</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 sId="1">
    <nc r="C138" t="inlineStr">
      <is>
        <t>Passed</t>
      </is>
    </nc>
  </rcc>
  <rcc rId="273" sId="1">
    <nc r="C60" t="inlineStr">
      <is>
        <t>Passed</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 sId="1">
    <oc r="D78" t="inlineStr">
      <is>
        <t>d1</t>
      </is>
    </oc>
    <nc r="D78" t="inlineStr">
      <is>
        <t>?</t>
      </is>
    </nc>
  </rcc>
  <rcc rId="275" sId="1">
    <nc r="C93" t="inlineStr">
      <is>
        <t>Passed</t>
      </is>
    </nc>
  </rcc>
  <rcc rId="276" sId="1">
    <nc r="D93" t="inlineStr">
      <is>
        <t>d1</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 sId="1">
    <nc r="C196" t="inlineStr">
      <is>
        <t>Passed</t>
      </is>
    </nc>
  </rcc>
  <rcc rId="278" sId="1">
    <nc r="D196" t="inlineStr">
      <is>
        <t>Bharath</t>
      </is>
    </nc>
  </rcc>
  <rdn rId="0" localSheetId="1" customView="1" name="Z_FDBD8155_77CF_4434_A4CB_6F2A61561071_.wvu.FilterData" hidden="1" oldHidden="1">
    <formula>RPL_P_GC_IFWI_FV!$A$1:$AN$196</formula>
  </rdn>
  <rcv guid="{FDBD8155-77CF-4434-A4CB-6F2A61561071}" action="add"/>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 sId="1">
    <nc r="C167" t="inlineStr">
      <is>
        <t>Passed</t>
      </is>
    </nc>
  </rcc>
  <rcc rId="281" sId="1">
    <nc r="D167" t="inlineStr">
      <is>
        <t>bha</t>
      </is>
    </nc>
  </rcc>
  <rcc rId="282" sId="1">
    <nc r="C168" t="inlineStr">
      <is>
        <t>Passed</t>
      </is>
    </nc>
  </rcc>
  <rcc rId="283" sId="1">
    <nc r="D168" t="inlineStr">
      <is>
        <t>bha</t>
      </is>
    </nc>
  </rcc>
  <rcc rId="284" sId="1">
    <nc r="C169" t="inlineStr">
      <is>
        <t>Passed</t>
      </is>
    </nc>
  </rcc>
  <rcc rId="285" sId="1">
    <nc r="D169" t="inlineStr">
      <is>
        <t>bha</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94094A0-2D50-4432-A504-E44EF0E822E8}" action="delete"/>
  <rdn rId="0" localSheetId="1" customView="1" name="Z_F94094A0_2D50_4432_A504_E44EF0E822E8_.wvu.FilterData" hidden="1" oldHidden="1">
    <formula>RPL_P_GC_IFWI_FV!$A$1:$AM$196</formula>
    <oldFormula>RPL_P_GC_IFWI_FV!$A$1:$AM$196</oldFormula>
  </rdn>
  <rcv guid="{F94094A0-2D50-4432-A504-E44EF0E822E8}" action="add"/>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94094A0-2D50-4432-A504-E44EF0E822E8}" action="delete"/>
  <rdn rId="0" localSheetId="1" customView="1" name="Z_F94094A0_2D50_4432_A504_E44EF0E822E8_.wvu.FilterData" hidden="1" oldHidden="1">
    <formula>RPL_P_GC_IFWI_FV!$A$1:$AN$196</formula>
    <oldFormula>RPL_P_GC_IFWI_FV!$A$1:$AN$196</oldFormula>
  </rdn>
  <rcv guid="{F94094A0-2D50-4432-A504-E44EF0E822E8}" action="add"/>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 sId="1">
    <nc r="C34" t="inlineStr">
      <is>
        <t>Passed</t>
      </is>
    </nc>
  </rcc>
  <rcc rId="288" sId="1">
    <nc r="D34" t="inlineStr">
      <is>
        <t>d1</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 sId="1">
    <nc r="C39" t="inlineStr">
      <is>
        <t>Passed</t>
      </is>
    </nc>
  </rcc>
  <rcc rId="290" sId="1">
    <nc r="D39" t="inlineStr">
      <is>
        <t>bha</t>
      </is>
    </nc>
  </rcc>
  <rcc rId="291" sId="1">
    <nc r="C31" t="inlineStr">
      <is>
        <t>Passed</t>
      </is>
    </nc>
  </rcc>
  <rcc rId="292" sId="1">
    <nc r="D31" t="inlineStr">
      <is>
        <t>bha</t>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
    <nc r="C38" t="inlineStr">
      <is>
        <t>Passed</t>
      </is>
    </nc>
  </rcc>
  <rcc rId="294" sId="1">
    <nc r="D38" t="inlineStr">
      <is>
        <t>bha</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5" sId="1">
    <nc r="C173" t="inlineStr">
      <is>
        <t>Passed</t>
      </is>
    </nc>
  </rcc>
  <rcc rId="296" sId="1">
    <nc r="D173" t="inlineStr">
      <is>
        <t>d1</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7" sId="1">
    <nc r="C35" t="inlineStr">
      <is>
        <t>Passed</t>
      </is>
    </nc>
  </rcc>
  <rcc rId="298" sId="1">
    <nc r="D35" t="inlineStr">
      <is>
        <t>bha</t>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 sId="1">
    <nc r="C41" t="inlineStr">
      <is>
        <t>Passed</t>
      </is>
    </nc>
  </rcc>
  <rcc rId="300" sId="1">
    <nc r="D41" t="inlineStr">
      <is>
        <t>bha</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1" sId="1">
    <nc r="C190" t="inlineStr">
      <is>
        <t>Passed</t>
      </is>
    </nc>
  </rcc>
  <rcc rId="302" sId="1">
    <nc r="D190" t="inlineStr">
      <is>
        <t>d1</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3" sId="1">
    <nc r="C32" t="inlineStr">
      <is>
        <t>Passed</t>
      </is>
    </nc>
  </rcc>
  <rcc rId="304" sId="1">
    <nc r="C33" t="inlineStr">
      <is>
        <t>Passed</t>
      </is>
    </nc>
  </rcc>
  <rcc rId="305" sId="1">
    <nc r="D32" t="inlineStr">
      <is>
        <t>bha</t>
      </is>
    </nc>
  </rcc>
  <rcc rId="306" sId="1">
    <nc r="D33" t="inlineStr">
      <is>
        <t>bha</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7" sId="1">
    <nc r="C191" t="inlineStr">
      <is>
        <t>Passed</t>
      </is>
    </nc>
  </rcc>
  <rcc rId="308" sId="1">
    <nc r="D191" t="inlineStr">
      <is>
        <t>d1</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636883EE_1807_400E_A96B_1B9E9B64B6B6_.wvu.FilterData" hidden="1" oldHidden="1">
    <formula>RPL_P_GC_IFWI_FV!$A$1:$AM$196</formula>
  </rdn>
  <rcv guid="{636883EE-1807-400E-A96B-1B9E9B64B6B6}"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 sId="1">
    <nc r="C95" t="inlineStr">
      <is>
        <t>Passed</t>
      </is>
    </nc>
  </rcc>
  <rcv guid="{F94094A0-2D50-4432-A504-E44EF0E822E8}" action="delete"/>
  <rdn rId="0" localSheetId="1" customView="1" name="Z_F94094A0_2D50_4432_A504_E44EF0E822E8_.wvu.FilterData" hidden="1" oldHidden="1">
    <formula>RPL_P_GC_IFWI_FV!$A$1:$AN$196</formula>
    <oldFormula>RPL_P_GC_IFWI_FV!$A$1:$AN$196</oldFormula>
  </rdn>
  <rcv guid="{F94094A0-2D50-4432-A504-E44EF0E822E8}" action="add"/>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1">
    <nc r="C70" t="inlineStr">
      <is>
        <t>Passed</t>
      </is>
    </nc>
  </rcc>
  <rcc rId="312" sId="1">
    <nc r="D70" t="inlineStr">
      <is>
        <t>d1</t>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nc r="C37" t="inlineStr">
      <is>
        <t>Passed</t>
      </is>
    </nc>
  </rcc>
  <rcc rId="314" sId="1">
    <nc r="C40" t="inlineStr">
      <is>
        <t>Passed</t>
      </is>
    </nc>
  </rcc>
  <rcc rId="315" sId="1">
    <nc r="D37" t="inlineStr">
      <is>
        <t>bha</t>
      </is>
    </nc>
  </rcc>
  <rcc rId="316" sId="1">
    <nc r="D40" t="inlineStr">
      <is>
        <t>bha</t>
      </is>
    </nc>
  </rcc>
  <rcv guid="{D985CAC9-323F-4FEF-9FD1-3A7184BEC9D7}" action="delete"/>
  <rdn rId="0" localSheetId="1" customView="1" name="Z_D985CAC9_323F_4FEF_9FD1_3A7184BEC9D7_.wvu.FilterData" hidden="1" oldHidden="1">
    <formula>RPL_P_GC_IFWI_FV!$A$1:$AN$196</formula>
    <oldFormula>RPL_P_GC_IFWI_FV!$A$1:$AN$196</oldFormula>
  </rdn>
  <rcv guid="{D985CAC9-323F-4FEF-9FD1-3A7184BEC9D7}" action="add"/>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8" sId="1">
    <nc r="C36" t="inlineStr">
      <is>
        <t>Passed</t>
      </is>
    </nc>
  </rcc>
  <rcc rId="319" sId="1">
    <nc r="D36" t="inlineStr">
      <is>
        <t>bha</t>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0" sId="1">
    <nc r="C55" t="inlineStr">
      <is>
        <t>Passed</t>
      </is>
    </nc>
  </rcc>
  <rcc rId="321" sId="1">
    <nc r="D55" t="inlineStr">
      <is>
        <t>Bharath</t>
      </is>
    </nc>
  </rcc>
  <rcv guid="{FDBD8155-77CF-4434-A4CB-6F2A61561071}" action="delete"/>
  <rdn rId="0" localSheetId="1" customView="1" name="Z_FDBD8155_77CF_4434_A4CB_6F2A61561071_.wvu.FilterData" hidden="1" oldHidden="1">
    <formula>RPL_P_GC_IFWI_FV!$A$1:$AN$196</formula>
    <oldFormula>RPL_P_GC_IFWI_FV!$A$1:$AN$196</oldFormula>
  </rdn>
  <rcv guid="{FDBD8155-77CF-4434-A4CB-6F2A61561071}" action="add"/>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3" sId="1">
    <nc r="C57" t="inlineStr">
      <is>
        <t>Passed</t>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 sId="1">
    <nc r="C195" t="inlineStr">
      <is>
        <t>Passed</t>
      </is>
    </nc>
  </rcc>
  <rcc rId="325" sId="1">
    <nc r="D195" t="inlineStr">
      <is>
        <t>bharath</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6" sId="1">
    <nc r="C24" t="inlineStr">
      <is>
        <t>Passed</t>
      </is>
    </nc>
  </rcc>
  <rcc rId="327" sId="1">
    <nc r="D24" t="inlineStr">
      <is>
        <t>bha</t>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8" sId="1">
    <nc r="C28" t="inlineStr">
      <is>
        <t>Passed</t>
      </is>
    </nc>
  </rcc>
  <rcc rId="329" sId="1">
    <nc r="E28" t="inlineStr">
      <is>
        <t>Hari</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0" sId="1">
    <nc r="D92" t="inlineStr">
      <is>
        <t>d</t>
      </is>
    </nc>
  </rcc>
  <rcc rId="331" sId="1">
    <nc r="C114" t="inlineStr">
      <is>
        <t>Passed</t>
      </is>
    </nc>
  </rcc>
  <rcc rId="332" sId="1">
    <nc r="D114" t="inlineStr">
      <is>
        <t>bha</t>
      </is>
    </nc>
  </rcc>
  <rcc rId="333" sId="1">
    <nc r="C92" t="inlineStr">
      <is>
        <t>Passed</t>
      </is>
    </nc>
  </rcc>
  <rdn rId="0" localSheetId="1" customView="1" name="Z_117E5F25_F993_46CE_A075_13639DCE9E93_.wvu.FilterData" hidden="1" oldHidden="1">
    <formula>RPL_P_GC_IFWI_FV!$A$1:$AN$196</formula>
  </rdn>
  <rcv guid="{117E5F25-F993-46CE-A075-13639DCE9E9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D985CAC9_323F_4FEF_9FD1_3A7184BEC9D7_.wvu.FilterData" hidden="1" oldHidden="1">
    <formula>RPL_P_GC_IFWI_FV!$A$1:$AM$196</formula>
  </rdn>
  <rcv guid="{D985CAC9-323F-4FEF-9FD1-3A7184BEC9D7}" action="add"/>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odxf="1" dxf="1">
    <oc r="A23">
      <f>HYPERLINK("https://hsdes.intel.com/resource/14013158880","14013158880")</f>
    </oc>
    <nc r="A23">
      <f>HYPERLINK("https://hsdes.intel.com/resource/14013158880","14013158880")</f>
    </nc>
    <odxf>
      <font>
        <u val="none"/>
        <sz val="11"/>
        <color theme="1"/>
        <name val="Calibri"/>
        <family val="2"/>
        <scheme val="minor"/>
      </font>
    </odxf>
    <ndxf>
      <font>
        <u/>
        <sz val="11"/>
        <color theme="10"/>
        <name val="Calibri"/>
        <family val="2"/>
        <scheme val="minor"/>
      </font>
    </ndxf>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 sId="1">
    <nc r="C72" t="inlineStr">
      <is>
        <t>Passed</t>
      </is>
    </nc>
  </rcc>
  <rcc rId="337" sId="1">
    <nc r="E72" t="inlineStr">
      <is>
        <t>Hari</t>
      </is>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8" sId="1">
    <nc r="C125" t="inlineStr">
      <is>
        <t>Passed</t>
      </is>
    </nc>
  </rcc>
  <rcc rId="339" sId="1">
    <nc r="D125" t="inlineStr">
      <is>
        <t>bharath</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0" sId="1">
    <nc r="E176" t="inlineStr">
      <is>
        <t>Used type c HDMI dongle</t>
      </is>
    </nc>
  </rcc>
  <rcc rId="341" sId="1">
    <nc r="C176" t="inlineStr">
      <is>
        <t>Passed</t>
      </is>
    </nc>
  </rcc>
  <rcc rId="342" sId="1">
    <nc r="D176" t="inlineStr">
      <is>
        <t>d1</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 sId="1">
    <nc r="C155" t="inlineStr">
      <is>
        <t>Passed</t>
      </is>
    </nc>
  </rcc>
  <rcc rId="344" sId="1">
    <nc r="D155" t="inlineStr">
      <is>
        <t>d11</t>
      </is>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nc r="C145" t="inlineStr">
      <is>
        <t>Passed</t>
      </is>
    </nc>
  </rcc>
  <rcc rId="346" sId="1">
    <nc r="D145" t="inlineStr">
      <is>
        <t>bha</t>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 sId="1">
    <oc r="D155" t="inlineStr">
      <is>
        <t>d11</t>
      </is>
    </oc>
    <nc r="D155" t="inlineStr">
      <is>
        <t>d1</t>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 sId="1">
    <nc r="C74" t="inlineStr">
      <is>
        <t>Passed</t>
      </is>
    </nc>
  </rcc>
  <rcc rId="349" sId="1">
    <nc r="D74" t="inlineStr">
      <is>
        <t>d11</t>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0" sId="1">
    <nc r="C73" t="inlineStr">
      <is>
        <t>Passed</t>
      </is>
    </nc>
  </rcc>
  <rcc rId="351" sId="1">
    <nc r="D73" t="inlineStr">
      <is>
        <t>bha</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 sId="1">
    <nc r="C126" t="inlineStr">
      <is>
        <t>Passed</t>
      </is>
    </nc>
  </rcc>
  <rcc rId="353" sId="1">
    <nc r="D126" t="inlineStr">
      <is>
        <t>bha</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6">
  <userInfo guid="{B40A269C-0197-4644-BCCB-C71182062393}" name="Yamsani, ManikantaX" id="-1076541936" dateTime="2022-12-14T10:28:28"/>
  <userInfo guid="{219C4F4C-B098-418F-A556-F548D51A64AE}" name="A L, BharathX" id="-814033245" dateTime="2022-12-15T10:36:32"/>
  <userInfo guid="{257992A5-1E01-4D27-B5B5-5A1398138B01}" name="A L, BharathX" id="-814078451" dateTime="2022-12-15T14:35:34"/>
  <userInfo guid="{C8F0142E-DE77-46EE-AC14-796DBA6A0117}" name="A L, BharathX" id="-814079965" dateTime="2022-12-15T16:31:27"/>
  <userInfo guid="{39046A35-86A7-4309-8011-A92DA5D39B71}" name="Kumar, AdityaX" id="-503195786" dateTime="2022-12-22T13:28:34"/>
  <userInfo guid="{603A146A-D40B-4DE9-8CDC-43563AB851EF}" name="S, BhavaniX" id="-1137617188" dateTime="2022-12-28T10:42:0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99"/>
  <sheetViews>
    <sheetView tabSelected="1" zoomScaleNormal="115" workbookViewId="0">
      <selection activeCell="C1" sqref="C1"/>
    </sheetView>
  </sheetViews>
  <sheetFormatPr defaultColWidth="8.77734375" defaultRowHeight="14.4" x14ac:dyDescent="0.3"/>
  <cols>
    <col min="1" max="1" width="12.5546875" style="1" bestFit="1" customWidth="1"/>
    <col min="2" max="2" width="112.109375" style="1" bestFit="1" customWidth="1"/>
    <col min="3" max="16384" width="8.77734375" style="1"/>
  </cols>
  <sheetData>
    <row r="1" spans="1:40" x14ac:dyDescent="0.3">
      <c r="A1" s="1" t="s">
        <v>1942</v>
      </c>
      <c r="B1" s="1" t="s">
        <v>1943</v>
      </c>
      <c r="C1" s="1" t="s">
        <v>1944</v>
      </c>
      <c r="D1" s="1" t="s">
        <v>1920</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row>
    <row r="2" spans="1:40" x14ac:dyDescent="0.3">
      <c r="A2" s="1" t="str">
        <f>HYPERLINK("https://hsdes.intel.com/resource/14013118472","14013118472")</f>
        <v>14013118472</v>
      </c>
      <c r="B2" s="1" t="s">
        <v>36</v>
      </c>
      <c r="C2" s="1" t="s">
        <v>1916</v>
      </c>
      <c r="F2" s="1" t="s">
        <v>37</v>
      </c>
      <c r="G2" s="1" t="s">
        <v>38</v>
      </c>
      <c r="H2" s="1" t="s">
        <v>39</v>
      </c>
      <c r="I2" s="1" t="s">
        <v>40</v>
      </c>
      <c r="J2" s="1" t="s">
        <v>41</v>
      </c>
      <c r="K2" s="1" t="s">
        <v>42</v>
      </c>
      <c r="L2" s="1">
        <v>3</v>
      </c>
      <c r="M2" s="1">
        <v>3</v>
      </c>
      <c r="N2" s="1" t="s">
        <v>43</v>
      </c>
      <c r="O2" s="1" t="s">
        <v>44</v>
      </c>
      <c r="P2" s="1" t="s">
        <v>45</v>
      </c>
      <c r="Q2" s="1" t="s">
        <v>46</v>
      </c>
      <c r="R2" s="1" t="s">
        <v>47</v>
      </c>
      <c r="S2" s="1" t="s">
        <v>43</v>
      </c>
      <c r="T2" s="1" t="s">
        <v>48</v>
      </c>
      <c r="V2" s="1" t="s">
        <v>49</v>
      </c>
      <c r="W2" s="1" t="s">
        <v>50</v>
      </c>
      <c r="X2" s="1" t="s">
        <v>51</v>
      </c>
      <c r="Y2" s="1" t="s">
        <v>52</v>
      </c>
      <c r="Z2" s="1" t="s">
        <v>53</v>
      </c>
      <c r="AA2" s="1" t="s">
        <v>54</v>
      </c>
      <c r="AC2" s="1" t="s">
        <v>55</v>
      </c>
      <c r="AD2" s="1" t="s">
        <v>56</v>
      </c>
      <c r="AF2" s="1" t="s">
        <v>57</v>
      </c>
      <c r="AG2" s="1" t="s">
        <v>58</v>
      </c>
      <c r="AJ2" s="1" t="s">
        <v>59</v>
      </c>
      <c r="AK2" s="1" t="s">
        <v>60</v>
      </c>
      <c r="AL2" s="1" t="s">
        <v>61</v>
      </c>
      <c r="AM2" s="1" t="s">
        <v>1941</v>
      </c>
      <c r="AN2" s="1" t="s">
        <v>62</v>
      </c>
    </row>
    <row r="3" spans="1:40" x14ac:dyDescent="0.3">
      <c r="A3" s="1" t="str">
        <f>HYPERLINK("https://hsdes.intel.com/resource/14013119621","14013119621")</f>
        <v>14013119621</v>
      </c>
      <c r="B3" s="1" t="s">
        <v>63</v>
      </c>
      <c r="C3" s="1" t="s">
        <v>1916</v>
      </c>
      <c r="D3" t="s">
        <v>1919</v>
      </c>
      <c r="F3" s="1" t="s">
        <v>64</v>
      </c>
      <c r="G3" s="1" t="s">
        <v>65</v>
      </c>
      <c r="H3" s="1" t="s">
        <v>39</v>
      </c>
      <c r="I3" s="1" t="s">
        <v>40</v>
      </c>
      <c r="J3" s="1" t="s">
        <v>41</v>
      </c>
      <c r="K3" s="1" t="s">
        <v>66</v>
      </c>
      <c r="L3" s="1">
        <v>12</v>
      </c>
      <c r="M3" s="1">
        <v>10</v>
      </c>
      <c r="N3" s="1" t="s">
        <v>67</v>
      </c>
      <c r="O3" s="1" t="s">
        <v>68</v>
      </c>
      <c r="P3" s="1" t="s">
        <v>69</v>
      </c>
      <c r="Q3" s="1" t="s">
        <v>70</v>
      </c>
      <c r="R3" s="1" t="s">
        <v>71</v>
      </c>
      <c r="S3" s="1" t="s">
        <v>67</v>
      </c>
      <c r="T3" s="1" t="s">
        <v>48</v>
      </c>
      <c r="V3" s="1" t="s">
        <v>72</v>
      </c>
      <c r="W3" s="1" t="s">
        <v>73</v>
      </c>
      <c r="X3" s="1" t="s">
        <v>51</v>
      </c>
      <c r="Y3" s="1" t="s">
        <v>52</v>
      </c>
      <c r="Z3" s="1" t="s">
        <v>74</v>
      </c>
      <c r="AA3" s="1" t="s">
        <v>75</v>
      </c>
      <c r="AC3" s="1" t="s">
        <v>55</v>
      </c>
      <c r="AD3" s="1" t="s">
        <v>76</v>
      </c>
      <c r="AF3" s="1" t="s">
        <v>57</v>
      </c>
      <c r="AG3" s="1" t="s">
        <v>58</v>
      </c>
      <c r="AJ3" s="1" t="s">
        <v>59</v>
      </c>
      <c r="AK3" s="1" t="s">
        <v>60</v>
      </c>
      <c r="AL3" s="1" t="s">
        <v>77</v>
      </c>
      <c r="AM3" s="1" t="s">
        <v>78</v>
      </c>
      <c r="AN3" s="1" t="s">
        <v>79</v>
      </c>
    </row>
    <row r="4" spans="1:40" x14ac:dyDescent="0.3">
      <c r="A4" s="1" t="str">
        <f>HYPERLINK("https://hsdes.intel.com/resource/14013121015","14013121015")</f>
        <v>14013121015</v>
      </c>
      <c r="B4" s="1" t="s">
        <v>80</v>
      </c>
      <c r="C4" s="1" t="s">
        <v>1916</v>
      </c>
      <c r="D4"/>
      <c r="F4" s="1" t="s">
        <v>81</v>
      </c>
      <c r="G4" s="1" t="s">
        <v>82</v>
      </c>
      <c r="H4" s="1" t="s">
        <v>39</v>
      </c>
      <c r="I4" s="1" t="s">
        <v>40</v>
      </c>
      <c r="J4" s="1" t="s">
        <v>41</v>
      </c>
      <c r="K4" s="1" t="s">
        <v>83</v>
      </c>
      <c r="L4" s="1">
        <v>10</v>
      </c>
      <c r="M4" s="1">
        <v>5</v>
      </c>
      <c r="N4" s="1" t="s">
        <v>84</v>
      </c>
      <c r="O4" s="1" t="s">
        <v>85</v>
      </c>
      <c r="P4" s="1" t="s">
        <v>86</v>
      </c>
      <c r="Q4" s="1" t="s">
        <v>87</v>
      </c>
      <c r="R4" s="1" t="s">
        <v>88</v>
      </c>
      <c r="S4" s="1" t="s">
        <v>84</v>
      </c>
      <c r="T4" s="1" t="s">
        <v>48</v>
      </c>
      <c r="U4" s="1" t="s">
        <v>89</v>
      </c>
      <c r="V4" s="1" t="s">
        <v>90</v>
      </c>
      <c r="W4" s="1" t="s">
        <v>91</v>
      </c>
      <c r="X4" s="1" t="s">
        <v>51</v>
      </c>
      <c r="Y4" s="1" t="s">
        <v>52</v>
      </c>
      <c r="Z4" s="1" t="s">
        <v>92</v>
      </c>
      <c r="AA4" s="1" t="s">
        <v>93</v>
      </c>
      <c r="AC4" s="1" t="s">
        <v>55</v>
      </c>
      <c r="AD4" s="1" t="s">
        <v>56</v>
      </c>
      <c r="AF4" s="1" t="s">
        <v>57</v>
      </c>
      <c r="AG4" s="1" t="s">
        <v>58</v>
      </c>
      <c r="AJ4" s="1" t="s">
        <v>59</v>
      </c>
      <c r="AK4" s="1" t="s">
        <v>60</v>
      </c>
      <c r="AL4" s="1" t="s">
        <v>94</v>
      </c>
      <c r="AM4" s="1" t="s">
        <v>95</v>
      </c>
      <c r="AN4" s="1" t="s">
        <v>96</v>
      </c>
    </row>
    <row r="5" spans="1:40" x14ac:dyDescent="0.3">
      <c r="A5" s="1" t="str">
        <f>HYPERLINK("https://hsdes.intel.com/resource/14013121108","14013121108")</f>
        <v>14013121108</v>
      </c>
      <c r="B5" s="1" t="s">
        <v>97</v>
      </c>
      <c r="C5" s="1" t="s">
        <v>1917</v>
      </c>
      <c r="D5"/>
      <c r="E5" s="1" t="s">
        <v>1936</v>
      </c>
      <c r="F5" s="1" t="s">
        <v>49</v>
      </c>
      <c r="G5" s="1" t="s">
        <v>98</v>
      </c>
      <c r="H5" s="1" t="s">
        <v>39</v>
      </c>
      <c r="I5" s="1" t="s">
        <v>40</v>
      </c>
      <c r="J5" s="1" t="s">
        <v>41</v>
      </c>
      <c r="K5" s="1" t="s">
        <v>99</v>
      </c>
      <c r="L5" s="1">
        <v>10</v>
      </c>
      <c r="M5" s="1">
        <v>5</v>
      </c>
      <c r="N5" s="1" t="s">
        <v>100</v>
      </c>
      <c r="O5" s="1" t="s">
        <v>101</v>
      </c>
      <c r="P5" s="1" t="s">
        <v>102</v>
      </c>
      <c r="Q5" s="1" t="s">
        <v>103</v>
      </c>
      <c r="R5" s="1" t="s">
        <v>104</v>
      </c>
      <c r="S5" s="1" t="s">
        <v>100</v>
      </c>
      <c r="T5" s="1" t="s">
        <v>105</v>
      </c>
      <c r="V5" s="1" t="s">
        <v>106</v>
      </c>
      <c r="W5" s="1" t="s">
        <v>107</v>
      </c>
      <c r="X5" s="1" t="s">
        <v>108</v>
      </c>
      <c r="Y5" s="1" t="s">
        <v>109</v>
      </c>
      <c r="Z5" s="1" t="s">
        <v>110</v>
      </c>
      <c r="AA5" s="1" t="s">
        <v>111</v>
      </c>
      <c r="AC5" s="1" t="s">
        <v>55</v>
      </c>
      <c r="AD5" s="1" t="s">
        <v>76</v>
      </c>
      <c r="AF5" s="1" t="s">
        <v>57</v>
      </c>
      <c r="AG5" s="1" t="s">
        <v>58</v>
      </c>
      <c r="AJ5" s="1" t="s">
        <v>112</v>
      </c>
      <c r="AK5" s="1" t="s">
        <v>60</v>
      </c>
      <c r="AL5" s="1" t="s">
        <v>97</v>
      </c>
      <c r="AM5" s="1" t="s">
        <v>113</v>
      </c>
      <c r="AN5" s="1" t="s">
        <v>114</v>
      </c>
    </row>
    <row r="6" spans="1:40" x14ac:dyDescent="0.3">
      <c r="A6" s="1" t="str">
        <f>HYPERLINK("https://hsdes.intel.com/resource/14013121194","14013121194")</f>
        <v>14013121194</v>
      </c>
      <c r="B6" s="1" t="s">
        <v>115</v>
      </c>
      <c r="C6" s="1" t="s">
        <v>1916</v>
      </c>
      <c r="D6"/>
      <c r="F6" s="1" t="s">
        <v>116</v>
      </c>
      <c r="G6" s="1" t="s">
        <v>65</v>
      </c>
      <c r="H6" s="1" t="s">
        <v>39</v>
      </c>
      <c r="I6" s="1" t="s">
        <v>40</v>
      </c>
      <c r="J6" s="1" t="s">
        <v>41</v>
      </c>
      <c r="K6" s="1" t="s">
        <v>117</v>
      </c>
      <c r="L6" s="1">
        <v>22</v>
      </c>
      <c r="M6" s="1">
        <v>20</v>
      </c>
      <c r="N6" s="1" t="s">
        <v>118</v>
      </c>
      <c r="O6" s="1" t="s">
        <v>119</v>
      </c>
      <c r="P6" s="1" t="s">
        <v>120</v>
      </c>
      <c r="Q6" s="1" t="s">
        <v>121</v>
      </c>
      <c r="R6" s="1" t="s">
        <v>122</v>
      </c>
      <c r="S6" s="1" t="s">
        <v>118</v>
      </c>
      <c r="T6" s="1" t="s">
        <v>48</v>
      </c>
      <c r="V6" s="1" t="s">
        <v>72</v>
      </c>
      <c r="W6" s="1" t="s">
        <v>123</v>
      </c>
      <c r="X6" s="1" t="s">
        <v>51</v>
      </c>
      <c r="Y6" s="1" t="s">
        <v>124</v>
      </c>
      <c r="Z6" s="1" t="s">
        <v>125</v>
      </c>
      <c r="AA6" s="1" t="s">
        <v>126</v>
      </c>
      <c r="AC6" s="1" t="s">
        <v>55</v>
      </c>
      <c r="AD6" s="1" t="s">
        <v>56</v>
      </c>
      <c r="AF6" s="1" t="s">
        <v>127</v>
      </c>
      <c r="AG6" s="1" t="s">
        <v>58</v>
      </c>
      <c r="AJ6" s="1" t="s">
        <v>59</v>
      </c>
      <c r="AK6" s="1" t="s">
        <v>128</v>
      </c>
      <c r="AL6" s="1" t="s">
        <v>129</v>
      </c>
      <c r="AM6" s="1" t="s">
        <v>130</v>
      </c>
      <c r="AN6" s="1" t="s">
        <v>131</v>
      </c>
    </row>
    <row r="7" spans="1:40" x14ac:dyDescent="0.3">
      <c r="A7" s="1" t="str">
        <f>HYPERLINK("https://hsdes.intel.com/resource/14013121432","14013121432")</f>
        <v>14013121432</v>
      </c>
      <c r="B7" s="1" t="s">
        <v>136</v>
      </c>
      <c r="C7" s="1" t="s">
        <v>1916</v>
      </c>
      <c r="D7"/>
      <c r="F7" s="1" t="s">
        <v>64</v>
      </c>
      <c r="G7" s="1" t="s">
        <v>137</v>
      </c>
      <c r="H7" s="1" t="s">
        <v>39</v>
      </c>
      <c r="I7" s="1" t="s">
        <v>40</v>
      </c>
      <c r="J7" s="1" t="s">
        <v>41</v>
      </c>
      <c r="K7" s="1" t="s">
        <v>138</v>
      </c>
      <c r="L7" s="1">
        <v>10</v>
      </c>
      <c r="M7" s="1">
        <v>5</v>
      </c>
      <c r="N7" s="1" t="s">
        <v>139</v>
      </c>
      <c r="O7" s="1" t="s">
        <v>68</v>
      </c>
      <c r="P7" s="1" t="s">
        <v>140</v>
      </c>
      <c r="Q7" s="1" t="s">
        <v>141</v>
      </c>
      <c r="R7" s="1" t="s">
        <v>142</v>
      </c>
      <c r="S7" s="1" t="s">
        <v>139</v>
      </c>
      <c r="T7" s="1" t="s">
        <v>48</v>
      </c>
      <c r="V7" s="1" t="s">
        <v>72</v>
      </c>
      <c r="W7" s="1" t="s">
        <v>143</v>
      </c>
      <c r="X7" s="1" t="s">
        <v>51</v>
      </c>
      <c r="Y7" s="1" t="s">
        <v>109</v>
      </c>
      <c r="Z7" s="1" t="s">
        <v>144</v>
      </c>
      <c r="AA7" s="1" t="s">
        <v>145</v>
      </c>
      <c r="AC7" s="1" t="s">
        <v>55</v>
      </c>
      <c r="AD7" s="1" t="s">
        <v>56</v>
      </c>
      <c r="AF7" s="1" t="s">
        <v>57</v>
      </c>
      <c r="AG7" s="1" t="s">
        <v>58</v>
      </c>
      <c r="AJ7" s="1" t="s">
        <v>59</v>
      </c>
      <c r="AK7" s="1" t="s">
        <v>60</v>
      </c>
      <c r="AL7" s="1" t="s">
        <v>146</v>
      </c>
      <c r="AM7" s="1" t="s">
        <v>147</v>
      </c>
      <c r="AN7" s="1" t="s">
        <v>148</v>
      </c>
    </row>
    <row r="8" spans="1:40" x14ac:dyDescent="0.3">
      <c r="A8" s="1" t="str">
        <f>HYPERLINK("https://hsdes.intel.com/resource/14013156703","14013156703")</f>
        <v>14013156703</v>
      </c>
      <c r="B8" s="1" t="s">
        <v>149</v>
      </c>
      <c r="C8" s="1" t="s">
        <v>1916</v>
      </c>
      <c r="D8" s="1" t="s">
        <v>1921</v>
      </c>
      <c r="F8" s="1" t="s">
        <v>150</v>
      </c>
      <c r="G8" s="1" t="s">
        <v>65</v>
      </c>
      <c r="H8" s="1" t="s">
        <v>39</v>
      </c>
      <c r="I8" s="1" t="s">
        <v>40</v>
      </c>
      <c r="J8" s="1" t="s">
        <v>41</v>
      </c>
      <c r="K8" s="1" t="s">
        <v>151</v>
      </c>
      <c r="L8" s="1">
        <v>10</v>
      </c>
      <c r="M8" s="1">
        <v>5</v>
      </c>
      <c r="N8" s="1" t="s">
        <v>152</v>
      </c>
      <c r="O8" s="1" t="s">
        <v>153</v>
      </c>
      <c r="P8" s="1" t="s">
        <v>154</v>
      </c>
      <c r="Q8" s="1" t="s">
        <v>155</v>
      </c>
      <c r="R8" s="1" t="s">
        <v>156</v>
      </c>
      <c r="S8" s="1" t="s">
        <v>152</v>
      </c>
      <c r="T8" s="1" t="s">
        <v>157</v>
      </c>
      <c r="V8" s="1" t="s">
        <v>150</v>
      </c>
      <c r="W8" s="1" t="s">
        <v>158</v>
      </c>
      <c r="X8" s="1" t="s">
        <v>51</v>
      </c>
      <c r="Y8" s="1" t="s">
        <v>124</v>
      </c>
      <c r="Z8" s="1" t="s">
        <v>159</v>
      </c>
      <c r="AA8" s="1" t="s">
        <v>160</v>
      </c>
      <c r="AC8" s="1" t="s">
        <v>55</v>
      </c>
      <c r="AD8" s="1" t="s">
        <v>56</v>
      </c>
      <c r="AF8" s="1" t="s">
        <v>57</v>
      </c>
      <c r="AG8" s="1" t="s">
        <v>58</v>
      </c>
      <c r="AJ8" s="1" t="s">
        <v>59</v>
      </c>
      <c r="AK8" s="1" t="s">
        <v>60</v>
      </c>
      <c r="AL8" s="1" t="s">
        <v>161</v>
      </c>
      <c r="AM8" s="1" t="s">
        <v>162</v>
      </c>
      <c r="AN8" s="1" t="s">
        <v>163</v>
      </c>
    </row>
    <row r="9" spans="1:40" x14ac:dyDescent="0.3">
      <c r="A9" s="1" t="str">
        <f>HYPERLINK("https://hsdes.intel.com/resource/14013156723","14013156723")</f>
        <v>14013156723</v>
      </c>
      <c r="B9" s="1" t="s">
        <v>164</v>
      </c>
      <c r="C9" s="1" t="s">
        <v>1916</v>
      </c>
      <c r="D9" s="1" t="s">
        <v>1921</v>
      </c>
      <c r="F9" s="1" t="s">
        <v>150</v>
      </c>
      <c r="G9" s="1" t="s">
        <v>65</v>
      </c>
      <c r="H9" s="1" t="s">
        <v>39</v>
      </c>
      <c r="I9" s="1" t="s">
        <v>40</v>
      </c>
      <c r="J9" s="1" t="s">
        <v>41</v>
      </c>
      <c r="K9" s="1" t="s">
        <v>151</v>
      </c>
      <c r="L9" s="1">
        <v>15</v>
      </c>
      <c r="M9" s="1">
        <v>5</v>
      </c>
      <c r="N9" s="1" t="s">
        <v>165</v>
      </c>
      <c r="O9" s="1" t="s">
        <v>153</v>
      </c>
      <c r="P9" s="1" t="s">
        <v>154</v>
      </c>
      <c r="Q9" s="1" t="s">
        <v>155</v>
      </c>
      <c r="R9" s="1" t="s">
        <v>156</v>
      </c>
      <c r="S9" s="1" t="s">
        <v>165</v>
      </c>
      <c r="T9" s="1" t="s">
        <v>157</v>
      </c>
      <c r="V9" s="1" t="s">
        <v>150</v>
      </c>
      <c r="W9" s="1" t="s">
        <v>166</v>
      </c>
      <c r="X9" s="1" t="s">
        <v>51</v>
      </c>
      <c r="Y9" s="1" t="s">
        <v>52</v>
      </c>
      <c r="Z9" s="1" t="s">
        <v>159</v>
      </c>
      <c r="AA9" s="1" t="s">
        <v>160</v>
      </c>
      <c r="AC9" s="1" t="s">
        <v>55</v>
      </c>
      <c r="AD9" s="1" t="s">
        <v>56</v>
      </c>
      <c r="AF9" s="1" t="s">
        <v>57</v>
      </c>
      <c r="AG9" s="1" t="s">
        <v>58</v>
      </c>
      <c r="AJ9" s="1" t="s">
        <v>59</v>
      </c>
      <c r="AK9" s="1" t="s">
        <v>60</v>
      </c>
      <c r="AL9" s="1" t="s">
        <v>167</v>
      </c>
      <c r="AM9" s="1" t="s">
        <v>168</v>
      </c>
      <c r="AN9" s="1" t="s">
        <v>169</v>
      </c>
    </row>
    <row r="10" spans="1:40" x14ac:dyDescent="0.3">
      <c r="A10" s="1" t="str">
        <f>HYPERLINK("https://hsdes.intel.com/resource/14013158242","14013158242")</f>
        <v>14013158242</v>
      </c>
      <c r="B10" s="1" t="s">
        <v>170</v>
      </c>
      <c r="C10" s="1" t="s">
        <v>1916</v>
      </c>
      <c r="F10" s="1" t="s">
        <v>150</v>
      </c>
      <c r="G10" s="1" t="s">
        <v>65</v>
      </c>
      <c r="H10" s="1" t="s">
        <v>39</v>
      </c>
      <c r="I10" s="1" t="s">
        <v>40</v>
      </c>
      <c r="J10" s="1" t="s">
        <v>41</v>
      </c>
      <c r="K10" s="1" t="s">
        <v>171</v>
      </c>
      <c r="L10" s="1">
        <v>5</v>
      </c>
      <c r="M10" s="1">
        <v>4</v>
      </c>
      <c r="N10" s="1" t="s">
        <v>172</v>
      </c>
      <c r="O10" s="1" t="s">
        <v>173</v>
      </c>
      <c r="P10" s="1" t="s">
        <v>174</v>
      </c>
      <c r="Q10" s="1" t="s">
        <v>175</v>
      </c>
      <c r="R10" s="1" t="s">
        <v>176</v>
      </c>
      <c r="S10" s="1" t="s">
        <v>172</v>
      </c>
      <c r="T10" s="1" t="s">
        <v>105</v>
      </c>
      <c r="V10" s="1" t="s">
        <v>150</v>
      </c>
      <c r="W10" s="1" t="s">
        <v>177</v>
      </c>
      <c r="X10" s="1" t="s">
        <v>51</v>
      </c>
      <c r="Y10" s="1" t="s">
        <v>52</v>
      </c>
      <c r="Z10" s="1" t="s">
        <v>178</v>
      </c>
      <c r="AA10" s="1" t="s">
        <v>179</v>
      </c>
      <c r="AC10" s="1" t="s">
        <v>55</v>
      </c>
      <c r="AD10" s="1" t="s">
        <v>56</v>
      </c>
      <c r="AF10" s="1" t="s">
        <v>57</v>
      </c>
      <c r="AG10" s="1" t="s">
        <v>58</v>
      </c>
      <c r="AJ10" s="1" t="s">
        <v>59</v>
      </c>
      <c r="AK10" s="1" t="s">
        <v>60</v>
      </c>
      <c r="AL10" s="1" t="s">
        <v>180</v>
      </c>
      <c r="AM10" s="1" t="s">
        <v>181</v>
      </c>
      <c r="AN10" s="1" t="s">
        <v>182</v>
      </c>
    </row>
    <row r="11" spans="1:40" x14ac:dyDescent="0.3">
      <c r="A11" s="1" t="str">
        <f>HYPERLINK("https://hsdes.intel.com/resource/14013158278","14013158278")</f>
        <v>14013158278</v>
      </c>
      <c r="B11" s="1" t="s">
        <v>183</v>
      </c>
      <c r="C11" s="1" t="s">
        <v>1916</v>
      </c>
      <c r="F11" s="1" t="s">
        <v>150</v>
      </c>
      <c r="G11" s="1" t="s">
        <v>65</v>
      </c>
      <c r="H11" s="1" t="s">
        <v>39</v>
      </c>
      <c r="I11" s="1" t="s">
        <v>40</v>
      </c>
      <c r="J11" s="1" t="s">
        <v>41</v>
      </c>
      <c r="K11" s="1" t="s">
        <v>171</v>
      </c>
      <c r="L11" s="1">
        <v>18</v>
      </c>
      <c r="M11" s="1">
        <v>15</v>
      </c>
      <c r="N11" s="1" t="s">
        <v>184</v>
      </c>
      <c r="O11" s="1" t="s">
        <v>173</v>
      </c>
      <c r="P11" s="1" t="s">
        <v>185</v>
      </c>
      <c r="Q11" s="1" t="s">
        <v>186</v>
      </c>
      <c r="R11" s="1" t="s">
        <v>187</v>
      </c>
      <c r="S11" s="1" t="s">
        <v>184</v>
      </c>
      <c r="T11" s="1" t="s">
        <v>105</v>
      </c>
      <c r="V11" s="1" t="s">
        <v>150</v>
      </c>
      <c r="W11" s="1" t="s">
        <v>188</v>
      </c>
      <c r="X11" s="1" t="s">
        <v>51</v>
      </c>
      <c r="Y11" s="1" t="s">
        <v>124</v>
      </c>
      <c r="Z11" s="1" t="s">
        <v>189</v>
      </c>
      <c r="AA11" s="1" t="s">
        <v>190</v>
      </c>
      <c r="AC11" s="1" t="s">
        <v>55</v>
      </c>
      <c r="AD11" s="1" t="s">
        <v>56</v>
      </c>
      <c r="AF11" s="1" t="s">
        <v>127</v>
      </c>
      <c r="AG11" s="1" t="s">
        <v>58</v>
      </c>
      <c r="AJ11" s="1" t="s">
        <v>59</v>
      </c>
      <c r="AK11" s="1" t="s">
        <v>60</v>
      </c>
      <c r="AL11" s="1" t="s">
        <v>191</v>
      </c>
      <c r="AM11" s="1" t="s">
        <v>192</v>
      </c>
      <c r="AN11" s="1" t="s">
        <v>193</v>
      </c>
    </row>
    <row r="12" spans="1:40" x14ac:dyDescent="0.3">
      <c r="A12" s="1" t="str">
        <f>HYPERLINK("https://hsdes.intel.com/resource/14013158290","14013158290")</f>
        <v>14013158290</v>
      </c>
      <c r="B12" s="1" t="s">
        <v>194</v>
      </c>
      <c r="C12" s="1" t="s">
        <v>1916</v>
      </c>
      <c r="D12" s="1" t="s">
        <v>1921</v>
      </c>
      <c r="F12" s="1" t="s">
        <v>81</v>
      </c>
      <c r="G12" s="1" t="s">
        <v>65</v>
      </c>
      <c r="H12" s="1" t="s">
        <v>39</v>
      </c>
      <c r="I12" s="1" t="s">
        <v>40</v>
      </c>
      <c r="J12" s="1" t="s">
        <v>41</v>
      </c>
      <c r="K12" s="1" t="s">
        <v>195</v>
      </c>
      <c r="L12" s="1">
        <v>15</v>
      </c>
      <c r="M12" s="1">
        <v>10</v>
      </c>
      <c r="N12" s="1" t="s">
        <v>196</v>
      </c>
      <c r="O12" s="1" t="s">
        <v>85</v>
      </c>
      <c r="P12" s="1" t="s">
        <v>197</v>
      </c>
      <c r="Q12" s="1" t="s">
        <v>198</v>
      </c>
      <c r="R12" s="1" t="s">
        <v>199</v>
      </c>
      <c r="S12" s="1" t="s">
        <v>196</v>
      </c>
      <c r="T12" s="1" t="s">
        <v>105</v>
      </c>
      <c r="U12" s="1" t="s">
        <v>89</v>
      </c>
      <c r="V12" s="1" t="s">
        <v>90</v>
      </c>
      <c r="W12" s="1" t="s">
        <v>200</v>
      </c>
      <c r="X12" s="1" t="s">
        <v>51</v>
      </c>
      <c r="Y12" s="1" t="s">
        <v>52</v>
      </c>
      <c r="Z12" s="1" t="s">
        <v>201</v>
      </c>
      <c r="AA12" s="1" t="s">
        <v>202</v>
      </c>
      <c r="AC12" s="1" t="s">
        <v>55</v>
      </c>
      <c r="AD12" s="1" t="s">
        <v>76</v>
      </c>
      <c r="AF12" s="1" t="s">
        <v>57</v>
      </c>
      <c r="AG12" s="1" t="s">
        <v>58</v>
      </c>
      <c r="AJ12" s="1" t="s">
        <v>59</v>
      </c>
      <c r="AK12" s="1" t="s">
        <v>60</v>
      </c>
      <c r="AL12" s="1" t="s">
        <v>203</v>
      </c>
      <c r="AM12" s="1" t="s">
        <v>204</v>
      </c>
      <c r="AN12" s="1" t="s">
        <v>205</v>
      </c>
    </row>
    <row r="13" spans="1:40" x14ac:dyDescent="0.3">
      <c r="A13" s="1" t="str">
        <f>HYPERLINK("https://hsdes.intel.com/resource/14013158318","14013158318")</f>
        <v>14013158318</v>
      </c>
      <c r="B13" s="1" t="s">
        <v>206</v>
      </c>
      <c r="C13" s="1" t="s">
        <v>1916</v>
      </c>
      <c r="D13" s="1" t="s">
        <v>1919</v>
      </c>
      <c r="F13" s="1" t="s">
        <v>81</v>
      </c>
      <c r="G13" s="1" t="s">
        <v>65</v>
      </c>
      <c r="H13" s="1" t="s">
        <v>39</v>
      </c>
      <c r="I13" s="1" t="s">
        <v>40</v>
      </c>
      <c r="J13" s="1" t="s">
        <v>41</v>
      </c>
      <c r="K13" s="1" t="s">
        <v>207</v>
      </c>
      <c r="L13" s="1">
        <v>15</v>
      </c>
      <c r="M13" s="1">
        <v>6</v>
      </c>
      <c r="N13" s="1" t="s">
        <v>208</v>
      </c>
      <c r="O13" s="1" t="s">
        <v>85</v>
      </c>
      <c r="P13" s="1" t="s">
        <v>209</v>
      </c>
      <c r="Q13" s="1" t="s">
        <v>210</v>
      </c>
      <c r="R13" s="1" t="s">
        <v>211</v>
      </c>
      <c r="S13" s="1" t="s">
        <v>208</v>
      </c>
      <c r="T13" s="1" t="s">
        <v>48</v>
      </c>
      <c r="U13" s="1" t="s">
        <v>89</v>
      </c>
      <c r="V13" s="1" t="s">
        <v>90</v>
      </c>
      <c r="W13" s="1" t="s">
        <v>212</v>
      </c>
      <c r="X13" s="1" t="s">
        <v>51</v>
      </c>
      <c r="Y13" s="1" t="s">
        <v>109</v>
      </c>
      <c r="Z13" s="1" t="s">
        <v>213</v>
      </c>
      <c r="AA13" s="1" t="s">
        <v>214</v>
      </c>
      <c r="AC13" s="1" t="s">
        <v>55</v>
      </c>
      <c r="AD13" s="1" t="s">
        <v>56</v>
      </c>
      <c r="AF13" s="1" t="s">
        <v>57</v>
      </c>
      <c r="AG13" s="1" t="s">
        <v>215</v>
      </c>
      <c r="AJ13" s="1" t="s">
        <v>59</v>
      </c>
      <c r="AK13" s="1" t="s">
        <v>60</v>
      </c>
      <c r="AL13" s="1" t="s">
        <v>216</v>
      </c>
      <c r="AM13" s="1" t="s">
        <v>217</v>
      </c>
      <c r="AN13" s="1" t="s">
        <v>218</v>
      </c>
    </row>
    <row r="14" spans="1:40" x14ac:dyDescent="0.3">
      <c r="A14" s="1" t="str">
        <f>HYPERLINK("https://hsdes.intel.com/resource/14013158554","14013158554")</f>
        <v>14013158554</v>
      </c>
      <c r="B14" s="1" t="s">
        <v>219</v>
      </c>
      <c r="C14" s="1" t="s">
        <v>1917</v>
      </c>
      <c r="E14" s="1" t="s">
        <v>1937</v>
      </c>
      <c r="F14" s="1" t="s">
        <v>49</v>
      </c>
      <c r="G14" s="1" t="s">
        <v>82</v>
      </c>
      <c r="H14" s="1" t="s">
        <v>39</v>
      </c>
      <c r="I14" s="1" t="s">
        <v>40</v>
      </c>
      <c r="J14" s="1" t="s">
        <v>41</v>
      </c>
      <c r="K14" s="1" t="s">
        <v>220</v>
      </c>
      <c r="L14" s="1">
        <v>40</v>
      </c>
      <c r="M14" s="1">
        <v>35</v>
      </c>
      <c r="N14" s="1" t="s">
        <v>221</v>
      </c>
      <c r="O14" s="1" t="s">
        <v>222</v>
      </c>
      <c r="P14" s="1" t="s">
        <v>223</v>
      </c>
      <c r="Q14" s="1" t="s">
        <v>224</v>
      </c>
      <c r="R14" s="1" t="s">
        <v>225</v>
      </c>
      <c r="S14" s="1" t="s">
        <v>221</v>
      </c>
      <c r="T14" s="1" t="s">
        <v>48</v>
      </c>
      <c r="V14" s="1" t="s">
        <v>49</v>
      </c>
      <c r="W14" s="1" t="s">
        <v>226</v>
      </c>
      <c r="X14" s="1" t="s">
        <v>51</v>
      </c>
      <c r="Y14" s="1" t="s">
        <v>124</v>
      </c>
      <c r="Z14" s="1" t="s">
        <v>227</v>
      </c>
      <c r="AA14" s="1" t="s">
        <v>228</v>
      </c>
      <c r="AC14" s="1" t="s">
        <v>55</v>
      </c>
      <c r="AD14" s="1" t="s">
        <v>56</v>
      </c>
      <c r="AF14" s="1" t="s">
        <v>135</v>
      </c>
      <c r="AG14" s="1" t="s">
        <v>58</v>
      </c>
      <c r="AJ14" s="1" t="s">
        <v>59</v>
      </c>
      <c r="AK14" s="1" t="s">
        <v>60</v>
      </c>
      <c r="AL14" s="1" t="s">
        <v>229</v>
      </c>
      <c r="AM14" s="1" t="s">
        <v>230</v>
      </c>
      <c r="AN14" s="1" t="s">
        <v>231</v>
      </c>
    </row>
    <row r="15" spans="1:40" x14ac:dyDescent="0.3">
      <c r="A15" s="1" t="str">
        <f>HYPERLINK("https://hsdes.intel.com/resource/14013158706","14013158706")</f>
        <v>14013158706</v>
      </c>
      <c r="B15" s="1" t="s">
        <v>232</v>
      </c>
      <c r="C15" s="1" t="s">
        <v>1916</v>
      </c>
      <c r="F15" s="1" t="s">
        <v>150</v>
      </c>
      <c r="G15" s="1" t="s">
        <v>82</v>
      </c>
      <c r="H15" s="1" t="s">
        <v>39</v>
      </c>
      <c r="I15" s="1" t="s">
        <v>40</v>
      </c>
      <c r="J15" s="1" t="s">
        <v>41</v>
      </c>
      <c r="K15" s="1" t="s">
        <v>233</v>
      </c>
      <c r="L15" s="1">
        <v>1</v>
      </c>
      <c r="M15" s="1">
        <v>1</v>
      </c>
      <c r="N15" s="1" t="s">
        <v>234</v>
      </c>
      <c r="O15" s="1" t="s">
        <v>173</v>
      </c>
      <c r="P15" s="1" t="s">
        <v>235</v>
      </c>
      <c r="Q15" s="1" t="s">
        <v>236</v>
      </c>
      <c r="R15" s="1" t="s">
        <v>237</v>
      </c>
      <c r="S15" s="1" t="s">
        <v>234</v>
      </c>
      <c r="T15" s="1" t="s">
        <v>105</v>
      </c>
      <c r="V15" s="1" t="s">
        <v>150</v>
      </c>
      <c r="W15" s="1" t="s">
        <v>238</v>
      </c>
      <c r="X15" s="1" t="s">
        <v>51</v>
      </c>
      <c r="Y15" s="1" t="s">
        <v>239</v>
      </c>
      <c r="Z15" s="1" t="s">
        <v>240</v>
      </c>
      <c r="AA15" s="1" t="s">
        <v>241</v>
      </c>
      <c r="AC15" s="1" t="s">
        <v>55</v>
      </c>
      <c r="AD15" s="1" t="s">
        <v>56</v>
      </c>
      <c r="AF15" s="1" t="s">
        <v>57</v>
      </c>
      <c r="AG15" s="1" t="s">
        <v>215</v>
      </c>
      <c r="AJ15" s="1" t="s">
        <v>242</v>
      </c>
      <c r="AK15" s="1" t="s">
        <v>243</v>
      </c>
      <c r="AL15" s="1" t="s">
        <v>244</v>
      </c>
      <c r="AM15" s="1" t="s">
        <v>245</v>
      </c>
      <c r="AN15" s="1" t="s">
        <v>246</v>
      </c>
    </row>
    <row r="16" spans="1:40" x14ac:dyDescent="0.3">
      <c r="A16" s="1" t="str">
        <f>HYPERLINK("https://hsdes.intel.com/resource/14013158711","14013158711")</f>
        <v>14013158711</v>
      </c>
      <c r="B16" s="1" t="s">
        <v>247</v>
      </c>
      <c r="C16" s="1" t="s">
        <v>1916</v>
      </c>
      <c r="F16" s="1" t="s">
        <v>116</v>
      </c>
      <c r="G16" s="1" t="s">
        <v>65</v>
      </c>
      <c r="H16" s="1" t="s">
        <v>39</v>
      </c>
      <c r="I16" s="1" t="s">
        <v>40</v>
      </c>
      <c r="J16" s="1" t="s">
        <v>41</v>
      </c>
      <c r="K16" s="1" t="s">
        <v>117</v>
      </c>
      <c r="L16" s="1">
        <v>27</v>
      </c>
      <c r="M16" s="1">
        <v>25</v>
      </c>
      <c r="N16" s="1" t="s">
        <v>248</v>
      </c>
      <c r="O16" s="1" t="s">
        <v>119</v>
      </c>
      <c r="P16" s="1" t="s">
        <v>249</v>
      </c>
      <c r="Q16" s="1" t="s">
        <v>250</v>
      </c>
      <c r="R16" s="1" t="s">
        <v>251</v>
      </c>
      <c r="S16" s="1" t="s">
        <v>248</v>
      </c>
      <c r="T16" s="1" t="s">
        <v>48</v>
      </c>
      <c r="V16" s="1" t="s">
        <v>72</v>
      </c>
      <c r="W16" s="1" t="s">
        <v>252</v>
      </c>
      <c r="X16" s="1" t="s">
        <v>51</v>
      </c>
      <c r="Y16" s="1" t="s">
        <v>52</v>
      </c>
      <c r="Z16" s="1" t="s">
        <v>253</v>
      </c>
      <c r="AA16" s="1" t="s">
        <v>134</v>
      </c>
      <c r="AC16" s="1" t="s">
        <v>55</v>
      </c>
      <c r="AD16" s="1" t="s">
        <v>56</v>
      </c>
      <c r="AF16" s="1" t="s">
        <v>135</v>
      </c>
      <c r="AG16" s="1" t="s">
        <v>58</v>
      </c>
      <c r="AJ16" s="1" t="s">
        <v>59</v>
      </c>
      <c r="AK16" s="1" t="s">
        <v>60</v>
      </c>
      <c r="AL16" s="1" t="s">
        <v>254</v>
      </c>
      <c r="AM16" s="1" t="s">
        <v>255</v>
      </c>
      <c r="AN16" s="1" t="s">
        <v>256</v>
      </c>
    </row>
    <row r="17" spans="1:40" x14ac:dyDescent="0.3">
      <c r="A17" s="1" t="str">
        <f>HYPERLINK("https://hsdes.intel.com/resource/14013158809","14013158809")</f>
        <v>14013158809</v>
      </c>
      <c r="B17" s="1" t="s">
        <v>257</v>
      </c>
      <c r="C17" s="1" t="s">
        <v>1916</v>
      </c>
      <c r="F17" s="1" t="s">
        <v>116</v>
      </c>
      <c r="G17" s="1" t="s">
        <v>65</v>
      </c>
      <c r="H17" s="1" t="s">
        <v>39</v>
      </c>
      <c r="I17" s="1" t="s">
        <v>40</v>
      </c>
      <c r="J17" s="1" t="s">
        <v>41</v>
      </c>
      <c r="K17" s="1" t="s">
        <v>117</v>
      </c>
      <c r="L17" s="1">
        <v>25</v>
      </c>
      <c r="M17" s="1">
        <v>20</v>
      </c>
      <c r="N17" s="1" t="s">
        <v>258</v>
      </c>
      <c r="O17" s="1" t="s">
        <v>119</v>
      </c>
      <c r="P17" s="1" t="s">
        <v>259</v>
      </c>
      <c r="Q17" s="1" t="s">
        <v>260</v>
      </c>
      <c r="R17" s="1" t="s">
        <v>261</v>
      </c>
      <c r="S17" s="1" t="s">
        <v>258</v>
      </c>
      <c r="T17" s="1" t="s">
        <v>48</v>
      </c>
      <c r="V17" s="1" t="s">
        <v>72</v>
      </c>
      <c r="W17" s="1" t="s">
        <v>262</v>
      </c>
      <c r="X17" s="1" t="s">
        <v>51</v>
      </c>
      <c r="Y17" s="1" t="s">
        <v>124</v>
      </c>
      <c r="Z17" s="1" t="s">
        <v>263</v>
      </c>
      <c r="AA17" s="1" t="s">
        <v>264</v>
      </c>
      <c r="AC17" s="1" t="s">
        <v>55</v>
      </c>
      <c r="AD17" s="1" t="s">
        <v>56</v>
      </c>
      <c r="AF17" s="1" t="s">
        <v>127</v>
      </c>
      <c r="AG17" s="1" t="s">
        <v>58</v>
      </c>
      <c r="AJ17" s="1" t="s">
        <v>59</v>
      </c>
      <c r="AK17" s="1" t="s">
        <v>265</v>
      </c>
      <c r="AL17" s="1" t="s">
        <v>266</v>
      </c>
      <c r="AM17" s="1" t="s">
        <v>267</v>
      </c>
      <c r="AN17" s="1" t="s">
        <v>96</v>
      </c>
    </row>
    <row r="18" spans="1:40" x14ac:dyDescent="0.3">
      <c r="A18" s="1" t="str">
        <f>HYPERLINK("https://hsdes.intel.com/resource/14013158834","14013158834")</f>
        <v>14013158834</v>
      </c>
      <c r="B18" s="1" t="s">
        <v>268</v>
      </c>
      <c r="C18" s="1" t="s">
        <v>1916</v>
      </c>
      <c r="D18" s="1" t="s">
        <v>1921</v>
      </c>
      <c r="F18" s="1" t="s">
        <v>116</v>
      </c>
      <c r="G18" s="1" t="s">
        <v>65</v>
      </c>
      <c r="H18" s="1" t="s">
        <v>39</v>
      </c>
      <c r="I18" s="1" t="s">
        <v>40</v>
      </c>
      <c r="J18" s="1" t="s">
        <v>41</v>
      </c>
      <c r="K18" s="1" t="s">
        <v>117</v>
      </c>
      <c r="L18" s="1">
        <v>55</v>
      </c>
      <c r="M18" s="1">
        <v>48</v>
      </c>
      <c r="N18" s="1" t="s">
        <v>269</v>
      </c>
      <c r="O18" s="1" t="s">
        <v>119</v>
      </c>
      <c r="P18" s="1" t="s">
        <v>270</v>
      </c>
      <c r="Q18" s="1" t="s">
        <v>271</v>
      </c>
      <c r="R18" s="1" t="s">
        <v>272</v>
      </c>
      <c r="S18" s="1" t="s">
        <v>269</v>
      </c>
      <c r="T18" s="1" t="s">
        <v>48</v>
      </c>
      <c r="V18" s="1" t="s">
        <v>72</v>
      </c>
      <c r="W18" s="1" t="s">
        <v>273</v>
      </c>
      <c r="X18" s="1" t="s">
        <v>51</v>
      </c>
      <c r="Y18" s="1" t="s">
        <v>124</v>
      </c>
      <c r="Z18" s="1" t="s">
        <v>274</v>
      </c>
      <c r="AA18" s="1" t="s">
        <v>275</v>
      </c>
      <c r="AC18" s="1" t="s">
        <v>55</v>
      </c>
      <c r="AD18" s="1" t="s">
        <v>56</v>
      </c>
      <c r="AF18" s="1" t="s">
        <v>135</v>
      </c>
      <c r="AG18" s="1" t="s">
        <v>58</v>
      </c>
      <c r="AJ18" s="1" t="s">
        <v>59</v>
      </c>
      <c r="AK18" s="1" t="s">
        <v>60</v>
      </c>
      <c r="AL18" s="1" t="s">
        <v>276</v>
      </c>
      <c r="AM18" s="1" t="s">
        <v>277</v>
      </c>
      <c r="AN18" s="1" t="s">
        <v>278</v>
      </c>
    </row>
    <row r="19" spans="1:40" x14ac:dyDescent="0.3">
      <c r="A19" s="1" t="str">
        <f>HYPERLINK("https://hsdes.intel.com/resource/14013158836","14013158836")</f>
        <v>14013158836</v>
      </c>
      <c r="B19" s="1" t="s">
        <v>279</v>
      </c>
      <c r="C19" s="1" t="s">
        <v>1916</v>
      </c>
      <c r="D19" s="1" t="s">
        <v>1921</v>
      </c>
      <c r="F19" s="1" t="s">
        <v>116</v>
      </c>
      <c r="G19" s="1" t="s">
        <v>65</v>
      </c>
      <c r="H19" s="1" t="s">
        <v>39</v>
      </c>
      <c r="I19" s="1" t="s">
        <v>40</v>
      </c>
      <c r="J19" s="1" t="s">
        <v>41</v>
      </c>
      <c r="K19" s="1" t="s">
        <v>117</v>
      </c>
      <c r="L19" s="1">
        <v>50</v>
      </c>
      <c r="M19" s="1">
        <v>45</v>
      </c>
      <c r="N19" s="1" t="s">
        <v>280</v>
      </c>
      <c r="O19" s="1" t="s">
        <v>119</v>
      </c>
      <c r="P19" s="1" t="s">
        <v>281</v>
      </c>
      <c r="Q19" s="1" t="s">
        <v>282</v>
      </c>
      <c r="R19" s="1" t="s">
        <v>283</v>
      </c>
      <c r="S19" s="1" t="s">
        <v>280</v>
      </c>
      <c r="T19" s="1" t="s">
        <v>48</v>
      </c>
      <c r="V19" s="1" t="s">
        <v>72</v>
      </c>
      <c r="W19" s="1" t="s">
        <v>284</v>
      </c>
      <c r="X19" s="1" t="s">
        <v>51</v>
      </c>
      <c r="Y19" s="1" t="s">
        <v>124</v>
      </c>
      <c r="Z19" s="1" t="s">
        <v>274</v>
      </c>
      <c r="AA19" s="1" t="s">
        <v>275</v>
      </c>
      <c r="AC19" s="1" t="s">
        <v>55</v>
      </c>
      <c r="AD19" s="1" t="s">
        <v>56</v>
      </c>
      <c r="AF19" s="1" t="s">
        <v>135</v>
      </c>
      <c r="AG19" s="1" t="s">
        <v>58</v>
      </c>
      <c r="AJ19" s="1" t="s">
        <v>59</v>
      </c>
      <c r="AK19" s="1" t="s">
        <v>285</v>
      </c>
      <c r="AL19" s="1" t="s">
        <v>286</v>
      </c>
      <c r="AM19" s="1" t="s">
        <v>287</v>
      </c>
      <c r="AN19" s="1" t="s">
        <v>278</v>
      </c>
    </row>
    <row r="20" spans="1:40" x14ac:dyDescent="0.3">
      <c r="A20" s="2" t="str">
        <f>HYPERLINK("https://hsdes.intel.com/resource/14013158841","14013158841")</f>
        <v>14013158841</v>
      </c>
      <c r="B20" s="1" t="s">
        <v>288</v>
      </c>
      <c r="C20" s="1" t="s">
        <v>1916</v>
      </c>
      <c r="D20" s="1" t="s">
        <v>1921</v>
      </c>
      <c r="F20" s="1" t="s">
        <v>116</v>
      </c>
      <c r="G20" s="1" t="s">
        <v>65</v>
      </c>
      <c r="H20" s="1" t="s">
        <v>39</v>
      </c>
      <c r="I20" s="1" t="s">
        <v>40</v>
      </c>
      <c r="J20" s="1" t="s">
        <v>41</v>
      </c>
      <c r="K20" s="1" t="s">
        <v>289</v>
      </c>
      <c r="L20" s="1">
        <v>20</v>
      </c>
      <c r="M20" s="1">
        <v>17</v>
      </c>
      <c r="N20" s="1" t="s">
        <v>290</v>
      </c>
      <c r="O20" s="1" t="s">
        <v>119</v>
      </c>
      <c r="P20" s="1" t="s">
        <v>291</v>
      </c>
      <c r="Q20" s="1" t="s">
        <v>292</v>
      </c>
      <c r="R20" s="1" t="s">
        <v>293</v>
      </c>
      <c r="S20" s="1" t="s">
        <v>290</v>
      </c>
      <c r="T20" s="1" t="s">
        <v>105</v>
      </c>
      <c r="V20" s="1" t="s">
        <v>72</v>
      </c>
      <c r="W20" s="1" t="s">
        <v>294</v>
      </c>
      <c r="X20" s="1" t="s">
        <v>51</v>
      </c>
      <c r="Y20" s="1" t="s">
        <v>124</v>
      </c>
      <c r="Z20" s="1" t="s">
        <v>295</v>
      </c>
      <c r="AA20" s="1" t="s">
        <v>296</v>
      </c>
      <c r="AC20" s="1" t="s">
        <v>55</v>
      </c>
      <c r="AD20" s="1" t="s">
        <v>56</v>
      </c>
      <c r="AF20" s="1" t="s">
        <v>127</v>
      </c>
      <c r="AG20" s="1" t="s">
        <v>58</v>
      </c>
      <c r="AJ20" s="1" t="s">
        <v>59</v>
      </c>
      <c r="AK20" s="1" t="s">
        <v>60</v>
      </c>
      <c r="AL20" s="1" t="s">
        <v>297</v>
      </c>
      <c r="AM20" s="1" t="s">
        <v>298</v>
      </c>
      <c r="AN20" s="1" t="s">
        <v>299</v>
      </c>
    </row>
    <row r="21" spans="1:40" x14ac:dyDescent="0.3">
      <c r="A21" s="1" t="str">
        <f>HYPERLINK("https://hsdes.intel.com/resource/14013158843","14013158843")</f>
        <v>14013158843</v>
      </c>
      <c r="B21" s="1" t="s">
        <v>300</v>
      </c>
      <c r="C21" s="1" t="s">
        <v>1916</v>
      </c>
      <c r="D21" s="1" t="s">
        <v>1921</v>
      </c>
      <c r="F21" s="1" t="s">
        <v>116</v>
      </c>
      <c r="G21" s="1" t="s">
        <v>65</v>
      </c>
      <c r="H21" s="1" t="s">
        <v>39</v>
      </c>
      <c r="I21" s="1" t="s">
        <v>40</v>
      </c>
      <c r="J21" s="1" t="s">
        <v>41</v>
      </c>
      <c r="K21" s="1" t="s">
        <v>117</v>
      </c>
      <c r="L21" s="1">
        <v>35</v>
      </c>
      <c r="M21" s="1">
        <v>30</v>
      </c>
      <c r="N21" s="1" t="s">
        <v>301</v>
      </c>
      <c r="O21" s="1" t="s">
        <v>119</v>
      </c>
      <c r="P21" s="1" t="s">
        <v>302</v>
      </c>
      <c r="Q21" s="1" t="s">
        <v>303</v>
      </c>
      <c r="R21" s="1" t="s">
        <v>304</v>
      </c>
      <c r="S21" s="1" t="s">
        <v>301</v>
      </c>
      <c r="T21" s="1" t="s">
        <v>48</v>
      </c>
      <c r="V21" s="1" t="s">
        <v>72</v>
      </c>
      <c r="W21" s="1" t="s">
        <v>305</v>
      </c>
      <c r="X21" s="1" t="s">
        <v>51</v>
      </c>
      <c r="Y21" s="1" t="s">
        <v>124</v>
      </c>
      <c r="Z21" s="1" t="s">
        <v>274</v>
      </c>
      <c r="AA21" s="1" t="s">
        <v>275</v>
      </c>
      <c r="AC21" s="1" t="s">
        <v>55</v>
      </c>
      <c r="AD21" s="1" t="s">
        <v>56</v>
      </c>
      <c r="AF21" s="1" t="s">
        <v>135</v>
      </c>
      <c r="AG21" s="1" t="s">
        <v>58</v>
      </c>
      <c r="AJ21" s="1" t="s">
        <v>59</v>
      </c>
      <c r="AK21" s="1" t="s">
        <v>60</v>
      </c>
      <c r="AL21" s="1" t="s">
        <v>306</v>
      </c>
      <c r="AM21" s="1" t="s">
        <v>307</v>
      </c>
      <c r="AN21" s="1" t="s">
        <v>278</v>
      </c>
    </row>
    <row r="22" spans="1:40" x14ac:dyDescent="0.3">
      <c r="A22" s="1" t="str">
        <f>HYPERLINK("https://hsdes.intel.com/resource/14013158871","14013158871")</f>
        <v>14013158871</v>
      </c>
      <c r="B22" s="1" t="s">
        <v>308</v>
      </c>
      <c r="C22" s="1" t="s">
        <v>1917</v>
      </c>
      <c r="E22" s="1" t="s">
        <v>1938</v>
      </c>
      <c r="F22" s="1" t="s">
        <v>81</v>
      </c>
      <c r="G22" s="1" t="s">
        <v>65</v>
      </c>
      <c r="H22" s="1" t="s">
        <v>39</v>
      </c>
      <c r="I22" s="1" t="s">
        <v>40</v>
      </c>
      <c r="J22" s="1" t="s">
        <v>41</v>
      </c>
      <c r="K22" s="1" t="s">
        <v>207</v>
      </c>
      <c r="L22" s="1">
        <v>20</v>
      </c>
      <c r="M22" s="1">
        <v>13</v>
      </c>
      <c r="N22" s="1" t="s">
        <v>309</v>
      </c>
      <c r="O22" s="1" t="s">
        <v>85</v>
      </c>
      <c r="P22" s="1" t="s">
        <v>310</v>
      </c>
      <c r="Q22" s="1" t="s">
        <v>311</v>
      </c>
      <c r="R22" s="1" t="s">
        <v>312</v>
      </c>
      <c r="S22" s="1" t="s">
        <v>309</v>
      </c>
      <c r="T22" s="1" t="s">
        <v>48</v>
      </c>
      <c r="U22" s="1" t="s">
        <v>89</v>
      </c>
      <c r="V22" s="1" t="s">
        <v>90</v>
      </c>
      <c r="W22" s="1" t="s">
        <v>313</v>
      </c>
      <c r="X22" s="1" t="s">
        <v>51</v>
      </c>
      <c r="Y22" s="1" t="s">
        <v>109</v>
      </c>
      <c r="Z22" s="1" t="s">
        <v>314</v>
      </c>
      <c r="AA22" s="1" t="s">
        <v>315</v>
      </c>
      <c r="AC22" s="1" t="s">
        <v>55</v>
      </c>
      <c r="AD22" s="1" t="s">
        <v>56</v>
      </c>
      <c r="AF22" s="1" t="s">
        <v>57</v>
      </c>
      <c r="AG22" s="1" t="s">
        <v>58</v>
      </c>
      <c r="AJ22" s="1" t="s">
        <v>59</v>
      </c>
      <c r="AK22" s="1" t="s">
        <v>60</v>
      </c>
      <c r="AL22" s="1" t="s">
        <v>316</v>
      </c>
      <c r="AM22" s="1" t="s">
        <v>317</v>
      </c>
      <c r="AN22" s="1" t="s">
        <v>318</v>
      </c>
    </row>
    <row r="23" spans="1:40" x14ac:dyDescent="0.3">
      <c r="A23" s="2" t="str">
        <f>HYPERLINK("https://hsdes.intel.com/resource/14013158880","14013158880")</f>
        <v>14013158880</v>
      </c>
      <c r="B23" s="1" t="s">
        <v>319</v>
      </c>
      <c r="C23" s="1" t="s">
        <v>1916</v>
      </c>
      <c r="F23" s="1" t="s">
        <v>116</v>
      </c>
      <c r="G23" s="1" t="s">
        <v>82</v>
      </c>
      <c r="H23" s="1" t="s">
        <v>39</v>
      </c>
      <c r="I23" s="1" t="s">
        <v>40</v>
      </c>
      <c r="J23" s="1" t="s">
        <v>41</v>
      </c>
      <c r="K23" s="1" t="s">
        <v>117</v>
      </c>
      <c r="L23" s="1">
        <v>40</v>
      </c>
      <c r="M23" s="1">
        <v>35</v>
      </c>
      <c r="N23" s="1" t="s">
        <v>320</v>
      </c>
      <c r="O23" s="1" t="s">
        <v>119</v>
      </c>
      <c r="P23" s="1" t="s">
        <v>321</v>
      </c>
      <c r="Q23" s="1" t="s">
        <v>322</v>
      </c>
      <c r="R23" s="1" t="s">
        <v>323</v>
      </c>
      <c r="S23" s="1" t="s">
        <v>320</v>
      </c>
      <c r="T23" s="1" t="s">
        <v>48</v>
      </c>
      <c r="V23" s="1" t="s">
        <v>72</v>
      </c>
      <c r="W23" s="1" t="s">
        <v>324</v>
      </c>
      <c r="X23" s="1" t="s">
        <v>51</v>
      </c>
      <c r="Y23" s="1" t="s">
        <v>52</v>
      </c>
      <c r="Z23" s="1" t="s">
        <v>325</v>
      </c>
      <c r="AA23" s="1" t="s">
        <v>326</v>
      </c>
      <c r="AC23" s="1" t="s">
        <v>55</v>
      </c>
      <c r="AD23" s="1" t="s">
        <v>56</v>
      </c>
      <c r="AF23" s="1" t="s">
        <v>135</v>
      </c>
      <c r="AG23" s="1" t="s">
        <v>58</v>
      </c>
      <c r="AJ23" s="1" t="s">
        <v>59</v>
      </c>
      <c r="AK23" s="1" t="s">
        <v>327</v>
      </c>
      <c r="AL23" s="1" t="s">
        <v>328</v>
      </c>
      <c r="AM23" s="1" t="s">
        <v>329</v>
      </c>
      <c r="AN23" s="1" t="s">
        <v>330</v>
      </c>
    </row>
    <row r="24" spans="1:40" x14ac:dyDescent="0.3">
      <c r="A24" s="1" t="str">
        <f>HYPERLINK("https://hsdes.intel.com/resource/14013158884","14013158884")</f>
        <v>14013158884</v>
      </c>
      <c r="B24" s="1" t="s">
        <v>331</v>
      </c>
      <c r="C24" s="1" t="s">
        <v>1916</v>
      </c>
      <c r="F24" s="1" t="s">
        <v>116</v>
      </c>
      <c r="G24" s="1" t="s">
        <v>65</v>
      </c>
      <c r="H24" s="1" t="s">
        <v>39</v>
      </c>
      <c r="I24" s="1" t="s">
        <v>40</v>
      </c>
      <c r="J24" s="1" t="s">
        <v>41</v>
      </c>
      <c r="K24" s="1" t="s">
        <v>332</v>
      </c>
      <c r="L24" s="1">
        <v>25</v>
      </c>
      <c r="M24" s="1">
        <v>20</v>
      </c>
      <c r="N24" s="1" t="s">
        <v>333</v>
      </c>
      <c r="O24" s="1" t="s">
        <v>119</v>
      </c>
      <c r="P24" s="1" t="s">
        <v>334</v>
      </c>
      <c r="Q24" s="1" t="s">
        <v>335</v>
      </c>
      <c r="R24" s="1" t="s">
        <v>336</v>
      </c>
      <c r="S24" s="1" t="s">
        <v>333</v>
      </c>
      <c r="T24" s="1" t="s">
        <v>105</v>
      </c>
      <c r="V24" s="1" t="s">
        <v>72</v>
      </c>
      <c r="W24" s="1" t="s">
        <v>337</v>
      </c>
      <c r="X24" s="1" t="s">
        <v>51</v>
      </c>
      <c r="Y24" s="1" t="s">
        <v>52</v>
      </c>
      <c r="Z24" s="1" t="s">
        <v>338</v>
      </c>
      <c r="AA24" s="1" t="s">
        <v>339</v>
      </c>
      <c r="AC24" s="1" t="s">
        <v>55</v>
      </c>
      <c r="AD24" s="1" t="s">
        <v>56</v>
      </c>
      <c r="AF24" s="1" t="s">
        <v>127</v>
      </c>
      <c r="AG24" s="1" t="s">
        <v>58</v>
      </c>
      <c r="AJ24" s="1" t="s">
        <v>59</v>
      </c>
      <c r="AK24" s="1" t="s">
        <v>340</v>
      </c>
      <c r="AL24" s="1" t="s">
        <v>341</v>
      </c>
      <c r="AM24" s="1" t="s">
        <v>342</v>
      </c>
      <c r="AN24" s="1" t="s">
        <v>343</v>
      </c>
    </row>
    <row r="25" spans="1:40" x14ac:dyDescent="0.3">
      <c r="A25" s="1" t="str">
        <f>HYPERLINK("https://hsdes.intel.com/resource/14013158903","14013158903")</f>
        <v>14013158903</v>
      </c>
      <c r="B25" s="1" t="s">
        <v>344</v>
      </c>
      <c r="C25" s="1" t="s">
        <v>1916</v>
      </c>
      <c r="F25" s="1" t="s">
        <v>116</v>
      </c>
      <c r="G25" s="1" t="s">
        <v>65</v>
      </c>
      <c r="H25" s="1" t="s">
        <v>39</v>
      </c>
      <c r="I25" s="1" t="s">
        <v>40</v>
      </c>
      <c r="J25" s="1" t="s">
        <v>41</v>
      </c>
      <c r="K25" s="1" t="s">
        <v>117</v>
      </c>
      <c r="L25" s="1">
        <v>35</v>
      </c>
      <c r="M25" s="1">
        <v>30</v>
      </c>
      <c r="N25" s="1" t="s">
        <v>345</v>
      </c>
      <c r="O25" s="1" t="s">
        <v>119</v>
      </c>
      <c r="P25" s="1" t="s">
        <v>346</v>
      </c>
      <c r="Q25" s="1" t="s">
        <v>347</v>
      </c>
      <c r="R25" s="1" t="s">
        <v>348</v>
      </c>
      <c r="S25" s="1" t="s">
        <v>345</v>
      </c>
      <c r="T25" s="1" t="s">
        <v>48</v>
      </c>
      <c r="V25" s="1" t="s">
        <v>72</v>
      </c>
      <c r="W25" s="1" t="s">
        <v>349</v>
      </c>
      <c r="X25" s="1" t="s">
        <v>51</v>
      </c>
      <c r="Y25" s="1" t="s">
        <v>52</v>
      </c>
      <c r="Z25" s="1" t="s">
        <v>350</v>
      </c>
      <c r="AA25" s="1" t="s">
        <v>351</v>
      </c>
      <c r="AC25" s="1" t="s">
        <v>55</v>
      </c>
      <c r="AD25" s="1" t="s">
        <v>56</v>
      </c>
      <c r="AF25" s="1" t="s">
        <v>135</v>
      </c>
      <c r="AG25" s="1" t="s">
        <v>58</v>
      </c>
      <c r="AJ25" s="1" t="s">
        <v>59</v>
      </c>
      <c r="AK25" s="1" t="s">
        <v>352</v>
      </c>
      <c r="AL25" s="1" t="s">
        <v>353</v>
      </c>
      <c r="AM25" s="1" t="s">
        <v>354</v>
      </c>
      <c r="AN25" s="1" t="s">
        <v>330</v>
      </c>
    </row>
    <row r="26" spans="1:40" x14ac:dyDescent="0.3">
      <c r="A26" s="1" t="str">
        <f>HYPERLINK("https://hsdes.intel.com/resource/14013158998","14013158998")</f>
        <v>14013158998</v>
      </c>
      <c r="B26" s="1" t="s">
        <v>355</v>
      </c>
      <c r="C26" s="1" t="s">
        <v>1916</v>
      </c>
      <c r="F26" s="1" t="s">
        <v>356</v>
      </c>
      <c r="G26" s="1" t="s">
        <v>65</v>
      </c>
      <c r="H26" s="1" t="s">
        <v>39</v>
      </c>
      <c r="I26" s="1" t="s">
        <v>40</v>
      </c>
      <c r="J26" s="1" t="s">
        <v>41</v>
      </c>
      <c r="K26" s="1" t="s">
        <v>357</v>
      </c>
      <c r="L26" s="1">
        <v>7</v>
      </c>
      <c r="M26" s="1">
        <v>5</v>
      </c>
      <c r="N26" s="1" t="s">
        <v>358</v>
      </c>
      <c r="O26" s="1" t="s">
        <v>359</v>
      </c>
      <c r="P26" s="1" t="s">
        <v>360</v>
      </c>
      <c r="Q26" s="1" t="s">
        <v>361</v>
      </c>
      <c r="R26" s="1" t="s">
        <v>362</v>
      </c>
      <c r="S26" s="1" t="s">
        <v>358</v>
      </c>
      <c r="T26" s="1" t="s">
        <v>48</v>
      </c>
      <c r="V26" s="1" t="s">
        <v>356</v>
      </c>
      <c r="W26" s="1" t="s">
        <v>363</v>
      </c>
      <c r="X26" s="1" t="s">
        <v>51</v>
      </c>
      <c r="Y26" s="1" t="s">
        <v>124</v>
      </c>
      <c r="Z26" s="1" t="s">
        <v>364</v>
      </c>
      <c r="AA26" s="1" t="s">
        <v>365</v>
      </c>
      <c r="AC26" s="1" t="s">
        <v>55</v>
      </c>
      <c r="AD26" s="1" t="s">
        <v>56</v>
      </c>
      <c r="AF26" s="1" t="s">
        <v>57</v>
      </c>
      <c r="AG26" s="1" t="s">
        <v>58</v>
      </c>
      <c r="AJ26" s="1" t="s">
        <v>59</v>
      </c>
      <c r="AK26" s="1" t="s">
        <v>60</v>
      </c>
      <c r="AL26" s="1" t="s">
        <v>366</v>
      </c>
      <c r="AM26" s="1" t="s">
        <v>367</v>
      </c>
      <c r="AN26" s="1" t="s">
        <v>368</v>
      </c>
    </row>
    <row r="27" spans="1:40" x14ac:dyDescent="0.3">
      <c r="A27" s="1" t="str">
        <f>HYPERLINK("https://hsdes.intel.com/resource/14013159002","14013159002")</f>
        <v>14013159002</v>
      </c>
      <c r="B27" s="1" t="s">
        <v>369</v>
      </c>
      <c r="C27" s="1" t="s">
        <v>1916</v>
      </c>
      <c r="F27" s="1" t="s">
        <v>49</v>
      </c>
      <c r="G27" s="1" t="s">
        <v>82</v>
      </c>
      <c r="H27" s="1" t="s">
        <v>39</v>
      </c>
      <c r="I27" s="1" t="s">
        <v>40</v>
      </c>
      <c r="J27" s="1" t="s">
        <v>41</v>
      </c>
      <c r="K27" s="1" t="s">
        <v>195</v>
      </c>
      <c r="L27" s="1">
        <v>40</v>
      </c>
      <c r="M27" s="1">
        <v>35</v>
      </c>
      <c r="N27" s="1" t="s">
        <v>370</v>
      </c>
      <c r="O27" s="1" t="s">
        <v>222</v>
      </c>
      <c r="P27" s="1" t="s">
        <v>371</v>
      </c>
      <c r="Q27" s="1" t="s">
        <v>372</v>
      </c>
      <c r="R27" s="1" t="s">
        <v>373</v>
      </c>
      <c r="S27" s="1" t="s">
        <v>370</v>
      </c>
      <c r="T27" s="1" t="s">
        <v>48</v>
      </c>
      <c r="V27" s="1" t="s">
        <v>49</v>
      </c>
      <c r="W27" s="1" t="s">
        <v>374</v>
      </c>
      <c r="X27" s="1" t="s">
        <v>51</v>
      </c>
      <c r="Y27" s="1" t="s">
        <v>124</v>
      </c>
      <c r="Z27" s="1" t="s">
        <v>375</v>
      </c>
      <c r="AA27" s="1" t="s">
        <v>376</v>
      </c>
      <c r="AC27" s="1" t="s">
        <v>55</v>
      </c>
      <c r="AD27" s="1" t="s">
        <v>56</v>
      </c>
      <c r="AF27" s="1" t="s">
        <v>135</v>
      </c>
      <c r="AG27" s="1" t="s">
        <v>58</v>
      </c>
      <c r="AJ27" s="1" t="s">
        <v>59</v>
      </c>
      <c r="AK27" s="1" t="s">
        <v>60</v>
      </c>
      <c r="AL27" s="1" t="s">
        <v>377</v>
      </c>
      <c r="AM27" s="1" t="s">
        <v>378</v>
      </c>
      <c r="AN27" s="1" t="s">
        <v>379</v>
      </c>
    </row>
    <row r="28" spans="1:40" x14ac:dyDescent="0.3">
      <c r="A28" s="1" t="str">
        <f>HYPERLINK("https://hsdes.intel.com/resource/14013159008","14013159008")</f>
        <v>14013159008</v>
      </c>
      <c r="B28" s="1" t="s">
        <v>380</v>
      </c>
      <c r="C28" s="1" t="s">
        <v>1916</v>
      </c>
      <c r="F28" s="1" t="s">
        <v>81</v>
      </c>
      <c r="G28" s="1" t="s">
        <v>137</v>
      </c>
      <c r="H28" s="1" t="s">
        <v>39</v>
      </c>
      <c r="I28" s="1" t="s">
        <v>40</v>
      </c>
      <c r="J28" s="1" t="s">
        <v>41</v>
      </c>
      <c r="K28" s="1" t="s">
        <v>381</v>
      </c>
      <c r="L28" s="1">
        <v>90</v>
      </c>
      <c r="M28" s="1">
        <v>15</v>
      </c>
      <c r="N28" s="1" t="s">
        <v>382</v>
      </c>
      <c r="O28" s="1" t="s">
        <v>85</v>
      </c>
      <c r="P28" s="1" t="s">
        <v>383</v>
      </c>
      <c r="Q28" s="1" t="s">
        <v>210</v>
      </c>
      <c r="R28" s="1" t="s">
        <v>384</v>
      </c>
      <c r="S28" s="1" t="s">
        <v>382</v>
      </c>
      <c r="T28" s="1" t="s">
        <v>48</v>
      </c>
      <c r="U28" s="1" t="s">
        <v>89</v>
      </c>
      <c r="V28" s="1" t="s">
        <v>90</v>
      </c>
      <c r="W28" s="1" t="s">
        <v>385</v>
      </c>
      <c r="X28" s="1" t="s">
        <v>51</v>
      </c>
      <c r="Y28" s="1" t="s">
        <v>124</v>
      </c>
      <c r="Z28" s="1" t="s">
        <v>386</v>
      </c>
      <c r="AA28" s="1" t="s">
        <v>387</v>
      </c>
      <c r="AC28" s="1" t="s">
        <v>55</v>
      </c>
      <c r="AD28" s="1" t="s">
        <v>76</v>
      </c>
      <c r="AF28" s="1" t="s">
        <v>127</v>
      </c>
      <c r="AG28" s="1" t="s">
        <v>58</v>
      </c>
      <c r="AJ28" s="1" t="s">
        <v>59</v>
      </c>
      <c r="AK28" s="1" t="s">
        <v>60</v>
      </c>
      <c r="AL28" s="1" t="s">
        <v>388</v>
      </c>
      <c r="AM28" s="1" t="s">
        <v>389</v>
      </c>
      <c r="AN28" s="1" t="s">
        <v>96</v>
      </c>
    </row>
    <row r="29" spans="1:40" x14ac:dyDescent="0.3">
      <c r="A29" s="1" t="str">
        <f>HYPERLINK("https://hsdes.intel.com/resource/14013159034","14013159034")</f>
        <v>14013159034</v>
      </c>
      <c r="B29" s="1" t="s">
        <v>390</v>
      </c>
      <c r="C29" s="1" t="s">
        <v>1916</v>
      </c>
      <c r="F29" s="1" t="s">
        <v>81</v>
      </c>
      <c r="G29" s="1" t="s">
        <v>65</v>
      </c>
      <c r="H29" s="1" t="s">
        <v>39</v>
      </c>
      <c r="I29" s="1" t="s">
        <v>40</v>
      </c>
      <c r="J29" s="1" t="s">
        <v>41</v>
      </c>
      <c r="K29" s="1" t="s">
        <v>391</v>
      </c>
      <c r="L29" s="1">
        <v>20</v>
      </c>
      <c r="M29" s="1">
        <v>15</v>
      </c>
      <c r="N29" s="1" t="s">
        <v>392</v>
      </c>
      <c r="O29" s="1" t="s">
        <v>85</v>
      </c>
      <c r="P29" s="1" t="s">
        <v>393</v>
      </c>
      <c r="Q29" s="1" t="s">
        <v>394</v>
      </c>
      <c r="R29" s="1" t="s">
        <v>395</v>
      </c>
      <c r="S29" s="1" t="s">
        <v>392</v>
      </c>
      <c r="T29" s="1" t="s">
        <v>48</v>
      </c>
      <c r="U29" s="1" t="s">
        <v>89</v>
      </c>
      <c r="V29" s="1" t="s">
        <v>90</v>
      </c>
      <c r="W29" s="1" t="s">
        <v>396</v>
      </c>
      <c r="X29" s="1" t="s">
        <v>51</v>
      </c>
      <c r="Y29" s="1" t="s">
        <v>239</v>
      </c>
      <c r="Z29" s="1" t="s">
        <v>227</v>
      </c>
      <c r="AA29" s="1" t="s">
        <v>397</v>
      </c>
      <c r="AC29" s="1" t="s">
        <v>55</v>
      </c>
      <c r="AD29" s="1" t="s">
        <v>76</v>
      </c>
      <c r="AF29" s="1" t="s">
        <v>127</v>
      </c>
      <c r="AG29" s="1" t="s">
        <v>58</v>
      </c>
      <c r="AJ29" s="1" t="s">
        <v>59</v>
      </c>
      <c r="AK29" s="1" t="s">
        <v>60</v>
      </c>
      <c r="AL29" s="1" t="s">
        <v>398</v>
      </c>
      <c r="AM29" s="1" t="s">
        <v>399</v>
      </c>
      <c r="AN29" s="1" t="s">
        <v>400</v>
      </c>
    </row>
    <row r="30" spans="1:40" x14ac:dyDescent="0.3">
      <c r="A30" s="1" t="str">
        <f>HYPERLINK("https://hsdes.intel.com/resource/14013159872","14013159872")</f>
        <v>14013159872</v>
      </c>
      <c r="B30" s="1" t="s">
        <v>401</v>
      </c>
      <c r="C30" s="1" t="s">
        <v>1916</v>
      </c>
      <c r="D30" s="1" t="s">
        <v>1921</v>
      </c>
      <c r="F30" s="1" t="s">
        <v>116</v>
      </c>
      <c r="G30" s="1" t="s">
        <v>98</v>
      </c>
      <c r="H30" s="1" t="s">
        <v>39</v>
      </c>
      <c r="I30" s="1" t="s">
        <v>40</v>
      </c>
      <c r="J30" s="1" t="s">
        <v>41</v>
      </c>
      <c r="K30" s="1" t="s">
        <v>332</v>
      </c>
      <c r="L30" s="1">
        <v>15</v>
      </c>
      <c r="M30" s="1">
        <v>10</v>
      </c>
      <c r="N30" s="1" t="s">
        <v>402</v>
      </c>
      <c r="O30" s="1" t="s">
        <v>119</v>
      </c>
      <c r="P30" s="1" t="s">
        <v>403</v>
      </c>
      <c r="Q30" s="1" t="s">
        <v>404</v>
      </c>
      <c r="R30" s="1" t="s">
        <v>405</v>
      </c>
      <c r="S30" s="1" t="s">
        <v>402</v>
      </c>
      <c r="T30" s="1" t="s">
        <v>48</v>
      </c>
      <c r="V30" s="1" t="s">
        <v>72</v>
      </c>
      <c r="W30" s="1" t="s">
        <v>406</v>
      </c>
      <c r="X30" s="1" t="s">
        <v>51</v>
      </c>
      <c r="Y30" s="1" t="s">
        <v>109</v>
      </c>
      <c r="Z30" s="1" t="s">
        <v>407</v>
      </c>
      <c r="AA30" s="1" t="s">
        <v>408</v>
      </c>
      <c r="AC30" s="1" t="s">
        <v>55</v>
      </c>
      <c r="AD30" s="1" t="s">
        <v>56</v>
      </c>
      <c r="AF30" s="1" t="s">
        <v>57</v>
      </c>
      <c r="AG30" s="1" t="s">
        <v>58</v>
      </c>
      <c r="AJ30" s="1" t="s">
        <v>59</v>
      </c>
      <c r="AK30" s="1" t="s">
        <v>60</v>
      </c>
      <c r="AL30" s="1" t="s">
        <v>409</v>
      </c>
      <c r="AM30" s="1" t="s">
        <v>410</v>
      </c>
      <c r="AN30" s="1" t="s">
        <v>411</v>
      </c>
    </row>
    <row r="31" spans="1:40" x14ac:dyDescent="0.3">
      <c r="A31" s="1" t="str">
        <f>HYPERLINK("https://hsdes.intel.com/resource/14013159881","14013159881")</f>
        <v>14013159881</v>
      </c>
      <c r="B31" s="1" t="s">
        <v>412</v>
      </c>
      <c r="C31" s="1" t="s">
        <v>1916</v>
      </c>
      <c r="F31" s="1" t="s">
        <v>116</v>
      </c>
      <c r="G31" s="1" t="s">
        <v>98</v>
      </c>
      <c r="H31" s="1" t="s">
        <v>39</v>
      </c>
      <c r="I31" s="1" t="s">
        <v>40</v>
      </c>
      <c r="J31" s="1" t="s">
        <v>41</v>
      </c>
      <c r="K31" s="1" t="s">
        <v>332</v>
      </c>
      <c r="L31" s="1">
        <v>30</v>
      </c>
      <c r="M31" s="1">
        <v>25</v>
      </c>
      <c r="N31" s="1" t="s">
        <v>413</v>
      </c>
      <c r="O31" s="1" t="s">
        <v>119</v>
      </c>
      <c r="P31" s="1" t="s">
        <v>414</v>
      </c>
      <c r="Q31" s="1" t="s">
        <v>415</v>
      </c>
      <c r="R31" s="1" t="s">
        <v>416</v>
      </c>
      <c r="S31" s="1" t="s">
        <v>413</v>
      </c>
      <c r="T31" s="1" t="s">
        <v>105</v>
      </c>
      <c r="V31" s="1" t="s">
        <v>72</v>
      </c>
      <c r="W31" s="1" t="s">
        <v>417</v>
      </c>
      <c r="X31" s="1" t="s">
        <v>51</v>
      </c>
      <c r="Y31" s="1" t="s">
        <v>124</v>
      </c>
      <c r="Z31" s="1" t="s">
        <v>418</v>
      </c>
      <c r="AA31" s="1" t="s">
        <v>419</v>
      </c>
      <c r="AC31" s="1" t="s">
        <v>55</v>
      </c>
      <c r="AD31" s="1" t="s">
        <v>420</v>
      </c>
      <c r="AF31" s="1" t="s">
        <v>135</v>
      </c>
      <c r="AG31" s="1" t="s">
        <v>58</v>
      </c>
      <c r="AJ31" s="1" t="s">
        <v>59</v>
      </c>
      <c r="AK31" s="1" t="s">
        <v>128</v>
      </c>
      <c r="AL31" s="1" t="s">
        <v>421</v>
      </c>
      <c r="AM31" s="1" t="s">
        <v>422</v>
      </c>
      <c r="AN31" s="1" t="s">
        <v>423</v>
      </c>
    </row>
    <row r="32" spans="1:40" x14ac:dyDescent="0.3">
      <c r="A32" s="1" t="str">
        <f>HYPERLINK("https://hsdes.intel.com/resource/14013159884","14013159884")</f>
        <v>14013159884</v>
      </c>
      <c r="B32" s="1" t="s">
        <v>424</v>
      </c>
      <c r="C32" s="1" t="s">
        <v>1916</v>
      </c>
      <c r="F32" s="1" t="s">
        <v>116</v>
      </c>
      <c r="G32" s="1" t="s">
        <v>98</v>
      </c>
      <c r="H32" s="1" t="s">
        <v>39</v>
      </c>
      <c r="I32" s="1" t="s">
        <v>40</v>
      </c>
      <c r="J32" s="1" t="s">
        <v>41</v>
      </c>
      <c r="K32" s="1" t="s">
        <v>332</v>
      </c>
      <c r="L32" s="1">
        <v>30</v>
      </c>
      <c r="M32" s="1">
        <v>25</v>
      </c>
      <c r="N32" s="1" t="s">
        <v>425</v>
      </c>
      <c r="O32" s="1" t="s">
        <v>119</v>
      </c>
      <c r="P32" s="1" t="s">
        <v>414</v>
      </c>
      <c r="Q32" s="1" t="s">
        <v>415</v>
      </c>
      <c r="R32" s="1" t="s">
        <v>426</v>
      </c>
      <c r="S32" s="1" t="s">
        <v>425</v>
      </c>
      <c r="T32" s="1" t="s">
        <v>105</v>
      </c>
      <c r="V32" s="1" t="s">
        <v>72</v>
      </c>
      <c r="W32" s="1" t="s">
        <v>427</v>
      </c>
      <c r="X32" s="1" t="s">
        <v>51</v>
      </c>
      <c r="Y32" s="1" t="s">
        <v>124</v>
      </c>
      <c r="Z32" s="1" t="s">
        <v>418</v>
      </c>
      <c r="AA32" s="1" t="s">
        <v>428</v>
      </c>
      <c r="AC32" s="1" t="s">
        <v>55</v>
      </c>
      <c r="AD32" s="1" t="s">
        <v>420</v>
      </c>
      <c r="AF32" s="1" t="s">
        <v>135</v>
      </c>
      <c r="AG32" s="1" t="s">
        <v>58</v>
      </c>
      <c r="AJ32" s="1" t="s">
        <v>59</v>
      </c>
      <c r="AK32" s="1" t="s">
        <v>128</v>
      </c>
      <c r="AL32" s="1" t="s">
        <v>429</v>
      </c>
      <c r="AM32" s="1" t="s">
        <v>430</v>
      </c>
      <c r="AN32" s="1" t="s">
        <v>423</v>
      </c>
    </row>
    <row r="33" spans="1:40" x14ac:dyDescent="0.3">
      <c r="A33" s="1" t="str">
        <f>HYPERLINK("https://hsdes.intel.com/resource/14013159897","14013159897")</f>
        <v>14013159897</v>
      </c>
      <c r="B33" s="1" t="s">
        <v>431</v>
      </c>
      <c r="C33" s="1" t="s">
        <v>1916</v>
      </c>
      <c r="F33" s="1" t="s">
        <v>116</v>
      </c>
      <c r="G33" s="1" t="s">
        <v>98</v>
      </c>
      <c r="H33" s="1" t="s">
        <v>39</v>
      </c>
      <c r="I33" s="1" t="s">
        <v>40</v>
      </c>
      <c r="J33" s="1" t="s">
        <v>41</v>
      </c>
      <c r="K33" s="1" t="s">
        <v>332</v>
      </c>
      <c r="L33" s="1">
        <v>30</v>
      </c>
      <c r="M33" s="1">
        <v>25</v>
      </c>
      <c r="N33" s="1" t="s">
        <v>432</v>
      </c>
      <c r="O33" s="1" t="s">
        <v>119</v>
      </c>
      <c r="P33" s="1" t="s">
        <v>433</v>
      </c>
      <c r="Q33" s="1" t="s">
        <v>434</v>
      </c>
      <c r="R33" s="1" t="s">
        <v>435</v>
      </c>
      <c r="S33" s="1" t="s">
        <v>432</v>
      </c>
      <c r="T33" s="1" t="s">
        <v>48</v>
      </c>
      <c r="V33" s="1" t="s">
        <v>72</v>
      </c>
      <c r="W33" s="1" t="s">
        <v>436</v>
      </c>
      <c r="X33" s="1" t="s">
        <v>51</v>
      </c>
      <c r="Y33" s="1" t="s">
        <v>124</v>
      </c>
      <c r="Z33" s="1" t="s">
        <v>418</v>
      </c>
      <c r="AA33" s="1" t="s">
        <v>428</v>
      </c>
      <c r="AC33" s="1" t="s">
        <v>55</v>
      </c>
      <c r="AD33" s="1" t="s">
        <v>420</v>
      </c>
      <c r="AF33" s="1" t="s">
        <v>135</v>
      </c>
      <c r="AG33" s="1" t="s">
        <v>58</v>
      </c>
      <c r="AJ33" s="1" t="s">
        <v>59</v>
      </c>
      <c r="AK33" s="1" t="s">
        <v>128</v>
      </c>
      <c r="AL33" s="1" t="s">
        <v>437</v>
      </c>
      <c r="AM33" s="1" t="s">
        <v>438</v>
      </c>
      <c r="AN33" s="1" t="s">
        <v>423</v>
      </c>
    </row>
    <row r="34" spans="1:40" x14ac:dyDescent="0.3">
      <c r="A34" s="1" t="str">
        <f>HYPERLINK("https://hsdes.intel.com/resource/14013159934","14013159934")</f>
        <v>14013159934</v>
      </c>
      <c r="B34" s="1" t="s">
        <v>439</v>
      </c>
      <c r="C34" s="1" t="s">
        <v>1916</v>
      </c>
      <c r="D34" s="1" t="s">
        <v>1921</v>
      </c>
      <c r="F34" s="1" t="s">
        <v>116</v>
      </c>
      <c r="G34" s="1" t="s">
        <v>98</v>
      </c>
      <c r="H34" s="1" t="s">
        <v>39</v>
      </c>
      <c r="I34" s="1" t="s">
        <v>40</v>
      </c>
      <c r="J34" s="1" t="s">
        <v>41</v>
      </c>
      <c r="K34" s="1" t="s">
        <v>332</v>
      </c>
      <c r="L34" s="1">
        <v>15</v>
      </c>
      <c r="M34" s="1">
        <v>10</v>
      </c>
      <c r="N34" s="1" t="s">
        <v>440</v>
      </c>
      <c r="O34" s="1" t="s">
        <v>119</v>
      </c>
      <c r="P34" s="1" t="s">
        <v>403</v>
      </c>
      <c r="Q34" s="1" t="s">
        <v>441</v>
      </c>
      <c r="R34" s="1" t="s">
        <v>405</v>
      </c>
      <c r="S34" s="1" t="s">
        <v>440</v>
      </c>
      <c r="T34" s="1" t="s">
        <v>48</v>
      </c>
      <c r="V34" s="1" t="s">
        <v>72</v>
      </c>
      <c r="W34" s="1" t="s">
        <v>442</v>
      </c>
      <c r="X34" s="1" t="s">
        <v>51</v>
      </c>
      <c r="Y34" s="1" t="s">
        <v>109</v>
      </c>
      <c r="Z34" s="1" t="s">
        <v>407</v>
      </c>
      <c r="AA34" s="1" t="s">
        <v>443</v>
      </c>
      <c r="AC34" s="1" t="s">
        <v>55</v>
      </c>
      <c r="AD34" s="1" t="s">
        <v>56</v>
      </c>
      <c r="AF34" s="1" t="s">
        <v>57</v>
      </c>
      <c r="AG34" s="1" t="s">
        <v>58</v>
      </c>
      <c r="AJ34" s="1" t="s">
        <v>59</v>
      </c>
      <c r="AK34" s="1" t="s">
        <v>60</v>
      </c>
      <c r="AL34" s="1" t="s">
        <v>444</v>
      </c>
      <c r="AM34" s="1" t="s">
        <v>445</v>
      </c>
      <c r="AN34" s="1" t="s">
        <v>411</v>
      </c>
    </row>
    <row r="35" spans="1:40" x14ac:dyDescent="0.3">
      <c r="A35" s="1" t="str">
        <f>HYPERLINK("https://hsdes.intel.com/resource/14013159952","14013159952")</f>
        <v>14013159952</v>
      </c>
      <c r="B35" s="1" t="s">
        <v>446</v>
      </c>
      <c r="C35" s="1" t="s">
        <v>1916</v>
      </c>
      <c r="F35" s="1" t="s">
        <v>116</v>
      </c>
      <c r="G35" s="1" t="s">
        <v>98</v>
      </c>
      <c r="H35" s="1" t="s">
        <v>39</v>
      </c>
      <c r="I35" s="1" t="s">
        <v>40</v>
      </c>
      <c r="J35" s="1" t="s">
        <v>41</v>
      </c>
      <c r="K35" s="1" t="s">
        <v>332</v>
      </c>
      <c r="L35" s="1">
        <v>30</v>
      </c>
      <c r="M35" s="1">
        <v>25</v>
      </c>
      <c r="N35" s="1" t="s">
        <v>447</v>
      </c>
      <c r="O35" s="1" t="s">
        <v>119</v>
      </c>
      <c r="P35" s="1" t="s">
        <v>433</v>
      </c>
      <c r="Q35" s="1" t="s">
        <v>434</v>
      </c>
      <c r="R35" s="1" t="s">
        <v>435</v>
      </c>
      <c r="S35" s="1" t="s">
        <v>447</v>
      </c>
      <c r="T35" s="1" t="s">
        <v>48</v>
      </c>
      <c r="V35" s="1" t="s">
        <v>72</v>
      </c>
      <c r="W35" s="1" t="s">
        <v>448</v>
      </c>
      <c r="X35" s="1" t="s">
        <v>51</v>
      </c>
      <c r="Y35" s="1" t="s">
        <v>124</v>
      </c>
      <c r="Z35" s="1" t="s">
        <v>418</v>
      </c>
      <c r="AA35" s="1" t="s">
        <v>449</v>
      </c>
      <c r="AC35" s="1" t="s">
        <v>55</v>
      </c>
      <c r="AD35" s="1" t="s">
        <v>420</v>
      </c>
      <c r="AF35" s="1" t="s">
        <v>135</v>
      </c>
      <c r="AG35" s="1" t="s">
        <v>58</v>
      </c>
      <c r="AJ35" s="1" t="s">
        <v>59</v>
      </c>
      <c r="AK35" s="1" t="s">
        <v>128</v>
      </c>
      <c r="AL35" s="1" t="s">
        <v>450</v>
      </c>
      <c r="AM35" s="1" t="s">
        <v>451</v>
      </c>
      <c r="AN35" s="1" t="s">
        <v>423</v>
      </c>
    </row>
    <row r="36" spans="1:40" x14ac:dyDescent="0.3">
      <c r="A36" s="1" t="str">
        <f>HYPERLINK("https://hsdes.intel.com/resource/14013159954","14013159954")</f>
        <v>14013159954</v>
      </c>
      <c r="B36" s="1" t="s">
        <v>452</v>
      </c>
      <c r="C36" s="1" t="s">
        <v>1916</v>
      </c>
      <c r="F36" s="1" t="s">
        <v>116</v>
      </c>
      <c r="G36" s="1" t="s">
        <v>98</v>
      </c>
      <c r="H36" s="1" t="s">
        <v>39</v>
      </c>
      <c r="I36" s="1" t="s">
        <v>40</v>
      </c>
      <c r="J36" s="1" t="s">
        <v>41</v>
      </c>
      <c r="K36" s="1" t="s">
        <v>332</v>
      </c>
      <c r="L36" s="1">
        <v>30</v>
      </c>
      <c r="M36" s="1">
        <v>25</v>
      </c>
      <c r="N36" s="1" t="s">
        <v>453</v>
      </c>
      <c r="O36" s="1" t="s">
        <v>119</v>
      </c>
      <c r="P36" s="1" t="s">
        <v>454</v>
      </c>
      <c r="Q36" s="1" t="s">
        <v>455</v>
      </c>
      <c r="R36" s="1" t="s">
        <v>456</v>
      </c>
      <c r="S36" s="1" t="s">
        <v>453</v>
      </c>
      <c r="T36" s="1" t="s">
        <v>48</v>
      </c>
      <c r="V36" s="1" t="s">
        <v>72</v>
      </c>
      <c r="W36" s="1" t="s">
        <v>457</v>
      </c>
      <c r="X36" s="1" t="s">
        <v>51</v>
      </c>
      <c r="Y36" s="1" t="s">
        <v>124</v>
      </c>
      <c r="Z36" s="1" t="s">
        <v>418</v>
      </c>
      <c r="AA36" s="1" t="s">
        <v>428</v>
      </c>
      <c r="AC36" s="1" t="s">
        <v>55</v>
      </c>
      <c r="AD36" s="1" t="s">
        <v>420</v>
      </c>
      <c r="AF36" s="1" t="s">
        <v>135</v>
      </c>
      <c r="AG36" s="1" t="s">
        <v>58</v>
      </c>
      <c r="AJ36" s="1" t="s">
        <v>59</v>
      </c>
      <c r="AK36" s="1" t="s">
        <v>128</v>
      </c>
      <c r="AL36" s="1" t="s">
        <v>458</v>
      </c>
      <c r="AM36" s="1" t="s">
        <v>459</v>
      </c>
      <c r="AN36" s="1" t="s">
        <v>423</v>
      </c>
    </row>
    <row r="37" spans="1:40" x14ac:dyDescent="0.3">
      <c r="A37" s="1" t="str">
        <f>HYPERLINK("https://hsdes.intel.com/resource/14013159982","14013159982")</f>
        <v>14013159982</v>
      </c>
      <c r="B37" s="1" t="s">
        <v>460</v>
      </c>
      <c r="C37" s="1" t="s">
        <v>1916</v>
      </c>
      <c r="D37" s="1" t="s">
        <v>1921</v>
      </c>
      <c r="F37" s="1" t="s">
        <v>116</v>
      </c>
      <c r="G37" s="1" t="s">
        <v>65</v>
      </c>
      <c r="H37" s="1" t="s">
        <v>39</v>
      </c>
      <c r="I37" s="1" t="s">
        <v>40</v>
      </c>
      <c r="J37" s="1" t="s">
        <v>41</v>
      </c>
      <c r="K37" s="1" t="s">
        <v>332</v>
      </c>
      <c r="L37" s="1">
        <v>15</v>
      </c>
      <c r="M37" s="1">
        <v>10</v>
      </c>
      <c r="N37" s="1" t="s">
        <v>461</v>
      </c>
      <c r="O37" s="1" t="s">
        <v>119</v>
      </c>
      <c r="P37" s="1" t="s">
        <v>403</v>
      </c>
      <c r="Q37" s="1" t="s">
        <v>441</v>
      </c>
      <c r="R37" s="1" t="s">
        <v>405</v>
      </c>
      <c r="S37" s="1" t="s">
        <v>461</v>
      </c>
      <c r="T37" s="1" t="s">
        <v>48</v>
      </c>
      <c r="V37" s="1" t="s">
        <v>72</v>
      </c>
      <c r="W37" s="1" t="s">
        <v>462</v>
      </c>
      <c r="X37" s="1" t="s">
        <v>51</v>
      </c>
      <c r="Y37" s="1" t="s">
        <v>109</v>
      </c>
      <c r="Z37" s="1" t="s">
        <v>407</v>
      </c>
      <c r="AA37" s="1" t="s">
        <v>463</v>
      </c>
      <c r="AC37" s="1" t="s">
        <v>55</v>
      </c>
      <c r="AD37" s="1" t="s">
        <v>56</v>
      </c>
      <c r="AF37" s="1" t="s">
        <v>57</v>
      </c>
      <c r="AG37" s="1" t="s">
        <v>58</v>
      </c>
      <c r="AJ37" s="1" t="s">
        <v>59</v>
      </c>
      <c r="AK37" s="1" t="s">
        <v>60</v>
      </c>
      <c r="AL37" s="1" t="s">
        <v>464</v>
      </c>
      <c r="AM37" s="1" t="s">
        <v>465</v>
      </c>
      <c r="AN37" s="1" t="s">
        <v>466</v>
      </c>
    </row>
    <row r="38" spans="1:40" x14ac:dyDescent="0.3">
      <c r="A38" s="1" t="str">
        <f>HYPERLINK("https://hsdes.intel.com/resource/14013159985","14013159985")</f>
        <v>14013159985</v>
      </c>
      <c r="B38" s="1" t="s">
        <v>467</v>
      </c>
      <c r="C38" s="1" t="s">
        <v>1916</v>
      </c>
      <c r="D38" s="1" t="s">
        <v>1921</v>
      </c>
      <c r="F38" s="1" t="s">
        <v>116</v>
      </c>
      <c r="G38" s="1" t="s">
        <v>65</v>
      </c>
      <c r="H38" s="1" t="s">
        <v>39</v>
      </c>
      <c r="I38" s="1" t="s">
        <v>40</v>
      </c>
      <c r="J38" s="1" t="s">
        <v>41</v>
      </c>
      <c r="K38" s="1" t="s">
        <v>332</v>
      </c>
      <c r="L38" s="1">
        <v>15</v>
      </c>
      <c r="M38" s="1">
        <v>10</v>
      </c>
      <c r="N38" s="1" t="s">
        <v>468</v>
      </c>
      <c r="O38" s="1" t="s">
        <v>119</v>
      </c>
      <c r="P38" s="1" t="s">
        <v>403</v>
      </c>
      <c r="Q38" s="1" t="s">
        <v>441</v>
      </c>
      <c r="R38" s="1" t="s">
        <v>405</v>
      </c>
      <c r="S38" s="1" t="s">
        <v>468</v>
      </c>
      <c r="T38" s="1" t="s">
        <v>48</v>
      </c>
      <c r="V38" s="1" t="s">
        <v>72</v>
      </c>
      <c r="W38" s="1" t="s">
        <v>469</v>
      </c>
      <c r="X38" s="1" t="s">
        <v>51</v>
      </c>
      <c r="Y38" s="1" t="s">
        <v>109</v>
      </c>
      <c r="Z38" s="1" t="s">
        <v>407</v>
      </c>
      <c r="AA38" s="1" t="s">
        <v>463</v>
      </c>
      <c r="AC38" s="1" t="s">
        <v>55</v>
      </c>
      <c r="AD38" s="1" t="s">
        <v>56</v>
      </c>
      <c r="AF38" s="1" t="s">
        <v>57</v>
      </c>
      <c r="AG38" s="1" t="s">
        <v>58</v>
      </c>
      <c r="AJ38" s="1" t="s">
        <v>59</v>
      </c>
      <c r="AK38" s="1" t="s">
        <v>60</v>
      </c>
      <c r="AL38" s="1" t="s">
        <v>470</v>
      </c>
      <c r="AM38" s="1" t="s">
        <v>471</v>
      </c>
      <c r="AN38" s="1" t="s">
        <v>472</v>
      </c>
    </row>
    <row r="39" spans="1:40" x14ac:dyDescent="0.3">
      <c r="A39" s="1" t="str">
        <f>HYPERLINK("https://hsdes.intel.com/resource/14013160046","14013160046")</f>
        <v>14013160046</v>
      </c>
      <c r="B39" s="1" t="s">
        <v>473</v>
      </c>
      <c r="C39" s="1" t="s">
        <v>1916</v>
      </c>
      <c r="F39" s="1" t="s">
        <v>116</v>
      </c>
      <c r="G39" s="1" t="s">
        <v>98</v>
      </c>
      <c r="H39" s="1" t="s">
        <v>39</v>
      </c>
      <c r="I39" s="1" t="s">
        <v>40</v>
      </c>
      <c r="J39" s="1" t="s">
        <v>41</v>
      </c>
      <c r="K39" s="1" t="s">
        <v>332</v>
      </c>
      <c r="L39" s="1">
        <v>30</v>
      </c>
      <c r="M39" s="1">
        <v>25</v>
      </c>
      <c r="N39" s="1" t="s">
        <v>474</v>
      </c>
      <c r="O39" s="1" t="s">
        <v>119</v>
      </c>
      <c r="P39" s="1" t="s">
        <v>433</v>
      </c>
      <c r="Q39" s="1" t="s">
        <v>455</v>
      </c>
      <c r="R39" s="1" t="s">
        <v>475</v>
      </c>
      <c r="S39" s="1" t="s">
        <v>474</v>
      </c>
      <c r="T39" s="1" t="s">
        <v>48</v>
      </c>
      <c r="V39" s="1" t="s">
        <v>72</v>
      </c>
      <c r="W39" s="1" t="s">
        <v>476</v>
      </c>
      <c r="X39" s="1" t="s">
        <v>51</v>
      </c>
      <c r="Y39" s="1" t="s">
        <v>124</v>
      </c>
      <c r="Z39" s="1" t="s">
        <v>418</v>
      </c>
      <c r="AA39" s="1" t="s">
        <v>449</v>
      </c>
      <c r="AC39" s="1" t="s">
        <v>55</v>
      </c>
      <c r="AD39" s="1" t="s">
        <v>420</v>
      </c>
      <c r="AF39" s="1" t="s">
        <v>135</v>
      </c>
      <c r="AG39" s="1" t="s">
        <v>58</v>
      </c>
      <c r="AJ39" s="1" t="s">
        <v>59</v>
      </c>
      <c r="AK39" s="1" t="s">
        <v>128</v>
      </c>
      <c r="AL39" s="1" t="s">
        <v>477</v>
      </c>
      <c r="AM39" s="1" t="s">
        <v>478</v>
      </c>
      <c r="AN39" s="1" t="s">
        <v>423</v>
      </c>
    </row>
    <row r="40" spans="1:40" x14ac:dyDescent="0.3">
      <c r="A40" s="1" t="str">
        <f>HYPERLINK("https://hsdes.intel.com/resource/14013160071","14013160071")</f>
        <v>14013160071</v>
      </c>
      <c r="B40" s="1" t="s">
        <v>479</v>
      </c>
      <c r="C40" s="1" t="s">
        <v>1916</v>
      </c>
      <c r="D40" s="1" t="s">
        <v>1921</v>
      </c>
      <c r="F40" s="1" t="s">
        <v>116</v>
      </c>
      <c r="G40" s="1" t="s">
        <v>98</v>
      </c>
      <c r="H40" s="1" t="s">
        <v>39</v>
      </c>
      <c r="I40" s="1" t="s">
        <v>40</v>
      </c>
      <c r="J40" s="1" t="s">
        <v>41</v>
      </c>
      <c r="K40" s="1" t="s">
        <v>332</v>
      </c>
      <c r="L40" s="1">
        <v>15</v>
      </c>
      <c r="M40" s="1">
        <v>10</v>
      </c>
      <c r="N40" s="1" t="s">
        <v>480</v>
      </c>
      <c r="O40" s="1" t="s">
        <v>119</v>
      </c>
      <c r="P40" s="1" t="s">
        <v>403</v>
      </c>
      <c r="Q40" s="1" t="s">
        <v>441</v>
      </c>
      <c r="R40" s="1" t="s">
        <v>405</v>
      </c>
      <c r="S40" s="1" t="s">
        <v>480</v>
      </c>
      <c r="T40" s="1" t="s">
        <v>48</v>
      </c>
      <c r="V40" s="1" t="s">
        <v>72</v>
      </c>
      <c r="W40" s="1" t="s">
        <v>481</v>
      </c>
      <c r="X40" s="1" t="s">
        <v>51</v>
      </c>
      <c r="Y40" s="1" t="s">
        <v>109</v>
      </c>
      <c r="Z40" s="1" t="s">
        <v>407</v>
      </c>
      <c r="AA40" s="1" t="s">
        <v>408</v>
      </c>
      <c r="AC40" s="1" t="s">
        <v>55</v>
      </c>
      <c r="AD40" s="1" t="s">
        <v>420</v>
      </c>
      <c r="AF40" s="1" t="s">
        <v>57</v>
      </c>
      <c r="AG40" s="1" t="s">
        <v>58</v>
      </c>
      <c r="AJ40" s="1" t="s">
        <v>59</v>
      </c>
      <c r="AK40" s="1" t="s">
        <v>60</v>
      </c>
      <c r="AL40" s="1" t="s">
        <v>482</v>
      </c>
      <c r="AM40" s="1" t="s">
        <v>483</v>
      </c>
      <c r="AN40" s="1" t="s">
        <v>484</v>
      </c>
    </row>
    <row r="41" spans="1:40" x14ac:dyDescent="0.3">
      <c r="A41" s="1" t="str">
        <f>HYPERLINK("https://hsdes.intel.com/resource/14013160073","14013160073")</f>
        <v>14013160073</v>
      </c>
      <c r="B41" s="1" t="s">
        <v>485</v>
      </c>
      <c r="C41" s="1" t="s">
        <v>1916</v>
      </c>
      <c r="D41" s="1" t="s">
        <v>1921</v>
      </c>
      <c r="F41" s="1" t="s">
        <v>116</v>
      </c>
      <c r="G41" s="1" t="s">
        <v>65</v>
      </c>
      <c r="H41" s="1" t="s">
        <v>39</v>
      </c>
      <c r="I41" s="1" t="s">
        <v>40</v>
      </c>
      <c r="J41" s="1" t="s">
        <v>41</v>
      </c>
      <c r="K41" s="1" t="s">
        <v>332</v>
      </c>
      <c r="L41" s="1">
        <v>15</v>
      </c>
      <c r="M41" s="1">
        <v>10</v>
      </c>
      <c r="N41" s="1" t="s">
        <v>486</v>
      </c>
      <c r="O41" s="1" t="s">
        <v>119</v>
      </c>
      <c r="P41" s="1" t="s">
        <v>403</v>
      </c>
      <c r="Q41" s="1" t="s">
        <v>404</v>
      </c>
      <c r="R41" s="1" t="s">
        <v>487</v>
      </c>
      <c r="S41" s="1" t="s">
        <v>486</v>
      </c>
      <c r="T41" s="1" t="s">
        <v>48</v>
      </c>
      <c r="V41" s="1" t="s">
        <v>72</v>
      </c>
      <c r="W41" s="1" t="s">
        <v>488</v>
      </c>
      <c r="X41" s="1" t="s">
        <v>51</v>
      </c>
      <c r="Y41" s="1" t="s">
        <v>109</v>
      </c>
      <c r="Z41" s="1" t="s">
        <v>407</v>
      </c>
      <c r="AA41" s="1" t="s">
        <v>489</v>
      </c>
      <c r="AC41" s="1" t="s">
        <v>55</v>
      </c>
      <c r="AD41" s="1" t="s">
        <v>56</v>
      </c>
      <c r="AF41" s="1" t="s">
        <v>57</v>
      </c>
      <c r="AG41" s="1" t="s">
        <v>58</v>
      </c>
      <c r="AJ41" s="1" t="s">
        <v>59</v>
      </c>
      <c r="AK41" s="1" t="s">
        <v>60</v>
      </c>
      <c r="AL41" s="1" t="s">
        <v>490</v>
      </c>
      <c r="AM41" s="1" t="s">
        <v>491</v>
      </c>
      <c r="AN41" s="1" t="s">
        <v>472</v>
      </c>
    </row>
    <row r="42" spans="1:40" x14ac:dyDescent="0.3">
      <c r="A42" s="1" t="str">
        <f>HYPERLINK("https://hsdes.intel.com/resource/14013160077","14013160077")</f>
        <v>14013160077</v>
      </c>
      <c r="B42" s="1" t="s">
        <v>492</v>
      </c>
      <c r="C42" s="1" t="s">
        <v>1916</v>
      </c>
      <c r="D42" s="1" t="s">
        <v>1921</v>
      </c>
      <c r="F42" s="1" t="s">
        <v>116</v>
      </c>
      <c r="G42" s="1" t="s">
        <v>98</v>
      </c>
      <c r="H42" s="1" t="s">
        <v>39</v>
      </c>
      <c r="I42" s="1" t="s">
        <v>40</v>
      </c>
      <c r="J42" s="1" t="s">
        <v>41</v>
      </c>
      <c r="K42" s="1" t="s">
        <v>332</v>
      </c>
      <c r="L42" s="1">
        <v>15</v>
      </c>
      <c r="M42" s="1">
        <v>10</v>
      </c>
      <c r="N42" s="1" t="s">
        <v>493</v>
      </c>
      <c r="O42" s="1" t="s">
        <v>119</v>
      </c>
      <c r="P42" s="1" t="s">
        <v>403</v>
      </c>
      <c r="Q42" s="1" t="s">
        <v>441</v>
      </c>
      <c r="R42" s="1" t="s">
        <v>405</v>
      </c>
      <c r="S42" s="1" t="s">
        <v>493</v>
      </c>
      <c r="T42" s="1" t="s">
        <v>48</v>
      </c>
      <c r="V42" s="1" t="s">
        <v>72</v>
      </c>
      <c r="W42" s="1" t="s">
        <v>494</v>
      </c>
      <c r="X42" s="1" t="s">
        <v>51</v>
      </c>
      <c r="Y42" s="1" t="s">
        <v>109</v>
      </c>
      <c r="Z42" s="1" t="s">
        <v>407</v>
      </c>
      <c r="AA42" s="1" t="s">
        <v>408</v>
      </c>
      <c r="AC42" s="1" t="s">
        <v>55</v>
      </c>
      <c r="AD42" s="1" t="s">
        <v>420</v>
      </c>
      <c r="AF42" s="1" t="s">
        <v>57</v>
      </c>
      <c r="AG42" s="1" t="s">
        <v>58</v>
      </c>
      <c r="AJ42" s="1" t="s">
        <v>59</v>
      </c>
      <c r="AK42" s="1" t="s">
        <v>60</v>
      </c>
      <c r="AL42" s="1" t="s">
        <v>495</v>
      </c>
      <c r="AM42" s="1" t="s">
        <v>496</v>
      </c>
      <c r="AN42" s="1" t="s">
        <v>484</v>
      </c>
    </row>
    <row r="43" spans="1:40" x14ac:dyDescent="0.3">
      <c r="A43" s="1" t="str">
        <f>HYPERLINK("https://hsdes.intel.com/resource/14013160655","14013160655")</f>
        <v>14013160655</v>
      </c>
      <c r="B43" s="1" t="s">
        <v>497</v>
      </c>
      <c r="C43" s="1" t="s">
        <v>1916</v>
      </c>
      <c r="D43" s="1" t="s">
        <v>1935</v>
      </c>
      <c r="F43" s="1" t="s">
        <v>49</v>
      </c>
      <c r="G43" s="1" t="s">
        <v>82</v>
      </c>
      <c r="H43" s="1" t="s">
        <v>39</v>
      </c>
      <c r="I43" s="1" t="s">
        <v>40</v>
      </c>
      <c r="J43" s="1" t="s">
        <v>41</v>
      </c>
      <c r="K43" s="1" t="s">
        <v>391</v>
      </c>
      <c r="L43" s="1">
        <v>40</v>
      </c>
      <c r="M43" s="1">
        <v>35</v>
      </c>
      <c r="N43" s="1" t="s">
        <v>498</v>
      </c>
      <c r="O43" s="1" t="s">
        <v>222</v>
      </c>
      <c r="P43" s="1" t="s">
        <v>499</v>
      </c>
      <c r="Q43" s="1" t="s">
        <v>500</v>
      </c>
      <c r="R43" s="1" t="s">
        <v>501</v>
      </c>
      <c r="S43" s="1" t="s">
        <v>498</v>
      </c>
      <c r="T43" s="1" t="s">
        <v>48</v>
      </c>
      <c r="V43" s="1" t="s">
        <v>49</v>
      </c>
      <c r="W43" s="1" t="s">
        <v>502</v>
      </c>
      <c r="X43" s="1" t="s">
        <v>51</v>
      </c>
      <c r="Y43" s="1" t="s">
        <v>124</v>
      </c>
      <c r="Z43" s="1" t="s">
        <v>503</v>
      </c>
      <c r="AA43" s="1" t="s">
        <v>365</v>
      </c>
      <c r="AC43" s="1" t="s">
        <v>55</v>
      </c>
      <c r="AD43" s="1" t="s">
        <v>56</v>
      </c>
      <c r="AF43" s="1" t="s">
        <v>135</v>
      </c>
      <c r="AG43" s="1" t="s">
        <v>58</v>
      </c>
      <c r="AJ43" s="1" t="s">
        <v>59</v>
      </c>
      <c r="AK43" s="1" t="s">
        <v>60</v>
      </c>
      <c r="AL43" s="1" t="s">
        <v>504</v>
      </c>
      <c r="AM43" s="1" t="s">
        <v>505</v>
      </c>
      <c r="AN43" s="1" t="s">
        <v>96</v>
      </c>
    </row>
    <row r="44" spans="1:40" x14ac:dyDescent="0.3">
      <c r="A44" s="1" t="str">
        <f>HYPERLINK("https://hsdes.intel.com/resource/14013160659","14013160659")</f>
        <v>14013160659</v>
      </c>
      <c r="B44" s="1" t="s">
        <v>506</v>
      </c>
      <c r="C44" s="1" t="s">
        <v>1917</v>
      </c>
      <c r="E44" s="1" t="s">
        <v>1937</v>
      </c>
      <c r="F44" s="1" t="s">
        <v>49</v>
      </c>
      <c r="G44" s="1" t="s">
        <v>82</v>
      </c>
      <c r="H44" s="1" t="s">
        <v>39</v>
      </c>
      <c r="I44" s="1" t="s">
        <v>40</v>
      </c>
      <c r="J44" s="1" t="s">
        <v>41</v>
      </c>
      <c r="K44" s="1" t="s">
        <v>507</v>
      </c>
      <c r="L44" s="1">
        <v>40</v>
      </c>
      <c r="M44" s="1">
        <v>40</v>
      </c>
      <c r="N44" s="1" t="s">
        <v>508</v>
      </c>
      <c r="O44" s="1" t="s">
        <v>222</v>
      </c>
      <c r="P44" s="1" t="s">
        <v>509</v>
      </c>
      <c r="Q44" s="1" t="s">
        <v>510</v>
      </c>
      <c r="R44" s="1" t="s">
        <v>511</v>
      </c>
      <c r="S44" s="1" t="s">
        <v>508</v>
      </c>
      <c r="T44" s="1" t="s">
        <v>48</v>
      </c>
      <c r="V44" s="1" t="s">
        <v>49</v>
      </c>
      <c r="W44" s="1" t="s">
        <v>512</v>
      </c>
      <c r="X44" s="1" t="s">
        <v>51</v>
      </c>
      <c r="Y44" s="1" t="s">
        <v>124</v>
      </c>
      <c r="Z44" s="1" t="s">
        <v>513</v>
      </c>
      <c r="AA44" s="1" t="s">
        <v>514</v>
      </c>
      <c r="AC44" s="1" t="s">
        <v>55</v>
      </c>
      <c r="AD44" s="1" t="s">
        <v>56</v>
      </c>
      <c r="AF44" s="1" t="s">
        <v>135</v>
      </c>
      <c r="AG44" s="1" t="s">
        <v>58</v>
      </c>
      <c r="AJ44" s="1" t="s">
        <v>59</v>
      </c>
      <c r="AK44" s="1" t="s">
        <v>60</v>
      </c>
      <c r="AL44" s="1" t="s">
        <v>515</v>
      </c>
      <c r="AM44" s="1" t="s">
        <v>516</v>
      </c>
      <c r="AN44" s="1" t="s">
        <v>517</v>
      </c>
    </row>
    <row r="45" spans="1:40" x14ac:dyDescent="0.3">
      <c r="A45" s="1" t="str">
        <f>HYPERLINK("https://hsdes.intel.com/resource/14013160677","14013160677")</f>
        <v>14013160677</v>
      </c>
      <c r="B45" s="1" t="s">
        <v>518</v>
      </c>
      <c r="C45" s="1" t="s">
        <v>1916</v>
      </c>
      <c r="F45" s="1" t="s">
        <v>150</v>
      </c>
      <c r="G45" s="1" t="s">
        <v>98</v>
      </c>
      <c r="H45" s="1" t="s">
        <v>39</v>
      </c>
      <c r="I45" s="1" t="s">
        <v>40</v>
      </c>
      <c r="J45" s="1" t="s">
        <v>41</v>
      </c>
      <c r="K45" s="1" t="s">
        <v>233</v>
      </c>
      <c r="L45" s="1">
        <v>10</v>
      </c>
      <c r="M45" s="1">
        <v>8</v>
      </c>
      <c r="N45" s="1" t="s">
        <v>519</v>
      </c>
      <c r="O45" s="1" t="s">
        <v>173</v>
      </c>
      <c r="P45" s="1" t="s">
        <v>520</v>
      </c>
      <c r="Q45" s="1" t="s">
        <v>521</v>
      </c>
      <c r="R45" s="1" t="s">
        <v>522</v>
      </c>
      <c r="S45" s="1" t="s">
        <v>519</v>
      </c>
      <c r="T45" s="1" t="s">
        <v>105</v>
      </c>
      <c r="V45" s="1" t="s">
        <v>150</v>
      </c>
      <c r="W45" s="1" t="s">
        <v>523</v>
      </c>
      <c r="X45" s="1" t="s">
        <v>51</v>
      </c>
      <c r="Y45" s="1" t="s">
        <v>109</v>
      </c>
      <c r="Z45" s="1" t="s">
        <v>524</v>
      </c>
      <c r="AA45" s="1" t="s">
        <v>525</v>
      </c>
      <c r="AC45" s="1" t="s">
        <v>55</v>
      </c>
      <c r="AD45" s="1" t="s">
        <v>56</v>
      </c>
      <c r="AF45" s="1" t="s">
        <v>57</v>
      </c>
      <c r="AG45" s="1" t="s">
        <v>58</v>
      </c>
      <c r="AJ45" s="1" t="s">
        <v>59</v>
      </c>
      <c r="AK45" s="1" t="s">
        <v>526</v>
      </c>
      <c r="AL45" s="1" t="s">
        <v>527</v>
      </c>
      <c r="AM45" s="1" t="s">
        <v>528</v>
      </c>
      <c r="AN45" s="1" t="s">
        <v>529</v>
      </c>
    </row>
    <row r="46" spans="1:40" x14ac:dyDescent="0.3">
      <c r="A46" s="1" t="str">
        <f>HYPERLINK("https://hsdes.intel.com/resource/14013160688","14013160688")</f>
        <v>14013160688</v>
      </c>
      <c r="B46" s="1" t="s">
        <v>530</v>
      </c>
      <c r="C46" s="1" t="s">
        <v>1916</v>
      </c>
      <c r="F46" s="1" t="s">
        <v>49</v>
      </c>
      <c r="G46" s="1" t="s">
        <v>65</v>
      </c>
      <c r="H46" s="1" t="s">
        <v>39</v>
      </c>
      <c r="I46" s="1" t="s">
        <v>40</v>
      </c>
      <c r="J46" s="1" t="s">
        <v>41</v>
      </c>
      <c r="K46" s="1" t="s">
        <v>357</v>
      </c>
      <c r="L46" s="1">
        <v>25</v>
      </c>
      <c r="M46" s="1">
        <v>17</v>
      </c>
      <c r="N46" s="1" t="s">
        <v>531</v>
      </c>
      <c r="O46" s="1" t="s">
        <v>101</v>
      </c>
      <c r="P46" s="1" t="s">
        <v>532</v>
      </c>
      <c r="Q46" s="1" t="s">
        <v>533</v>
      </c>
      <c r="R46" s="1" t="s">
        <v>534</v>
      </c>
      <c r="S46" s="1" t="s">
        <v>531</v>
      </c>
      <c r="T46" s="1" t="s">
        <v>48</v>
      </c>
      <c r="V46" s="1" t="s">
        <v>106</v>
      </c>
      <c r="W46" s="1" t="s">
        <v>535</v>
      </c>
      <c r="X46" s="1" t="s">
        <v>51</v>
      </c>
      <c r="Y46" s="1" t="s">
        <v>52</v>
      </c>
      <c r="Z46" s="1" t="s">
        <v>536</v>
      </c>
      <c r="AA46" s="1" t="s">
        <v>537</v>
      </c>
      <c r="AC46" s="1" t="s">
        <v>55</v>
      </c>
      <c r="AD46" s="1" t="s">
        <v>56</v>
      </c>
      <c r="AF46" s="1" t="s">
        <v>127</v>
      </c>
      <c r="AG46" s="1" t="s">
        <v>58</v>
      </c>
      <c r="AJ46" s="1" t="s">
        <v>59</v>
      </c>
      <c r="AK46" s="1" t="s">
        <v>60</v>
      </c>
      <c r="AL46" s="1" t="s">
        <v>538</v>
      </c>
      <c r="AM46" s="1" t="s">
        <v>539</v>
      </c>
      <c r="AN46" s="1" t="s">
        <v>96</v>
      </c>
    </row>
    <row r="47" spans="1:40" x14ac:dyDescent="0.3">
      <c r="A47" s="1" t="str">
        <f>HYPERLINK("https://hsdes.intel.com/resource/14013160691","14013160691")</f>
        <v>14013160691</v>
      </c>
      <c r="B47" s="1" t="s">
        <v>540</v>
      </c>
      <c r="C47" s="1" t="s">
        <v>1916</v>
      </c>
      <c r="F47" s="1" t="s">
        <v>49</v>
      </c>
      <c r="G47" s="1" t="s">
        <v>65</v>
      </c>
      <c r="H47" s="1" t="s">
        <v>39</v>
      </c>
      <c r="I47" s="1" t="s">
        <v>40</v>
      </c>
      <c r="J47" s="1" t="s">
        <v>41</v>
      </c>
      <c r="K47" s="1" t="s">
        <v>357</v>
      </c>
      <c r="L47" s="1">
        <v>25</v>
      </c>
      <c r="M47" s="1">
        <v>17</v>
      </c>
      <c r="N47" s="1" t="s">
        <v>541</v>
      </c>
      <c r="O47" s="1" t="s">
        <v>101</v>
      </c>
      <c r="P47" s="1" t="s">
        <v>542</v>
      </c>
      <c r="Q47" s="1" t="s">
        <v>533</v>
      </c>
      <c r="R47" s="1" t="s">
        <v>543</v>
      </c>
      <c r="S47" s="1" t="s">
        <v>541</v>
      </c>
      <c r="T47" s="1" t="s">
        <v>48</v>
      </c>
      <c r="V47" s="1" t="s">
        <v>106</v>
      </c>
      <c r="W47" s="1" t="s">
        <v>544</v>
      </c>
      <c r="X47" s="1" t="s">
        <v>51</v>
      </c>
      <c r="Y47" s="1" t="s">
        <v>52</v>
      </c>
      <c r="Z47" s="1" t="s">
        <v>536</v>
      </c>
      <c r="AA47" s="1" t="s">
        <v>537</v>
      </c>
      <c r="AC47" s="1" t="s">
        <v>55</v>
      </c>
      <c r="AD47" s="1" t="s">
        <v>56</v>
      </c>
      <c r="AF47" s="1" t="s">
        <v>127</v>
      </c>
      <c r="AG47" s="1" t="s">
        <v>58</v>
      </c>
      <c r="AJ47" s="1" t="s">
        <v>59</v>
      </c>
      <c r="AK47" s="1" t="s">
        <v>60</v>
      </c>
      <c r="AL47" s="1" t="s">
        <v>545</v>
      </c>
      <c r="AM47" s="1" t="s">
        <v>546</v>
      </c>
      <c r="AN47" s="1" t="s">
        <v>96</v>
      </c>
    </row>
    <row r="48" spans="1:40" x14ac:dyDescent="0.3">
      <c r="A48" s="1" t="str">
        <f>HYPERLINK("https://hsdes.intel.com/resource/14013160718","14013160718")</f>
        <v>14013160718</v>
      </c>
      <c r="B48" s="1" t="s">
        <v>547</v>
      </c>
      <c r="C48" s="1" t="s">
        <v>1916</v>
      </c>
      <c r="D48" s="1" t="s">
        <v>1930</v>
      </c>
      <c r="F48" s="1" t="s">
        <v>49</v>
      </c>
      <c r="G48" s="1" t="s">
        <v>65</v>
      </c>
      <c r="H48" s="1" t="s">
        <v>39</v>
      </c>
      <c r="I48" s="1" t="s">
        <v>40</v>
      </c>
      <c r="J48" s="1" t="s">
        <v>41</v>
      </c>
      <c r="K48" s="1" t="s">
        <v>548</v>
      </c>
      <c r="L48" s="1">
        <v>40</v>
      </c>
      <c r="M48" s="1">
        <v>35</v>
      </c>
      <c r="N48" s="1" t="s">
        <v>549</v>
      </c>
      <c r="O48" s="1" t="s">
        <v>222</v>
      </c>
      <c r="P48" s="1" t="s">
        <v>550</v>
      </c>
      <c r="Q48" s="1" t="s">
        <v>551</v>
      </c>
      <c r="R48" s="1" t="s">
        <v>552</v>
      </c>
      <c r="S48" s="1" t="s">
        <v>549</v>
      </c>
      <c r="T48" s="1" t="s">
        <v>48</v>
      </c>
      <c r="V48" s="1" t="s">
        <v>49</v>
      </c>
      <c r="W48" s="1" t="s">
        <v>553</v>
      </c>
      <c r="X48" s="1" t="s">
        <v>51</v>
      </c>
      <c r="Y48" s="1" t="s">
        <v>124</v>
      </c>
      <c r="Z48" s="1" t="s">
        <v>513</v>
      </c>
      <c r="AA48" s="1" t="s">
        <v>554</v>
      </c>
      <c r="AC48" s="1" t="s">
        <v>55</v>
      </c>
      <c r="AD48" s="1" t="s">
        <v>56</v>
      </c>
      <c r="AF48" s="1" t="s">
        <v>135</v>
      </c>
      <c r="AG48" s="1" t="s">
        <v>58</v>
      </c>
      <c r="AJ48" s="1" t="s">
        <v>59</v>
      </c>
      <c r="AK48" s="1" t="s">
        <v>60</v>
      </c>
      <c r="AL48" s="1" t="s">
        <v>555</v>
      </c>
      <c r="AM48" s="1" t="s">
        <v>556</v>
      </c>
      <c r="AN48" s="1" t="s">
        <v>557</v>
      </c>
    </row>
    <row r="49" spans="1:40" x14ac:dyDescent="0.3">
      <c r="A49" s="1" t="str">
        <f>HYPERLINK("https://hsdes.intel.com/resource/14013160847","14013160847")</f>
        <v>14013160847</v>
      </c>
      <c r="B49" s="1" t="s">
        <v>558</v>
      </c>
      <c r="C49" s="1" t="s">
        <v>1916</v>
      </c>
      <c r="D49" s="1" t="s">
        <v>1930</v>
      </c>
      <c r="F49" s="1" t="s">
        <v>559</v>
      </c>
      <c r="G49" s="1" t="s">
        <v>65</v>
      </c>
      <c r="H49" s="1" t="s">
        <v>39</v>
      </c>
      <c r="I49" s="1" t="s">
        <v>40</v>
      </c>
      <c r="J49" s="1" t="s">
        <v>41</v>
      </c>
      <c r="K49" s="1" t="s">
        <v>560</v>
      </c>
      <c r="L49" s="1">
        <v>15</v>
      </c>
      <c r="M49" s="1">
        <v>10</v>
      </c>
      <c r="N49" s="1" t="s">
        <v>561</v>
      </c>
      <c r="O49" s="1" t="s">
        <v>562</v>
      </c>
      <c r="P49" s="1" t="s">
        <v>563</v>
      </c>
      <c r="Q49" s="1" t="s">
        <v>564</v>
      </c>
      <c r="R49" s="1" t="s">
        <v>565</v>
      </c>
      <c r="S49" s="1" t="s">
        <v>561</v>
      </c>
      <c r="T49" s="1" t="s">
        <v>48</v>
      </c>
      <c r="V49" s="1" t="s">
        <v>106</v>
      </c>
      <c r="W49" s="1" t="s">
        <v>566</v>
      </c>
      <c r="X49" s="1" t="s">
        <v>51</v>
      </c>
      <c r="Y49" s="1" t="s">
        <v>109</v>
      </c>
      <c r="Z49" s="1" t="s">
        <v>567</v>
      </c>
      <c r="AA49" s="1" t="s">
        <v>568</v>
      </c>
      <c r="AC49" s="1" t="s">
        <v>55</v>
      </c>
      <c r="AD49" s="1" t="s">
        <v>420</v>
      </c>
      <c r="AF49" s="1" t="s">
        <v>57</v>
      </c>
      <c r="AG49" s="1" t="s">
        <v>58</v>
      </c>
      <c r="AJ49" s="1" t="s">
        <v>59</v>
      </c>
      <c r="AK49" s="1" t="s">
        <v>569</v>
      </c>
      <c r="AL49" s="1" t="s">
        <v>570</v>
      </c>
      <c r="AM49" s="1" t="s">
        <v>571</v>
      </c>
      <c r="AN49" s="1" t="s">
        <v>330</v>
      </c>
    </row>
    <row r="50" spans="1:40" x14ac:dyDescent="0.3">
      <c r="A50" s="1" t="str">
        <f>HYPERLINK("https://hsdes.intel.com/resource/14013160965","14013160965")</f>
        <v>14013160965</v>
      </c>
      <c r="B50" s="1" t="s">
        <v>572</v>
      </c>
      <c r="C50" s="1" t="s">
        <v>1916</v>
      </c>
      <c r="F50" s="1" t="s">
        <v>150</v>
      </c>
      <c r="G50" s="1" t="s">
        <v>65</v>
      </c>
      <c r="H50" s="1" t="s">
        <v>39</v>
      </c>
      <c r="I50" s="1" t="s">
        <v>40</v>
      </c>
      <c r="J50" s="1" t="s">
        <v>41</v>
      </c>
      <c r="K50" s="1" t="s">
        <v>548</v>
      </c>
      <c r="L50" s="1">
        <v>15</v>
      </c>
      <c r="M50" s="1">
        <v>10</v>
      </c>
      <c r="N50" s="1" t="s">
        <v>573</v>
      </c>
      <c r="O50" s="1" t="s">
        <v>173</v>
      </c>
      <c r="P50" s="1" t="s">
        <v>574</v>
      </c>
      <c r="Q50" s="1" t="s">
        <v>575</v>
      </c>
      <c r="R50" s="1" t="s">
        <v>576</v>
      </c>
      <c r="S50" s="1" t="s">
        <v>573</v>
      </c>
      <c r="T50" s="1" t="s">
        <v>105</v>
      </c>
      <c r="V50" s="1" t="s">
        <v>150</v>
      </c>
      <c r="W50" s="1" t="s">
        <v>577</v>
      </c>
      <c r="X50" s="1" t="s">
        <v>51</v>
      </c>
      <c r="Y50" s="1" t="s">
        <v>124</v>
      </c>
      <c r="Z50" s="1" t="s">
        <v>578</v>
      </c>
      <c r="AA50" s="1" t="s">
        <v>579</v>
      </c>
      <c r="AC50" s="1" t="s">
        <v>55</v>
      </c>
      <c r="AD50" s="1" t="s">
        <v>56</v>
      </c>
      <c r="AF50" s="1" t="s">
        <v>57</v>
      </c>
      <c r="AG50" s="1" t="s">
        <v>58</v>
      </c>
      <c r="AJ50" s="1" t="s">
        <v>59</v>
      </c>
      <c r="AK50" s="1" t="s">
        <v>60</v>
      </c>
      <c r="AL50" s="1" t="s">
        <v>580</v>
      </c>
      <c r="AM50" s="1" t="s">
        <v>581</v>
      </c>
      <c r="AN50" s="1" t="s">
        <v>193</v>
      </c>
    </row>
    <row r="51" spans="1:40" x14ac:dyDescent="0.3">
      <c r="A51" s="1" t="str">
        <f>HYPERLINK("https://hsdes.intel.com/resource/14013160973","14013160973")</f>
        <v>14013160973</v>
      </c>
      <c r="B51" s="1" t="s">
        <v>582</v>
      </c>
      <c r="C51" s="1" t="s">
        <v>1916</v>
      </c>
      <c r="F51" s="1" t="s">
        <v>150</v>
      </c>
      <c r="G51" s="1" t="s">
        <v>65</v>
      </c>
      <c r="H51" s="1" t="s">
        <v>39</v>
      </c>
      <c r="I51" s="1" t="s">
        <v>40</v>
      </c>
      <c r="J51" s="1" t="s">
        <v>41</v>
      </c>
      <c r="K51" s="1" t="s">
        <v>171</v>
      </c>
      <c r="L51" s="1">
        <v>14</v>
      </c>
      <c r="M51" s="1">
        <v>9</v>
      </c>
      <c r="N51" s="1" t="s">
        <v>583</v>
      </c>
      <c r="O51" s="1" t="s">
        <v>173</v>
      </c>
      <c r="P51" s="1" t="s">
        <v>584</v>
      </c>
      <c r="Q51" s="1" t="s">
        <v>585</v>
      </c>
      <c r="R51" s="1" t="s">
        <v>586</v>
      </c>
      <c r="S51" s="1" t="s">
        <v>583</v>
      </c>
      <c r="T51" s="1" t="s">
        <v>105</v>
      </c>
      <c r="V51" s="1" t="s">
        <v>150</v>
      </c>
      <c r="W51" s="1" t="s">
        <v>587</v>
      </c>
      <c r="X51" s="1" t="s">
        <v>51</v>
      </c>
      <c r="Y51" s="1" t="s">
        <v>124</v>
      </c>
      <c r="Z51" s="1" t="s">
        <v>588</v>
      </c>
      <c r="AA51" s="1" t="s">
        <v>589</v>
      </c>
      <c r="AC51" s="1" t="s">
        <v>55</v>
      </c>
      <c r="AD51" s="1" t="s">
        <v>76</v>
      </c>
      <c r="AF51" s="1" t="s">
        <v>57</v>
      </c>
      <c r="AG51" s="1" t="s">
        <v>58</v>
      </c>
      <c r="AJ51" s="1" t="s">
        <v>59</v>
      </c>
      <c r="AK51" s="1" t="s">
        <v>60</v>
      </c>
      <c r="AL51" s="1" t="s">
        <v>590</v>
      </c>
      <c r="AM51" s="1" t="s">
        <v>591</v>
      </c>
      <c r="AN51" s="1" t="s">
        <v>592</v>
      </c>
    </row>
    <row r="52" spans="1:40" x14ac:dyDescent="0.3">
      <c r="A52" s="1" t="str">
        <f>HYPERLINK("https://hsdes.intel.com/resource/14013160979","14013160979")</f>
        <v>14013160979</v>
      </c>
      <c r="B52" s="1" t="s">
        <v>593</v>
      </c>
      <c r="C52" s="1" t="s">
        <v>1916</v>
      </c>
      <c r="F52" s="1" t="s">
        <v>150</v>
      </c>
      <c r="G52" s="1" t="s">
        <v>65</v>
      </c>
      <c r="H52" s="1" t="s">
        <v>39</v>
      </c>
      <c r="I52" s="1" t="s">
        <v>40</v>
      </c>
      <c r="J52" s="1" t="s">
        <v>41</v>
      </c>
      <c r="K52" s="1" t="s">
        <v>171</v>
      </c>
      <c r="L52" s="1">
        <v>16</v>
      </c>
      <c r="M52" s="1">
        <v>13</v>
      </c>
      <c r="N52" s="1" t="s">
        <v>594</v>
      </c>
      <c r="O52" s="1" t="s">
        <v>173</v>
      </c>
      <c r="P52" s="1" t="s">
        <v>584</v>
      </c>
      <c r="Q52" s="1" t="s">
        <v>186</v>
      </c>
      <c r="R52" s="1" t="s">
        <v>595</v>
      </c>
      <c r="S52" s="1" t="s">
        <v>594</v>
      </c>
      <c r="T52" s="1" t="s">
        <v>105</v>
      </c>
      <c r="V52" s="1" t="s">
        <v>150</v>
      </c>
      <c r="W52" s="1" t="s">
        <v>596</v>
      </c>
      <c r="X52" s="1" t="s">
        <v>51</v>
      </c>
      <c r="Y52" s="1" t="s">
        <v>124</v>
      </c>
      <c r="Z52" s="1" t="s">
        <v>588</v>
      </c>
      <c r="AA52" s="1" t="s">
        <v>597</v>
      </c>
      <c r="AC52" s="1" t="s">
        <v>55</v>
      </c>
      <c r="AD52" s="1" t="s">
        <v>56</v>
      </c>
      <c r="AF52" s="1" t="s">
        <v>57</v>
      </c>
      <c r="AG52" s="1" t="s">
        <v>58</v>
      </c>
      <c r="AJ52" s="1" t="s">
        <v>59</v>
      </c>
      <c r="AK52" s="1" t="s">
        <v>526</v>
      </c>
      <c r="AL52" s="1" t="s">
        <v>598</v>
      </c>
      <c r="AM52" s="1" t="s">
        <v>599</v>
      </c>
      <c r="AN52" s="1" t="s">
        <v>592</v>
      </c>
    </row>
    <row r="53" spans="1:40" x14ac:dyDescent="0.3">
      <c r="A53" s="1" t="str">
        <f>HYPERLINK("https://hsdes.intel.com/resource/14013161308","14013161308")</f>
        <v>14013161308</v>
      </c>
      <c r="B53" s="1" t="s">
        <v>600</v>
      </c>
      <c r="C53" s="1" t="s">
        <v>1916</v>
      </c>
      <c r="F53" s="1" t="s">
        <v>64</v>
      </c>
      <c r="G53" s="1" t="s">
        <v>98</v>
      </c>
      <c r="H53" s="1" t="s">
        <v>39</v>
      </c>
      <c r="I53" s="1" t="s">
        <v>40</v>
      </c>
      <c r="J53" s="1" t="s">
        <v>41</v>
      </c>
      <c r="K53" s="1" t="s">
        <v>601</v>
      </c>
      <c r="L53" s="1">
        <v>20</v>
      </c>
      <c r="M53" s="1">
        <v>15</v>
      </c>
      <c r="N53" s="1" t="s">
        <v>602</v>
      </c>
      <c r="O53" s="1" t="s">
        <v>68</v>
      </c>
      <c r="P53" s="1" t="s">
        <v>603</v>
      </c>
      <c r="Q53" s="1" t="s">
        <v>604</v>
      </c>
      <c r="R53" s="1" t="s">
        <v>605</v>
      </c>
      <c r="S53" s="1" t="s">
        <v>602</v>
      </c>
      <c r="T53" s="1" t="s">
        <v>48</v>
      </c>
      <c r="V53" s="1" t="s">
        <v>72</v>
      </c>
      <c r="W53" s="1" t="s">
        <v>606</v>
      </c>
      <c r="X53" s="1" t="s">
        <v>51</v>
      </c>
      <c r="Y53" s="1" t="s">
        <v>239</v>
      </c>
      <c r="Z53" s="1" t="s">
        <v>607</v>
      </c>
      <c r="AA53" s="1" t="s">
        <v>608</v>
      </c>
      <c r="AC53" s="1" t="s">
        <v>55</v>
      </c>
      <c r="AD53" s="1" t="s">
        <v>76</v>
      </c>
      <c r="AF53" s="1" t="s">
        <v>127</v>
      </c>
      <c r="AG53" s="1" t="s">
        <v>215</v>
      </c>
      <c r="AJ53" s="1" t="s">
        <v>59</v>
      </c>
      <c r="AK53" s="1" t="s">
        <v>60</v>
      </c>
      <c r="AL53" s="1" t="s">
        <v>609</v>
      </c>
      <c r="AM53" s="1" t="s">
        <v>610</v>
      </c>
      <c r="AN53" s="1" t="s">
        <v>611</v>
      </c>
    </row>
    <row r="54" spans="1:40" x14ac:dyDescent="0.3">
      <c r="A54" s="1" t="str">
        <f>HYPERLINK("https://hsdes.intel.com/resource/14013161331","14013161331")</f>
        <v>14013161331</v>
      </c>
      <c r="B54" s="1" t="s">
        <v>612</v>
      </c>
      <c r="C54" s="1" t="s">
        <v>1916</v>
      </c>
      <c r="F54" s="1" t="s">
        <v>81</v>
      </c>
      <c r="G54" s="1" t="s">
        <v>65</v>
      </c>
      <c r="H54" s="1" t="s">
        <v>39</v>
      </c>
      <c r="I54" s="1" t="s">
        <v>40</v>
      </c>
      <c r="J54" s="1" t="s">
        <v>41</v>
      </c>
      <c r="K54" s="1" t="s">
        <v>381</v>
      </c>
      <c r="L54" s="1">
        <v>25</v>
      </c>
      <c r="M54" s="1">
        <v>10</v>
      </c>
      <c r="N54" s="1" t="s">
        <v>613</v>
      </c>
      <c r="O54" s="1" t="s">
        <v>85</v>
      </c>
      <c r="P54" s="1" t="s">
        <v>614</v>
      </c>
      <c r="Q54" s="1" t="s">
        <v>615</v>
      </c>
      <c r="R54" s="1" t="s">
        <v>616</v>
      </c>
      <c r="S54" s="1" t="s">
        <v>613</v>
      </c>
      <c r="T54" s="1" t="s">
        <v>48</v>
      </c>
      <c r="V54" s="1" t="s">
        <v>90</v>
      </c>
      <c r="W54" s="1" t="s">
        <v>617</v>
      </c>
      <c r="X54" s="1" t="s">
        <v>51</v>
      </c>
      <c r="Y54" s="1" t="s">
        <v>109</v>
      </c>
      <c r="Z54" s="1" t="s">
        <v>618</v>
      </c>
      <c r="AA54" s="1" t="s">
        <v>619</v>
      </c>
      <c r="AC54" s="1" t="s">
        <v>55</v>
      </c>
      <c r="AD54" s="1" t="s">
        <v>56</v>
      </c>
      <c r="AF54" s="1" t="s">
        <v>57</v>
      </c>
      <c r="AG54" s="1" t="s">
        <v>58</v>
      </c>
      <c r="AJ54" s="1" t="s">
        <v>59</v>
      </c>
      <c r="AK54" s="1" t="s">
        <v>60</v>
      </c>
      <c r="AL54" s="1" t="s">
        <v>620</v>
      </c>
      <c r="AM54" s="1" t="s">
        <v>621</v>
      </c>
      <c r="AN54" s="1" t="s">
        <v>622</v>
      </c>
    </row>
    <row r="55" spans="1:40" x14ac:dyDescent="0.3">
      <c r="A55" s="1" t="str">
        <f>HYPERLINK("https://hsdes.intel.com/resource/14013161425","14013161425")</f>
        <v>14013161425</v>
      </c>
      <c r="B55" s="1" t="s">
        <v>623</v>
      </c>
      <c r="C55" s="1" t="s">
        <v>1916</v>
      </c>
      <c r="F55" s="1" t="s">
        <v>150</v>
      </c>
      <c r="G55" s="1" t="s">
        <v>82</v>
      </c>
      <c r="H55" s="1" t="s">
        <v>39</v>
      </c>
      <c r="I55" s="1" t="s">
        <v>40</v>
      </c>
      <c r="J55" s="1" t="s">
        <v>41</v>
      </c>
      <c r="K55" s="1" t="s">
        <v>624</v>
      </c>
      <c r="L55" s="1">
        <v>35</v>
      </c>
      <c r="M55" s="1">
        <v>18</v>
      </c>
      <c r="N55" s="1" t="s">
        <v>625</v>
      </c>
      <c r="O55" s="1" t="s">
        <v>173</v>
      </c>
      <c r="P55" s="1" t="s">
        <v>626</v>
      </c>
      <c r="Q55" s="1" t="s">
        <v>627</v>
      </c>
      <c r="R55" s="1" t="s">
        <v>628</v>
      </c>
      <c r="S55" s="1" t="s">
        <v>625</v>
      </c>
      <c r="T55" s="1" t="s">
        <v>105</v>
      </c>
      <c r="V55" s="1" t="s">
        <v>150</v>
      </c>
      <c r="W55" s="1" t="s">
        <v>629</v>
      </c>
      <c r="X55" s="1" t="s">
        <v>51</v>
      </c>
      <c r="Y55" s="1" t="s">
        <v>52</v>
      </c>
      <c r="Z55" s="1" t="s">
        <v>630</v>
      </c>
      <c r="AA55" s="1" t="s">
        <v>631</v>
      </c>
      <c r="AC55" s="1" t="s">
        <v>55</v>
      </c>
      <c r="AD55" s="1" t="s">
        <v>56</v>
      </c>
      <c r="AF55" s="1" t="s">
        <v>127</v>
      </c>
      <c r="AG55" s="1" t="s">
        <v>215</v>
      </c>
      <c r="AJ55" s="1" t="s">
        <v>59</v>
      </c>
      <c r="AK55" s="1" t="s">
        <v>60</v>
      </c>
      <c r="AL55" s="1" t="s">
        <v>632</v>
      </c>
      <c r="AM55" s="1" t="s">
        <v>633</v>
      </c>
      <c r="AN55" s="1" t="s">
        <v>62</v>
      </c>
    </row>
    <row r="56" spans="1:40" x14ac:dyDescent="0.3">
      <c r="A56" s="1" t="str">
        <f>HYPERLINK("https://hsdes.intel.com/resource/14013161553","14013161553")</f>
        <v>14013161553</v>
      </c>
      <c r="B56" s="1" t="s">
        <v>634</v>
      </c>
      <c r="C56" s="1" t="s">
        <v>1916</v>
      </c>
      <c r="F56" s="1" t="s">
        <v>81</v>
      </c>
      <c r="G56" s="1" t="s">
        <v>65</v>
      </c>
      <c r="H56" s="1" t="s">
        <v>39</v>
      </c>
      <c r="I56" s="1" t="s">
        <v>40</v>
      </c>
      <c r="J56" s="1" t="s">
        <v>41</v>
      </c>
      <c r="K56" s="1" t="s">
        <v>381</v>
      </c>
      <c r="L56" s="1">
        <v>35</v>
      </c>
      <c r="M56" s="1">
        <v>10</v>
      </c>
      <c r="N56" s="1" t="s">
        <v>635</v>
      </c>
      <c r="O56" s="1" t="s">
        <v>85</v>
      </c>
      <c r="P56" s="1" t="s">
        <v>636</v>
      </c>
      <c r="Q56" s="1" t="s">
        <v>615</v>
      </c>
      <c r="R56" s="1" t="s">
        <v>637</v>
      </c>
      <c r="S56" s="1" t="s">
        <v>635</v>
      </c>
      <c r="T56" s="1" t="s">
        <v>48</v>
      </c>
      <c r="U56" s="1" t="s">
        <v>89</v>
      </c>
      <c r="V56" s="1" t="s">
        <v>90</v>
      </c>
      <c r="W56" s="1" t="s">
        <v>638</v>
      </c>
      <c r="X56" s="1" t="s">
        <v>51</v>
      </c>
      <c r="Y56" s="1" t="s">
        <v>109</v>
      </c>
      <c r="Z56" s="1" t="s">
        <v>639</v>
      </c>
      <c r="AA56" s="1" t="s">
        <v>640</v>
      </c>
      <c r="AC56" s="1" t="s">
        <v>55</v>
      </c>
      <c r="AD56" s="1" t="s">
        <v>56</v>
      </c>
      <c r="AF56" s="1" t="s">
        <v>57</v>
      </c>
      <c r="AG56" s="1" t="s">
        <v>58</v>
      </c>
      <c r="AJ56" s="1" t="s">
        <v>59</v>
      </c>
      <c r="AK56" s="1" t="s">
        <v>60</v>
      </c>
      <c r="AL56" s="1" t="s">
        <v>641</v>
      </c>
      <c r="AM56" s="1" t="s">
        <v>642</v>
      </c>
      <c r="AN56" s="1" t="s">
        <v>643</v>
      </c>
    </row>
    <row r="57" spans="1:40" x14ac:dyDescent="0.3">
      <c r="A57" s="1" t="str">
        <f>HYPERLINK("https://hsdes.intel.com/resource/14013161679","14013161679")</f>
        <v>14013161679</v>
      </c>
      <c r="B57" s="1" t="s">
        <v>649</v>
      </c>
      <c r="C57" s="1" t="s">
        <v>1916</v>
      </c>
      <c r="F57" s="1" t="s">
        <v>49</v>
      </c>
      <c r="G57" s="1" t="s">
        <v>65</v>
      </c>
      <c r="H57" s="1" t="s">
        <v>39</v>
      </c>
      <c r="I57" s="1" t="s">
        <v>40</v>
      </c>
      <c r="J57" s="1" t="s">
        <v>41</v>
      </c>
      <c r="K57" s="1" t="s">
        <v>357</v>
      </c>
      <c r="L57" s="1">
        <v>25</v>
      </c>
      <c r="M57" s="1">
        <v>20</v>
      </c>
      <c r="N57" s="1" t="s">
        <v>650</v>
      </c>
      <c r="O57" s="1" t="s">
        <v>101</v>
      </c>
      <c r="P57" s="1" t="s">
        <v>644</v>
      </c>
      <c r="Q57" s="1" t="s">
        <v>651</v>
      </c>
      <c r="R57" s="1" t="s">
        <v>645</v>
      </c>
      <c r="S57" s="1" t="s">
        <v>650</v>
      </c>
      <c r="T57" s="1" t="s">
        <v>48</v>
      </c>
      <c r="V57" s="1" t="s">
        <v>106</v>
      </c>
      <c r="W57" s="1" t="s">
        <v>652</v>
      </c>
      <c r="X57" s="1" t="s">
        <v>51</v>
      </c>
      <c r="Y57" s="1" t="s">
        <v>52</v>
      </c>
      <c r="Z57" s="1" t="s">
        <v>646</v>
      </c>
      <c r="AA57" s="1" t="s">
        <v>647</v>
      </c>
      <c r="AC57" s="1" t="s">
        <v>55</v>
      </c>
      <c r="AD57" s="1" t="s">
        <v>76</v>
      </c>
      <c r="AF57" s="1" t="s">
        <v>127</v>
      </c>
      <c r="AG57" s="1" t="s">
        <v>58</v>
      </c>
      <c r="AJ57" s="1" t="s">
        <v>112</v>
      </c>
      <c r="AK57" s="1" t="s">
        <v>60</v>
      </c>
      <c r="AL57" s="1" t="s">
        <v>653</v>
      </c>
      <c r="AM57" s="1" t="s">
        <v>654</v>
      </c>
      <c r="AN57" s="1" t="s">
        <v>648</v>
      </c>
    </row>
    <row r="58" spans="1:40" x14ac:dyDescent="0.3">
      <c r="A58" s="1" t="str">
        <f>HYPERLINK("https://hsdes.intel.com/resource/14013161805","14013161805")</f>
        <v>14013161805</v>
      </c>
      <c r="B58" s="1" t="s">
        <v>655</v>
      </c>
      <c r="C58" s="1" t="s">
        <v>1916</v>
      </c>
      <c r="F58" s="1" t="s">
        <v>49</v>
      </c>
      <c r="G58" s="1" t="s">
        <v>65</v>
      </c>
      <c r="H58" s="1" t="s">
        <v>39</v>
      </c>
      <c r="I58" s="1" t="s">
        <v>40</v>
      </c>
      <c r="J58" s="1" t="s">
        <v>41</v>
      </c>
      <c r="K58" s="1" t="s">
        <v>357</v>
      </c>
      <c r="L58" s="1">
        <v>20</v>
      </c>
      <c r="M58" s="1">
        <v>15</v>
      </c>
      <c r="N58" s="1" t="s">
        <v>656</v>
      </c>
      <c r="O58" s="1" t="s">
        <v>101</v>
      </c>
      <c r="P58" s="1" t="s">
        <v>657</v>
      </c>
      <c r="Q58" s="1" t="s">
        <v>658</v>
      </c>
      <c r="R58" s="1" t="s">
        <v>659</v>
      </c>
      <c r="S58" s="1" t="s">
        <v>656</v>
      </c>
      <c r="T58" s="1" t="s">
        <v>48</v>
      </c>
      <c r="V58" s="1" t="s">
        <v>106</v>
      </c>
      <c r="W58" s="1" t="s">
        <v>660</v>
      </c>
      <c r="X58" s="1" t="s">
        <v>51</v>
      </c>
      <c r="Y58" s="1" t="s">
        <v>52</v>
      </c>
      <c r="Z58" s="1" t="s">
        <v>661</v>
      </c>
      <c r="AA58" s="1" t="s">
        <v>662</v>
      </c>
      <c r="AC58" s="1" t="s">
        <v>55</v>
      </c>
      <c r="AD58" s="1" t="s">
        <v>56</v>
      </c>
      <c r="AF58" s="1" t="s">
        <v>127</v>
      </c>
      <c r="AG58" s="1" t="s">
        <v>58</v>
      </c>
      <c r="AJ58" s="1" t="s">
        <v>59</v>
      </c>
      <c r="AK58" s="1" t="s">
        <v>60</v>
      </c>
      <c r="AL58" s="1" t="s">
        <v>663</v>
      </c>
      <c r="AM58" s="1" t="s">
        <v>664</v>
      </c>
      <c r="AN58" s="1" t="s">
        <v>665</v>
      </c>
    </row>
    <row r="59" spans="1:40" x14ac:dyDescent="0.3">
      <c r="A59" s="1" t="str">
        <f>HYPERLINK("https://hsdes.intel.com/resource/14013162142","14013162142")</f>
        <v>14013162142</v>
      </c>
      <c r="B59" s="1" t="s">
        <v>666</v>
      </c>
      <c r="C59" s="1" t="s">
        <v>1916</v>
      </c>
      <c r="D59" s="1" t="s">
        <v>1921</v>
      </c>
      <c r="F59" s="1" t="s">
        <v>150</v>
      </c>
      <c r="G59" s="1" t="s">
        <v>667</v>
      </c>
      <c r="H59" s="1" t="s">
        <v>39</v>
      </c>
      <c r="I59" s="1" t="s">
        <v>40</v>
      </c>
      <c r="J59" s="1" t="s">
        <v>41</v>
      </c>
      <c r="K59" s="1" t="s">
        <v>151</v>
      </c>
      <c r="L59" s="1">
        <v>20</v>
      </c>
      <c r="M59" s="1">
        <v>15</v>
      </c>
      <c r="N59" s="1" t="s">
        <v>668</v>
      </c>
      <c r="O59" s="1" t="s">
        <v>153</v>
      </c>
      <c r="P59" s="1" t="s">
        <v>669</v>
      </c>
      <c r="Q59" s="1" t="s">
        <v>670</v>
      </c>
      <c r="R59" s="1" t="s">
        <v>671</v>
      </c>
      <c r="S59" s="1" t="s">
        <v>668</v>
      </c>
      <c r="T59" s="1" t="s">
        <v>157</v>
      </c>
      <c r="V59" s="1" t="s">
        <v>150</v>
      </c>
      <c r="W59" s="1" t="s">
        <v>672</v>
      </c>
      <c r="X59" s="1" t="s">
        <v>51</v>
      </c>
      <c r="Y59" s="1" t="s">
        <v>239</v>
      </c>
      <c r="Z59" s="1" t="s">
        <v>673</v>
      </c>
      <c r="AA59" s="1" t="s">
        <v>674</v>
      </c>
      <c r="AC59" s="1" t="s">
        <v>55</v>
      </c>
      <c r="AD59" s="1" t="s">
        <v>76</v>
      </c>
      <c r="AF59" s="1" t="s">
        <v>127</v>
      </c>
      <c r="AG59" s="1" t="s">
        <v>58</v>
      </c>
      <c r="AJ59" s="1" t="s">
        <v>59</v>
      </c>
      <c r="AK59" s="1" t="s">
        <v>675</v>
      </c>
      <c r="AL59" s="1" t="s">
        <v>676</v>
      </c>
      <c r="AM59" s="1" t="s">
        <v>677</v>
      </c>
      <c r="AN59" s="1" t="s">
        <v>678</v>
      </c>
    </row>
    <row r="60" spans="1:40" x14ac:dyDescent="0.3">
      <c r="A60" s="1" t="str">
        <f>HYPERLINK("https://hsdes.intel.com/resource/14013162374","14013162374")</f>
        <v>14013162374</v>
      </c>
      <c r="B60" s="1" t="s">
        <v>679</v>
      </c>
      <c r="C60" s="1" t="s">
        <v>1916</v>
      </c>
      <c r="F60" s="1" t="s">
        <v>49</v>
      </c>
      <c r="G60" s="1" t="s">
        <v>65</v>
      </c>
      <c r="H60" s="1" t="s">
        <v>39</v>
      </c>
      <c r="I60" s="1" t="s">
        <v>40</v>
      </c>
      <c r="J60" s="1" t="s">
        <v>41</v>
      </c>
      <c r="K60" s="1" t="s">
        <v>357</v>
      </c>
      <c r="L60" s="1">
        <v>15</v>
      </c>
      <c r="M60" s="1">
        <v>10</v>
      </c>
      <c r="N60" s="1" t="s">
        <v>680</v>
      </c>
      <c r="O60" s="1" t="s">
        <v>101</v>
      </c>
      <c r="P60" s="1" t="s">
        <v>681</v>
      </c>
      <c r="Q60" s="1" t="s">
        <v>682</v>
      </c>
      <c r="R60" s="1" t="s">
        <v>683</v>
      </c>
      <c r="S60" s="1" t="s">
        <v>680</v>
      </c>
      <c r="T60" s="1" t="s">
        <v>48</v>
      </c>
      <c r="V60" s="1" t="s">
        <v>106</v>
      </c>
      <c r="W60" s="1" t="s">
        <v>684</v>
      </c>
      <c r="X60" s="1" t="s">
        <v>51</v>
      </c>
      <c r="Y60" s="1" t="s">
        <v>109</v>
      </c>
      <c r="Z60" s="1" t="s">
        <v>685</v>
      </c>
      <c r="AA60" s="1" t="s">
        <v>686</v>
      </c>
      <c r="AC60" s="1" t="s">
        <v>55</v>
      </c>
      <c r="AD60" s="1" t="s">
        <v>56</v>
      </c>
      <c r="AF60" s="1" t="s">
        <v>57</v>
      </c>
      <c r="AG60" s="1" t="s">
        <v>58</v>
      </c>
      <c r="AJ60" s="1" t="s">
        <v>59</v>
      </c>
      <c r="AK60" s="1" t="s">
        <v>60</v>
      </c>
      <c r="AL60" s="1" t="s">
        <v>687</v>
      </c>
      <c r="AM60" s="1" t="s">
        <v>688</v>
      </c>
      <c r="AN60" s="1" t="s">
        <v>689</v>
      </c>
    </row>
    <row r="61" spans="1:40" x14ac:dyDescent="0.3">
      <c r="A61" s="1" t="str">
        <f>HYPERLINK("https://hsdes.intel.com/resource/14013162379","14013162379")</f>
        <v>14013162379</v>
      </c>
      <c r="B61" s="1" t="s">
        <v>690</v>
      </c>
      <c r="C61" s="1" t="s">
        <v>1916</v>
      </c>
      <c r="F61" s="1" t="s">
        <v>49</v>
      </c>
      <c r="G61" s="1" t="s">
        <v>65</v>
      </c>
      <c r="H61" s="1" t="s">
        <v>39</v>
      </c>
      <c r="I61" s="1" t="s">
        <v>40</v>
      </c>
      <c r="J61" s="1" t="s">
        <v>41</v>
      </c>
      <c r="K61" s="1" t="s">
        <v>357</v>
      </c>
      <c r="L61" s="1">
        <v>15</v>
      </c>
      <c r="M61" s="1">
        <v>10</v>
      </c>
      <c r="N61" s="1" t="s">
        <v>691</v>
      </c>
      <c r="O61" s="1" t="s">
        <v>101</v>
      </c>
      <c r="P61" s="1" t="s">
        <v>681</v>
      </c>
      <c r="Q61" s="1" t="s">
        <v>692</v>
      </c>
      <c r="R61" s="1" t="s">
        <v>683</v>
      </c>
      <c r="S61" s="1" t="s">
        <v>691</v>
      </c>
      <c r="T61" s="1" t="s">
        <v>48</v>
      </c>
      <c r="V61" s="1" t="s">
        <v>106</v>
      </c>
      <c r="W61" s="1" t="s">
        <v>693</v>
      </c>
      <c r="X61" s="1" t="s">
        <v>51</v>
      </c>
      <c r="Y61" s="1" t="s">
        <v>109</v>
      </c>
      <c r="Z61" s="1" t="s">
        <v>685</v>
      </c>
      <c r="AA61" s="1" t="s">
        <v>686</v>
      </c>
      <c r="AC61" s="1" t="s">
        <v>55</v>
      </c>
      <c r="AD61" s="1" t="s">
        <v>56</v>
      </c>
      <c r="AF61" s="1" t="s">
        <v>57</v>
      </c>
      <c r="AG61" s="1" t="s">
        <v>58</v>
      </c>
      <c r="AJ61" s="1" t="s">
        <v>59</v>
      </c>
      <c r="AK61" s="1" t="s">
        <v>60</v>
      </c>
      <c r="AL61" s="1" t="s">
        <v>694</v>
      </c>
      <c r="AM61" s="1" t="s">
        <v>695</v>
      </c>
      <c r="AN61" s="1" t="s">
        <v>689</v>
      </c>
    </row>
    <row r="62" spans="1:40" x14ac:dyDescent="0.3">
      <c r="A62" s="1" t="str">
        <f>HYPERLINK("https://hsdes.intel.com/resource/14013162835","14013162835")</f>
        <v>14013162835</v>
      </c>
      <c r="B62" s="1" t="s">
        <v>696</v>
      </c>
      <c r="C62" s="1" t="s">
        <v>1916</v>
      </c>
      <c r="D62" s="1" t="s">
        <v>1919</v>
      </c>
      <c r="F62" s="1" t="s">
        <v>116</v>
      </c>
      <c r="G62" s="1" t="s">
        <v>82</v>
      </c>
      <c r="H62" s="1" t="s">
        <v>39</v>
      </c>
      <c r="I62" s="1" t="s">
        <v>697</v>
      </c>
      <c r="J62" s="1" t="s">
        <v>41</v>
      </c>
      <c r="K62" s="1" t="s">
        <v>698</v>
      </c>
      <c r="L62" s="1">
        <v>30</v>
      </c>
      <c r="M62" s="1">
        <v>20</v>
      </c>
      <c r="N62" s="1" t="s">
        <v>699</v>
      </c>
      <c r="O62" s="1" t="s">
        <v>119</v>
      </c>
      <c r="P62" s="1" t="s">
        <v>700</v>
      </c>
      <c r="Q62" s="1" t="s">
        <v>701</v>
      </c>
      <c r="R62" s="1" t="s">
        <v>702</v>
      </c>
      <c r="S62" s="1" t="s">
        <v>699</v>
      </c>
      <c r="T62" s="1" t="s">
        <v>48</v>
      </c>
      <c r="V62" s="1" t="s">
        <v>72</v>
      </c>
      <c r="W62" s="1" t="s">
        <v>703</v>
      </c>
      <c r="X62" s="1" t="s">
        <v>51</v>
      </c>
      <c r="Y62" s="1" t="s">
        <v>239</v>
      </c>
      <c r="Z62" s="1" t="s">
        <v>704</v>
      </c>
      <c r="AA62" s="1" t="s">
        <v>705</v>
      </c>
      <c r="AC62" s="1" t="s">
        <v>55</v>
      </c>
      <c r="AD62" s="1" t="s">
        <v>56</v>
      </c>
      <c r="AF62" s="1" t="s">
        <v>127</v>
      </c>
      <c r="AG62" s="1" t="s">
        <v>58</v>
      </c>
      <c r="AJ62" s="1" t="s">
        <v>59</v>
      </c>
      <c r="AK62" s="1" t="s">
        <v>128</v>
      </c>
      <c r="AL62" s="1" t="s">
        <v>706</v>
      </c>
      <c r="AM62" s="1" t="s">
        <v>707</v>
      </c>
      <c r="AN62" s="1" t="s">
        <v>708</v>
      </c>
    </row>
    <row r="63" spans="1:40" x14ac:dyDescent="0.3">
      <c r="A63" s="1" t="str">
        <f>HYPERLINK("https://hsdes.intel.com/resource/14013162864","14013162864")</f>
        <v>14013162864</v>
      </c>
      <c r="B63" s="1" t="s">
        <v>709</v>
      </c>
      <c r="C63" s="1" t="s">
        <v>1916</v>
      </c>
      <c r="F63" s="1" t="s">
        <v>37</v>
      </c>
      <c r="G63" s="1" t="s">
        <v>65</v>
      </c>
      <c r="H63" s="1" t="s">
        <v>39</v>
      </c>
      <c r="I63" s="1" t="s">
        <v>40</v>
      </c>
      <c r="J63" s="1" t="s">
        <v>41</v>
      </c>
      <c r="K63" s="1" t="s">
        <v>391</v>
      </c>
      <c r="L63" s="1">
        <v>15</v>
      </c>
      <c r="M63" s="1">
        <v>7</v>
      </c>
      <c r="N63" s="1" t="s">
        <v>710</v>
      </c>
      <c r="O63" s="1" t="s">
        <v>44</v>
      </c>
      <c r="P63" s="1" t="s">
        <v>711</v>
      </c>
      <c r="Q63" s="1" t="s">
        <v>712</v>
      </c>
      <c r="R63" s="1" t="s">
        <v>713</v>
      </c>
      <c r="S63" s="1" t="s">
        <v>710</v>
      </c>
      <c r="T63" s="1" t="s">
        <v>48</v>
      </c>
      <c r="V63" s="1" t="s">
        <v>49</v>
      </c>
      <c r="W63" s="1" t="s">
        <v>714</v>
      </c>
      <c r="X63" s="1" t="s">
        <v>51</v>
      </c>
      <c r="Y63" s="1" t="s">
        <v>52</v>
      </c>
      <c r="Z63" s="1" t="s">
        <v>715</v>
      </c>
      <c r="AA63" s="1" t="s">
        <v>716</v>
      </c>
      <c r="AC63" s="1" t="s">
        <v>55</v>
      </c>
      <c r="AD63" s="1" t="s">
        <v>76</v>
      </c>
      <c r="AF63" s="1" t="s">
        <v>57</v>
      </c>
      <c r="AG63" s="1" t="s">
        <v>58</v>
      </c>
      <c r="AJ63" s="1" t="s">
        <v>59</v>
      </c>
      <c r="AK63" s="1" t="s">
        <v>717</v>
      </c>
      <c r="AL63" s="1" t="s">
        <v>718</v>
      </c>
      <c r="AM63" s="1" t="s">
        <v>719</v>
      </c>
      <c r="AN63" s="1" t="s">
        <v>720</v>
      </c>
    </row>
    <row r="64" spans="1:40" x14ac:dyDescent="0.3">
      <c r="A64" s="1" t="str">
        <f>HYPERLINK("https://hsdes.intel.com/resource/14013163171","14013163171")</f>
        <v>14013163171</v>
      </c>
      <c r="B64" s="1" t="s">
        <v>721</v>
      </c>
      <c r="C64" s="1" t="s">
        <v>1916</v>
      </c>
      <c r="D64" s="1" t="s">
        <v>1921</v>
      </c>
      <c r="F64" s="1" t="s">
        <v>49</v>
      </c>
      <c r="G64" s="1" t="s">
        <v>82</v>
      </c>
      <c r="H64" s="1" t="s">
        <v>39</v>
      </c>
      <c r="I64" s="1" t="s">
        <v>40</v>
      </c>
      <c r="J64" s="1" t="s">
        <v>41</v>
      </c>
      <c r="K64" s="1" t="s">
        <v>722</v>
      </c>
      <c r="L64" s="1">
        <v>40</v>
      </c>
      <c r="M64" s="1">
        <v>30</v>
      </c>
      <c r="N64" s="1" t="s">
        <v>723</v>
      </c>
      <c r="O64" s="1" t="s">
        <v>222</v>
      </c>
      <c r="P64" s="1" t="s">
        <v>724</v>
      </c>
      <c r="Q64" s="1" t="s">
        <v>500</v>
      </c>
      <c r="R64" s="1" t="s">
        <v>725</v>
      </c>
      <c r="S64" s="1" t="s">
        <v>723</v>
      </c>
      <c r="T64" s="1" t="s">
        <v>48</v>
      </c>
      <c r="V64" s="1" t="s">
        <v>49</v>
      </c>
      <c r="W64" s="1" t="s">
        <v>726</v>
      </c>
      <c r="X64" s="1" t="s">
        <v>51</v>
      </c>
      <c r="Y64" s="1" t="s">
        <v>124</v>
      </c>
      <c r="Z64" s="1" t="s">
        <v>727</v>
      </c>
      <c r="AA64" s="1" t="s">
        <v>728</v>
      </c>
      <c r="AC64" s="1" t="s">
        <v>55</v>
      </c>
      <c r="AD64" s="1" t="s">
        <v>56</v>
      </c>
      <c r="AF64" s="1" t="s">
        <v>135</v>
      </c>
      <c r="AG64" s="1" t="s">
        <v>58</v>
      </c>
      <c r="AJ64" s="1" t="s">
        <v>59</v>
      </c>
      <c r="AK64" s="1" t="s">
        <v>60</v>
      </c>
      <c r="AL64" s="1" t="s">
        <v>729</v>
      </c>
      <c r="AM64" s="1" t="s">
        <v>730</v>
      </c>
      <c r="AN64" s="1" t="s">
        <v>62</v>
      </c>
    </row>
    <row r="65" spans="1:40" x14ac:dyDescent="0.3">
      <c r="A65" s="1" t="str">
        <f>HYPERLINK("https://hsdes.intel.com/resource/14013163195","14013163195")</f>
        <v>14013163195</v>
      </c>
      <c r="B65" s="1" t="s">
        <v>731</v>
      </c>
      <c r="C65" s="1" t="s">
        <v>1916</v>
      </c>
      <c r="F65" s="1" t="s">
        <v>116</v>
      </c>
      <c r="G65" s="1" t="s">
        <v>82</v>
      </c>
      <c r="H65" s="1" t="s">
        <v>39</v>
      </c>
      <c r="I65" s="1" t="s">
        <v>40</v>
      </c>
      <c r="J65" s="1" t="s">
        <v>41</v>
      </c>
      <c r="K65" s="1" t="s">
        <v>732</v>
      </c>
      <c r="L65" s="1">
        <v>30</v>
      </c>
      <c r="M65" s="1">
        <v>25</v>
      </c>
      <c r="N65" s="1" t="s">
        <v>733</v>
      </c>
      <c r="O65" s="1" t="s">
        <v>119</v>
      </c>
      <c r="P65" s="1" t="s">
        <v>734</v>
      </c>
      <c r="Q65" s="1" t="s">
        <v>735</v>
      </c>
      <c r="R65" s="1" t="s">
        <v>736</v>
      </c>
      <c r="S65" s="1" t="s">
        <v>733</v>
      </c>
      <c r="T65" s="1" t="s">
        <v>48</v>
      </c>
      <c r="V65" s="1" t="s">
        <v>72</v>
      </c>
      <c r="W65" s="1" t="s">
        <v>476</v>
      </c>
      <c r="X65" s="1" t="s">
        <v>51</v>
      </c>
      <c r="Y65" s="1" t="s">
        <v>124</v>
      </c>
      <c r="Z65" s="1" t="s">
        <v>737</v>
      </c>
      <c r="AA65" s="1" t="s">
        <v>738</v>
      </c>
      <c r="AC65" s="1" t="s">
        <v>55</v>
      </c>
      <c r="AD65" s="1" t="s">
        <v>56</v>
      </c>
      <c r="AF65" s="1" t="s">
        <v>135</v>
      </c>
      <c r="AG65" s="1" t="s">
        <v>58</v>
      </c>
      <c r="AJ65" s="1" t="s">
        <v>59</v>
      </c>
      <c r="AK65" s="1" t="s">
        <v>128</v>
      </c>
      <c r="AL65" s="1" t="s">
        <v>739</v>
      </c>
      <c r="AM65" s="1" t="s">
        <v>740</v>
      </c>
      <c r="AN65" s="1" t="s">
        <v>299</v>
      </c>
    </row>
    <row r="66" spans="1:40" x14ac:dyDescent="0.3">
      <c r="A66" s="1" t="str">
        <f>HYPERLINK("https://hsdes.intel.com/resource/14013163205","14013163205")</f>
        <v>14013163205</v>
      </c>
      <c r="B66" s="1" t="s">
        <v>741</v>
      </c>
      <c r="C66" s="1" t="s">
        <v>1917</v>
      </c>
      <c r="E66" s="1" t="s">
        <v>1937</v>
      </c>
      <c r="F66" s="1" t="s">
        <v>49</v>
      </c>
      <c r="G66" s="1" t="s">
        <v>82</v>
      </c>
      <c r="H66" s="1" t="s">
        <v>39</v>
      </c>
      <c r="I66" s="1" t="s">
        <v>40</v>
      </c>
      <c r="J66" s="1" t="s">
        <v>41</v>
      </c>
      <c r="K66" s="1" t="s">
        <v>742</v>
      </c>
      <c r="L66" s="1">
        <v>40</v>
      </c>
      <c r="M66" s="1">
        <v>35</v>
      </c>
      <c r="N66" s="1" t="s">
        <v>743</v>
      </c>
      <c r="O66" s="1" t="s">
        <v>222</v>
      </c>
      <c r="P66" s="1" t="s">
        <v>744</v>
      </c>
      <c r="Q66" s="1" t="s">
        <v>372</v>
      </c>
      <c r="R66" s="1" t="s">
        <v>745</v>
      </c>
      <c r="S66" s="1" t="s">
        <v>743</v>
      </c>
      <c r="T66" s="1" t="s">
        <v>48</v>
      </c>
      <c r="V66" s="1" t="s">
        <v>49</v>
      </c>
      <c r="W66" s="1" t="s">
        <v>374</v>
      </c>
      <c r="X66" s="1" t="s">
        <v>51</v>
      </c>
      <c r="Y66" s="1" t="s">
        <v>124</v>
      </c>
      <c r="Z66" s="1" t="s">
        <v>746</v>
      </c>
      <c r="AA66" s="1" t="s">
        <v>747</v>
      </c>
      <c r="AC66" s="1" t="s">
        <v>55</v>
      </c>
      <c r="AD66" s="1" t="s">
        <v>56</v>
      </c>
      <c r="AF66" s="1" t="s">
        <v>135</v>
      </c>
      <c r="AG66" s="1" t="s">
        <v>58</v>
      </c>
      <c r="AJ66" s="1" t="s">
        <v>59</v>
      </c>
      <c r="AK66" s="1" t="s">
        <v>60</v>
      </c>
      <c r="AL66" s="1" t="s">
        <v>377</v>
      </c>
      <c r="AM66" s="1" t="s">
        <v>748</v>
      </c>
      <c r="AN66" s="1" t="s">
        <v>749</v>
      </c>
    </row>
    <row r="67" spans="1:40" x14ac:dyDescent="0.3">
      <c r="A67" s="1" t="str">
        <f>HYPERLINK("https://hsdes.intel.com/resource/14013163296","14013163296")</f>
        <v>14013163296</v>
      </c>
      <c r="B67" s="1" t="s">
        <v>750</v>
      </c>
      <c r="C67" s="1" t="s">
        <v>1917</v>
      </c>
      <c r="E67" s="1" t="s">
        <v>1922</v>
      </c>
      <c r="F67" s="1" t="s">
        <v>116</v>
      </c>
      <c r="G67" s="1" t="s">
        <v>82</v>
      </c>
      <c r="H67" s="1" t="s">
        <v>39</v>
      </c>
      <c r="I67" s="1" t="s">
        <v>40</v>
      </c>
      <c r="J67" s="1" t="s">
        <v>41</v>
      </c>
      <c r="K67" s="1" t="s">
        <v>751</v>
      </c>
      <c r="L67" s="1">
        <v>22</v>
      </c>
      <c r="M67" s="1">
        <v>20</v>
      </c>
      <c r="N67" s="1" t="s">
        <v>752</v>
      </c>
      <c r="O67" s="1" t="s">
        <v>119</v>
      </c>
      <c r="P67" s="1" t="s">
        <v>753</v>
      </c>
      <c r="Q67" s="1" t="s">
        <v>754</v>
      </c>
      <c r="R67" s="1" t="s">
        <v>755</v>
      </c>
      <c r="S67" s="1" t="s">
        <v>752</v>
      </c>
      <c r="T67" s="1" t="s">
        <v>105</v>
      </c>
      <c r="V67" s="1" t="s">
        <v>72</v>
      </c>
      <c r="W67" s="1" t="s">
        <v>756</v>
      </c>
      <c r="X67" s="1" t="s">
        <v>51</v>
      </c>
      <c r="Y67" s="1" t="s">
        <v>239</v>
      </c>
      <c r="Z67" s="1" t="s">
        <v>757</v>
      </c>
      <c r="AA67" s="1" t="s">
        <v>758</v>
      </c>
      <c r="AC67" s="1" t="s">
        <v>55</v>
      </c>
      <c r="AD67" s="1" t="s">
        <v>759</v>
      </c>
      <c r="AF67" s="1" t="s">
        <v>127</v>
      </c>
      <c r="AG67" s="1" t="s">
        <v>58</v>
      </c>
      <c r="AJ67" s="1" t="s">
        <v>59</v>
      </c>
      <c r="AK67" s="1" t="s">
        <v>285</v>
      </c>
      <c r="AL67" s="1" t="s">
        <v>760</v>
      </c>
      <c r="AM67" s="1" t="s">
        <v>761</v>
      </c>
      <c r="AN67" s="1" t="s">
        <v>689</v>
      </c>
    </row>
    <row r="68" spans="1:40" x14ac:dyDescent="0.3">
      <c r="A68" s="1" t="str">
        <f>HYPERLINK("https://hsdes.intel.com/resource/14013163306","14013163306")</f>
        <v>14013163306</v>
      </c>
      <c r="B68" s="1" t="s">
        <v>762</v>
      </c>
      <c r="C68" s="1" t="s">
        <v>1917</v>
      </c>
      <c r="E68" s="1" t="s">
        <v>1922</v>
      </c>
      <c r="F68" s="1" t="s">
        <v>116</v>
      </c>
      <c r="G68" s="1" t="s">
        <v>82</v>
      </c>
      <c r="H68" s="1" t="s">
        <v>39</v>
      </c>
      <c r="I68" s="1" t="s">
        <v>40</v>
      </c>
      <c r="J68" s="1" t="s">
        <v>41</v>
      </c>
      <c r="K68" s="1" t="s">
        <v>763</v>
      </c>
      <c r="L68" s="1">
        <v>35</v>
      </c>
      <c r="M68" s="1">
        <v>30</v>
      </c>
      <c r="N68" s="1" t="s">
        <v>764</v>
      </c>
      <c r="O68" s="1" t="s">
        <v>119</v>
      </c>
      <c r="P68" s="1" t="s">
        <v>765</v>
      </c>
      <c r="Q68" s="1" t="s">
        <v>766</v>
      </c>
      <c r="R68" s="1" t="s">
        <v>767</v>
      </c>
      <c r="S68" s="1" t="s">
        <v>764</v>
      </c>
      <c r="T68" s="1" t="s">
        <v>105</v>
      </c>
      <c r="V68" s="1" t="s">
        <v>72</v>
      </c>
      <c r="W68" s="1" t="s">
        <v>768</v>
      </c>
      <c r="X68" s="1" t="s">
        <v>51</v>
      </c>
      <c r="Y68" s="1" t="s">
        <v>239</v>
      </c>
      <c r="Z68" s="1" t="s">
        <v>769</v>
      </c>
      <c r="AA68" s="1" t="s">
        <v>770</v>
      </c>
      <c r="AC68" s="1" t="s">
        <v>55</v>
      </c>
      <c r="AD68" s="1" t="s">
        <v>56</v>
      </c>
      <c r="AF68" s="1" t="s">
        <v>135</v>
      </c>
      <c r="AG68" s="1" t="s">
        <v>58</v>
      </c>
      <c r="AJ68" s="1" t="s">
        <v>59</v>
      </c>
      <c r="AK68" s="1" t="s">
        <v>771</v>
      </c>
      <c r="AL68" s="1" t="s">
        <v>772</v>
      </c>
      <c r="AM68" s="1" t="s">
        <v>773</v>
      </c>
      <c r="AN68" s="1" t="s">
        <v>689</v>
      </c>
    </row>
    <row r="69" spans="1:40" x14ac:dyDescent="0.3">
      <c r="A69" s="1" t="str">
        <f>HYPERLINK("https://hsdes.intel.com/resource/14013169069","14013169069")</f>
        <v>14013169069</v>
      </c>
      <c r="B69" s="1" t="s">
        <v>774</v>
      </c>
      <c r="C69" s="1" t="s">
        <v>1916</v>
      </c>
      <c r="D69" s="1" t="s">
        <v>1923</v>
      </c>
      <c r="F69" s="1" t="s">
        <v>356</v>
      </c>
      <c r="G69" s="1" t="s">
        <v>137</v>
      </c>
      <c r="H69" s="1" t="s">
        <v>39</v>
      </c>
      <c r="I69" s="1" t="s">
        <v>40</v>
      </c>
      <c r="J69" s="1" t="s">
        <v>41</v>
      </c>
      <c r="K69" s="1" t="s">
        <v>775</v>
      </c>
      <c r="L69" s="1">
        <v>60</v>
      </c>
      <c r="M69" s="1">
        <v>35</v>
      </c>
      <c r="N69" s="1" t="s">
        <v>776</v>
      </c>
      <c r="O69" s="1" t="s">
        <v>777</v>
      </c>
      <c r="P69" s="1" t="s">
        <v>778</v>
      </c>
      <c r="Q69" s="1" t="s">
        <v>779</v>
      </c>
      <c r="R69" s="1" t="s">
        <v>780</v>
      </c>
      <c r="S69" s="1" t="s">
        <v>776</v>
      </c>
      <c r="T69" s="1" t="s">
        <v>48</v>
      </c>
      <c r="V69" s="1" t="s">
        <v>356</v>
      </c>
      <c r="W69" s="1" t="s">
        <v>781</v>
      </c>
      <c r="X69" s="1" t="s">
        <v>51</v>
      </c>
      <c r="Y69" s="1" t="s">
        <v>52</v>
      </c>
      <c r="Z69" s="1" t="s">
        <v>782</v>
      </c>
      <c r="AA69" s="1" t="s">
        <v>783</v>
      </c>
      <c r="AC69" s="1" t="s">
        <v>55</v>
      </c>
      <c r="AD69" s="1" t="s">
        <v>56</v>
      </c>
      <c r="AF69" s="1" t="s">
        <v>135</v>
      </c>
      <c r="AG69" s="1" t="s">
        <v>58</v>
      </c>
      <c r="AJ69" s="1" t="s">
        <v>59</v>
      </c>
      <c r="AK69" s="1" t="s">
        <v>60</v>
      </c>
      <c r="AL69" s="1" t="s">
        <v>784</v>
      </c>
      <c r="AM69" s="1" t="s">
        <v>785</v>
      </c>
      <c r="AN69" s="1" t="s">
        <v>786</v>
      </c>
    </row>
    <row r="70" spans="1:40" x14ac:dyDescent="0.3">
      <c r="A70" s="1" t="str">
        <f>HYPERLINK("https://hsdes.intel.com/resource/14013172845","14013172845")</f>
        <v>14013172845</v>
      </c>
      <c r="B70" s="1" t="s">
        <v>787</v>
      </c>
      <c r="C70" s="1" t="s">
        <v>1916</v>
      </c>
      <c r="D70" s="1" t="s">
        <v>1919</v>
      </c>
      <c r="F70" s="1" t="s">
        <v>49</v>
      </c>
      <c r="G70" s="1" t="s">
        <v>82</v>
      </c>
      <c r="H70" s="1" t="s">
        <v>39</v>
      </c>
      <c r="I70" s="1" t="s">
        <v>40</v>
      </c>
      <c r="J70" s="1" t="s">
        <v>41</v>
      </c>
      <c r="K70" s="1" t="s">
        <v>195</v>
      </c>
      <c r="L70" s="1">
        <v>20</v>
      </c>
      <c r="M70" s="1">
        <v>10</v>
      </c>
      <c r="N70" s="1" t="s">
        <v>788</v>
      </c>
      <c r="O70" s="1" t="s">
        <v>222</v>
      </c>
      <c r="P70" s="1" t="s">
        <v>789</v>
      </c>
      <c r="Q70" s="1" t="s">
        <v>790</v>
      </c>
      <c r="R70" s="1" t="s">
        <v>791</v>
      </c>
      <c r="S70" s="1" t="s">
        <v>788</v>
      </c>
      <c r="T70" s="1" t="s">
        <v>48</v>
      </c>
      <c r="V70" s="1" t="s">
        <v>49</v>
      </c>
      <c r="W70" s="1" t="s">
        <v>792</v>
      </c>
      <c r="X70" s="1" t="s">
        <v>51</v>
      </c>
      <c r="Y70" s="1" t="s">
        <v>52</v>
      </c>
      <c r="Z70" s="1" t="s">
        <v>793</v>
      </c>
      <c r="AA70" s="1" t="s">
        <v>794</v>
      </c>
      <c r="AC70" s="1" t="s">
        <v>55</v>
      </c>
      <c r="AD70" s="1" t="s">
        <v>56</v>
      </c>
      <c r="AF70" s="1" t="s">
        <v>57</v>
      </c>
      <c r="AG70" s="1" t="s">
        <v>58</v>
      </c>
      <c r="AJ70" s="1" t="s">
        <v>59</v>
      </c>
      <c r="AK70" s="1" t="s">
        <v>60</v>
      </c>
      <c r="AL70" s="1" t="s">
        <v>795</v>
      </c>
      <c r="AM70" s="1" t="s">
        <v>796</v>
      </c>
      <c r="AN70" s="1" t="s">
        <v>797</v>
      </c>
    </row>
    <row r="71" spans="1:40" x14ac:dyDescent="0.3">
      <c r="A71" s="1" t="str">
        <f>HYPERLINK("https://hsdes.intel.com/resource/14013172901","14013172901")</f>
        <v>14013172901</v>
      </c>
      <c r="B71" s="1" t="s">
        <v>798</v>
      </c>
      <c r="C71" s="1" t="s">
        <v>1916</v>
      </c>
      <c r="F71" s="1" t="s">
        <v>64</v>
      </c>
      <c r="G71" s="1" t="s">
        <v>65</v>
      </c>
      <c r="H71" s="1" t="s">
        <v>39</v>
      </c>
      <c r="I71" s="1" t="s">
        <v>40</v>
      </c>
      <c r="J71" s="1" t="s">
        <v>41</v>
      </c>
      <c r="K71" s="1" t="s">
        <v>138</v>
      </c>
      <c r="L71" s="1">
        <v>12</v>
      </c>
      <c r="M71" s="1">
        <v>8</v>
      </c>
      <c r="N71" s="1" t="s">
        <v>799</v>
      </c>
      <c r="O71" s="1" t="s">
        <v>68</v>
      </c>
      <c r="P71" s="1" t="s">
        <v>800</v>
      </c>
      <c r="Q71" s="1" t="s">
        <v>141</v>
      </c>
      <c r="R71" s="1" t="s">
        <v>801</v>
      </c>
      <c r="S71" s="1" t="s">
        <v>799</v>
      </c>
      <c r="T71" s="1" t="s">
        <v>105</v>
      </c>
      <c r="V71" s="1" t="s">
        <v>72</v>
      </c>
      <c r="W71" s="1" t="s">
        <v>802</v>
      </c>
      <c r="X71" s="1" t="s">
        <v>51</v>
      </c>
      <c r="Y71" s="1" t="s">
        <v>52</v>
      </c>
      <c r="Z71" s="1" t="s">
        <v>803</v>
      </c>
      <c r="AA71" s="1" t="s">
        <v>804</v>
      </c>
      <c r="AC71" s="1" t="s">
        <v>55</v>
      </c>
      <c r="AD71" s="1" t="s">
        <v>76</v>
      </c>
      <c r="AF71" s="1" t="s">
        <v>57</v>
      </c>
      <c r="AG71" s="1" t="s">
        <v>58</v>
      </c>
      <c r="AJ71" s="1" t="s">
        <v>59</v>
      </c>
      <c r="AK71" s="1" t="s">
        <v>60</v>
      </c>
      <c r="AL71" s="1" t="s">
        <v>805</v>
      </c>
      <c r="AM71" s="1" t="s">
        <v>806</v>
      </c>
      <c r="AN71" s="1" t="s">
        <v>807</v>
      </c>
    </row>
    <row r="72" spans="1:40" x14ac:dyDescent="0.3">
      <c r="A72" s="1" t="str">
        <f>HYPERLINK("https://hsdes.intel.com/resource/14013172927","14013172927")</f>
        <v>14013172927</v>
      </c>
      <c r="B72" s="1" t="s">
        <v>808</v>
      </c>
      <c r="C72" s="1" t="s">
        <v>1916</v>
      </c>
      <c r="F72" s="1" t="s">
        <v>116</v>
      </c>
      <c r="G72" s="1" t="s">
        <v>82</v>
      </c>
      <c r="H72" s="1" t="s">
        <v>39</v>
      </c>
      <c r="I72" s="1" t="s">
        <v>40</v>
      </c>
      <c r="J72" s="1" t="s">
        <v>41</v>
      </c>
      <c r="K72" s="1" t="s">
        <v>117</v>
      </c>
      <c r="L72" s="1">
        <v>15</v>
      </c>
      <c r="M72" s="1">
        <v>10</v>
      </c>
      <c r="N72" s="1" t="s">
        <v>809</v>
      </c>
      <c r="O72" s="1" t="s">
        <v>119</v>
      </c>
      <c r="P72" s="1" t="s">
        <v>810</v>
      </c>
      <c r="Q72" s="1" t="s">
        <v>132</v>
      </c>
      <c r="R72" s="1" t="s">
        <v>811</v>
      </c>
      <c r="S72" s="1" t="s">
        <v>809</v>
      </c>
      <c r="T72" s="1" t="s">
        <v>48</v>
      </c>
      <c r="V72" s="1" t="s">
        <v>72</v>
      </c>
      <c r="W72" s="1" t="s">
        <v>812</v>
      </c>
      <c r="X72" s="1" t="s">
        <v>51</v>
      </c>
      <c r="Y72" s="1" t="s">
        <v>124</v>
      </c>
      <c r="Z72" s="1" t="s">
        <v>133</v>
      </c>
      <c r="AA72" s="1" t="s">
        <v>134</v>
      </c>
      <c r="AC72" s="1" t="s">
        <v>55</v>
      </c>
      <c r="AD72" s="1" t="s">
        <v>56</v>
      </c>
      <c r="AF72" s="1" t="s">
        <v>57</v>
      </c>
      <c r="AG72" s="1" t="s">
        <v>58</v>
      </c>
      <c r="AJ72" s="1" t="s">
        <v>59</v>
      </c>
      <c r="AK72" s="1" t="s">
        <v>60</v>
      </c>
      <c r="AL72" s="1" t="s">
        <v>813</v>
      </c>
      <c r="AM72" s="1" t="s">
        <v>814</v>
      </c>
      <c r="AN72" s="1" t="s">
        <v>96</v>
      </c>
    </row>
    <row r="73" spans="1:40" x14ac:dyDescent="0.3">
      <c r="A73" s="1" t="str">
        <f>HYPERLINK("https://hsdes.intel.com/resource/14013172936","14013172936")</f>
        <v>14013172936</v>
      </c>
      <c r="B73" s="1" t="s">
        <v>815</v>
      </c>
      <c r="C73" s="1" t="s">
        <v>1916</v>
      </c>
      <c r="D73" s="1" t="s">
        <v>1919</v>
      </c>
      <c r="F73" s="1" t="s">
        <v>116</v>
      </c>
      <c r="G73" s="1" t="s">
        <v>65</v>
      </c>
      <c r="H73" s="1" t="s">
        <v>39</v>
      </c>
      <c r="I73" s="1" t="s">
        <v>40</v>
      </c>
      <c r="J73" s="1" t="s">
        <v>41</v>
      </c>
      <c r="K73" s="1" t="s">
        <v>117</v>
      </c>
      <c r="L73" s="1">
        <v>22</v>
      </c>
      <c r="M73" s="1">
        <v>20</v>
      </c>
      <c r="N73" s="1" t="s">
        <v>816</v>
      </c>
      <c r="O73" s="1" t="s">
        <v>119</v>
      </c>
      <c r="P73" s="1" t="s">
        <v>817</v>
      </c>
      <c r="Q73" s="1" t="s">
        <v>818</v>
      </c>
      <c r="R73" s="1" t="s">
        <v>819</v>
      </c>
      <c r="S73" s="1" t="s">
        <v>816</v>
      </c>
      <c r="T73" s="1" t="s">
        <v>105</v>
      </c>
      <c r="V73" s="1" t="s">
        <v>72</v>
      </c>
      <c r="W73" s="1" t="s">
        <v>820</v>
      </c>
      <c r="X73" s="1" t="s">
        <v>51</v>
      </c>
      <c r="Y73" s="1" t="s">
        <v>124</v>
      </c>
      <c r="Z73" s="1" t="s">
        <v>821</v>
      </c>
      <c r="AA73" s="1" t="s">
        <v>376</v>
      </c>
      <c r="AC73" s="1" t="s">
        <v>55</v>
      </c>
      <c r="AD73" s="1" t="s">
        <v>56</v>
      </c>
      <c r="AF73" s="1" t="s">
        <v>127</v>
      </c>
      <c r="AG73" s="1" t="s">
        <v>58</v>
      </c>
      <c r="AJ73" s="1" t="s">
        <v>59</v>
      </c>
      <c r="AK73" s="1" t="s">
        <v>60</v>
      </c>
      <c r="AL73" s="1" t="s">
        <v>822</v>
      </c>
      <c r="AM73" s="1" t="s">
        <v>823</v>
      </c>
      <c r="AN73" s="1" t="s">
        <v>96</v>
      </c>
    </row>
    <row r="74" spans="1:40" x14ac:dyDescent="0.3">
      <c r="A74" s="1" t="str">
        <f>HYPERLINK("https://hsdes.intel.com/resource/14013172944","14013172944")</f>
        <v>14013172944</v>
      </c>
      <c r="B74" s="1" t="s">
        <v>824</v>
      </c>
      <c r="C74" s="1" t="s">
        <v>1916</v>
      </c>
      <c r="F74" s="1" t="s">
        <v>64</v>
      </c>
      <c r="G74" s="1" t="s">
        <v>65</v>
      </c>
      <c r="H74" s="1" t="s">
        <v>39</v>
      </c>
      <c r="I74" s="1" t="s">
        <v>40</v>
      </c>
      <c r="J74" s="1" t="s">
        <v>41</v>
      </c>
      <c r="K74" s="1" t="s">
        <v>825</v>
      </c>
      <c r="L74" s="1">
        <v>30</v>
      </c>
      <c r="M74" s="1">
        <v>25</v>
      </c>
      <c r="N74" s="1" t="s">
        <v>826</v>
      </c>
      <c r="O74" s="1" t="s">
        <v>119</v>
      </c>
      <c r="P74" s="1" t="s">
        <v>827</v>
      </c>
      <c r="Q74" s="1" t="s">
        <v>828</v>
      </c>
      <c r="R74" s="1" t="s">
        <v>829</v>
      </c>
      <c r="S74" s="1" t="s">
        <v>826</v>
      </c>
      <c r="T74" s="1" t="s">
        <v>48</v>
      </c>
      <c r="V74" s="1" t="s">
        <v>72</v>
      </c>
      <c r="W74" s="1" t="s">
        <v>830</v>
      </c>
      <c r="X74" s="1" t="s">
        <v>51</v>
      </c>
      <c r="Y74" s="1" t="s">
        <v>124</v>
      </c>
      <c r="Z74" s="1" t="s">
        <v>803</v>
      </c>
      <c r="AA74" s="1" t="s">
        <v>831</v>
      </c>
      <c r="AC74" s="1" t="s">
        <v>55</v>
      </c>
      <c r="AD74" s="1" t="s">
        <v>76</v>
      </c>
      <c r="AF74" s="1" t="s">
        <v>135</v>
      </c>
      <c r="AG74" s="1" t="s">
        <v>58</v>
      </c>
      <c r="AJ74" s="1" t="s">
        <v>59</v>
      </c>
      <c r="AK74" s="1" t="s">
        <v>60</v>
      </c>
      <c r="AL74" s="1" t="s">
        <v>832</v>
      </c>
      <c r="AM74" s="1" t="s">
        <v>833</v>
      </c>
      <c r="AN74" s="1" t="s">
        <v>148</v>
      </c>
    </row>
    <row r="75" spans="1:40" x14ac:dyDescent="0.3">
      <c r="A75" s="1" t="str">
        <f>HYPERLINK("https://hsdes.intel.com/resource/14013173013","14013173013")</f>
        <v>14013173013</v>
      </c>
      <c r="B75" s="1" t="s">
        <v>834</v>
      </c>
      <c r="C75" s="1" t="s">
        <v>1916</v>
      </c>
      <c r="F75" s="1" t="s">
        <v>64</v>
      </c>
      <c r="G75" s="1" t="s">
        <v>65</v>
      </c>
      <c r="H75" s="1" t="s">
        <v>39</v>
      </c>
      <c r="I75" s="1" t="s">
        <v>40</v>
      </c>
      <c r="J75" s="1" t="s">
        <v>41</v>
      </c>
      <c r="K75" s="1" t="s">
        <v>835</v>
      </c>
      <c r="L75" s="1">
        <v>40</v>
      </c>
      <c r="M75" s="1">
        <v>29</v>
      </c>
      <c r="N75" s="1" t="s">
        <v>836</v>
      </c>
      <c r="O75" s="1" t="s">
        <v>119</v>
      </c>
      <c r="P75" s="1" t="s">
        <v>837</v>
      </c>
      <c r="Q75" s="1" t="s">
        <v>838</v>
      </c>
      <c r="R75" s="1" t="s">
        <v>839</v>
      </c>
      <c r="S75" s="1" t="s">
        <v>836</v>
      </c>
      <c r="T75" s="1" t="s">
        <v>48</v>
      </c>
      <c r="V75" s="1" t="s">
        <v>72</v>
      </c>
      <c r="W75" s="1" t="s">
        <v>840</v>
      </c>
      <c r="X75" s="1" t="s">
        <v>51</v>
      </c>
      <c r="Y75" s="1" t="s">
        <v>52</v>
      </c>
      <c r="Z75" s="1" t="s">
        <v>803</v>
      </c>
      <c r="AA75" s="1" t="s">
        <v>841</v>
      </c>
      <c r="AC75" s="1" t="s">
        <v>55</v>
      </c>
      <c r="AD75" s="1" t="s">
        <v>76</v>
      </c>
      <c r="AF75" s="1" t="s">
        <v>135</v>
      </c>
      <c r="AG75" s="1" t="s">
        <v>58</v>
      </c>
      <c r="AJ75" s="1" t="s">
        <v>59</v>
      </c>
      <c r="AK75" s="1" t="s">
        <v>285</v>
      </c>
      <c r="AL75" s="1" t="s">
        <v>842</v>
      </c>
      <c r="AM75" s="1" t="s">
        <v>843</v>
      </c>
      <c r="AN75" s="1" t="s">
        <v>844</v>
      </c>
    </row>
    <row r="76" spans="1:40" x14ac:dyDescent="0.3">
      <c r="A76" s="1" t="str">
        <f>HYPERLINK("https://hsdes.intel.com/resource/14013173050","14013173050")</f>
        <v>14013173050</v>
      </c>
      <c r="B76" s="1" t="s">
        <v>845</v>
      </c>
      <c r="C76" s="1" t="s">
        <v>1916</v>
      </c>
      <c r="F76" s="1" t="s">
        <v>64</v>
      </c>
      <c r="G76" s="1" t="s">
        <v>98</v>
      </c>
      <c r="H76" s="1" t="s">
        <v>39</v>
      </c>
      <c r="I76" s="1" t="s">
        <v>40</v>
      </c>
      <c r="J76" s="1" t="s">
        <v>41</v>
      </c>
      <c r="K76" s="1" t="s">
        <v>138</v>
      </c>
      <c r="L76" s="1">
        <v>30</v>
      </c>
      <c r="M76" s="1">
        <v>12</v>
      </c>
      <c r="N76" s="1" t="s">
        <v>846</v>
      </c>
      <c r="O76" s="1" t="s">
        <v>68</v>
      </c>
      <c r="P76" s="1" t="s">
        <v>847</v>
      </c>
      <c r="Q76" s="1" t="s">
        <v>848</v>
      </c>
      <c r="R76" s="1" t="s">
        <v>849</v>
      </c>
      <c r="S76" s="1" t="s">
        <v>846</v>
      </c>
      <c r="T76" s="1" t="s">
        <v>48</v>
      </c>
      <c r="V76" s="1" t="s">
        <v>72</v>
      </c>
      <c r="W76" s="1" t="s">
        <v>850</v>
      </c>
      <c r="X76" s="1" t="s">
        <v>51</v>
      </c>
      <c r="Y76" s="1" t="s">
        <v>52</v>
      </c>
      <c r="Z76" s="1" t="s">
        <v>74</v>
      </c>
      <c r="AA76" s="1" t="s">
        <v>851</v>
      </c>
      <c r="AC76" s="1" t="s">
        <v>55</v>
      </c>
      <c r="AD76" s="1" t="s">
        <v>76</v>
      </c>
      <c r="AF76" s="1" t="s">
        <v>57</v>
      </c>
      <c r="AG76" s="1" t="s">
        <v>58</v>
      </c>
      <c r="AJ76" s="1" t="s">
        <v>59</v>
      </c>
      <c r="AK76" s="1" t="s">
        <v>60</v>
      </c>
      <c r="AL76" s="1" t="s">
        <v>852</v>
      </c>
      <c r="AM76" s="1" t="s">
        <v>853</v>
      </c>
      <c r="AN76" s="1" t="s">
        <v>148</v>
      </c>
    </row>
    <row r="77" spans="1:40" x14ac:dyDescent="0.3">
      <c r="A77" s="1" t="str">
        <f>HYPERLINK("https://hsdes.intel.com/resource/14013173157","14013173157")</f>
        <v>14013173157</v>
      </c>
      <c r="B77" s="1" t="s">
        <v>854</v>
      </c>
      <c r="C77" s="1" t="s">
        <v>1916</v>
      </c>
      <c r="F77" s="1" t="s">
        <v>81</v>
      </c>
      <c r="G77" s="1" t="s">
        <v>65</v>
      </c>
      <c r="H77" s="1" t="s">
        <v>39</v>
      </c>
      <c r="I77" s="1" t="s">
        <v>40</v>
      </c>
      <c r="J77" s="1" t="s">
        <v>41</v>
      </c>
      <c r="K77" s="1" t="s">
        <v>855</v>
      </c>
      <c r="L77" s="1">
        <v>35</v>
      </c>
      <c r="M77" s="1">
        <v>15</v>
      </c>
      <c r="N77" s="1" t="s">
        <v>856</v>
      </c>
      <c r="O77" s="1" t="s">
        <v>85</v>
      </c>
      <c r="P77" s="1" t="s">
        <v>857</v>
      </c>
      <c r="Q77" s="1" t="s">
        <v>858</v>
      </c>
      <c r="R77" s="1" t="s">
        <v>859</v>
      </c>
      <c r="S77" s="1" t="s">
        <v>856</v>
      </c>
      <c r="T77" s="1" t="s">
        <v>48</v>
      </c>
      <c r="U77" s="1" t="s">
        <v>89</v>
      </c>
      <c r="V77" s="1" t="s">
        <v>90</v>
      </c>
      <c r="W77" s="1" t="s">
        <v>860</v>
      </c>
      <c r="X77" s="1" t="s">
        <v>51</v>
      </c>
      <c r="Y77" s="1" t="s">
        <v>124</v>
      </c>
      <c r="Z77" s="1" t="s">
        <v>861</v>
      </c>
      <c r="AA77" s="1" t="s">
        <v>862</v>
      </c>
      <c r="AC77" s="1" t="s">
        <v>55</v>
      </c>
      <c r="AD77" s="1" t="s">
        <v>56</v>
      </c>
      <c r="AF77" s="1" t="s">
        <v>127</v>
      </c>
      <c r="AG77" s="1" t="s">
        <v>58</v>
      </c>
      <c r="AJ77" s="1" t="s">
        <v>59</v>
      </c>
      <c r="AK77" s="1" t="s">
        <v>60</v>
      </c>
      <c r="AL77" s="1" t="s">
        <v>863</v>
      </c>
      <c r="AM77" s="1" t="s">
        <v>864</v>
      </c>
      <c r="AN77" s="1" t="s">
        <v>865</v>
      </c>
    </row>
    <row r="78" spans="1:40" x14ac:dyDescent="0.3">
      <c r="A78" s="1" t="str">
        <f>HYPERLINK("https://hsdes.intel.com/resource/14013174007","14013174007")</f>
        <v>14013174007</v>
      </c>
      <c r="B78" s="1" t="s">
        <v>866</v>
      </c>
      <c r="C78" s="1" t="s">
        <v>1916</v>
      </c>
      <c r="F78" s="1" t="s">
        <v>867</v>
      </c>
      <c r="G78" s="1" t="s">
        <v>65</v>
      </c>
      <c r="H78" s="1" t="s">
        <v>39</v>
      </c>
      <c r="I78" s="1" t="s">
        <v>40</v>
      </c>
      <c r="J78" s="1" t="s">
        <v>41</v>
      </c>
      <c r="K78" s="1" t="s">
        <v>42</v>
      </c>
      <c r="L78" s="1">
        <v>15</v>
      </c>
      <c r="M78" s="1">
        <v>15</v>
      </c>
      <c r="N78" s="1" t="s">
        <v>868</v>
      </c>
      <c r="O78" s="1" t="s">
        <v>869</v>
      </c>
      <c r="P78" s="1" t="s">
        <v>870</v>
      </c>
      <c r="Q78" s="1" t="s">
        <v>871</v>
      </c>
      <c r="R78" s="1" t="s">
        <v>872</v>
      </c>
      <c r="S78" s="1" t="s">
        <v>868</v>
      </c>
      <c r="T78" s="1" t="s">
        <v>105</v>
      </c>
      <c r="U78" s="1" t="s">
        <v>873</v>
      </c>
      <c r="V78" s="1" t="s">
        <v>874</v>
      </c>
      <c r="W78" s="1" t="s">
        <v>875</v>
      </c>
      <c r="X78" s="1" t="s">
        <v>51</v>
      </c>
      <c r="Y78" s="1" t="s">
        <v>109</v>
      </c>
      <c r="Z78" s="1" t="s">
        <v>876</v>
      </c>
      <c r="AA78" s="1" t="s">
        <v>877</v>
      </c>
      <c r="AC78" s="1" t="s">
        <v>55</v>
      </c>
      <c r="AD78" s="1" t="s">
        <v>56</v>
      </c>
      <c r="AF78" s="1" t="s">
        <v>127</v>
      </c>
      <c r="AG78" s="1" t="s">
        <v>215</v>
      </c>
      <c r="AJ78" s="1" t="s">
        <v>59</v>
      </c>
      <c r="AK78" s="1" t="s">
        <v>60</v>
      </c>
      <c r="AL78" s="1" t="s">
        <v>878</v>
      </c>
      <c r="AM78" s="1" t="s">
        <v>879</v>
      </c>
      <c r="AN78" s="1" t="s">
        <v>880</v>
      </c>
    </row>
    <row r="79" spans="1:40" x14ac:dyDescent="0.3">
      <c r="A79" s="1" t="str">
        <f>HYPERLINK("https://hsdes.intel.com/resource/14013174861","14013174861")</f>
        <v>14013174861</v>
      </c>
      <c r="B79" s="1" t="s">
        <v>881</v>
      </c>
      <c r="C79" s="1" t="s">
        <v>1917</v>
      </c>
      <c r="E79" s="1" t="s">
        <v>1939</v>
      </c>
      <c r="F79" s="1" t="s">
        <v>867</v>
      </c>
      <c r="G79" s="1" t="s">
        <v>65</v>
      </c>
      <c r="H79" s="1" t="s">
        <v>39</v>
      </c>
      <c r="I79" s="1" t="s">
        <v>40</v>
      </c>
      <c r="J79" s="1" t="s">
        <v>41</v>
      </c>
      <c r="K79" s="1" t="s">
        <v>391</v>
      </c>
      <c r="L79" s="1">
        <v>15</v>
      </c>
      <c r="M79" s="1">
        <v>12</v>
      </c>
      <c r="N79" s="1" t="s">
        <v>882</v>
      </c>
      <c r="O79" s="1" t="s">
        <v>869</v>
      </c>
      <c r="P79" s="1" t="s">
        <v>883</v>
      </c>
      <c r="Q79" s="1" t="s">
        <v>884</v>
      </c>
      <c r="R79" s="1" t="s">
        <v>885</v>
      </c>
      <c r="S79" s="1" t="s">
        <v>882</v>
      </c>
      <c r="T79" s="1" t="s">
        <v>105</v>
      </c>
      <c r="U79" s="1" t="s">
        <v>873</v>
      </c>
      <c r="V79" s="1" t="s">
        <v>874</v>
      </c>
      <c r="W79" s="1" t="s">
        <v>886</v>
      </c>
      <c r="X79" s="1" t="s">
        <v>51</v>
      </c>
      <c r="Y79" s="1" t="s">
        <v>52</v>
      </c>
      <c r="Z79" s="1" t="s">
        <v>887</v>
      </c>
      <c r="AA79" s="1" t="s">
        <v>888</v>
      </c>
      <c r="AC79" s="1" t="s">
        <v>55</v>
      </c>
      <c r="AD79" s="1" t="s">
        <v>56</v>
      </c>
      <c r="AF79" s="1" t="s">
        <v>57</v>
      </c>
      <c r="AG79" s="1" t="s">
        <v>889</v>
      </c>
      <c r="AJ79" s="1" t="s">
        <v>59</v>
      </c>
      <c r="AK79" s="1" t="s">
        <v>60</v>
      </c>
      <c r="AL79" s="1" t="s">
        <v>890</v>
      </c>
      <c r="AM79" s="1" t="s">
        <v>891</v>
      </c>
      <c r="AN79" s="1" t="s">
        <v>892</v>
      </c>
    </row>
    <row r="80" spans="1:40" x14ac:dyDescent="0.3">
      <c r="A80" s="1" t="str">
        <f>HYPERLINK("https://hsdes.intel.com/resource/14013174877","14013174877")</f>
        <v>14013174877</v>
      </c>
      <c r="B80" s="1" t="s">
        <v>893</v>
      </c>
      <c r="C80" s="1" t="s">
        <v>1917</v>
      </c>
      <c r="E80" s="1" t="s">
        <v>1939</v>
      </c>
      <c r="F80" s="1" t="s">
        <v>867</v>
      </c>
      <c r="G80" s="1" t="s">
        <v>65</v>
      </c>
      <c r="H80" s="1" t="s">
        <v>39</v>
      </c>
      <c r="I80" s="1" t="s">
        <v>40</v>
      </c>
      <c r="J80" s="1" t="s">
        <v>41</v>
      </c>
      <c r="K80" s="1" t="s">
        <v>391</v>
      </c>
      <c r="L80" s="1">
        <v>15</v>
      </c>
      <c r="M80" s="1">
        <v>12</v>
      </c>
      <c r="N80" s="1" t="s">
        <v>894</v>
      </c>
      <c r="O80" s="1" t="s">
        <v>869</v>
      </c>
      <c r="P80" s="1" t="s">
        <v>895</v>
      </c>
      <c r="Q80" s="1" t="s">
        <v>896</v>
      </c>
      <c r="R80" s="1" t="s">
        <v>885</v>
      </c>
      <c r="S80" s="1" t="s">
        <v>894</v>
      </c>
      <c r="T80" s="1" t="s">
        <v>105</v>
      </c>
      <c r="V80" s="1" t="s">
        <v>874</v>
      </c>
      <c r="W80" s="1" t="s">
        <v>886</v>
      </c>
      <c r="X80" s="1" t="s">
        <v>51</v>
      </c>
      <c r="Y80" s="1" t="s">
        <v>52</v>
      </c>
      <c r="Z80" s="1" t="s">
        <v>897</v>
      </c>
      <c r="AA80" s="1" t="s">
        <v>898</v>
      </c>
      <c r="AC80" s="1" t="s">
        <v>55</v>
      </c>
      <c r="AD80" s="1" t="s">
        <v>76</v>
      </c>
      <c r="AF80" s="1" t="s">
        <v>57</v>
      </c>
      <c r="AG80" s="1" t="s">
        <v>889</v>
      </c>
      <c r="AJ80" s="1" t="s">
        <v>59</v>
      </c>
      <c r="AK80" s="1" t="s">
        <v>60</v>
      </c>
      <c r="AL80" s="1" t="s">
        <v>899</v>
      </c>
      <c r="AM80" s="1" t="s">
        <v>900</v>
      </c>
      <c r="AN80" s="1" t="s">
        <v>892</v>
      </c>
    </row>
    <row r="81" spans="1:40" x14ac:dyDescent="0.3">
      <c r="A81" s="1" t="str">
        <f>HYPERLINK("https://hsdes.intel.com/resource/14013175871","14013175871")</f>
        <v>14013175871</v>
      </c>
      <c r="B81" s="1" t="s">
        <v>901</v>
      </c>
      <c r="C81" s="1" t="s">
        <v>1916</v>
      </c>
      <c r="F81" s="1" t="s">
        <v>356</v>
      </c>
      <c r="G81" s="1" t="s">
        <v>902</v>
      </c>
      <c r="H81" s="1" t="s">
        <v>39</v>
      </c>
      <c r="I81" s="1" t="s">
        <v>40</v>
      </c>
      <c r="J81" s="1" t="s">
        <v>41</v>
      </c>
      <c r="K81" s="1" t="s">
        <v>357</v>
      </c>
      <c r="L81" s="1">
        <v>30</v>
      </c>
      <c r="M81" s="1">
        <v>20</v>
      </c>
      <c r="N81" s="1" t="s">
        <v>903</v>
      </c>
      <c r="O81" s="1" t="s">
        <v>359</v>
      </c>
      <c r="P81" s="1" t="s">
        <v>904</v>
      </c>
      <c r="Q81" s="1" t="s">
        <v>905</v>
      </c>
      <c r="R81" s="1" t="s">
        <v>906</v>
      </c>
      <c r="S81" s="1" t="s">
        <v>903</v>
      </c>
      <c r="T81" s="1" t="s">
        <v>48</v>
      </c>
      <c r="V81" s="1" t="s">
        <v>356</v>
      </c>
      <c r="W81" s="1" t="s">
        <v>907</v>
      </c>
      <c r="X81" s="1" t="s">
        <v>51</v>
      </c>
      <c r="Y81" s="1" t="s">
        <v>124</v>
      </c>
      <c r="Z81" s="1" t="s">
        <v>908</v>
      </c>
      <c r="AA81" s="1" t="s">
        <v>909</v>
      </c>
      <c r="AC81" s="1" t="s">
        <v>55</v>
      </c>
      <c r="AD81" s="1" t="s">
        <v>56</v>
      </c>
      <c r="AF81" s="1" t="s">
        <v>127</v>
      </c>
      <c r="AG81" s="1" t="s">
        <v>58</v>
      </c>
      <c r="AJ81" s="1" t="s">
        <v>59</v>
      </c>
      <c r="AK81" s="1" t="s">
        <v>60</v>
      </c>
      <c r="AL81" s="1" t="s">
        <v>910</v>
      </c>
      <c r="AM81" s="1" t="s">
        <v>911</v>
      </c>
      <c r="AN81" s="1" t="s">
        <v>912</v>
      </c>
    </row>
    <row r="82" spans="1:40" x14ac:dyDescent="0.3">
      <c r="A82" s="1" t="str">
        <f>HYPERLINK("https://hsdes.intel.com/resource/14013176063","14013176063")</f>
        <v>14013176063</v>
      </c>
      <c r="B82" s="1" t="s">
        <v>913</v>
      </c>
      <c r="C82" s="1" t="s">
        <v>1916</v>
      </c>
      <c r="F82" s="1" t="s">
        <v>867</v>
      </c>
      <c r="G82" s="1" t="s">
        <v>65</v>
      </c>
      <c r="H82" s="1" t="s">
        <v>39</v>
      </c>
      <c r="I82" s="1" t="s">
        <v>40</v>
      </c>
      <c r="J82" s="1" t="s">
        <v>41</v>
      </c>
      <c r="K82" s="1" t="s">
        <v>914</v>
      </c>
      <c r="L82" s="1">
        <v>15</v>
      </c>
      <c r="M82" s="1">
        <v>10</v>
      </c>
      <c r="N82" s="1" t="s">
        <v>915</v>
      </c>
      <c r="O82" s="1" t="s">
        <v>869</v>
      </c>
      <c r="P82" s="1" t="s">
        <v>916</v>
      </c>
      <c r="Q82" s="1" t="s">
        <v>917</v>
      </c>
      <c r="R82" s="1" t="s">
        <v>918</v>
      </c>
      <c r="S82" s="1" t="s">
        <v>915</v>
      </c>
      <c r="T82" s="1" t="s">
        <v>105</v>
      </c>
      <c r="U82" s="1" t="s">
        <v>873</v>
      </c>
      <c r="V82" s="1" t="s">
        <v>874</v>
      </c>
      <c r="W82" s="1" t="s">
        <v>919</v>
      </c>
      <c r="X82" s="1" t="s">
        <v>51</v>
      </c>
      <c r="Y82" s="1" t="s">
        <v>124</v>
      </c>
      <c r="Z82" s="1" t="s">
        <v>920</v>
      </c>
      <c r="AA82" s="1" t="s">
        <v>921</v>
      </c>
      <c r="AC82" s="1" t="s">
        <v>55</v>
      </c>
      <c r="AD82" s="1" t="s">
        <v>56</v>
      </c>
      <c r="AF82" s="1" t="s">
        <v>57</v>
      </c>
      <c r="AG82" s="1" t="s">
        <v>58</v>
      </c>
      <c r="AJ82" s="1" t="s">
        <v>59</v>
      </c>
      <c r="AK82" s="1" t="s">
        <v>60</v>
      </c>
      <c r="AL82" s="1" t="s">
        <v>922</v>
      </c>
      <c r="AM82" s="1" t="s">
        <v>923</v>
      </c>
      <c r="AN82" s="1" t="s">
        <v>96</v>
      </c>
    </row>
    <row r="83" spans="1:40" x14ac:dyDescent="0.3">
      <c r="A83" s="1" t="str">
        <f>HYPERLINK("https://hsdes.intel.com/resource/14013176669","14013176669")</f>
        <v>14013176669</v>
      </c>
      <c r="B83" s="1" t="s">
        <v>924</v>
      </c>
      <c r="C83" s="1" t="s">
        <v>1916</v>
      </c>
      <c r="F83" s="1" t="s">
        <v>49</v>
      </c>
      <c r="G83" s="1" t="s">
        <v>98</v>
      </c>
      <c r="H83" s="1" t="s">
        <v>39</v>
      </c>
      <c r="I83" s="1" t="s">
        <v>40</v>
      </c>
      <c r="J83" s="1" t="s">
        <v>41</v>
      </c>
      <c r="K83" s="1" t="s">
        <v>195</v>
      </c>
      <c r="L83" s="1">
        <v>40</v>
      </c>
      <c r="M83" s="1">
        <v>35</v>
      </c>
      <c r="N83" s="1" t="s">
        <v>925</v>
      </c>
      <c r="O83" s="1" t="s">
        <v>222</v>
      </c>
      <c r="P83" s="1" t="s">
        <v>926</v>
      </c>
      <c r="Q83" s="1" t="s">
        <v>927</v>
      </c>
      <c r="R83" s="1" t="s">
        <v>928</v>
      </c>
      <c r="S83" s="1" t="s">
        <v>925</v>
      </c>
      <c r="T83" s="1" t="s">
        <v>48</v>
      </c>
      <c r="V83" s="1" t="s">
        <v>49</v>
      </c>
      <c r="W83" s="1" t="s">
        <v>929</v>
      </c>
      <c r="X83" s="1" t="s">
        <v>51</v>
      </c>
      <c r="Y83" s="1" t="s">
        <v>124</v>
      </c>
      <c r="Z83" s="1" t="s">
        <v>930</v>
      </c>
      <c r="AA83" s="1" t="s">
        <v>931</v>
      </c>
      <c r="AC83" s="1" t="s">
        <v>55</v>
      </c>
      <c r="AD83" s="1" t="s">
        <v>56</v>
      </c>
      <c r="AF83" s="1" t="s">
        <v>135</v>
      </c>
      <c r="AG83" s="1" t="s">
        <v>58</v>
      </c>
      <c r="AJ83" s="1" t="s">
        <v>59</v>
      </c>
      <c r="AK83" s="1" t="s">
        <v>60</v>
      </c>
      <c r="AL83" s="1" t="s">
        <v>932</v>
      </c>
      <c r="AM83" s="1" t="s">
        <v>933</v>
      </c>
      <c r="AN83" s="1" t="s">
        <v>934</v>
      </c>
    </row>
    <row r="84" spans="1:40" x14ac:dyDescent="0.3">
      <c r="A84" s="1" t="str">
        <f>HYPERLINK("https://hsdes.intel.com/resource/14013176807","14013176807")</f>
        <v>14013176807</v>
      </c>
      <c r="B84" s="1" t="s">
        <v>935</v>
      </c>
      <c r="C84" s="1" t="s">
        <v>1916</v>
      </c>
      <c r="F84" s="1" t="s">
        <v>356</v>
      </c>
      <c r="G84" s="1" t="s">
        <v>936</v>
      </c>
      <c r="H84" s="1" t="s">
        <v>39</v>
      </c>
      <c r="I84" s="1" t="s">
        <v>40</v>
      </c>
      <c r="J84" s="1" t="s">
        <v>41</v>
      </c>
      <c r="K84" s="1" t="s">
        <v>937</v>
      </c>
      <c r="L84" s="1">
        <v>30</v>
      </c>
      <c r="M84" s="1">
        <v>20</v>
      </c>
      <c r="N84" s="1" t="s">
        <v>938</v>
      </c>
      <c r="O84" s="1" t="s">
        <v>359</v>
      </c>
      <c r="P84" s="1" t="s">
        <v>939</v>
      </c>
      <c r="Q84" s="1" t="s">
        <v>940</v>
      </c>
      <c r="R84" s="1" t="s">
        <v>941</v>
      </c>
      <c r="S84" s="1" t="s">
        <v>938</v>
      </c>
      <c r="T84" s="1" t="s">
        <v>105</v>
      </c>
      <c r="V84" s="1" t="s">
        <v>356</v>
      </c>
      <c r="W84" s="1" t="s">
        <v>942</v>
      </c>
      <c r="X84" s="1" t="s">
        <v>51</v>
      </c>
      <c r="Y84" s="1" t="s">
        <v>124</v>
      </c>
      <c r="Z84" s="1" t="s">
        <v>943</v>
      </c>
      <c r="AA84" s="1" t="s">
        <v>944</v>
      </c>
      <c r="AC84" s="1" t="s">
        <v>55</v>
      </c>
      <c r="AD84" s="1" t="s">
        <v>76</v>
      </c>
      <c r="AF84" s="1" t="s">
        <v>127</v>
      </c>
      <c r="AG84" s="1" t="s">
        <v>58</v>
      </c>
      <c r="AJ84" s="1" t="s">
        <v>59</v>
      </c>
      <c r="AK84" s="1" t="s">
        <v>60</v>
      </c>
      <c r="AL84" s="1" t="s">
        <v>945</v>
      </c>
      <c r="AM84" s="1" t="s">
        <v>946</v>
      </c>
      <c r="AN84" s="1" t="s">
        <v>947</v>
      </c>
    </row>
    <row r="85" spans="1:40" x14ac:dyDescent="0.3">
      <c r="A85" s="1" t="str">
        <f>HYPERLINK("https://hsdes.intel.com/resource/14013176813","14013176813")</f>
        <v>14013176813</v>
      </c>
      <c r="B85" s="1" t="s">
        <v>948</v>
      </c>
      <c r="C85" s="1" t="s">
        <v>1916</v>
      </c>
      <c r="F85" s="1" t="s">
        <v>356</v>
      </c>
      <c r="G85" s="1" t="s">
        <v>936</v>
      </c>
      <c r="H85" s="1" t="s">
        <v>39</v>
      </c>
      <c r="I85" s="1" t="s">
        <v>40</v>
      </c>
      <c r="J85" s="1" t="s">
        <v>41</v>
      </c>
      <c r="K85" s="1" t="s">
        <v>937</v>
      </c>
      <c r="L85" s="1">
        <v>50</v>
      </c>
      <c r="M85" s="1">
        <v>35</v>
      </c>
      <c r="N85" s="1" t="s">
        <v>949</v>
      </c>
      <c r="O85" s="1" t="s">
        <v>359</v>
      </c>
      <c r="P85" s="1" t="s">
        <v>950</v>
      </c>
      <c r="Q85" s="1" t="s">
        <v>951</v>
      </c>
      <c r="R85" s="1" t="s">
        <v>941</v>
      </c>
      <c r="S85" s="1" t="s">
        <v>949</v>
      </c>
      <c r="T85" s="1" t="s">
        <v>105</v>
      </c>
      <c r="V85" s="1" t="s">
        <v>356</v>
      </c>
      <c r="W85" s="1" t="s">
        <v>952</v>
      </c>
      <c r="X85" s="1" t="s">
        <v>51</v>
      </c>
      <c r="Y85" s="1" t="s">
        <v>124</v>
      </c>
      <c r="Z85" s="1" t="s">
        <v>943</v>
      </c>
      <c r="AA85" s="1" t="s">
        <v>953</v>
      </c>
      <c r="AC85" s="1" t="s">
        <v>55</v>
      </c>
      <c r="AD85" s="1" t="s">
        <v>56</v>
      </c>
      <c r="AF85" s="1" t="s">
        <v>135</v>
      </c>
      <c r="AG85" s="1" t="s">
        <v>58</v>
      </c>
      <c r="AJ85" s="1" t="s">
        <v>59</v>
      </c>
      <c r="AK85" s="1" t="s">
        <v>60</v>
      </c>
      <c r="AL85" s="1" t="s">
        <v>954</v>
      </c>
      <c r="AM85" s="1" t="s">
        <v>955</v>
      </c>
      <c r="AN85" s="1" t="s">
        <v>956</v>
      </c>
    </row>
    <row r="86" spans="1:40" x14ac:dyDescent="0.3">
      <c r="A86" s="1" t="str">
        <f>HYPERLINK("https://hsdes.intel.com/resource/14013177323","14013177323")</f>
        <v>14013177323</v>
      </c>
      <c r="B86" s="1" t="s">
        <v>957</v>
      </c>
      <c r="C86" s="1" t="s">
        <v>1916</v>
      </c>
      <c r="F86" s="1" t="s">
        <v>356</v>
      </c>
      <c r="G86" s="1" t="s">
        <v>958</v>
      </c>
      <c r="H86" s="1" t="s">
        <v>39</v>
      </c>
      <c r="I86" s="1" t="s">
        <v>40</v>
      </c>
      <c r="J86" s="1" t="s">
        <v>41</v>
      </c>
      <c r="K86" s="1" t="s">
        <v>959</v>
      </c>
      <c r="L86" s="1">
        <v>10</v>
      </c>
      <c r="M86" s="1">
        <v>5</v>
      </c>
      <c r="N86" s="1" t="s">
        <v>960</v>
      </c>
      <c r="O86" s="1" t="s">
        <v>359</v>
      </c>
      <c r="P86" s="1" t="s">
        <v>961</v>
      </c>
      <c r="Q86" s="1" t="s">
        <v>962</v>
      </c>
      <c r="R86" s="1" t="s">
        <v>963</v>
      </c>
      <c r="S86" s="1" t="s">
        <v>960</v>
      </c>
      <c r="T86" s="1" t="s">
        <v>105</v>
      </c>
      <c r="V86" s="1" t="s">
        <v>356</v>
      </c>
      <c r="W86" s="1" t="s">
        <v>964</v>
      </c>
      <c r="X86" s="1" t="s">
        <v>51</v>
      </c>
      <c r="Y86" s="1" t="s">
        <v>124</v>
      </c>
      <c r="Z86" s="1" t="s">
        <v>965</v>
      </c>
      <c r="AA86" s="1" t="s">
        <v>966</v>
      </c>
      <c r="AC86" s="1" t="s">
        <v>55</v>
      </c>
      <c r="AD86" s="1" t="s">
        <v>56</v>
      </c>
      <c r="AF86" s="1" t="s">
        <v>57</v>
      </c>
      <c r="AG86" s="1" t="s">
        <v>58</v>
      </c>
      <c r="AJ86" s="1" t="s">
        <v>242</v>
      </c>
      <c r="AK86" s="1" t="s">
        <v>243</v>
      </c>
      <c r="AL86" s="1" t="s">
        <v>967</v>
      </c>
      <c r="AM86" s="1" t="s">
        <v>968</v>
      </c>
      <c r="AN86" s="1" t="s">
        <v>969</v>
      </c>
    </row>
    <row r="87" spans="1:40" x14ac:dyDescent="0.3">
      <c r="A87" s="1" t="str">
        <f>HYPERLINK("https://hsdes.intel.com/resource/14013179076","14013179076")</f>
        <v>14013179076</v>
      </c>
      <c r="B87" s="1" t="s">
        <v>970</v>
      </c>
      <c r="C87" s="1" t="s">
        <v>1916</v>
      </c>
      <c r="F87" s="1" t="s">
        <v>49</v>
      </c>
      <c r="G87" s="1" t="s">
        <v>65</v>
      </c>
      <c r="H87" s="1" t="s">
        <v>39</v>
      </c>
      <c r="I87" s="1" t="s">
        <v>40</v>
      </c>
      <c r="J87" s="1" t="s">
        <v>41</v>
      </c>
      <c r="K87" s="1" t="s">
        <v>971</v>
      </c>
      <c r="L87" s="1">
        <v>18</v>
      </c>
      <c r="M87" s="1">
        <v>14</v>
      </c>
      <c r="N87" s="1" t="s">
        <v>972</v>
      </c>
      <c r="O87" s="1" t="s">
        <v>101</v>
      </c>
      <c r="P87" s="1" t="s">
        <v>973</v>
      </c>
      <c r="Q87" s="1" t="s">
        <v>974</v>
      </c>
      <c r="R87" s="1" t="s">
        <v>975</v>
      </c>
      <c r="S87" s="1" t="s">
        <v>972</v>
      </c>
      <c r="T87" s="1" t="s">
        <v>105</v>
      </c>
      <c r="V87" s="1" t="s">
        <v>106</v>
      </c>
      <c r="W87" s="1" t="s">
        <v>976</v>
      </c>
      <c r="X87" s="1" t="s">
        <v>51</v>
      </c>
      <c r="Y87" s="1" t="s">
        <v>52</v>
      </c>
      <c r="Z87" s="1" t="s">
        <v>977</v>
      </c>
      <c r="AA87" s="1" t="s">
        <v>978</v>
      </c>
      <c r="AC87" s="1" t="s">
        <v>55</v>
      </c>
      <c r="AD87" s="1" t="s">
        <v>56</v>
      </c>
      <c r="AF87" s="1" t="s">
        <v>57</v>
      </c>
      <c r="AG87" s="1" t="s">
        <v>58</v>
      </c>
      <c r="AJ87" s="1" t="s">
        <v>59</v>
      </c>
      <c r="AK87" s="1" t="s">
        <v>60</v>
      </c>
      <c r="AL87" s="1" t="s">
        <v>979</v>
      </c>
      <c r="AM87" s="1" t="s">
        <v>980</v>
      </c>
      <c r="AN87" s="1" t="s">
        <v>880</v>
      </c>
    </row>
    <row r="88" spans="1:40" x14ac:dyDescent="0.3">
      <c r="A88" s="1" t="str">
        <f>HYPERLINK("https://hsdes.intel.com/resource/14013179078","14013179078")</f>
        <v>14013179078</v>
      </c>
      <c r="B88" s="1" t="s">
        <v>981</v>
      </c>
      <c r="C88" s="1" t="s">
        <v>1916</v>
      </c>
      <c r="F88" s="1" t="s">
        <v>867</v>
      </c>
      <c r="G88" s="1" t="s">
        <v>65</v>
      </c>
      <c r="H88" s="1" t="s">
        <v>39</v>
      </c>
      <c r="I88" s="1" t="s">
        <v>40</v>
      </c>
      <c r="J88" s="1" t="s">
        <v>41</v>
      </c>
      <c r="K88" s="1" t="s">
        <v>982</v>
      </c>
      <c r="L88" s="1">
        <v>15</v>
      </c>
      <c r="M88" s="1">
        <v>10</v>
      </c>
      <c r="N88" s="1" t="s">
        <v>983</v>
      </c>
      <c r="O88" s="1" t="s">
        <v>869</v>
      </c>
      <c r="P88" s="1" t="s">
        <v>984</v>
      </c>
      <c r="Q88" s="1" t="s">
        <v>985</v>
      </c>
      <c r="R88" s="1" t="s">
        <v>986</v>
      </c>
      <c r="S88" s="1" t="s">
        <v>983</v>
      </c>
      <c r="T88" s="1" t="s">
        <v>105</v>
      </c>
      <c r="U88" s="1" t="s">
        <v>873</v>
      </c>
      <c r="V88" s="1" t="s">
        <v>874</v>
      </c>
      <c r="W88" s="1" t="s">
        <v>987</v>
      </c>
      <c r="X88" s="1" t="s">
        <v>51</v>
      </c>
      <c r="Y88" s="1" t="s">
        <v>109</v>
      </c>
      <c r="Z88" s="1" t="s">
        <v>988</v>
      </c>
      <c r="AA88" s="1" t="s">
        <v>989</v>
      </c>
      <c r="AC88" s="1" t="s">
        <v>55</v>
      </c>
      <c r="AD88" s="1" t="s">
        <v>56</v>
      </c>
      <c r="AF88" s="1" t="s">
        <v>57</v>
      </c>
      <c r="AG88" s="1" t="s">
        <v>215</v>
      </c>
      <c r="AJ88" s="1" t="s">
        <v>59</v>
      </c>
      <c r="AK88" s="1" t="s">
        <v>990</v>
      </c>
      <c r="AL88" s="1" t="s">
        <v>991</v>
      </c>
      <c r="AM88" s="1" t="s">
        <v>992</v>
      </c>
      <c r="AN88" s="1" t="s">
        <v>797</v>
      </c>
    </row>
    <row r="89" spans="1:40" x14ac:dyDescent="0.3">
      <c r="A89" s="1" t="str">
        <f>HYPERLINK("https://hsdes.intel.com/resource/14013179082","14013179082")</f>
        <v>14013179082</v>
      </c>
      <c r="B89" s="1" t="s">
        <v>993</v>
      </c>
      <c r="C89" s="1" t="s">
        <v>1916</v>
      </c>
      <c r="F89" s="1" t="s">
        <v>49</v>
      </c>
      <c r="G89" s="1" t="s">
        <v>65</v>
      </c>
      <c r="H89" s="1" t="s">
        <v>39</v>
      </c>
      <c r="I89" s="1" t="s">
        <v>40</v>
      </c>
      <c r="J89" s="1" t="s">
        <v>41</v>
      </c>
      <c r="K89" s="1" t="s">
        <v>357</v>
      </c>
      <c r="L89" s="1">
        <v>30</v>
      </c>
      <c r="M89" s="1">
        <v>25</v>
      </c>
      <c r="N89" s="1" t="s">
        <v>994</v>
      </c>
      <c r="O89" s="1" t="s">
        <v>101</v>
      </c>
      <c r="P89" s="1" t="s">
        <v>995</v>
      </c>
      <c r="Q89" s="1" t="s">
        <v>996</v>
      </c>
      <c r="R89" s="1" t="s">
        <v>997</v>
      </c>
      <c r="S89" s="1" t="s">
        <v>994</v>
      </c>
      <c r="T89" s="1" t="s">
        <v>48</v>
      </c>
      <c r="V89" s="1" t="s">
        <v>106</v>
      </c>
      <c r="W89" s="1" t="s">
        <v>998</v>
      </c>
      <c r="X89" s="1" t="s">
        <v>51</v>
      </c>
      <c r="Y89" s="1" t="s">
        <v>124</v>
      </c>
      <c r="Z89" s="1" t="s">
        <v>977</v>
      </c>
      <c r="AA89" s="1" t="s">
        <v>978</v>
      </c>
      <c r="AC89" s="1" t="s">
        <v>55</v>
      </c>
      <c r="AD89" s="1" t="s">
        <v>56</v>
      </c>
      <c r="AF89" s="1" t="s">
        <v>135</v>
      </c>
      <c r="AG89" s="1" t="s">
        <v>58</v>
      </c>
      <c r="AJ89" s="1" t="s">
        <v>59</v>
      </c>
      <c r="AK89" s="1" t="s">
        <v>60</v>
      </c>
      <c r="AL89" s="1" t="s">
        <v>999</v>
      </c>
      <c r="AM89" s="1" t="s">
        <v>1000</v>
      </c>
      <c r="AN89" s="1" t="s">
        <v>62</v>
      </c>
    </row>
    <row r="90" spans="1:40" x14ac:dyDescent="0.3">
      <c r="A90" s="1" t="str">
        <f>HYPERLINK("https://hsdes.intel.com/resource/14013179160","14013179160")</f>
        <v>14013179160</v>
      </c>
      <c r="B90" s="1" t="s">
        <v>1002</v>
      </c>
      <c r="C90" s="1" t="s">
        <v>1916</v>
      </c>
      <c r="D90" s="1" t="s">
        <v>1921</v>
      </c>
      <c r="F90" s="1" t="s">
        <v>867</v>
      </c>
      <c r="G90" s="1" t="s">
        <v>82</v>
      </c>
      <c r="H90" s="1" t="s">
        <v>39</v>
      </c>
      <c r="I90" s="1" t="s">
        <v>40</v>
      </c>
      <c r="J90" s="1" t="s">
        <v>41</v>
      </c>
      <c r="K90" s="1" t="s">
        <v>1003</v>
      </c>
      <c r="L90" s="1">
        <v>60</v>
      </c>
      <c r="M90" s="1">
        <v>25</v>
      </c>
      <c r="N90" s="1" t="s">
        <v>1004</v>
      </c>
      <c r="O90" s="1" t="s">
        <v>869</v>
      </c>
      <c r="P90" s="1" t="s">
        <v>1005</v>
      </c>
      <c r="Q90" s="1" t="s">
        <v>1006</v>
      </c>
      <c r="R90" s="1" t="s">
        <v>1007</v>
      </c>
      <c r="S90" s="1" t="s">
        <v>1004</v>
      </c>
      <c r="T90" s="1" t="s">
        <v>105</v>
      </c>
      <c r="U90" s="1" t="s">
        <v>873</v>
      </c>
      <c r="V90" s="1" t="s">
        <v>874</v>
      </c>
      <c r="W90" s="1" t="s">
        <v>1008</v>
      </c>
      <c r="X90" s="1" t="s">
        <v>51</v>
      </c>
      <c r="Y90" s="1" t="s">
        <v>52</v>
      </c>
      <c r="Z90" s="1" t="s">
        <v>1009</v>
      </c>
      <c r="AA90" s="1" t="s">
        <v>1010</v>
      </c>
      <c r="AC90" s="1" t="s">
        <v>55</v>
      </c>
      <c r="AD90" s="1" t="s">
        <v>56</v>
      </c>
      <c r="AF90" s="1" t="s">
        <v>135</v>
      </c>
      <c r="AG90" s="1" t="s">
        <v>58</v>
      </c>
      <c r="AJ90" s="1" t="s">
        <v>59</v>
      </c>
      <c r="AK90" s="1" t="s">
        <v>1011</v>
      </c>
      <c r="AL90" s="1" t="s">
        <v>1012</v>
      </c>
      <c r="AM90" s="1" t="s">
        <v>1013</v>
      </c>
      <c r="AN90" s="1" t="s">
        <v>62</v>
      </c>
    </row>
    <row r="91" spans="1:40" x14ac:dyDescent="0.3">
      <c r="A91" s="1" t="str">
        <f>HYPERLINK("https://hsdes.intel.com/resource/14013179182","14013179182")</f>
        <v>14013179182</v>
      </c>
      <c r="B91" s="1" t="s">
        <v>1014</v>
      </c>
      <c r="C91" s="1" t="s">
        <v>1916</v>
      </c>
      <c r="F91" s="1" t="s">
        <v>116</v>
      </c>
      <c r="G91" s="1" t="s">
        <v>65</v>
      </c>
      <c r="H91" s="1" t="s">
        <v>39</v>
      </c>
      <c r="I91" s="1" t="s">
        <v>40</v>
      </c>
      <c r="J91" s="1" t="s">
        <v>41</v>
      </c>
      <c r="K91" s="1" t="s">
        <v>117</v>
      </c>
      <c r="L91" s="1">
        <v>27</v>
      </c>
      <c r="M91" s="1">
        <v>25</v>
      </c>
      <c r="N91" s="1" t="s">
        <v>1015</v>
      </c>
      <c r="O91" s="1" t="s">
        <v>119</v>
      </c>
      <c r="P91" s="1" t="s">
        <v>1016</v>
      </c>
      <c r="Q91" s="1" t="s">
        <v>1017</v>
      </c>
      <c r="R91" s="1" t="s">
        <v>1018</v>
      </c>
      <c r="S91" s="1" t="s">
        <v>1015</v>
      </c>
      <c r="T91" s="1" t="s">
        <v>48</v>
      </c>
      <c r="V91" s="1" t="s">
        <v>72</v>
      </c>
      <c r="W91" s="1" t="s">
        <v>1019</v>
      </c>
      <c r="X91" s="1" t="s">
        <v>51</v>
      </c>
      <c r="Y91" s="1" t="s">
        <v>124</v>
      </c>
      <c r="Z91" s="1" t="s">
        <v>1020</v>
      </c>
      <c r="AA91" s="1" t="s">
        <v>1021</v>
      </c>
      <c r="AC91" s="1" t="s">
        <v>55</v>
      </c>
      <c r="AD91" s="1" t="s">
        <v>56</v>
      </c>
      <c r="AF91" s="1" t="s">
        <v>135</v>
      </c>
      <c r="AG91" s="1" t="s">
        <v>58</v>
      </c>
      <c r="AJ91" s="1" t="s">
        <v>112</v>
      </c>
      <c r="AK91" s="1" t="s">
        <v>285</v>
      </c>
      <c r="AL91" s="1" t="s">
        <v>1022</v>
      </c>
      <c r="AM91" s="1" t="s">
        <v>1023</v>
      </c>
      <c r="AN91" s="1" t="s">
        <v>278</v>
      </c>
    </row>
    <row r="92" spans="1:40" x14ac:dyDescent="0.3">
      <c r="A92" s="1" t="str">
        <f>HYPERLINK("https://hsdes.intel.com/resource/14013179188","14013179188")</f>
        <v>14013179188</v>
      </c>
      <c r="B92" s="1" t="s">
        <v>1024</v>
      </c>
      <c r="C92" s="1" t="s">
        <v>1916</v>
      </c>
      <c r="D92" s="1" t="s">
        <v>1919</v>
      </c>
      <c r="F92" s="1" t="s">
        <v>116</v>
      </c>
      <c r="G92" s="1" t="s">
        <v>65</v>
      </c>
      <c r="H92" s="1" t="s">
        <v>39</v>
      </c>
      <c r="I92" s="1" t="s">
        <v>40</v>
      </c>
      <c r="J92" s="1" t="s">
        <v>41</v>
      </c>
      <c r="K92" s="1" t="s">
        <v>117</v>
      </c>
      <c r="L92" s="1">
        <v>22</v>
      </c>
      <c r="M92" s="1">
        <v>20</v>
      </c>
      <c r="N92" s="1" t="s">
        <v>1025</v>
      </c>
      <c r="O92" s="1" t="s">
        <v>119</v>
      </c>
      <c r="P92" s="1" t="s">
        <v>1026</v>
      </c>
      <c r="Q92" s="1" t="s">
        <v>1027</v>
      </c>
      <c r="R92" s="1" t="s">
        <v>1028</v>
      </c>
      <c r="S92" s="1" t="s">
        <v>1025</v>
      </c>
      <c r="T92" s="1" t="s">
        <v>48</v>
      </c>
      <c r="V92" s="1" t="s">
        <v>72</v>
      </c>
      <c r="W92" s="1" t="s">
        <v>1029</v>
      </c>
      <c r="X92" s="1" t="s">
        <v>51</v>
      </c>
      <c r="Y92" s="1" t="s">
        <v>124</v>
      </c>
      <c r="Z92" s="1" t="s">
        <v>1030</v>
      </c>
      <c r="AA92" s="1" t="s">
        <v>1021</v>
      </c>
      <c r="AC92" s="1" t="s">
        <v>55</v>
      </c>
      <c r="AD92" s="1" t="s">
        <v>56</v>
      </c>
      <c r="AF92" s="1" t="s">
        <v>127</v>
      </c>
      <c r="AG92" s="1" t="s">
        <v>58</v>
      </c>
      <c r="AJ92" s="1" t="s">
        <v>112</v>
      </c>
      <c r="AK92" s="1" t="s">
        <v>285</v>
      </c>
      <c r="AL92" s="1" t="s">
        <v>1031</v>
      </c>
      <c r="AM92" s="1" t="s">
        <v>1032</v>
      </c>
      <c r="AN92" s="1" t="s">
        <v>96</v>
      </c>
    </row>
    <row r="93" spans="1:40" x14ac:dyDescent="0.3">
      <c r="A93" s="1" t="str">
        <f>HYPERLINK("https://hsdes.intel.com/resource/14013179303","14013179303")</f>
        <v>14013179303</v>
      </c>
      <c r="B93" s="1" t="s">
        <v>1033</v>
      </c>
      <c r="C93" s="1" t="s">
        <v>1916</v>
      </c>
      <c r="F93" s="1" t="s">
        <v>37</v>
      </c>
      <c r="G93" s="1" t="s">
        <v>1034</v>
      </c>
      <c r="H93" s="1" t="s">
        <v>39</v>
      </c>
      <c r="I93" s="1" t="s">
        <v>40</v>
      </c>
      <c r="J93" s="1" t="s">
        <v>41</v>
      </c>
      <c r="K93" s="1" t="s">
        <v>1035</v>
      </c>
      <c r="L93" s="1">
        <v>3</v>
      </c>
      <c r="M93" s="1">
        <v>2</v>
      </c>
      <c r="N93" s="1" t="s">
        <v>1036</v>
      </c>
      <c r="O93" s="1" t="s">
        <v>1037</v>
      </c>
      <c r="P93" s="1" t="s">
        <v>1038</v>
      </c>
      <c r="Q93" s="1" t="s">
        <v>1039</v>
      </c>
      <c r="R93" s="1" t="s">
        <v>1040</v>
      </c>
      <c r="S93" s="1" t="s">
        <v>1036</v>
      </c>
      <c r="T93" s="1" t="s">
        <v>48</v>
      </c>
      <c r="V93" s="1" t="s">
        <v>49</v>
      </c>
      <c r="W93" s="1" t="s">
        <v>1041</v>
      </c>
      <c r="X93" s="1" t="s">
        <v>51</v>
      </c>
      <c r="Y93" s="1" t="s">
        <v>239</v>
      </c>
      <c r="Z93" s="1" t="s">
        <v>1030</v>
      </c>
      <c r="AA93" s="1" t="s">
        <v>1021</v>
      </c>
      <c r="AC93" s="1" t="s">
        <v>55</v>
      </c>
      <c r="AD93" s="1" t="s">
        <v>56</v>
      </c>
      <c r="AF93" s="1" t="s">
        <v>57</v>
      </c>
      <c r="AG93" s="1" t="s">
        <v>215</v>
      </c>
      <c r="AJ93" s="1" t="s">
        <v>59</v>
      </c>
      <c r="AK93" s="1" t="s">
        <v>243</v>
      </c>
      <c r="AL93" s="1" t="s">
        <v>1042</v>
      </c>
      <c r="AM93" s="1" t="s">
        <v>1043</v>
      </c>
      <c r="AN93" s="1" t="s">
        <v>1044</v>
      </c>
    </row>
    <row r="94" spans="1:40" x14ac:dyDescent="0.3">
      <c r="A94" s="1" t="str">
        <f>HYPERLINK("https://hsdes.intel.com/resource/14013179427","14013179427")</f>
        <v>14013179427</v>
      </c>
      <c r="B94" s="1" t="s">
        <v>1047</v>
      </c>
      <c r="C94" s="1" t="s">
        <v>1916</v>
      </c>
      <c r="F94" s="1" t="s">
        <v>49</v>
      </c>
      <c r="G94" s="1" t="s">
        <v>65</v>
      </c>
      <c r="H94" s="1" t="s">
        <v>39</v>
      </c>
      <c r="I94" s="1" t="s">
        <v>40</v>
      </c>
      <c r="J94" s="1" t="s">
        <v>41</v>
      </c>
      <c r="K94" s="1" t="s">
        <v>937</v>
      </c>
      <c r="L94" s="1">
        <v>8</v>
      </c>
      <c r="M94" s="1">
        <v>6</v>
      </c>
      <c r="N94" s="1" t="s">
        <v>1048</v>
      </c>
      <c r="O94" s="1" t="s">
        <v>101</v>
      </c>
      <c r="P94" s="1" t="s">
        <v>1049</v>
      </c>
      <c r="Q94" s="1" t="s">
        <v>1050</v>
      </c>
      <c r="R94" s="1" t="s">
        <v>1051</v>
      </c>
      <c r="S94" s="1" t="s">
        <v>1048</v>
      </c>
      <c r="T94" s="1" t="s">
        <v>48</v>
      </c>
      <c r="V94" s="1" t="s">
        <v>106</v>
      </c>
      <c r="W94" s="1" t="s">
        <v>1052</v>
      </c>
      <c r="X94" s="1" t="s">
        <v>51</v>
      </c>
      <c r="Y94" s="1" t="s">
        <v>239</v>
      </c>
      <c r="Z94" s="1" t="s">
        <v>1053</v>
      </c>
      <c r="AA94" s="1" t="s">
        <v>1054</v>
      </c>
      <c r="AC94" s="1" t="s">
        <v>55</v>
      </c>
      <c r="AD94" s="1" t="s">
        <v>420</v>
      </c>
      <c r="AF94" s="1" t="s">
        <v>57</v>
      </c>
      <c r="AG94" s="1" t="s">
        <v>58</v>
      </c>
      <c r="AJ94" s="1" t="s">
        <v>59</v>
      </c>
      <c r="AK94" s="1" t="s">
        <v>60</v>
      </c>
      <c r="AL94" s="1" t="s">
        <v>1055</v>
      </c>
      <c r="AM94" s="1" t="s">
        <v>1056</v>
      </c>
      <c r="AN94" s="1" t="s">
        <v>96</v>
      </c>
    </row>
    <row r="95" spans="1:40" x14ac:dyDescent="0.3">
      <c r="A95" s="1" t="str">
        <f>HYPERLINK("https://hsdes.intel.com/resource/14013179689","14013179689")</f>
        <v>14013179689</v>
      </c>
      <c r="B95" s="1" t="s">
        <v>1057</v>
      </c>
      <c r="C95" s="1" t="s">
        <v>1916</v>
      </c>
      <c r="F95" s="1" t="s">
        <v>64</v>
      </c>
      <c r="G95" s="1" t="s">
        <v>65</v>
      </c>
      <c r="H95" s="1" t="s">
        <v>39</v>
      </c>
      <c r="I95" s="1" t="s">
        <v>40</v>
      </c>
      <c r="J95" s="1" t="s">
        <v>41</v>
      </c>
      <c r="K95" s="1" t="s">
        <v>601</v>
      </c>
      <c r="L95" s="1">
        <v>20</v>
      </c>
      <c r="M95" s="1">
        <v>15</v>
      </c>
      <c r="N95" s="1" t="s">
        <v>1058</v>
      </c>
      <c r="O95" s="1" t="s">
        <v>1059</v>
      </c>
      <c r="P95" s="1" t="s">
        <v>1060</v>
      </c>
      <c r="Q95" s="1" t="s">
        <v>1061</v>
      </c>
      <c r="R95" s="1" t="s">
        <v>1062</v>
      </c>
      <c r="S95" s="1" t="s">
        <v>1058</v>
      </c>
      <c r="T95" s="1" t="s">
        <v>105</v>
      </c>
      <c r="V95" s="1" t="s">
        <v>72</v>
      </c>
      <c r="W95" s="1" t="s">
        <v>1063</v>
      </c>
      <c r="X95" s="1" t="s">
        <v>51</v>
      </c>
      <c r="Y95" s="1" t="s">
        <v>239</v>
      </c>
      <c r="Z95" s="1" t="s">
        <v>1064</v>
      </c>
      <c r="AA95" s="1" t="s">
        <v>1065</v>
      </c>
      <c r="AC95" s="1" t="s">
        <v>55</v>
      </c>
      <c r="AD95" s="1" t="s">
        <v>420</v>
      </c>
      <c r="AF95" s="1" t="s">
        <v>127</v>
      </c>
      <c r="AG95" s="1" t="s">
        <v>58</v>
      </c>
      <c r="AJ95" s="1" t="s">
        <v>59</v>
      </c>
      <c r="AK95" s="1" t="s">
        <v>1066</v>
      </c>
      <c r="AL95" s="1" t="s">
        <v>1067</v>
      </c>
      <c r="AM95" s="1" t="s">
        <v>1068</v>
      </c>
      <c r="AN95" s="1" t="s">
        <v>1069</v>
      </c>
    </row>
    <row r="96" spans="1:40" x14ac:dyDescent="0.3">
      <c r="A96" s="1" t="str">
        <f>HYPERLINK("https://hsdes.intel.com/resource/14013179756","14013179756")</f>
        <v>14013179756</v>
      </c>
      <c r="B96" s="1" t="s">
        <v>1070</v>
      </c>
      <c r="C96" s="1" t="s">
        <v>1916</v>
      </c>
      <c r="F96" s="1" t="s">
        <v>81</v>
      </c>
      <c r="G96" s="1" t="s">
        <v>65</v>
      </c>
      <c r="H96" s="1" t="s">
        <v>39</v>
      </c>
      <c r="I96" s="1" t="s">
        <v>40</v>
      </c>
      <c r="J96" s="1" t="s">
        <v>41</v>
      </c>
      <c r="K96" s="1" t="s">
        <v>381</v>
      </c>
      <c r="L96" s="1">
        <v>25</v>
      </c>
      <c r="M96" s="1">
        <v>10</v>
      </c>
      <c r="N96" s="1" t="s">
        <v>1071</v>
      </c>
      <c r="O96" s="1" t="s">
        <v>85</v>
      </c>
      <c r="P96" s="1" t="s">
        <v>1072</v>
      </c>
      <c r="Q96" s="1" t="s">
        <v>1073</v>
      </c>
      <c r="R96" s="1" t="s">
        <v>1074</v>
      </c>
      <c r="S96" s="1" t="s">
        <v>1071</v>
      </c>
      <c r="T96" s="1" t="s">
        <v>48</v>
      </c>
      <c r="U96" s="1" t="s">
        <v>89</v>
      </c>
      <c r="V96" s="1" t="s">
        <v>90</v>
      </c>
      <c r="W96" s="1" t="s">
        <v>1075</v>
      </c>
      <c r="X96" s="1" t="s">
        <v>51</v>
      </c>
      <c r="Y96" s="1" t="s">
        <v>239</v>
      </c>
      <c r="Z96" s="1" t="s">
        <v>1076</v>
      </c>
      <c r="AA96" s="1" t="s">
        <v>1077</v>
      </c>
      <c r="AC96" s="1" t="s">
        <v>55</v>
      </c>
      <c r="AD96" s="1" t="s">
        <v>76</v>
      </c>
      <c r="AF96" s="1" t="s">
        <v>57</v>
      </c>
      <c r="AG96" s="1" t="s">
        <v>215</v>
      </c>
      <c r="AJ96" s="1" t="s">
        <v>59</v>
      </c>
      <c r="AK96" s="1" t="s">
        <v>60</v>
      </c>
      <c r="AL96" s="1" t="s">
        <v>1078</v>
      </c>
      <c r="AM96" s="1" t="s">
        <v>1079</v>
      </c>
      <c r="AN96" s="1" t="s">
        <v>1080</v>
      </c>
    </row>
    <row r="97" spans="1:40" x14ac:dyDescent="0.3">
      <c r="A97" s="1" t="str">
        <f>HYPERLINK("https://hsdes.intel.com/resource/14013179878","14013179878")</f>
        <v>14013179878</v>
      </c>
      <c r="B97" s="1" t="s">
        <v>1081</v>
      </c>
      <c r="C97" s="1" t="s">
        <v>1916</v>
      </c>
      <c r="F97" s="1" t="s">
        <v>559</v>
      </c>
      <c r="G97" s="1" t="s">
        <v>98</v>
      </c>
      <c r="H97" s="1" t="s">
        <v>39</v>
      </c>
      <c r="I97" s="1" t="s">
        <v>40</v>
      </c>
      <c r="J97" s="1" t="s">
        <v>41</v>
      </c>
      <c r="K97" s="1" t="s">
        <v>83</v>
      </c>
      <c r="L97" s="1">
        <v>20</v>
      </c>
      <c r="M97" s="1">
        <v>10</v>
      </c>
      <c r="N97" s="1" t="s">
        <v>1082</v>
      </c>
      <c r="O97" s="1" t="s">
        <v>1083</v>
      </c>
      <c r="P97" s="1" t="s">
        <v>1084</v>
      </c>
      <c r="Q97" s="1" t="s">
        <v>1085</v>
      </c>
      <c r="R97" s="1" t="s">
        <v>1086</v>
      </c>
      <c r="S97" s="1" t="s">
        <v>1082</v>
      </c>
      <c r="T97" s="1" t="s">
        <v>48</v>
      </c>
      <c r="U97" s="1" t="s">
        <v>89</v>
      </c>
      <c r="V97" s="1" t="s">
        <v>90</v>
      </c>
      <c r="W97" s="1" t="s">
        <v>1087</v>
      </c>
      <c r="X97" s="1" t="s">
        <v>108</v>
      </c>
      <c r="Y97" s="1" t="s">
        <v>239</v>
      </c>
      <c r="Z97" s="1" t="s">
        <v>1088</v>
      </c>
      <c r="AA97" s="1" t="s">
        <v>1089</v>
      </c>
      <c r="AC97" s="1" t="s">
        <v>55</v>
      </c>
      <c r="AD97" s="1" t="s">
        <v>759</v>
      </c>
      <c r="AF97" s="1" t="s">
        <v>57</v>
      </c>
      <c r="AG97" s="1" t="s">
        <v>58</v>
      </c>
      <c r="AJ97" s="1" t="s">
        <v>59</v>
      </c>
      <c r="AK97" s="1" t="s">
        <v>285</v>
      </c>
      <c r="AL97" s="1" t="s">
        <v>1090</v>
      </c>
      <c r="AM97" s="1" t="s">
        <v>1091</v>
      </c>
      <c r="AN97" s="1" t="s">
        <v>1092</v>
      </c>
    </row>
    <row r="98" spans="1:40" x14ac:dyDescent="0.3">
      <c r="A98" s="1" t="str">
        <f>HYPERLINK("https://hsdes.intel.com/resource/14013179900","14013179900")</f>
        <v>14013179900</v>
      </c>
      <c r="B98" s="1" t="s">
        <v>1093</v>
      </c>
      <c r="C98" s="1" t="s">
        <v>1916</v>
      </c>
      <c r="F98" s="1" t="s">
        <v>867</v>
      </c>
      <c r="G98" s="1" t="s">
        <v>65</v>
      </c>
      <c r="H98" s="1" t="s">
        <v>39</v>
      </c>
      <c r="I98" s="1" t="s">
        <v>40</v>
      </c>
      <c r="J98" s="1" t="s">
        <v>41</v>
      </c>
      <c r="K98" s="1" t="s">
        <v>1094</v>
      </c>
      <c r="L98" s="1">
        <v>15</v>
      </c>
      <c r="M98" s="1">
        <v>10</v>
      </c>
      <c r="N98" s="1" t="s">
        <v>1095</v>
      </c>
      <c r="O98" s="1" t="s">
        <v>562</v>
      </c>
      <c r="P98" s="1" t="s">
        <v>1096</v>
      </c>
      <c r="Q98" s="1" t="s">
        <v>1097</v>
      </c>
      <c r="R98" s="1" t="s">
        <v>1098</v>
      </c>
      <c r="S98" s="1" t="s">
        <v>1095</v>
      </c>
      <c r="T98" s="1" t="s">
        <v>105</v>
      </c>
      <c r="U98" s="1" t="s">
        <v>873</v>
      </c>
      <c r="V98" s="1" t="s">
        <v>874</v>
      </c>
      <c r="W98" s="1" t="s">
        <v>1099</v>
      </c>
      <c r="X98" s="1" t="s">
        <v>51</v>
      </c>
      <c r="Y98" s="1" t="s">
        <v>239</v>
      </c>
      <c r="Z98" s="1" t="s">
        <v>1100</v>
      </c>
      <c r="AA98" s="1" t="s">
        <v>1101</v>
      </c>
      <c r="AC98" s="1" t="s">
        <v>55</v>
      </c>
      <c r="AD98" s="1" t="s">
        <v>56</v>
      </c>
      <c r="AF98" s="1" t="s">
        <v>57</v>
      </c>
      <c r="AG98" s="1" t="s">
        <v>215</v>
      </c>
      <c r="AJ98" s="1" t="s">
        <v>59</v>
      </c>
      <c r="AK98" s="1" t="s">
        <v>285</v>
      </c>
      <c r="AL98" s="1" t="s">
        <v>1102</v>
      </c>
      <c r="AM98" s="1" t="s">
        <v>1103</v>
      </c>
      <c r="AN98" s="1" t="s">
        <v>1104</v>
      </c>
    </row>
    <row r="99" spans="1:40" x14ac:dyDescent="0.3">
      <c r="A99" s="1" t="str">
        <f>HYPERLINK("https://hsdes.intel.com/resource/14013179902","14013179902")</f>
        <v>14013179902</v>
      </c>
      <c r="B99" s="1" t="s">
        <v>1105</v>
      </c>
      <c r="C99" s="1" t="s">
        <v>1916</v>
      </c>
      <c r="F99" s="1" t="s">
        <v>64</v>
      </c>
      <c r="G99" s="1" t="s">
        <v>65</v>
      </c>
      <c r="H99" s="1" t="s">
        <v>39</v>
      </c>
      <c r="I99" s="1" t="s">
        <v>40</v>
      </c>
      <c r="J99" s="1" t="s">
        <v>41</v>
      </c>
      <c r="K99" s="1" t="s">
        <v>66</v>
      </c>
      <c r="L99" s="1">
        <v>30</v>
      </c>
      <c r="M99" s="1">
        <v>12</v>
      </c>
      <c r="N99" s="1" t="s">
        <v>1106</v>
      </c>
      <c r="O99" s="1" t="s">
        <v>68</v>
      </c>
      <c r="P99" s="1" t="s">
        <v>1107</v>
      </c>
      <c r="Q99" s="1" t="s">
        <v>604</v>
      </c>
      <c r="R99" s="1" t="s">
        <v>1108</v>
      </c>
      <c r="S99" s="1" t="s">
        <v>1106</v>
      </c>
      <c r="T99" s="1" t="s">
        <v>48</v>
      </c>
      <c r="V99" s="1" t="s">
        <v>72</v>
      </c>
      <c r="W99" s="1" t="s">
        <v>1109</v>
      </c>
      <c r="X99" s="1" t="s">
        <v>51</v>
      </c>
      <c r="Y99" s="1" t="s">
        <v>239</v>
      </c>
      <c r="Z99" s="1" t="s">
        <v>803</v>
      </c>
      <c r="AA99" s="1" t="s">
        <v>1110</v>
      </c>
      <c r="AC99" s="1" t="s">
        <v>55</v>
      </c>
      <c r="AD99" s="1" t="s">
        <v>76</v>
      </c>
      <c r="AF99" s="1" t="s">
        <v>57</v>
      </c>
      <c r="AG99" s="1" t="s">
        <v>215</v>
      </c>
      <c r="AJ99" s="1" t="s">
        <v>59</v>
      </c>
      <c r="AK99" s="1" t="s">
        <v>60</v>
      </c>
      <c r="AL99" s="1" t="s">
        <v>1111</v>
      </c>
      <c r="AM99" s="1" t="s">
        <v>1112</v>
      </c>
      <c r="AN99" s="1" t="s">
        <v>148</v>
      </c>
    </row>
    <row r="100" spans="1:40" x14ac:dyDescent="0.3">
      <c r="A100" s="1" t="str">
        <f>HYPERLINK("https://hsdes.intel.com/resource/14013179977","14013179977")</f>
        <v>14013179977</v>
      </c>
      <c r="B100" s="1" t="s">
        <v>1113</v>
      </c>
      <c r="C100" s="1" t="s">
        <v>1916</v>
      </c>
      <c r="F100" s="1" t="s">
        <v>37</v>
      </c>
      <c r="G100" s="1" t="s">
        <v>1034</v>
      </c>
      <c r="H100" s="1" t="s">
        <v>39</v>
      </c>
      <c r="I100" s="1" t="s">
        <v>40</v>
      </c>
      <c r="J100" s="1" t="s">
        <v>41</v>
      </c>
      <c r="K100" s="1" t="s">
        <v>1035</v>
      </c>
      <c r="L100" s="1">
        <v>5</v>
      </c>
      <c r="M100" s="1">
        <v>4</v>
      </c>
      <c r="N100" s="1" t="s">
        <v>1114</v>
      </c>
      <c r="O100" s="1" t="s">
        <v>1037</v>
      </c>
      <c r="P100" s="1" t="s">
        <v>1115</v>
      </c>
      <c r="Q100" s="1" t="s">
        <v>1116</v>
      </c>
      <c r="R100" s="1" t="s">
        <v>1117</v>
      </c>
      <c r="S100" s="1" t="s">
        <v>1114</v>
      </c>
      <c r="T100" s="1" t="s">
        <v>48</v>
      </c>
      <c r="V100" s="1" t="s">
        <v>49</v>
      </c>
      <c r="W100" s="1" t="s">
        <v>1118</v>
      </c>
      <c r="X100" s="1" t="s">
        <v>51</v>
      </c>
      <c r="Y100" s="1" t="s">
        <v>124</v>
      </c>
      <c r="Z100" s="1" t="s">
        <v>1030</v>
      </c>
      <c r="AA100" s="1" t="s">
        <v>1021</v>
      </c>
      <c r="AC100" s="1" t="s">
        <v>55</v>
      </c>
      <c r="AD100" s="1" t="s">
        <v>56</v>
      </c>
      <c r="AF100" s="1" t="s">
        <v>57</v>
      </c>
      <c r="AG100" s="1" t="s">
        <v>58</v>
      </c>
      <c r="AJ100" s="1" t="s">
        <v>59</v>
      </c>
      <c r="AK100" s="1" t="s">
        <v>243</v>
      </c>
      <c r="AL100" s="1" t="s">
        <v>1119</v>
      </c>
      <c r="AM100" s="1" t="s">
        <v>1120</v>
      </c>
      <c r="AN100" s="1" t="s">
        <v>1044</v>
      </c>
    </row>
    <row r="101" spans="1:40" x14ac:dyDescent="0.3">
      <c r="A101" s="1" t="str">
        <f>HYPERLINK("https://hsdes.intel.com/resource/14013184884","14013184884")</f>
        <v>14013184884</v>
      </c>
      <c r="B101" s="1" t="s">
        <v>1121</v>
      </c>
      <c r="C101" s="1" t="s">
        <v>1916</v>
      </c>
      <c r="F101" s="1" t="s">
        <v>867</v>
      </c>
      <c r="G101" s="1" t="s">
        <v>65</v>
      </c>
      <c r="H101" s="1" t="s">
        <v>39</v>
      </c>
      <c r="I101" s="1" t="s">
        <v>40</v>
      </c>
      <c r="J101" s="1" t="s">
        <v>41</v>
      </c>
      <c r="K101" s="1" t="s">
        <v>42</v>
      </c>
      <c r="L101" s="1">
        <v>300</v>
      </c>
      <c r="M101" s="1">
        <v>15</v>
      </c>
      <c r="N101" s="1" t="s">
        <v>1122</v>
      </c>
      <c r="O101" s="1" t="s">
        <v>869</v>
      </c>
      <c r="P101" s="1" t="s">
        <v>1123</v>
      </c>
      <c r="Q101" s="1" t="s">
        <v>1124</v>
      </c>
      <c r="R101" s="1" t="s">
        <v>1125</v>
      </c>
      <c r="S101" s="1" t="s">
        <v>1122</v>
      </c>
      <c r="T101" s="1" t="s">
        <v>105</v>
      </c>
      <c r="U101" s="1" t="s">
        <v>873</v>
      </c>
      <c r="V101" s="1" t="s">
        <v>874</v>
      </c>
      <c r="W101" s="1" t="s">
        <v>1126</v>
      </c>
      <c r="X101" s="1" t="s">
        <v>51</v>
      </c>
      <c r="Y101" s="1" t="s">
        <v>239</v>
      </c>
      <c r="Z101" s="1" t="s">
        <v>1127</v>
      </c>
      <c r="AA101" s="1" t="s">
        <v>1128</v>
      </c>
      <c r="AC101" s="1" t="s">
        <v>55</v>
      </c>
      <c r="AD101" s="1" t="s">
        <v>56</v>
      </c>
      <c r="AF101" s="1" t="s">
        <v>127</v>
      </c>
      <c r="AG101" s="1" t="s">
        <v>215</v>
      </c>
      <c r="AJ101" s="1" t="s">
        <v>1129</v>
      </c>
      <c r="AK101" s="1" t="s">
        <v>60</v>
      </c>
      <c r="AL101" s="1" t="s">
        <v>1130</v>
      </c>
      <c r="AM101" s="1" t="s">
        <v>1131</v>
      </c>
      <c r="AN101" s="1" t="s">
        <v>96</v>
      </c>
    </row>
    <row r="102" spans="1:40" x14ac:dyDescent="0.3">
      <c r="A102" s="1" t="str">
        <f>HYPERLINK("https://hsdes.intel.com/resource/14013184886","14013184886")</f>
        <v>14013184886</v>
      </c>
      <c r="B102" s="1" t="s">
        <v>1132</v>
      </c>
      <c r="C102" s="1" t="s">
        <v>1916</v>
      </c>
      <c r="F102" s="1" t="s">
        <v>867</v>
      </c>
      <c r="G102" s="1" t="s">
        <v>98</v>
      </c>
      <c r="H102" s="1" t="s">
        <v>39</v>
      </c>
      <c r="I102" s="1" t="s">
        <v>40</v>
      </c>
      <c r="J102" s="1" t="s">
        <v>41</v>
      </c>
      <c r="K102" s="1" t="s">
        <v>1094</v>
      </c>
      <c r="L102" s="1">
        <v>25</v>
      </c>
      <c r="M102" s="1">
        <v>25</v>
      </c>
      <c r="N102" s="1" t="s">
        <v>1133</v>
      </c>
      <c r="O102" s="1" t="s">
        <v>869</v>
      </c>
      <c r="P102" s="1" t="s">
        <v>1134</v>
      </c>
      <c r="Q102" s="1" t="s">
        <v>1124</v>
      </c>
      <c r="R102" s="1" t="s">
        <v>1135</v>
      </c>
      <c r="S102" s="1" t="s">
        <v>1133</v>
      </c>
      <c r="T102" s="1" t="s">
        <v>48</v>
      </c>
      <c r="V102" s="1" t="s">
        <v>874</v>
      </c>
      <c r="W102" s="1" t="s">
        <v>1136</v>
      </c>
      <c r="X102" s="1" t="s">
        <v>51</v>
      </c>
      <c r="Y102" s="1" t="s">
        <v>239</v>
      </c>
      <c r="Z102" s="1" t="s">
        <v>1137</v>
      </c>
      <c r="AA102" s="1" t="s">
        <v>1138</v>
      </c>
      <c r="AC102" s="1" t="s">
        <v>55</v>
      </c>
      <c r="AD102" s="1" t="s">
        <v>56</v>
      </c>
      <c r="AF102" s="1" t="s">
        <v>135</v>
      </c>
      <c r="AG102" s="1" t="s">
        <v>215</v>
      </c>
      <c r="AJ102" s="1" t="s">
        <v>1129</v>
      </c>
      <c r="AK102" s="1" t="s">
        <v>60</v>
      </c>
      <c r="AL102" s="1" t="s">
        <v>1139</v>
      </c>
      <c r="AM102" s="1" t="s">
        <v>1140</v>
      </c>
      <c r="AN102" s="1" t="s">
        <v>1141</v>
      </c>
    </row>
    <row r="103" spans="1:40" x14ac:dyDescent="0.3">
      <c r="A103" s="1" t="str">
        <f>HYPERLINK("https://hsdes.intel.com/resource/14013185088","14013185088")</f>
        <v>14013185088</v>
      </c>
      <c r="B103" s="1" t="s">
        <v>1142</v>
      </c>
      <c r="C103" s="1" t="s">
        <v>1916</v>
      </c>
      <c r="F103" s="1" t="s">
        <v>867</v>
      </c>
      <c r="G103" s="1" t="s">
        <v>65</v>
      </c>
      <c r="H103" s="1" t="s">
        <v>39</v>
      </c>
      <c r="I103" s="1" t="s">
        <v>40</v>
      </c>
      <c r="J103" s="1" t="s">
        <v>41</v>
      </c>
      <c r="K103" s="1" t="s">
        <v>42</v>
      </c>
      <c r="L103" s="1">
        <v>20</v>
      </c>
      <c r="M103" s="1">
        <v>20</v>
      </c>
      <c r="N103" s="1" t="s">
        <v>1143</v>
      </c>
      <c r="O103" s="1" t="s">
        <v>869</v>
      </c>
      <c r="P103" s="1" t="s">
        <v>1144</v>
      </c>
      <c r="Q103" s="1" t="s">
        <v>1145</v>
      </c>
      <c r="R103" s="1" t="s">
        <v>1146</v>
      </c>
      <c r="S103" s="1" t="s">
        <v>1143</v>
      </c>
      <c r="T103" s="1" t="s">
        <v>105</v>
      </c>
      <c r="U103" s="1" t="s">
        <v>873</v>
      </c>
      <c r="V103" s="1" t="s">
        <v>874</v>
      </c>
      <c r="W103" s="1" t="s">
        <v>1147</v>
      </c>
      <c r="X103" s="1" t="s">
        <v>51</v>
      </c>
      <c r="Y103" s="1" t="s">
        <v>239</v>
      </c>
      <c r="Z103" s="1" t="s">
        <v>908</v>
      </c>
      <c r="AA103" s="1" t="s">
        <v>1148</v>
      </c>
      <c r="AC103" s="1" t="s">
        <v>55</v>
      </c>
      <c r="AD103" s="1" t="s">
        <v>56</v>
      </c>
      <c r="AF103" s="1" t="s">
        <v>127</v>
      </c>
      <c r="AG103" s="1" t="s">
        <v>215</v>
      </c>
      <c r="AJ103" s="1" t="s">
        <v>1129</v>
      </c>
      <c r="AK103" s="1" t="s">
        <v>60</v>
      </c>
      <c r="AL103" s="1" t="s">
        <v>1149</v>
      </c>
      <c r="AM103" s="1" t="s">
        <v>1150</v>
      </c>
      <c r="AN103" s="1" t="s">
        <v>96</v>
      </c>
    </row>
    <row r="104" spans="1:40" x14ac:dyDescent="0.3">
      <c r="A104" s="1" t="str">
        <f>HYPERLINK("https://hsdes.intel.com/resource/14013185094","14013185094")</f>
        <v>14013185094</v>
      </c>
      <c r="B104" s="1" t="s">
        <v>1151</v>
      </c>
      <c r="C104" s="1" t="s">
        <v>1916</v>
      </c>
      <c r="F104" s="1" t="s">
        <v>867</v>
      </c>
      <c r="G104" s="1" t="s">
        <v>65</v>
      </c>
      <c r="H104" s="1" t="s">
        <v>39</v>
      </c>
      <c r="I104" s="1" t="s">
        <v>40</v>
      </c>
      <c r="J104" s="1" t="s">
        <v>41</v>
      </c>
      <c r="K104" s="1" t="s">
        <v>42</v>
      </c>
      <c r="L104" s="1">
        <v>20</v>
      </c>
      <c r="M104" s="1">
        <v>20</v>
      </c>
      <c r="N104" s="1" t="s">
        <v>1152</v>
      </c>
      <c r="O104" s="1" t="s">
        <v>869</v>
      </c>
      <c r="P104" s="1" t="s">
        <v>1144</v>
      </c>
      <c r="Q104" s="1" t="s">
        <v>1145</v>
      </c>
      <c r="R104" s="1" t="s">
        <v>1153</v>
      </c>
      <c r="S104" s="1" t="s">
        <v>1152</v>
      </c>
      <c r="T104" s="1" t="s">
        <v>105</v>
      </c>
      <c r="U104" s="1" t="s">
        <v>873</v>
      </c>
      <c r="V104" s="1" t="s">
        <v>874</v>
      </c>
      <c r="W104" s="1" t="s">
        <v>1154</v>
      </c>
      <c r="X104" s="1" t="s">
        <v>51</v>
      </c>
      <c r="Y104" s="1" t="s">
        <v>239</v>
      </c>
      <c r="Z104" s="1" t="s">
        <v>908</v>
      </c>
      <c r="AA104" s="1" t="s">
        <v>1046</v>
      </c>
      <c r="AC104" s="1" t="s">
        <v>55</v>
      </c>
      <c r="AD104" s="1" t="s">
        <v>56</v>
      </c>
      <c r="AF104" s="1" t="s">
        <v>127</v>
      </c>
      <c r="AG104" s="1" t="s">
        <v>215</v>
      </c>
      <c r="AJ104" s="1" t="s">
        <v>1129</v>
      </c>
      <c r="AK104" s="1" t="s">
        <v>60</v>
      </c>
      <c r="AL104" s="1" t="s">
        <v>1155</v>
      </c>
      <c r="AM104" s="1" t="s">
        <v>1156</v>
      </c>
      <c r="AN104" s="1" t="s">
        <v>797</v>
      </c>
    </row>
    <row r="105" spans="1:40" x14ac:dyDescent="0.3">
      <c r="A105" s="1" t="str">
        <f>HYPERLINK("https://hsdes.intel.com/resource/14013185096","14013185096")</f>
        <v>14013185096</v>
      </c>
      <c r="B105" s="1" t="s">
        <v>1157</v>
      </c>
      <c r="C105" s="1" t="s">
        <v>1916</v>
      </c>
      <c r="F105" s="1" t="s">
        <v>867</v>
      </c>
      <c r="G105" s="1" t="s">
        <v>65</v>
      </c>
      <c r="H105" s="1" t="s">
        <v>39</v>
      </c>
      <c r="I105" s="1" t="s">
        <v>40</v>
      </c>
      <c r="J105" s="1" t="s">
        <v>41</v>
      </c>
      <c r="K105" s="1" t="s">
        <v>42</v>
      </c>
      <c r="L105" s="1">
        <v>25</v>
      </c>
      <c r="M105" s="1">
        <v>18</v>
      </c>
      <c r="N105" s="1" t="s">
        <v>1158</v>
      </c>
      <c r="O105" s="1" t="s">
        <v>869</v>
      </c>
      <c r="P105" s="1" t="s">
        <v>1159</v>
      </c>
      <c r="Q105" s="1" t="s">
        <v>1145</v>
      </c>
      <c r="R105" s="1" t="s">
        <v>1160</v>
      </c>
      <c r="S105" s="1" t="s">
        <v>1158</v>
      </c>
      <c r="T105" s="1" t="s">
        <v>105</v>
      </c>
      <c r="U105" s="1" t="s">
        <v>873</v>
      </c>
      <c r="V105" s="1" t="s">
        <v>874</v>
      </c>
      <c r="W105" s="1" t="s">
        <v>1161</v>
      </c>
      <c r="X105" s="1" t="s">
        <v>51</v>
      </c>
      <c r="Y105" s="1" t="s">
        <v>239</v>
      </c>
      <c r="Z105" s="1" t="s">
        <v>908</v>
      </c>
      <c r="AA105" s="1" t="s">
        <v>1162</v>
      </c>
      <c r="AC105" s="1" t="s">
        <v>55</v>
      </c>
      <c r="AD105" s="1" t="s">
        <v>56</v>
      </c>
      <c r="AF105" s="1" t="s">
        <v>127</v>
      </c>
      <c r="AG105" s="1" t="s">
        <v>215</v>
      </c>
      <c r="AJ105" s="1" t="s">
        <v>1129</v>
      </c>
      <c r="AK105" s="1" t="s">
        <v>60</v>
      </c>
      <c r="AL105" s="1" t="s">
        <v>1163</v>
      </c>
      <c r="AM105" s="1" t="s">
        <v>1164</v>
      </c>
      <c r="AN105" s="1" t="s">
        <v>797</v>
      </c>
    </row>
    <row r="106" spans="1:40" x14ac:dyDescent="0.3">
      <c r="A106" s="1" t="str">
        <f>HYPERLINK("https://hsdes.intel.com/resource/14013185098","14013185098")</f>
        <v>14013185098</v>
      </c>
      <c r="B106" s="1" t="s">
        <v>1165</v>
      </c>
      <c r="C106" s="1" t="s">
        <v>1916</v>
      </c>
      <c r="F106" s="1" t="s">
        <v>867</v>
      </c>
      <c r="G106" s="1" t="s">
        <v>65</v>
      </c>
      <c r="H106" s="1" t="s">
        <v>39</v>
      </c>
      <c r="I106" s="1" t="s">
        <v>40</v>
      </c>
      <c r="J106" s="1" t="s">
        <v>41</v>
      </c>
      <c r="K106" s="1" t="s">
        <v>42</v>
      </c>
      <c r="L106" s="1">
        <v>25</v>
      </c>
      <c r="M106" s="1">
        <v>18</v>
      </c>
      <c r="N106" s="1" t="s">
        <v>1166</v>
      </c>
      <c r="O106" s="1" t="s">
        <v>869</v>
      </c>
      <c r="P106" s="1" t="s">
        <v>1167</v>
      </c>
      <c r="Q106" s="1" t="s">
        <v>1145</v>
      </c>
      <c r="R106" s="1" t="s">
        <v>1160</v>
      </c>
      <c r="S106" s="1" t="s">
        <v>1166</v>
      </c>
      <c r="T106" s="1" t="s">
        <v>105</v>
      </c>
      <c r="V106" s="1" t="s">
        <v>874</v>
      </c>
      <c r="W106" s="1" t="s">
        <v>1168</v>
      </c>
      <c r="X106" s="1" t="s">
        <v>51</v>
      </c>
      <c r="Y106" s="1" t="s">
        <v>239</v>
      </c>
      <c r="Z106" s="1" t="s">
        <v>1137</v>
      </c>
      <c r="AA106" s="1" t="s">
        <v>1169</v>
      </c>
      <c r="AC106" s="1" t="s">
        <v>55</v>
      </c>
      <c r="AD106" s="1" t="s">
        <v>56</v>
      </c>
      <c r="AF106" s="1" t="s">
        <v>127</v>
      </c>
      <c r="AG106" s="1" t="s">
        <v>215</v>
      </c>
      <c r="AJ106" s="1" t="s">
        <v>1129</v>
      </c>
      <c r="AK106" s="1" t="s">
        <v>60</v>
      </c>
      <c r="AL106" s="1" t="s">
        <v>1170</v>
      </c>
      <c r="AM106" s="1" t="s">
        <v>1171</v>
      </c>
      <c r="AN106" s="1" t="s">
        <v>1172</v>
      </c>
    </row>
    <row r="107" spans="1:40" x14ac:dyDescent="0.3">
      <c r="A107" s="1" t="str">
        <f>HYPERLINK("https://hsdes.intel.com/resource/14013185100","14013185100")</f>
        <v>14013185100</v>
      </c>
      <c r="B107" s="1" t="s">
        <v>1173</v>
      </c>
      <c r="C107" s="1" t="s">
        <v>1916</v>
      </c>
      <c r="F107" s="1" t="s">
        <v>867</v>
      </c>
      <c r="G107" s="1" t="s">
        <v>65</v>
      </c>
      <c r="H107" s="1" t="s">
        <v>39</v>
      </c>
      <c r="I107" s="1" t="s">
        <v>40</v>
      </c>
      <c r="J107" s="1" t="s">
        <v>41</v>
      </c>
      <c r="K107" s="1" t="s">
        <v>42</v>
      </c>
      <c r="L107" s="1">
        <v>25</v>
      </c>
      <c r="M107" s="1">
        <v>18</v>
      </c>
      <c r="N107" s="1" t="s">
        <v>1174</v>
      </c>
      <c r="O107" s="1" t="s">
        <v>869</v>
      </c>
      <c r="P107" s="1" t="s">
        <v>1175</v>
      </c>
      <c r="Q107" s="1" t="s">
        <v>1145</v>
      </c>
      <c r="R107" s="1" t="s">
        <v>1146</v>
      </c>
      <c r="S107" s="1" t="s">
        <v>1174</v>
      </c>
      <c r="T107" s="1" t="s">
        <v>105</v>
      </c>
      <c r="V107" s="1" t="s">
        <v>874</v>
      </c>
      <c r="W107" s="1" t="s">
        <v>1176</v>
      </c>
      <c r="X107" s="1" t="s">
        <v>51</v>
      </c>
      <c r="Y107" s="1" t="s">
        <v>239</v>
      </c>
      <c r="Z107" s="1" t="s">
        <v>1177</v>
      </c>
      <c r="AA107" s="1" t="s">
        <v>1138</v>
      </c>
      <c r="AC107" s="1" t="s">
        <v>55</v>
      </c>
      <c r="AD107" s="1" t="s">
        <v>56</v>
      </c>
      <c r="AF107" s="1" t="s">
        <v>127</v>
      </c>
      <c r="AG107" s="1" t="s">
        <v>215</v>
      </c>
      <c r="AJ107" s="1" t="s">
        <v>1129</v>
      </c>
      <c r="AK107" s="1" t="s">
        <v>60</v>
      </c>
      <c r="AL107" s="1" t="s">
        <v>1178</v>
      </c>
      <c r="AM107" s="1" t="s">
        <v>1179</v>
      </c>
      <c r="AN107" s="1" t="s">
        <v>1180</v>
      </c>
    </row>
    <row r="108" spans="1:40" x14ac:dyDescent="0.3">
      <c r="A108" s="1" t="str">
        <f>HYPERLINK("https://hsdes.intel.com/resource/14013185192","14013185192")</f>
        <v>14013185192</v>
      </c>
      <c r="B108" s="1" t="s">
        <v>1181</v>
      </c>
      <c r="C108" s="1" t="s">
        <v>1916</v>
      </c>
      <c r="F108" s="1" t="s">
        <v>49</v>
      </c>
      <c r="G108" s="1" t="s">
        <v>98</v>
      </c>
      <c r="H108" s="1" t="s">
        <v>39</v>
      </c>
      <c r="I108" s="1" t="s">
        <v>40</v>
      </c>
      <c r="J108" s="1" t="s">
        <v>41</v>
      </c>
      <c r="K108" s="1" t="s">
        <v>357</v>
      </c>
      <c r="L108" s="1">
        <v>20</v>
      </c>
      <c r="M108" s="1">
        <v>18</v>
      </c>
      <c r="N108" s="1" t="s">
        <v>1182</v>
      </c>
      <c r="O108" s="1" t="s">
        <v>101</v>
      </c>
      <c r="P108" s="1" t="s">
        <v>1183</v>
      </c>
      <c r="Q108" s="1" t="s">
        <v>1184</v>
      </c>
      <c r="R108" s="1" t="s">
        <v>1185</v>
      </c>
      <c r="S108" s="1" t="s">
        <v>1182</v>
      </c>
      <c r="T108" s="1" t="s">
        <v>48</v>
      </c>
      <c r="V108" s="1" t="s">
        <v>106</v>
      </c>
      <c r="W108" s="1" t="s">
        <v>1186</v>
      </c>
      <c r="X108" s="1" t="s">
        <v>51</v>
      </c>
      <c r="Y108" s="1" t="s">
        <v>52</v>
      </c>
      <c r="Z108" s="1" t="s">
        <v>1187</v>
      </c>
      <c r="AA108" s="1" t="s">
        <v>1188</v>
      </c>
      <c r="AC108" s="1" t="s">
        <v>55</v>
      </c>
      <c r="AD108" s="1" t="s">
        <v>56</v>
      </c>
      <c r="AF108" s="1" t="s">
        <v>127</v>
      </c>
      <c r="AG108" s="1" t="s">
        <v>58</v>
      </c>
      <c r="AJ108" s="1" t="s">
        <v>59</v>
      </c>
      <c r="AK108" s="1" t="s">
        <v>60</v>
      </c>
      <c r="AL108" s="1" t="s">
        <v>1189</v>
      </c>
      <c r="AM108" s="1" t="s">
        <v>1190</v>
      </c>
      <c r="AN108" s="1" t="s">
        <v>1191</v>
      </c>
    </row>
    <row r="109" spans="1:40" x14ac:dyDescent="0.3">
      <c r="A109" s="1" t="str">
        <f>HYPERLINK("https://hsdes.intel.com/resource/14013185197","14013185197")</f>
        <v>14013185197</v>
      </c>
      <c r="B109" s="1" t="s">
        <v>1192</v>
      </c>
      <c r="C109" s="1" t="s">
        <v>1916</v>
      </c>
      <c r="F109" s="1" t="s">
        <v>867</v>
      </c>
      <c r="G109" s="1" t="s">
        <v>65</v>
      </c>
      <c r="H109" s="1" t="s">
        <v>39</v>
      </c>
      <c r="I109" s="1" t="s">
        <v>40</v>
      </c>
      <c r="J109" s="1" t="s">
        <v>41</v>
      </c>
      <c r="K109" s="1" t="s">
        <v>1094</v>
      </c>
      <c r="L109" s="1">
        <v>30</v>
      </c>
      <c r="M109" s="1">
        <v>20</v>
      </c>
      <c r="N109" s="1" t="s">
        <v>1193</v>
      </c>
      <c r="O109" s="1" t="s">
        <v>869</v>
      </c>
      <c r="P109" s="1" t="s">
        <v>1194</v>
      </c>
      <c r="Q109" s="1" t="s">
        <v>1195</v>
      </c>
      <c r="R109" s="1" t="s">
        <v>1153</v>
      </c>
      <c r="S109" s="1" t="s">
        <v>1193</v>
      </c>
      <c r="T109" s="1" t="s">
        <v>105</v>
      </c>
      <c r="U109" s="1" t="s">
        <v>873</v>
      </c>
      <c r="V109" s="1" t="s">
        <v>874</v>
      </c>
      <c r="W109" s="1" t="s">
        <v>1196</v>
      </c>
      <c r="X109" s="1" t="s">
        <v>51</v>
      </c>
      <c r="Y109" s="1" t="s">
        <v>239</v>
      </c>
      <c r="Z109" s="1" t="s">
        <v>908</v>
      </c>
      <c r="AA109" s="1" t="s">
        <v>1197</v>
      </c>
      <c r="AC109" s="1" t="s">
        <v>55</v>
      </c>
      <c r="AD109" s="1" t="s">
        <v>56</v>
      </c>
      <c r="AF109" s="1" t="s">
        <v>127</v>
      </c>
      <c r="AG109" s="1" t="s">
        <v>215</v>
      </c>
      <c r="AJ109" s="1" t="s">
        <v>1129</v>
      </c>
      <c r="AK109" s="1" t="s">
        <v>60</v>
      </c>
      <c r="AL109" s="1" t="s">
        <v>1198</v>
      </c>
      <c r="AM109" s="1" t="s">
        <v>1199</v>
      </c>
      <c r="AN109" s="1" t="s">
        <v>797</v>
      </c>
    </row>
    <row r="110" spans="1:40" x14ac:dyDescent="0.3">
      <c r="A110" s="1" t="str">
        <f>HYPERLINK("https://hsdes.intel.com/resource/14013185512","14013185512")</f>
        <v>14013185512</v>
      </c>
      <c r="B110" s="1" t="s">
        <v>1200</v>
      </c>
      <c r="C110" s="1" t="s">
        <v>1916</v>
      </c>
      <c r="F110" s="1" t="s">
        <v>867</v>
      </c>
      <c r="G110" s="1" t="s">
        <v>65</v>
      </c>
      <c r="H110" s="1" t="s">
        <v>39</v>
      </c>
      <c r="I110" s="1" t="s">
        <v>40</v>
      </c>
      <c r="J110" s="1" t="s">
        <v>41</v>
      </c>
      <c r="K110" s="1" t="s">
        <v>1094</v>
      </c>
      <c r="L110" s="1">
        <v>25</v>
      </c>
      <c r="M110" s="1">
        <v>10</v>
      </c>
      <c r="N110" s="1" t="s">
        <v>1201</v>
      </c>
      <c r="O110" s="1" t="s">
        <v>869</v>
      </c>
      <c r="P110" s="1" t="s">
        <v>1202</v>
      </c>
      <c r="Q110" s="1" t="s">
        <v>1203</v>
      </c>
      <c r="R110" s="1" t="s">
        <v>1204</v>
      </c>
      <c r="S110" s="1" t="s">
        <v>1201</v>
      </c>
      <c r="T110" s="1" t="s">
        <v>105</v>
      </c>
      <c r="U110" s="1" t="s">
        <v>873</v>
      </c>
      <c r="V110" s="1" t="s">
        <v>874</v>
      </c>
      <c r="W110" s="1" t="s">
        <v>1205</v>
      </c>
      <c r="X110" s="1" t="s">
        <v>51</v>
      </c>
      <c r="Y110" s="1" t="s">
        <v>239</v>
      </c>
      <c r="Z110" s="1" t="s">
        <v>908</v>
      </c>
      <c r="AA110" s="1" t="s">
        <v>1197</v>
      </c>
      <c r="AC110" s="1" t="s">
        <v>55</v>
      </c>
      <c r="AD110" s="1" t="s">
        <v>56</v>
      </c>
      <c r="AF110" s="1" t="s">
        <v>57</v>
      </c>
      <c r="AG110" s="1" t="s">
        <v>215</v>
      </c>
      <c r="AJ110" s="1" t="s">
        <v>1129</v>
      </c>
      <c r="AK110" s="1" t="s">
        <v>285</v>
      </c>
      <c r="AL110" s="1" t="s">
        <v>1206</v>
      </c>
      <c r="AM110" s="1" t="s">
        <v>1207</v>
      </c>
      <c r="AN110" s="1" t="s">
        <v>278</v>
      </c>
    </row>
    <row r="111" spans="1:40" x14ac:dyDescent="0.3">
      <c r="A111" s="1" t="str">
        <f>HYPERLINK("https://hsdes.intel.com/resource/14013185659","14013185659")</f>
        <v>14013185659</v>
      </c>
      <c r="B111" s="1" t="s">
        <v>1208</v>
      </c>
      <c r="C111" s="1" t="s">
        <v>1916</v>
      </c>
      <c r="F111" s="1" t="s">
        <v>49</v>
      </c>
      <c r="G111" s="1" t="s">
        <v>98</v>
      </c>
      <c r="H111" s="1" t="s">
        <v>39</v>
      </c>
      <c r="I111" s="1" t="s">
        <v>40</v>
      </c>
      <c r="J111" s="1" t="s">
        <v>41</v>
      </c>
      <c r="K111" s="1" t="s">
        <v>937</v>
      </c>
      <c r="L111" s="1">
        <v>12</v>
      </c>
      <c r="M111" s="1">
        <v>10</v>
      </c>
      <c r="N111" s="1" t="s">
        <v>1209</v>
      </c>
      <c r="O111" s="1" t="s">
        <v>101</v>
      </c>
      <c r="P111" s="1" t="s">
        <v>1210</v>
      </c>
      <c r="Q111" s="1" t="s">
        <v>533</v>
      </c>
      <c r="R111" s="1" t="s">
        <v>1211</v>
      </c>
      <c r="S111" s="1" t="s">
        <v>1209</v>
      </c>
      <c r="T111" s="1" t="s">
        <v>48</v>
      </c>
      <c r="V111" s="1" t="s">
        <v>106</v>
      </c>
      <c r="W111" s="1" t="s">
        <v>1212</v>
      </c>
      <c r="X111" s="1" t="s">
        <v>51</v>
      </c>
      <c r="Y111" s="1" t="s">
        <v>52</v>
      </c>
      <c r="Z111" s="1" t="s">
        <v>1213</v>
      </c>
      <c r="AA111" s="1" t="s">
        <v>1214</v>
      </c>
      <c r="AC111" s="1" t="s">
        <v>55</v>
      </c>
      <c r="AD111" s="1" t="s">
        <v>420</v>
      </c>
      <c r="AF111" s="1" t="s">
        <v>57</v>
      </c>
      <c r="AG111" s="1" t="s">
        <v>58</v>
      </c>
      <c r="AJ111" s="1" t="s">
        <v>59</v>
      </c>
      <c r="AK111" s="1" t="s">
        <v>60</v>
      </c>
      <c r="AL111" s="1" t="s">
        <v>1215</v>
      </c>
      <c r="AM111" s="1" t="s">
        <v>1216</v>
      </c>
      <c r="AN111" s="1" t="s">
        <v>1217</v>
      </c>
    </row>
    <row r="112" spans="1:40" x14ac:dyDescent="0.3">
      <c r="A112" s="1" t="str">
        <f>HYPERLINK("https://hsdes.intel.com/resource/14013185672","14013185672")</f>
        <v>14013185672</v>
      </c>
      <c r="B112" s="1" t="s">
        <v>1218</v>
      </c>
      <c r="C112" s="1" t="s">
        <v>1916</v>
      </c>
      <c r="F112" s="1" t="s">
        <v>49</v>
      </c>
      <c r="G112" s="1" t="s">
        <v>98</v>
      </c>
      <c r="H112" s="1" t="s">
        <v>39</v>
      </c>
      <c r="I112" s="1" t="s">
        <v>40</v>
      </c>
      <c r="J112" s="1" t="s">
        <v>41</v>
      </c>
      <c r="K112" s="1" t="s">
        <v>937</v>
      </c>
      <c r="L112" s="1">
        <v>12</v>
      </c>
      <c r="M112" s="1">
        <v>10</v>
      </c>
      <c r="N112" s="1" t="s">
        <v>1219</v>
      </c>
      <c r="O112" s="1" t="s">
        <v>101</v>
      </c>
      <c r="P112" s="1" t="s">
        <v>1220</v>
      </c>
      <c r="Q112" s="1" t="s">
        <v>533</v>
      </c>
      <c r="R112" s="1" t="s">
        <v>1211</v>
      </c>
      <c r="S112" s="1" t="s">
        <v>1219</v>
      </c>
      <c r="T112" s="1" t="s">
        <v>48</v>
      </c>
      <c r="V112" s="1" t="s">
        <v>106</v>
      </c>
      <c r="W112" s="1" t="s">
        <v>1221</v>
      </c>
      <c r="X112" s="1" t="s">
        <v>51</v>
      </c>
      <c r="Y112" s="1" t="s">
        <v>52</v>
      </c>
      <c r="Z112" s="1" t="s">
        <v>1213</v>
      </c>
      <c r="AA112" s="1" t="s">
        <v>1214</v>
      </c>
      <c r="AC112" s="1" t="s">
        <v>55</v>
      </c>
      <c r="AD112" s="1" t="s">
        <v>420</v>
      </c>
      <c r="AF112" s="1" t="s">
        <v>57</v>
      </c>
      <c r="AG112" s="1" t="s">
        <v>58</v>
      </c>
      <c r="AJ112" s="1" t="s">
        <v>59</v>
      </c>
      <c r="AK112" s="1" t="s">
        <v>60</v>
      </c>
      <c r="AL112" s="1" t="s">
        <v>1222</v>
      </c>
      <c r="AM112" s="1" t="s">
        <v>1223</v>
      </c>
      <c r="AN112" s="1" t="s">
        <v>1217</v>
      </c>
    </row>
    <row r="113" spans="1:40" x14ac:dyDescent="0.3">
      <c r="A113" s="1" t="str">
        <f>HYPERLINK("https://hsdes.intel.com/resource/14013185693","14013185693")</f>
        <v>14013185693</v>
      </c>
      <c r="B113" s="1" t="s">
        <v>1224</v>
      </c>
      <c r="C113" s="1" t="s">
        <v>1916</v>
      </c>
      <c r="D113" s="1" t="s">
        <v>1921</v>
      </c>
      <c r="F113" s="1" t="s">
        <v>49</v>
      </c>
      <c r="G113" s="1" t="s">
        <v>98</v>
      </c>
      <c r="H113" s="1" t="s">
        <v>39</v>
      </c>
      <c r="I113" s="1" t="s">
        <v>40</v>
      </c>
      <c r="J113" s="1" t="s">
        <v>41</v>
      </c>
      <c r="K113" s="1" t="s">
        <v>357</v>
      </c>
      <c r="L113" s="1">
        <v>8</v>
      </c>
      <c r="M113" s="1">
        <v>5</v>
      </c>
      <c r="N113" s="1" t="s">
        <v>1225</v>
      </c>
      <c r="O113" s="1" t="s">
        <v>101</v>
      </c>
      <c r="P113" s="1" t="s">
        <v>1226</v>
      </c>
      <c r="Q113" s="1" t="s">
        <v>1227</v>
      </c>
      <c r="R113" s="1" t="s">
        <v>1228</v>
      </c>
      <c r="S113" s="1" t="s">
        <v>1225</v>
      </c>
      <c r="T113" s="1" t="s">
        <v>48</v>
      </c>
      <c r="V113" s="1" t="s">
        <v>106</v>
      </c>
      <c r="W113" s="1" t="s">
        <v>1229</v>
      </c>
      <c r="X113" s="1" t="s">
        <v>51</v>
      </c>
      <c r="Y113" s="1" t="s">
        <v>52</v>
      </c>
      <c r="Z113" s="1" t="s">
        <v>536</v>
      </c>
      <c r="AA113" s="1" t="s">
        <v>1230</v>
      </c>
      <c r="AC113" s="1" t="s">
        <v>55</v>
      </c>
      <c r="AD113" s="1" t="s">
        <v>76</v>
      </c>
      <c r="AF113" s="1" t="s">
        <v>57</v>
      </c>
      <c r="AG113" s="1" t="s">
        <v>58</v>
      </c>
      <c r="AJ113" s="1" t="s">
        <v>59</v>
      </c>
      <c r="AK113" s="1" t="s">
        <v>60</v>
      </c>
      <c r="AL113" s="1" t="s">
        <v>1231</v>
      </c>
      <c r="AM113" s="1" t="s">
        <v>1232</v>
      </c>
      <c r="AN113" s="1" t="s">
        <v>1233</v>
      </c>
    </row>
    <row r="114" spans="1:40" x14ac:dyDescent="0.3">
      <c r="A114" s="1" t="str">
        <f>HYPERLINK("https://hsdes.intel.com/resource/14013185716","14013185716")</f>
        <v>14013185716</v>
      </c>
      <c r="B114" s="1" t="s">
        <v>1234</v>
      </c>
      <c r="C114" s="1" t="s">
        <v>1916</v>
      </c>
      <c r="F114" s="1" t="s">
        <v>37</v>
      </c>
      <c r="G114" s="1" t="s">
        <v>65</v>
      </c>
      <c r="H114" s="1" t="s">
        <v>39</v>
      </c>
      <c r="I114" s="1" t="s">
        <v>40</v>
      </c>
      <c r="J114" s="1" t="s">
        <v>41</v>
      </c>
      <c r="K114" s="1" t="s">
        <v>381</v>
      </c>
      <c r="L114" s="1">
        <v>9</v>
      </c>
      <c r="M114" s="1">
        <v>9</v>
      </c>
      <c r="N114" s="1" t="s">
        <v>1235</v>
      </c>
      <c r="O114" s="1" t="s">
        <v>44</v>
      </c>
      <c r="P114" s="1" t="s">
        <v>1236</v>
      </c>
      <c r="Q114" s="1" t="s">
        <v>46</v>
      </c>
      <c r="R114" s="1" t="s">
        <v>1237</v>
      </c>
      <c r="S114" s="1" t="s">
        <v>1235</v>
      </c>
      <c r="T114" s="1" t="s">
        <v>48</v>
      </c>
      <c r="V114" s="1" t="s">
        <v>49</v>
      </c>
      <c r="W114" s="1" t="s">
        <v>1238</v>
      </c>
      <c r="X114" s="1" t="s">
        <v>51</v>
      </c>
      <c r="Y114" s="1" t="s">
        <v>124</v>
      </c>
      <c r="Z114" s="1" t="s">
        <v>1239</v>
      </c>
      <c r="AA114" s="1" t="s">
        <v>1240</v>
      </c>
      <c r="AC114" s="1" t="s">
        <v>55</v>
      </c>
      <c r="AD114" s="1" t="s">
        <v>56</v>
      </c>
      <c r="AF114" s="1" t="s">
        <v>57</v>
      </c>
      <c r="AG114" s="1" t="s">
        <v>58</v>
      </c>
      <c r="AJ114" s="1" t="s">
        <v>59</v>
      </c>
      <c r="AK114" s="1" t="s">
        <v>60</v>
      </c>
      <c r="AL114" s="1" t="s">
        <v>1241</v>
      </c>
      <c r="AM114" s="1" t="s">
        <v>1242</v>
      </c>
      <c r="AN114" s="1" t="s">
        <v>1243</v>
      </c>
    </row>
    <row r="115" spans="1:40" x14ac:dyDescent="0.3">
      <c r="A115" s="1" t="str">
        <f>HYPERLINK("https://hsdes.intel.com/resource/14013185924","14013185924")</f>
        <v>14013185924</v>
      </c>
      <c r="B115" s="1" t="s">
        <v>1244</v>
      </c>
      <c r="C115" s="1" t="s">
        <v>1916</v>
      </c>
      <c r="F115" s="1" t="s">
        <v>116</v>
      </c>
      <c r="G115" s="1" t="s">
        <v>98</v>
      </c>
      <c r="H115" s="1" t="s">
        <v>39</v>
      </c>
      <c r="I115" s="1" t="s">
        <v>40</v>
      </c>
      <c r="J115" s="1" t="s">
        <v>41</v>
      </c>
      <c r="K115" s="1" t="s">
        <v>1245</v>
      </c>
      <c r="L115" s="1">
        <v>40</v>
      </c>
      <c r="M115" s="1">
        <v>35</v>
      </c>
      <c r="N115" s="1" t="s">
        <v>1246</v>
      </c>
      <c r="O115" s="1" t="s">
        <v>119</v>
      </c>
      <c r="P115" s="1" t="s">
        <v>1247</v>
      </c>
      <c r="Q115" s="1" t="s">
        <v>828</v>
      </c>
      <c r="R115" s="1" t="s">
        <v>1248</v>
      </c>
      <c r="S115" s="1" t="s">
        <v>1246</v>
      </c>
      <c r="T115" s="1" t="s">
        <v>48</v>
      </c>
      <c r="V115" s="1" t="s">
        <v>72</v>
      </c>
      <c r="W115" s="1" t="s">
        <v>830</v>
      </c>
      <c r="X115" s="1" t="s">
        <v>108</v>
      </c>
      <c r="Y115" s="1" t="s">
        <v>124</v>
      </c>
      <c r="Z115" s="1" t="s">
        <v>1249</v>
      </c>
      <c r="AA115" s="1" t="s">
        <v>1250</v>
      </c>
      <c r="AC115" s="1" t="s">
        <v>55</v>
      </c>
      <c r="AD115" s="1" t="s">
        <v>76</v>
      </c>
      <c r="AF115" s="1" t="s">
        <v>135</v>
      </c>
      <c r="AG115" s="1" t="s">
        <v>58</v>
      </c>
      <c r="AJ115" s="1" t="s">
        <v>59</v>
      </c>
      <c r="AK115" s="1" t="s">
        <v>60</v>
      </c>
      <c r="AL115" s="1" t="s">
        <v>1251</v>
      </c>
      <c r="AM115" s="1" t="s">
        <v>1252</v>
      </c>
      <c r="AN115" s="1" t="s">
        <v>1253</v>
      </c>
    </row>
    <row r="116" spans="1:40" x14ac:dyDescent="0.3">
      <c r="A116" s="1" t="str">
        <f>HYPERLINK("https://hsdes.intel.com/resource/14013185951","14013185951")</f>
        <v>14013185951</v>
      </c>
      <c r="B116" s="1" t="s">
        <v>1256</v>
      </c>
      <c r="C116" s="1" t="s">
        <v>1916</v>
      </c>
      <c r="F116" s="1" t="s">
        <v>64</v>
      </c>
      <c r="G116" s="1" t="s">
        <v>98</v>
      </c>
      <c r="H116" s="1" t="s">
        <v>39</v>
      </c>
      <c r="I116" s="1" t="s">
        <v>40</v>
      </c>
      <c r="J116" s="1" t="s">
        <v>41</v>
      </c>
      <c r="K116" s="1" t="s">
        <v>1254</v>
      </c>
      <c r="L116" s="1">
        <v>10</v>
      </c>
      <c r="M116" s="1">
        <v>4</v>
      </c>
      <c r="N116" s="1" t="s">
        <v>1257</v>
      </c>
      <c r="O116" s="1" t="s">
        <v>68</v>
      </c>
      <c r="P116" s="1" t="s">
        <v>1258</v>
      </c>
      <c r="Q116" s="1" t="s">
        <v>1259</v>
      </c>
      <c r="R116" s="1" t="s">
        <v>1260</v>
      </c>
      <c r="S116" s="1" t="s">
        <v>1257</v>
      </c>
      <c r="T116" s="1" t="s">
        <v>48</v>
      </c>
      <c r="V116" s="1" t="s">
        <v>72</v>
      </c>
      <c r="W116" s="1" t="s">
        <v>1261</v>
      </c>
      <c r="X116" s="1" t="s">
        <v>108</v>
      </c>
      <c r="Y116" s="1" t="s">
        <v>52</v>
      </c>
      <c r="Z116" s="1" t="s">
        <v>1249</v>
      </c>
      <c r="AA116" s="1" t="s">
        <v>1250</v>
      </c>
      <c r="AC116" s="1" t="s">
        <v>55</v>
      </c>
      <c r="AD116" s="1" t="s">
        <v>76</v>
      </c>
      <c r="AF116" s="1" t="s">
        <v>57</v>
      </c>
      <c r="AG116" s="1" t="s">
        <v>58</v>
      </c>
      <c r="AJ116" s="1" t="s">
        <v>59</v>
      </c>
      <c r="AK116" s="1" t="s">
        <v>60</v>
      </c>
      <c r="AL116" s="1" t="s">
        <v>1262</v>
      </c>
      <c r="AM116" s="1" t="s">
        <v>1263</v>
      </c>
      <c r="AN116" s="1" t="s">
        <v>1264</v>
      </c>
    </row>
    <row r="117" spans="1:40" x14ac:dyDescent="0.3">
      <c r="A117" s="1" t="str">
        <f>HYPERLINK("https://hsdes.intel.com/resource/14013185971","14013185971")</f>
        <v>14013185971</v>
      </c>
      <c r="B117" s="1" t="s">
        <v>1265</v>
      </c>
      <c r="C117" s="1" t="s">
        <v>1916</v>
      </c>
      <c r="F117" s="1" t="s">
        <v>150</v>
      </c>
      <c r="G117" s="1" t="s">
        <v>98</v>
      </c>
      <c r="H117" s="1" t="s">
        <v>39</v>
      </c>
      <c r="I117" s="1" t="s">
        <v>40</v>
      </c>
      <c r="J117" s="1" t="s">
        <v>41</v>
      </c>
      <c r="K117" s="1" t="s">
        <v>1266</v>
      </c>
      <c r="L117" s="1">
        <v>15</v>
      </c>
      <c r="M117" s="1">
        <v>14</v>
      </c>
      <c r="N117" s="1" t="s">
        <v>1267</v>
      </c>
      <c r="O117" s="1" t="s">
        <v>173</v>
      </c>
      <c r="P117" s="1" t="s">
        <v>1268</v>
      </c>
      <c r="Q117" s="1" t="s">
        <v>1269</v>
      </c>
      <c r="R117" s="1" t="s">
        <v>1270</v>
      </c>
      <c r="S117" s="1" t="s">
        <v>1267</v>
      </c>
      <c r="T117" s="1" t="s">
        <v>105</v>
      </c>
      <c r="U117" s="1" t="s">
        <v>873</v>
      </c>
      <c r="V117" s="1" t="s">
        <v>150</v>
      </c>
      <c r="W117" s="1" t="s">
        <v>1271</v>
      </c>
      <c r="X117" s="1" t="s">
        <v>108</v>
      </c>
      <c r="Y117" s="1" t="s">
        <v>52</v>
      </c>
      <c r="Z117" s="1" t="s">
        <v>1249</v>
      </c>
      <c r="AA117" s="1" t="s">
        <v>1250</v>
      </c>
      <c r="AC117" s="1" t="s">
        <v>55</v>
      </c>
      <c r="AD117" s="1" t="s">
        <v>76</v>
      </c>
      <c r="AF117" s="1" t="s">
        <v>57</v>
      </c>
      <c r="AG117" s="1" t="s">
        <v>58</v>
      </c>
      <c r="AJ117" s="1" t="s">
        <v>59</v>
      </c>
      <c r="AK117" s="1" t="s">
        <v>1272</v>
      </c>
      <c r="AL117" s="1" t="s">
        <v>1273</v>
      </c>
      <c r="AM117" s="1" t="s">
        <v>1274</v>
      </c>
      <c r="AN117" s="1" t="s">
        <v>1275</v>
      </c>
    </row>
    <row r="118" spans="1:40" x14ac:dyDescent="0.3">
      <c r="A118" s="1" t="str">
        <f>HYPERLINK("https://hsdes.intel.com/resource/14013185972","14013185972")</f>
        <v>14013185972</v>
      </c>
      <c r="B118" s="1" t="s">
        <v>1276</v>
      </c>
      <c r="C118" s="1" t="s">
        <v>1916</v>
      </c>
      <c r="F118" s="1" t="s">
        <v>150</v>
      </c>
      <c r="G118" s="1" t="s">
        <v>98</v>
      </c>
      <c r="H118" s="1" t="s">
        <v>39</v>
      </c>
      <c r="I118" s="1" t="s">
        <v>40</v>
      </c>
      <c r="J118" s="1" t="s">
        <v>41</v>
      </c>
      <c r="K118" s="1" t="s">
        <v>1266</v>
      </c>
      <c r="L118" s="1">
        <v>12</v>
      </c>
      <c r="M118" s="1">
        <v>8</v>
      </c>
      <c r="N118" s="1" t="s">
        <v>1277</v>
      </c>
      <c r="O118" s="1" t="s">
        <v>173</v>
      </c>
      <c r="P118" s="1" t="s">
        <v>1268</v>
      </c>
      <c r="Q118" s="1" t="s">
        <v>1278</v>
      </c>
      <c r="R118" s="1" t="s">
        <v>1279</v>
      </c>
      <c r="S118" s="1" t="s">
        <v>1277</v>
      </c>
      <c r="T118" s="1" t="s">
        <v>105</v>
      </c>
      <c r="U118" s="1" t="s">
        <v>873</v>
      </c>
      <c r="V118" s="1" t="s">
        <v>150</v>
      </c>
      <c r="W118" s="1" t="s">
        <v>1280</v>
      </c>
      <c r="X118" s="1" t="s">
        <v>108</v>
      </c>
      <c r="Y118" s="1" t="s">
        <v>52</v>
      </c>
      <c r="Z118" s="1" t="s">
        <v>1281</v>
      </c>
      <c r="AA118" s="1" t="s">
        <v>1282</v>
      </c>
      <c r="AC118" s="1" t="s">
        <v>55</v>
      </c>
      <c r="AD118" s="1" t="s">
        <v>76</v>
      </c>
      <c r="AF118" s="1" t="s">
        <v>57</v>
      </c>
      <c r="AG118" s="1" t="s">
        <v>58</v>
      </c>
      <c r="AJ118" s="1" t="s">
        <v>59</v>
      </c>
      <c r="AK118" s="1" t="s">
        <v>1272</v>
      </c>
      <c r="AL118" s="1" t="s">
        <v>1283</v>
      </c>
      <c r="AM118" s="1" t="s">
        <v>1284</v>
      </c>
      <c r="AN118" s="1" t="s">
        <v>1285</v>
      </c>
    </row>
    <row r="119" spans="1:40" x14ac:dyDescent="0.3">
      <c r="A119" s="1" t="str">
        <f>HYPERLINK("https://hsdes.intel.com/resource/14013185977","14013185977")</f>
        <v>14013185977</v>
      </c>
      <c r="B119" s="1" t="s">
        <v>1286</v>
      </c>
      <c r="C119" s="1" t="s">
        <v>1916</v>
      </c>
      <c r="F119" s="1" t="s">
        <v>64</v>
      </c>
      <c r="G119" s="1" t="s">
        <v>98</v>
      </c>
      <c r="H119" s="1" t="s">
        <v>39</v>
      </c>
      <c r="I119" s="1" t="s">
        <v>40</v>
      </c>
      <c r="J119" s="1" t="s">
        <v>41</v>
      </c>
      <c r="K119" s="1" t="s">
        <v>1254</v>
      </c>
      <c r="L119" s="1">
        <v>165</v>
      </c>
      <c r="M119" s="1">
        <v>10</v>
      </c>
      <c r="N119" s="1" t="s">
        <v>1287</v>
      </c>
      <c r="O119" s="1" t="s">
        <v>68</v>
      </c>
      <c r="P119" s="1" t="s">
        <v>1288</v>
      </c>
      <c r="Q119" s="1" t="s">
        <v>1289</v>
      </c>
      <c r="R119" s="1" t="s">
        <v>1290</v>
      </c>
      <c r="S119" s="1" t="s">
        <v>1287</v>
      </c>
      <c r="T119" s="1" t="s">
        <v>48</v>
      </c>
      <c r="V119" s="1" t="s">
        <v>72</v>
      </c>
      <c r="W119" s="1" t="s">
        <v>1291</v>
      </c>
      <c r="X119" s="1" t="s">
        <v>108</v>
      </c>
      <c r="Y119" s="1" t="s">
        <v>52</v>
      </c>
      <c r="Z119" s="1" t="s">
        <v>1292</v>
      </c>
      <c r="AA119" s="1" t="s">
        <v>1293</v>
      </c>
      <c r="AC119" s="1" t="s">
        <v>55</v>
      </c>
      <c r="AD119" s="1" t="s">
        <v>76</v>
      </c>
      <c r="AF119" s="1" t="s">
        <v>57</v>
      </c>
      <c r="AG119" s="1" t="s">
        <v>215</v>
      </c>
      <c r="AJ119" s="1" t="s">
        <v>59</v>
      </c>
      <c r="AK119" s="1" t="s">
        <v>60</v>
      </c>
      <c r="AL119" s="1" t="s">
        <v>1294</v>
      </c>
      <c r="AM119" s="1" t="s">
        <v>1295</v>
      </c>
      <c r="AN119" s="1" t="s">
        <v>1296</v>
      </c>
    </row>
    <row r="120" spans="1:40" x14ac:dyDescent="0.3">
      <c r="A120" s="1" t="str">
        <f>HYPERLINK("https://hsdes.intel.com/resource/14013185984","14013185984")</f>
        <v>14013185984</v>
      </c>
      <c r="B120" s="1" t="s">
        <v>1297</v>
      </c>
      <c r="C120" s="1" t="s">
        <v>1916</v>
      </c>
      <c r="E120" s="1" t="s">
        <v>1931</v>
      </c>
      <c r="F120" s="1" t="s">
        <v>867</v>
      </c>
      <c r="G120" s="1" t="s">
        <v>98</v>
      </c>
      <c r="H120" s="1" t="s">
        <v>39</v>
      </c>
      <c r="I120" s="1" t="s">
        <v>40</v>
      </c>
      <c r="J120" s="1" t="s">
        <v>41</v>
      </c>
      <c r="K120" s="1" t="s">
        <v>1298</v>
      </c>
      <c r="L120" s="1">
        <v>30</v>
      </c>
      <c r="M120" s="1">
        <v>30</v>
      </c>
      <c r="N120" s="1" t="s">
        <v>1299</v>
      </c>
      <c r="O120" s="1" t="s">
        <v>869</v>
      </c>
      <c r="P120" s="1" t="s">
        <v>1300</v>
      </c>
      <c r="Q120" s="1" t="s">
        <v>1301</v>
      </c>
      <c r="R120" s="1" t="s">
        <v>1302</v>
      </c>
      <c r="S120" s="1" t="s">
        <v>1299</v>
      </c>
      <c r="T120" s="1" t="s">
        <v>105</v>
      </c>
      <c r="U120" s="1" t="s">
        <v>873</v>
      </c>
      <c r="V120" s="1" t="s">
        <v>874</v>
      </c>
      <c r="W120" s="1" t="s">
        <v>1303</v>
      </c>
      <c r="X120" s="1" t="s">
        <v>108</v>
      </c>
      <c r="Y120" s="1" t="s">
        <v>109</v>
      </c>
      <c r="Z120" s="1" t="s">
        <v>1304</v>
      </c>
      <c r="AA120" s="1" t="s">
        <v>1305</v>
      </c>
      <c r="AC120" s="1" t="s">
        <v>55</v>
      </c>
      <c r="AD120" s="1" t="s">
        <v>759</v>
      </c>
      <c r="AF120" s="1" t="s">
        <v>135</v>
      </c>
      <c r="AG120" s="1" t="s">
        <v>215</v>
      </c>
      <c r="AJ120" s="1" t="s">
        <v>59</v>
      </c>
      <c r="AK120" s="1" t="s">
        <v>60</v>
      </c>
      <c r="AL120" s="1" t="s">
        <v>1306</v>
      </c>
      <c r="AM120" s="1" t="s">
        <v>1307</v>
      </c>
      <c r="AN120" s="1" t="s">
        <v>1308</v>
      </c>
    </row>
    <row r="121" spans="1:40" x14ac:dyDescent="0.3">
      <c r="A121" s="1" t="str">
        <f>HYPERLINK("https://hsdes.intel.com/resource/14013186099","14013186099")</f>
        <v>14013186099</v>
      </c>
      <c r="B121" s="1" t="s">
        <v>1309</v>
      </c>
      <c r="C121" s="1" t="s">
        <v>1916</v>
      </c>
      <c r="D121" s="1" t="s">
        <v>1921</v>
      </c>
      <c r="F121" s="1" t="s">
        <v>150</v>
      </c>
      <c r="G121" s="1" t="s">
        <v>98</v>
      </c>
      <c r="H121" s="1" t="s">
        <v>39</v>
      </c>
      <c r="I121" s="1" t="s">
        <v>40</v>
      </c>
      <c r="J121" s="1" t="s">
        <v>41</v>
      </c>
      <c r="K121" s="1" t="s">
        <v>151</v>
      </c>
      <c r="L121" s="1">
        <v>25</v>
      </c>
      <c r="M121" s="1">
        <v>20</v>
      </c>
      <c r="N121" s="1" t="s">
        <v>1310</v>
      </c>
      <c r="O121" s="1" t="s">
        <v>153</v>
      </c>
      <c r="P121" s="1" t="s">
        <v>1311</v>
      </c>
      <c r="Q121" s="1" t="s">
        <v>1312</v>
      </c>
      <c r="R121" s="1" t="s">
        <v>1313</v>
      </c>
      <c r="S121" s="1" t="s">
        <v>1310</v>
      </c>
      <c r="T121" s="1" t="s">
        <v>157</v>
      </c>
      <c r="V121" s="1" t="s">
        <v>150</v>
      </c>
      <c r="W121" s="1" t="s">
        <v>1314</v>
      </c>
      <c r="X121" s="1" t="s">
        <v>108</v>
      </c>
      <c r="Y121" s="1" t="s">
        <v>52</v>
      </c>
      <c r="Z121" s="1" t="s">
        <v>1315</v>
      </c>
      <c r="AA121" s="1" t="s">
        <v>1316</v>
      </c>
      <c r="AC121" s="1" t="s">
        <v>55</v>
      </c>
      <c r="AD121" s="1" t="s">
        <v>76</v>
      </c>
      <c r="AF121" s="1" t="s">
        <v>127</v>
      </c>
      <c r="AG121" s="1" t="s">
        <v>58</v>
      </c>
      <c r="AJ121" s="1" t="s">
        <v>59</v>
      </c>
      <c r="AK121" s="1" t="s">
        <v>285</v>
      </c>
      <c r="AL121" s="1" t="s">
        <v>1317</v>
      </c>
      <c r="AM121" s="1" t="s">
        <v>1318</v>
      </c>
      <c r="AN121" s="1" t="s">
        <v>1319</v>
      </c>
    </row>
    <row r="122" spans="1:40" x14ac:dyDescent="0.3">
      <c r="A122" s="1" t="str">
        <f>HYPERLINK("https://hsdes.intel.com/resource/14013186245","14013186245")</f>
        <v>14013186245</v>
      </c>
      <c r="B122" s="1" t="s">
        <v>1320</v>
      </c>
      <c r="C122" s="1" t="s">
        <v>1916</v>
      </c>
      <c r="F122" s="1" t="s">
        <v>150</v>
      </c>
      <c r="G122" s="1" t="s">
        <v>98</v>
      </c>
      <c r="H122" s="1" t="s">
        <v>39</v>
      </c>
      <c r="I122" s="1" t="s">
        <v>40</v>
      </c>
      <c r="J122" s="1" t="s">
        <v>41</v>
      </c>
      <c r="K122" s="1" t="s">
        <v>233</v>
      </c>
      <c r="L122" s="1">
        <v>20</v>
      </c>
      <c r="M122" s="1">
        <v>15</v>
      </c>
      <c r="N122" s="1" t="s">
        <v>1321</v>
      </c>
      <c r="O122" s="1" t="s">
        <v>173</v>
      </c>
      <c r="P122" s="1" t="s">
        <v>1322</v>
      </c>
      <c r="Q122" s="1" t="s">
        <v>1323</v>
      </c>
      <c r="R122" s="1" t="s">
        <v>1324</v>
      </c>
      <c r="S122" s="1" t="s">
        <v>1321</v>
      </c>
      <c r="T122" s="1" t="s">
        <v>105</v>
      </c>
      <c r="U122" s="1" t="s">
        <v>873</v>
      </c>
      <c r="V122" s="1" t="s">
        <v>150</v>
      </c>
      <c r="W122" s="1" t="s">
        <v>1325</v>
      </c>
      <c r="X122" s="1" t="s">
        <v>108</v>
      </c>
      <c r="Y122" s="1" t="s">
        <v>124</v>
      </c>
      <c r="Z122" s="1" t="s">
        <v>1326</v>
      </c>
      <c r="AA122" s="1" t="s">
        <v>1327</v>
      </c>
      <c r="AC122" s="1" t="s">
        <v>55</v>
      </c>
      <c r="AD122" s="1" t="s">
        <v>56</v>
      </c>
      <c r="AF122" s="1" t="s">
        <v>127</v>
      </c>
      <c r="AG122" s="1" t="s">
        <v>58</v>
      </c>
      <c r="AJ122" s="1" t="s">
        <v>59</v>
      </c>
      <c r="AK122" s="1" t="s">
        <v>60</v>
      </c>
      <c r="AL122" s="1" t="s">
        <v>1328</v>
      </c>
      <c r="AM122" s="1" t="s">
        <v>1329</v>
      </c>
      <c r="AN122" s="1" t="s">
        <v>1330</v>
      </c>
    </row>
    <row r="123" spans="1:40" x14ac:dyDescent="0.3">
      <c r="A123" s="1" t="str">
        <f>HYPERLINK("https://hsdes.intel.com/resource/14013186259","14013186259")</f>
        <v>14013186259</v>
      </c>
      <c r="B123" s="1" t="s">
        <v>1331</v>
      </c>
      <c r="C123" s="1" t="s">
        <v>1916</v>
      </c>
      <c r="F123" s="1" t="s">
        <v>64</v>
      </c>
      <c r="G123" s="1" t="s">
        <v>98</v>
      </c>
      <c r="H123" s="1" t="s">
        <v>39</v>
      </c>
      <c r="I123" s="1" t="s">
        <v>40</v>
      </c>
      <c r="J123" s="1" t="s">
        <v>41</v>
      </c>
      <c r="K123" s="1" t="s">
        <v>1254</v>
      </c>
      <c r="L123" s="1">
        <v>60</v>
      </c>
      <c r="M123" s="1">
        <v>10</v>
      </c>
      <c r="N123" s="1" t="s">
        <v>1332</v>
      </c>
      <c r="O123" s="1" t="s">
        <v>68</v>
      </c>
      <c r="P123" s="1" t="s">
        <v>1333</v>
      </c>
      <c r="Q123" s="1" t="s">
        <v>1334</v>
      </c>
      <c r="R123" s="1" t="s">
        <v>1335</v>
      </c>
      <c r="S123" s="1" t="s">
        <v>1332</v>
      </c>
      <c r="T123" s="1" t="s">
        <v>48</v>
      </c>
      <c r="V123" s="1" t="s">
        <v>72</v>
      </c>
      <c r="W123" s="1" t="s">
        <v>1336</v>
      </c>
      <c r="X123" s="1" t="s">
        <v>108</v>
      </c>
      <c r="Y123" s="1" t="s">
        <v>52</v>
      </c>
      <c r="Z123" s="1" t="s">
        <v>1337</v>
      </c>
      <c r="AA123" s="1" t="s">
        <v>1293</v>
      </c>
      <c r="AC123" s="1" t="s">
        <v>55</v>
      </c>
      <c r="AD123" s="1" t="s">
        <v>76</v>
      </c>
      <c r="AF123" s="1" t="s">
        <v>57</v>
      </c>
      <c r="AG123" s="1" t="s">
        <v>215</v>
      </c>
      <c r="AJ123" s="1" t="s">
        <v>59</v>
      </c>
      <c r="AK123" s="1" t="s">
        <v>60</v>
      </c>
      <c r="AL123" s="1" t="s">
        <v>1338</v>
      </c>
      <c r="AM123" s="1" t="s">
        <v>1339</v>
      </c>
      <c r="AN123" s="1" t="s">
        <v>1340</v>
      </c>
    </row>
    <row r="124" spans="1:40" x14ac:dyDescent="0.3">
      <c r="A124" s="1" t="str">
        <f>HYPERLINK("https://hsdes.intel.com/resource/14013186295","14013186295")</f>
        <v>14013186295</v>
      </c>
      <c r="B124" s="1" t="s">
        <v>1341</v>
      </c>
      <c r="C124" s="1" t="s">
        <v>1916</v>
      </c>
      <c r="F124" s="1" t="s">
        <v>116</v>
      </c>
      <c r="G124" s="1" t="s">
        <v>65</v>
      </c>
      <c r="H124" s="1" t="s">
        <v>39</v>
      </c>
      <c r="I124" s="1" t="s">
        <v>40</v>
      </c>
      <c r="J124" s="1" t="s">
        <v>41</v>
      </c>
      <c r="K124" s="1" t="s">
        <v>1342</v>
      </c>
      <c r="L124" s="1">
        <v>20</v>
      </c>
      <c r="M124" s="1">
        <v>15</v>
      </c>
      <c r="N124" s="1" t="s">
        <v>1343</v>
      </c>
      <c r="O124" s="1" t="s">
        <v>119</v>
      </c>
      <c r="P124" s="1" t="s">
        <v>1344</v>
      </c>
      <c r="Q124" s="1" t="s">
        <v>1345</v>
      </c>
      <c r="R124" s="1" t="s">
        <v>1346</v>
      </c>
      <c r="S124" s="1" t="s">
        <v>1343</v>
      </c>
      <c r="T124" s="1" t="s">
        <v>48</v>
      </c>
      <c r="V124" s="1" t="s">
        <v>72</v>
      </c>
      <c r="W124" s="1" t="s">
        <v>1347</v>
      </c>
      <c r="X124" s="1" t="s">
        <v>108</v>
      </c>
      <c r="Y124" s="1" t="s">
        <v>124</v>
      </c>
      <c r="Z124" s="1" t="s">
        <v>1348</v>
      </c>
      <c r="AA124" s="1" t="s">
        <v>1349</v>
      </c>
      <c r="AC124" s="1" t="s">
        <v>55</v>
      </c>
      <c r="AD124" s="1" t="s">
        <v>56</v>
      </c>
      <c r="AF124" s="1" t="s">
        <v>127</v>
      </c>
      <c r="AG124" s="1" t="s">
        <v>58</v>
      </c>
      <c r="AJ124" s="1" t="s">
        <v>59</v>
      </c>
      <c r="AK124" s="1" t="s">
        <v>60</v>
      </c>
      <c r="AL124" s="1" t="s">
        <v>1350</v>
      </c>
      <c r="AM124" s="1" t="s">
        <v>1351</v>
      </c>
      <c r="AN124" s="1" t="s">
        <v>1352</v>
      </c>
    </row>
    <row r="125" spans="1:40" x14ac:dyDescent="0.3">
      <c r="A125" s="1" t="str">
        <f>HYPERLINK("https://hsdes.intel.com/resource/14013186297","14013186297")</f>
        <v>14013186297</v>
      </c>
      <c r="B125" s="1" t="s">
        <v>1353</v>
      </c>
      <c r="C125" s="1" t="s">
        <v>1916</v>
      </c>
      <c r="F125" s="1" t="s">
        <v>116</v>
      </c>
      <c r="G125" s="1" t="s">
        <v>65</v>
      </c>
      <c r="H125" s="1" t="s">
        <v>39</v>
      </c>
      <c r="I125" s="1" t="s">
        <v>40</v>
      </c>
      <c r="J125" s="1" t="s">
        <v>41</v>
      </c>
      <c r="K125" s="1" t="s">
        <v>1342</v>
      </c>
      <c r="L125" s="1">
        <v>20</v>
      </c>
      <c r="M125" s="1">
        <v>15</v>
      </c>
      <c r="N125" s="1" t="s">
        <v>1354</v>
      </c>
      <c r="O125" s="1" t="s">
        <v>119</v>
      </c>
      <c r="P125" s="1" t="s">
        <v>1355</v>
      </c>
      <c r="Q125" s="1" t="s">
        <v>1356</v>
      </c>
      <c r="R125" s="1" t="s">
        <v>1357</v>
      </c>
      <c r="S125" s="1" t="s">
        <v>1354</v>
      </c>
      <c r="T125" s="1" t="s">
        <v>48</v>
      </c>
      <c r="V125" s="1" t="s">
        <v>72</v>
      </c>
      <c r="W125" s="1" t="s">
        <v>1358</v>
      </c>
      <c r="X125" s="1" t="s">
        <v>108</v>
      </c>
      <c r="Y125" s="1" t="s">
        <v>124</v>
      </c>
      <c r="Z125" s="1" t="s">
        <v>1348</v>
      </c>
      <c r="AA125" s="1" t="s">
        <v>1359</v>
      </c>
      <c r="AC125" s="1" t="s">
        <v>55</v>
      </c>
      <c r="AD125" s="1" t="s">
        <v>56</v>
      </c>
      <c r="AF125" s="1" t="s">
        <v>127</v>
      </c>
      <c r="AG125" s="1" t="s">
        <v>58</v>
      </c>
      <c r="AJ125" s="1" t="s">
        <v>59</v>
      </c>
      <c r="AK125" s="1" t="s">
        <v>60</v>
      </c>
      <c r="AL125" s="1" t="s">
        <v>1360</v>
      </c>
      <c r="AM125" s="1" t="s">
        <v>1361</v>
      </c>
      <c r="AN125" s="1" t="s">
        <v>1362</v>
      </c>
    </row>
    <row r="126" spans="1:40" x14ac:dyDescent="0.3">
      <c r="A126" s="1" t="str">
        <f>HYPERLINK("https://hsdes.intel.com/resource/14013186359","14013186359")</f>
        <v>14013186359</v>
      </c>
      <c r="B126" s="1" t="s">
        <v>1364</v>
      </c>
      <c r="C126" s="1" t="s">
        <v>1928</v>
      </c>
      <c r="E126" s="1" t="s">
        <v>1929</v>
      </c>
      <c r="F126" s="1" t="s">
        <v>116</v>
      </c>
      <c r="G126" s="1" t="s">
        <v>98</v>
      </c>
      <c r="H126" s="1" t="s">
        <v>39</v>
      </c>
      <c r="I126" s="1" t="s">
        <v>40</v>
      </c>
      <c r="J126" s="1" t="s">
        <v>41</v>
      </c>
      <c r="K126" s="1" t="s">
        <v>1245</v>
      </c>
      <c r="L126" s="1">
        <v>45</v>
      </c>
      <c r="M126" s="1">
        <v>35</v>
      </c>
      <c r="N126" s="1" t="s">
        <v>1365</v>
      </c>
      <c r="O126" s="1" t="s">
        <v>119</v>
      </c>
      <c r="P126" s="1" t="s">
        <v>1366</v>
      </c>
      <c r="Q126" s="1" t="s">
        <v>1367</v>
      </c>
      <c r="R126" s="1" t="s">
        <v>1368</v>
      </c>
      <c r="S126" s="1" t="s">
        <v>1365</v>
      </c>
      <c r="T126" s="1" t="s">
        <v>48</v>
      </c>
      <c r="V126" s="1" t="s">
        <v>72</v>
      </c>
      <c r="W126" s="1" t="s">
        <v>1369</v>
      </c>
      <c r="X126" s="1" t="s">
        <v>108</v>
      </c>
      <c r="Y126" s="1" t="s">
        <v>109</v>
      </c>
      <c r="Z126" s="1" t="s">
        <v>1337</v>
      </c>
      <c r="AA126" s="1" t="s">
        <v>1293</v>
      </c>
      <c r="AC126" s="1" t="s">
        <v>55</v>
      </c>
      <c r="AD126" s="1" t="s">
        <v>76</v>
      </c>
      <c r="AF126" s="1" t="s">
        <v>135</v>
      </c>
      <c r="AG126" s="1" t="s">
        <v>215</v>
      </c>
      <c r="AJ126" s="1" t="s">
        <v>59</v>
      </c>
      <c r="AK126" s="1" t="s">
        <v>60</v>
      </c>
      <c r="AL126" s="1" t="s">
        <v>1370</v>
      </c>
      <c r="AM126" s="1" t="s">
        <v>1371</v>
      </c>
      <c r="AN126" s="1" t="s">
        <v>1372</v>
      </c>
    </row>
    <row r="127" spans="1:40" x14ac:dyDescent="0.3">
      <c r="A127" s="1" t="str">
        <f>HYPERLINK("https://hsdes.intel.com/resource/14013186411","14013186411")</f>
        <v>14013186411</v>
      </c>
      <c r="B127" s="1" t="s">
        <v>1373</v>
      </c>
      <c r="C127" s="1" t="s">
        <v>1916</v>
      </c>
      <c r="D127" s="1" t="s">
        <v>1921</v>
      </c>
      <c r="F127" s="1" t="s">
        <v>150</v>
      </c>
      <c r="G127" s="1" t="s">
        <v>65</v>
      </c>
      <c r="H127" s="1" t="s">
        <v>39</v>
      </c>
      <c r="I127" s="1" t="s">
        <v>40</v>
      </c>
      <c r="J127" s="1" t="s">
        <v>41</v>
      </c>
      <c r="K127" s="1" t="s">
        <v>151</v>
      </c>
      <c r="L127" s="1">
        <v>7</v>
      </c>
      <c r="M127" s="1">
        <v>5</v>
      </c>
      <c r="N127" s="1" t="s">
        <v>1374</v>
      </c>
      <c r="O127" s="1" t="s">
        <v>153</v>
      </c>
      <c r="P127" s="1" t="s">
        <v>1375</v>
      </c>
      <c r="Q127" s="1" t="s">
        <v>1376</v>
      </c>
      <c r="R127" s="1">
        <v>1304564002</v>
      </c>
      <c r="S127" s="1" t="s">
        <v>1374</v>
      </c>
      <c r="T127" s="1" t="s">
        <v>157</v>
      </c>
      <c r="V127" s="1" t="s">
        <v>150</v>
      </c>
      <c r="W127" s="1" t="s">
        <v>1377</v>
      </c>
      <c r="X127" s="1" t="s">
        <v>108</v>
      </c>
      <c r="Y127" s="1" t="s">
        <v>109</v>
      </c>
      <c r="Z127" s="1" t="s">
        <v>1378</v>
      </c>
      <c r="AA127" s="1" t="s">
        <v>1316</v>
      </c>
      <c r="AC127" s="1" t="s">
        <v>55</v>
      </c>
      <c r="AD127" s="1" t="s">
        <v>76</v>
      </c>
      <c r="AF127" s="1" t="s">
        <v>57</v>
      </c>
      <c r="AG127" s="1" t="s">
        <v>58</v>
      </c>
      <c r="AJ127" s="1" t="s">
        <v>59</v>
      </c>
      <c r="AK127" s="1" t="s">
        <v>675</v>
      </c>
      <c r="AL127" s="1" t="s">
        <v>1379</v>
      </c>
      <c r="AM127" s="1" t="s">
        <v>1380</v>
      </c>
      <c r="AN127" s="1" t="s">
        <v>1319</v>
      </c>
    </row>
    <row r="128" spans="1:40" x14ac:dyDescent="0.3">
      <c r="A128" s="1" t="str">
        <f>HYPERLINK("https://hsdes.intel.com/resource/14013186468","14013186468")</f>
        <v>14013186468</v>
      </c>
      <c r="B128" s="1" t="s">
        <v>1381</v>
      </c>
      <c r="C128" s="1" t="s">
        <v>1916</v>
      </c>
      <c r="D128" s="1" t="s">
        <v>1921</v>
      </c>
      <c r="F128" s="1" t="s">
        <v>49</v>
      </c>
      <c r="G128" s="1" t="s">
        <v>98</v>
      </c>
      <c r="H128" s="1" t="s">
        <v>39</v>
      </c>
      <c r="I128" s="1" t="s">
        <v>40</v>
      </c>
      <c r="J128" s="1" t="s">
        <v>41</v>
      </c>
      <c r="K128" s="1" t="s">
        <v>1382</v>
      </c>
      <c r="L128" s="1">
        <v>40</v>
      </c>
      <c r="M128" s="1">
        <v>30</v>
      </c>
      <c r="N128" s="1" t="s">
        <v>1383</v>
      </c>
      <c r="O128" s="1" t="s">
        <v>222</v>
      </c>
      <c r="P128" s="1" t="s">
        <v>1384</v>
      </c>
      <c r="Q128" s="1" t="s">
        <v>500</v>
      </c>
      <c r="R128" s="1" t="s">
        <v>1385</v>
      </c>
      <c r="S128" s="1" t="s">
        <v>1383</v>
      </c>
      <c r="T128" s="1" t="s">
        <v>48</v>
      </c>
      <c r="V128" s="1" t="s">
        <v>49</v>
      </c>
      <c r="W128" s="1" t="s">
        <v>1386</v>
      </c>
      <c r="X128" s="1" t="s">
        <v>108</v>
      </c>
      <c r="Y128" s="1" t="s">
        <v>124</v>
      </c>
      <c r="Z128" s="1" t="s">
        <v>1387</v>
      </c>
      <c r="AA128" s="1" t="s">
        <v>1388</v>
      </c>
      <c r="AC128" s="1" t="s">
        <v>55</v>
      </c>
      <c r="AD128" s="1" t="s">
        <v>76</v>
      </c>
      <c r="AF128" s="1" t="s">
        <v>135</v>
      </c>
      <c r="AG128" s="1" t="s">
        <v>58</v>
      </c>
      <c r="AJ128" s="1" t="s">
        <v>59</v>
      </c>
      <c r="AK128" s="1" t="s">
        <v>60</v>
      </c>
      <c r="AL128" s="1" t="s">
        <v>1389</v>
      </c>
      <c r="AM128" s="1" t="s">
        <v>1390</v>
      </c>
      <c r="AN128" s="1" t="s">
        <v>1391</v>
      </c>
    </row>
    <row r="129" spans="1:40" x14ac:dyDescent="0.3">
      <c r="A129" s="1" t="str">
        <f>HYPERLINK("https://hsdes.intel.com/resource/14013186494","14013186494")</f>
        <v>14013186494</v>
      </c>
      <c r="B129" s="1" t="s">
        <v>1392</v>
      </c>
      <c r="C129" s="1" t="s">
        <v>1916</v>
      </c>
      <c r="F129" s="1" t="s">
        <v>81</v>
      </c>
      <c r="G129" s="1" t="s">
        <v>98</v>
      </c>
      <c r="H129" s="1" t="s">
        <v>39</v>
      </c>
      <c r="I129" s="1" t="s">
        <v>40</v>
      </c>
      <c r="J129" s="1" t="s">
        <v>41</v>
      </c>
      <c r="K129" s="1" t="s">
        <v>83</v>
      </c>
      <c r="L129" s="1">
        <v>10</v>
      </c>
      <c r="M129" s="1">
        <v>8</v>
      </c>
      <c r="N129" s="1" t="s">
        <v>1393</v>
      </c>
      <c r="O129" s="1" t="s">
        <v>85</v>
      </c>
      <c r="P129" s="1" t="s">
        <v>1394</v>
      </c>
      <c r="Q129" s="1" t="s">
        <v>141</v>
      </c>
      <c r="R129" s="1" t="s">
        <v>1395</v>
      </c>
      <c r="S129" s="1" t="s">
        <v>1393</v>
      </c>
      <c r="T129" s="1" t="s">
        <v>48</v>
      </c>
      <c r="U129" s="1" t="s">
        <v>89</v>
      </c>
      <c r="V129" s="1" t="s">
        <v>90</v>
      </c>
      <c r="W129" s="1" t="s">
        <v>1396</v>
      </c>
      <c r="X129" s="1" t="s">
        <v>108</v>
      </c>
      <c r="Y129" s="1" t="s">
        <v>124</v>
      </c>
      <c r="Z129" s="1" t="s">
        <v>1292</v>
      </c>
      <c r="AA129" s="1" t="s">
        <v>1388</v>
      </c>
      <c r="AC129" s="1" t="s">
        <v>55</v>
      </c>
      <c r="AD129" s="1" t="s">
        <v>76</v>
      </c>
      <c r="AF129" s="1" t="s">
        <v>57</v>
      </c>
      <c r="AG129" s="1" t="s">
        <v>215</v>
      </c>
      <c r="AJ129" s="1" t="s">
        <v>59</v>
      </c>
      <c r="AK129" s="1" t="s">
        <v>60</v>
      </c>
      <c r="AL129" s="1" t="s">
        <v>1397</v>
      </c>
      <c r="AM129" s="1" t="s">
        <v>1398</v>
      </c>
      <c r="AN129" s="1" t="s">
        <v>1399</v>
      </c>
    </row>
    <row r="130" spans="1:40" x14ac:dyDescent="0.3">
      <c r="A130" s="1" t="str">
        <f>HYPERLINK("https://hsdes.intel.com/resource/14013186503","14013186503")</f>
        <v>14013186503</v>
      </c>
      <c r="B130" s="1" t="s">
        <v>1400</v>
      </c>
      <c r="C130" s="1" t="s">
        <v>1916</v>
      </c>
      <c r="F130" s="1" t="s">
        <v>81</v>
      </c>
      <c r="G130" s="1" t="s">
        <v>98</v>
      </c>
      <c r="H130" s="1" t="s">
        <v>39</v>
      </c>
      <c r="I130" s="1" t="s">
        <v>40</v>
      </c>
      <c r="J130" s="1" t="s">
        <v>41</v>
      </c>
      <c r="K130" s="1" t="s">
        <v>83</v>
      </c>
      <c r="L130" s="1">
        <v>70</v>
      </c>
      <c r="M130" s="1">
        <v>10</v>
      </c>
      <c r="N130" s="1" t="s">
        <v>1401</v>
      </c>
      <c r="O130" s="1" t="s">
        <v>562</v>
      </c>
      <c r="P130" s="1" t="s">
        <v>1402</v>
      </c>
      <c r="Q130" s="1" t="s">
        <v>615</v>
      </c>
      <c r="R130" s="1" t="s">
        <v>1403</v>
      </c>
      <c r="S130" s="1" t="s">
        <v>1401</v>
      </c>
      <c r="T130" s="1" t="s">
        <v>48</v>
      </c>
      <c r="U130" s="1" t="s">
        <v>89</v>
      </c>
      <c r="V130" s="1" t="s">
        <v>90</v>
      </c>
      <c r="W130" s="1" t="s">
        <v>1404</v>
      </c>
      <c r="X130" s="1" t="s">
        <v>108</v>
      </c>
      <c r="Y130" s="1" t="s">
        <v>109</v>
      </c>
      <c r="Z130" s="1" t="s">
        <v>1304</v>
      </c>
      <c r="AA130" s="1" t="s">
        <v>1305</v>
      </c>
      <c r="AC130" s="1" t="s">
        <v>55</v>
      </c>
      <c r="AD130" s="1" t="s">
        <v>76</v>
      </c>
      <c r="AF130" s="1" t="s">
        <v>57</v>
      </c>
      <c r="AG130" s="1" t="s">
        <v>58</v>
      </c>
      <c r="AJ130" s="1" t="s">
        <v>59</v>
      </c>
      <c r="AK130" s="1" t="s">
        <v>60</v>
      </c>
      <c r="AL130" s="1" t="s">
        <v>1405</v>
      </c>
      <c r="AM130" s="1" t="s">
        <v>1406</v>
      </c>
      <c r="AN130" s="1" t="s">
        <v>1407</v>
      </c>
    </row>
    <row r="131" spans="1:40" x14ac:dyDescent="0.3">
      <c r="A131" s="1" t="str">
        <f>HYPERLINK("https://hsdes.intel.com/resource/14013186504","14013186504")</f>
        <v>14013186504</v>
      </c>
      <c r="B131" s="1" t="s">
        <v>1408</v>
      </c>
      <c r="C131" s="1" t="s">
        <v>1916</v>
      </c>
      <c r="D131" s="1" t="s">
        <v>1923</v>
      </c>
      <c r="F131" s="1" t="s">
        <v>81</v>
      </c>
      <c r="G131" s="1" t="s">
        <v>98</v>
      </c>
      <c r="H131" s="1" t="s">
        <v>39</v>
      </c>
      <c r="I131" s="1" t="s">
        <v>40</v>
      </c>
      <c r="J131" s="1" t="s">
        <v>41</v>
      </c>
      <c r="K131" s="1" t="s">
        <v>83</v>
      </c>
      <c r="L131" s="1">
        <v>10</v>
      </c>
      <c r="M131" s="1">
        <v>7</v>
      </c>
      <c r="N131" s="1" t="s">
        <v>1409</v>
      </c>
      <c r="O131" s="1" t="s">
        <v>562</v>
      </c>
      <c r="P131" s="1" t="s">
        <v>1410</v>
      </c>
      <c r="Q131" s="1" t="s">
        <v>1411</v>
      </c>
      <c r="R131" s="1" t="s">
        <v>1412</v>
      </c>
      <c r="S131" s="1" t="s">
        <v>1409</v>
      </c>
      <c r="T131" s="1" t="s">
        <v>48</v>
      </c>
      <c r="U131" s="1" t="s">
        <v>89</v>
      </c>
      <c r="V131" s="1" t="s">
        <v>90</v>
      </c>
      <c r="W131" s="1" t="s">
        <v>1413</v>
      </c>
      <c r="X131" s="1" t="s">
        <v>108</v>
      </c>
      <c r="Y131" s="1" t="s">
        <v>109</v>
      </c>
      <c r="Z131" s="1" t="s">
        <v>1292</v>
      </c>
      <c r="AA131" s="1" t="s">
        <v>1388</v>
      </c>
      <c r="AC131" s="1" t="s">
        <v>55</v>
      </c>
      <c r="AD131" s="1" t="s">
        <v>76</v>
      </c>
      <c r="AF131" s="1" t="s">
        <v>57</v>
      </c>
      <c r="AG131" s="1" t="s">
        <v>58</v>
      </c>
      <c r="AJ131" s="1" t="s">
        <v>59</v>
      </c>
      <c r="AK131" s="1" t="s">
        <v>60</v>
      </c>
      <c r="AL131" s="1" t="s">
        <v>1408</v>
      </c>
      <c r="AM131" s="1" t="s">
        <v>1414</v>
      </c>
      <c r="AN131" s="1" t="s">
        <v>1415</v>
      </c>
    </row>
    <row r="132" spans="1:40" x14ac:dyDescent="0.3">
      <c r="A132" s="1" t="str">
        <f>HYPERLINK("https://hsdes.intel.com/resource/14013186505","14013186505")</f>
        <v>14013186505</v>
      </c>
      <c r="B132" s="1" t="s">
        <v>1416</v>
      </c>
      <c r="C132" s="1" t="s">
        <v>1916</v>
      </c>
      <c r="D132" s="1" t="s">
        <v>1923</v>
      </c>
      <c r="F132" s="1" t="s">
        <v>81</v>
      </c>
      <c r="G132" s="1" t="s">
        <v>98</v>
      </c>
      <c r="H132" s="1" t="s">
        <v>39</v>
      </c>
      <c r="I132" s="1" t="s">
        <v>40</v>
      </c>
      <c r="J132" s="1" t="s">
        <v>41</v>
      </c>
      <c r="K132" s="1" t="s">
        <v>83</v>
      </c>
      <c r="L132" s="1">
        <v>10</v>
      </c>
      <c r="M132" s="1">
        <v>7</v>
      </c>
      <c r="N132" s="1" t="s">
        <v>1417</v>
      </c>
      <c r="O132" s="1" t="s">
        <v>562</v>
      </c>
      <c r="P132" s="1" t="s">
        <v>1418</v>
      </c>
      <c r="Q132" s="1" t="s">
        <v>1411</v>
      </c>
      <c r="R132" s="1" t="s">
        <v>1419</v>
      </c>
      <c r="S132" s="1" t="s">
        <v>1417</v>
      </c>
      <c r="T132" s="1" t="s">
        <v>48</v>
      </c>
      <c r="U132" s="1" t="s">
        <v>89</v>
      </c>
      <c r="V132" s="1" t="s">
        <v>90</v>
      </c>
      <c r="W132" s="1" t="s">
        <v>1420</v>
      </c>
      <c r="X132" s="1" t="s">
        <v>108</v>
      </c>
      <c r="Y132" s="1" t="s">
        <v>109</v>
      </c>
      <c r="Z132" s="1" t="s">
        <v>1304</v>
      </c>
      <c r="AA132" s="1" t="s">
        <v>1305</v>
      </c>
      <c r="AC132" s="1" t="s">
        <v>55</v>
      </c>
      <c r="AD132" s="1" t="s">
        <v>76</v>
      </c>
      <c r="AF132" s="1" t="s">
        <v>57</v>
      </c>
      <c r="AG132" s="1" t="s">
        <v>58</v>
      </c>
      <c r="AJ132" s="1" t="s">
        <v>59</v>
      </c>
      <c r="AK132" s="1" t="s">
        <v>60</v>
      </c>
      <c r="AL132" s="1" t="s">
        <v>1416</v>
      </c>
      <c r="AM132" s="1" t="s">
        <v>1421</v>
      </c>
      <c r="AN132" s="1" t="s">
        <v>1415</v>
      </c>
    </row>
    <row r="133" spans="1:40" x14ac:dyDescent="0.3">
      <c r="A133" s="1" t="str">
        <f>HYPERLINK("https://hsdes.intel.com/resource/14013186509","14013186509")</f>
        <v>14013186509</v>
      </c>
      <c r="B133" s="1" t="s">
        <v>1422</v>
      </c>
      <c r="C133" s="1" t="s">
        <v>1916</v>
      </c>
      <c r="F133" s="1" t="s">
        <v>81</v>
      </c>
      <c r="G133" s="1" t="s">
        <v>98</v>
      </c>
      <c r="H133" s="1" t="s">
        <v>39</v>
      </c>
      <c r="I133" s="1" t="s">
        <v>40</v>
      </c>
      <c r="J133" s="1" t="s">
        <v>41</v>
      </c>
      <c r="K133" s="1" t="s">
        <v>83</v>
      </c>
      <c r="L133" s="1">
        <v>35</v>
      </c>
      <c r="M133" s="1">
        <v>10</v>
      </c>
      <c r="N133" s="1" t="s">
        <v>1423</v>
      </c>
      <c r="O133" s="1" t="s">
        <v>85</v>
      </c>
      <c r="P133" s="1" t="s">
        <v>1424</v>
      </c>
      <c r="Q133" s="1" t="s">
        <v>564</v>
      </c>
      <c r="R133" s="1" t="s">
        <v>1425</v>
      </c>
      <c r="S133" s="1" t="s">
        <v>1423</v>
      </c>
      <c r="T133" s="1" t="s">
        <v>48</v>
      </c>
      <c r="U133" s="1" t="s">
        <v>89</v>
      </c>
      <c r="V133" s="1" t="s">
        <v>90</v>
      </c>
      <c r="W133" s="1" t="s">
        <v>1426</v>
      </c>
      <c r="X133" s="1" t="s">
        <v>108</v>
      </c>
      <c r="Y133" s="1" t="s">
        <v>239</v>
      </c>
      <c r="Z133" s="1" t="s">
        <v>1292</v>
      </c>
      <c r="AA133" s="1" t="s">
        <v>1388</v>
      </c>
      <c r="AC133" s="1" t="s">
        <v>55</v>
      </c>
      <c r="AD133" s="1" t="s">
        <v>76</v>
      </c>
      <c r="AF133" s="1" t="s">
        <v>57</v>
      </c>
      <c r="AG133" s="1" t="s">
        <v>215</v>
      </c>
      <c r="AJ133" s="1" t="s">
        <v>59</v>
      </c>
      <c r="AK133" s="1" t="s">
        <v>60</v>
      </c>
      <c r="AL133" s="1" t="s">
        <v>1427</v>
      </c>
      <c r="AM133" s="1" t="s">
        <v>1428</v>
      </c>
      <c r="AN133" s="1" t="s">
        <v>1415</v>
      </c>
    </row>
    <row r="134" spans="1:40" x14ac:dyDescent="0.3">
      <c r="A134" s="1" t="str">
        <f>HYPERLINK("https://hsdes.intel.com/resource/14013186567","14013186567")</f>
        <v>14013186567</v>
      </c>
      <c r="B134" s="1" t="s">
        <v>1429</v>
      </c>
      <c r="C134" s="1" t="s">
        <v>1916</v>
      </c>
      <c r="D134" s="1" t="s">
        <v>1921</v>
      </c>
      <c r="F134" s="1" t="s">
        <v>150</v>
      </c>
      <c r="G134" s="1" t="s">
        <v>98</v>
      </c>
      <c r="H134" s="1" t="s">
        <v>39</v>
      </c>
      <c r="I134" s="1" t="s">
        <v>40</v>
      </c>
      <c r="J134" s="1" t="s">
        <v>41</v>
      </c>
      <c r="K134" s="1" t="s">
        <v>1430</v>
      </c>
      <c r="L134" s="1">
        <v>15</v>
      </c>
      <c r="M134" s="1">
        <v>12</v>
      </c>
      <c r="N134" s="1" t="s">
        <v>1431</v>
      </c>
      <c r="O134" s="1" t="s">
        <v>153</v>
      </c>
      <c r="P134" s="1" t="s">
        <v>1432</v>
      </c>
      <c r="Q134" s="1" t="s">
        <v>1433</v>
      </c>
      <c r="R134" s="1" t="s">
        <v>1434</v>
      </c>
      <c r="S134" s="1" t="s">
        <v>1431</v>
      </c>
      <c r="T134" s="1" t="s">
        <v>157</v>
      </c>
      <c r="V134" s="1" t="s">
        <v>150</v>
      </c>
      <c r="W134" s="1" t="s">
        <v>1435</v>
      </c>
      <c r="X134" s="1" t="s">
        <v>108</v>
      </c>
      <c r="Y134" s="1" t="s">
        <v>109</v>
      </c>
      <c r="Z134" s="1" t="s">
        <v>1436</v>
      </c>
      <c r="AA134" s="1" t="s">
        <v>1316</v>
      </c>
      <c r="AC134" s="1" t="s">
        <v>55</v>
      </c>
      <c r="AD134" s="1" t="s">
        <v>76</v>
      </c>
      <c r="AF134" s="1" t="s">
        <v>57</v>
      </c>
      <c r="AG134" s="1" t="s">
        <v>58</v>
      </c>
      <c r="AJ134" s="1" t="s">
        <v>59</v>
      </c>
      <c r="AK134" s="1" t="s">
        <v>675</v>
      </c>
      <c r="AL134" s="1" t="s">
        <v>1437</v>
      </c>
      <c r="AM134" s="1" t="s">
        <v>1438</v>
      </c>
      <c r="AN134" s="1" t="s">
        <v>1439</v>
      </c>
    </row>
    <row r="135" spans="1:40" x14ac:dyDescent="0.3">
      <c r="A135" s="1" t="str">
        <f>HYPERLINK("https://hsdes.intel.com/resource/14013186568","14013186568")</f>
        <v>14013186568</v>
      </c>
      <c r="B135" s="1" t="s">
        <v>1440</v>
      </c>
      <c r="C135" s="1" t="s">
        <v>1916</v>
      </c>
      <c r="D135" s="1" t="s">
        <v>1921</v>
      </c>
      <c r="F135" s="1" t="s">
        <v>150</v>
      </c>
      <c r="G135" s="1" t="s">
        <v>98</v>
      </c>
      <c r="H135" s="1" t="s">
        <v>39</v>
      </c>
      <c r="I135" s="1" t="s">
        <v>40</v>
      </c>
      <c r="J135" s="1" t="s">
        <v>41</v>
      </c>
      <c r="K135" s="1" t="s">
        <v>1430</v>
      </c>
      <c r="L135" s="1">
        <v>10</v>
      </c>
      <c r="M135" s="1">
        <v>6</v>
      </c>
      <c r="N135" s="1" t="s">
        <v>1441</v>
      </c>
      <c r="O135" s="1" t="s">
        <v>153</v>
      </c>
      <c r="P135" s="1" t="s">
        <v>1442</v>
      </c>
      <c r="Q135" s="1" t="s">
        <v>1443</v>
      </c>
      <c r="R135" s="1" t="s">
        <v>1444</v>
      </c>
      <c r="S135" s="1" t="s">
        <v>1441</v>
      </c>
      <c r="T135" s="1" t="s">
        <v>157</v>
      </c>
      <c r="V135" s="1" t="s">
        <v>150</v>
      </c>
      <c r="W135" s="1" t="s">
        <v>1445</v>
      </c>
      <c r="X135" s="1" t="s">
        <v>108</v>
      </c>
      <c r="Y135" s="1" t="s">
        <v>109</v>
      </c>
      <c r="Z135" s="1" t="s">
        <v>1436</v>
      </c>
      <c r="AA135" s="1" t="s">
        <v>1316</v>
      </c>
      <c r="AC135" s="1" t="s">
        <v>55</v>
      </c>
      <c r="AD135" s="1" t="s">
        <v>76</v>
      </c>
      <c r="AF135" s="1" t="s">
        <v>57</v>
      </c>
      <c r="AG135" s="1" t="s">
        <v>58</v>
      </c>
      <c r="AJ135" s="1" t="s">
        <v>59</v>
      </c>
      <c r="AK135" s="1" t="s">
        <v>675</v>
      </c>
      <c r="AL135" s="1" t="s">
        <v>1446</v>
      </c>
      <c r="AM135" s="1" t="s">
        <v>1447</v>
      </c>
      <c r="AN135" s="1" t="s">
        <v>1439</v>
      </c>
    </row>
    <row r="136" spans="1:40" x14ac:dyDescent="0.3">
      <c r="A136" s="1" t="str">
        <f>HYPERLINK("https://hsdes.intel.com/resource/14013186578","14013186578")</f>
        <v>14013186578</v>
      </c>
      <c r="B136" s="1" t="s">
        <v>1448</v>
      </c>
      <c r="C136" s="1" t="s">
        <v>1916</v>
      </c>
      <c r="D136" s="1" t="s">
        <v>1921</v>
      </c>
      <c r="F136" s="1" t="s">
        <v>150</v>
      </c>
      <c r="G136" s="1" t="s">
        <v>98</v>
      </c>
      <c r="H136" s="1" t="s">
        <v>39</v>
      </c>
      <c r="I136" s="1" t="s">
        <v>40</v>
      </c>
      <c r="J136" s="1" t="s">
        <v>41</v>
      </c>
      <c r="K136" s="1" t="s">
        <v>1430</v>
      </c>
      <c r="L136" s="1">
        <v>20</v>
      </c>
      <c r="M136" s="1">
        <v>15</v>
      </c>
      <c r="N136" s="1" t="s">
        <v>1449</v>
      </c>
      <c r="O136" s="1" t="s">
        <v>153</v>
      </c>
      <c r="P136" s="1" t="s">
        <v>1450</v>
      </c>
      <c r="Q136" s="1" t="s">
        <v>1451</v>
      </c>
      <c r="R136" s="1" t="s">
        <v>1452</v>
      </c>
      <c r="S136" s="1" t="s">
        <v>1449</v>
      </c>
      <c r="T136" s="1" t="s">
        <v>157</v>
      </c>
      <c r="V136" s="1" t="s">
        <v>150</v>
      </c>
      <c r="W136" s="1" t="s">
        <v>1453</v>
      </c>
      <c r="X136" s="1" t="s">
        <v>108</v>
      </c>
      <c r="Y136" s="1" t="s">
        <v>239</v>
      </c>
      <c r="Z136" s="1" t="s">
        <v>1436</v>
      </c>
      <c r="AA136" s="1" t="s">
        <v>1305</v>
      </c>
      <c r="AC136" s="1" t="s">
        <v>55</v>
      </c>
      <c r="AD136" s="1" t="s">
        <v>76</v>
      </c>
      <c r="AF136" s="1" t="s">
        <v>127</v>
      </c>
      <c r="AG136" s="1" t="s">
        <v>58</v>
      </c>
      <c r="AJ136" s="1" t="s">
        <v>242</v>
      </c>
      <c r="AK136" s="1" t="s">
        <v>675</v>
      </c>
      <c r="AL136" s="1" t="s">
        <v>1454</v>
      </c>
      <c r="AM136" s="1" t="s">
        <v>1455</v>
      </c>
      <c r="AN136" s="1" t="s">
        <v>1456</v>
      </c>
    </row>
    <row r="137" spans="1:40" x14ac:dyDescent="0.3">
      <c r="A137" s="1" t="str">
        <f>HYPERLINK("https://hsdes.intel.com/resource/14013186641","14013186641")</f>
        <v>14013186641</v>
      </c>
      <c r="B137" s="1" t="s">
        <v>1457</v>
      </c>
      <c r="C137" s="1" t="s">
        <v>1916</v>
      </c>
      <c r="D137" s="1" t="s">
        <v>1921</v>
      </c>
      <c r="F137" s="1" t="s">
        <v>150</v>
      </c>
      <c r="G137" s="1" t="s">
        <v>98</v>
      </c>
      <c r="H137" s="1" t="s">
        <v>39</v>
      </c>
      <c r="I137" s="1" t="s">
        <v>40</v>
      </c>
      <c r="J137" s="1" t="s">
        <v>41</v>
      </c>
      <c r="K137" s="1" t="s">
        <v>1458</v>
      </c>
      <c r="L137" s="1">
        <v>10</v>
      </c>
      <c r="M137" s="1">
        <v>6</v>
      </c>
      <c r="N137" s="1" t="s">
        <v>1459</v>
      </c>
      <c r="O137" s="1" t="s">
        <v>153</v>
      </c>
      <c r="P137" s="1" t="s">
        <v>1460</v>
      </c>
      <c r="Q137" s="1" t="s">
        <v>1461</v>
      </c>
      <c r="R137" s="1" t="s">
        <v>1462</v>
      </c>
      <c r="S137" s="1" t="s">
        <v>1459</v>
      </c>
      <c r="T137" s="1" t="s">
        <v>157</v>
      </c>
      <c r="V137" s="1" t="s">
        <v>150</v>
      </c>
      <c r="W137" s="1" t="s">
        <v>1463</v>
      </c>
      <c r="X137" s="1" t="s">
        <v>108</v>
      </c>
      <c r="Y137" s="1" t="s">
        <v>109</v>
      </c>
      <c r="Z137" s="1" t="s">
        <v>1464</v>
      </c>
      <c r="AA137" s="1" t="s">
        <v>1465</v>
      </c>
      <c r="AC137" s="1" t="s">
        <v>55</v>
      </c>
      <c r="AD137" s="1" t="s">
        <v>56</v>
      </c>
      <c r="AF137" s="1" t="s">
        <v>57</v>
      </c>
      <c r="AG137" s="1" t="s">
        <v>58</v>
      </c>
      <c r="AJ137" s="1" t="s">
        <v>59</v>
      </c>
      <c r="AK137" s="1" t="s">
        <v>675</v>
      </c>
      <c r="AL137" s="1" t="s">
        <v>1466</v>
      </c>
      <c r="AM137" s="1" t="s">
        <v>1467</v>
      </c>
      <c r="AN137" s="1" t="s">
        <v>1468</v>
      </c>
    </row>
    <row r="138" spans="1:40" x14ac:dyDescent="0.3">
      <c r="A138" s="1" t="str">
        <f>HYPERLINK("https://hsdes.intel.com/resource/14013186745","14013186745")</f>
        <v>14013186745</v>
      </c>
      <c r="B138" s="1" t="s">
        <v>1470</v>
      </c>
      <c r="C138" s="1" t="s">
        <v>1916</v>
      </c>
      <c r="F138" s="1" t="s">
        <v>356</v>
      </c>
      <c r="G138" s="1" t="s">
        <v>98</v>
      </c>
      <c r="H138" s="1" t="s">
        <v>39</v>
      </c>
      <c r="I138" s="1" t="s">
        <v>40</v>
      </c>
      <c r="J138" s="1" t="s">
        <v>41</v>
      </c>
      <c r="K138" s="1" t="s">
        <v>99</v>
      </c>
      <c r="L138" s="1">
        <v>10</v>
      </c>
      <c r="M138" s="1">
        <v>6</v>
      </c>
      <c r="N138" s="1" t="s">
        <v>1471</v>
      </c>
      <c r="O138" s="1" t="s">
        <v>359</v>
      </c>
      <c r="P138" s="1" t="s">
        <v>1472</v>
      </c>
      <c r="Q138" s="1" t="s">
        <v>1473</v>
      </c>
      <c r="R138" s="1" t="s">
        <v>1474</v>
      </c>
      <c r="S138" s="1" t="s">
        <v>1471</v>
      </c>
      <c r="T138" s="1" t="s">
        <v>105</v>
      </c>
      <c r="V138" s="1" t="s">
        <v>356</v>
      </c>
      <c r="W138" s="1" t="s">
        <v>1475</v>
      </c>
      <c r="X138" s="1" t="s">
        <v>108</v>
      </c>
      <c r="Y138" s="1" t="s">
        <v>109</v>
      </c>
      <c r="Z138" s="1" t="s">
        <v>1387</v>
      </c>
      <c r="AA138" s="1" t="s">
        <v>1388</v>
      </c>
      <c r="AC138" s="1" t="s">
        <v>55</v>
      </c>
      <c r="AD138" s="1" t="s">
        <v>76</v>
      </c>
      <c r="AF138" s="1" t="s">
        <v>57</v>
      </c>
      <c r="AG138" s="1" t="s">
        <v>58</v>
      </c>
      <c r="AJ138" s="1" t="s">
        <v>59</v>
      </c>
      <c r="AK138" s="1" t="s">
        <v>60</v>
      </c>
      <c r="AL138" s="1" t="s">
        <v>1476</v>
      </c>
      <c r="AM138" s="1" t="s">
        <v>1477</v>
      </c>
      <c r="AN138" s="1" t="s">
        <v>1478</v>
      </c>
    </row>
    <row r="139" spans="1:40" x14ac:dyDescent="0.3">
      <c r="A139" s="1" t="str">
        <f>HYPERLINK("https://hsdes.intel.com/resource/14013186746","14013186746")</f>
        <v>14013186746</v>
      </c>
      <c r="B139" s="1" t="s">
        <v>1479</v>
      </c>
      <c r="C139" s="1" t="s">
        <v>1916</v>
      </c>
      <c r="F139" s="1" t="s">
        <v>356</v>
      </c>
      <c r="G139" s="1" t="s">
        <v>98</v>
      </c>
      <c r="H139" s="1" t="s">
        <v>39</v>
      </c>
      <c r="I139" s="1" t="s">
        <v>40</v>
      </c>
      <c r="J139" s="1" t="s">
        <v>41</v>
      </c>
      <c r="K139" s="1" t="s">
        <v>99</v>
      </c>
      <c r="L139" s="1">
        <v>60</v>
      </c>
      <c r="M139" s="1">
        <v>40</v>
      </c>
      <c r="N139" s="1" t="s">
        <v>1480</v>
      </c>
      <c r="O139" s="1" t="s">
        <v>359</v>
      </c>
      <c r="P139" s="1" t="s">
        <v>1481</v>
      </c>
      <c r="Q139" s="1" t="s">
        <v>1482</v>
      </c>
      <c r="R139" s="1" t="s">
        <v>1483</v>
      </c>
      <c r="S139" s="1" t="s">
        <v>1480</v>
      </c>
      <c r="T139" s="1" t="s">
        <v>48</v>
      </c>
      <c r="V139" s="1" t="s">
        <v>356</v>
      </c>
      <c r="W139" s="1" t="s">
        <v>1484</v>
      </c>
      <c r="X139" s="1" t="s">
        <v>108</v>
      </c>
      <c r="Y139" s="1" t="s">
        <v>239</v>
      </c>
      <c r="Z139" s="1" t="s">
        <v>1485</v>
      </c>
      <c r="AA139" s="1" t="s">
        <v>1305</v>
      </c>
      <c r="AC139" s="1" t="s">
        <v>55</v>
      </c>
      <c r="AD139" s="1" t="s">
        <v>76</v>
      </c>
      <c r="AF139" s="1" t="s">
        <v>135</v>
      </c>
      <c r="AG139" s="1" t="s">
        <v>215</v>
      </c>
      <c r="AJ139" s="1" t="s">
        <v>59</v>
      </c>
      <c r="AK139" s="1" t="s">
        <v>60</v>
      </c>
      <c r="AL139" s="1" t="s">
        <v>1486</v>
      </c>
      <c r="AM139" s="1" t="s">
        <v>1487</v>
      </c>
      <c r="AN139" s="1" t="s">
        <v>1488</v>
      </c>
    </row>
    <row r="140" spans="1:40" x14ac:dyDescent="0.3">
      <c r="A140" s="1" t="str">
        <f>HYPERLINK("https://hsdes.intel.com/resource/14013186750","14013186750")</f>
        <v>14013186750</v>
      </c>
      <c r="B140" s="1" t="s">
        <v>1489</v>
      </c>
      <c r="C140" s="1" t="s">
        <v>1916</v>
      </c>
      <c r="F140" s="1" t="s">
        <v>116</v>
      </c>
      <c r="G140" s="1" t="s">
        <v>98</v>
      </c>
      <c r="H140" s="1" t="s">
        <v>39</v>
      </c>
      <c r="I140" s="1" t="s">
        <v>40</v>
      </c>
      <c r="J140" s="1" t="s">
        <v>41</v>
      </c>
      <c r="K140" s="1" t="s">
        <v>1490</v>
      </c>
      <c r="L140" s="1">
        <v>50</v>
      </c>
      <c r="M140" s="1">
        <v>35</v>
      </c>
      <c r="N140" s="1" t="s">
        <v>1491</v>
      </c>
      <c r="O140" s="1" t="s">
        <v>119</v>
      </c>
      <c r="P140" s="1" t="s">
        <v>1492</v>
      </c>
      <c r="Q140" s="1" t="s">
        <v>1493</v>
      </c>
      <c r="R140" s="1" t="s">
        <v>1494</v>
      </c>
      <c r="S140" s="1" t="s">
        <v>1491</v>
      </c>
      <c r="T140" s="1" t="s">
        <v>105</v>
      </c>
      <c r="V140" s="1" t="s">
        <v>72</v>
      </c>
      <c r="W140" s="1" t="s">
        <v>1495</v>
      </c>
      <c r="X140" s="1" t="s">
        <v>108</v>
      </c>
      <c r="Y140" s="1" t="s">
        <v>124</v>
      </c>
      <c r="Z140" s="1" t="s">
        <v>1292</v>
      </c>
      <c r="AA140" s="1" t="s">
        <v>1388</v>
      </c>
      <c r="AC140" s="1" t="s">
        <v>55</v>
      </c>
      <c r="AD140" s="1" t="s">
        <v>76</v>
      </c>
      <c r="AF140" s="1" t="s">
        <v>135</v>
      </c>
      <c r="AG140" s="1" t="s">
        <v>58</v>
      </c>
      <c r="AJ140" s="1" t="s">
        <v>59</v>
      </c>
      <c r="AK140" s="1" t="s">
        <v>60</v>
      </c>
      <c r="AL140" s="1" t="s">
        <v>1496</v>
      </c>
      <c r="AM140" s="1" t="s">
        <v>1497</v>
      </c>
      <c r="AN140" s="1" t="s">
        <v>1498</v>
      </c>
    </row>
    <row r="141" spans="1:40" x14ac:dyDescent="0.3">
      <c r="A141" s="1" t="str">
        <f>HYPERLINK("https://hsdes.intel.com/resource/14013186751","14013186751")</f>
        <v>14013186751</v>
      </c>
      <c r="B141" s="1" t="s">
        <v>1499</v>
      </c>
      <c r="C141" s="1" t="s">
        <v>1916</v>
      </c>
      <c r="E141" s="1" t="s">
        <v>1927</v>
      </c>
      <c r="F141" s="1" t="s">
        <v>356</v>
      </c>
      <c r="G141" s="1" t="s">
        <v>98</v>
      </c>
      <c r="H141" s="1" t="s">
        <v>39</v>
      </c>
      <c r="I141" s="1" t="s">
        <v>40</v>
      </c>
      <c r="J141" s="1" t="s">
        <v>41</v>
      </c>
      <c r="K141" s="1" t="s">
        <v>99</v>
      </c>
      <c r="L141" s="1">
        <v>40</v>
      </c>
      <c r="M141" s="1">
        <v>35</v>
      </c>
      <c r="N141" s="1" t="s">
        <v>1500</v>
      </c>
      <c r="O141" s="1" t="s">
        <v>359</v>
      </c>
      <c r="P141" s="1" t="s">
        <v>1501</v>
      </c>
      <c r="Q141" s="1" t="s">
        <v>1502</v>
      </c>
      <c r="R141" s="1" t="s">
        <v>1503</v>
      </c>
      <c r="S141" s="1" t="s">
        <v>1500</v>
      </c>
      <c r="T141" s="1" t="s">
        <v>48</v>
      </c>
      <c r="V141" s="1" t="s">
        <v>356</v>
      </c>
      <c r="W141" s="1" t="s">
        <v>1504</v>
      </c>
      <c r="X141" s="1" t="s">
        <v>108</v>
      </c>
      <c r="Y141" s="1" t="s">
        <v>124</v>
      </c>
      <c r="Z141" s="1" t="s">
        <v>1387</v>
      </c>
      <c r="AA141" s="1" t="s">
        <v>1388</v>
      </c>
      <c r="AC141" s="1" t="s">
        <v>55</v>
      </c>
      <c r="AD141" s="1" t="s">
        <v>76</v>
      </c>
      <c r="AF141" s="1" t="s">
        <v>135</v>
      </c>
      <c r="AG141" s="1" t="s">
        <v>215</v>
      </c>
      <c r="AJ141" s="1" t="s">
        <v>59</v>
      </c>
      <c r="AK141" s="1" t="s">
        <v>60</v>
      </c>
      <c r="AL141" s="1" t="s">
        <v>1505</v>
      </c>
      <c r="AM141" s="1" t="s">
        <v>1506</v>
      </c>
      <c r="AN141" s="1" t="s">
        <v>1507</v>
      </c>
    </row>
    <row r="142" spans="1:40" x14ac:dyDescent="0.3">
      <c r="A142" s="1" t="str">
        <f>HYPERLINK("https://hsdes.intel.com/resource/14013186752","14013186752")</f>
        <v>14013186752</v>
      </c>
      <c r="B142" s="1" t="s">
        <v>1508</v>
      </c>
      <c r="C142" s="1" t="s">
        <v>1916</v>
      </c>
      <c r="D142" s="1" t="s">
        <v>1919</v>
      </c>
      <c r="F142" s="1" t="s">
        <v>116</v>
      </c>
      <c r="G142" s="1" t="s">
        <v>98</v>
      </c>
      <c r="H142" s="1" t="s">
        <v>39</v>
      </c>
      <c r="I142" s="1" t="s">
        <v>40</v>
      </c>
      <c r="J142" s="1" t="s">
        <v>41</v>
      </c>
      <c r="K142" s="1" t="s">
        <v>1490</v>
      </c>
      <c r="L142" s="1">
        <v>60</v>
      </c>
      <c r="M142" s="1">
        <v>50</v>
      </c>
      <c r="N142" s="1" t="s">
        <v>1509</v>
      </c>
      <c r="O142" s="1" t="s">
        <v>119</v>
      </c>
      <c r="P142" s="1" t="s">
        <v>1510</v>
      </c>
      <c r="Q142" s="1" t="s">
        <v>1511</v>
      </c>
      <c r="R142" s="1" t="s">
        <v>1512</v>
      </c>
      <c r="S142" s="1" t="s">
        <v>1509</v>
      </c>
      <c r="T142" s="1" t="s">
        <v>48</v>
      </c>
      <c r="V142" s="1" t="s">
        <v>72</v>
      </c>
      <c r="W142" s="1" t="s">
        <v>1513</v>
      </c>
      <c r="X142" s="1" t="s">
        <v>108</v>
      </c>
      <c r="Y142" s="1" t="s">
        <v>124</v>
      </c>
      <c r="Z142" s="1" t="s">
        <v>1514</v>
      </c>
      <c r="AA142" s="1" t="s">
        <v>1388</v>
      </c>
      <c r="AC142" s="1" t="s">
        <v>55</v>
      </c>
      <c r="AD142" s="1" t="s">
        <v>76</v>
      </c>
      <c r="AF142" s="1" t="s">
        <v>135</v>
      </c>
      <c r="AG142" s="1" t="s">
        <v>215</v>
      </c>
      <c r="AJ142" s="1" t="s">
        <v>59</v>
      </c>
      <c r="AK142" s="1" t="s">
        <v>60</v>
      </c>
      <c r="AL142" s="1" t="s">
        <v>1515</v>
      </c>
      <c r="AM142" s="1" t="s">
        <v>1516</v>
      </c>
      <c r="AN142" s="1" t="s">
        <v>1517</v>
      </c>
    </row>
    <row r="143" spans="1:40" x14ac:dyDescent="0.3">
      <c r="A143" s="1" t="str">
        <f>HYPERLINK("https://hsdes.intel.com/resource/14013186753","14013186753")</f>
        <v>14013186753</v>
      </c>
      <c r="B143" s="1" t="s">
        <v>1518</v>
      </c>
      <c r="C143" s="1" t="s">
        <v>1916</v>
      </c>
      <c r="D143" s="1" t="s">
        <v>1919</v>
      </c>
      <c r="F143" s="1" t="s">
        <v>116</v>
      </c>
      <c r="G143" s="1" t="s">
        <v>98</v>
      </c>
      <c r="H143" s="1" t="s">
        <v>39</v>
      </c>
      <c r="I143" s="1" t="s">
        <v>40</v>
      </c>
      <c r="J143" s="1" t="s">
        <v>41</v>
      </c>
      <c r="K143" s="1" t="s">
        <v>1490</v>
      </c>
      <c r="L143" s="1">
        <v>6</v>
      </c>
      <c r="M143" s="1">
        <v>4</v>
      </c>
      <c r="N143" s="1" t="s">
        <v>1519</v>
      </c>
      <c r="O143" s="1" t="s">
        <v>119</v>
      </c>
      <c r="P143" s="1" t="s">
        <v>1520</v>
      </c>
      <c r="Q143" s="1" t="s">
        <v>1521</v>
      </c>
      <c r="R143" s="1" t="s">
        <v>1522</v>
      </c>
      <c r="S143" s="1" t="s">
        <v>1519</v>
      </c>
      <c r="T143" s="1" t="s">
        <v>48</v>
      </c>
      <c r="V143" s="1" t="s">
        <v>72</v>
      </c>
      <c r="W143" s="1" t="s">
        <v>1523</v>
      </c>
      <c r="X143" s="1" t="s">
        <v>108</v>
      </c>
      <c r="Y143" s="1" t="s">
        <v>239</v>
      </c>
      <c r="Z143" s="1" t="s">
        <v>1304</v>
      </c>
      <c r="AA143" s="1" t="s">
        <v>1305</v>
      </c>
      <c r="AC143" s="1" t="s">
        <v>55</v>
      </c>
      <c r="AD143" s="1" t="s">
        <v>759</v>
      </c>
      <c r="AF143" s="1" t="s">
        <v>57</v>
      </c>
      <c r="AG143" s="1" t="s">
        <v>215</v>
      </c>
      <c r="AJ143" s="1" t="s">
        <v>59</v>
      </c>
      <c r="AK143" s="1" t="s">
        <v>1524</v>
      </c>
      <c r="AL143" s="1" t="s">
        <v>1525</v>
      </c>
      <c r="AM143" s="1" t="s">
        <v>1526</v>
      </c>
      <c r="AN143" s="1" t="s">
        <v>1498</v>
      </c>
    </row>
    <row r="144" spans="1:40" x14ac:dyDescent="0.3">
      <c r="A144" s="1" t="str">
        <f>HYPERLINK("https://hsdes.intel.com/resource/14013186754","14013186754")</f>
        <v>14013186754</v>
      </c>
      <c r="B144" s="1" t="s">
        <v>1527</v>
      </c>
      <c r="C144" s="1" t="s">
        <v>1916</v>
      </c>
      <c r="F144" s="1" t="s">
        <v>116</v>
      </c>
      <c r="G144" s="1" t="s">
        <v>98</v>
      </c>
      <c r="H144" s="1" t="s">
        <v>39</v>
      </c>
      <c r="I144" s="1" t="s">
        <v>40</v>
      </c>
      <c r="J144" s="1" t="s">
        <v>41</v>
      </c>
      <c r="K144" s="1" t="s">
        <v>1490</v>
      </c>
      <c r="L144" s="1">
        <v>15</v>
      </c>
      <c r="M144" s="1">
        <v>10</v>
      </c>
      <c r="N144" s="1" t="s">
        <v>1528</v>
      </c>
      <c r="O144" s="1" t="s">
        <v>119</v>
      </c>
      <c r="P144" s="1" t="s">
        <v>1529</v>
      </c>
      <c r="Q144" s="1" t="s">
        <v>1530</v>
      </c>
      <c r="R144" s="1" t="s">
        <v>1531</v>
      </c>
      <c r="S144" s="1" t="s">
        <v>1528</v>
      </c>
      <c r="T144" s="1" t="s">
        <v>48</v>
      </c>
      <c r="V144" s="1" t="s">
        <v>72</v>
      </c>
      <c r="W144" s="1" t="s">
        <v>1532</v>
      </c>
      <c r="X144" s="1" t="s">
        <v>108</v>
      </c>
      <c r="Y144" s="1" t="s">
        <v>109</v>
      </c>
      <c r="Z144" s="1" t="s">
        <v>1292</v>
      </c>
      <c r="AA144" s="1" t="s">
        <v>1388</v>
      </c>
      <c r="AC144" s="1" t="s">
        <v>55</v>
      </c>
      <c r="AD144" s="1" t="s">
        <v>76</v>
      </c>
      <c r="AF144" s="1" t="s">
        <v>57</v>
      </c>
      <c r="AG144" s="1" t="s">
        <v>58</v>
      </c>
      <c r="AJ144" s="1" t="s">
        <v>59</v>
      </c>
      <c r="AK144" s="1" t="s">
        <v>243</v>
      </c>
      <c r="AL144" s="1" t="s">
        <v>1533</v>
      </c>
      <c r="AM144" s="1" t="s">
        <v>1534</v>
      </c>
      <c r="AN144" s="1" t="s">
        <v>1535</v>
      </c>
    </row>
    <row r="145" spans="1:40" x14ac:dyDescent="0.3">
      <c r="A145" s="1" t="str">
        <f>HYPERLINK("https://hsdes.intel.com/resource/14013186759","14013186759")</f>
        <v>14013186759</v>
      </c>
      <c r="B145" s="1" t="s">
        <v>1536</v>
      </c>
      <c r="C145" s="1" t="s">
        <v>1916</v>
      </c>
      <c r="D145" s="1" t="s">
        <v>1919</v>
      </c>
      <c r="F145" s="1" t="s">
        <v>116</v>
      </c>
      <c r="G145" s="1" t="s">
        <v>98</v>
      </c>
      <c r="H145" s="1" t="s">
        <v>39</v>
      </c>
      <c r="I145" s="1" t="s">
        <v>40</v>
      </c>
      <c r="J145" s="1" t="s">
        <v>41</v>
      </c>
      <c r="K145" s="1" t="s">
        <v>1490</v>
      </c>
      <c r="L145" s="1">
        <v>25</v>
      </c>
      <c r="M145" s="1">
        <v>20</v>
      </c>
      <c r="N145" s="1" t="s">
        <v>1537</v>
      </c>
      <c r="O145" s="1" t="s">
        <v>119</v>
      </c>
      <c r="P145" s="1" t="s">
        <v>1538</v>
      </c>
      <c r="Q145" s="1" t="s">
        <v>1539</v>
      </c>
      <c r="R145" s="1" t="s">
        <v>1540</v>
      </c>
      <c r="S145" s="1" t="s">
        <v>1537</v>
      </c>
      <c r="T145" s="1" t="s">
        <v>48</v>
      </c>
      <c r="V145" s="1" t="s">
        <v>72</v>
      </c>
      <c r="W145" s="1" t="s">
        <v>1541</v>
      </c>
      <c r="X145" s="1" t="s">
        <v>108</v>
      </c>
      <c r="Y145" s="1" t="s">
        <v>124</v>
      </c>
      <c r="Z145" s="1" t="s">
        <v>1292</v>
      </c>
      <c r="AA145" s="1" t="s">
        <v>1388</v>
      </c>
      <c r="AC145" s="1" t="s">
        <v>55</v>
      </c>
      <c r="AD145" s="1" t="s">
        <v>76</v>
      </c>
      <c r="AF145" s="1" t="s">
        <v>127</v>
      </c>
      <c r="AG145" s="1" t="s">
        <v>58</v>
      </c>
      <c r="AJ145" s="1" t="s">
        <v>59</v>
      </c>
      <c r="AK145" s="1" t="s">
        <v>60</v>
      </c>
      <c r="AL145" s="1" t="s">
        <v>1542</v>
      </c>
      <c r="AM145" s="1" t="s">
        <v>1543</v>
      </c>
      <c r="AN145" s="1" t="s">
        <v>1498</v>
      </c>
    </row>
    <row r="146" spans="1:40" x14ac:dyDescent="0.3">
      <c r="A146" s="1" t="str">
        <f>HYPERLINK("https://hsdes.intel.com/resource/14013186762","14013186762")</f>
        <v>14013186762</v>
      </c>
      <c r="B146" s="1" t="s">
        <v>1544</v>
      </c>
      <c r="C146" s="1" t="s">
        <v>1916</v>
      </c>
      <c r="F146" s="1" t="s">
        <v>37</v>
      </c>
      <c r="G146" s="1" t="s">
        <v>98</v>
      </c>
      <c r="H146" s="1" t="s">
        <v>39</v>
      </c>
      <c r="I146" s="1" t="s">
        <v>40</v>
      </c>
      <c r="J146" s="1" t="s">
        <v>41</v>
      </c>
      <c r="K146" s="1" t="s">
        <v>1298</v>
      </c>
      <c r="L146" s="1">
        <v>15</v>
      </c>
      <c r="M146" s="1">
        <v>10</v>
      </c>
      <c r="N146" s="1" t="s">
        <v>1545</v>
      </c>
      <c r="O146" s="1" t="s">
        <v>44</v>
      </c>
      <c r="P146" s="1" t="s">
        <v>1546</v>
      </c>
      <c r="Q146" s="1" t="s">
        <v>1547</v>
      </c>
      <c r="R146" s="1" t="s">
        <v>1548</v>
      </c>
      <c r="S146" s="1" t="s">
        <v>1545</v>
      </c>
      <c r="T146" s="1" t="s">
        <v>48</v>
      </c>
      <c r="V146" s="1" t="s">
        <v>49</v>
      </c>
      <c r="W146" s="1" t="s">
        <v>1549</v>
      </c>
      <c r="X146" s="1" t="s">
        <v>108</v>
      </c>
      <c r="Y146" s="1" t="s">
        <v>239</v>
      </c>
      <c r="Z146" s="1" t="s">
        <v>1387</v>
      </c>
      <c r="AA146" s="1" t="s">
        <v>1388</v>
      </c>
      <c r="AC146" s="1" t="s">
        <v>55</v>
      </c>
      <c r="AD146" s="1" t="s">
        <v>76</v>
      </c>
      <c r="AF146" s="1" t="s">
        <v>57</v>
      </c>
      <c r="AG146" s="1" t="s">
        <v>215</v>
      </c>
      <c r="AJ146" s="1" t="s">
        <v>242</v>
      </c>
      <c r="AK146" s="1" t="s">
        <v>60</v>
      </c>
      <c r="AL146" s="1" t="s">
        <v>1550</v>
      </c>
      <c r="AM146" s="1" t="s">
        <v>1551</v>
      </c>
      <c r="AN146" s="1" t="s">
        <v>1552</v>
      </c>
    </row>
    <row r="147" spans="1:40" x14ac:dyDescent="0.3">
      <c r="A147" s="1" t="str">
        <f>HYPERLINK("https://hsdes.intel.com/resource/14013186785","14013186785")</f>
        <v>14013186785</v>
      </c>
      <c r="B147" s="1" t="s">
        <v>1553</v>
      </c>
      <c r="C147" s="1" t="s">
        <v>1916</v>
      </c>
      <c r="F147" s="1" t="s">
        <v>49</v>
      </c>
      <c r="G147" s="1" t="s">
        <v>98</v>
      </c>
      <c r="H147" s="1" t="s">
        <v>39</v>
      </c>
      <c r="I147" s="1" t="s">
        <v>40</v>
      </c>
      <c r="J147" s="1" t="s">
        <v>41</v>
      </c>
      <c r="K147" s="1" t="s">
        <v>99</v>
      </c>
      <c r="L147" s="1">
        <v>15</v>
      </c>
      <c r="M147" s="1">
        <v>10</v>
      </c>
      <c r="N147" s="1" t="s">
        <v>1554</v>
      </c>
      <c r="O147" s="1" t="s">
        <v>101</v>
      </c>
      <c r="P147" s="1" t="s">
        <v>1555</v>
      </c>
      <c r="Q147" s="1" t="s">
        <v>1556</v>
      </c>
      <c r="R147" s="1" t="s">
        <v>1557</v>
      </c>
      <c r="S147" s="1" t="s">
        <v>1554</v>
      </c>
      <c r="T147" s="1" t="s">
        <v>48</v>
      </c>
      <c r="V147" s="1" t="s">
        <v>106</v>
      </c>
      <c r="W147" s="1" t="s">
        <v>1558</v>
      </c>
      <c r="X147" s="1" t="s">
        <v>108</v>
      </c>
      <c r="Y147" s="1" t="s">
        <v>109</v>
      </c>
      <c r="Z147" s="1" t="s">
        <v>1292</v>
      </c>
      <c r="AA147" s="1" t="s">
        <v>1388</v>
      </c>
      <c r="AC147" s="1" t="s">
        <v>55</v>
      </c>
      <c r="AD147" s="1" t="s">
        <v>76</v>
      </c>
      <c r="AF147" s="1" t="s">
        <v>57</v>
      </c>
      <c r="AG147" s="1" t="s">
        <v>58</v>
      </c>
      <c r="AJ147" s="1" t="s">
        <v>112</v>
      </c>
      <c r="AK147" s="1" t="s">
        <v>60</v>
      </c>
      <c r="AL147" s="1" t="s">
        <v>1559</v>
      </c>
      <c r="AM147" s="1" t="s">
        <v>1560</v>
      </c>
      <c r="AN147" s="1" t="s">
        <v>1399</v>
      </c>
    </row>
    <row r="148" spans="1:40" x14ac:dyDescent="0.3">
      <c r="A148" s="1" t="str">
        <f>HYPERLINK("https://hsdes.intel.com/resource/14013186790","14013186790")</f>
        <v>14013186790</v>
      </c>
      <c r="B148" s="1" t="s">
        <v>1561</v>
      </c>
      <c r="C148" s="1" t="s">
        <v>1917</v>
      </c>
      <c r="E148" s="1" t="s">
        <v>1936</v>
      </c>
      <c r="F148" s="1" t="s">
        <v>49</v>
      </c>
      <c r="G148" s="1" t="s">
        <v>98</v>
      </c>
      <c r="H148" s="1" t="s">
        <v>39</v>
      </c>
      <c r="I148" s="1" t="s">
        <v>40</v>
      </c>
      <c r="J148" s="1" t="s">
        <v>41</v>
      </c>
      <c r="K148" s="1" t="s">
        <v>99</v>
      </c>
      <c r="L148" s="1">
        <v>10</v>
      </c>
      <c r="M148" s="1">
        <v>10</v>
      </c>
      <c r="N148" s="1" t="s">
        <v>1562</v>
      </c>
      <c r="O148" s="1" t="s">
        <v>101</v>
      </c>
      <c r="P148" s="1" t="s">
        <v>1563</v>
      </c>
      <c r="Q148" s="1" t="s">
        <v>1564</v>
      </c>
      <c r="R148" s="1" t="s">
        <v>1565</v>
      </c>
      <c r="S148" s="1" t="s">
        <v>1562</v>
      </c>
      <c r="T148" s="1" t="s">
        <v>48</v>
      </c>
      <c r="V148" s="1" t="s">
        <v>106</v>
      </c>
      <c r="W148" s="1" t="s">
        <v>1566</v>
      </c>
      <c r="X148" s="1" t="s">
        <v>108</v>
      </c>
      <c r="Y148" s="1" t="s">
        <v>109</v>
      </c>
      <c r="Z148" s="1" t="s">
        <v>1337</v>
      </c>
      <c r="AA148" s="1" t="s">
        <v>1293</v>
      </c>
      <c r="AC148" s="1" t="s">
        <v>55</v>
      </c>
      <c r="AD148" s="1" t="s">
        <v>56</v>
      </c>
      <c r="AF148" s="1" t="s">
        <v>57</v>
      </c>
      <c r="AG148" s="1" t="s">
        <v>215</v>
      </c>
      <c r="AJ148" s="1" t="s">
        <v>59</v>
      </c>
      <c r="AK148" s="1" t="s">
        <v>60</v>
      </c>
      <c r="AL148" s="1" t="s">
        <v>1567</v>
      </c>
      <c r="AM148" s="1" t="s">
        <v>1568</v>
      </c>
      <c r="AN148" s="1" t="s">
        <v>1569</v>
      </c>
    </row>
    <row r="149" spans="1:40" x14ac:dyDescent="0.3">
      <c r="A149" s="1" t="str">
        <f>HYPERLINK("https://hsdes.intel.com/resource/14013186799","14013186799")</f>
        <v>14013186799</v>
      </c>
      <c r="B149" s="1" t="s">
        <v>1570</v>
      </c>
      <c r="C149" s="1" t="s">
        <v>1916</v>
      </c>
      <c r="F149" s="1" t="s">
        <v>64</v>
      </c>
      <c r="G149" s="1" t="s">
        <v>98</v>
      </c>
      <c r="H149" s="1" t="s">
        <v>39</v>
      </c>
      <c r="I149" s="1" t="s">
        <v>40</v>
      </c>
      <c r="J149" s="1" t="s">
        <v>41</v>
      </c>
      <c r="K149" s="1" t="s">
        <v>1254</v>
      </c>
      <c r="L149" s="1">
        <v>50</v>
      </c>
      <c r="M149" s="1">
        <v>10</v>
      </c>
      <c r="N149" s="1" t="s">
        <v>1571</v>
      </c>
      <c r="O149" s="1" t="s">
        <v>68</v>
      </c>
      <c r="P149" s="1" t="s">
        <v>1572</v>
      </c>
      <c r="Q149" s="1" t="s">
        <v>1573</v>
      </c>
      <c r="R149" s="1" t="s">
        <v>1574</v>
      </c>
      <c r="S149" s="1" t="s">
        <v>1571</v>
      </c>
      <c r="T149" s="1" t="s">
        <v>48</v>
      </c>
      <c r="V149" s="1" t="s">
        <v>72</v>
      </c>
      <c r="W149" s="1" t="s">
        <v>1575</v>
      </c>
      <c r="X149" s="1" t="s">
        <v>108</v>
      </c>
      <c r="Y149" s="1" t="s">
        <v>239</v>
      </c>
      <c r="Z149" s="1" t="s">
        <v>1249</v>
      </c>
      <c r="AA149" s="1" t="s">
        <v>1250</v>
      </c>
      <c r="AC149" s="1" t="s">
        <v>55</v>
      </c>
      <c r="AD149" s="1" t="s">
        <v>76</v>
      </c>
      <c r="AF149" s="1" t="s">
        <v>57</v>
      </c>
      <c r="AG149" s="1" t="s">
        <v>215</v>
      </c>
      <c r="AJ149" s="1" t="s">
        <v>59</v>
      </c>
      <c r="AK149" s="1" t="s">
        <v>60</v>
      </c>
      <c r="AL149" s="1" t="s">
        <v>1576</v>
      </c>
      <c r="AM149" s="1" t="s">
        <v>1577</v>
      </c>
      <c r="AN149" s="1" t="s">
        <v>1264</v>
      </c>
    </row>
    <row r="150" spans="1:40" x14ac:dyDescent="0.3">
      <c r="A150" s="1" t="str">
        <f>HYPERLINK("https://hsdes.intel.com/resource/14013186801","14013186801")</f>
        <v>14013186801</v>
      </c>
      <c r="B150" s="1" t="s">
        <v>1578</v>
      </c>
      <c r="C150" s="1" t="s">
        <v>1916</v>
      </c>
      <c r="F150" s="1" t="s">
        <v>64</v>
      </c>
      <c r="G150" s="1" t="s">
        <v>98</v>
      </c>
      <c r="H150" s="1" t="s">
        <v>39</v>
      </c>
      <c r="I150" s="1" t="s">
        <v>40</v>
      </c>
      <c r="J150" s="1" t="s">
        <v>41</v>
      </c>
      <c r="K150" s="1" t="s">
        <v>1254</v>
      </c>
      <c r="L150" s="1">
        <v>25</v>
      </c>
      <c r="M150" s="1">
        <v>5</v>
      </c>
      <c r="N150" s="1" t="s">
        <v>1579</v>
      </c>
      <c r="O150" s="1" t="s">
        <v>68</v>
      </c>
      <c r="P150" s="1" t="s">
        <v>1572</v>
      </c>
      <c r="Q150" s="1" t="s">
        <v>848</v>
      </c>
      <c r="R150" s="1" t="s">
        <v>1580</v>
      </c>
      <c r="S150" s="1" t="s">
        <v>1579</v>
      </c>
      <c r="T150" s="1" t="s">
        <v>48</v>
      </c>
      <c r="V150" s="1" t="s">
        <v>72</v>
      </c>
      <c r="W150" s="1" t="s">
        <v>1581</v>
      </c>
      <c r="X150" s="1" t="s">
        <v>108</v>
      </c>
      <c r="Y150" s="1" t="s">
        <v>239</v>
      </c>
      <c r="Z150" s="1" t="s">
        <v>1249</v>
      </c>
      <c r="AA150" s="1" t="s">
        <v>1250</v>
      </c>
      <c r="AC150" s="1" t="s">
        <v>55</v>
      </c>
      <c r="AD150" s="1" t="s">
        <v>76</v>
      </c>
      <c r="AF150" s="1" t="s">
        <v>57</v>
      </c>
      <c r="AG150" s="1" t="s">
        <v>215</v>
      </c>
      <c r="AJ150" s="1" t="s">
        <v>59</v>
      </c>
      <c r="AK150" s="1" t="s">
        <v>60</v>
      </c>
      <c r="AL150" s="1" t="s">
        <v>1582</v>
      </c>
      <c r="AM150" s="1" t="s">
        <v>1577</v>
      </c>
      <c r="AN150" s="1" t="s">
        <v>1264</v>
      </c>
    </row>
    <row r="151" spans="1:40" x14ac:dyDescent="0.3">
      <c r="A151" s="1" t="str">
        <f>HYPERLINK("https://hsdes.intel.com/resource/14013186802","14013186802")</f>
        <v>14013186802</v>
      </c>
      <c r="B151" s="1" t="s">
        <v>1583</v>
      </c>
      <c r="C151" s="1" t="s">
        <v>1916</v>
      </c>
      <c r="F151" s="1" t="s">
        <v>64</v>
      </c>
      <c r="G151" s="1" t="s">
        <v>98</v>
      </c>
      <c r="H151" s="1" t="s">
        <v>39</v>
      </c>
      <c r="I151" s="1" t="s">
        <v>40</v>
      </c>
      <c r="J151" s="1" t="s">
        <v>41</v>
      </c>
      <c r="K151" s="1" t="s">
        <v>1254</v>
      </c>
      <c r="L151" s="1">
        <v>30</v>
      </c>
      <c r="M151" s="1">
        <v>5</v>
      </c>
      <c r="N151" s="1" t="s">
        <v>1584</v>
      </c>
      <c r="O151" s="1" t="s">
        <v>68</v>
      </c>
      <c r="P151" s="1" t="s">
        <v>1572</v>
      </c>
      <c r="Q151" s="1" t="s">
        <v>1585</v>
      </c>
      <c r="R151" s="1" t="s">
        <v>1586</v>
      </c>
      <c r="S151" s="1" t="s">
        <v>1584</v>
      </c>
      <c r="T151" s="1" t="s">
        <v>48</v>
      </c>
      <c r="V151" s="1" t="s">
        <v>72</v>
      </c>
      <c r="W151" s="1" t="s">
        <v>1587</v>
      </c>
      <c r="X151" s="1" t="s">
        <v>108</v>
      </c>
      <c r="Y151" s="1" t="s">
        <v>239</v>
      </c>
      <c r="Z151" s="1" t="s">
        <v>1249</v>
      </c>
      <c r="AA151" s="1" t="s">
        <v>1250</v>
      </c>
      <c r="AC151" s="1" t="s">
        <v>55</v>
      </c>
      <c r="AD151" s="1" t="s">
        <v>76</v>
      </c>
      <c r="AF151" s="1" t="s">
        <v>57</v>
      </c>
      <c r="AG151" s="1" t="s">
        <v>215</v>
      </c>
      <c r="AJ151" s="1" t="s">
        <v>59</v>
      </c>
      <c r="AK151" s="1" t="s">
        <v>60</v>
      </c>
      <c r="AL151" s="1" t="s">
        <v>1588</v>
      </c>
      <c r="AM151" s="1" t="s">
        <v>1577</v>
      </c>
      <c r="AN151" s="1" t="s">
        <v>1264</v>
      </c>
    </row>
    <row r="152" spans="1:40" x14ac:dyDescent="0.3">
      <c r="A152" s="1" t="str">
        <f>HYPERLINK("https://hsdes.intel.com/resource/14013186803","14013186803")</f>
        <v>14013186803</v>
      </c>
      <c r="B152" s="1" t="s">
        <v>1589</v>
      </c>
      <c r="C152" s="1" t="s">
        <v>1916</v>
      </c>
      <c r="F152" s="1" t="s">
        <v>64</v>
      </c>
      <c r="G152" s="1" t="s">
        <v>98</v>
      </c>
      <c r="H152" s="1" t="s">
        <v>39</v>
      </c>
      <c r="I152" s="1" t="s">
        <v>40</v>
      </c>
      <c r="J152" s="1" t="s">
        <v>41</v>
      </c>
      <c r="K152" s="1" t="s">
        <v>1254</v>
      </c>
      <c r="L152" s="1">
        <v>25</v>
      </c>
      <c r="M152" s="1">
        <v>5</v>
      </c>
      <c r="N152" s="1" t="s">
        <v>1590</v>
      </c>
      <c r="O152" s="1" t="s">
        <v>68</v>
      </c>
      <c r="P152" s="1" t="s">
        <v>1572</v>
      </c>
      <c r="Q152" s="1" t="s">
        <v>1585</v>
      </c>
      <c r="R152" s="1" t="s">
        <v>1586</v>
      </c>
      <c r="S152" s="1" t="s">
        <v>1590</v>
      </c>
      <c r="T152" s="1" t="s">
        <v>48</v>
      </c>
      <c r="V152" s="1" t="s">
        <v>72</v>
      </c>
      <c r="W152" s="1" t="s">
        <v>1591</v>
      </c>
      <c r="X152" s="1" t="s">
        <v>108</v>
      </c>
      <c r="Y152" s="1" t="s">
        <v>239</v>
      </c>
      <c r="Z152" s="1" t="s">
        <v>1249</v>
      </c>
      <c r="AA152" s="1" t="s">
        <v>1250</v>
      </c>
      <c r="AC152" s="1" t="s">
        <v>55</v>
      </c>
      <c r="AD152" s="1" t="s">
        <v>76</v>
      </c>
      <c r="AF152" s="1" t="s">
        <v>57</v>
      </c>
      <c r="AG152" s="1" t="s">
        <v>215</v>
      </c>
      <c r="AJ152" s="1" t="s">
        <v>59</v>
      </c>
      <c r="AK152" s="1" t="s">
        <v>60</v>
      </c>
      <c r="AL152" s="1" t="s">
        <v>1592</v>
      </c>
      <c r="AM152" s="1" t="s">
        <v>1577</v>
      </c>
      <c r="AN152" s="1" t="s">
        <v>1264</v>
      </c>
    </row>
    <row r="153" spans="1:40" x14ac:dyDescent="0.3">
      <c r="A153" s="1" t="str">
        <f>HYPERLINK("https://hsdes.intel.com/resource/14013186804","14013186804")</f>
        <v>14013186804</v>
      </c>
      <c r="B153" s="1" t="s">
        <v>1593</v>
      </c>
      <c r="C153" s="1" t="s">
        <v>1916</v>
      </c>
      <c r="D153" s="1" t="s">
        <v>1923</v>
      </c>
      <c r="F153" s="1" t="s">
        <v>64</v>
      </c>
      <c r="G153" s="1" t="s">
        <v>98</v>
      </c>
      <c r="H153" s="1" t="s">
        <v>39</v>
      </c>
      <c r="I153" s="1" t="s">
        <v>40</v>
      </c>
      <c r="J153" s="1" t="s">
        <v>41</v>
      </c>
      <c r="K153" s="1" t="s">
        <v>1254</v>
      </c>
      <c r="L153" s="1">
        <v>5</v>
      </c>
      <c r="M153" s="1">
        <v>3</v>
      </c>
      <c r="N153" s="1" t="s">
        <v>1594</v>
      </c>
      <c r="O153" s="1" t="s">
        <v>68</v>
      </c>
      <c r="P153" s="1" t="s">
        <v>1595</v>
      </c>
      <c r="Q153" s="1" t="s">
        <v>1596</v>
      </c>
      <c r="R153" s="1" t="s">
        <v>1597</v>
      </c>
      <c r="S153" s="1" t="s">
        <v>1594</v>
      </c>
      <c r="T153" s="1" t="s">
        <v>48</v>
      </c>
      <c r="V153" s="1" t="s">
        <v>72</v>
      </c>
      <c r="W153" s="1" t="s">
        <v>1593</v>
      </c>
      <c r="X153" s="1" t="s">
        <v>108</v>
      </c>
      <c r="Y153" s="1" t="s">
        <v>239</v>
      </c>
      <c r="Z153" s="1" t="s">
        <v>1249</v>
      </c>
      <c r="AA153" s="1" t="s">
        <v>1250</v>
      </c>
      <c r="AC153" s="1" t="s">
        <v>55</v>
      </c>
      <c r="AD153" s="1" t="s">
        <v>76</v>
      </c>
      <c r="AF153" s="1" t="s">
        <v>57</v>
      </c>
      <c r="AG153" s="1" t="s">
        <v>215</v>
      </c>
      <c r="AJ153" s="1" t="s">
        <v>59</v>
      </c>
      <c r="AK153" s="1" t="s">
        <v>60</v>
      </c>
      <c r="AL153" s="1" t="s">
        <v>1598</v>
      </c>
      <c r="AM153" s="1" t="s">
        <v>1599</v>
      </c>
      <c r="AN153" s="1" t="s">
        <v>1600</v>
      </c>
    </row>
    <row r="154" spans="1:40" x14ac:dyDescent="0.3">
      <c r="A154" s="1" t="str">
        <f>HYPERLINK("https://hsdes.intel.com/resource/14013186806","14013186806")</f>
        <v>14013186806</v>
      </c>
      <c r="B154" s="1" t="s">
        <v>1601</v>
      </c>
      <c r="C154" s="1" t="s">
        <v>1916</v>
      </c>
      <c r="D154" s="1" t="s">
        <v>1919</v>
      </c>
      <c r="F154" s="1" t="s">
        <v>64</v>
      </c>
      <c r="G154" s="1" t="s">
        <v>98</v>
      </c>
      <c r="H154" s="1" t="s">
        <v>39</v>
      </c>
      <c r="I154" s="1" t="s">
        <v>40</v>
      </c>
      <c r="J154" s="1" t="s">
        <v>41</v>
      </c>
      <c r="K154" s="1" t="s">
        <v>1254</v>
      </c>
      <c r="L154" s="1">
        <v>45</v>
      </c>
      <c r="M154" s="1">
        <v>5</v>
      </c>
      <c r="N154" s="1" t="s">
        <v>1602</v>
      </c>
      <c r="O154" s="1" t="s">
        <v>68</v>
      </c>
      <c r="P154" s="1" t="s">
        <v>1603</v>
      </c>
      <c r="Q154" s="1" t="s">
        <v>210</v>
      </c>
      <c r="R154" s="1" t="s">
        <v>1604</v>
      </c>
      <c r="S154" s="1" t="s">
        <v>1602</v>
      </c>
      <c r="T154" s="1" t="s">
        <v>48</v>
      </c>
      <c r="V154" s="1" t="s">
        <v>72</v>
      </c>
      <c r="W154" s="1" t="s">
        <v>1605</v>
      </c>
      <c r="X154" s="1" t="s">
        <v>108</v>
      </c>
      <c r="Y154" s="1" t="s">
        <v>239</v>
      </c>
      <c r="Z154" s="1" t="s">
        <v>1606</v>
      </c>
      <c r="AA154" s="1" t="s">
        <v>1250</v>
      </c>
      <c r="AC154" s="1" t="s">
        <v>55</v>
      </c>
      <c r="AD154" s="1" t="s">
        <v>76</v>
      </c>
      <c r="AF154" s="1" t="s">
        <v>57</v>
      </c>
      <c r="AG154" s="1" t="s">
        <v>215</v>
      </c>
      <c r="AJ154" s="1" t="s">
        <v>59</v>
      </c>
      <c r="AK154" s="1" t="s">
        <v>60</v>
      </c>
      <c r="AL154" s="1" t="s">
        <v>1605</v>
      </c>
      <c r="AM154" s="1" t="s">
        <v>1607</v>
      </c>
      <c r="AN154" s="1" t="s">
        <v>1600</v>
      </c>
    </row>
    <row r="155" spans="1:40" x14ac:dyDescent="0.3">
      <c r="A155" s="1" t="str">
        <f>HYPERLINK("https://hsdes.intel.com/resource/14013186807","14013186807")</f>
        <v>14013186807</v>
      </c>
      <c r="B155" s="1" t="s">
        <v>1608</v>
      </c>
      <c r="C155" s="1" t="s">
        <v>1916</v>
      </c>
      <c r="F155" s="1" t="s">
        <v>64</v>
      </c>
      <c r="G155" s="1" t="s">
        <v>98</v>
      </c>
      <c r="H155" s="1" t="s">
        <v>39</v>
      </c>
      <c r="I155" s="1" t="s">
        <v>40</v>
      </c>
      <c r="J155" s="1" t="s">
        <v>41</v>
      </c>
      <c r="K155" s="1" t="s">
        <v>1254</v>
      </c>
      <c r="L155" s="1">
        <v>15</v>
      </c>
      <c r="M155" s="1">
        <v>7</v>
      </c>
      <c r="N155" s="1" t="s">
        <v>1609</v>
      </c>
      <c r="O155" s="1" t="s">
        <v>68</v>
      </c>
      <c r="P155" s="1" t="s">
        <v>1610</v>
      </c>
      <c r="Q155" s="1" t="s">
        <v>210</v>
      </c>
      <c r="R155" s="1" t="s">
        <v>1611</v>
      </c>
      <c r="S155" s="1" t="s">
        <v>1609</v>
      </c>
      <c r="T155" s="1" t="s">
        <v>48</v>
      </c>
      <c r="V155" s="1" t="s">
        <v>72</v>
      </c>
      <c r="W155" s="1" t="s">
        <v>1612</v>
      </c>
      <c r="X155" s="1" t="s">
        <v>108</v>
      </c>
      <c r="Y155" s="1" t="s">
        <v>239</v>
      </c>
      <c r="Z155" s="1" t="s">
        <v>1249</v>
      </c>
      <c r="AA155" s="1" t="s">
        <v>1250</v>
      </c>
      <c r="AC155" s="1" t="s">
        <v>55</v>
      </c>
      <c r="AD155" s="1" t="s">
        <v>76</v>
      </c>
      <c r="AF155" s="1" t="s">
        <v>57</v>
      </c>
      <c r="AG155" s="1" t="s">
        <v>215</v>
      </c>
      <c r="AJ155" s="1" t="s">
        <v>59</v>
      </c>
      <c r="AK155" s="1" t="s">
        <v>60</v>
      </c>
      <c r="AL155" s="1" t="s">
        <v>1613</v>
      </c>
      <c r="AM155" s="1" t="s">
        <v>1614</v>
      </c>
      <c r="AN155" s="1" t="s">
        <v>1255</v>
      </c>
    </row>
    <row r="156" spans="1:40" x14ac:dyDescent="0.3">
      <c r="A156" s="1" t="str">
        <f>HYPERLINK("https://hsdes.intel.com/resource/14013186817","14013186817")</f>
        <v>14013186817</v>
      </c>
      <c r="B156" s="1" t="s">
        <v>1615</v>
      </c>
      <c r="C156" s="1" t="s">
        <v>1916</v>
      </c>
      <c r="F156" s="1" t="s">
        <v>81</v>
      </c>
      <c r="G156" s="1" t="s">
        <v>98</v>
      </c>
      <c r="H156" s="1" t="s">
        <v>39</v>
      </c>
      <c r="I156" s="1" t="s">
        <v>40</v>
      </c>
      <c r="J156" s="1" t="s">
        <v>41</v>
      </c>
      <c r="K156" s="1" t="s">
        <v>83</v>
      </c>
      <c r="L156" s="1">
        <v>8</v>
      </c>
      <c r="M156" s="1">
        <v>7</v>
      </c>
      <c r="N156" s="1" t="s">
        <v>1616</v>
      </c>
      <c r="O156" s="1" t="s">
        <v>85</v>
      </c>
      <c r="P156" s="1" t="s">
        <v>1617</v>
      </c>
      <c r="Q156" s="1" t="s">
        <v>1618</v>
      </c>
      <c r="R156" s="1" t="s">
        <v>1619</v>
      </c>
      <c r="S156" s="1" t="s">
        <v>1616</v>
      </c>
      <c r="T156" s="1" t="s">
        <v>48</v>
      </c>
      <c r="U156" s="1" t="s">
        <v>89</v>
      </c>
      <c r="V156" s="1" t="s">
        <v>90</v>
      </c>
      <c r="W156" s="1" t="s">
        <v>1620</v>
      </c>
      <c r="X156" s="1" t="s">
        <v>108</v>
      </c>
      <c r="Y156" s="1" t="s">
        <v>239</v>
      </c>
      <c r="Z156" s="1" t="s">
        <v>1485</v>
      </c>
      <c r="AA156" s="1" t="s">
        <v>1305</v>
      </c>
      <c r="AC156" s="1" t="s">
        <v>55</v>
      </c>
      <c r="AD156" s="1" t="s">
        <v>76</v>
      </c>
      <c r="AF156" s="1" t="s">
        <v>57</v>
      </c>
      <c r="AG156" s="1" t="s">
        <v>58</v>
      </c>
      <c r="AJ156" s="1" t="s">
        <v>59</v>
      </c>
      <c r="AK156" s="1" t="s">
        <v>60</v>
      </c>
      <c r="AL156" s="1" t="s">
        <v>1621</v>
      </c>
      <c r="AM156" s="1" t="s">
        <v>1622</v>
      </c>
      <c r="AN156" s="1" t="s">
        <v>1623</v>
      </c>
    </row>
    <row r="157" spans="1:40" x14ac:dyDescent="0.3">
      <c r="A157" s="1" t="str">
        <f>HYPERLINK("https://hsdes.intel.com/resource/14013186821","14013186821")</f>
        <v>14013186821</v>
      </c>
      <c r="B157" s="1" t="s">
        <v>1624</v>
      </c>
      <c r="C157" s="1" t="s">
        <v>1916</v>
      </c>
      <c r="D157" s="1" t="s">
        <v>1919</v>
      </c>
      <c r="E157" s="1" t="s">
        <v>1927</v>
      </c>
      <c r="F157" s="1" t="s">
        <v>356</v>
      </c>
      <c r="G157" s="1" t="s">
        <v>98</v>
      </c>
      <c r="H157" s="1" t="s">
        <v>39</v>
      </c>
      <c r="I157" s="1" t="s">
        <v>40</v>
      </c>
      <c r="J157" s="1" t="s">
        <v>41</v>
      </c>
      <c r="K157" s="1" t="s">
        <v>99</v>
      </c>
      <c r="L157" s="1">
        <v>15</v>
      </c>
      <c r="M157" s="1">
        <v>5</v>
      </c>
      <c r="N157" s="1" t="s">
        <v>1625</v>
      </c>
      <c r="O157" s="1" t="s">
        <v>359</v>
      </c>
      <c r="P157" s="1" t="s">
        <v>1626</v>
      </c>
      <c r="Q157" s="1" t="s">
        <v>1627</v>
      </c>
      <c r="R157" s="1" t="s">
        <v>1628</v>
      </c>
      <c r="S157" s="1" t="s">
        <v>1625</v>
      </c>
      <c r="T157" s="1" t="s">
        <v>48</v>
      </c>
      <c r="V157" s="1" t="s">
        <v>356</v>
      </c>
      <c r="W157" s="1" t="s">
        <v>1629</v>
      </c>
      <c r="X157" s="1" t="s">
        <v>108</v>
      </c>
      <c r="Y157" s="1" t="s">
        <v>239</v>
      </c>
      <c r="Z157" s="1" t="s">
        <v>1387</v>
      </c>
      <c r="AA157" s="1" t="s">
        <v>1388</v>
      </c>
      <c r="AC157" s="1" t="s">
        <v>55</v>
      </c>
      <c r="AD157" s="1" t="s">
        <v>76</v>
      </c>
      <c r="AF157" s="1" t="s">
        <v>57</v>
      </c>
      <c r="AG157" s="1" t="s">
        <v>215</v>
      </c>
      <c r="AJ157" s="1" t="s">
        <v>59</v>
      </c>
      <c r="AK157" s="1" t="s">
        <v>60</v>
      </c>
      <c r="AL157" s="1" t="s">
        <v>1630</v>
      </c>
      <c r="AM157" s="1" t="s">
        <v>1631</v>
      </c>
      <c r="AN157" s="1" t="s">
        <v>1632</v>
      </c>
    </row>
    <row r="158" spans="1:40" x14ac:dyDescent="0.3">
      <c r="A158" s="1" t="str">
        <f>HYPERLINK("https://hsdes.intel.com/resource/14013186822","14013186822")</f>
        <v>14013186822</v>
      </c>
      <c r="B158" s="1" t="s">
        <v>1633</v>
      </c>
      <c r="C158" s="1" t="s">
        <v>1916</v>
      </c>
      <c r="F158" s="1" t="s">
        <v>867</v>
      </c>
      <c r="G158" s="1" t="s">
        <v>98</v>
      </c>
      <c r="H158" s="1" t="s">
        <v>39</v>
      </c>
      <c r="I158" s="1" t="s">
        <v>40</v>
      </c>
      <c r="J158" s="1" t="s">
        <v>41</v>
      </c>
      <c r="K158" s="1" t="s">
        <v>1634</v>
      </c>
      <c r="L158" s="1">
        <v>25</v>
      </c>
      <c r="M158" s="1">
        <v>17</v>
      </c>
      <c r="N158" s="1" t="s">
        <v>1635</v>
      </c>
      <c r="O158" s="1" t="s">
        <v>869</v>
      </c>
      <c r="P158" s="1" t="s">
        <v>1636</v>
      </c>
      <c r="Q158" s="1" t="s">
        <v>1637</v>
      </c>
      <c r="R158" s="1" t="s">
        <v>1638</v>
      </c>
      <c r="S158" s="1" t="s">
        <v>1635</v>
      </c>
      <c r="T158" s="1" t="s">
        <v>105</v>
      </c>
      <c r="U158" s="1" t="s">
        <v>873</v>
      </c>
      <c r="V158" s="1" t="s">
        <v>874</v>
      </c>
      <c r="W158" s="1" t="s">
        <v>1639</v>
      </c>
      <c r="X158" s="1" t="s">
        <v>108</v>
      </c>
      <c r="Y158" s="1" t="s">
        <v>239</v>
      </c>
      <c r="Z158" s="1" t="s">
        <v>1485</v>
      </c>
      <c r="AA158" s="1" t="s">
        <v>1305</v>
      </c>
      <c r="AC158" s="1" t="s">
        <v>55</v>
      </c>
      <c r="AD158" s="1" t="s">
        <v>759</v>
      </c>
      <c r="AF158" s="1" t="s">
        <v>127</v>
      </c>
      <c r="AG158" s="1" t="s">
        <v>215</v>
      </c>
      <c r="AJ158" s="1" t="s">
        <v>59</v>
      </c>
      <c r="AK158" s="1" t="s">
        <v>60</v>
      </c>
      <c r="AL158" s="1" t="s">
        <v>1640</v>
      </c>
      <c r="AM158" s="1" t="s">
        <v>1641</v>
      </c>
      <c r="AN158" s="1" t="s">
        <v>1642</v>
      </c>
    </row>
    <row r="159" spans="1:40" x14ac:dyDescent="0.3">
      <c r="A159" s="1" t="str">
        <f>HYPERLINK("https://hsdes.intel.com/resource/14013186824","14013186824")</f>
        <v>14013186824</v>
      </c>
      <c r="B159" s="1" t="s">
        <v>1643</v>
      </c>
      <c r="C159" s="1" t="s">
        <v>1916</v>
      </c>
      <c r="F159" s="1" t="s">
        <v>867</v>
      </c>
      <c r="G159" s="1" t="s">
        <v>98</v>
      </c>
      <c r="H159" s="1" t="s">
        <v>39</v>
      </c>
      <c r="I159" s="1" t="s">
        <v>40</v>
      </c>
      <c r="J159" s="1" t="s">
        <v>41</v>
      </c>
      <c r="K159" s="1" t="s">
        <v>1644</v>
      </c>
      <c r="L159" s="1">
        <v>14</v>
      </c>
      <c r="M159" s="1">
        <v>7</v>
      </c>
      <c r="N159" s="1" t="s">
        <v>1645</v>
      </c>
      <c r="O159" s="1" t="s">
        <v>869</v>
      </c>
      <c r="P159" s="1" t="s">
        <v>1646</v>
      </c>
      <c r="Q159" s="1" t="s">
        <v>1647</v>
      </c>
      <c r="R159" s="1" t="s">
        <v>1648</v>
      </c>
      <c r="S159" s="1" t="s">
        <v>1645</v>
      </c>
      <c r="T159" s="1" t="s">
        <v>105</v>
      </c>
      <c r="U159" s="1" t="s">
        <v>873</v>
      </c>
      <c r="V159" s="1" t="s">
        <v>874</v>
      </c>
      <c r="W159" s="1" t="s">
        <v>1649</v>
      </c>
      <c r="X159" s="1" t="s">
        <v>108</v>
      </c>
      <c r="Y159" s="1" t="s">
        <v>239</v>
      </c>
      <c r="Z159" s="1" t="s">
        <v>1304</v>
      </c>
      <c r="AA159" s="1" t="s">
        <v>1305</v>
      </c>
      <c r="AC159" s="1" t="s">
        <v>55</v>
      </c>
      <c r="AD159" s="1" t="s">
        <v>76</v>
      </c>
      <c r="AF159" s="1" t="s">
        <v>57</v>
      </c>
      <c r="AG159" s="1" t="s">
        <v>215</v>
      </c>
      <c r="AJ159" s="1" t="s">
        <v>112</v>
      </c>
      <c r="AK159" s="1" t="s">
        <v>60</v>
      </c>
      <c r="AL159" s="1" t="s">
        <v>1650</v>
      </c>
      <c r="AM159" s="1" t="s">
        <v>1651</v>
      </c>
      <c r="AN159" s="1" t="s">
        <v>1308</v>
      </c>
    </row>
    <row r="160" spans="1:40" x14ac:dyDescent="0.3">
      <c r="A160" s="1" t="str">
        <f>HYPERLINK("https://hsdes.intel.com/resource/14013186828","14013186828")</f>
        <v>14013186828</v>
      </c>
      <c r="B160" s="1" t="s">
        <v>1652</v>
      </c>
      <c r="C160" s="1" t="s">
        <v>1916</v>
      </c>
      <c r="F160" s="1" t="s">
        <v>116</v>
      </c>
      <c r="G160" s="1" t="s">
        <v>98</v>
      </c>
      <c r="H160" s="1" t="s">
        <v>39</v>
      </c>
      <c r="I160" s="1" t="s">
        <v>40</v>
      </c>
      <c r="J160" s="1" t="s">
        <v>41</v>
      </c>
      <c r="K160" s="1" t="s">
        <v>1490</v>
      </c>
      <c r="L160" s="1">
        <v>15</v>
      </c>
      <c r="M160" s="1">
        <v>10</v>
      </c>
      <c r="N160" s="1" t="s">
        <v>1653</v>
      </c>
      <c r="O160" s="1" t="s">
        <v>119</v>
      </c>
      <c r="P160" s="1" t="s">
        <v>1654</v>
      </c>
      <c r="Q160" s="1" t="s">
        <v>1655</v>
      </c>
      <c r="R160" s="1" t="s">
        <v>1656</v>
      </c>
      <c r="S160" s="1" t="s">
        <v>1653</v>
      </c>
      <c r="T160" s="1" t="s">
        <v>48</v>
      </c>
      <c r="V160" s="1" t="s">
        <v>72</v>
      </c>
      <c r="W160" s="1" t="s">
        <v>1657</v>
      </c>
      <c r="X160" s="1" t="s">
        <v>108</v>
      </c>
      <c r="Y160" s="1" t="s">
        <v>239</v>
      </c>
      <c r="Z160" s="1" t="s">
        <v>1292</v>
      </c>
      <c r="AA160" s="1" t="s">
        <v>1388</v>
      </c>
      <c r="AC160" s="1" t="s">
        <v>55</v>
      </c>
      <c r="AD160" s="1" t="s">
        <v>76</v>
      </c>
      <c r="AF160" s="1" t="s">
        <v>57</v>
      </c>
      <c r="AG160" s="1" t="s">
        <v>215</v>
      </c>
      <c r="AJ160" s="1" t="s">
        <v>59</v>
      </c>
      <c r="AK160" s="1" t="s">
        <v>60</v>
      </c>
      <c r="AL160" s="1" t="s">
        <v>1658</v>
      </c>
      <c r="AM160" s="1" t="s">
        <v>1659</v>
      </c>
      <c r="AN160" s="1" t="s">
        <v>1498</v>
      </c>
    </row>
    <row r="161" spans="1:40" x14ac:dyDescent="0.3">
      <c r="A161" s="1" t="str">
        <f>HYPERLINK("https://hsdes.intel.com/resource/14013186834","14013186834")</f>
        <v>14013186834</v>
      </c>
      <c r="B161" s="1" t="s">
        <v>1660</v>
      </c>
      <c r="C161" s="1" t="s">
        <v>1916</v>
      </c>
      <c r="F161" s="1" t="s">
        <v>64</v>
      </c>
      <c r="G161" s="1" t="s">
        <v>98</v>
      </c>
      <c r="H161" s="1" t="s">
        <v>39</v>
      </c>
      <c r="I161" s="1" t="s">
        <v>40</v>
      </c>
      <c r="J161" s="1" t="s">
        <v>41</v>
      </c>
      <c r="K161" s="1" t="s">
        <v>1254</v>
      </c>
      <c r="L161" s="1">
        <v>20</v>
      </c>
      <c r="M161" s="1">
        <v>4</v>
      </c>
      <c r="N161" s="1" t="s">
        <v>1661</v>
      </c>
      <c r="O161" s="1" t="s">
        <v>562</v>
      </c>
      <c r="P161" s="1" t="s">
        <v>1662</v>
      </c>
      <c r="Q161" s="1" t="s">
        <v>604</v>
      </c>
      <c r="R161" s="1" t="s">
        <v>1663</v>
      </c>
      <c r="S161" s="1" t="s">
        <v>1661</v>
      </c>
      <c r="T161" s="1" t="s">
        <v>48</v>
      </c>
      <c r="V161" s="1" t="s">
        <v>72</v>
      </c>
      <c r="W161" s="1" t="s">
        <v>1664</v>
      </c>
      <c r="X161" s="1" t="s">
        <v>108</v>
      </c>
      <c r="Y161" s="1" t="s">
        <v>239</v>
      </c>
      <c r="Z161" s="1" t="s">
        <v>1249</v>
      </c>
      <c r="AA161" s="1" t="s">
        <v>1250</v>
      </c>
      <c r="AC161" s="1" t="s">
        <v>55</v>
      </c>
      <c r="AD161" s="1" t="s">
        <v>76</v>
      </c>
      <c r="AF161" s="1" t="s">
        <v>57</v>
      </c>
      <c r="AG161" s="1" t="s">
        <v>215</v>
      </c>
      <c r="AJ161" s="1" t="s">
        <v>59</v>
      </c>
      <c r="AK161" s="1" t="s">
        <v>60</v>
      </c>
      <c r="AL161" s="1" t="s">
        <v>1665</v>
      </c>
      <c r="AM161" s="1" t="s">
        <v>1666</v>
      </c>
      <c r="AN161" s="1" t="s">
        <v>1600</v>
      </c>
    </row>
    <row r="162" spans="1:40" x14ac:dyDescent="0.3">
      <c r="A162" s="1" t="str">
        <f>HYPERLINK("https://hsdes.intel.com/resource/14013186837","14013186837")</f>
        <v>14013186837</v>
      </c>
      <c r="B162" s="1" t="s">
        <v>1667</v>
      </c>
      <c r="C162" s="1" t="s">
        <v>1916</v>
      </c>
      <c r="F162" s="1" t="s">
        <v>64</v>
      </c>
      <c r="G162" s="1" t="s">
        <v>98</v>
      </c>
      <c r="H162" s="1" t="s">
        <v>39</v>
      </c>
      <c r="I162" s="1" t="s">
        <v>40</v>
      </c>
      <c r="J162" s="1" t="s">
        <v>41</v>
      </c>
      <c r="K162" s="1" t="s">
        <v>1254</v>
      </c>
      <c r="L162" s="1">
        <v>60</v>
      </c>
      <c r="M162" s="1">
        <v>50</v>
      </c>
      <c r="N162" s="1" t="s">
        <v>1668</v>
      </c>
      <c r="O162" s="1" t="s">
        <v>119</v>
      </c>
      <c r="P162" s="1" t="s">
        <v>1669</v>
      </c>
      <c r="Q162" s="1" t="s">
        <v>1670</v>
      </c>
      <c r="R162" s="1" t="s">
        <v>1671</v>
      </c>
      <c r="S162" s="1" t="s">
        <v>1668</v>
      </c>
      <c r="T162" s="1" t="s">
        <v>48</v>
      </c>
      <c r="V162" s="1" t="s">
        <v>72</v>
      </c>
      <c r="W162" s="1" t="s">
        <v>1672</v>
      </c>
      <c r="X162" s="1" t="s">
        <v>108</v>
      </c>
      <c r="Y162" s="1" t="s">
        <v>124</v>
      </c>
      <c r="Z162" s="1" t="s">
        <v>1249</v>
      </c>
      <c r="AA162" s="1" t="s">
        <v>1250</v>
      </c>
      <c r="AC162" s="1" t="s">
        <v>55</v>
      </c>
      <c r="AD162" s="1" t="s">
        <v>76</v>
      </c>
      <c r="AF162" s="1" t="s">
        <v>135</v>
      </c>
      <c r="AG162" s="1" t="s">
        <v>58</v>
      </c>
      <c r="AJ162" s="1" t="s">
        <v>59</v>
      </c>
      <c r="AK162" s="1" t="s">
        <v>60</v>
      </c>
      <c r="AL162" s="1" t="s">
        <v>1673</v>
      </c>
      <c r="AM162" s="1" t="s">
        <v>1674</v>
      </c>
      <c r="AN162" s="1" t="s">
        <v>1675</v>
      </c>
    </row>
    <row r="163" spans="1:40" x14ac:dyDescent="0.3">
      <c r="A163" s="1" t="str">
        <f>HYPERLINK("https://hsdes.intel.com/resource/14013186843","14013186843")</f>
        <v>14013186843</v>
      </c>
      <c r="B163" s="1" t="s">
        <v>1676</v>
      </c>
      <c r="C163" s="1" t="s">
        <v>1916</v>
      </c>
      <c r="F163" s="1" t="s">
        <v>116</v>
      </c>
      <c r="G163" s="1" t="s">
        <v>98</v>
      </c>
      <c r="H163" s="1" t="s">
        <v>39</v>
      </c>
      <c r="I163" s="1" t="s">
        <v>40</v>
      </c>
      <c r="J163" s="1" t="s">
        <v>41</v>
      </c>
      <c r="K163" s="1" t="s">
        <v>1490</v>
      </c>
      <c r="L163" s="1">
        <v>60</v>
      </c>
      <c r="M163" s="1">
        <v>50</v>
      </c>
      <c r="N163" s="1" t="s">
        <v>1677</v>
      </c>
      <c r="O163" s="1" t="s">
        <v>119</v>
      </c>
      <c r="P163" s="1" t="s">
        <v>1678</v>
      </c>
      <c r="Q163" s="1" t="s">
        <v>828</v>
      </c>
      <c r="R163" s="1" t="s">
        <v>1679</v>
      </c>
      <c r="S163" s="1" t="s">
        <v>1677</v>
      </c>
      <c r="T163" s="1" t="s">
        <v>48</v>
      </c>
      <c r="V163" s="1" t="s">
        <v>72</v>
      </c>
      <c r="W163" s="1" t="s">
        <v>1680</v>
      </c>
      <c r="X163" s="1" t="s">
        <v>108</v>
      </c>
      <c r="Y163" s="1" t="s">
        <v>124</v>
      </c>
      <c r="Z163" s="1" t="s">
        <v>1292</v>
      </c>
      <c r="AA163" s="1" t="s">
        <v>1388</v>
      </c>
      <c r="AC163" s="1" t="s">
        <v>55</v>
      </c>
      <c r="AD163" s="1" t="s">
        <v>76</v>
      </c>
      <c r="AF163" s="1" t="s">
        <v>135</v>
      </c>
      <c r="AG163" s="1" t="s">
        <v>58</v>
      </c>
      <c r="AJ163" s="1" t="s">
        <v>59</v>
      </c>
      <c r="AK163" s="1" t="s">
        <v>60</v>
      </c>
      <c r="AL163" s="1" t="s">
        <v>1681</v>
      </c>
      <c r="AM163" s="1" t="s">
        <v>1682</v>
      </c>
      <c r="AN163" s="1" t="s">
        <v>1683</v>
      </c>
    </row>
    <row r="164" spans="1:40" x14ac:dyDescent="0.3">
      <c r="A164" s="1" t="str">
        <f>HYPERLINK("https://hsdes.intel.com/resource/14013186849","14013186849")</f>
        <v>14013186849</v>
      </c>
      <c r="B164" s="1" t="s">
        <v>1684</v>
      </c>
      <c r="C164" s="1" t="s">
        <v>1916</v>
      </c>
      <c r="F164" s="1" t="s">
        <v>116</v>
      </c>
      <c r="G164" s="1" t="s">
        <v>98</v>
      </c>
      <c r="H164" s="1" t="s">
        <v>39</v>
      </c>
      <c r="I164" s="1" t="s">
        <v>40</v>
      </c>
      <c r="J164" s="1" t="s">
        <v>41</v>
      </c>
      <c r="K164" s="1" t="s">
        <v>1490</v>
      </c>
      <c r="L164" s="1">
        <v>60</v>
      </c>
      <c r="M164" s="1">
        <v>50</v>
      </c>
      <c r="N164" s="1" t="s">
        <v>1685</v>
      </c>
      <c r="O164" s="1" t="s">
        <v>119</v>
      </c>
      <c r="P164" s="1" t="s">
        <v>1686</v>
      </c>
      <c r="Q164" s="1" t="s">
        <v>1001</v>
      </c>
      <c r="R164" s="1" t="s">
        <v>1679</v>
      </c>
      <c r="S164" s="1" t="s">
        <v>1685</v>
      </c>
      <c r="T164" s="1" t="s">
        <v>48</v>
      </c>
      <c r="V164" s="1" t="s">
        <v>72</v>
      </c>
      <c r="W164" s="1" t="s">
        <v>1687</v>
      </c>
      <c r="X164" s="1" t="s">
        <v>108</v>
      </c>
      <c r="Y164" s="1" t="s">
        <v>124</v>
      </c>
      <c r="Z164" s="1" t="s">
        <v>1292</v>
      </c>
      <c r="AA164" s="1" t="s">
        <v>1388</v>
      </c>
      <c r="AC164" s="1" t="s">
        <v>55</v>
      </c>
      <c r="AD164" s="1" t="s">
        <v>76</v>
      </c>
      <c r="AF164" s="1" t="s">
        <v>135</v>
      </c>
      <c r="AG164" s="1" t="s">
        <v>58</v>
      </c>
      <c r="AJ164" s="1" t="s">
        <v>59</v>
      </c>
      <c r="AK164" s="1" t="s">
        <v>60</v>
      </c>
      <c r="AL164" s="1" t="s">
        <v>1688</v>
      </c>
      <c r="AM164" s="1" t="s">
        <v>1689</v>
      </c>
      <c r="AN164" s="1" t="s">
        <v>1690</v>
      </c>
    </row>
    <row r="165" spans="1:40" x14ac:dyDescent="0.3">
      <c r="A165" s="1" t="str">
        <f>HYPERLINK("https://hsdes.intel.com/resource/14013186872","14013186872")</f>
        <v>14013186872</v>
      </c>
      <c r="B165" s="1" t="s">
        <v>1691</v>
      </c>
      <c r="C165" s="1" t="s">
        <v>1916</v>
      </c>
      <c r="D165" s="1" t="s">
        <v>1921</v>
      </c>
      <c r="F165" s="1" t="s">
        <v>150</v>
      </c>
      <c r="G165" s="1" t="s">
        <v>65</v>
      </c>
      <c r="H165" s="1" t="s">
        <v>39</v>
      </c>
      <c r="I165" s="1" t="s">
        <v>40</v>
      </c>
      <c r="J165" s="1" t="s">
        <v>41</v>
      </c>
      <c r="K165" s="1" t="s">
        <v>151</v>
      </c>
      <c r="L165" s="1">
        <v>15</v>
      </c>
      <c r="M165" s="1">
        <v>8</v>
      </c>
      <c r="N165" s="1" t="s">
        <v>1692</v>
      </c>
      <c r="O165" s="1" t="s">
        <v>153</v>
      </c>
      <c r="P165" s="1" t="s">
        <v>1693</v>
      </c>
      <c r="Q165" s="1" t="s">
        <v>1694</v>
      </c>
      <c r="R165" s="1" t="s">
        <v>1695</v>
      </c>
      <c r="S165" s="1" t="s">
        <v>1692</v>
      </c>
      <c r="T165" s="1" t="s">
        <v>157</v>
      </c>
      <c r="V165" s="1" t="s">
        <v>150</v>
      </c>
      <c r="W165" s="1" t="s">
        <v>1696</v>
      </c>
      <c r="X165" s="1" t="s">
        <v>108</v>
      </c>
      <c r="Y165" s="1" t="s">
        <v>124</v>
      </c>
      <c r="Z165" s="1" t="s">
        <v>1697</v>
      </c>
      <c r="AA165" s="1" t="s">
        <v>1698</v>
      </c>
      <c r="AC165" s="1" t="s">
        <v>55</v>
      </c>
      <c r="AD165" s="1" t="s">
        <v>76</v>
      </c>
      <c r="AF165" s="1" t="s">
        <v>57</v>
      </c>
      <c r="AG165" s="1" t="s">
        <v>215</v>
      </c>
      <c r="AJ165" s="1" t="s">
        <v>59</v>
      </c>
      <c r="AK165" s="1" t="s">
        <v>675</v>
      </c>
      <c r="AL165" s="1" t="s">
        <v>1699</v>
      </c>
      <c r="AM165" s="1" t="s">
        <v>1700</v>
      </c>
      <c r="AN165" s="1" t="s">
        <v>1319</v>
      </c>
    </row>
    <row r="166" spans="1:40" x14ac:dyDescent="0.3">
      <c r="A166" s="1" t="str">
        <f>HYPERLINK("https://hsdes.intel.com/resource/14013186916","14013186916")</f>
        <v>14013186916</v>
      </c>
      <c r="B166" s="1" t="s">
        <v>1701</v>
      </c>
      <c r="C166" s="1" t="s">
        <v>1916</v>
      </c>
      <c r="D166" s="1" t="s">
        <v>1921</v>
      </c>
      <c r="F166" s="1" t="s">
        <v>150</v>
      </c>
      <c r="G166" s="1" t="s">
        <v>65</v>
      </c>
      <c r="H166" s="1" t="s">
        <v>39</v>
      </c>
      <c r="I166" s="1" t="s">
        <v>40</v>
      </c>
      <c r="J166" s="1" t="s">
        <v>41</v>
      </c>
      <c r="K166" s="1" t="s">
        <v>151</v>
      </c>
      <c r="L166" s="1">
        <v>10</v>
      </c>
      <c r="M166" s="1">
        <v>10</v>
      </c>
      <c r="N166" s="1" t="s">
        <v>1702</v>
      </c>
      <c r="O166" s="1" t="s">
        <v>153</v>
      </c>
      <c r="P166" s="1" t="s">
        <v>1703</v>
      </c>
      <c r="Q166" s="1" t="s">
        <v>1704</v>
      </c>
      <c r="R166" s="1" t="s">
        <v>1705</v>
      </c>
      <c r="S166" s="1" t="s">
        <v>1702</v>
      </c>
      <c r="T166" s="1" t="s">
        <v>157</v>
      </c>
      <c r="V166" s="1" t="s">
        <v>150</v>
      </c>
      <c r="W166" s="1" t="s">
        <v>1706</v>
      </c>
      <c r="X166" s="1" t="s">
        <v>108</v>
      </c>
      <c r="Y166" s="1" t="s">
        <v>52</v>
      </c>
      <c r="Z166" s="1" t="s">
        <v>1707</v>
      </c>
      <c r="AA166" s="1" t="s">
        <v>1708</v>
      </c>
      <c r="AC166" s="1" t="s">
        <v>55</v>
      </c>
      <c r="AD166" s="1" t="s">
        <v>56</v>
      </c>
      <c r="AF166" s="1" t="s">
        <v>57</v>
      </c>
      <c r="AG166" s="1" t="s">
        <v>215</v>
      </c>
      <c r="AJ166" s="1" t="s">
        <v>59</v>
      </c>
      <c r="AK166" s="1" t="s">
        <v>675</v>
      </c>
      <c r="AL166" s="1" t="s">
        <v>1709</v>
      </c>
      <c r="AM166" s="1" t="s">
        <v>1710</v>
      </c>
      <c r="AN166" s="1" t="s">
        <v>1319</v>
      </c>
    </row>
    <row r="167" spans="1:40" x14ac:dyDescent="0.3">
      <c r="A167" s="1" t="str">
        <f>HYPERLINK("https://hsdes.intel.com/resource/14013186929","14013186929")</f>
        <v>14013186929</v>
      </c>
      <c r="B167" s="1" t="s">
        <v>1711</v>
      </c>
      <c r="C167" s="1" t="s">
        <v>1916</v>
      </c>
      <c r="D167" s="1" t="s">
        <v>1921</v>
      </c>
      <c r="F167" s="1" t="s">
        <v>150</v>
      </c>
      <c r="G167" s="1" t="s">
        <v>65</v>
      </c>
      <c r="H167" s="1" t="s">
        <v>39</v>
      </c>
      <c r="I167" s="1" t="s">
        <v>40</v>
      </c>
      <c r="J167" s="1" t="s">
        <v>41</v>
      </c>
      <c r="K167" s="1" t="s">
        <v>151</v>
      </c>
      <c r="L167" s="1">
        <v>10</v>
      </c>
      <c r="M167" s="1">
        <v>10</v>
      </c>
      <c r="N167" s="1" t="s">
        <v>1712</v>
      </c>
      <c r="O167" s="1" t="s">
        <v>153</v>
      </c>
      <c r="P167" s="1" t="s">
        <v>1713</v>
      </c>
      <c r="Q167" s="1" t="s">
        <v>1714</v>
      </c>
      <c r="R167" s="1" t="s">
        <v>1715</v>
      </c>
      <c r="S167" s="1" t="s">
        <v>1712</v>
      </c>
      <c r="T167" s="1" t="s">
        <v>157</v>
      </c>
      <c r="V167" s="1" t="s">
        <v>150</v>
      </c>
      <c r="W167" s="1" t="s">
        <v>1716</v>
      </c>
      <c r="X167" s="1" t="s">
        <v>108</v>
      </c>
      <c r="Y167" s="1" t="s">
        <v>124</v>
      </c>
      <c r="Z167" s="1" t="s">
        <v>1697</v>
      </c>
      <c r="AA167" s="1" t="s">
        <v>1316</v>
      </c>
      <c r="AC167" s="1" t="s">
        <v>55</v>
      </c>
      <c r="AD167" s="1" t="s">
        <v>76</v>
      </c>
      <c r="AF167" s="1" t="s">
        <v>57</v>
      </c>
      <c r="AG167" s="1" t="s">
        <v>215</v>
      </c>
      <c r="AJ167" s="1" t="s">
        <v>59</v>
      </c>
      <c r="AK167" s="1" t="s">
        <v>675</v>
      </c>
      <c r="AL167" s="1" t="s">
        <v>1717</v>
      </c>
      <c r="AM167" s="1" t="s">
        <v>1718</v>
      </c>
      <c r="AN167" s="1" t="s">
        <v>1319</v>
      </c>
    </row>
    <row r="168" spans="1:40" x14ac:dyDescent="0.3">
      <c r="A168" s="1" t="str">
        <f>HYPERLINK("https://hsdes.intel.com/resource/14013186958","14013186958")</f>
        <v>14013186958</v>
      </c>
      <c r="B168" s="1" t="s">
        <v>1719</v>
      </c>
      <c r="C168" s="1" t="s">
        <v>1916</v>
      </c>
      <c r="D168" s="1" t="s">
        <v>1921</v>
      </c>
      <c r="F168" s="1" t="s">
        <v>150</v>
      </c>
      <c r="G168" s="1" t="s">
        <v>65</v>
      </c>
      <c r="H168" s="1" t="s">
        <v>39</v>
      </c>
      <c r="I168" s="1" t="s">
        <v>40</v>
      </c>
      <c r="J168" s="1" t="s">
        <v>41</v>
      </c>
      <c r="K168" s="1" t="s">
        <v>151</v>
      </c>
      <c r="L168" s="1">
        <v>5</v>
      </c>
      <c r="M168" s="1">
        <v>3</v>
      </c>
      <c r="N168" s="1" t="s">
        <v>1720</v>
      </c>
      <c r="O168" s="1" t="s">
        <v>153</v>
      </c>
      <c r="P168" s="1" t="s">
        <v>1721</v>
      </c>
      <c r="Q168" s="1" t="s">
        <v>1376</v>
      </c>
      <c r="R168" s="1" t="s">
        <v>1722</v>
      </c>
      <c r="S168" s="1" t="s">
        <v>1720</v>
      </c>
      <c r="T168" s="1" t="s">
        <v>157</v>
      </c>
      <c r="V168" s="1" t="s">
        <v>150</v>
      </c>
      <c r="W168" s="1" t="s">
        <v>1723</v>
      </c>
      <c r="X168" s="1" t="s">
        <v>108</v>
      </c>
      <c r="Y168" s="1" t="s">
        <v>124</v>
      </c>
      <c r="Z168" s="1" t="s">
        <v>1697</v>
      </c>
      <c r="AA168" s="1" t="s">
        <v>1724</v>
      </c>
      <c r="AC168" s="1" t="s">
        <v>55</v>
      </c>
      <c r="AD168" s="1" t="s">
        <v>56</v>
      </c>
      <c r="AF168" s="1" t="s">
        <v>57</v>
      </c>
      <c r="AG168" s="1" t="s">
        <v>58</v>
      </c>
      <c r="AJ168" s="1" t="s">
        <v>59</v>
      </c>
      <c r="AK168" s="1" t="s">
        <v>675</v>
      </c>
      <c r="AL168" s="1" t="s">
        <v>1725</v>
      </c>
      <c r="AM168" s="1" t="s">
        <v>1726</v>
      </c>
      <c r="AN168" s="1" t="s">
        <v>1319</v>
      </c>
    </row>
    <row r="169" spans="1:40" x14ac:dyDescent="0.3">
      <c r="A169" s="1" t="str">
        <f>HYPERLINK("https://hsdes.intel.com/resource/14013187127","14013187127")</f>
        <v>14013187127</v>
      </c>
      <c r="B169" s="1" t="s">
        <v>1727</v>
      </c>
      <c r="C169" s="1" t="s">
        <v>1916</v>
      </c>
      <c r="F169" s="1" t="s">
        <v>49</v>
      </c>
      <c r="G169" s="1" t="s">
        <v>98</v>
      </c>
      <c r="H169" s="1" t="s">
        <v>39</v>
      </c>
      <c r="I169" s="1" t="s">
        <v>40</v>
      </c>
      <c r="J169" s="1" t="s">
        <v>41</v>
      </c>
      <c r="K169" s="1" t="s">
        <v>99</v>
      </c>
      <c r="L169" s="1">
        <v>15</v>
      </c>
      <c r="M169" s="1">
        <v>12</v>
      </c>
      <c r="N169" s="1" t="s">
        <v>1728</v>
      </c>
      <c r="O169" s="1" t="s">
        <v>101</v>
      </c>
      <c r="P169" s="1" t="s">
        <v>1729</v>
      </c>
      <c r="Q169" s="1" t="s">
        <v>1730</v>
      </c>
      <c r="R169" s="1" t="s">
        <v>1731</v>
      </c>
      <c r="S169" s="1" t="s">
        <v>1728</v>
      </c>
      <c r="T169" s="1" t="s">
        <v>48</v>
      </c>
      <c r="V169" s="1" t="s">
        <v>106</v>
      </c>
      <c r="W169" s="1" t="s">
        <v>1732</v>
      </c>
      <c r="X169" s="1" t="s">
        <v>108</v>
      </c>
      <c r="Y169" s="1" t="s">
        <v>52</v>
      </c>
      <c r="Z169" s="1" t="s">
        <v>1733</v>
      </c>
      <c r="AA169" s="1" t="s">
        <v>1293</v>
      </c>
      <c r="AC169" s="1" t="s">
        <v>55</v>
      </c>
      <c r="AD169" s="1" t="s">
        <v>56</v>
      </c>
      <c r="AF169" s="1" t="s">
        <v>57</v>
      </c>
      <c r="AG169" s="1" t="s">
        <v>58</v>
      </c>
      <c r="AJ169" s="1" t="s">
        <v>59</v>
      </c>
      <c r="AK169" s="1" t="s">
        <v>60</v>
      </c>
      <c r="AL169" s="1" t="s">
        <v>1734</v>
      </c>
      <c r="AM169" s="1" t="s">
        <v>1735</v>
      </c>
      <c r="AN169" s="1" t="s">
        <v>1736</v>
      </c>
    </row>
    <row r="170" spans="1:40" x14ac:dyDescent="0.3">
      <c r="A170" s="1" t="str">
        <f>HYPERLINK("https://hsdes.intel.com/resource/14013187344","14013187344")</f>
        <v>14013187344</v>
      </c>
      <c r="B170" s="1" t="s">
        <v>1737</v>
      </c>
      <c r="C170" s="1" t="s">
        <v>1916</v>
      </c>
      <c r="D170" s="1" t="s">
        <v>1923</v>
      </c>
      <c r="F170" s="1" t="s">
        <v>867</v>
      </c>
      <c r="G170" s="1" t="s">
        <v>98</v>
      </c>
      <c r="H170" s="1" t="s">
        <v>39</v>
      </c>
      <c r="I170" s="1" t="s">
        <v>40</v>
      </c>
      <c r="J170" s="1" t="s">
        <v>41</v>
      </c>
      <c r="K170" s="1" t="s">
        <v>1738</v>
      </c>
      <c r="L170" s="1">
        <v>18</v>
      </c>
      <c r="M170" s="1">
        <v>15</v>
      </c>
      <c r="N170" s="1" t="s">
        <v>1739</v>
      </c>
      <c r="O170" s="1" t="s">
        <v>869</v>
      </c>
      <c r="P170" s="1" t="s">
        <v>1740</v>
      </c>
      <c r="Q170" s="1" t="s">
        <v>1741</v>
      </c>
      <c r="R170" s="1" t="s">
        <v>1742</v>
      </c>
      <c r="S170" s="1" t="s">
        <v>1739</v>
      </c>
      <c r="T170" s="1" t="s">
        <v>105</v>
      </c>
      <c r="U170" s="1" t="s">
        <v>873</v>
      </c>
      <c r="V170" s="1" t="s">
        <v>874</v>
      </c>
      <c r="W170" s="1" t="s">
        <v>1743</v>
      </c>
      <c r="X170" s="1" t="s">
        <v>108</v>
      </c>
      <c r="Y170" s="1" t="s">
        <v>124</v>
      </c>
      <c r="Z170" s="1" t="s">
        <v>1304</v>
      </c>
      <c r="AA170" s="1" t="s">
        <v>1305</v>
      </c>
      <c r="AC170" s="1" t="s">
        <v>55</v>
      </c>
      <c r="AD170" s="1" t="s">
        <v>759</v>
      </c>
      <c r="AF170" s="1" t="s">
        <v>127</v>
      </c>
      <c r="AG170" s="1" t="s">
        <v>58</v>
      </c>
      <c r="AJ170" s="1" t="s">
        <v>59</v>
      </c>
      <c r="AK170" s="1" t="s">
        <v>60</v>
      </c>
      <c r="AL170" s="1" t="s">
        <v>1744</v>
      </c>
      <c r="AM170" s="1" t="s">
        <v>1745</v>
      </c>
      <c r="AN170" s="1" t="s">
        <v>1308</v>
      </c>
    </row>
    <row r="171" spans="1:40" x14ac:dyDescent="0.3">
      <c r="A171" s="1" t="str">
        <f>HYPERLINK("https://hsdes.intel.com/resource/14013187480","14013187480")</f>
        <v>14013187480</v>
      </c>
      <c r="B171" s="1" t="s">
        <v>1746</v>
      </c>
      <c r="C171" s="1" t="s">
        <v>1916</v>
      </c>
      <c r="F171" s="1" t="s">
        <v>49</v>
      </c>
      <c r="G171" s="1" t="s">
        <v>98</v>
      </c>
      <c r="H171" s="1" t="s">
        <v>39</v>
      </c>
      <c r="I171" s="1" t="s">
        <v>40</v>
      </c>
      <c r="J171" s="1" t="s">
        <v>41</v>
      </c>
      <c r="K171" s="1" t="s">
        <v>1747</v>
      </c>
      <c r="L171" s="1">
        <v>20</v>
      </c>
      <c r="M171" s="1">
        <v>15</v>
      </c>
      <c r="N171" s="1" t="s">
        <v>1748</v>
      </c>
      <c r="O171" s="1" t="s">
        <v>101</v>
      </c>
      <c r="P171" s="1" t="s">
        <v>1749</v>
      </c>
      <c r="Q171" s="1" t="s">
        <v>1750</v>
      </c>
      <c r="R171" s="1" t="s">
        <v>1751</v>
      </c>
      <c r="S171" s="1" t="s">
        <v>1748</v>
      </c>
      <c r="T171" s="1" t="s">
        <v>48</v>
      </c>
      <c r="V171" s="1" t="s">
        <v>106</v>
      </c>
      <c r="W171" s="1" t="s">
        <v>1752</v>
      </c>
      <c r="X171" s="1" t="s">
        <v>108</v>
      </c>
      <c r="Y171" s="1" t="s">
        <v>52</v>
      </c>
      <c r="Z171" s="1" t="s">
        <v>1733</v>
      </c>
      <c r="AA171" s="1" t="s">
        <v>1293</v>
      </c>
      <c r="AC171" s="1" t="s">
        <v>55</v>
      </c>
      <c r="AD171" s="1" t="s">
        <v>56</v>
      </c>
      <c r="AF171" s="1" t="s">
        <v>127</v>
      </c>
      <c r="AG171" s="1" t="s">
        <v>58</v>
      </c>
      <c r="AJ171" s="1" t="s">
        <v>59</v>
      </c>
      <c r="AK171" s="1" t="s">
        <v>60</v>
      </c>
      <c r="AL171" s="1" t="s">
        <v>1753</v>
      </c>
      <c r="AM171" s="1" t="s">
        <v>1754</v>
      </c>
      <c r="AN171" s="1" t="s">
        <v>1569</v>
      </c>
    </row>
    <row r="172" spans="1:40" x14ac:dyDescent="0.3">
      <c r="A172" s="1" t="str">
        <f>HYPERLINK("https://hsdes.intel.com/resource/14013187745","14013187745")</f>
        <v>14013187745</v>
      </c>
      <c r="B172" s="1" t="s">
        <v>1755</v>
      </c>
      <c r="C172" s="1" t="s">
        <v>1916</v>
      </c>
      <c r="D172" s="1" t="s">
        <v>1919</v>
      </c>
      <c r="F172" s="1" t="s">
        <v>116</v>
      </c>
      <c r="G172" s="1" t="s">
        <v>98</v>
      </c>
      <c r="H172" s="1" t="s">
        <v>39</v>
      </c>
      <c r="I172" s="1" t="s">
        <v>40</v>
      </c>
      <c r="J172" s="1" t="s">
        <v>41</v>
      </c>
      <c r="K172" s="1" t="s">
        <v>1490</v>
      </c>
      <c r="L172" s="1">
        <v>15</v>
      </c>
      <c r="M172" s="1">
        <v>10</v>
      </c>
      <c r="N172" s="1" t="s">
        <v>1756</v>
      </c>
      <c r="O172" s="1" t="s">
        <v>119</v>
      </c>
      <c r="P172" s="1" t="s">
        <v>1757</v>
      </c>
      <c r="Q172" s="1" t="s">
        <v>1758</v>
      </c>
      <c r="R172" s="1" t="s">
        <v>1759</v>
      </c>
      <c r="S172" s="1" t="s">
        <v>1756</v>
      </c>
      <c r="T172" s="1" t="s">
        <v>48</v>
      </c>
      <c r="V172" s="1" t="s">
        <v>72</v>
      </c>
      <c r="W172" s="1" t="s">
        <v>1760</v>
      </c>
      <c r="X172" s="1" t="s">
        <v>108</v>
      </c>
      <c r="Y172" s="1" t="s">
        <v>239</v>
      </c>
      <c r="Z172" s="1" t="s">
        <v>1304</v>
      </c>
      <c r="AA172" s="1" t="s">
        <v>1305</v>
      </c>
      <c r="AC172" s="1" t="s">
        <v>55</v>
      </c>
      <c r="AD172" s="1" t="s">
        <v>76</v>
      </c>
      <c r="AF172" s="1" t="s">
        <v>57</v>
      </c>
      <c r="AG172" s="1" t="s">
        <v>58</v>
      </c>
      <c r="AJ172" s="1" t="s">
        <v>59</v>
      </c>
      <c r="AK172" s="1" t="s">
        <v>60</v>
      </c>
      <c r="AL172" s="1" t="s">
        <v>1760</v>
      </c>
      <c r="AM172" s="1" t="s">
        <v>1761</v>
      </c>
      <c r="AN172" s="1" t="s">
        <v>1498</v>
      </c>
    </row>
    <row r="173" spans="1:40" x14ac:dyDescent="0.3">
      <c r="A173" s="1" t="str">
        <f>HYPERLINK("https://hsdes.intel.com/resource/14013187781","14013187781")</f>
        <v>14013187781</v>
      </c>
      <c r="B173" s="1" t="s">
        <v>1762</v>
      </c>
      <c r="C173" s="1" t="s">
        <v>1916</v>
      </c>
      <c r="F173" s="1" t="s">
        <v>49</v>
      </c>
      <c r="G173" s="1" t="s">
        <v>98</v>
      </c>
      <c r="H173" s="1" t="s">
        <v>39</v>
      </c>
      <c r="I173" s="1" t="s">
        <v>40</v>
      </c>
      <c r="J173" s="1" t="s">
        <v>41</v>
      </c>
      <c r="K173" s="1" t="s">
        <v>99</v>
      </c>
      <c r="L173" s="1">
        <v>8</v>
      </c>
      <c r="M173" s="1">
        <v>6</v>
      </c>
      <c r="N173" s="1" t="s">
        <v>1763</v>
      </c>
      <c r="O173" s="1" t="s">
        <v>101</v>
      </c>
      <c r="P173" s="1" t="s">
        <v>1764</v>
      </c>
      <c r="Q173" s="1" t="s">
        <v>1045</v>
      </c>
      <c r="R173" s="1" t="s">
        <v>1765</v>
      </c>
      <c r="S173" s="1" t="s">
        <v>1763</v>
      </c>
      <c r="T173" s="1" t="s">
        <v>105</v>
      </c>
      <c r="V173" s="1" t="s">
        <v>106</v>
      </c>
      <c r="W173" s="1" t="s">
        <v>1766</v>
      </c>
      <c r="X173" s="1" t="s">
        <v>108</v>
      </c>
      <c r="Y173" s="1" t="s">
        <v>239</v>
      </c>
      <c r="Z173" s="1" t="s">
        <v>1304</v>
      </c>
      <c r="AA173" s="1" t="s">
        <v>1305</v>
      </c>
      <c r="AC173" s="1" t="s">
        <v>55</v>
      </c>
      <c r="AD173" s="1" t="s">
        <v>76</v>
      </c>
      <c r="AF173" s="1" t="s">
        <v>57</v>
      </c>
      <c r="AG173" s="1" t="s">
        <v>58</v>
      </c>
      <c r="AJ173" s="1" t="s">
        <v>59</v>
      </c>
      <c r="AK173" s="1" t="s">
        <v>60</v>
      </c>
      <c r="AL173" s="1" t="s">
        <v>1767</v>
      </c>
      <c r="AM173" s="1" t="s">
        <v>1768</v>
      </c>
      <c r="AN173" s="1" t="s">
        <v>1363</v>
      </c>
    </row>
    <row r="174" spans="1:40" x14ac:dyDescent="0.3">
      <c r="A174" s="1" t="str">
        <f>HYPERLINK("https://hsdes.intel.com/resource/14013187809","14013187809")</f>
        <v>14013187809</v>
      </c>
      <c r="B174" s="1" t="s">
        <v>1769</v>
      </c>
      <c r="C174" s="1" t="s">
        <v>1916</v>
      </c>
      <c r="F174" s="1" t="s">
        <v>867</v>
      </c>
      <c r="G174" s="1" t="s">
        <v>98</v>
      </c>
      <c r="H174" s="1" t="s">
        <v>39</v>
      </c>
      <c r="I174" s="1" t="s">
        <v>40</v>
      </c>
      <c r="J174" s="1" t="s">
        <v>41</v>
      </c>
      <c r="K174" s="1" t="s">
        <v>1298</v>
      </c>
      <c r="L174" s="1">
        <v>7</v>
      </c>
      <c r="M174" s="1">
        <v>5</v>
      </c>
      <c r="N174" s="1" t="s">
        <v>1770</v>
      </c>
      <c r="O174" s="1" t="s">
        <v>869</v>
      </c>
      <c r="P174" s="1" t="s">
        <v>1771</v>
      </c>
      <c r="Q174" s="1" t="s">
        <v>1772</v>
      </c>
      <c r="R174" s="1" t="s">
        <v>1773</v>
      </c>
      <c r="S174" s="1" t="s">
        <v>1770</v>
      </c>
      <c r="T174" s="1" t="s">
        <v>105</v>
      </c>
      <c r="U174" s="1" t="s">
        <v>873</v>
      </c>
      <c r="V174" s="1" t="s">
        <v>874</v>
      </c>
      <c r="W174" s="1" t="s">
        <v>1154</v>
      </c>
      <c r="X174" s="1" t="s">
        <v>108</v>
      </c>
      <c r="Y174" s="1" t="s">
        <v>124</v>
      </c>
      <c r="Z174" s="1" t="s">
        <v>1337</v>
      </c>
      <c r="AA174" s="1" t="s">
        <v>1293</v>
      </c>
      <c r="AC174" s="1" t="s">
        <v>55</v>
      </c>
      <c r="AD174" s="1" t="s">
        <v>759</v>
      </c>
      <c r="AF174" s="1" t="s">
        <v>57</v>
      </c>
      <c r="AG174" s="1" t="s">
        <v>215</v>
      </c>
      <c r="AJ174" s="1" t="s">
        <v>59</v>
      </c>
      <c r="AK174" s="1" t="s">
        <v>60</v>
      </c>
      <c r="AL174" s="1" t="s">
        <v>1774</v>
      </c>
      <c r="AM174" s="1" t="s">
        <v>1775</v>
      </c>
      <c r="AN174" s="1" t="s">
        <v>1469</v>
      </c>
    </row>
    <row r="175" spans="1:40" x14ac:dyDescent="0.3">
      <c r="A175" s="1" t="str">
        <f>HYPERLINK("https://hsdes.intel.com/resource/14013187829","14013187829")</f>
        <v>14013187829</v>
      </c>
      <c r="B175" s="1" t="s">
        <v>1776</v>
      </c>
      <c r="C175" s="1" t="s">
        <v>1916</v>
      </c>
      <c r="D175" s="1" t="s">
        <v>1919</v>
      </c>
      <c r="E175" s="1" t="s">
        <v>1926</v>
      </c>
      <c r="F175" s="1" t="s">
        <v>867</v>
      </c>
      <c r="G175" s="1" t="s">
        <v>98</v>
      </c>
      <c r="H175" s="1" t="s">
        <v>39</v>
      </c>
      <c r="I175" s="1" t="s">
        <v>40</v>
      </c>
      <c r="J175" s="1" t="s">
        <v>41</v>
      </c>
      <c r="K175" s="1" t="s">
        <v>99</v>
      </c>
      <c r="L175" s="1">
        <v>18</v>
      </c>
      <c r="M175" s="1">
        <v>10</v>
      </c>
      <c r="N175" s="1" t="s">
        <v>1777</v>
      </c>
      <c r="O175" s="1" t="s">
        <v>869</v>
      </c>
      <c r="P175" s="1" t="s">
        <v>1778</v>
      </c>
      <c r="Q175" s="1" t="s">
        <v>1779</v>
      </c>
      <c r="R175" s="1" t="s">
        <v>1780</v>
      </c>
      <c r="S175" s="1" t="s">
        <v>1777</v>
      </c>
      <c r="T175" s="1" t="s">
        <v>105</v>
      </c>
      <c r="U175" s="1" t="s">
        <v>873</v>
      </c>
      <c r="V175" s="1" t="s">
        <v>874</v>
      </c>
      <c r="W175" s="1" t="s">
        <v>1781</v>
      </c>
      <c r="X175" s="1" t="s">
        <v>108</v>
      </c>
      <c r="Y175" s="1" t="s">
        <v>124</v>
      </c>
      <c r="Z175" s="1" t="s">
        <v>1304</v>
      </c>
      <c r="AA175" s="1" t="s">
        <v>1305</v>
      </c>
      <c r="AC175" s="1" t="s">
        <v>55</v>
      </c>
      <c r="AD175" s="1" t="s">
        <v>759</v>
      </c>
      <c r="AF175" s="1" t="s">
        <v>57</v>
      </c>
      <c r="AG175" s="1" t="s">
        <v>58</v>
      </c>
      <c r="AJ175" s="1" t="s">
        <v>59</v>
      </c>
      <c r="AK175" s="1" t="s">
        <v>60</v>
      </c>
      <c r="AL175" s="1" t="s">
        <v>1782</v>
      </c>
      <c r="AM175" s="1" t="s">
        <v>1783</v>
      </c>
      <c r="AN175" s="1" t="s">
        <v>1469</v>
      </c>
    </row>
    <row r="176" spans="1:40" x14ac:dyDescent="0.3">
      <c r="A176" s="1" t="str">
        <f>HYPERLINK("https://hsdes.intel.com/resource/14013187886","14013187886")</f>
        <v>14013187886</v>
      </c>
      <c r="B176" s="1" t="s">
        <v>1784</v>
      </c>
      <c r="C176" s="1" t="s">
        <v>1916</v>
      </c>
      <c r="F176" s="1" t="s">
        <v>49</v>
      </c>
      <c r="G176" s="1" t="s">
        <v>98</v>
      </c>
      <c r="H176" s="1" t="s">
        <v>39</v>
      </c>
      <c r="I176" s="1" t="s">
        <v>40</v>
      </c>
      <c r="J176" s="1" t="s">
        <v>41</v>
      </c>
      <c r="K176" s="1" t="s">
        <v>1382</v>
      </c>
      <c r="L176" s="1">
        <v>20</v>
      </c>
      <c r="M176" s="1">
        <v>15</v>
      </c>
      <c r="N176" s="1" t="s">
        <v>1785</v>
      </c>
      <c r="O176" s="1" t="s">
        <v>222</v>
      </c>
      <c r="P176" s="1" t="s">
        <v>1786</v>
      </c>
      <c r="Q176" s="1" t="s">
        <v>1787</v>
      </c>
      <c r="R176" s="1">
        <v>16011000546</v>
      </c>
      <c r="S176" s="1" t="s">
        <v>1785</v>
      </c>
      <c r="T176" s="1" t="s">
        <v>105</v>
      </c>
      <c r="V176" s="1" t="s">
        <v>49</v>
      </c>
      <c r="W176" s="1" t="s">
        <v>1788</v>
      </c>
      <c r="X176" s="1" t="s">
        <v>108</v>
      </c>
      <c r="Y176" s="1" t="s">
        <v>109</v>
      </c>
      <c r="Z176" s="1" t="s">
        <v>1789</v>
      </c>
      <c r="AA176" s="1" t="s">
        <v>1790</v>
      </c>
      <c r="AC176" s="1" t="s">
        <v>55</v>
      </c>
      <c r="AD176" s="1" t="s">
        <v>76</v>
      </c>
      <c r="AF176" s="1" t="s">
        <v>127</v>
      </c>
      <c r="AG176" s="1" t="s">
        <v>58</v>
      </c>
      <c r="AJ176" s="1" t="s">
        <v>59</v>
      </c>
      <c r="AK176" s="1" t="s">
        <v>60</v>
      </c>
      <c r="AL176" s="1" t="s">
        <v>1788</v>
      </c>
      <c r="AM176" s="1" t="s">
        <v>1791</v>
      </c>
      <c r="AN176" s="1" t="s">
        <v>1792</v>
      </c>
    </row>
    <row r="177" spans="1:40" x14ac:dyDescent="0.3">
      <c r="A177" s="1" t="str">
        <f>HYPERLINK("https://hsdes.intel.com/resource/14013187912","14013187912")</f>
        <v>14013187912</v>
      </c>
      <c r="B177" s="1" t="s">
        <v>1793</v>
      </c>
      <c r="C177" s="1" t="s">
        <v>1916</v>
      </c>
      <c r="F177" s="1" t="s">
        <v>116</v>
      </c>
      <c r="G177" s="1" t="s">
        <v>98</v>
      </c>
      <c r="H177" s="1" t="s">
        <v>39</v>
      </c>
      <c r="I177" s="1" t="s">
        <v>40</v>
      </c>
      <c r="J177" s="1" t="s">
        <v>41</v>
      </c>
      <c r="K177" s="1" t="s">
        <v>1794</v>
      </c>
      <c r="L177" s="1">
        <v>35</v>
      </c>
      <c r="M177" s="1">
        <v>30</v>
      </c>
      <c r="N177" s="1" t="s">
        <v>1795</v>
      </c>
      <c r="O177" s="1" t="s">
        <v>119</v>
      </c>
      <c r="P177" s="1" t="s">
        <v>1786</v>
      </c>
      <c r="Q177" s="1" t="s">
        <v>1796</v>
      </c>
      <c r="R177" s="1" t="s">
        <v>1797</v>
      </c>
      <c r="S177" s="1" t="s">
        <v>1795</v>
      </c>
      <c r="T177" s="1" t="s">
        <v>48</v>
      </c>
      <c r="V177" s="1" t="s">
        <v>72</v>
      </c>
      <c r="W177" s="1" t="s">
        <v>1798</v>
      </c>
      <c r="X177" s="1" t="s">
        <v>108</v>
      </c>
      <c r="Y177" s="1" t="s">
        <v>109</v>
      </c>
      <c r="Z177" s="1" t="s">
        <v>1337</v>
      </c>
      <c r="AA177" s="1" t="s">
        <v>1293</v>
      </c>
      <c r="AC177" s="1" t="s">
        <v>55</v>
      </c>
      <c r="AD177" s="1" t="s">
        <v>76</v>
      </c>
      <c r="AF177" s="1" t="s">
        <v>135</v>
      </c>
      <c r="AG177" s="1" t="s">
        <v>58</v>
      </c>
      <c r="AJ177" s="1" t="s">
        <v>59</v>
      </c>
      <c r="AK177" s="1" t="s">
        <v>60</v>
      </c>
      <c r="AL177" s="1" t="s">
        <v>1799</v>
      </c>
      <c r="AM177" s="1" t="s">
        <v>1800</v>
      </c>
      <c r="AN177" s="1" t="s">
        <v>1498</v>
      </c>
    </row>
    <row r="178" spans="1:40" x14ac:dyDescent="0.3">
      <c r="A178" s="1" t="str">
        <f>HYPERLINK("https://hsdes.intel.com/resource/14013187913","14013187913")</f>
        <v>14013187913</v>
      </c>
      <c r="B178" s="1" t="s">
        <v>1801</v>
      </c>
      <c r="C178" s="1" t="s">
        <v>1916</v>
      </c>
      <c r="F178" s="1" t="s">
        <v>116</v>
      </c>
      <c r="G178" s="1" t="s">
        <v>98</v>
      </c>
      <c r="H178" s="1" t="s">
        <v>39</v>
      </c>
      <c r="I178" s="1" t="s">
        <v>40</v>
      </c>
      <c r="J178" s="1" t="s">
        <v>41</v>
      </c>
      <c r="K178" s="1" t="s">
        <v>1794</v>
      </c>
      <c r="L178" s="1">
        <v>35</v>
      </c>
      <c r="M178" s="1">
        <v>30</v>
      </c>
      <c r="N178" s="1" t="s">
        <v>1802</v>
      </c>
      <c r="O178" s="1" t="s">
        <v>119</v>
      </c>
      <c r="P178" s="1" t="s">
        <v>1786</v>
      </c>
      <c r="Q178" s="1" t="s">
        <v>1796</v>
      </c>
      <c r="R178" s="1" t="s">
        <v>1797</v>
      </c>
      <c r="S178" s="1" t="s">
        <v>1802</v>
      </c>
      <c r="T178" s="1" t="s">
        <v>48</v>
      </c>
      <c r="V178" s="1" t="s">
        <v>72</v>
      </c>
      <c r="W178" s="1" t="s">
        <v>1803</v>
      </c>
      <c r="X178" s="1" t="s">
        <v>108</v>
      </c>
      <c r="Y178" s="1" t="s">
        <v>109</v>
      </c>
      <c r="Z178" s="1" t="s">
        <v>1337</v>
      </c>
      <c r="AA178" s="1" t="s">
        <v>1293</v>
      </c>
      <c r="AC178" s="1" t="s">
        <v>55</v>
      </c>
      <c r="AD178" s="1" t="s">
        <v>76</v>
      </c>
      <c r="AF178" s="1" t="s">
        <v>135</v>
      </c>
      <c r="AG178" s="1" t="s">
        <v>58</v>
      </c>
      <c r="AJ178" s="1" t="s">
        <v>59</v>
      </c>
      <c r="AK178" s="1" t="s">
        <v>60</v>
      </c>
      <c r="AL178" s="1" t="s">
        <v>1799</v>
      </c>
      <c r="AM178" s="1" t="s">
        <v>1804</v>
      </c>
      <c r="AN178" s="1" t="s">
        <v>1535</v>
      </c>
    </row>
    <row r="179" spans="1:40" x14ac:dyDescent="0.3">
      <c r="A179" s="1" t="str">
        <f>HYPERLINK("https://hsdes.intel.com/resource/14013187915","14013187915")</f>
        <v>14013187915</v>
      </c>
      <c r="B179" s="1" t="s">
        <v>1805</v>
      </c>
      <c r="C179" s="1" t="s">
        <v>1916</v>
      </c>
      <c r="F179" s="1" t="s">
        <v>116</v>
      </c>
      <c r="G179" s="1" t="s">
        <v>98</v>
      </c>
      <c r="H179" s="1" t="s">
        <v>39</v>
      </c>
      <c r="I179" s="1" t="s">
        <v>40</v>
      </c>
      <c r="J179" s="1" t="s">
        <v>41</v>
      </c>
      <c r="K179" s="1" t="s">
        <v>1794</v>
      </c>
      <c r="L179" s="1">
        <v>35</v>
      </c>
      <c r="M179" s="1">
        <v>30</v>
      </c>
      <c r="N179" s="1" t="s">
        <v>1806</v>
      </c>
      <c r="O179" s="1" t="s">
        <v>119</v>
      </c>
      <c r="P179" s="1" t="s">
        <v>1786</v>
      </c>
      <c r="Q179" s="1" t="s">
        <v>1796</v>
      </c>
      <c r="R179" s="1" t="s">
        <v>1797</v>
      </c>
      <c r="S179" s="1" t="s">
        <v>1806</v>
      </c>
      <c r="T179" s="1" t="s">
        <v>48</v>
      </c>
      <c r="V179" s="1" t="s">
        <v>72</v>
      </c>
      <c r="W179" s="1" t="s">
        <v>1807</v>
      </c>
      <c r="X179" s="1" t="s">
        <v>108</v>
      </c>
      <c r="Y179" s="1" t="s">
        <v>109</v>
      </c>
      <c r="Z179" s="1" t="s">
        <v>1337</v>
      </c>
      <c r="AA179" s="1" t="s">
        <v>1293</v>
      </c>
      <c r="AC179" s="1" t="s">
        <v>55</v>
      </c>
      <c r="AD179" s="1" t="s">
        <v>76</v>
      </c>
      <c r="AF179" s="1" t="s">
        <v>135</v>
      </c>
      <c r="AG179" s="1" t="s">
        <v>58</v>
      </c>
      <c r="AJ179" s="1" t="s">
        <v>59</v>
      </c>
      <c r="AK179" s="1" t="s">
        <v>60</v>
      </c>
      <c r="AL179" s="1" t="s">
        <v>1808</v>
      </c>
      <c r="AM179" s="1" t="s">
        <v>1809</v>
      </c>
      <c r="AN179" s="1" t="s">
        <v>1810</v>
      </c>
    </row>
    <row r="180" spans="1:40" x14ac:dyDescent="0.3">
      <c r="A180" s="1" t="str">
        <f>HYPERLINK("https://hsdes.intel.com/resource/14013187923","14013187923")</f>
        <v>14013187923</v>
      </c>
      <c r="B180" s="1" t="s">
        <v>1812</v>
      </c>
      <c r="C180" s="1" t="s">
        <v>1932</v>
      </c>
      <c r="E180" s="1" t="s">
        <v>1933</v>
      </c>
      <c r="F180" s="1" t="s">
        <v>116</v>
      </c>
      <c r="G180" s="1" t="s">
        <v>98</v>
      </c>
      <c r="H180" s="1" t="s">
        <v>39</v>
      </c>
      <c r="I180" s="1" t="s">
        <v>40</v>
      </c>
      <c r="J180" s="1" t="s">
        <v>41</v>
      </c>
      <c r="K180" s="1" t="s">
        <v>1245</v>
      </c>
      <c r="L180" s="1">
        <v>30</v>
      </c>
      <c r="M180" s="1">
        <v>25</v>
      </c>
      <c r="N180" s="1" t="s">
        <v>1813</v>
      </c>
      <c r="O180" s="1" t="s">
        <v>119</v>
      </c>
      <c r="P180" s="1" t="s">
        <v>1811</v>
      </c>
      <c r="Q180" s="1" t="s">
        <v>1814</v>
      </c>
      <c r="R180" s="1" t="s">
        <v>1815</v>
      </c>
      <c r="S180" s="1" t="s">
        <v>1813</v>
      </c>
      <c r="T180" s="1" t="s">
        <v>105</v>
      </c>
      <c r="V180" s="1" t="s">
        <v>72</v>
      </c>
      <c r="W180" s="1" t="s">
        <v>1816</v>
      </c>
      <c r="X180" s="1" t="s">
        <v>108</v>
      </c>
      <c r="Y180" s="1" t="s">
        <v>124</v>
      </c>
      <c r="Z180" s="1" t="s">
        <v>1337</v>
      </c>
      <c r="AA180" s="1" t="s">
        <v>1293</v>
      </c>
      <c r="AC180" s="1" t="s">
        <v>55</v>
      </c>
      <c r="AD180" s="1" t="s">
        <v>76</v>
      </c>
      <c r="AF180" s="1" t="s">
        <v>135</v>
      </c>
      <c r="AG180" s="1" t="s">
        <v>58</v>
      </c>
      <c r="AJ180" s="1" t="s">
        <v>59</v>
      </c>
      <c r="AK180" s="1" t="s">
        <v>1817</v>
      </c>
      <c r="AL180" s="1" t="s">
        <v>1818</v>
      </c>
      <c r="AM180" s="1" t="s">
        <v>1819</v>
      </c>
      <c r="AN180" s="1" t="s">
        <v>1820</v>
      </c>
    </row>
    <row r="181" spans="1:40" x14ac:dyDescent="0.3">
      <c r="A181" s="1" t="str">
        <f>HYPERLINK("https://hsdes.intel.com/resource/14013187924","14013187924")</f>
        <v>14013187924</v>
      </c>
      <c r="B181" s="1" t="s">
        <v>1821</v>
      </c>
      <c r="C181" s="1" t="s">
        <v>1932</v>
      </c>
      <c r="E181" s="1" t="s">
        <v>1933</v>
      </c>
      <c r="F181" s="1" t="s">
        <v>116</v>
      </c>
      <c r="G181" s="1" t="s">
        <v>98</v>
      </c>
      <c r="H181" s="1" t="s">
        <v>39</v>
      </c>
      <c r="I181" s="1" t="s">
        <v>40</v>
      </c>
      <c r="J181" s="1" t="s">
        <v>41</v>
      </c>
      <c r="K181" s="1" t="s">
        <v>1245</v>
      </c>
      <c r="L181" s="1">
        <v>30</v>
      </c>
      <c r="M181" s="1">
        <v>25</v>
      </c>
      <c r="N181" s="1" t="s">
        <v>1822</v>
      </c>
      <c r="O181" s="1" t="s">
        <v>119</v>
      </c>
      <c r="P181" s="1" t="s">
        <v>1811</v>
      </c>
      <c r="Q181" s="1" t="s">
        <v>1814</v>
      </c>
      <c r="R181" s="1" t="s">
        <v>1815</v>
      </c>
      <c r="S181" s="1" t="s">
        <v>1822</v>
      </c>
      <c r="T181" s="1" t="s">
        <v>105</v>
      </c>
      <c r="V181" s="1" t="s">
        <v>72</v>
      </c>
      <c r="W181" s="1" t="s">
        <v>1816</v>
      </c>
      <c r="X181" s="1" t="s">
        <v>108</v>
      </c>
      <c r="Y181" s="1" t="s">
        <v>124</v>
      </c>
      <c r="Z181" s="1" t="s">
        <v>1337</v>
      </c>
      <c r="AA181" s="1" t="s">
        <v>1293</v>
      </c>
      <c r="AC181" s="1" t="s">
        <v>55</v>
      </c>
      <c r="AD181" s="1" t="s">
        <v>76</v>
      </c>
      <c r="AF181" s="1" t="s">
        <v>135</v>
      </c>
      <c r="AG181" s="1" t="s">
        <v>58</v>
      </c>
      <c r="AJ181" s="1" t="s">
        <v>59</v>
      </c>
      <c r="AK181" s="1" t="s">
        <v>1817</v>
      </c>
      <c r="AL181" s="1" t="s">
        <v>1823</v>
      </c>
      <c r="AM181" s="1" t="s">
        <v>1824</v>
      </c>
      <c r="AN181" s="1" t="s">
        <v>1825</v>
      </c>
    </row>
    <row r="182" spans="1:40" x14ac:dyDescent="0.3">
      <c r="A182" s="1" t="str">
        <f>HYPERLINK("https://hsdes.intel.com/resource/14013187925","14013187925")</f>
        <v>14013187925</v>
      </c>
      <c r="B182" s="1" t="s">
        <v>1826</v>
      </c>
      <c r="C182" s="1" t="s">
        <v>1917</v>
      </c>
      <c r="E182" s="1" t="s">
        <v>1940</v>
      </c>
      <c r="F182" s="1" t="s">
        <v>116</v>
      </c>
      <c r="G182" s="1" t="s">
        <v>98</v>
      </c>
      <c r="H182" s="1" t="s">
        <v>39</v>
      </c>
      <c r="I182" s="1" t="s">
        <v>40</v>
      </c>
      <c r="J182" s="1" t="s">
        <v>41</v>
      </c>
      <c r="K182" s="1" t="s">
        <v>1245</v>
      </c>
      <c r="L182" s="1">
        <v>30</v>
      </c>
      <c r="M182" s="1">
        <v>25</v>
      </c>
      <c r="N182" s="1" t="s">
        <v>1827</v>
      </c>
      <c r="O182" s="1" t="s">
        <v>119</v>
      </c>
      <c r="P182" s="1" t="s">
        <v>1811</v>
      </c>
      <c r="Q182" s="1" t="s">
        <v>1814</v>
      </c>
      <c r="R182" s="1" t="s">
        <v>1815</v>
      </c>
      <c r="S182" s="1" t="s">
        <v>1827</v>
      </c>
      <c r="T182" s="1" t="s">
        <v>105</v>
      </c>
      <c r="V182" s="1" t="s">
        <v>72</v>
      </c>
      <c r="W182" s="1" t="s">
        <v>1816</v>
      </c>
      <c r="X182" s="1" t="s">
        <v>108</v>
      </c>
      <c r="Y182" s="1" t="s">
        <v>124</v>
      </c>
      <c r="Z182" s="1" t="s">
        <v>1337</v>
      </c>
      <c r="AA182" s="1" t="s">
        <v>1293</v>
      </c>
      <c r="AC182" s="1" t="s">
        <v>55</v>
      </c>
      <c r="AD182" s="1" t="s">
        <v>76</v>
      </c>
      <c r="AF182" s="1" t="s">
        <v>135</v>
      </c>
      <c r="AG182" s="1" t="s">
        <v>58</v>
      </c>
      <c r="AJ182" s="1" t="s">
        <v>59</v>
      </c>
      <c r="AK182" s="1" t="s">
        <v>1817</v>
      </c>
      <c r="AL182" s="1" t="s">
        <v>1828</v>
      </c>
      <c r="AM182" s="1" t="s">
        <v>1824</v>
      </c>
      <c r="AN182" s="1" t="s">
        <v>1825</v>
      </c>
    </row>
    <row r="183" spans="1:40" x14ac:dyDescent="0.3">
      <c r="A183" s="1" t="str">
        <f>HYPERLINK("https://hsdes.intel.com/resource/16012412794","16012412794")</f>
        <v>16012412794</v>
      </c>
      <c r="B183" s="1" t="s">
        <v>1829</v>
      </c>
      <c r="C183" s="1" t="s">
        <v>1916</v>
      </c>
      <c r="F183" s="1" t="s">
        <v>81</v>
      </c>
      <c r="G183" s="1" t="s">
        <v>98</v>
      </c>
      <c r="H183" s="1" t="s">
        <v>39</v>
      </c>
      <c r="I183" s="1" t="s">
        <v>1830</v>
      </c>
      <c r="J183" s="1" t="s">
        <v>41</v>
      </c>
      <c r="K183" s="1" t="s">
        <v>83</v>
      </c>
      <c r="L183" s="1">
        <v>10</v>
      </c>
      <c r="M183" s="1">
        <v>8</v>
      </c>
      <c r="N183" s="1" t="s">
        <v>1831</v>
      </c>
      <c r="O183" s="1" t="s">
        <v>85</v>
      </c>
      <c r="P183" s="1" t="s">
        <v>1832</v>
      </c>
      <c r="Q183" s="1" t="s">
        <v>210</v>
      </c>
      <c r="R183" s="1" t="s">
        <v>1833</v>
      </c>
      <c r="S183" s="1" t="s">
        <v>1831</v>
      </c>
      <c r="T183" s="1" t="s">
        <v>105</v>
      </c>
      <c r="U183" s="1" t="s">
        <v>89</v>
      </c>
      <c r="V183" s="1" t="s">
        <v>90</v>
      </c>
      <c r="W183" s="1" t="s">
        <v>1834</v>
      </c>
      <c r="X183" s="1" t="s">
        <v>108</v>
      </c>
      <c r="Y183" s="1" t="s">
        <v>239</v>
      </c>
      <c r="Z183" s="1" t="s">
        <v>1835</v>
      </c>
      <c r="AA183" s="1" t="s">
        <v>1293</v>
      </c>
      <c r="AC183" s="1" t="s">
        <v>55</v>
      </c>
      <c r="AD183" s="1" t="s">
        <v>76</v>
      </c>
      <c r="AF183" s="1" t="s">
        <v>57</v>
      </c>
      <c r="AG183" s="1" t="s">
        <v>215</v>
      </c>
      <c r="AJ183" s="1" t="s">
        <v>59</v>
      </c>
      <c r="AK183" s="1" t="s">
        <v>60</v>
      </c>
      <c r="AL183" s="1" t="s">
        <v>1836</v>
      </c>
      <c r="AM183" s="1" t="s">
        <v>1837</v>
      </c>
      <c r="AN183" s="1" t="s">
        <v>1838</v>
      </c>
    </row>
    <row r="184" spans="1:40" x14ac:dyDescent="0.3">
      <c r="A184" s="1" t="str">
        <f>HYPERLINK("https://hsdes.intel.com/resource/16012542796","16012542796")</f>
        <v>16012542796</v>
      </c>
      <c r="B184" s="1" t="s">
        <v>1839</v>
      </c>
      <c r="C184" s="1" t="s">
        <v>1916</v>
      </c>
      <c r="F184" s="1" t="s">
        <v>49</v>
      </c>
      <c r="G184" s="1" t="s">
        <v>98</v>
      </c>
      <c r="H184" s="1" t="s">
        <v>39</v>
      </c>
      <c r="I184" s="1" t="s">
        <v>1840</v>
      </c>
      <c r="J184" s="1" t="s">
        <v>41</v>
      </c>
      <c r="K184" s="1" t="s">
        <v>99</v>
      </c>
      <c r="L184" s="1">
        <v>20</v>
      </c>
      <c r="M184" s="1">
        <v>15</v>
      </c>
      <c r="N184" s="1" t="s">
        <v>1785</v>
      </c>
      <c r="O184" s="1" t="s">
        <v>222</v>
      </c>
      <c r="P184" s="1" t="s">
        <v>1786</v>
      </c>
      <c r="Q184" s="1" t="s">
        <v>1787</v>
      </c>
      <c r="S184" s="1" t="s">
        <v>1785</v>
      </c>
      <c r="T184" s="1" t="s">
        <v>105</v>
      </c>
      <c r="V184" s="1" t="s">
        <v>49</v>
      </c>
      <c r="W184" s="1" t="s">
        <v>1841</v>
      </c>
      <c r="X184" s="1" t="s">
        <v>108</v>
      </c>
      <c r="Y184" s="1" t="s">
        <v>109</v>
      </c>
      <c r="Z184" s="1" t="s">
        <v>1842</v>
      </c>
      <c r="AA184" s="1" t="s">
        <v>1790</v>
      </c>
      <c r="AC184" s="1" t="s">
        <v>55</v>
      </c>
      <c r="AD184" s="1" t="s">
        <v>76</v>
      </c>
      <c r="AF184" s="1" t="s">
        <v>127</v>
      </c>
      <c r="AG184" s="1" t="s">
        <v>58</v>
      </c>
      <c r="AJ184" s="1" t="s">
        <v>59</v>
      </c>
      <c r="AK184" s="1" t="s">
        <v>1843</v>
      </c>
      <c r="AL184" s="1" t="s">
        <v>1844</v>
      </c>
      <c r="AM184" s="1" t="s">
        <v>1845</v>
      </c>
      <c r="AN184" s="1" t="s">
        <v>1846</v>
      </c>
    </row>
    <row r="185" spans="1:40" x14ac:dyDescent="0.3">
      <c r="A185" s="1" t="str">
        <f>HYPERLINK("https://hsdes.intel.com/resource/16012542869","16012542869")</f>
        <v>16012542869</v>
      </c>
      <c r="B185" s="1" t="s">
        <v>1847</v>
      </c>
      <c r="C185" s="1" t="s">
        <v>1916</v>
      </c>
      <c r="F185" s="1" t="s">
        <v>49</v>
      </c>
      <c r="G185" s="1" t="s">
        <v>98</v>
      </c>
      <c r="H185" s="1" t="s">
        <v>39</v>
      </c>
      <c r="I185" s="1" t="s">
        <v>1840</v>
      </c>
      <c r="J185" s="1" t="s">
        <v>41</v>
      </c>
      <c r="K185" s="1" t="s">
        <v>1738</v>
      </c>
      <c r="L185" s="1">
        <v>20</v>
      </c>
      <c r="M185" s="1">
        <v>15</v>
      </c>
      <c r="N185" s="1" t="s">
        <v>1785</v>
      </c>
      <c r="O185" s="1" t="s">
        <v>222</v>
      </c>
      <c r="P185" s="1" t="s">
        <v>1786</v>
      </c>
      <c r="Q185" s="1" t="s">
        <v>1787</v>
      </c>
      <c r="S185" s="1" t="s">
        <v>1785</v>
      </c>
      <c r="T185" s="1" t="s">
        <v>105</v>
      </c>
      <c r="V185" s="1" t="s">
        <v>49</v>
      </c>
      <c r="W185" s="1" t="s">
        <v>1848</v>
      </c>
      <c r="X185" s="1" t="s">
        <v>108</v>
      </c>
      <c r="Y185" s="1" t="s">
        <v>109</v>
      </c>
      <c r="Z185" s="1" t="s">
        <v>1789</v>
      </c>
      <c r="AA185" s="1" t="s">
        <v>1790</v>
      </c>
      <c r="AC185" s="1" t="s">
        <v>55</v>
      </c>
      <c r="AD185" s="1" t="s">
        <v>76</v>
      </c>
      <c r="AF185" s="1" t="s">
        <v>127</v>
      </c>
      <c r="AG185" s="1" t="s">
        <v>58</v>
      </c>
      <c r="AJ185" s="1" t="s">
        <v>59</v>
      </c>
      <c r="AK185" s="1" t="s">
        <v>1843</v>
      </c>
      <c r="AL185" s="1" t="s">
        <v>1849</v>
      </c>
      <c r="AM185" s="1" t="s">
        <v>1850</v>
      </c>
      <c r="AN185" s="1" t="s">
        <v>1792</v>
      </c>
    </row>
    <row r="186" spans="1:40" x14ac:dyDescent="0.3">
      <c r="A186" s="1" t="str">
        <f>HYPERLINK("https://hsdes.intel.com/resource/16012543716","16012543716")</f>
        <v>16012543716</v>
      </c>
      <c r="B186" s="1" t="s">
        <v>1851</v>
      </c>
      <c r="C186" s="1" t="s">
        <v>1916</v>
      </c>
      <c r="D186" s="1" t="s">
        <v>1921</v>
      </c>
      <c r="F186" s="1" t="s">
        <v>49</v>
      </c>
      <c r="G186" s="1" t="s">
        <v>98</v>
      </c>
      <c r="H186" s="1" t="s">
        <v>39</v>
      </c>
      <c r="I186" s="1" t="s">
        <v>1840</v>
      </c>
      <c r="J186" s="1" t="s">
        <v>41</v>
      </c>
      <c r="K186" s="1" t="s">
        <v>1738</v>
      </c>
      <c r="L186" s="1">
        <v>20</v>
      </c>
      <c r="M186" s="1">
        <v>15</v>
      </c>
      <c r="N186" s="1" t="s">
        <v>1785</v>
      </c>
      <c r="O186" s="1" t="s">
        <v>222</v>
      </c>
      <c r="P186" s="1" t="s">
        <v>1786</v>
      </c>
      <c r="Q186" s="1" t="s">
        <v>1787</v>
      </c>
      <c r="S186" s="1" t="s">
        <v>1785</v>
      </c>
      <c r="T186" s="1" t="s">
        <v>105</v>
      </c>
      <c r="V186" s="1" t="s">
        <v>49</v>
      </c>
      <c r="W186" s="1" t="s">
        <v>1852</v>
      </c>
      <c r="X186" s="1" t="s">
        <v>108</v>
      </c>
      <c r="Y186" s="1" t="s">
        <v>109</v>
      </c>
      <c r="Z186" s="1" t="s">
        <v>1789</v>
      </c>
      <c r="AA186" s="1" t="s">
        <v>1790</v>
      </c>
      <c r="AC186" s="1" t="s">
        <v>55</v>
      </c>
      <c r="AD186" s="1" t="s">
        <v>76</v>
      </c>
      <c r="AF186" s="1" t="s">
        <v>127</v>
      </c>
      <c r="AG186" s="1" t="s">
        <v>58</v>
      </c>
      <c r="AJ186" s="1" t="s">
        <v>59</v>
      </c>
      <c r="AK186" s="1" t="s">
        <v>1843</v>
      </c>
      <c r="AL186" s="1" t="s">
        <v>1853</v>
      </c>
      <c r="AM186" s="1" t="s">
        <v>1854</v>
      </c>
      <c r="AN186" s="1" t="s">
        <v>1792</v>
      </c>
    </row>
    <row r="187" spans="1:40" x14ac:dyDescent="0.3">
      <c r="A187" s="1" t="str">
        <f>HYPERLINK("https://hsdes.intel.com/resource/16012544842","16012544842")</f>
        <v>16012544842</v>
      </c>
      <c r="B187" s="1" t="s">
        <v>1855</v>
      </c>
      <c r="C187" s="1" t="s">
        <v>1916</v>
      </c>
      <c r="D187" s="1" t="s">
        <v>1923</v>
      </c>
      <c r="F187" s="1" t="s">
        <v>49</v>
      </c>
      <c r="G187" s="1" t="s">
        <v>98</v>
      </c>
      <c r="H187" s="1" t="s">
        <v>39</v>
      </c>
      <c r="I187" s="1" t="s">
        <v>1840</v>
      </c>
      <c r="J187" s="1" t="s">
        <v>41</v>
      </c>
      <c r="K187" s="1" t="s">
        <v>1738</v>
      </c>
      <c r="L187" s="1">
        <v>20</v>
      </c>
      <c r="M187" s="1">
        <v>15</v>
      </c>
      <c r="N187" s="1" t="s">
        <v>1785</v>
      </c>
      <c r="O187" s="1" t="s">
        <v>222</v>
      </c>
      <c r="P187" s="1" t="s">
        <v>1786</v>
      </c>
      <c r="Q187" s="1" t="s">
        <v>1787</v>
      </c>
      <c r="S187" s="1" t="s">
        <v>1785</v>
      </c>
      <c r="T187" s="1" t="s">
        <v>105</v>
      </c>
      <c r="V187" s="1" t="s">
        <v>49</v>
      </c>
      <c r="W187" s="1" t="s">
        <v>1856</v>
      </c>
      <c r="X187" s="1" t="s">
        <v>108</v>
      </c>
      <c r="Y187" s="1" t="s">
        <v>109</v>
      </c>
      <c r="Z187" s="1" t="s">
        <v>1789</v>
      </c>
      <c r="AA187" s="1" t="s">
        <v>1790</v>
      </c>
      <c r="AC187" s="1" t="s">
        <v>55</v>
      </c>
      <c r="AD187" s="1" t="s">
        <v>76</v>
      </c>
      <c r="AF187" s="1" t="s">
        <v>127</v>
      </c>
      <c r="AG187" s="1" t="s">
        <v>58</v>
      </c>
      <c r="AJ187" s="1" t="s">
        <v>59</v>
      </c>
      <c r="AK187" s="1" t="s">
        <v>1843</v>
      </c>
      <c r="AL187" s="1" t="s">
        <v>1857</v>
      </c>
      <c r="AM187" s="1" t="s">
        <v>1858</v>
      </c>
      <c r="AN187" s="1" t="s">
        <v>1792</v>
      </c>
    </row>
    <row r="188" spans="1:40" x14ac:dyDescent="0.3">
      <c r="A188" s="1" t="str">
        <f>HYPERLINK("https://hsdes.intel.com/resource/16012555183","16012555183")</f>
        <v>16012555183</v>
      </c>
      <c r="B188" s="1" t="s">
        <v>1859</v>
      </c>
      <c r="C188" s="1" t="s">
        <v>1916</v>
      </c>
      <c r="D188" s="1" t="s">
        <v>1923</v>
      </c>
      <c r="F188" s="1" t="s">
        <v>150</v>
      </c>
      <c r="G188" s="1" t="s">
        <v>65</v>
      </c>
      <c r="H188" s="1" t="s">
        <v>39</v>
      </c>
      <c r="I188" s="1" t="s">
        <v>40</v>
      </c>
      <c r="J188" s="1" t="s">
        <v>41</v>
      </c>
      <c r="K188" s="1" t="s">
        <v>151</v>
      </c>
      <c r="L188" s="1">
        <v>10</v>
      </c>
      <c r="M188" s="1">
        <v>5</v>
      </c>
      <c r="N188" s="1" t="s">
        <v>1860</v>
      </c>
      <c r="O188" s="1" t="s">
        <v>153</v>
      </c>
      <c r="P188" s="1" t="s">
        <v>154</v>
      </c>
      <c r="Q188" s="1" t="s">
        <v>155</v>
      </c>
      <c r="R188" s="1" t="s">
        <v>1861</v>
      </c>
      <c r="S188" s="1" t="s">
        <v>1860</v>
      </c>
      <c r="T188" s="1" t="s">
        <v>157</v>
      </c>
      <c r="V188" s="1" t="s">
        <v>150</v>
      </c>
      <c r="W188" s="1" t="s">
        <v>1862</v>
      </c>
      <c r="X188" s="1" t="s">
        <v>108</v>
      </c>
      <c r="Y188" s="1" t="s">
        <v>124</v>
      </c>
      <c r="Z188" s="1" t="s">
        <v>1863</v>
      </c>
      <c r="AA188" s="1" t="s">
        <v>1864</v>
      </c>
      <c r="AC188" s="1" t="s">
        <v>55</v>
      </c>
      <c r="AD188" s="1" t="s">
        <v>56</v>
      </c>
      <c r="AF188" s="1" t="s">
        <v>57</v>
      </c>
      <c r="AG188" s="1" t="s">
        <v>58</v>
      </c>
      <c r="AJ188" s="1" t="s">
        <v>242</v>
      </c>
      <c r="AK188" s="1" t="s">
        <v>1843</v>
      </c>
      <c r="AL188" s="1" t="s">
        <v>1865</v>
      </c>
      <c r="AM188" s="1" t="s">
        <v>1866</v>
      </c>
      <c r="AN188" s="1" t="s">
        <v>1319</v>
      </c>
    </row>
    <row r="189" spans="1:40" x14ac:dyDescent="0.3">
      <c r="A189" s="1" t="str">
        <f>HYPERLINK("https://hsdes.intel.com/resource/16013691380","16013691380")</f>
        <v>16013691380</v>
      </c>
      <c r="B189" s="1" t="s">
        <v>1867</v>
      </c>
      <c r="C189" s="1" t="s">
        <v>1917</v>
      </c>
      <c r="E189" s="1" t="s">
        <v>1922</v>
      </c>
      <c r="F189" s="1" t="s">
        <v>1868</v>
      </c>
      <c r="G189" s="1" t="s">
        <v>82</v>
      </c>
      <c r="H189" s="1" t="s">
        <v>39</v>
      </c>
      <c r="I189" s="1" t="s">
        <v>40</v>
      </c>
      <c r="J189" s="1" t="s">
        <v>41</v>
      </c>
      <c r="K189" s="1" t="s">
        <v>763</v>
      </c>
      <c r="L189" s="1">
        <v>18</v>
      </c>
      <c r="M189" s="1">
        <v>15</v>
      </c>
      <c r="N189" s="1" t="s">
        <v>1869</v>
      </c>
      <c r="O189" s="1" t="s">
        <v>119</v>
      </c>
      <c r="P189" s="1" t="s">
        <v>1870</v>
      </c>
      <c r="Q189" s="1" t="s">
        <v>1871</v>
      </c>
      <c r="R189" s="1" t="s">
        <v>1872</v>
      </c>
      <c r="S189" s="1" t="s">
        <v>1869</v>
      </c>
      <c r="T189" s="1" t="s">
        <v>105</v>
      </c>
      <c r="V189" s="1" t="s">
        <v>72</v>
      </c>
      <c r="W189" s="1" t="s">
        <v>1873</v>
      </c>
      <c r="X189" s="1" t="s">
        <v>51</v>
      </c>
      <c r="Y189" s="1" t="s">
        <v>124</v>
      </c>
      <c r="Z189" s="1" t="s">
        <v>757</v>
      </c>
      <c r="AA189" s="1" t="s">
        <v>1874</v>
      </c>
      <c r="AC189" s="1" t="s">
        <v>55</v>
      </c>
      <c r="AD189" s="1" t="s">
        <v>56</v>
      </c>
      <c r="AF189" s="1" t="s">
        <v>57</v>
      </c>
      <c r="AG189" s="1" t="s">
        <v>58</v>
      </c>
      <c r="AJ189" s="1" t="s">
        <v>59</v>
      </c>
      <c r="AK189" s="1" t="s">
        <v>771</v>
      </c>
      <c r="AL189" s="1" t="s">
        <v>1875</v>
      </c>
      <c r="AM189" s="1" t="s">
        <v>1876</v>
      </c>
      <c r="AN189" s="1" t="s">
        <v>1877</v>
      </c>
    </row>
    <row r="190" spans="1:40" x14ac:dyDescent="0.3">
      <c r="A190" s="1" t="str">
        <f>HYPERLINK("https://hsdes.intel.com/resource/16013824459","16013824459")</f>
        <v>16013824459</v>
      </c>
      <c r="B190" s="1" t="s">
        <v>1878</v>
      </c>
      <c r="C190" s="1" t="s">
        <v>1916</v>
      </c>
      <c r="D190" s="1" t="s">
        <v>1918</v>
      </c>
      <c r="F190" s="1" t="s">
        <v>1868</v>
      </c>
      <c r="G190" s="1" t="s">
        <v>98</v>
      </c>
      <c r="H190" s="1" t="s">
        <v>39</v>
      </c>
      <c r="I190" s="1" t="s">
        <v>1840</v>
      </c>
      <c r="J190" s="1" t="s">
        <v>41</v>
      </c>
      <c r="K190" s="1" t="s">
        <v>1245</v>
      </c>
      <c r="L190" s="1">
        <v>15</v>
      </c>
      <c r="M190" s="1">
        <v>10</v>
      </c>
      <c r="N190" s="1" t="s">
        <v>1246</v>
      </c>
      <c r="O190" s="1" t="s">
        <v>119</v>
      </c>
      <c r="P190" s="1" t="s">
        <v>1247</v>
      </c>
      <c r="Q190" s="1" t="s">
        <v>828</v>
      </c>
      <c r="R190" s="1" t="s">
        <v>1248</v>
      </c>
      <c r="S190" s="1" t="s">
        <v>1246</v>
      </c>
      <c r="T190" s="1" t="s">
        <v>48</v>
      </c>
      <c r="V190" s="1" t="s">
        <v>72</v>
      </c>
      <c r="W190" s="1" t="s">
        <v>830</v>
      </c>
      <c r="X190" s="1" t="s">
        <v>108</v>
      </c>
      <c r="Y190" s="1" t="s">
        <v>124</v>
      </c>
      <c r="Z190" s="1" t="s">
        <v>1249</v>
      </c>
      <c r="AA190" s="1" t="s">
        <v>1250</v>
      </c>
      <c r="AC190" s="1" t="s">
        <v>55</v>
      </c>
      <c r="AD190" s="1" t="s">
        <v>76</v>
      </c>
      <c r="AF190" s="1" t="s">
        <v>57</v>
      </c>
      <c r="AG190" s="1" t="s">
        <v>58</v>
      </c>
      <c r="AJ190" s="1" t="s">
        <v>59</v>
      </c>
      <c r="AK190" s="1" t="s">
        <v>60</v>
      </c>
      <c r="AL190" s="1" t="s">
        <v>1879</v>
      </c>
      <c r="AM190" s="1" t="s">
        <v>1880</v>
      </c>
      <c r="AN190" s="1" t="s">
        <v>1881</v>
      </c>
    </row>
    <row r="191" spans="1:40" x14ac:dyDescent="0.3">
      <c r="A191" s="1" t="str">
        <f>HYPERLINK("https://hsdes.intel.com/resource/16014864801","16014864801")</f>
        <v>16014864801</v>
      </c>
      <c r="B191" s="1" t="s">
        <v>1882</v>
      </c>
      <c r="C191" s="1" t="s">
        <v>1916</v>
      </c>
      <c r="D191" s="1" t="s">
        <v>1921</v>
      </c>
      <c r="F191" s="1" t="s">
        <v>867</v>
      </c>
      <c r="G191" s="1" t="s">
        <v>65</v>
      </c>
      <c r="H191" s="1" t="s">
        <v>39</v>
      </c>
      <c r="I191" s="1" t="s">
        <v>40</v>
      </c>
      <c r="J191" s="1" t="s">
        <v>41</v>
      </c>
      <c r="K191" s="1" t="s">
        <v>1883</v>
      </c>
      <c r="L191" s="1">
        <v>7</v>
      </c>
      <c r="M191" s="1">
        <v>6</v>
      </c>
      <c r="N191" s="1" t="s">
        <v>1884</v>
      </c>
      <c r="O191" s="1" t="s">
        <v>869</v>
      </c>
      <c r="P191" s="1" t="s">
        <v>1885</v>
      </c>
      <c r="Q191" s="1" t="s">
        <v>1886</v>
      </c>
      <c r="S191" s="1" t="s">
        <v>1884</v>
      </c>
      <c r="T191" s="1" t="s">
        <v>105</v>
      </c>
      <c r="V191" s="1" t="s">
        <v>874</v>
      </c>
      <c r="W191" s="1" t="s">
        <v>1887</v>
      </c>
      <c r="X191" s="1" t="s">
        <v>51</v>
      </c>
      <c r="Y191" s="1" t="s">
        <v>124</v>
      </c>
      <c r="Z191" s="1" t="s">
        <v>1888</v>
      </c>
      <c r="AA191" s="1" t="s">
        <v>1889</v>
      </c>
      <c r="AC191" s="1" t="s">
        <v>55</v>
      </c>
      <c r="AD191" s="1" t="s">
        <v>56</v>
      </c>
      <c r="AF191" s="1" t="s">
        <v>127</v>
      </c>
      <c r="AG191" s="1" t="s">
        <v>58</v>
      </c>
      <c r="AJ191" s="1" t="s">
        <v>59</v>
      </c>
      <c r="AK191" s="1" t="s">
        <v>1890</v>
      </c>
      <c r="AL191" s="1" t="s">
        <v>1891</v>
      </c>
      <c r="AM191" s="1" t="s">
        <v>1892</v>
      </c>
      <c r="AN191" s="1" t="s">
        <v>1893</v>
      </c>
    </row>
    <row r="192" spans="1:40" x14ac:dyDescent="0.3">
      <c r="A192" s="1" t="str">
        <f>HYPERLINK("https://hsdes.intel.com/resource/22011834384","22011834384")</f>
        <v>22011834384</v>
      </c>
      <c r="B192" s="1" t="s">
        <v>1894</v>
      </c>
      <c r="C192" s="1" t="s">
        <v>1916</v>
      </c>
      <c r="D192" s="1" t="s">
        <v>1925</v>
      </c>
      <c r="F192" s="1" t="s">
        <v>116</v>
      </c>
      <c r="G192" s="1" t="s">
        <v>82</v>
      </c>
      <c r="H192" s="1" t="s">
        <v>39</v>
      </c>
      <c r="I192" s="1" t="s">
        <v>697</v>
      </c>
      <c r="J192" s="1" t="s">
        <v>41</v>
      </c>
      <c r="K192" s="1" t="s">
        <v>1895</v>
      </c>
      <c r="L192" s="1">
        <v>30</v>
      </c>
      <c r="M192" s="1">
        <v>25</v>
      </c>
      <c r="N192" s="1" t="s">
        <v>1896</v>
      </c>
      <c r="O192" s="1" t="s">
        <v>119</v>
      </c>
      <c r="P192" s="1" t="s">
        <v>1897</v>
      </c>
      <c r="Q192" s="1" t="s">
        <v>1898</v>
      </c>
      <c r="R192" s="1" t="s">
        <v>1899</v>
      </c>
      <c r="S192" s="1" t="s">
        <v>1896</v>
      </c>
      <c r="T192" s="1" t="s">
        <v>48</v>
      </c>
      <c r="V192" s="1" t="s">
        <v>72</v>
      </c>
      <c r="W192" s="1" t="s">
        <v>1900</v>
      </c>
      <c r="X192" s="1" t="s">
        <v>1901</v>
      </c>
      <c r="Y192" s="1" t="s">
        <v>239</v>
      </c>
      <c r="Z192" s="1" t="s">
        <v>1902</v>
      </c>
      <c r="AA192" s="1" t="s">
        <v>1903</v>
      </c>
      <c r="AC192" s="1" t="s">
        <v>55</v>
      </c>
      <c r="AD192" s="1" t="s">
        <v>56</v>
      </c>
      <c r="AF192" s="1" t="s">
        <v>127</v>
      </c>
      <c r="AG192" s="1" t="s">
        <v>58</v>
      </c>
      <c r="AJ192" s="1" t="s">
        <v>59</v>
      </c>
      <c r="AK192" s="1" t="s">
        <v>128</v>
      </c>
      <c r="AL192" s="1" t="s">
        <v>1900</v>
      </c>
      <c r="AM192" s="1" t="s">
        <v>1904</v>
      </c>
      <c r="AN192" s="1" t="s">
        <v>218</v>
      </c>
    </row>
    <row r="193" spans="1:40" x14ac:dyDescent="0.3">
      <c r="A193" s="1" t="str">
        <f>HYPERLINK("https://hsdes.intel.com/resource/22011834447","22011834447")</f>
        <v>22011834447</v>
      </c>
      <c r="B193" s="1" t="s">
        <v>1905</v>
      </c>
      <c r="C193" s="1" t="s">
        <v>1916</v>
      </c>
      <c r="D193" s="1" t="s">
        <v>1924</v>
      </c>
      <c r="F193" s="1" t="s">
        <v>116</v>
      </c>
      <c r="G193" s="1" t="s">
        <v>82</v>
      </c>
      <c r="H193" s="1" t="s">
        <v>39</v>
      </c>
      <c r="I193" s="1" t="s">
        <v>697</v>
      </c>
      <c r="J193" s="1" t="s">
        <v>41</v>
      </c>
      <c r="K193" s="1" t="s">
        <v>1342</v>
      </c>
      <c r="L193" s="1">
        <v>20</v>
      </c>
      <c r="M193" s="1">
        <v>15</v>
      </c>
      <c r="N193" s="1" t="s">
        <v>1906</v>
      </c>
      <c r="O193" s="1" t="s">
        <v>119</v>
      </c>
      <c r="P193" s="1" t="s">
        <v>1907</v>
      </c>
      <c r="Q193" s="1" t="s">
        <v>1898</v>
      </c>
      <c r="R193" s="1" t="s">
        <v>1908</v>
      </c>
      <c r="S193" s="1" t="s">
        <v>1906</v>
      </c>
      <c r="T193" s="1" t="s">
        <v>48</v>
      </c>
      <c r="V193" s="1" t="s">
        <v>72</v>
      </c>
      <c r="W193" s="1" t="s">
        <v>1909</v>
      </c>
      <c r="X193" s="1" t="s">
        <v>51</v>
      </c>
      <c r="Y193" s="1" t="s">
        <v>239</v>
      </c>
      <c r="Z193" s="1" t="s">
        <v>1910</v>
      </c>
      <c r="AA193" s="1" t="s">
        <v>1911</v>
      </c>
      <c r="AC193" s="1" t="s">
        <v>55</v>
      </c>
      <c r="AD193" s="1" t="s">
        <v>56</v>
      </c>
      <c r="AF193" s="1" t="s">
        <v>57</v>
      </c>
      <c r="AG193" s="1" t="s">
        <v>58</v>
      </c>
      <c r="AJ193" s="1" t="s">
        <v>59</v>
      </c>
      <c r="AK193" s="1" t="s">
        <v>1912</v>
      </c>
      <c r="AL193" s="1" t="s">
        <v>1913</v>
      </c>
      <c r="AM193" s="1" t="s">
        <v>1914</v>
      </c>
      <c r="AN193" s="1" t="s">
        <v>1915</v>
      </c>
    </row>
    <row r="198" spans="1:40" x14ac:dyDescent="0.3">
      <c r="B198" s="1" t="s">
        <v>1934</v>
      </c>
    </row>
    <row r="199" spans="1:40" x14ac:dyDescent="0.3">
      <c r="B199" s="3"/>
    </row>
  </sheetData>
  <autoFilter ref="A1:AN193" xr:uid="{00000000-0001-0000-0000-000000000000}"/>
  <customSheetViews>
    <customSheetView guid="{5AD6F99A-39D7-446E-94C7-CEA20AEA98DF}" showAutoFilter="1">
      <selection activeCell="C1" sqref="C1"/>
      <pageMargins left="0.7" right="0.7" top="0.75" bottom="0.75" header="0.3" footer="0.3"/>
      <pageSetup orientation="portrait" r:id="rId1"/>
      <autoFilter ref="A1:AN193" xr:uid="{00000000-0001-0000-0000-000000000000}"/>
    </customSheetView>
    <customSheetView guid="{DABF6047-4CC5-402C-9F6D-54C386871AFB}" scale="99" showAutoFilter="1" topLeftCell="A3">
      <selection activeCell="D13" sqref="D13"/>
      <pageMargins left="0.7" right="0.7" top="0.75" bottom="0.75" header="0.3" footer="0.3"/>
      <autoFilter ref="A1:AN195" xr:uid="{265D0E0C-A546-4021-9A11-B0F820043455}"/>
    </customSheetView>
    <customSheetView guid="{F94094A0-2D50-4432-A504-E44EF0E822E8}" showAutoFilter="1">
      <selection activeCell="B11" sqref="B11"/>
      <pageMargins left="0.7" right="0.7" top="0.75" bottom="0.75" header="0.3" footer="0.3"/>
      <pageSetup orientation="portrait" r:id="rId2"/>
      <autoFilter ref="A1:AN195" xr:uid="{FDDC53D1-4FEA-42CF-8C21-D5BAD508FBAC}"/>
    </customSheetView>
    <customSheetView guid="{20EF68D1-94AC-4BBA-B59B-F08F0DF47731}" scale="115" filter="1" showAutoFilter="1">
      <selection activeCell="B100" sqref="A100:B100"/>
      <pageMargins left="0.7" right="0.7" top="0.75" bottom="0.75" header="0.3" footer="0.3"/>
      <pageSetup orientation="portrait" r:id="rId3"/>
      <autoFilter ref="A1:AN196" xr:uid="{A4189CAE-5FF0-47CB-B498-D9EFA0EE658A}">
        <filterColumn colId="2">
          <filters blank="1"/>
        </filterColumn>
      </autoFilter>
    </customSheetView>
    <customSheetView guid="{9F51E109-6B54-4F77-8727-90A14D2A59EE}" filter="1" showAutoFilter="1">
      <selection activeCell="B131" sqref="B131"/>
      <pageMargins left="0.7" right="0.7" top="0.75" bottom="0.75" header="0.3" footer="0.3"/>
      <autoFilter ref="A1:AN196" xr:uid="{8FC030A3-08E8-47F3-9EFE-88BD37DD02FD}">
        <filterColumn colId="2">
          <filters blank="1"/>
        </filterColumn>
      </autoFilter>
    </customSheetView>
    <customSheetView guid="{636883EE-1807-400E-A96B-1B9E9B64B6B6}" filter="1" showAutoFilter="1" topLeftCell="Y1">
      <selection activeCell="AF199" sqref="AF199"/>
      <pageMargins left="0.7" right="0.7" top="0.75" bottom="0.75" header="0.3" footer="0.3"/>
      <autoFilter ref="A1:AN196" xr:uid="{E4787348-E383-4701-870E-F024E5FCCFAC}">
        <filterColumn colId="2">
          <customFilters>
            <customFilter operator="notEqual" val=" "/>
          </customFilters>
        </filterColumn>
        <filterColumn colId="3">
          <filters>
            <filter val="manikanta"/>
          </filters>
        </filterColumn>
      </autoFilter>
    </customSheetView>
    <customSheetView guid="{0344778E-D9B9-4F91-842A-29592078FB33}" filter="1" showAutoFilter="1">
      <selection activeCell="B207" sqref="B207"/>
      <pageMargins left="0.7" right="0.7" top="0.75" bottom="0.75" header="0.3" footer="0.3"/>
      <autoFilter ref="A1:AM196" xr:uid="{81E74A6F-5143-447D-AB2C-5BBC8907BC7C}">
        <filterColumn colId="1">
          <filters>
            <filter val="Verify devices (M.2 SATA SSD, WiFi, BT, Camera, Touch Panel) are entering to RTD3 cold state"/>
            <filter val="Verify wakeup event using Touch sensor is successful for multiple iterations(Touch Pad)"/>
          </filters>
        </filterColumn>
        <filterColumn colId="2">
          <filters blank="1"/>
        </filterColumn>
      </autoFilter>
    </customSheetView>
    <customSheetView guid="{FDBD8155-77CF-4434-A4CB-6F2A61561071}" filter="1" showAutoFilter="1" topLeftCell="A27">
      <selection activeCell="D74" sqref="D74"/>
      <pageMargins left="0.7" right="0.7" top="0.75" bottom="0.75" header="0.3" footer="0.3"/>
      <autoFilter ref="A1:AN196" xr:uid="{7B7B8DF5-25F8-4040-84F4-CFCE7F35ADDE}">
        <filterColumn colId="2">
          <filters blank="1"/>
        </filterColumn>
      </autoFilter>
    </customSheetView>
    <customSheetView guid="{117E5F25-F993-46CE-A075-13639DCE9E93}" filter="1" showAutoFilter="1" topLeftCell="A54">
      <selection activeCell="C92" sqref="C92"/>
      <pageMargins left="0.7" right="0.7" top="0.75" bottom="0.75" header="0.3" footer="0.3"/>
      <pageSetup orientation="portrait" r:id="rId4"/>
      <autoFilter ref="A1:AN196" xr:uid="{CDE4C840-5CD7-442D-9FBD-BEF76EB26C22}">
        <filterColumn colId="2">
          <filters blank="1"/>
        </filterColumn>
      </autoFilter>
    </customSheetView>
    <customSheetView guid="{D985CAC9-323F-4FEF-9FD1-3A7184BEC9D7}" filter="1" showAutoFilter="1">
      <selection activeCell="E141" sqref="E141"/>
      <pageMargins left="0.7" right="0.7" top="0.75" bottom="0.75" header="0.3" footer="0.3"/>
      <pageSetup orientation="portrait" r:id="rId5"/>
      <autoFilter ref="A1:AN195" xr:uid="{4CFF756A-9531-4D6C-849D-6D4DAF02AED5}">
        <filterColumn colId="2">
          <filters>
            <filter val="Blocked"/>
            <filter val="failed"/>
            <filter val="NA"/>
          </filters>
        </filterColumn>
        <filterColumn colId="3">
          <filters blank="1"/>
        </filterColumn>
      </autoFilter>
    </customSheetView>
  </customSheetView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RPL_P_GC_IFWI_FV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Pandurangan, HarirajkumarX</dc:creator>
  <cp:lastModifiedBy>Agarwal, Naman</cp:lastModifiedBy>
  <dcterms:created xsi:type="dcterms:W3CDTF">2022-12-14T04:31:48Z</dcterms:created>
  <dcterms:modified xsi:type="dcterms:W3CDTF">2023-01-04T11:00:43Z</dcterms:modified>
</cp:coreProperties>
</file>