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67.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26.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39.xml" ContentType="application/vnd.openxmlformats-officedocument.spreadsheetml.revisionLog+xml"/>
  <Override PartName="/xl/revisions/revisionLog21.xml" ContentType="application/vnd.openxmlformats-officedocument.spreadsheetml.revisionLog+xml"/>
  <Override PartName="/xl/revisions/revisionLog34.xml" ContentType="application/vnd.openxmlformats-officedocument.spreadsheetml.revisionLog+xml"/>
  <Override PartName="/xl/revisions/revisionLog42.xml" ContentType="application/vnd.openxmlformats-officedocument.spreadsheetml.revisionLog+xml"/>
  <Override PartName="/xl/revisions/revisionLog47.xml" ContentType="application/vnd.openxmlformats-officedocument.spreadsheetml.revisionLog+xml"/>
  <Override PartName="/xl/revisions/revisionLog50.xml" ContentType="application/vnd.openxmlformats-officedocument.spreadsheetml.revisionLog+xml"/>
  <Override PartName="/xl/revisions/revisionLog55.xml" ContentType="application/vnd.openxmlformats-officedocument.spreadsheetml.revisionLog+xml"/>
  <Override PartName="/xl/revisions/revisionLog63.xml" ContentType="application/vnd.openxmlformats-officedocument.spreadsheetml.revisionLog+xml"/>
  <Override PartName="/xl/revisions/revisionLog7.xml" ContentType="application/vnd.openxmlformats-officedocument.spreadsheetml.revisionLog+xml"/>
  <Override PartName="/xl/revisions/revisionLog2.xml" ContentType="application/vnd.openxmlformats-officedocument.spreadsheetml.revisionLog+xml"/>
  <Override PartName="/xl/revisions/revisionLog16.xml" ContentType="application/vnd.openxmlformats-officedocument.spreadsheetml.revisionLog+xml"/>
  <Override PartName="/xl/revisions/revisionLog29.xml" ContentType="application/vnd.openxmlformats-officedocument.spreadsheetml.revisionLog+xml"/>
  <Override PartName="/xl/revisions/revisionLog20.xml" ContentType="application/vnd.openxmlformats-officedocument.spreadsheetml.revisionLog+xml"/>
  <Override PartName="/xl/revisions/revisionLog41.xml" ContentType="application/vnd.openxmlformats-officedocument.spreadsheetml.revisionLog+xml"/>
  <Override PartName="/xl/revisions/revisionLog54.xml" ContentType="application/vnd.openxmlformats-officedocument.spreadsheetml.revisionLog+xml"/>
  <Override PartName="/xl/revisions/revisionLog62.xml" ContentType="application/vnd.openxmlformats-officedocument.spreadsheetml.revisionLog+xml"/>
  <Override PartName="/xl/revisions/revisionLog11.xml" ContentType="application/vnd.openxmlformats-officedocument.spreadsheetml.revisionLog+xml"/>
  <Override PartName="/xl/revisions/revisionLog24.xml" ContentType="application/vnd.openxmlformats-officedocument.spreadsheetml.revisionLog+xml"/>
  <Override PartName="/xl/revisions/revisionLog32.xml" ContentType="application/vnd.openxmlformats-officedocument.spreadsheetml.revisionLog+xml"/>
  <Override PartName="/xl/revisions/revisionLog37.xml" ContentType="application/vnd.openxmlformats-officedocument.spreadsheetml.revisionLog+xml"/>
  <Override PartName="/xl/revisions/revisionLog40.xml" ContentType="application/vnd.openxmlformats-officedocument.spreadsheetml.revisionLog+xml"/>
  <Override PartName="/xl/revisions/revisionLog45.xml" ContentType="application/vnd.openxmlformats-officedocument.spreadsheetml.revisionLog+xml"/>
  <Override PartName="/xl/revisions/revisionLog53.xml" ContentType="application/vnd.openxmlformats-officedocument.spreadsheetml.revisionLog+xml"/>
  <Override PartName="/xl/revisions/revisionLog58.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66.xml" ContentType="application/vnd.openxmlformats-officedocument.spreadsheetml.revisionLog+xml"/>
  <Override PartName="/xl/revisions/revisionLog5.xml" ContentType="application/vnd.openxmlformats-officedocument.spreadsheetml.revisionLog+xml"/>
  <Override PartName="/xl/revisions/revisionLog61.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36.xml" ContentType="application/vnd.openxmlformats-officedocument.spreadsheetml.revisionLog+xml"/>
  <Override PartName="/xl/revisions/revisionLog49.xml" ContentType="application/vnd.openxmlformats-officedocument.spreadsheetml.revisionLog+xml"/>
  <Override PartName="/xl/revisions/revisionLog57.xml" ContentType="application/vnd.openxmlformats-officedocument.spreadsheetml.revisionLog+xml"/>
  <Override PartName="/xl/revisions/revisionLog19.xml" ContentType="application/vnd.openxmlformats-officedocument.spreadsheetml.revisionLog+xml"/>
  <Override PartName="/xl/revisions/revisionLog10.xml" ContentType="application/vnd.openxmlformats-officedocument.spreadsheetml.revisionLog+xml"/>
  <Override PartName="/xl/revisions/revisionLog31.xml" ContentType="application/vnd.openxmlformats-officedocument.spreadsheetml.revisionLog+xml"/>
  <Override PartName="/xl/revisions/revisionLog44.xml" ContentType="application/vnd.openxmlformats-officedocument.spreadsheetml.revisionLog+xml"/>
  <Override PartName="/xl/revisions/revisionLog52.xml" ContentType="application/vnd.openxmlformats-officedocument.spreadsheetml.revisionLog+xml"/>
  <Override PartName="/xl/revisions/revisionLog60.xml" ContentType="application/vnd.openxmlformats-officedocument.spreadsheetml.revisionLog+xml"/>
  <Override PartName="/xl/revisions/revisionLog65.xml" ContentType="application/vnd.openxmlformats-officedocument.spreadsheetml.revisionLog+xml"/>
  <Override PartName="/xl/revisions/revisionLog14.xml" ContentType="application/vnd.openxmlformats-officedocument.spreadsheetml.revisionLog+xml"/>
  <Override PartName="/xl/revisions/revisionLog22.xml" ContentType="application/vnd.openxmlformats-officedocument.spreadsheetml.revisionLog+xml"/>
  <Override PartName="/xl/revisions/revisionLog27.xml" ContentType="application/vnd.openxmlformats-officedocument.spreadsheetml.revisionLog+xml"/>
  <Override PartName="/xl/revisions/revisionLog30.xml" ContentType="application/vnd.openxmlformats-officedocument.spreadsheetml.revisionLog+xml"/>
  <Override PartName="/xl/revisions/revisionLog35.xml" ContentType="application/vnd.openxmlformats-officedocument.spreadsheetml.revisionLog+xml"/>
  <Override PartName="/xl/revisions/revisionLog43.xml" ContentType="application/vnd.openxmlformats-officedocument.spreadsheetml.revisionLog+xml"/>
  <Override PartName="/xl/revisions/revisionLog48.xml" ContentType="application/vnd.openxmlformats-officedocument.spreadsheetml.revisionLog+xml"/>
  <Override PartName="/xl/revisions/revisionLog56.xml" ContentType="application/vnd.openxmlformats-officedocument.spreadsheetml.revisionLog+xml"/>
  <Override PartName="/xl/revisions/revisionLog64.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8.xml" ContentType="application/vnd.openxmlformats-officedocument.spreadsheetml.revisionLog+xml"/>
  <Override PartName="/xl/revisions/revisionLog51.xml" ContentType="application/vnd.openxmlformats-officedocument.spreadsheetml.revisionLog+xml"/>
  <Override PartName="/xl/revisions/revisionLog3.xml" ContentType="application/vnd.openxmlformats-officedocument.spreadsheetml.revisionLog+xml"/>
  <Override PartName="/xl/revisions/revisionLog12.xml" ContentType="application/vnd.openxmlformats-officedocument.spreadsheetml.revisionLog+xml"/>
  <Override PartName="/xl/revisions/revisionLog17.xml" ContentType="application/vnd.openxmlformats-officedocument.spreadsheetml.revisionLog+xml"/>
  <Override PartName="/xl/revisions/revisionLog25.xml" ContentType="application/vnd.openxmlformats-officedocument.spreadsheetml.revisionLog+xml"/>
  <Override PartName="/xl/revisions/revisionLog33.xml" ContentType="application/vnd.openxmlformats-officedocument.spreadsheetml.revisionLog+xml"/>
  <Override PartName="/xl/revisions/revisionLog38.xml" ContentType="application/vnd.openxmlformats-officedocument.spreadsheetml.revisionLog+xml"/>
  <Override PartName="/xl/revisions/revisionLog46.xml" ContentType="application/vnd.openxmlformats-officedocument.spreadsheetml.revisionLog+xml"/>
  <Override PartName="/xl/revisions/revisionLog59.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NAMAN\Share\YBO\RPL_S IFWI Manual Reports\BAT DC\"/>
    </mc:Choice>
  </mc:AlternateContent>
  <xr:revisionPtr revIDLastSave="0" documentId="13_ncr:81_{858A74E2-F21B-499E-AF97-0FD78B266460}" xr6:coauthVersionLast="47" xr6:coauthVersionMax="47" xr10:uidLastSave="{00000000-0000-0000-0000-000000000000}"/>
  <bookViews>
    <workbookView xWindow="-108" yWindow="-108" windowWidth="23256" windowHeight="12576" xr2:uid="{00000000-000D-0000-FFFF-FFFF00000000}"/>
  </bookViews>
  <sheets>
    <sheet name="RPL_S_IFWI_Test suite_Ext_BAT_4" sheetId="1" r:id="rId1"/>
  </sheets>
  <definedNames>
    <definedName name="_xlnm._FilterDatabase" localSheetId="0" hidden="1">'RPL_S_IFWI_Test suite_Ext_BAT_4'!$A$1:$AL$157</definedName>
    <definedName name="Z_171D8658_BDDF_48F9_A70F_EAE47D377137_.wvu.FilterData" localSheetId="0" hidden="1">'RPL_S_IFWI_Test suite_Ext_BAT_4'!$A$1:$AL$157</definedName>
    <definedName name="Z_1799C6C7_CCF7_4C42_9FA0_B26CF068EBED_.wvu.FilterData" localSheetId="0" hidden="1">'RPL_S_IFWI_Test suite_Ext_BAT_4'!$A$1:$AL$157</definedName>
    <definedName name="Z_1A92EF9E_5A9F_4F1C_B725_8C43195E16DF_.wvu.FilterData" localSheetId="0" hidden="1">'RPL_S_IFWI_Test suite_Ext_BAT_4'!$A$1:$AL$157</definedName>
    <definedName name="Z_25D33E6A_1CC6_4943_8B47_B8B5C93ECB63_.wvu.FilterData" localSheetId="0" hidden="1">'RPL_S_IFWI_Test suite_Ext_BAT_4'!$A$1:$AL$157</definedName>
    <definedName name="Z_33D93107_CCEA_4B00_8879_11399CB42099_.wvu.FilterData" localSheetId="0" hidden="1">'RPL_S_IFWI_Test suite_Ext_BAT_4'!$A$1:$AL$157</definedName>
    <definedName name="Z_3E7E504C_A181_45E4_B172_8ED657D10D37_.wvu.FilterData" localSheetId="0" hidden="1">'RPL_S_IFWI_Test suite_Ext_BAT_4'!$A$1:$AL$157</definedName>
    <definedName name="Z_4BE146DF_A34A_4312_A2F6_91AB80434A56_.wvu.FilterData" localSheetId="0" hidden="1">'RPL_S_IFWI_Test suite_Ext_BAT_4'!$A$1:$AL$157</definedName>
    <definedName name="Z_5165AFF0_589C_4E42_A991_309018DDC598_.wvu.FilterData" localSheetId="0" hidden="1">'RPL_S_IFWI_Test suite_Ext_BAT_4'!$A$1:$AL$157</definedName>
    <definedName name="Z_55E5C82D_A8D4_4743_92F8_9A116971EEA4_.wvu.FilterData" localSheetId="0" hidden="1">'RPL_S_IFWI_Test suite_Ext_BAT_4'!$A$1:$AL$157</definedName>
    <definedName name="Z_584D7B92_3252_4297_B2D3_18355FBD874D_.wvu.FilterData" localSheetId="0" hidden="1">'RPL_S_IFWI_Test suite_Ext_BAT_4'!$A$1:$AL$157</definedName>
    <definedName name="Z_61F6BFE2_6898_41D6_B4BE_EC0312A528DF_.wvu.FilterData" localSheetId="0" hidden="1">'RPL_S_IFWI_Test suite_Ext_BAT_4'!$A$1:$AL$157</definedName>
    <definedName name="Z_687889A6_1C64_49B8_952B_BEDA4E6666C7_.wvu.FilterData" localSheetId="0" hidden="1">'RPL_S_IFWI_Test suite_Ext_BAT_4'!$A$1:$AL$157</definedName>
    <definedName name="Z_783CD3E8_9BC2_4FEC_8159_8E493B0D0830_.wvu.FilterData" localSheetId="0" hidden="1">'RPL_S_IFWI_Test suite_Ext_BAT_4'!$A$1:$AL$157</definedName>
    <definedName name="Z_803F7AF3_7A2F_4E28_BC3B_99B64A7686B5_.wvu.FilterData" localSheetId="0" hidden="1">'RPL_S_IFWI_Test suite_Ext_BAT_4'!$A$1:$AL$157</definedName>
    <definedName name="Z_85C0E75E_9F28_41EF_A0E4_5864EF0C2799_.wvu.FilterData" localSheetId="0" hidden="1">'RPL_S_IFWI_Test suite_Ext_BAT_4'!$A$1:$AL$157</definedName>
    <definedName name="Z_97DC9573_EA72_4F55_92AF_CC5EDAAAB3C4_.wvu.FilterData" localSheetId="0" hidden="1">'RPL_S_IFWI_Test suite_Ext_BAT_4'!$A$1:$AL$157</definedName>
    <definedName name="Z_B0750588_6568_4A56_9F29_AD3D2E9CFA22_.wvu.FilterData" localSheetId="0" hidden="1">'RPL_S_IFWI_Test suite_Ext_BAT_4'!$A$1:$AL$157</definedName>
    <definedName name="Z_B9455016_5B78_4BCD_9C48_1BAA3EC736E4_.wvu.FilterData" localSheetId="0" hidden="1">'RPL_S_IFWI_Test suite_Ext_BAT_4'!$A$1:$AL$157</definedName>
    <definedName name="Z_B98E4BD1_2B8E_4F99_AD02_90CC5DA6FECA_.wvu.FilterData" localSheetId="0" hidden="1">'RPL_S_IFWI_Test suite_Ext_BAT_4'!$A$1:$AL$157</definedName>
    <definedName name="Z_DA7FD5BD_25EB_4A72_9B59_F5AC9D90F255_.wvu.FilterData" localSheetId="0" hidden="1">'RPL_S_IFWI_Test suite_Ext_BAT_4'!$A$1:$AL$157</definedName>
    <definedName name="Z_E2E4297A_CF2A_4F60_9E14_14909310CEAC_.wvu.FilterData" localSheetId="0" hidden="1">'RPL_S_IFWI_Test suite_Ext_BAT_4'!$A$1:$AL$157</definedName>
    <definedName name="Z_E43EE82B_3BE3_4A66_92B9_3192F8967B1D_.wvu.FilterData" localSheetId="0" hidden="1">'RPL_S_IFWI_Test suite_Ext_BAT_4'!$A$1:$AL$157</definedName>
    <definedName name="Z_ED7DE6D1_6531_443F_B5B3_27D8EA8FE560_.wvu.FilterData" localSheetId="0" hidden="1">'RPL_S_IFWI_Test suite_Ext_BAT_4'!$A$1:$AL$157</definedName>
    <definedName name="Z_F1B4C0AD_8FC6_4B2A_8C25_18FC0F2E299D_.wvu.FilterData" localSheetId="0" hidden="1">'RPL_S_IFWI_Test suite_Ext_BAT_4'!$A$1:$AL$157</definedName>
    <definedName name="Z_F831E3B1_D821_40D6_939F_BBD52C5BBC51_.wvu.FilterData" localSheetId="0" hidden="1">'RPL_S_IFWI_Test suite_Ext_BAT_4'!$A$1:$AL$157</definedName>
  </definedNames>
  <calcPr calcId="191029"/>
  <customWorkbookViews>
    <customWorkbookView name="Agarwal, Naman - Personal View" guid="{5165AFF0-589C-4E42-A991-309018DDC598}" mergeInterval="0" personalView="1" maximized="1" xWindow="-9" yWindow="-9" windowWidth="1938" windowHeight="1048" activeSheetId="1"/>
    <customWorkbookView name="P, RanjithX - Personal View" guid="{1A92EF9E-5A9F-4F1C-B725-8C43195E16DF}" mergeInterval="0" personalView="1" xWindow="2" yWindow="2" windowWidth="1918" windowHeight="1028" activeSheetId="1"/>
    <customWorkbookView name="Joseph, KripaX Mariya - Personal View" guid="{1799C6C7-CCF7-4C42-9FA0-B26CF068EBED}" mergeInterval="0" personalView="1" maximized="1" xWindow="-11" yWindow="-11" windowWidth="1942" windowHeight="1042" activeSheetId="1"/>
    <customWorkbookView name="Gs, SherinX - Personal View" guid="{E2E4297A-CF2A-4F60-9E14-14909310CEAC}" mergeInterval="0" personalView="1" maximized="1" xWindow="-9" yWindow="-9" windowWidth="1938" windowHeight="1048" activeSheetId="1"/>
    <customWorkbookView name="Adagoor Revanna, BharathrajX - Personal View" guid="{33D93107-CCEA-4B00-8879-11399CB42099}" mergeInterval="0" personalView="1" maximized="1" xWindow="-9" yWindow="-9" windowWidth="1938" windowHeight="1048"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1" l="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alcChain>
</file>

<file path=xl/sharedStrings.xml><?xml version="1.0" encoding="utf-8"?>
<sst xmlns="http://schemas.openxmlformats.org/spreadsheetml/2006/main" count="4606" uniqueCount="1441">
  <si>
    <t>automation_developer</t>
  </si>
  <si>
    <t>validation_env</t>
  </si>
  <si>
    <t>validation_scope</t>
  </si>
  <si>
    <t>automation_status</t>
  </si>
  <si>
    <t>classification</t>
  </si>
  <si>
    <t>component_affected</t>
  </si>
  <si>
    <t>duration</t>
  </si>
  <si>
    <t>effort</t>
  </si>
  <si>
    <t>jama_id</t>
  </si>
  <si>
    <t>jama_platform_feature_and_capability</t>
  </si>
  <si>
    <t>jama_platform_por_milestone_map</t>
  </si>
  <si>
    <t>jama_pmf_pf_socip_mapping</t>
  </si>
  <si>
    <t>jama_requirement_id</t>
  </si>
  <si>
    <t>legacy_id</t>
  </si>
  <si>
    <t>me_sku</t>
  </si>
  <si>
    <t>os</t>
  </si>
  <si>
    <t>owner</t>
  </si>
  <si>
    <t>overall_expected_results</t>
  </si>
  <si>
    <t>owner_team</t>
  </si>
  <si>
    <t>priority</t>
  </si>
  <si>
    <t>release_affected</t>
  </si>
  <si>
    <t>release_completed</t>
  </si>
  <si>
    <t>release_deployed</t>
  </si>
  <si>
    <t>scope</t>
  </si>
  <si>
    <t>status_reason</t>
  </si>
  <si>
    <t>test_automation_status</t>
  </si>
  <si>
    <t>test_complexity</t>
  </si>
  <si>
    <t>test_coverage_level</t>
  </si>
  <si>
    <t>test_subtype</t>
  </si>
  <si>
    <t>test_sub_category</t>
  </si>
  <si>
    <t>test_type</t>
  </si>
  <si>
    <t>tools_used</t>
  </si>
  <si>
    <t>description</t>
  </si>
  <si>
    <t>tag</t>
  </si>
  <si>
    <t>girishax</t>
  </si>
  <si>
    <t>common,emulation.hybrid,emulation.ip,silicon,simulation.ip</t>
  </si>
  <si>
    <t>Ingredient</t>
  </si>
  <si>
    <t>Automatable</t>
  </si>
  <si>
    <t>Intel Confidential</t>
  </si>
  <si>
    <t>bios.cpu_pm,fw.ifwi.unknown</t>
  </si>
  <si>
    <t>Platform Config and Board BOM</t>
  </si>
  <si>
    <t>BIOS-Boot-Flows</t>
  </si>
  <si>
    <t>Consumer,Corporate_vPro,Slim</t>
  </si>
  <si>
    <t>chassanx</t>
  </si>
  <si>
    <t>Client-BIOS</t>
  </si>
  <si>
    <t>1-showstopper</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</si>
  <si>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arrowlake,ifwi.broxton,ifwi.cannonlake,ifwi.coffeelake,ifwi.cometlake,ifwi.geminilake,ifwi.icelake,ifwi.kabylake,ifwi.kabylake_r,ifwi.lakefield,ifwi.lunarlake,ifwi.meteorlake,ifwi.raptorlake,ifwi.tigerlake,ifwi.whiskeylak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</si>
  <si>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</si>
  <si>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product</t>
  </si>
  <si>
    <t>complete.ready_for_production</t>
  </si>
  <si>
    <t>Low</t>
  </si>
  <si>
    <t>Functional</t>
  </si>
  <si>
    <t>iTestSuite,na</t>
  </si>
  <si>
    <t>Verify system stability post Hibernate(S4) cycling</t>
  </si>
  <si>
    <t>rohith2x</t>
  </si>
  <si>
    <t>common,emulation.ip,fpga.hybrid,silicon,simulation.ip</t>
  </si>
  <si>
    <t>fw.ifwi.pmc</t>
  </si>
  <si>
    <t>CSS-IVE-54313</t>
  </si>
  <si>
    <t>Power Management</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</si>
  <si>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x_ROW_19H1_Alpha,LKF_Bx_ROW_19H2_Beta,LKF_Bx_ROW_19H2_PV,LKF_Bx_ROW_20H1_PV,LKF_Bx_Win10X_PV,LKF_Bx_Win10X_Beta,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</si>
  <si>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S-states</t>
  </si>
  <si>
    <t>BC-RQTBC-10429
RKL: 2206874061
JSL: 2202553192
ADL: 2205167043,2202553192
MTL : 16011187701, 16011326892</t>
  </si>
  <si>
    <t>windows.20h2_vibranium.x64</t>
  </si>
  <si>
    <t>reddyv5x</t>
  </si>
  <si>
    <t>System should be stable post Hibernate cycling</t>
  </si>
  <si>
    <t>L2 Mandatory-BAT</t>
  </si>
  <si>
    <t>na</t>
  </si>
  <si>
    <t>Intention of the testcase is to verify system stability check post Hibernate cycling</t>
  </si>
  <si>
    <t>GLK-FW-PO,ICL-FW-PSS0.5,GLK-CI,GLK-SxCycle,CNL_Z0_InProd,EC-NA,GLK-CI-2,GLK_eSPI_Sanity_inprod,ICL_PSS_BAT_NEW,GLK_Win10S,GLK-RS3-10_IFWI,CNL_Automation_Production,ICL_BAT_NEW,BIOS_EXT_BAT,InProdATMS1.0_03March2018,ECVAL-BAT-2018,EC-SX,EC-tgl-pss_bat,PSE 1.0,EC-BAT-automation,CML_EC_BAT,CML_EC_SANITY,ADL_S_Dryrun_Done,PSS_ADL_Automation_In_Production,LKF_WCOS_BIOS_BAT_NEW,ADL_P_Automated_TCs,COMMON_QRC_BAT,TGL_H_QRC_NA,ECVAL-DT-FV,ADL_S_QRCBAT,TGL_U_GC_DC,IFWI_Payload_PMC,IFWI_Payload_EC,MTL_PSS_1.0,LNL_M_PSS1.0,ADL-P_QRC,ADL-P_QRC_BAT,MTL_PSS_0.8,LNL_M_PSS0.8,RPL_S_PSS_BASE,UTR_SYNC,MTL_HFPGA_SOC_S,RPL_S_BackwardComp,RPL-P_5SGC1,RPL-P_5SGC2,RPL-P_4SDC1,RPL-P_3SDC2,RPL-P_2SDC3,RPL-S_5SGC1,RPL-S_4SDC1,RPL-S_4SDC2,RPL-S_2SDC1,RPL-S_2SDC2,RPL-S_2SDC3,RPL-S_ 5SGC1,RPL-S_2SDC8,ADL-S_ 5SGC_1DPC,ADL-S_4SDC1,ADL-S_4SDC2,ADL-S_4SDC4,ADL_N_5SGC1,ADL_N_4SDC1,ADL_N_3SDC1,ADL_N_2SDC1,ADL_N_2SDC2,ADL_N_2SDC3,MTL_VS_0.8,IFWI_TEST_SUITE,IFWI_COMMON_UNIFIED,IFWI_FOC_BAT,MTL_VS_0.8_TEST_SUITE,MTL_P_VS_0.8,MTL_M_VS_0.8,QRC_BAT_Customized,CQN_DASHBOARD,MTL_PM_NEW_FEATURE_TEST,ADL-P_5SGC1,ADL-P_5SGC2,ADL_M_QRC_BAT,ADL-M_5SGC1,ADL_N_REV0,MTL_SIMICS_IN_EXECUTION_TEST,ADL-N_QRC_BAT,ADL-N_REV1,RPL_S_QRCBAT,RPL_S_IFWI_PO_Phase3,RPL_S_PO_P3,MTL_IFWI_BAT,RPL_S_Delta_TCD,MTL_HSLE_Sanity_SOC,ADL_SBGA_5GC,ADL_SBGA_3DC1,ADL_SBGA_3DC2,ADL_SBGA_3DC3,ADL_SBGA_3DC4,RPL-SBGA_5SC,RPL_P_PSS_BIOS,MTL_M_P_PV_POR,R,MTL-M_5SGC1,MTL-M_4SDC1,MTL-M_4SDC2,MTL-M_3SDC3,MTL-M_2SDC4,MTL-M_2SDC5,MTL-M_2SDC6PL-S_ 5SGC1,RPL-S_2SDC7,RPL-Px_5SGC1,RPL_Px_PO_P3,RPL_Px_QRC,ADL-S_Post-Si_In_Production,MTL-M/P_Pre-Si_In_Production,MTL_IFWI_IAC_PUNIT,MTL_IFWI_IAC_DMU,RPL_SBGA_PO_P3,RPL_SBGA_IFWI_PO_Phase3,MTL_IFWI_CBV_DMU,MTL_IFWI_CBV_PMC,MTL_IFWI_CBV_PUNIT,MTL_IFWI_CBV_BIOS,MTL-S_Pre-Si_In_Production,MTL-P_5SGC1,MTL-P_4SDC1,MTL-P_4SDC2,MTL-P_3SDC3,MTL-P_3SDC4,MTL-P_2SDC5,MTL-P_2SDC6,MTL_A0_P1,RPL_P_PO_P3,ADL-N_Post-Si_In_Production,RPL-Px_4SP2,RPL_readiness_kit,RPL_P_QRC,MTLSGC1,RPL_P_Q0_DC2_PO_P3,ARL_S_IFWI_PSS,LNLM5SGC,LNLM4SDC1,,ARL_S_IFWI_0.5PSS,MTLSGC1</t>
  </si>
  <si>
    <t>Verify system stability post Warm reboot cycles</t>
  </si>
  <si>
    <t>CSS-IVE-54316</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</si>
  <si>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</si>
  <si>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BC-RQTBC-10214
BC-RQTBC-10215
IceLake-UCIS-1476	
TGL:IceLake-UCIS-1810
JSL : BC-RQTBC-16717,4_335-UCIS-1529,2205193100 , 1607196200
RKL : 2207425740 
ADL: 2205193100
MTL : 16011187551, 16011326916, 16011187933</t>
  </si>
  <si>
    <t>System should be stable post warm reboot cycling</t>
  </si>
  <si>
    <t>bios.alderlake,bios.amberlake,bios.apollolake,bios.arrowlake,bios.broxton,bios.cannonlake,bios.cometlake,bios.geminilake,bios.icelake-client,bios.jasperlake,bios.kabylake,bios.kabylake_r,bios.lunarlake,bios.meteorlake,bios.raptorlake,bios.rocketlake,bios.tigerlake,bios.whiskeylake,ifwi.amberlake,ifwi.apollolake,ifwi.arrowlake,ifwi.broxton,ifwi.cannonlake,ifwi.cometlake,ifwi.geminilake,ifwi.icelake,ifwi.kabylake,ifwi.kabylake_r,ifwi.lunarlake,ifwi.meteorlake,ifwi.raptorlake,ifwi.tigerlake,ifwi.whiskeylake</t>
  </si>
  <si>
    <t>bios.alderlake,bios.amberlake,bios.apollolake,bios.arrowlake,bios.broxton,bios.cannonlake,bios.cometlake,bios.geminilake,bios.icelake-client,bios.jasperlake,bios.kabylake,bios.kabylake_r,bios.lunarlake,bios.meteorlake,bios.raptorlake,bios.rocketlake,bios.tigerlake,bios.whiskeylake,ifwi.amberlake,ifwi.apollolake,ifwi.broxton,ifwi.cannonlake,ifwi.cometlake,ifwi.geminilake,ifwi.icelake,ifwi.kabylake,ifwi.kabylake_r,ifwi.meteorlake,ifwi.raptorlake,ifwi.tigerlake,ifwi.whiskeylake</t>
  </si>
  <si>
    <t>Intention of the testcase is to verify system stability post Warm reboot cycles</t>
  </si>
  <si>
    <t>BIOS,uCode,pmcfw,CSE,ISH,GOP,IFWI,GLK-FW-PO,ICL-FW-PSS0.5,GLK-CI,GLK-SxCycle,EC-NA,GLK-CI-2,GLK_eSPI_Sanity_inprod,ICL_PSS_BAT_NEW,TGL_PSS0.5P,GLK_Win10S,ICL_BAT_NEW,BIOS_EXT_BAT,InProdATMS1.0_03March2018,EC-tgl-pss_bat,PSE 1.0,RKL_PSS0.5,TGL_PSS_IN_PRODUCTION,GLK_ATMS1.0_Automated_TCs,CML_EC_BAT,CML_EC_SANITY,TGL_H_PSS_BIOS_BAT,ADL_S_Dryrun_Done,PSS_ADL_Automation_In_Production,EC-FV,ADL_P_Automated_TCs,MTL_PSS_0.5,LNL_M_PSS0.5,ECVAL-DT-FV,TGL_U_GC_DC,EC-WCOS-NEW,IFWI_Payload_BIOS,IFWI_Payload_EC,IFWI_Payload_PMC,ADL-S_Delta,MTL_PSS_1.0,LNL_M_PSS1.0,MTL_PSS_0.8,ARL_S_PSS0.8,LNL_M_PSS0.8,RKL-S X2_(CML-S+CMP-H)_S62,RKL-S X2_(CML-S+CMP-H)_S102,RPL_S_PSS_BASE,UTR_SYNC,MTL_HFPGA_SANITY,RPL_S_BackwardComp,RPL_S_MASTER,RPL-P_5SGC1,RPL-P_5SGC2,RPL-P_4SDC1,RPL-P_3SDC2,RPL-P_2SDC3,RPL-S_5SGC1,RPL-S_4SDC1,RPL-S_4SDC2,RPL-S_2SDC1,RPL-S_2SDC2,RPL-S_2SDC3,RPL-S_ 5SGC1,RPL-S_2SDC8,ADL-S_ 5SGC_1DPC,ADL-S_4SDC1,ADL-S_4SDC2,ADL-S_4SDC4,ADL_N_MASTER,ADL_N_PSS_0.5,ADL_N_5SGC1,ADL_N_4SDC1,ADL_N_3SDC1,ADL_N_2SDC1,ADL_N_2SDC2,ADL_N_2SDC3,IFWI_FOC_BAT,IFWI_TEST_SUITE,IFWI_COMMON_UNIFIED,TGL_H_MASTER,ADL-P_5SGC1,ADL-P_5SGC2,MTL_S_PSS_0.5,ADL-M_5SGC1,MTL_SIMICS_IN_EXECUTION_TEST,MTL_S_Sanity,RPL_S_IFWI_PO_Phase2,RPL_S_PO_P2,ADL_N_REV0,ADL-N_REV1,MTL_IFWI_BAT,MTL_HSLE_Sanity_SOC,ADL_SBGA_5GC,ADL_SBGA_3DC1,ADL_SBGA_3DC2,ADL_SBGA_3DC3,ADL_SBGA_3DC4,RPL-SBGA_5SC,RPL-SBGA_3SC-2,RPL-SBGA_2SC1,RPL-SBGA_2SC2,RPL_P_PSS_BIOS,RPL-S_2SDC7,LNL_M_IFWI_PSS,RPL-Px_5SGC1,RPL_Px_PO_P2,MTL-M_5SGC1,MTL-M_4SDC1,MTL-M_4SDC2,MTL-M_3SDC3,MTL-M_2SDC4,MTL-M_2SDC5,MTL-M_2SDC6,ADL-S_Post-Si_In_Production,MTL-M/P_Pre-Si_In_Production,MTL_IFWI_IAC_PUNIT,MTL_IFWI_IAC_DMU,RPL_SBGA_PO_P2,RPL_SBGA_IFWI_PO_Phase2,MTL_IFWI_CBV_DMU,MTL_IFWI_CBV_PMC,MTL_IFWI_CBV_PUNIT,MTL_IFWI_CBV_BIOS,MTL_A0_P1,RPL_P_PO_P2,RPL-Px_4SP2,MTL_M_P_PV_POR,RPL_readiness_kit,MTLSGC1,MTLSDC1,MTLSDC2,MTLSDC3,MTLSDC4,MTLSDC5,RPL_P_Q0_DC2_PO_P2,ARL_S_PSS0.5,LNLM5SGC,LNLM4SDC1,LNLM3SDC2,LNLM3SDC3,LNLM3SDC4,LNLM3SDC5,LNLM2SDC6,ARL_S_PSS1.0,ARL_S_IFWI_0.5PSS,MTLSGC1</t>
  </si>
  <si>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arrowlake,ifwi.cannonlake,ifwi.coffeelake,ifwi.cometlake,ifwi.geminilake,ifwi.icelake,ifwi.kabylake,ifwi.kabylake_r,ifwi.lunarlake,ifwi.meteorlake,ifwi.raptorlake,ifwi.tigerlake,ifwi.whiskeylake</t>
  </si>
  <si>
    <t>common</t>
  </si>
  <si>
    <t>Verify if AMT configuration menu is accessible under MEBx setup in BIOS</t>
  </si>
  <si>
    <t>sumith2x</t>
  </si>
  <si>
    <t>emulation.ip,silicon,simics</t>
  </si>
  <si>
    <t>bios.me,fw.ifwi.csme</t>
  </si>
  <si>
    <t>CSS-IVE-145648</t>
  </si>
  <si>
    <t>Manageability Support</t>
  </si>
  <si>
    <t>ADL-S_ADP-S_UDIMM_DDR5_1DPC_PreAlpha,ADL-S_ADP-S_UDIMM_DDR5_1DPC_PV,ADL-S_ADP-S_UDIMM_DDR5_2DPC_Alpha,ADL-S_ADP-S_UDIMM_DDR5_2DPC_Beta,ADL-S_ADP-S_UDIMM_DDR5_2DPC_POE,ADL-S_ADP-S_UDIMM_DDR5_2DPC_PreAlpha,ADL-S_ADP-S_UDIMM_DDR5_2DPC_PV,ADL-S_Simics_PSS1.0,ADL-S_Simics_PSS1.1,ADL-S_TGP-H_Simics_PSS1.1,ADL-S_ADP-S_UDIMM_DDR4_2DPC_Alpha,ADL-S_ADP-S_UDIMM_DDR4_2DPC_Beta,ADL-S_ADP-S_UDIMM_DDR4_2DPC_POE,ADL-S_ADP-S_UDIMM_DDR4_2DPC_PreAlpha,ADL-S_ADP-S_UDIMM_DDR4_2DPC_PV,ADL-S_ADP-S_UDIMM_DDR5_1DPC_Alpha,ADL-S_ADP-S_UDIMM_DDR5_1DPC_Beta,ADL-S_ADP-S_UDIMM_DDR5_1DPC_POE,ADL-S_Simics_PSS1.05,ADL-P_ADP-LP_LP5_POE,ADL-P_ADP-LP_LP5_ALPHA,ADL-P_ADP-LP_LP5_BETA,ADL-P_ADP-LP_LP5_PV,ADL-M_ADP-M_LP5_20H1_POE,ADL-M_ADP-M_LP5_20H1_Alpha,ADL-M_ADP-M_LP5_20H1_Beta,ADL-M_ADP-M_LP5_20H1_PV,ADL-P_ADP-LP_LP5_PreAlpha,ADL-M_ADP-M_LP5_20H1_PreAlpha</t>
  </si>
  <si>
    <t>BIOS_Integrated_MEBX</t>
  </si>
  <si>
    <t>Test case created based on the new implementation in MEBx Feature.</t>
  </si>
  <si>
    <t>Corporate_vPro</t>
  </si>
  <si>
    <t>AMT config Menu should be accessible in MEBx.</t>
  </si>
  <si>
    <t>bios.alderlake,bios.arrowlake,bios.lunarlake,bios.meteorlake,bios.raptorlake,ifwi.arrowlake,ifwi.lunarlake,ifwi.meteorlake,ifwi.raptorlake</t>
  </si>
  <si>
    <t>bios.alderlake,bios.lunarlake,bios.raptorlake,ifwi.meteorlake,ifwi.raptorlake</t>
  </si>
  <si>
    <t>This test will verify that the Active Management Technology (AMT) configuration menu is accessible under MEBx in BIOS</t>
  </si>
  <si>
    <t>RPL_S_PSS_BASE,ADL-M_21H2,UTR_SYNC,LNL_M_PSS0.8,RPL_S_MASTER,RPL-S_2SDC3,RPL_S_MASTER,RPL_S_BACKWARDCOMP,ADL-S_4SDC2,ADL-S_4SDC3,ADL-S_4SDC4,MTL_S_MASTER,MTL_Test_Suite,IFWI_TEST_SUITE,IFWI_COMMON_UNIFIED,MTL_M_MASTER,MTL_P_MASTER,ADL-P_5SGC1,ADL-P_4SDC2,ADL-P_3SDC3,RPL_S_PO_P3,NA_4_FHF,ADL_SBGA_5GC, ADL_SBGA_3DC4,ADL_SBGA_5GC, ADL_SBGA_3DC4,RPL-SBGA_5SC,RPL-S_4SDC1,RPL-S_3SDC1,RPL-S_2SDC3,RPL-S_2SDC3,RPL_P_MASTER,RPL_M_MASTER,ARL_PX_MASTER,ARL_S_MASTER,ADL-S_ 5SGC_1DPC,MTL-M_5SGC1,MTL-M_3SDC3,MTL-M_2SDC4,MTL-M_2SDC5,MTL-M_2SDC6,RPL_SBGA_PO_P3,MTL_IFWI_CBV_CSME,MTL_IFWI_CBV_BIOS,MTL-P_5SGC1,MTL-P_3SDC4,MTL-P_2SDC6,RPL-P_5SGC1,RPL-P_3SDC2,RPL-P_2SDC4,RPL-P_2SDC5,ARL_Px_IFWI_CI,RPL_SBGA_PO_P3
,RPL_P_PO_P3,MTLSDC1,MTLSDC2,RPL_P_Q0_DC2_PO_P3,LNLM5SGC,LNLM3SDC2,MTLSGC1,MTLSDC1,MTLSDC2</t>
  </si>
  <si>
    <t>Verify KVM can be enabled/disabled in BIOS under MEBx menu</t>
  </si>
  <si>
    <t>silicon</t>
  </si>
  <si>
    <t>CSS-IVE-145651</t>
  </si>
  <si>
    <t>KVM feature selection option can be enabled/Disabled.</t>
  </si>
  <si>
    <t>open.test_update_phase</t>
  </si>
  <si>
    <t>This test will verify that Keyboard Video Mouse (KVM) can be successfully enabled and disabled from the system's menu</t>
  </si>
  <si>
    <t>UTR_SYNC,LNL_M_PSS0.8,RPL_S_MASTER,RPL-S_2SDC3,RPL_S_BACKWARDCOMP,MTL_P_MASTER,MTL_S_MASTER,MTL_M_MASTER,ADL-S_4SDC2,ADL-S_4SDC4,MTL_Test_Suite,IFWI_TEST_SUITE,IFWI_COMMON_UNIFIED,ADL-P_5SGC1,ADL-P_3SDC3,NA_4_FHF,MTL_IFWI_BAT,ADL_SBGA_5GC,ADL_SBGA_3DC4,RPL-SBGA_5SC,RPL-S_4SDC1,RPL-S_3SDC1,RPL_P_MASTER,RPL_M_MASTER,ARL_PX_MASTER,ARL_S_MASTER,ADL-S_ 5SGC_1DPC,LNL_EMU_SUPPORT_NOT_NEEDED,LNL_SIMICS_SUPPORT_NOT_NEEDED,MTL-M_5SGC1,MTL-M_3SDC3,MTL-M_2SDC4,MTL-M_2SDC5,MTL-M_2SDC6,MTL_IFWI_CBV_CSME,MTL_IFWI_CBV_BIOS,MTL-P_5SGC1,MTL-P_3SDC4,MTL-P_2SDC6,RPL-P_5SGC1,RPL-P_3SDC2,RPL-P_2SDC4,RPL-P_2SDC5,ARL_Px_IFWI_CI,MTLSDC1,MTLSDC2,LNLM5SGC,LNLM3SDC2,MTLSGC1,MTLSDC1,MTLSDC2</t>
  </si>
  <si>
    <t>Verify if Intel SelfTest completes successfully</t>
  </si>
  <si>
    <t>System Test</t>
  </si>
  <si>
    <t>bios.platform,fw.ifwi.bios</t>
  </si>
  <si>
    <t>CSS-IVE-101752</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</si>
  <si>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RKL_Simics_VP_PSS1.1,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TGL_H81_20H1_RS7_ALPHA,TGL_H81_20H1_RS7_BETA,TGL_H81_20H1_RS7_PV</t>
  </si>
  <si>
    <t>ACPI,Internal Tools,TBT_PD_EC_NA</t>
  </si>
  <si>
    <t>Tool Compliance checking on all Platform
RKL: 2206200163</t>
  </si>
  <si>
    <t>All registers should be set according to the specification.Self Test should pass with out any errors.</t>
  </si>
  <si>
    <t>2-high</t>
  </si>
  <si>
    <t>bios.alderlake,bios.amberlake,bios.apollolake,bios.arrowlake,bios.cannonlake,bios.coffeelake,bios.cometlake,bios.geminilake,bios.icelake-client,bios.kabylake,bios.kabylake_r,bios.lakefield,bios.lunarlake,bios.meteorlake,bios.raptorlake,bios.rocketlake,bios.tigerlake,bios.whiskeylake,ifwi.amberlake,ifwi.apollolake,ifwi.arrowlake,ifwi.cannonlake,ifwi.coffeelake,ifwi.cometlake,ifwi.geminilake,ifwi.icelake,ifwi.kabylake,ifwi.kabylake_r,ifwi.lakefield,ifwi.lunarlake,ifwi.meteorlake,ifwi.raptorlake,ifwi.tigerlake,ifwi.whiskeylake</t>
  </si>
  <si>
    <t>bios.alderlake,bios.amberlake,bios.arrowlake,bios.cannonlake,bios.coffeelake,bios.cometlake,bios.geminilake,bios.icelake-client,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</si>
  <si>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Medium</t>
  </si>
  <si>
    <t>Self test tool run helps validate BIOS compliance to EDS and BWG specs.</t>
  </si>
  <si>
    <t>EC-NA,EC-REVIEW,InProdATMS1.0_03March2018,PSE 1.0,EC-PD-NA,OBC-CNL-PTF-Enterprise-ACPI-software,OBC-CFL-PTF-Enterprise-ACPI-software,OBC-LKF-PTF-Enterprise-ACPI-software,OBC-ICL-PTF-Software-Software-selftest,OBC-TGL-PTF-Software-Software-selftest,GLK_ATMS1.0_Automated_TCs,KBLR_ATMS1.0_Automated_TCs,TGL_BIOS_PO_P3,TGL_IFWI_PO_P3,TGL_NEW_BAT,TGL_IFWI_FOC_BLUE,CML-H_ADP-S_PO_Phase3,LKF_WCOS_BIOS_BAT_NEW,ADL_S_Dryrun_Done,RKL_S_CMPH_POE_Sanity,RKL_S_TGPH_POE_Sanity,RKL_CMLS_CPU_TCS,IFWI_Payload_Common,ADL-S_Delta1,ADL-S_Delta2,RKL-S X2_(CML-S+CMP-H)_S102,RKL-S X2_(CML-S+CMP-H)_S62,RPL_S_PSS_BASE,UTR_SYNC,LNLM5SGC,LNLM4SDC1,LNLM3SDC2,LNLM3SDC3,LNLM3SDC4,LNLM3SDC5,LNLM2SDC6,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RPL-SBGA_5SC,RPL-SBGA_4SC,RPL-SBGA_3SC,RPL-SBGA_3SC-2,RPL-SBGA_2SC1,RPL-SBGA_2SC21,RPL-P_5SGC1,RPL-P_2SDC5,RPL-P_2SDC3,RPL-P_2SDC4,RPL-P_2SDC6,RPL-P_PNP_GC,RPL-P_4SDC1,RPL-P_3SDC2,RPL-Px_5SGC1,RPL-S_ 5SGC1,RPL-S_2SDC7,RPL_S_MASTER,RPL_S_BackwardCompc,ADL-S_ 5SGC_1DPC,ADL-S_4SDC1,ADL-S_4SDC2,ADL-S_4SDC4,ADL_N_MASTER,ADL_N_REV0,ADL_N_5SGC1,ADL_N_4SDC1,ADL_N_3SDC1,ADL_N_2SDC1,ADL_N_2SDC2,ADL_N_2SDC3,MTL_TRY_RUN,IFWI_TEST_SUITE,IFWI_COMMON_UNIFIED,MTL_PSS_1.1,TGL_H_MASTER,MTL_TRY_RUNMTL_TRP_1,MTL_PSS_0.8,ARL_S_PSS0.8_NEW,ADL-P_5SGC1,ADL-P_5SGC2,ADL-M_5SGC1,ADL-M_3SDC2,ADL-M_2SDC1,ADL-M_2SDC2,MTL_SIMICS_IN_EXECUTION_TEST,ADL-N_REV1,ADL_SBGA_5GC,ADL_SBGA_3DC1,ADL_SBGA_3DC2,ADL_SBGA_3DC3,ADL_SBGA_3DC4,ADL_SBGA_3DC,ADL-M_3SDC1,LNL_M_PSS0.8,LNL_M_PSS1.1,MTL_IFWI_CBV_BIOS,MTL_M_P_PV_POR,LNL_M_PSS0.5</t>
  </si>
  <si>
    <t>common,emulation.ip,silicon,simulation.ip</t>
  </si>
  <si>
    <t>bios.cpu_pm,fw.ifwi.pmc</t>
  </si>
  <si>
    <t>CSS-IVE-130052</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</si>
  <si>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H82_PV,ICL_U42_RS6_PV,ICL_UN42_KC_PV_RS6,ICL_Y42_RS6_PV,ICL_YN42_RS6_PV,JSLP_POR_20H1_Alpha,JSLP_POR_20H1_PreAlpha,JSLP_POR_20H2_Beta,JSLP_POR_20H2_PV,JSLP_TestChip_19H1_PreAlpha,LKF_A0_RS4_Alpha,LKF_B0_RS4_Beta,LKF_B0_RS4_PO,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P_ADP-LP_DDR4_PreAlpha,ADL-P_ADP-LP_DDR5_PreAlpha</t>
  </si>
  <si>
    <t>C-States</t>
  </si>
  <si>
    <t>MCU no harm test case addition as per request from Architect</t>
  </si>
  <si>
    <t>Consumer,Corporate_vPro</t>
  </si>
  <si>
    <t>Package C10 value should be greater than 60% when system is in S0 idle state</t>
  </si>
  <si>
    <t>bios.alderlake,bios.amberlake,bios.arrowlake,bios.coffeelake,bios.cometlake,bios.icelake-client,bios.jasperlake,bios.kabylake_r,bios.lakefield,bios.lunarlake,bios.meteorlake,bios.raptorlake,bios.rocketlake,bios.tigerlake,ifwi.arrowlake,ifwi.lunarlake,ifwi.meteorlake,ifwi.raptorlake</t>
  </si>
  <si>
    <t>bios.alderlake,bios.amberlake,bios.arrowlake,bios.coffeelake,bios.cometlake,bios.icelake-client,bios.jasperlake,bios.kabylake,bios.lakefield,bios.lunarlake,bios.meteorlake,bios.raptorlake,bios.rocketlake,bios.tigerlake,bios.whiskeylake,ifwi.meteorlake,ifwi.raptorlake</t>
  </si>
  <si>
    <t>This TC is to verify system is achieving PC10  when SUT is in S0 Idle condition</t>
  </si>
  <si>
    <t>MCU_NO_HARM,ADL-S_TGP-H_PO_Phase3,WCOS_BIOS_WHCP_REQ,LKF_WCOS_BIOS_BAT_NEW,COMMON_QRC_BAT,RKL_CMLS_CPU_TCS,TGL_H_QRC_NA,RKL-S X2_(CML-S+CMP-H)_S62,RKL-S X2_(CML-S+CMP-H)_S102,ADL-P_QRC_BAT,UTR_SYNC,LNL_M_PSS0.8,RPL_S_BackwardComp,RPL_S_MASTER,RPL-P_5SGC1,RPL-P_5SGC2,RPL-P_4SDC1,RPL-P_3SDC2,RPL-P_2SDC3,RPL-S_5SGC1,RPL-S_4SDC1,RPL-S_4SDC2,RPL-S_4SDC2,RPL-S_2SDC1,RPL-S_2SDC2,RPL-S_2SDC3,RPL-S_ 5SGC1,RPL-P_5SGC1,RPL-P_5SGC2,RPL-P_2SDC3,ADL-S_ 5SGC_1DPC,ADL-S_4SDC1,ADL_N_MASTER,ADL_N_PSS_1.1,ADL_N_5SGC1,ADL_N_4SDC1,ADL_N_3SDC1,ADL_N_2SDC1,ADL_N_2SDC2,ADL_N_2SDC3,IFWI_TEST_SUITE,IFWI_COMMON_UNIFIED,IFWI_FOC_BAT,TGL_H_MASTER,RPL-S_4SDC1,ADL_N_VS_0.8,ADL-P_5SGC1,ADL-P_5SGC2,RKL_S_X1_2*1SDC,ADL_M_QRC_BAT,ADL-M_5SGC1,ADL-M_4SDC1,ADL-M_3SDC1,ADL-M_3SDC2,ADL-M_3SDC3,ADL-M_2SDC1,ADL-M_QRC_BAT,ADL-P_4SDC1,ADL-P_4SDC2,ADL-P_3SDC1,ADL-P_3SDC2,ADL-P_3SDC3,ADL-P_3SDC4,ADL-P_2SDC1,ADL-P_2SDC2,ADL-P_2SDC3,ADL-P_2SDC4,ADL-P_2SDC5,ADL-P_2SDC6_OC,ADL-P_3SDC5,ADL-N_QRC_BAT,ADL_N_REV0,ADL-N_REV1,MTL_IFWI_BAT,ADL_SBGA_5GC,ADL_SBGA_3DC1,ADL_SBGA_3DC2,ADL_SBGA_3DC3,ADL_SBGA_3DC4,RPL-SBGA_5SC,RPL-S_ 5SGC1,RPL-S_4SDC1,RPL-S_4SDC2,RPL-S_4SDC2,RPL-S_2SDC2,RPL-S_2SDC3,RPL-S_2SDC7,RPL-S_2SDC8,RPL-Px_5SGC1,MTL-M_5SGC1,MTL-M_4SDC1,MTL-M_4SDC2,MTL-M_3SDC3,MTL-M_2SDC4,MTL-M_2SDC5,MTL-M_2SDC6,MTL_IFWI_IAC_EC,MTL_IFWI_IAC_BIOS,MTL_IFWI_IAC_IUNIT,MTL_IFWI_IAC_ACE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DMU,MTL_IFWI_CBV_PUNIT,MTL_IFWI_CBV_ChipsetInit,MTL_IFWI_CBV_BIOS,MTL-P_5SGC1,MTL-P_4SDC1,MTL-P_4SDC2,MTL-P_3SDC3,MTL-P_3SDC4,MTL-P_2SDC5,MTL-P_2SDC6,MTL_A0_P1,,ARL_Px_IFWI_CI,MTLSGC1,LNLM5SGC,LNLM4SDC1,LNLM3SDC2,LNLM3SDC3,LNLM3SDC4,LNLM3SDC5,LNLM2SDC6</t>
  </si>
  <si>
    <t>Verify On-Board Audio ADSP is Functional</t>
  </si>
  <si>
    <t>vchenthx</t>
  </si>
  <si>
    <t>bios.pch,fw.ifwi.pchc</t>
  </si>
  <si>
    <t>CSS-IVE-73619</t>
  </si>
  <si>
    <t>Display, Graphics, Video and Audio</t>
  </si>
  <si>
    <t>AML_5W_Y22_ROW_PV,CFL_H62_RS2_PV,CFL_H62_RS3_PV,CFL_H62_RS4_PV,CFL_H62_RS5_PV,CFL_H82_RS5_PV,CFL_H82_RS6_PV,CFL_KBPH_S62_RS3_PV,CFL_KBPH_S82_RS6_PV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</si>
  <si>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t>
  </si>
  <si>
    <t>BC-RQTBC-3026
BC-RQTBC-14201</t>
  </si>
  <si>
    <t>windows.cobalt.client</t>
  </si>
  <si>
    <t>pke</t>
  </si>
  <si>
    <t>Audio DSP is detected and Functional.</t>
  </si>
  <si>
    <t>bios.alderlake,bios.amberlake,bios.arrowlake,bios.cannonlake,bios.coffeelake,bios.cometlake,bios.icelake-client,bios.kabylake,bios.kabylake_r,bios.lunarlake,bios.meteorlake,bios.raptorlake,bios.rocketlake,bios.tigerlake,bios.whiskeylake,ifwi.amberlake,ifwi.arrowlake,ifwi.cannonlake,ifwi.coffeelake,ifwi.cometlake,ifwi.icelake,ifwi.kabylake,ifwi.kabylake_r,ifwi.lunarlake,ifwi.meteorlake,ifwi.raptorlake,ifwi.tigerlake,ifwi.whiskeylake</t>
  </si>
  <si>
    <t>bios.alderlake,bios.amberlake,bios.arrowlake,bios.cannonlake,bios.coffeelake,bios.cometlake,bios.icelake-client,bios.kabylake,bios.kabylake_r,bios.lunarlake,bios.meteorlake,bios.raptorlake,bios.rocketlake,bios.tigerlake,bios.whiskeylake,ifwi.amberlake,ifwi.cannonlake,ifwi.coffeelake,ifwi.cometlake,ifwi.icelake,ifwi.kabylake,ifwi.kabylake_r,ifwi.meteorlake,ifwi.raptorlake,ifwi.tigerlake,ifwi.whiskeylake</t>
  </si>
  <si>
    <t>Verify On-Board Audio play back and recording functionality</t>
  </si>
  <si>
    <t>CFL-PRDtoTC-Mapping,ICL_BAT_NEW,BIOS_EXT_BAT,UDL2.0_ATMS2.0,OBC-CNL-PCH-AVS-Audio-Speaker,OBC-CFL-PCH-AVS-Audio-Speaker,OBC-ICL-PCH-AVS-Audio-Speaker,OBC-TGL-PCH-AVS-Audio-Speaker,IFWI_Payload_Platform,RKL-S X2_(CML-S+CMP-H)_S102,RKL-S X2_(CML-S+CMP-H)_S62,UTR_SYNC,MTL_M_MASTER,MTL_P_MASTER,MTL_N_MASTER,MTL_S_MASTER,RPL_S_MASTER,RPL_P_MASTER,TGL_H_MASTER,MTL_Test_Suite,IFWI_TEST_SUITE,IFWI_COMMON_UNIFIED,IFWI_FOC_BAT,MTL_IFWI_PSS_EXTENDED,RPL-S_ 5SGC1,RPL-S_4SDC1,RPL-S_4SDC2,RPL-S_2SDC1,RPL-S_2SDC2,RPL-S_2SDC3,ADL-P_5SGC1,ADL-P_5SGC2,ADL-S_3SDC3,ADL-S_3SDC2,ADL-S_3SDC1,ADL-S_4SDC3,ADL-S_4SDC2,ADL-S_4SDC1,ADL-S_5SGC1,ADL-M_5SGC1,RPL-Px_5SGC1,RPL-Px_4SDC1,RPL-P_5SGC1,RPL-P_4SDC1,RPL-P_3SDC2,RPL-P_2SDC4,RPL_S_BackwardComp,ADL_N_REV0,ADL-N_REV1,MTL_IFWI_BAT,ADL_SBGA_5GC,ADL_SBGA_3DC1,ADL_SBGA_3DC2,ADL_SBGA_3DC3,ADL_SBGA_3DC4,RPL-SBGA_5SC,RPL-SBGA_3SC1,ERB,ADL-M_3SDC1,ADL-M_3SDC2,ADL-M_2SDC1,ADL-M_2SDC2,RPL-P_PNP_GC,RPL-P_PNP_GC,RPL-P_3SDC3,RPL-S_2SDC7,MTL-M_5SGC1,MTL-M_4SDC1,MTL-M_4SDC2,MTL-M_3SDC3,MTL-M_2SDC4,MTL-M_2SDC5,MTL-M_2SDC6,MTLSGC1,MTLSDC2,MTLSDC3,
MTL_IFWI_CBV_ACE FW,MTL_IFWI_CBV_BIOS,RPL_Px_PO_New_P2,RPL-P_2SDC5,RPL-P_2SDC6,ARL_Px_IFWI_CI,LNLM5SGC,LNLM4SDC1,LNLM3SDC2,LNLM3SDC3,LNLM3SDC4,LNLM3SDC5,LNLM2SDC6,ARL_S_IFWI_0.8PSS</t>
  </si>
  <si>
    <t>Verify system state post flashing IFWI on an eSPI enabled system</t>
  </si>
  <si>
    <t>bios.platform</t>
  </si>
  <si>
    <t>CSS-IVE-86215</t>
  </si>
  <si>
    <t>System Firmware Builds and bringup</t>
  </si>
  <si>
    <t>ADL-S_ADP-S_SODIMM_DDR5_1DPC_Alpha,ADL-S_ADP-S_UDIMM_DDR5_1DPC_PreAlpha,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t>
  </si>
  <si>
    <t>eSPI</t>
  </si>
  <si>
    <t>BC-RQTBC-13069
BC-RQTBC-12459
BC-RQTBC-13332
BC-RQTBCTL-1228
BC-RQTBC-16836
JSLP:2203203000</t>
  </si>
  <si>
    <t>System should be stable post flashing IFWI over eSPI enabled System</t>
  </si>
  <si>
    <t>bios.alderlake,bios.arrowlake,bios.cannonlake,bios.cometlake,bios.geminilake,bios.icelake-client,bios.jasperlake,bios.lunarlake,bios.meteorlake,bios.raptorlake,bios.rocketlake,bios.tigerlake,bios.whiskeylake,ifwi.cannonlake,ifwi.cometlake,ifwi.geminilake,ifwi.icelake,ifwi.lunarlake,ifwi.raptorlake,ifwi.tigerlake,ifwi.whiskeylake</t>
  </si>
  <si>
    <t>bios.alderlake,bios.arrowlake,bios.cannonlake,bios.cometlake,bios.geminilake,bios.icelake-client,bios.jasperlake,bios.meteorlake,bios.raptorlake,bios.rocketlake,bios.tigerlake,bios.whiskeylake,ifwi.cannonlake,ifwi.cometlake,ifwi.geminilake,ifwi.icelake,ifwi.raptorlake,ifwi.tigerlake,ifwi.whiskeylake</t>
  </si>
  <si>
    <t>System should be able to boot up on an eSPI enabled system i.e., communication between EC and SOC happens over eSPI</t>
  </si>
  <si>
    <t>GLK-FW-PO,C4_NA,C1_NA,GLK-RS3-10_IFWI,ICL_BAT_NEW,BIOS_EXT_BAT,UDL2.0_ATMS2.0,OBC-CNL-PCH-SystemFlash-IFWI,OBC-ICL-PCH-Flash-System,OBC-TGL-PCH-Flash-System,IFWI_Payload_Common,RKL-S X2_(CML-S+CMP-H)_S102,RKL-S X2_(CML-S+CMP-H)_S62,UTR_SYNC,LNLM5SGC,LNLM4SDC1,LNLM3SDC2,LNLM3SDC3,LNLM3SDC4,LNLM3SDC5,LNLM2SDC6, MTLSGC1,MTLSDC1,MTLSDC2,MTLSDC3,MTLSDC5,MTLSDC4,,MTLSDC6,RPL-Px_4SP2,RPL-Px_2SDC1 ,MTL-P_4SDC1,MTL-P_3SDC3,MTL-P_3SDC4,MTL-P_5SGC1,MTL-P_4SDC2,MTL-P_2SDC5,MTL-P_2SDC6,MTL-M_5SGC1,MTL-M_2SDC4,MTL-M_2SDC5,MTL-M_2SDC6,MTL-M_4SDC1,MTL-M_3SDC3,MTL-M_4SDC2,RPL-Px_4SDC1,RPL-P_3SDC3,RPL-S_5SGC1,RPL-S_2SDC3,RPL-S_2SDC2,RPL-S_2SDC1,RPL-S_4SDC2,RPL-S_4SDC1,RPL-S_3SDC1,RPL-SBGA_5SC,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4,MTL_Test_Suite,IFWI_TEST_SUITE,IFWI_COMMON_UNIFIED,TGL_H_MASTER,ADL-P_5SGC1,ADL-P_5SGC2,ADL-M_5SGC1,ADL-M_3SDC2,ADL-M_2SDC1,ADL-M_2SDC2,RPL_P_MASTER,ADL_SBGA_5GC,ADL_SBGA_3DC1,ADL_SBGA_3DC2,ADL_SBGA_3DC3,ADL_SBGA_3DC4,ADL_SBGA_3DC,ADL-M_3SDC1,MTL_S_BIOS_Emulation,ADL-S_Post-Si_In_Production,RPL_Px_PO_New_P2,RPL-S_Post-Si_In_Production</t>
  </si>
  <si>
    <t>Verify USB3.1 gen2 device functionality in pre and post OS</t>
  </si>
  <si>
    <t>athirarx</t>
  </si>
  <si>
    <t>bios.platform,bios.sa,fw.ifwi.MGPhy,fw.ifwi.dekelPhy,fw.ifwi.iom,fw.ifwi.nphy,fw.ifwi.pmc,fw.ifwi.sam,fw.ifwi.sphy,fw.ifwi.tbt</t>
  </si>
  <si>
    <t>CSS-IVE-94313</t>
  </si>
  <si>
    <t>TCSS</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</si>
  <si>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1_POE,LKF_Bx_ROW_19H2_Beta,LKF_Bx_ROW_19H2_PV,LKF_Bx_ROW_20H1_PV,LKF_Bx_Win10X_PV,LKF_Bx_Win10X_Beta,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UY42_PO,TGL_Y42_RS4_PV,WHL_U42_Corp_PV,WHL_U42_PV,WHL_U43e_Corp_PV,ADL-S_ADP-S_UDIMM_DDR5_1DPC_PV,ADL-S_ADP-S_UDIMM_DDR5_2DPC_Alpha,ADL-S_ADP-S_UDIMM_DDR5_2DPC_Beta,ADL-S_ADP-S_UDIMM_DDR5_2DPC_PreAlpha,ADL-S_ADP-S_UDIMM_DDR5_2DPC_PV,ADL-S_TGP-H_Simics_PSS1.1,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</si>
  <si>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TBT_PD_EC_NA,TCSS,USB3.1,USB-TypeC</t>
  </si>
  <si>
    <t>USB Type_C Use Case Strategy_v0.6 
BC-RQTBC-13961
BC-RQTBC-12460
BC-RQTBC-13336 
 LKF PSS UCIS Coverage: IceLake-UCIS-4268, IceLake-UCIS-4265
GLK EA Coverage: 1604251094 
LKF PRD Coverage: BC-RQTBCLF-412
TGL Coverage Ref: 1209951317, IceLake-UCIS-4282
TGL: 220194410,1405574471
JSLP Coverage ID: 1607069741
ADL: 2205445428 , 2205443393 , 2205446165 , 2206545068
MTL_P : 22010767569
MTL_M : 22010767598
MTL : 16011187872 , 16011327291 , 16011327208</t>
  </si>
  <si>
    <t>raghav3x</t>
  </si>
  <si>
    <t>Type-C-USB3.1-Gen2-SSD should be functional pre and post os on hot-plug without any issues</t>
  </si>
  <si>
    <t>bios.alderlake,bios.arrowlake,bios.cannonlake,bios.coffeelake,bios.cometlake,bios.geminilake,bios.icelake-client,bios.jasperlake,bios.kabylake_r,bios.lakefield,bios.lunarlake,bios.meteorlake,bios.raptorlake,bios.rocketlake,bios.tigerlake,bios.whiskeylake,ifwi.alderlake,ifwi.arrowlake,ifwi.cannonlake,ifwi.coffeelake,ifwi.cometlake,ifwi.geminilake,ifwi.icelake,ifwi.kabylake_r,ifwi.lakefield,ifwi.lunarlake,ifwi.meteorlake,ifwi.raptorlake,ifwi.tigerlake,ifwi.whiskeylake</t>
  </si>
  <si>
    <t>bios.alderlake,bios.cannonlake,bios.coffeelake,bios.cometlake,bios.geminilake,bios.icelake-client,bios.jasperlake,bios.kabylake_r,bios.lakefield,bios.lunarlake,bios.meteorlake,bios.raptorlake,bios.rocketlake,bios.tigerlake,bios.whiskeylake,ifwi.alderlake,ifwi.cannonlake,ifwi.coffeelake,ifwi.cometlake,ifwi.geminilake,ifwi.icelake,ifwi.kabylake_r,ifwi.lakefield,ifwi.meteorlake,ifwi.raptorlake,ifwi.tigerlake,ifwi.whiskeylake</t>
  </si>
  <si>
    <t>USB Tree View,iTestSuite,na</t>
  </si>
  <si>
    <t>This test is to Verify Type-C USB3.1 device pre and post OS</t>
  </si>
  <si>
    <t>CFL_Automation_Production,InProdATMS1.0_03March2018,PSE 1.0,KBLR_ATMS1.0_Automated_TCs,ADL_S_Dryrun_Done,RKL_CMLS_CPU_TCS,RKL-S X2_(CML-S+CMP-H)_S102,RKL-S X2_(CML-S+CMP-H)_S62,MTL_TRY_RUN,UTR_SYNC,RPL_S_MASTER,RPL_S_BackwardComp,ADL-S_ 5SGC_1DPC,ADL-S_4SDC1,MTL_S_MASTER,MTL_P_MASTER,TGL_H_MASTER,RPL-S_ 5SGC1,RPL-S_4SDC1,RPL-S_4SDC2,RPL-S_2SDC3,ADL-P_5SGC1,ADL-P_5SGC2,ADL-M_5SGC1,MTL_SIMICS_IN_EXECUTION_TEST,RPL-Px_5SGC1,ADL_SBGA_5GC,RPL-P_5SGC1,RPL-P_4SDC1,RPL-P_3SDC2,RPL-S-3SDC2,ADL_SBGA_3DC1,ADL_SBGA_3DC2,ADL_SBGA_3DC3,ADL-S_Post-Si_In_Production,MTL-M/P_Pre-Si_In_Production,MTL-M_5SGC1,MTL-M_4SDC1,MTL-M_4SDC2,MTL-M_3SDC3,MTL-M_2SDC4,MTL-M_2SDC5,MTL-M_2SDC6,IFWI_COMMON_UNIFIED,MTL_IFWI_IAC_SPHY,RPL_S_QRCBAT,MTL_IFWI_CBV_TBT,MTL_IFWI_CBV_EC,MTL_IFWI_CBV_SPHY,COMMON_QRC_BAT,MTL-P_5SGC1,MTL-P_4SDC1,MTL-P_4SDC2,MTL-P_3SDC3,MTL-P_3SDC4,MTL-P_2SDC5,MTL-P_2SDC6,MTL_A0_P1,MTL_PSS_0.8_Block,RPL-sbga_QRC_BAT,RPL-Px_4SP2,RPL-P_2SDC3,RPL-P_2SDC4,RPL-P_2SDC5,RPL-P_2SDC6,RPL-Px_2SDC1,LNL_M_PSS0.8,ARL_Px_IFWI_CI,MTL_M_P_PV_POR,RPL-SBGA_2SC1,RPL-SBGA_2SC2-2,MTL_PSS_1.1,MTL_PSS_1.0_Block,MTLSGC1,MTLSDC1,MTLSDC4,MTLSDC3,MTLSDC2,LNLM5SGC,LNLM3SDC3,LNLM3SDC4,LNLM3SDC5,LNLM3SDC1,LNLM2SDC6,LNLM3SDC2,ARL_S_IFWI_1.1PSS,RPL-SBGA_4SC,RPL-SBGA_5SC,RPL-SBGA_4SC</t>
  </si>
  <si>
    <t>Verify C-state low power audio residency on system entry and exit to low power state with audio playback</t>
  </si>
  <si>
    <t>CSS-IVE-99448</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</si>
  <si>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t>
  </si>
  <si>
    <t>audio codecs,C-States,MoS (Modern Standby),S0ix-states</t>
  </si>
  <si>
    <t>BC-RQTBC-10223
JSLP : BC-RQTBC-16115
ADL:1604834168
MTL : 16011326964</t>
  </si>
  <si>
    <t>C-state  residency must be greater than 50% and system should enter/exit S0i1/Connected MOS without any issue with audio playback
Audio should play when system is in  low power state (Connected MOS/ S0i3).
 </t>
  </si>
  <si>
    <t>bios.alderlake,bios.amberlake,bios.arrowlake,bios.broxton,bios.cannonlake,bios.coffeelake,bios.cometlake,bios.geminilake,bios.icelake-client,bios.jasperlake,bios.kabylake,bios.kabylake_r,bios.lakefield,bios.lunarlake,bios.meteorlake,bios.raptorlake,bios.rocketlake,bios.tigerlake,bios.whiskeylake,ifwi.amberlake,ifwi.arrowlake,ifwi.broxton,ifwi.cannonlake,ifwi.coffeelake,ifwi.cometlake,ifwi.geminilake,ifwi.icelake,ifwi.kabylake,ifwi.kabylake_r,ifwi.lakefield,ifwi.lunarlake,ifwi.meteorlake,ifwi.raptorlake,ifwi.tigerlake,ifwi.whiskeylake</t>
  </si>
  <si>
    <t>bios.alderlake,bios.amberlake,bios.arrowlake,bios.broxton,bios.cannonlake,bios.coffeelake,bios.cometlake,bios.geminilake,bios.icelake-client,bios.jasperlake,bios.kabylake,bios.kabylake_r,bios.lakefield,bios.lunarlake,bios.meteorlake,bios.raptorlake,bios.rocketlake,bios.tigerlake,bios.whiskeylake,ifwi.amberlake,ifwi.broxton,ifwi.cannonlake,ifwi.coffeelake,ifwi.cometlake,ifwi.geminilake,ifwi.icelake,ifwi.kabylake,ifwi.kabylake_r,ifwi.lakefield,ifwi.meteorlake,ifwi.raptorlake,ifwi.tigerlake,ifwi.whiskeylake</t>
  </si>
  <si>
    <t>Intention of the testcase is to verify C-state low power audio residency on system entry and exit to low power state with audio playback 
CPU may reach C10 based on Low power state 
 </t>
  </si>
  <si>
    <t>GLK-IFWI-SI,UDL2.0_ATMS2.0,OBC-CNL-CPU-Punit-PM-CState,OBC-TGL-CPU-Punit-PM-CState,OBC-ICL-CPU-Punit-PM-CState,OBC-LKF-CPU-Punit-PM-CState,CML_BIOS_SPL,TGL_IFWI_PO_P3,TGL_IFWI_FOC_BLUE,RKL_CMLS_CPU_TCS,COMMON_QRC_BAT,RKL_BIOSAcceptance_criteria_TCs,IFWI_Payload_BIOS,IFWI_Payload_ChipsetInit,LNL_M_PSS1.0,RKL-S X2_(CML-S+CMP-H)_S62,RKL-S X2_(CML-S+CMP-H)_S102,ADL-P_QRC_BAT,UTR_SYNC,RPL_S_BackwardComp,RPL_S_MASTER,RPL-P_5SGC1,RPL-P_5SGC2,RPL-P_4SDC1,RPL-P_3SDC2,RPL-P_2SDC3,RPL-S_5SGC1,RPL-S_4SDC1,RPL-S_4SDC2,RPL-S_2SDC1,RPL-S_2SDC2,RPL-S_2SDC3,RPL-S_ 5SGC1,ADL-S_ 5SGC_1DPC,ADL-S_4SDC1,ADL_N_MASTER,ADL_N_5SGC1,ADL_N_4SDC1,ADL_N_3SDC1,ADL_N_2SDC1,ADL_N_2SDC2,ADL_N_2SDC3,IFWI_TEST_SUITE,IFWI_COMMON_UNIFIED,IFWI_FOC_BAT,TGL_H_MASTER,ADL-P_5SGC1,ADL-P_5SGC2,RKL_S_X1_2*1SDC,ADL_M_QRC_BAT,ADL-M_5SGC1,ADL-N_QRC_BAT,ADL_N_REV0,ADL-N_REV1,MTL_IFWI_BAT,ADL_SBGA_5GC,ADL_SBGA_3DC1,ADL_SBGA_3DC2,ADL_SBGA_3DC3,ADL_SBGA_3DC4,RPL-SBGA_5SC,MTL_PSS_CMS,RPL-S_2SDC7,RPL-Px_5SGC1,MTL-M_5SGC1,MTL-M_4SDC1,MTL-M_4SDC2,MTL-M_3SDC3,MTL-M_2SDC4,MTL-M_2SDC5,MTL-M_2SDC6V,MTL_IFWI_IAC_PMC_SOC_IOE,MTL_IFWI_CBV_ChipsetInitMTL_IFWI_CBV_ACE FW,MTL_IFWI_CBV_DMU,MTL_IFWI_CBV_EC,MTL_IFWI_CBV_PUNIT,MTL_IFWI_CBV_ChipsetInit,MTL_IFWI_CBV_BIOS,MTL-P_5SGC1,MTL-P_4SDC1,MTL-P_4SDC2,MTL-P_3SDC3,MTL-P_3SDC4,MTL-P_2SDC5,MTL-P_2SDC6,MTL_A0_P1,MTL_PSS_1.1,MTLSGC1,MTLSDC1,MTLSDC2,MTLSDC3,MTLSDC4,LNLM5SGC,LNLM4SDC1,LNLM3SDC2,LNLM3SDC3,LNLM3SDC4,LNLM3SDC5,LNLM2SDC6,ARL_S_IFWI_1.1PSS</t>
  </si>
  <si>
    <t>Verify CNVi Bluetooth ON-OFF-ON functionality in OS</t>
  </si>
  <si>
    <t>CSS-IVE-99736</t>
  </si>
  <si>
    <t>Networking and Connectivity</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</si>
  <si>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TGP-H_Simics_PSS1.1,ADL-S_TGP-H_SODIMM_DDR4_1DPC_POE,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POE,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P_ADP-LP_DDR4_PreAlpha</t>
  </si>
  <si>
    <t>CNVi</t>
  </si>
  <si>
    <t>IceLake-UCIS-695
BC-RQTBCTL-651
BC-RQTBC-13414
JSL: BC-RQTBC-16466
JSLP: 2202557926,2202557915,2202557893
ADL: 2202557926,2202557915</t>
  </si>
  <si>
    <t>vhebbarx</t>
  </si>
  <si>
    <t>CNVi Bluetooth should be Functional when Enabled in OS and Should not work when disabled in OS</t>
  </si>
  <si>
    <t>bios.alderlake,bios.arrowlake,bios.cannonlake,bios.coffeelake,bios.cometlake,bios.geminilake,bios.icelake-client,bios.jasperlake,bios.lunarlake,bios.meteorlake,bios.raptorlake,bios.rocketlake,bios.tigerlake,bios.whiskeylake,ifwi.arrowlake,ifwi.cannonlake,ifwi.coffeelake,ifwi.cometlake,ifwi.geminilake,ifwi.icelake,ifwi.lunarlake,ifwi.meteorlake,ifwi.raptorlake,ifwi.tigerlake,ifwi.whiskeylake</t>
  </si>
  <si>
    <t>bios.alderlake,bios.cannonlake,bios.coffeelake,bios.cometlake,bios.icelake-client,bios.jasperlake,bios.lunarlake,bios.raptorlake,bios.rocketlake,bios.tigerlake,bios.whiskeylake,ifwi.cannonlake,ifwi.coffeelake,ifwi.cometlake,ifwi.icelake,ifwi.meteorlake,ifwi.raptorlake,ifwi.tigerlake,ifwi.whiskeylake</t>
  </si>
  <si>
    <t>Integration</t>
  </si>
  <si>
    <t xml:space="preserve">This test is to verify CNVi Bluetooth device functioning when BT enabled and disabled in OS. </t>
  </si>
  <si>
    <t>ICL_BAT_NEW,TGL_PSS1.0C,BIOS_EXT_BAT,UDL2.0_ATMS2.0,TGL_ERB_PO,OBC-CNL-PCH-CNVi-Connectivity-BT,OBC-CFL-PCH-CNVi-Connectivity-BT,OBC-ICL-PCH-CNVi-Connectivity-BT,OBC-TGL-PCH-CNVi-Connectivity-BT,TGL_BIOS_PO_P3,TGL_IFWI_PO_P3,TGL_H_PSS_IFWI_BAT,TGL_IFWI_FOC_BLUE,CML-H_ADP-S_PO_Phase3,ADL-S_ADP-S_DDR4_2DPC_PO_Phase3,ADL_S_QRCBAT,IFWI_Payload_Platform,ADL-P_ADP-LP_DDR4_PO Suite_Phase3,PO_Phase_3,RKL-S X2_(CML-S+CMP-H)_S62,RKL-S X2_(CML-S+CMP-H)_S102,ADL-P_ADP-LP_LP5_PO Suite_Phase3,ADL-P_ADP-LP_DDR5_PO Suite_Phase3,ADL-P_ADP-LP_LP4x_PO Suite_Phase3,ADL-P_QRC,UTR_SYNC,ADL_N_MASTER,RPL_S_MASTER,RPL_S_BackwardComp,ADL-S_ 5SGC_1DPC,4SDC3,ADL-S_4SDC4,ADL-S_3SDC5,ADL_N_5SGC1,ADL_N_4SDC1,ADL_N_2SDC1,ADL_N_2SDC2,ADL_N_2SDC3,IFWI_TEST_SUITE,IFWI_COMMON_UNIFIED,IFWI_FOC_BAT,MTL_Test_Suite,TGL_H_MASTER,TGL_H_5SGC1,TGL_H_4SDC1,RPL-S_ 5SGC1,RPL-S_4SDC1,RPL-S_4SDC2,RPL-S_2SDC2,RPL-S_2SDC3,ADL-P_5SGC1,ADL-P_5SGC2,RPL_S_PO_P3,ADL_M_QRC_BAT,ADL-M_5SGC1,ADL-M_3SDC1,ADL-M_3SDC3,ADL-M_2SDC1,ADL-M_QRC_BAT,ADL-P_3SDC1,ADL_N_REV0,ADL_N_PO_Phase3RPL-Px_5SGC1,MTL_S_IFWI_PSS_0.8,ADL-N_REV1,RPL_S_QRCBAT,RPL_P_MASTER,MTL_IFWI_BAT,ADL_SBGA_5GC,RPL-SBGA_5SC,ADL-M_3SDC2,ADL-M_2SDC2,,RPL-S_3SDC1,,,RPL-S_4SDC2,,RPL-S_5SGC1,RPL-P_5SGC1,RPL-P_3SDC2,RPL-S_2SDC7,ADL_SBGA_3DC3,RPL_Px_PO_P3,RPL-P_2SDC4,RPL-P_4SDC1,RPL-P_PNP_GC,ADL_SBGA_3DC4,RPL_Px_QRC,MTL-M_5SGC1,MTL-M_4SDC1,MTL-M_4SDC2,MTL-M_2SDC4,MTL-M_2SDC5,MTL-M_2SDC6,RPL_SBGA_PO_P3,RPL-SBGA_3SC,RPL-SBGA_2SC1,RPL-SBGA_2SC2,MTL_IFWI_CBV_BIOS, MTL-P_5SGC1, MTL-P_4SDC1, MTL-P_4SDC2, MTL-P_3SDC3, MTL-P_2SDC5, MTL-P_2SDC6,RPL_P_PO_P3, RPL-S_2SDC8,RPL-S_2SDC8,RPL-sbga_QRC_BAT,RPL-Px_4SP2,RPL-Px_2SDC1,RPL-Px_2SDC1,RPL-P_2SDC5,RPL-P_2SDC6,RPL-P_2SDC3,ARL_Px_IFWI_CI,RPL-SBGA_3SC-2,MTL_P_Sanity,RPL_P_QRC,MTLSGC1, MTLSDC1, MTLSDC2, MTLSDC3, MTLSDC4, MTLSDC5,RPL_P_Q0_DC2_PO_P3, LNLM5SGC, LNLM4SDC1, LNLM3SDC3, LNLM3SDC4, LNLM3SDC5, LNLM2SDC6,ARL_S_IFWI_0.8PSS, MTLSGC1, MTLSDC1, MTLSDC3, MTLSDC4, MTLSDC5, MTLSGC1, MTLSDC2, MTLSDC3, MTLSDC4, MTLSDC5</t>
  </si>
  <si>
    <t>Verify CNVi WLAN ON-OFF-ON functionality in OS</t>
  </si>
  <si>
    <t>CSS-IVE-99944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</si>
  <si>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</si>
  <si>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IceLake-UCIS-695
BC-RQTBCTL-651
BC-RQTBC-13414
TGL Requirement coverage: 220195212, 220194359, 2201158797
JSL : BC-RQTBC-16464
JSLP: 2202557901,2202557891,1305938093
ADL: 2202557898</t>
  </si>
  <si>
    <t>CNVi WiFi should be Functional when Enabled in OS and Should not work when disabled in OS</t>
  </si>
  <si>
    <t xml:space="preserve">This test is to verify CNVi WLAN Connectivity when WiFi enabled and disabled in OS. </t>
  </si>
  <si>
    <t>ICL-ArchReview-PostSi,ICL_BAT_NEW,TGL_PSS1.0C,BIOS_EXT_BAT,UDL2.0_ATMS2.0,TGL_ERB_PO,OBC-CNL-PCH-CNVi-Connectivity-WiFi,OBC-CFL-PCH-CNVi-Connectivity-WiFi,OBC-ICL-PCH-CNVi-Connectivity-WiFi,OBC-TGL-PCH-CNVi-Connectivity-WiFi,TGL_BIOS_PO_P3,TGL_IFWI_PO_P3,TGL_H_PSS_IFWI_BAT,TGL_H_PSS_BIOS_BAT,TGL_IFWI_FOC_BLUE,CML-H_ADP-S_PO_Phase3,IFWI_Payload_Platform,RKL-S X2_(CML-S+CMP-H)_S62,RKL-S X2_(CML-S+CMP-H)_S102,UTR_SYNC,LNL_M_PSS0.8,RPL_S_MASTER,RPL_S_BackwardComp,ADL-S_ 5SGC_1DPC,4SDC3,ADL-S_4SDC4,ADL-S_3SDC5,ADL_N_MASTER,ADL_N_5SGC1,ADL_N_4SDC1,ADL_N_2SDC1,ADL_N_2SDC2,ADL_N_2SDC3,IFWI_TEST_SUITE,IFWI_COMMON_UNIFIED,MTL_Test_Suite,MTL_PSS_0.8,TGL_H_MASTER,TGL_H_5SGC1,TGL_H_4SDC1,RPL-S_ 5SGC1,RPL-S_4SDC1,RPL-S_4SDC2,RPL-S_2SDC2,RPL-S_2SDC3,ADL-P_5SGC1,ADL-P_5SGC2,ADL-M_5SGC1,ADL-M_3SDC1,ADL-M_3SDC3,ADL-M_2SDC1,ADL-P_3SDC1RPL-Px_5SGC1,ADL_N_REV0,ADL-N_REV1,RPL_P_MASTER,MTL_IFWI_BAT,ADL_SBGA_5GC,RPL-SBGA_5SC,QRC_BAT_Customized,ADL-M_3SDC2,ADL-M_2SDC2,MTL_S_PSS_0.5,RPL-S_3SDC1,RPL-S_5SGC1,RPL-P_5SGC1,RPL-P_3SDC2,RPL-S_2SDC7,ADL_SBGA_3DC3,RPL-P_2SDC4,RPL-P_4SDC1,RPL-P_PNP_GC,ADL_SBGA_3DC4,MTL-M_5SGC1,MTL-M_4SDC1,MTL-M_4SDC2,MTL-M_2SDC4,MTL-M_2SDC5,MTL-M_2SDC6,RPL-SBGA_3SC,RPL-SBGA_2SC1,RPL-SBGA_2SC2,MTL_IFWI_CBV_BIOS,MTL-P_5SGC1,MTL-P_4SDC1,MTL-P_4SDC2,MTL-P_3SDC3,MTL-P_2SDC5,MTL-P_2SDC6,RPL-S_2SDC8,RPL-Px_4SP2,RPL-Px_2SDC1,RPL-P_2SDC5,RPL-P_2SDC6,RPL-P_2SDC3,ARL_Px_IFWI_CI,MTL_M_P_PV_POR,RPL-SBGA_3SC-2,LNL_M_PSS1.0,MTLSGC1, MTLSDC1, MTLSDC2, MTLSDC3, MTLSDC4, MTLSDC5, LNLM5SGC, LNLM4SDC1, LNLM3SDC3, LNLM3SDC4, LNLM3SDC5, LNLM2SDC6,ARL_S_IFWI_0.8PSS, MTLSGC1, MTLSDC1, MTLSDC3, MTLSDC4, MTLSDC5, MTLSGC1, MTLSDC2, MTLSDC3, MTLSDC4, MTLSDC5</t>
  </si>
  <si>
    <t>Verify system enters Sleep (S3) using  OS start Menu</t>
  </si>
  <si>
    <t>bios.platform,fw.ifwi.pmc</t>
  </si>
  <si>
    <t>CSS-IVE-99982</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</si>
  <si>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</si>
  <si>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GLK boot Check list .xlsx
TGL: FR-1405574806(IceLake-FR-34217),220662934
RKL: 2206972879, 2206874083
JSL: 2202553186
ADL: 2205168301,2202553186
MTL : 16011187692, 16011327487</t>
  </si>
  <si>
    <t>System should be able to enter Sleep(S3) using OS start MenuNo hung, BSOD, Display blankout corruption should be seen</t>
  </si>
  <si>
    <t>bios.alderlake,bios.amberlake,bios.apollolake,bios.arrowlake,bios.cannonlake,bios.coffeelake,bios.cometlake,bios.geminilake,bios.icelake-client,bios.jasperlake,bios.kabylake,bios.kabylake_r,bios.meteorlake,bios.raptorlake,bios.rocketlake,bios.tigerlake,bios.whiskeylake,ifwi.arrowlake,ifwi.meteorlake,ifwi.raptorlake</t>
  </si>
  <si>
    <t>bios.alderlake,bios.amberlake,bios.apollolake,bios.arrowlake,bios.cannonlake,bios.coffeelake,bios.cometlake,bios.geminilake,bios.icelake-client,bios.jasperlake,bios.kabylake,bios.kabylake_r,bios.meteorlake,bios.raptorlake,bios.rocketlake,bios.tigerlake,bios.whiskeylake,ifwi.meteorlake,ifwi.raptorlake</t>
  </si>
  <si>
    <t>Verify system enters Sleep (S3) using OS start Menu</t>
  </si>
  <si>
    <t>ICL_PSS_BAT_NEW,InProdATMS1.0_03March2018,OBC-CNL-PTF-PMC-PM-Sx,OBC-ICL-PTF-PMC-PM-Sx,OBC-TGL-PTF-PMC-PM-Sx,OBC-CFL-PTF-PMC-PM-Sx,RKL_PSS0.5,TGL_PSS_IN_PRODUCTION,ADL_S_Dryrun_Done,ADL-S_ADP-S_DDR4_2DPC_PO_Phase3,ADL_P_Automated_TCs,MTL_PSS_0.5,MTL_PSS_1.0,ADL-P_ADP-LP_DDR4_PO Suite_Phase3,PO_Phase_3,ADL-P_ADP-LP_LP5_PO Suite_Phase3,ADL-P_ADP-LP_DDR5_PO Suite_Phase3,ADL-P_ADP-LP_LP4x_PO Suite_Phase3,RKL-S X2_(CML-S+CMP-H)_S62,RKL-S X2_(CML-S+CMP-H)_S102,MTL_PSS_0.8,RPL_S_PSS_BASE,UTR_SYNC,MTL_HFPGA_SOC_S,RPL_S_BackwardComp,RPL_S_MASTER,RPL-P_5SGC1,RPL-P_5SGC2,RPL-P_2SDC3,ADL-S_ 5SGC_1DPC,ADL-S_4SDC1,ADL-S_4SDC2,ADL-S_4SDC4,ADL_N_MASTER,ADL_N_5SGC1,ADL_N_4SDC1,ADL_N_3SDC1,ADL_N_2SDC1,ADL_N_2SDC3,TGL_H_MASTER,RPL-S_4SDC2,RPL-S_2SDC8,ADL-P_5SGC2,RPL_S_PO_P2,ADL_N_REV0,MTL_SIMICS_IN_EXECUTION_TEST,ADL_N_PO_Phase3,MTL_S_Sanity,ADL-N_REV1,MTL_HSLE_Sanity_SOC,ADL_SBGA_5GC,ADL_SBGA_3DC1,ADL_SBGA_3DC2,ADL_SBGA_3DC3,ADL_SBGA_3DC4,RPL-SBGA_5SC,RPL-SBGA_3SC1,RPL-Px_5SGC1,RPL_Px_PO_P2,MTL-M_5SGC1,MTL-M_4SDC1,MTL-M_4SDC2,MTL-M_3SDC3,MTL-M_2SDC4,MTL-M_2SDC5,MTL-M_2SDC6,MTL-M/P_Pre-Si_In_Production,IFWI_COMMON_UNIFIED,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PMC,MTL_IFWI_CBV_BIOS,COMMON_QRC_BAT,MTL-P_5SGC1,MTL-P_4SDC1,MTL-P_4SDC2,MTL-P_3SDC3,MTL-P_3SDC4,MTL-P_2SDC5,MTL-P_2SDC6,MTL_A0_P1,RPL_P_PO_P2,ADL-N_Post-Si_In_Production,RPL-Px_4SP2,RPL-Px_2SDC1,RPL-P_4SDC1,RPL-P_3SDC2,RPL-P_2SDC5,RPL-P_2SDC6,ARL_Px_IFWI_CI,MTL_M_P_PV_POR,MTLSDC4,RPL_P_Q0_DC2_PO_P2,ARL_S_IFWI_0.5PSS,RPL-S_5SGC1,RPL-S-Master,RPL-S_4SDC1,RPL-S_3SDC3,RPL-S_2SDC8,MTLSGC1,MTLSDC3,MTLSDC4</t>
  </si>
  <si>
    <t>bios.alderlake,bios.amberlake,bios.apollolake,bios.arrowlake,bios.cannonlake,bios.coffeelake,bios.cometlake,bios.geminilake,bios.icelake-client,bios.jasperlake,bios.kabylake,bios.kabylake_r,bios.lakefield,bios.lunarlake,bios.meteorlake,bios.raptorlake,bios.rocketlake,bios.tigerlake,bios.whiskeylake,ifwi.amberlake,ifwi.apollolake,ifwi.arrowlake,ifwi.cannonlake,ifwi.coffeelake,ifwi.cometlake,ifwi.geminilake,ifwi.icelake,ifwi.kabylake,ifwi.kabylake_r,ifwi.lakefield,ifwi.lunarlake,ifwi.meteorlake,ifwi.raptorlake,ifwi.tigerlake,ifwi.whiskeylake</t>
  </si>
  <si>
    <t>bios.alderlake,bios.amberlake,bios.apollolake,bios.arrow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</si>
  <si>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Verify S0ix Residency using  sleepstudy command</t>
  </si>
  <si>
    <t>CSS-IVE-101186</t>
  </si>
  <si>
    <t>GLK_B0_RS3_PV,CML_U42_DG1_DDR4_PV,CML_U62_DG1_DDR4_PV</t>
  </si>
  <si>
    <t>S0ix-states</t>
  </si>
  <si>
    <t>Test case written base on "GLK PM WG Minutes"</t>
  </si>
  <si>
    <t xml:space="preserve">S0ix H/W residency should  higher the 95% in  Sleepstudy report.
</t>
  </si>
  <si>
    <t>bios.arrowlake,bios.geminilake,ifwi.arrowlake,ifwi.geminilake,ifwi.lunarlake,ifwi.meteorlake,ifwi.raptorlake</t>
  </si>
  <si>
    <t>bios.geminilake,ifwi.geminilake,ifwi.meteorlake,ifwi.raptorlake</t>
  </si>
  <si>
    <t>Verify S0ix Residency using  sleepstudy command 
Modern standby SleepStudy
Starting with Windows 8.1, a software tool, SleepStudy, became available as an inbox component in all Windows PCs that implement the modern standby power model. SleepStudy can measure modern standby performance with minimal impact.
Watch this video to learn how to use SleepStudy to find and fix components that cause unexpected battery drain.
Tracking system activity and battery drain during modern standby can be difficult because the tracking itself can cause unnecessary activity and battery drain. For example, traditional disk-based logging has the unwanted side effect of causing excessive battery usage when the disk is activated for logging. In contrast, the SleepStudy tool is designed to avoid generating activity that could interfere with the modern standby performance that it measures.
The most detailed way to measure power consumption during modern standby is to use an instrumented system, which is a physical system that has power measurement leads connected to every major hardware subsystem of interest. However, testing to this level of detail is not practical in many cases because of engineering cost, and systems that have already been sold to customers typically cannot be tested in this way.
The SleepStudy tool provides overview information about each modern standby session. This information includes the active time, the idle time, and the power consumed. A session starts when the system enters the modern standby state, and ends when it exits this state.
SleepStudy also provides first-level information about the causes of activities that occur during each modern standby session. This feature allows for easy investigation of long-running activities.
Running SleepStudy
The SleepStudy tool runs from a Command Prompt window and is simple to use. SleepStudy outputs an easy-to-read HTML report.
To run SleepStudy, open a Command Prompt window as Administrator and enter the following command:
powercfg.exe /SleepStudy
In response to this command, the built-in powercfg.exe command-line tool creates an HTML file named Sleepstudy-report.html in the current working directory.
Advanced Options
By default, the SleepStudy report covers the last three days of system operation. To change the duration covered by the SleepStudy report, use the powercfg.exe tool's /duration option. With this option, you specify an additional parameter, which is the number of days (up to 28) that the SleepStudy report covers.
For example, to generate a SleepStudy report for the last seven days of system operation, open a Command Prompt window as Administrator and enter the following command:
cmd
powercfg /sleepstudy /duration 7
For more Details refer this Link:https://msdn.microsoft.com/en-us/library/windows/hardware/mt614836(v=vs.85).aspx
 </t>
  </si>
  <si>
    <t>GLK-CI,GLK_Win10S,GLK-RS3-10_IFWI,UDL2.0_ATMS2.0,small_core_only,UTR_SYNC,IFWI_TEST_SUITE,IFWI_COMMON_UNIFIED,IFWI_FOC_BAT,RPL_S_MASTER,RPL-P_5SGC1,RPL-P_5SGC2,RPL-P_4SDC1,RPL-P_3SDC2,RPL-P_2SDC3,RPL-S_ 5SGC1,MTL_S_MASTER,RPL-S_ 5SGC1,RPL-S_4SDC1,RPL-S_4SDC2,RPL-S_3SDC1,RPL-S_2SDC2,RPL-S_2SDC3,RPL-S_2SDC7,RPL-S_2SDC8,MTL-M_5SGC1,MTL-M_4SDC1,MTL-M_4SDC2,MTL-M_3SDC3,MTL-M_2SDC4,MTL-M_2SDC5,MTL-M_2SDC6,MTL_IFWI_CBV_PMC,MTL_IFWI_CBV_ChipsetInit,
MTL IFWI_Payload_Platform-Val,MTL-P_5SGC1,MTL-P_4SDC1,MTL-P_4SDC2,MTL-P_3SDC3,MTL-P_3SDC4,MTL-P_2SDC5,MTL-P_2SDC6,RPL-SBGA_4SC,RPL-SBGA_2SC1,RPL-SBGA_2SC2,ARL_Px_IFWI_CI,LNLM5SGC,LNLM4SDC1,LNLM3SDC2,LNLM3SDC3,LNLM3SDC4,LNLM3SDC5,LNLM2SDC6,MTLSGC1</t>
  </si>
  <si>
    <t>Verify sleep entry and exit via power button</t>
  </si>
  <si>
    <t>CSS-IVE-101324</t>
  </si>
  <si>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LKF_A0_RS4_Alpha,LKF_A0_RS4_POE,LKF_B0_RS4_Beta,LKF_B0_RS4_PO,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TGL_Z0_(TGPLP-A0)_RS4_PPOExit,WHL_U42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</si>
  <si>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Power Btn/HID,S0ix-states,S-states</t>
  </si>
  <si>
    <t>IceLake-UCIS-1705
IceLake-UCIS-2753 
TGL:220194439
TGL:FR-1405574817(IceLake-FR-36498),1405574806(IceLake-FR-34217),UCIS:220194446
JSL:4_335-UCIS-1795
JSLP : BC-RQTBC-16720
ADL: 2205168301
MTL : 16011187692, 16011327487</t>
  </si>
  <si>
    <t>SUT should enter/Exit sleep from OS successfully</t>
  </si>
  <si>
    <t>bios.alderlake,bios.arrowlake,bios.coffeelake,bios.cometlake,bios.icelake-client,bios.jasperlake,bios.meteorlake,bios.raptorlake,bios.rocketlake,bios.tigerlake,bios.whiskeylake,ifwi.alderlake,ifwi.arrowlake,ifwi.coffeelake,ifwi.cometlake,ifwi.icelake,ifwi.jasperlake,ifwi.meteorlake,ifwi.raptorlake,ifwi.rocketlake,ifwi.tigerlake,ifwi.whiskeylake</t>
  </si>
  <si>
    <t>bios.alderlake,bios.arrowlake,bios.coffeelake,bios.cometlake,bios.icelake-client,bios.jasperlake,bios.meteorlake,bios.raptorlake,bios.rocketlake,bios.tigerlake,bios.whiskeylake,ifwi.coffeelake,ifwi.cometlake,ifwi.icelake,ifwi.meteorlake,ifwi.raptorlake,ifwi.tigerlake,ifwi.whiskeylake</t>
  </si>
  <si>
    <t xml:space="preserve">Intention of the testcase is to verify sleep entry and exit via power button User should be able to enter and exit Sleep state via power button without any issues </t>
  </si>
  <si>
    <t>EC-SX,EC-GPIO,ICL_PSS_BAT_NEW,CFL_Automation_Production,InProdATMS1.0_03March2018,LKF_PO_Phase3,LKF_PO_New_P3,PSE 1.0,RKL_PSS0.5,TGL_BIOS_PO_P2,TGL_IFWI_PO_P2,CML_EC_BAT,TGL_NEW_BAT,RKL_POE,RKL_CML_S_TGPH_PO_P2,TGL_IFWI_FOC_BLUE,ADL_S_Dryrun_Done,PSS_ADL_Automation_In_Production,CML-H_ADP-S_PO_Phase2,ADL-S_ADP-S_DDR4_2DPC_PO_Phase3,RKL_S_CMPH_POE_Sanity,RKL_S_TGPH_POE_Sanity,ADL_P_Automated_TCs,ECVAL-DT-EXBAT,EC-FV,ADL_P_ERB_BIOS_PO,ADL_S_QRCBAT,IFWI_Payload_BIOS,IFWI_Payload_PMC,ADL-S_Delta1,ADL-S_Delta2,MTL_PSS_1.0,LNL_M_PSS1.0,ADL-P_ADP-LP_DDR4_PO Suite_Phase3,PO_Phase_3,ADL-P_ADP-LP_LP5_PO Suite_Phase3,ADL-P_ADP-LP_DDR5_PO Suite_Phase3,ADL-P_ADP-LP_LP4x_PO Suite_Phase3,RKL-S X2_(CML-S+CMP-H)_S62,RKL-S X2_(CML-S+CMP-H)_S102,ADL-P_QRC,MTL_PSS_0.8,RPL_S_PSS_BASE,UTR_SYNC,MTL_HFPGA_SOC_S,RPL-P_5SGC1,RPL-P_5SGC2,RPL-P_4SDC1,RPL-P_3SDC2,RPL-P_2SDC3,RPL-S_5SGC1,RPL-S_4SDC1,RPL-S_4SDC2,RPL-S_2SDC1,RPL-S_2SDC2,RPL-S_2SDC3,RPL-S_ 5SGC1,ADL-S_ 5SGC_1DPC,ADL-S_4SDC1,ADL-S_4SDC2,ADL-S_4SDC4,ADL_N_5SGC1,ADL_N_4SDC1,ADL_N_3SDC1,ADL_N_2SDC1,ADL_N_2SDC2,ADL_N_2SDC3,IFWI_TEST_SUITE,IFWI_COMMON_UNIFIED,IFWI_FOC_BAT,QRC_BAT_Customized,ADL-P_5SGC2,MTL_IFWI_Sanity,RPL_S_PO_P2,MTL_SIMICS_IN_EXECUTION_TEST,COMMON_QRC_BAT,ADL_N_PO_Phase3,MTL_S_Sanity,RPL_S_QRCBAT,RPL_S_BackwardComp,RPL_S_IFWI_PO_Phase2,ADL_N_REV0,ADL-N_REV1,MTL_HSLE_Sanity_SOC,ADL_SBGA_5GC,ADL_SBGA_3DC1,ADL_SBGA_3DC2,ADL_SBGA_3DC3,ADL_SBGA_3DC4,RPL-SBGA_5SC,RPL-S_2SDC7,RPL-Px_5SGC1,RPL_Px_PO_P2,RPL_Px_QRC,MTL-M_5SGC1,MTL-M_4SDC1,MTL-M_4SDC2,MTL-M_3SDC3,MTL-M_2SDC4,MTL-M_2SDC6,ADL-S_Post-Si_In_Production,MTL-M/P_Pre-Si_In_Production,MTL_IFWI_IAC_BIOS,RPL_SBGA_PO_P2,RPL_SBGA_IFWI_PO_Phase2,MTL_IFWI_CBV_PMC,MTL_IFWI_CBV_EC,MTL_IFWI_CBV_BIOS,MTL-S_Pre-Si_In_Production,ADL_N_IFWI_2SDC3,ADL_N_IFWI_2SDC2,ADL_N_IFWI_2SDC1,ADL_N_IFWI_4SDC1,ADL_N_IFWI_5SGC1,MTL_A0_P1,RPL_P_PO_P2,RPL-sbga_QRC_BAT,ARL_Px_IFWI_CI,MTL-M_2SDC5,MTL_P_Sanity,RPL_readiness_kit,RPL_P_QRC,MTLSGC1,MTLSDC3,MTLSDC4,RPL_P_Q0_DC2_PO_P2,ARL_S_IFWI_0.5PSS</t>
  </si>
  <si>
    <t>Verify USB3 DbC Functionality</t>
  </si>
  <si>
    <t>CSS-IVE-101315</t>
  </si>
  <si>
    <t>Debug Interfaces and Traces</t>
  </si>
  <si>
    <t>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PSS_1.0_19H1_REV2,JSLP_PSS_1.1_19H1_REV2,JSLP_TestChip_19H1_PowerOn,JSLP_TestChip_19H1_PreAlpha,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HFPGA_RS2,TGL_HFPGA_RS3,TGL_HFPGA_RS4,TGL_U42_RS4_PV,TGL_UY42_PO,TGL_Y42_RS4_PV,TGL_Z0_(TGPLP-A0)_RS4_PPOExit,WHL_U42_Corp_PV,WHL_U42_PV,WHL_U43e_Corp_PV,TGL_U42_RS6_Alpha,TGL_U42_RS6_Beta,TGL_U42_RS6_PV,TGL_Y42_RS6_Alpha,TGL_Y42_RS6_Beta,TGL_Y42_RS6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</si>
  <si>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debug interfaces,NPK,S-states,TBT_PD_EC_NA,USB3.0</t>
  </si>
  <si>
    <t>BC-RQTBC-13202
BC-RQTBC-15179
BC-RQTBC-15201
1604300022 
 LKF PSS UCIS Coverage: IceLake-UCIS-409 
 LKF PRD Coverage: BC-RQTBCLF-310
BC-RQTBC-15538
TGL UCIS:1405566941,1909114546
JSL PRD:BC-RQTBC-15991
JSLP:1305899479
RKL:2207406057
ADL: 1305899494
MTL:16011187548 ,16011327241,16011327412</t>
  </si>
  <si>
    <t>USB3.0 DbC connection should be established between SUT and Host-System without any issue</t>
  </si>
  <si>
    <t>bios.arrowlake,bios.cannonlake,bios.coffeelake,bios.cometlake,bios.icelake-client,bios.jasperlake,bios.lakefield,bios.lunarlake,bios.meteorlake,bios.raptorlake,bios.tigerlake,bios.whiskeylake,ifwi.arrowlake,ifwi.cannonlake,ifwi.coffeelake,ifwi.cometlake,ifwi.icelake,ifwi.lakefield,ifwi.lunarlake,ifwi.meteorlake,ifwi.raptorlake,ifwi.tigerlake,ifwi.whiskeylake</t>
  </si>
  <si>
    <t>bios.arrowlake,bios.cannonlake,bios.coffeelake,bios.cometlake,bios.icelake-client,bios.jasperlake,bios.lakefield,bios.lunarlake,bios.meteorlake,bios.raptorlake,bios.tigerlake,bios.whiskeylake,ifwi.cannonlake,ifwi.coffeelake,ifwi.cometlake,ifwi.icelake,ifwi.lakefield,ifwi.meteorlake,ifwi.raptorlake,ifwi.tigerlake,ifwi.whiskeylake</t>
  </si>
  <si>
    <t>High</t>
  </si>
  <si>
    <t xml:space="preserve">This Test Cases is to Verify USB3DBC debug connection establishment during and after BIOS boot </t>
  </si>
  <si>
    <t>EC-FV2,EC-GPIO,EC-SX,TGL_NEW,UDL2.0_ATMS2.0,EC-PD-NA,OBC-CNL-CPU-NPK-Debug-DbC,OBC-CFL-CPU-NPK-Debug-DbC,OBC-ICL-CPU-NPK-Debug-DbC,OBC-LKF-CPU-NPK-Debug-DbC,OBC-TGL-CPU-NPK-Debug-DbC,TGL_BIOS_PO_P2,TGL_IFWI_PO_P2,TGL_IFWI_FOC_BLUE,COMMON_QRC_BAT,MTL_Sanity,IFWI_Payload_TBT,RKL-S X2_(CML-S+CMP-H)_S102,UTR_SYNC,LNLM5SGC,LNLM4SDC1,LNLM3SDC2,LNLM3SDC3,LNLM3SDC4,LNLM3SDC5,LNLM2SDC6,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RPL-SBGA_5SC,RPL-SBGA_4SC,RPL-SBGA_3SC,RPL-SBGA_3SC-2,RPL-SBGA_2SC1,RPL-SBGA_2SC21,RPL-Px_5SGC1,MTL_PSS_0.8_Block,MTL_HFPGA_SOC_S,MTL_Test_Suite,MTL_PSS_1.1,IFWI_TEST_SUITE,RPL-P_5SGC1,RPL-P_2SDC5,RPL-P_2SDC3,RPL-P_2SDC4,RPL-P_2SDC6,RPL-P_PNP_GC,RPL-P_4SDC1,RPL-P_3SDC2,IFWI_COMMON_UNIFIED,TGL_H_MASTER,TGL_H_5SGC1,TGL_H_4SDC1,TGL_H_4SDC2,TGL_H_4SDC,MTL_TRY_RUN,RPL-S_ 5SGC1,RPL-S_2SDC7RPL-S_4SDC1,RPL-S_4SDC2,RPL_S_IFWI_PO_Phase2,MTL_HFPGA_BLOCK,LNL_M_PSS0.8,LNL_M_PSS1.0,LNL_M_PSS1.05,LNL_M_PSS1.1,LNL_M_IFWI_PSS,RPL_Px_PO_P2,RPL_SBGA_IFWI_PO_Phase2,MTL_IFWI_CBV_TBT,MTL_IFWI_CBV_EC,MTL IFWI_Payload_Platform-Val,RPL_P_PO_P2,MTL_PSS_1.0,ARL_Px_IFWI_CI
,RPL_P_PO_P2,MTL_PSS_1.0_Block,RPL_P_Q0_DC2_PO_P2,ARL_S_IFWI_0.8PSS</t>
  </si>
  <si>
    <t>Verify USB2 DbC Functionality</t>
  </si>
  <si>
    <t>bios.platform,fw.ifwi.pchc</t>
  </si>
  <si>
    <t>CSS-IVE-101316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</si>
  <si>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HFPGA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</si>
  <si>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debug interfaces,NPK,USB2.0</t>
  </si>
  <si>
    <t>BC-RQTBC-13202
BC-RQTBC-15179
BC-RQTBC-15201 
 LKF PSS UCIS Coverage: IceLake-UCIS-409 ,4_335-UCIS-2925
 LKF PRD Coverage: BC-RQTBCLF-310,BC-RQTBCLF-277
BC-RQTBC-15538
TGLPRD: BC-RQTBCTL-690
 TGL UCIS:1405566941
LKF FR:4_335-FR-17299
JSLP PRD:BC-RQTBC-15991,BC-RQTBC-16161
RKL: 2203201893,2207406057
JSLP:2203201893,1305899486,1305899479
ADL: 1305899486, 2203201893
MTL:16011187548, 16011327241,16011187545,16011327353</t>
  </si>
  <si>
    <t>USB2.0 DbC connection should be established between SUT and Host-System without any issue</t>
  </si>
  <si>
    <t>bios.alderlake,bios.arrowlake,bios.cannonlake,bios.coffeelake,bios.cometlake,bios.icelake-client,bios.jasperlake,bios.lakefield,bios.lunarlake,bios.meteorlake,bios.raptorlake,bios.rocketlake,bios.tigerlake,bios.whiskeylake,ifwi.arrowlake,ifwi.cannonlake,ifwi.coffeelake,ifwi.cometlake,ifwi.icelake,ifwi.lakefield,ifwi.lunarlake,ifwi.meteorlake,ifwi.raptorlake,ifwi.tigerlake,ifwi.whiskeylake</t>
  </si>
  <si>
    <t>bios.alderlake,bios.arrowlake,bios.cannonlake,bios.coffeelake,bios.cometlake,bios.icelake-client,bios.jasperlake,bios.lakefield,bios.lunarlake,bios.meteorlake,bios.raptorlake,bios.rocketlake,bios.tigerlake,bios.whiskeylake,ifwi.cannonlake,ifwi.coffeelake,ifwi.cometlake,ifwi.icelake,ifwi.lakefield,ifwi.meteorlake,ifwi.raptorlake,ifwi.tigerlake,ifwi.whiskeylake</t>
  </si>
  <si>
    <t>This Test Cases is to Verify USB2DBC debug connection establishement and Trace log Functionality</t>
  </si>
  <si>
    <t>EC-GPIO,TGL_PSS0.8C,UDL2.0_ATMS2.0,LKF_PO_Phase2,LKF_PO_New_P1,TGL_ERB_PO,EC-PD-NA,ECLITE-FV,OBC-CNL-CPU-NPK-Debug-DbC,OBC-CFL-CPU-NPK-Debug-DbC,OBC-ICL-CPU-NPK-Debug-DbC,OBC-LKF-CPU-NPK-Debug-DbC,OBC-TGL-CPU-NPK-Debug-DbC,TGL_BIOS_PO_P2,TGL_IFWI_PO_P2,LKF_B0_Power_ON,RKL_POE,ADL-S_TGP-H_PO_Phase2,ADL-S_ADP-S_DDR4_2DPC_PO_Phase3,COMMON_QRC_BAT,MTL_Sanity,IFWI_Payload_Platform,ADL-S_Delta2,ADL-P_ADP-LP_DDR4_PO Suite_Phase3,PO_Phase_3,RKL-S X2_(CML-S+CMP-H)_S62,RKL-S X2_(CML-S+CMP-H)_S102,ADL-P_ADP-LP_LP5_PO Suite_Phase3,ADL-P_ADP-LP_DDR5_PO Suite_Phase3,ADL-P_ADP-LP_LP4x_PO Suite_Phase3,ADL-P_QRC_BAT,UTR_SYNC,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ADL_M_PO_Phase2,MTL_PSS_0.8_Block,RPL-S_ 5SGC1,RPL-S_2SDC7,RPL_S_MASTER,RPL_P_MASTER,RPL_S_BackwardCompc,MTL_HFPGA_SOC_S,ADL-S_ 5SGC_1DPC,ADL-S_4SDC1,ADL-S_4SDC2,ADL-S_4SDC4,ADL_N_5SGC1,ADL_N_4SDC1,ADL_N_3SDC1,ADL_N_2SDC1,ADL_N_2SDC2,ADL_N_2SDC3,MTL_Test_Suite,MTL_PSS_1.1,IFWI_TEST_SUITE,IFWI_COMMON_UNIFIED,TGL_H_MASTER,TGL_H_5SGC1,TGL_H_4SDC1,TGL_H_4SDC2,TGL_H_4SDC,MTL_TRY_RUN,MTL_VS_0.8_TEST_SUITE_Additional,ADL-P_5SGC1,ADL-P_5SGC2,RKL_S_X1_2*1SDC,RPL_S_PO_P2,ADL_M_QRC_BAT,ADL-M_5SGC1,ADL-M_3SDC2,ADL-M_2SDC1,ADL-M_2SDC2,ADL-P_4SDC1,ADL_N_PO_Phase2,ADL-N_QRC_BAT,ADL_N_REV0,ADL-N_REV1,ADL_SBGA_5GC,ADL_SBGA_3DC1,ADL_SBGA_3DC2,ADL_SBGA_3DC3,ADL_SBGA_3DC4,ADL_SBGA_3DC,LNL_M_PSS0.8,LNL_M_PSS1.0,LNL_M_PSS1.05,LNL_M_PSS1.1,MTL_S_BIOS_Emulation,RPL_Px_PO_P2,RPL_SBGA_PO_P2,MTL IFWI_Payload_Platform-Val,RPL_P_PO_P2,RPL_P_Q0_DC2_PO_P2,ARL_S_IFWI_0.8PSS,MTLSGC1, MTLSDC4,MTLSDC2,MTLSDC1,MTLSDC5,MTLSDC3</t>
  </si>
  <si>
    <t>https://hsdes.intel.com/appstore/article/#/1304602987/main</t>
  </si>
  <si>
    <t>Verify different power state changes on Modern standby enabled system</t>
  </si>
  <si>
    <t>CSS-IVE-102168</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</si>
  <si>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B0_RS4_Beta,LKF_B0_RS4_PO,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</si>
  <si>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Standby),S0ix-states,S-states</t>
  </si>
  <si>
    <t>Scenario derived from HSD : 1604273715
BC-RQTBC-2880
BC-RQTBC-14026
ICL : BC-RQTBC-15321, BC-RQTBC-15323
TGL: BC-RQTBCTL-1220,1405574522,BC-RQTBCTL-679
BC-RQTBCTL-1223
BC-RQTBC-16813 
JSL: 2203202879 , 1607196068
RKL:2203202979, 1405574836
JSLP : 2203202979 , 2203202854
ADL: 2205168114,2205168210,2205168404,2205167043,2205166859,2205168086,1407721629</t>
  </si>
  <si>
    <t xml:space="preserve">Various power state changes on Modern standby enabled system should be successful </t>
  </si>
  <si>
    <t>bios.alderlake,bios.amberlake,bios.arrowlake,bios.cannonlake,bios.coffeelake,bios.cometlake,bios.icelake-client,bios.jasperlake,bios.kabylake,bios.kabylake_r,bios.lakefield,bios.lunarlake,bios.meteorlake,bios.raptorlake,bios.rocketlake,bios.tigerlake,bios.whiskeylake,ifwi.amberlake,ifwi.arrowlake,ifwi.cannonlake,ifwi.coffeelake,ifwi.cometlake,ifwi.icelake,ifwi.kabylake,ifwi.kabylake_r,ifwi.lakefield,ifwi.lunarlake,ifwi.meteorlake,ifwi.raptorlake,ifwi.tigerlake,ifwi.whiskeylake</t>
  </si>
  <si>
    <t>bios.alderlake,bios.amberlake,bios.arrow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</si>
  <si>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 xml:space="preserve">Intention of the testcase is to verify different power state changes on Modern standby enabled system The following sequence of Power state changes are verified on a Modern standby enabled system =&gt; MoS -&gt; S4 -&gt; MoS - &gt; S5 -&gt; MoS -&gt; G3 -&gt; MoS </t>
  </si>
  <si>
    <t>EC-BAT,EC-SX,UDL2.0_ATMS2.0,OBC-CNL-PTF-PMC-PM-Sx,OBC-ICL-PTF-PMC-PM-Sx,OBC-TGL-PTF-PMC-PM-Sx,OBC-LKF-PTF-PMC-PM-Sx,CML_EC_FV,TGL_Arch_review,RKL_POE,CML-H_ADP-S_PO_Phase2,LKF_WCOS_BIOS_BAT_NEW,ECVAL-DT-EXBAT,ECVAL-EXBAT-2018,LKF_Battery,ADL_P_ERB_BIOS_PO,IFWI_Payload_PMC,RKL-S X2_(CML-S+CMP-H)_S62,RKL-S X2_(CML-S+CMP-H)_S102,UTR_SYNC,RPL_S_BackwardComp,RPL_S_MASTER,RPL-P_5SGC1,RPL-P_5SGC2,RPL-P_4SDC1,RPL-P_3SDC2,RPL-P_2SDC3,RPL-S_5SGC1,RPL-S_4SDC1,RPL-S_4SDC2,RPL-S_2SDC1,RPL-S_2SDC2,RPL-S_2SDC3,RPL-S_2SDC8,ADL-S_ 5SGC_1DPC,ADL-S_4SDC1,ADL_N_MASTER,ADL_N_5SGC1,ADL_N_4SDC1,ADL_N_3SDC1,ADL_N_2SDC1,ADL_N_2SDC2,IFWI_TEST_SUITE,IFWI_COMMON_UNIFIED,TGL_H_MASTER,ADL-P_5SGC1,ADL-P_5SGC2,ADL-M_5SGC1,ADL_N_REV0,ADL-N_REV1,ADL_SBGA_5GC,ADL_SBGA_3DC1,ADL_SBGA_3DC2,ADL_SBGA_3DC3,ADL_SBGA_3DC4,RPL-SBGA_5SC,RPL-S_2SDC7,RPL-Px_5SGC1,MTL-M_5SGC1,MTL-M_4SDC1,MTL-M_4SDC2,MTL-M_3SDC3,MTL-M_2SDC4,MTL-M_2SDC5,MTL-M_2SDC6,ADL-S_Post-Si_In_Production,MTL_IFWI_CBV_EC,MTL-P_5SGC1,MTL-P_4SDC1,MTL-P_4SDC2,MTL-P_3SDC3,MTL-P_3SDC4,MTL-P_2SDC5,MTL-P_2SDC6,RPL-SBGA_3SC,RPL-Px_4SP2,RPL-P_2SDC4,RPL-P_2SDC5,RPL-P_2SDC6,MTLSGC1,MTLSDC1,MTLSDC2,MTLSDC3,MTLSDC4,LNLM5SGC,LNLM4SDC1,LNLM3SDC2,LNLM3SDC3,LNLM3SDC4,LNLM3SDC5,LNLM2SDC6,ARL_S_IFWI_0.5PSS</t>
  </si>
  <si>
    <t>Verify different power state changes on system post Sleep cycle</t>
  </si>
  <si>
    <t>CSS-IVE-102169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</si>
  <si>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</si>
  <si>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Scenario derived from HSD : 1604273715
JSL: 2202553192 , 2202553195 , 2202553186
ADL: 2205168114,2205168210,2205168301,2205167043,2205166859,2205438959,1407721629
MTL : 16011187692, 16011327487</t>
  </si>
  <si>
    <t>System should enter and exit S3 after S4 and S5  No yellow bang should observe in device manager after Sx</t>
  </si>
  <si>
    <t>bios.alderlake,bios.amberlake,bios.arrowlake,bios.cannonlake,bios.coffeelake,bios.cometlake,bios.icelake-client,bios.jasperlake,bios.kabylake,bios.kabylake_r,bios.meteorlake,bios.raptorlake,bios.rocketlake,bios.tigerlake,bios.whiskeylake,ifwi.amberlake,ifwi.arrowlake,ifwi.cannonlake,ifwi.coffeelake,ifwi.cometlake,ifwi.icelake,ifwi.kabylake,ifwi.kabylake_r,ifwi.lunarlake,ifwi.meteorlake,ifwi.raptorlake,ifwi.tigerlake,ifwi.whiskeylake</t>
  </si>
  <si>
    <t>bios.alderlake,bios.amberlake,bios.arrowlake,bios.cannonlake,bios.coffeelake,bios.cometlake,bios.icelake-client,bios.jasperlake,bios.kabylake,bios.kabylake_r,bios.lunarlake,bios.meteorlake,bios.raptorlake,bios.rocketlake,bios.tigerlake,bios.whiskeylake,ifwi.amberlake,ifwi.cannonlake,ifwi.coffeelake,ifwi.cometlake,ifwi.icelake,ifwi.kabylake,ifwi.kabylake_r,ifwi.meteorlake,ifwi.raptorlake,ifwi.tigerlake,ifwi.whiskeylake</t>
  </si>
  <si>
    <t xml:space="preserve">Intention of the testcase is to verify different power state changes on system post Sleep cycle  The following sequence of Power state changes are verified on the system =&gt; S3 -&gt; S4 -&gt; S3 - &gt; S5 -&gt; S3 -&gt; G3 -&gt; S3 </t>
  </si>
  <si>
    <t>EC-BAT,EC-SX,InProdATMS1.0_03March2018,PSE 1.0,EC-BAT-automation,OBC-CNL-PTF-PMC-PM-Sx,OBC-ICL-PTF-PMC-PM-Sx,OBC-TGL-PTF-PMC-PM-Sx,KBLR_ATMS1.0_Automated_TCs,CML_EC_FV,ADL_S_Dryrun_Done,ECVAL-EXBAT-2018,ECVAL-DT-FV,IFWI_Payload_PMC,MTL_PSS_1.0,LNL_M_PSS1.0,RKL-S X2_(CML-S+CMP-H)_S62,RKL-S X2_(CML-S+CMP-H)_S102,MTL_PSS_0.8,ARL_S_PSS0.8,LNL_M_PSS0.8,UTR_SYNC,MTL_HFPGA_SOC_S,RPL_S_BackwardComp,RPL_S_MASTER,RPL-P_5SGC1,RPL-P_5SGC2,RPL-P_4SDC1,RPL-P_2DC3,RPL-P_3SDC2,RPL-P_2SDC3,RPL-S_5SGC1,RPL-S_4SDC1,RPL-S_4SDC2,RPL-S_2SDC1,RPL-S_2SDC2,RPL-S_2SDC3,RPL-S_ 5SGC1,RPL-S_2SDC8,ADL-S_ 5SGC_1DPC,ADL-S_4SDC1,ADL_N_MASTER,ADL_N_5SGC1,ADL_N_4SDC1,ADL_N_3SDC1,ADL_N_2SDC1,ADL_N_2SDC2,ADL_N_2SDC3,IFWI_TEST_SUITE,IFWI_COMMON_UNIFIED,IFWI_FOC_BAT,TGL_H_MASTER,ADL-P_5SGC2,ADL_N_REV0,MTL_SIMICS_IN_EXECUTION_TEST,ADL-N_REV1,MTL_HSLE_Sanity_SOC,ADL_SBGA_5GC,ADL_SBGA_3DC1,ADL_SBGA_3DC2,ADL_SBGA_3DC3,ADL_SBGA_3DC4,RPL-SBGA_5SC,RPL-S_2SDC7,RPL-Px_5SGC1,MTL-M_5SGC1,MTL-M_4SDC1,MTL-M_4SDC2,MTL-M_3SDC3,MTL-M_2SDC4,MTL-M_2SDC5,MTL-M_2SDC6,ADL-S_Post-Si_In_Production,MTL-M/P_Pre-Si_In_Production,MTL_IFWI_CBV_PMC,MTL_IFWI_CBV_EC,MTL_IFWI_CBV_BIOS,MTL-P_5SGC1,MTL-P_4SDC1,MTL-P_4SDC2,MTL-P_3SDC3,MTL-P_3SDC4,MTL-P_2SDC5,MTL-P_2SDC6,MTL_A0_P1,RPL-SBGA_3SC,RPL-Px_2SDC1,RPL-Px_4SP2,RPL-P_2SDC4,RPL-P_2SDC5,RPL-P_2SDC6,MTL_M_P_PV_POR,MTLSGC1,MTLSDC3,MTLSDC4,LNLM5SGC,LNLM4SDC1,LNLM3SDC2,LNLM3SDC3,LNLM3SDC4,LNLM3SDC5,LNLM2SDC6</t>
  </si>
  <si>
    <t>Verify system stability on waking from idle state pre and post S3 cycle</t>
  </si>
  <si>
    <t>CSS-IVE-102193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</si>
  <si>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FPGA_PSS1.0,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</si>
  <si>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BC-RQTBC-10429
TGL:BC-RQTBCTL-1145,BC-RQTBCTL-1144
JSL: 2202553186
ADL: 2205168301,2202553186
MTL : 16011187692, 16011327487</t>
  </si>
  <si>
    <t>System should be stable on waking from idle state pre and post S3 cycle</t>
  </si>
  <si>
    <t>bios.alderlake,bios.amberlake,bios.apollolake,bios.arrowlake,bios.broxton,bios.cannonlake,bios.coffeelake,bios.cometlake,bios.geminilake,bios.icelake-client,bios.jasperlake,bios.kabylake,bios.kabylake_r,bios.lunarlake,bios.meteorlake,bios.raptorlake,bios.rocketlake,bios.tigerlake,bios.whiskeylake,ifwi.amberlake,ifwi.apollolake,ifwi.arrowlake,ifwi.broxton,ifwi.cannonlake,ifwi.coffeelake,ifwi.cometlake,ifwi.geminilake,ifwi.icelake,ifwi.kabylake,ifwi.kabylake_r,ifwi.lunarlake,ifwi.meteorlake,ifwi.raptorlake,ifwi.tigerlake,ifwi.whiskeylake</t>
  </si>
  <si>
    <t>bios.alderlake,bios.amberlake,bios.apollolake,bios.arrow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</si>
  <si>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Intention of the testcase is to verify system stability on waking from idle state pre and post S3 cycle</t>
  </si>
  <si>
    <t>CNL_Automation_Production,InProdATMS1.0_03March2018,PSE 1.0,OBC-CNL-PTF-PMC-PM-Sx,OBC-ICL-PTF-PMC-PM-Sx,OBC-TGL-PTF-PMC-PM-Sx,GLK_ATMS1.0_Automated_TCs,KBLR_ATMS1.0_Automated_TCs,ADL_S_Dryrun_Done,PSS_ADL_Automation_In_Production,ADL_P_Automated_TCs,IFWI_Payload_PMC,RKL-S X2_(CML-S+CMP-H)_S62,RKL-S X2_(CML-S+CMP-H)_S102,MTL_PSS_0.8,ARL_S_PSS0.8,,UTR_SYNC,MTL_HFPGA_SOC_S,RPL_S_BackwardComp,RPL_S_MASTER,RPL-P_5SGC1,RPL-P_5SGC2,RPL-P_4SDC1,RPL-P_3SDC2,RPL-P_2SDC3,RPL-S_5SGC1,RPL-S_4SDC1,RPL-S_4SDC2,RPL-S_2SDC1,RPL-S_2SDC2,RPL-S_2SDC3,RPL-S_ 5SGC1,RPL-S_2SDC8,ADL-S_ 5SGC_1DPC,ADL-S_4SDC1,ADL_N_MASTER,ADL_N_5SGC1,ADL_N_4SDC1,ADL_N_3SDC1,ADL_N_2SDC1,ADL_N_2SDC3,IFWI_TEST_SUITE,IFWI_COMMON_UNIFIED,TGL_H_MASTER,ADL-P_5SGC2,ADL_N_REV0,MTL_SIMICS_IN_EXECUTION_TEST,ADL-N_REV1,MTL_HSLE_Sanity_SOC,ADL_SBGA_5GC,ADL_SBGA_3DC1,ADL_SBGA_3DC2,ADL_SBGA_3DC3,ADL_SBGA_3DC4,RPL-SBGA_5SC,RPL-SBGA_4SC,RPL-SBGA_3SC,RPL-SBGA_2SC1,RPL-SBGA_2SC2,RPL-S_2SDC7,RPL-Px_5SGC1,MTL-M_5SGC1,MTL-M_4SDC1,MTL-M_4SDC2,MTL-M_3SDC3,MTL-M_2SDC4,MTL-M_2SDC5,MTL-M_2SDC6,ADL-S_Post-Si_In_Production,MTL_IFWI_CBV_PMC,MTL_IFWI_CBV_BIOS,MTL-P_5SGC1,MTL-P_4SDC1,MTL-P_4SDC2,MTL-P_3SDC3,MTL-P_3SDC4,MTL-P_2SDC5,MTL-P_2SDC6,MTL_A0_P1,RPL-S_Post-Si_In_Production,RPL-Px_4SP2,RPL-Px_2SDC1,RPL-P_2SDC4,RPL-P_2SDC5,RPL-P_2SDC6,MTL_M_P_PV_POR,MTLSDC4,LNLM5SGC,LNLM4SDC1,LNLM3SDC2,LNLM3SDC3,LNLM3SDC4,LNLM3SDC5,LNLM2SDC6</t>
  </si>
  <si>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cannonlake,ifwi.coffeelake,ifwi.cometlake,ifwi.geminilake,ifwi.icelake,ifwi.kabylake,ifwi.kabylake_r,ifwi.meteorlake,ifwi.raptorlake,ifwi.tigerlake,ifwi.whiskeylake</t>
  </si>
  <si>
    <t>Verify 3.5mm jack Wired headphones/headset detection on Pre and Post S0i3 (Modern Standby) cycle</t>
  </si>
  <si>
    <t>CSS-IVE-113708</t>
  </si>
  <si>
    <t>ADL-S_ADP-S_SODIMM_DDR5_1DPC_Alpha,ADL-S_ADP-S_UDIMM_DDR5_1DPC_PreAlpha,GLK_B0_RS3_PV,ICL_U42_RS6_PV,ICL_Y42_RS6_PV,JSLP_POR_20H1_Alpha,JSLP_POR_20H1_PreAlpha,JSLP_POR_20H2_Beta,JSLP_POR_20H2_PV,JSLP_TestChip_19H1_PreAlpha,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1.1,TGL_U42_RS4_PV,TGL_Y42_RS4_PV,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</si>
  <si>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3.5mm Jack,audio codecs,S0ix-states</t>
  </si>
  <si>
    <t>BC-RQTBC-10138, IceLake-UCIS-720,IceLake-UCIS-4251
IceLake-UCIS-4250
IceLake-UCIS-1738(Rev 2.3)
UCIS Rev2.4
IceLake-UCIS-1911
IceLake-UCIS-1909
IceLake-UCIS-2779
4_335-UCIS-1794
TGL HSD-ES ID 1209951422 
TGL HSD-ES ID 1209950179
TGL HSD-ES ID 220195286
TGL HSD-ES ID 220194417
TGL HSD-ES ID 220194369
TGL HSD-ES ID 220195230
BC-RQTBC-16198</t>
  </si>
  <si>
    <t>Ensure that the headphone/headset is detecting as expected </t>
  </si>
  <si>
    <t>bios.alderlake,bios.arrowlake,bios.geminilake,bios.icelake-client,bios.jasperlake,bios.lakefield,bios.lunarlake,bios.meteorlake,bios.raptorlake,bios.rocketlake,bios.tigerlake,ifwi.geminilake,ifwi.icelake,ifwi.lakefield,ifwi.raptorlake,ifwi.tigerlake</t>
  </si>
  <si>
    <t>bios.alderlake,bios.arrowlake,bios.icelake-client,bios.jasperlake,bios.lakefield,bios.lunarlake,bios.meteorlake,bios.raptorlake,bios.rocketlake,bios.tigerlake,ifwi.icelake,ifwi.lakefield,ifwi.raptorlake,ifwi.tigerlake</t>
  </si>
  <si>
    <t>Socwatch</t>
  </si>
  <si>
    <t>Wired headphones/headset detection
Expected results:
Able to verify headphone detection in Device manager and control panel</t>
  </si>
  <si>
    <t>ICL_BAT_NEW,ICL-ArchReview-PostSi,ICL_RFR,BIOS_EXT_BAT,UDL2.0_ATMS2.0,LKF_PO_Phase3,LKF_PO_New_P3,OBC-LKF-PCH-AVS-Audio-HDA_Headphone,OBC-ICL-PCH-AVS-Audio-HDA_Headphone,OBC-TGL-PCH-AVS-Audio-HDA_Headphone,IFWI_Payload_Platform,MTL_PSS_1.0,ARL_S_PSS1.0,UTR_SYNC,MTLSGC1,MTLSDC1,MTLSDC4,RPL_S_MASTER,RPL_S_BackwardComp,ADL-S_ 5SGC_1DPC,ADL-S_4SDC1,ADL-S_4SDC2,ADL-S_4SDC4,ADL_N_MASTER,ADL_N_5SGC1,ADL_N_4SDC1,ADL_N_3SDC1,ADL_N_2SDC1,ADL_N_2SDC2,ADL_N_2SDC3,TGL_H_MASTER,MTL_Test_Suite,IFWI_TEST_SUITE,IFWI_COMMON_UNIFIED,RPL-S_ 5SGC1,RPL-S_4SDC1,RPL-S_4SDC2,RPL-S_2SDC1,RPL-S_2SDC2,RPL-S_2SDC3,ADL-P_5SGC1,ADL-P_5SGC2,ADL-M_5SGC1,MTL_S_PSS_0.8,ARL_S_PSS0.8,MTL_S_IFWI_PSS_0.8,RPL-P_5SGC1,RPL-P_4SDC1,RPL-P_3SDC2,RPL-P_2SDC4,ADL_N_REV0,ADL-N_REV1,ADL_SBGA_5GC,ADL_SBGA_3DC1,ADL_SBGA_3DC2,ADL_SBGA_3DC3,ADL_SBGA_3DC4,RPL-SBGA_5SC1,ADL-M_3SDC1,ADL-M_3SDC2,ADL-M_2SDC1,ADL-M_2SDC2,MTL_PSS_CMS,MTL_PSS_CMS,RPL-P_PNP_GC,RPL-P_3SDC3,RPL-S_2SDC7,MTL-M_5SGC1,MTL-M_4SDC1,MTL-M_4SDC2,MTL-M_3SDC3,MTL-M_2SDC4,MTL-M_2SDC5,MTL-M_2SDC6,LNL_M_PSS1.0,MTL-P_5SGC1,MTL-P_4SDC1,MTL-P_4SDC2,MTL-P_3SDC3,MTL-P_3SDC4,MTL-P_2SDC5,MTL-P_2SDC6,RPL-S_2SDC8,RPL-P_2SDC4,RPL-P_2SDC5,RPL-P_2SDC6,MTL_PSS_0.8_BLOCK,MTL_S_PSS_BLOCK,LNLM5SGC,LNLM4SDC1,LNLM3SDC2,LNLM3SDC3,LNLM3SDC4,LNLM3SDC5,LNLM2SDC6</t>
  </si>
  <si>
    <t>Verify system completes S4 Resume Cycles using "ResumeOK.efi" tool</t>
  </si>
  <si>
    <t>CSS-IVE-114359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</si>
  <si>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KBLR_Y22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</si>
  <si>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RTC,S-states</t>
  </si>
  <si>
    <t>ResumeOK.efi :Windows S4 verification utility
JSL: 2202553192
ADL: 2205167043
MTL : 16011187701, 16011326892</t>
  </si>
  <si>
    <t>System should complete S4 cycles successfully without any issue using EFI tool</t>
  </si>
  <si>
    <t>bios.alderlake,bios.amber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</si>
  <si>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Intention of the testcase is to verify system can perform S4 cycles successfully without any system hang or crashResumeOK: Introduction======================The ResumeOK.efi UEFI test application verifies that Windows resume from S4 memory map requirements are satisfied. More precisely it guarantees that the memory ranges Windows considers &amp;quot;free&amp;quot; don"t change, i.e., Conventional, BootServicesCode/Data, LoaderCode/Data, ACPIReclaim, and furthermore that the memory regions Windows considers &amp;quot;run-time&amp;quot; (RunTimeServicesCode/Data, MMIO, MMPortIO) also do not change.The primary purpose of the application is to provide a lightweight tool UEFI developers can use to quickly test whether Windows resume from S4 requirements are satisfied, without having to load the full-blown OS, and become Windows debug experts.Furthermore, the ResumeOK.efi application will identify any conflicted memory range whereas Windows WINRESUME.efi silently fails over to cold boot on AOAC platforms unless a debugger is attached and the -bootdebug option is enabled on WINRESUME.efi"s BCD object.</t>
  </si>
  <si>
    <t>ICL_BAT_NEW,ICL-ArchReview-PostSi,ICL_RFR,BIOS_EXT_BAT,UDL2.0_ATMS2.0,OBC-CNL-PTF-PMC-PM-Sx,OBC-ICL-PTF-PMC-PM-Sx,OBC-TGL-PTF-PMC-PM-Sx,OBC-LKF-PTF-PMC-PM-Sx,OBC-CFL-PTF-PMC-PM-Sx,TGL_BIOS_PO_P2,TGL_H_PSS_BIOS_BAT,ADL_S_Dryrun_Done,ADL-S_TGP-H_PO_Phase2,WCOS_BIOS_WHCP_REQ,LKF_WCOS_BIOS_BAT_NEW,MTL_PSS_0.5,LNL_M_PSS0.5,ADL_P_ERB_BIOS_PO,IFWI_Payload_PMC,IFWI_Payload_EC,MTL_PSS_1.0,LNL_M_PSS1.0,RKL-S X2_(CML-S+CMP-H)_S62,RKL-S X2_(CML-S+CMP-H)_S102,MTL_PSS_0.8,LNL_M_PSS0.8,RPL_S_PSS_BASE,UTR_SYNC,MTL_HFPGA_SOC_S,RPL_S_BackwardComp,RPL_S_MASTER,RPL-P_5SGC1,RPL-P_5SGC2,RPL-P_4SDC1,RPL-P_3SDC2,RPL-P_2SDC3,RPL-S_5SGC1,RPL-S_4SDC1,RPL-S_4SDC2,RPL-S_2SDC1,RPL-S_2SDC2,RPL-S_2SDC3,RPL-S_ 5SGC1,ADL-S_ 5SGC_1DPC,ADL-S_4SDC1,ADL-S_4SDC2,ADL-S_4SDC4,ADL_N_MASTER,ADL_N_5SGC1,ADL_N_4SDC1,ADL_N_3SDC1,ADL_N_2SDC1,ADL_N_2SDC2,ADL_N_2SDC3,IFWI_TEST_SUITE,IFWI_COMMON_UNIFIED,TGL_H_MASTER,ADL-P_5SGC1,ADL-P_5SGC2,ADL-M_5SGC1,ADL-M_3SDC1,ADL-M_3SDC2,ADL-M_3SDC3,ADL-M_2SDC1,ADL-P_4SDC1,ADL-P_4SDC2,ADL-P_3SDC1,ADL-P_3SDC2,ADL-P_3SDC3,ADL-P_3SDC4,ADL-P_2SDC1,ADL-P_2SDC2,ADL-P_2SDC3,ADL-P_2SDC4,ADL-P_2SDC5,ADL-P_2SDC6_OC,ADL-P_3SDC5,ADL_N_REV0,MTL_SIMICS_IN_EXECUTION_TEST,ADL-N_REV1,MTL_IFWI_BAT,MTL_HSLE_Sanity_SOC,ADL_SBGA_5GC,ADL_SBGA_3DC1,ADL_SBGA_3DC2,ADL_SBGA_3DC3,ADL_SBGA_3DC4,RPL-SBGA_5SC,RPL_P_PSS_BIOS,RPL-S_2SDC7,MTL-M_5SGC1,MTL-M_4SDC1,MTL-M_4SDC2,MTL-M_3SDC3,MTL-M_2SDC4,MTL-M_2SDC5,MTL-M_2SDC6,RPL-Px_4SDC1,RPL-Px_5SGC1,MTL_IFWI_CBV_PMC,MTL IFWI_Payload_Platform-Val,MTL-P_5SGC1,MTL-P_4SDC1,MTL-P_4SDC2,MTL-P_3SDC3,MTL-P_3SDC4,MTL-P_2SDC5,MTL-P_2SDC6,MTL_A0_P1,MTL_M_P_PV_POR,MTLSGC1,MTLSDC1,MTLSDC2,MTLSDC3,MTLSDC4</t>
  </si>
  <si>
    <t>Verify System auto wakes from hibernate via RTC with system in AC mode</t>
  </si>
  <si>
    <t>CSS-IVE-115591</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</si>
  <si>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t>
  </si>
  <si>
    <t>ICL: https://hsdes.intel.com/appstore/article/#/2201448220  
CFL: https://hsdes.intel.com/appstore/article/#/2204147183
KBL/KBLR/AML : https://hsdes.intel.com/appstore/article/#/2205496843
TGL: BC-RQTBCTL-2790
CML: BC-RQTBC-16976
RKL: 2203202972
JSL: 2202553192 , BC-RQTBC-17043 , 1607196264
ADL: 2203202972,2205167043
MTL : 16011187701, 16011326892</t>
  </si>
  <si>
    <t xml:space="preserve">System should auto wake from hibernate via RTC with system in AC mode </t>
  </si>
  <si>
    <t>bios.alderlake,bios.amberlake,bios.arrowlake,bios.coffeelake,bios.cometlake,bios.icelake-client,bios.jasperlake,bios.kabylake,bios.kabylake_r,bios.lakefield,bios.lunarlake,bios.meteorlake,bios.raptorlake,bios.rocketlake,bios.tigerlake,bios.whiskeylake,ifwi.amberlake,ifwi.arrowlake,ifwi.coffeelake,ifwi.cometlake,ifwi.icelake,ifwi.kabylake,ifwi.kabylake_r,ifwi.lakefield,ifwi.lunarlake,ifwi.meteorlake,ifwi.raptorlake,ifwi.tigerlake,ifwi.whiskeylake</t>
  </si>
  <si>
    <t>bios.alderlake,bios.amberlake,bios.coffeelake,bios.cometlake,bios.icelake-client,bios.jasperlake,bios.kabylake,bios.kabylake_r,bios.lunarlake,bios.meteorlake,bios.raptorlake,bios.rocketlake,bios.tigerlake,bios.whiskeylake,ifwi.amberlake,ifwi.coffeelake,ifwi.cometlake,ifwi.icelake,ifwi.kabylake,ifwi.kabylake_r,ifwi.meteorlake,ifwi.raptorlake,ifwi.tigerlake,ifwi.whiskeylake</t>
  </si>
  <si>
    <t xml:space="preserve">Intention of the testcase is to verify System auto wakes from hibernate via RTC with system in AC mode  ACPI Time and Alarm device (TAD) to set an alarm to wake the system automatically </t>
  </si>
  <si>
    <t>UDL2.0_ATMS2.0,CML_Delta_From_WHL,ADL_S_Dryrun_Done,ADL-S_ADP-S_DDR4_2DPC_PO_Phase3,MTL_PSS_0.5,LNL_M_PSS0.5,IFWI_Payload_PMC,IFWI_Payload_EC,MTL_PSS_1.0,LNL_M_PSS1.0,ADL-P_ADP-LP_DDR4_PO Suite_Phase3,PO_Phase_3,ADL-P_ADP-LP_LP5_PO Suite_Phase3,ADL-P_ADP-LP_DDR5_PO Suite_Phase3,ADL-P_ADP-LP_LP4x_PO Suite_Phase3,RKL-S X2_(CML-S+CMP-H)_S62,RKL-S X2_(CML-S+CMP-H)_S102,MTL_PSS_0.8,LNL_M_PSS0.8,UTR_SYNC,ADL_N_MASTER,MTL_S_MASTER,RPL_S_BackwardComp,RPL_S_MASTER,RPL-P_5SGC1,RPL-P_5SGC2,RPL-P_4SDC1,RPL-P_3SDC2,RPL-P_2SDC3,RPL-S_5SGC1,RPL-S_4SDC1,RPL-S_4SDC2,RPL-S_2SDC1,RPL-S_2SDC2,RPL-S_2SDC3,RPL-S_ 5SGC1,RPL-S_2SDC8,MTL_HFPGA_SOC_S,ADL-S_ 5SGC_1DPC,ADL-S_4SDC1,ADL-S_4SDC2,ADL-S_4SDC4,ADL_N_5SGC1,ADL_N_4SDC1,ADL_N_3SDC1,ADL_N_2SDC1,ADL_N_2SDC2,ADL_N_2SDC3,IFWI_TEST_SUITE,IFWI_COMMON_UNIFIED,TGL_H_MASTER,MTL_VS_0.8_TEST_SUITE_Additional,MTL_P_VS_0.8,MTL_M_VS_0.8,ADL-P_5SGC1,ADL-P_5SGC2,RPL_S_PO_P3,ADL-M_5SGC1,ADL_N_REV0,MTL_SIMICS_IN_EXECUTION_TEST,ADL_N_PO_Phase3,MTL_S_Sanity,ADL-N_REV1,MTL_IFWI_BAT,MTL_HSLE_Sanity_SOC,ADL_SBGA_5GC,ADL_SBGA_3DC1,ADL_SBGA_3DC2,ADL_SBGA_3DC3,ADL_SBGA_3DC4,RPL-SBGA_3SC,NA_4_FHF,RPL_S_QRCBAT,RPL-S_2SDC7,RPL-Px_5SGC1,RPL_Px_PO_P3,RPL_Px_QRC,MTL-M_5SGC1,MTL-M_4SDC1,MTL-M_4SDC2,MTL-M_3SDC3,MTL-M_2SDC4,MTL-M_2SDC5,MTL-M_2SDC6,RPL_SBGA_PO_P3,MTL_IFWI_CBV_PMC,MTL_IFWI_CBV_BIOS,MTL-P_3SDC3,MTL-P_2SDC5,MTL-P_2SDC6,MTL_A0_P1,RPL_P_PO_P3,RPL-P_2SDC4,RPL-P_2SDC5,RPL-P_2SDC6,RPL-sbga_QRC_BAT,MTL_M_P_PV_POR,RPL_P_QRC,RPL_P_Q0_DC2_PO_P3,ARL_S_IFWI_PSS,LNLM5SGC,LNLM4SDC1,LNLM3SDC2,LNLM3SDC3,LNLM3SDC4,LNLM3SDC5,LNLM2SDC6,ARL_S_IFWI_1.1PSS,MTLSGC1</t>
  </si>
  <si>
    <t>Verify OS content during system"s hibernation entry and exit</t>
  </si>
  <si>
    <t>CSS-IVE-115668</t>
  </si>
  <si>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LKF_A0_RS4_Alpha,LKF_A0_RS4_POE,LKF_B0_RS4_Beta,LKF_B0_RS4_PO,LKF_Bx_ROW_19H1_Alpha,LKF_Bx_ROW_19H2_Beta,LKF_Bx_ROW_19H2_PV,LKF_Bx_ROW_20H1_PV,LKF_Bx_Win10X_PV,LKF_Bx_Win10X_Beta,LKF_HFPGA_RS3_PSS1.0,LKF_HFPGA_RS3_PSS1.1,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5_20H1_PreAlpha,ADL-M_ADP-M_LP5_21H1_PreAlpha,ADL-M_ADP-M_LP4x_Win10x_PreAlpha,ADL-P_ADP-LP_DDR4_PreAlpha,ADL-P_ADP-LP_DDR5_PreAlpha</t>
  </si>
  <si>
    <t>Power Btn/HID,S-states</t>
  </si>
  <si>
    <t>IceLake-UCIS-1704
LKF:IceLake-UCIS-1405,4_335-UCIS-3261,4_335-UCIS-3268,4_335-TSTRN-5073
TGL:IceLake-UCIS-1806
TGL:BC-RQTBCTL-1135,RCR 220194438
TGL:FR-1405574836(IceLake-FR-45805),1405574806(IceLake-FR-34217),1405574522
JSL:4_335-UCIS-1615 , 2202553192 
RKL: 1405574836
ADL: 2205167043</t>
  </si>
  <si>
    <t>OS content should not get altered/corrupted during a Hibernation cycles</t>
  </si>
  <si>
    <t>bios.alderlake,bios.arrowlake,bios.coffeelake,bios.cometlake,bios.icelake-client,bios.jasperlake,bios.lakefield,bios.lunarlake,bios.meteorlake,bios.raptorlake,bios.rocketlake,bios.tigerlake,bios.whiskeylake,ifwi.arrowlake,ifwi.coffeelake,ifwi.cometlake,ifwi.icelake,ifwi.lakefield,ifwi.lunarlake,ifwi.meteorlake,ifwi.raptorlake,ifwi.tigerlake,ifwi.whiskeylake</t>
  </si>
  <si>
    <t>bios.alderlake,bios.coffeelake,bios.cometlake,bios.icelake-client,bios.jasperlake,bios.lakefield,bios.lunarlake,bios.meteorlake,bios.raptorlake,bios.rocketlake,bios.tigerlake,bios.whiskeylake,ifwi.coffeelake,ifwi.cometlake,ifwi.icelake,ifwi.lakefield,ifwi.meteorlake,ifwi.raptorlake,ifwi.tigerlake,ifwi.whiskeylake</t>
  </si>
  <si>
    <t>Intention of the testcase is to verify OS content does not get altered/corrupted during a Hibernation entry and exit Scenario is verified across 3 cycles of hibernation Scenario also checks for yellow bangs post Hibernation entry and exit</t>
  </si>
  <si>
    <t>LKF_ERB_PO,EC-tgl-pss_bat,UDL2.0_ATMS2.0,EC-FV1,OBC-CFL-PTF-PMC-PM-Sx,OBC-LKF-PTF-PMC-PM-Sx,OBC-ICL-PTF-PMC-PM-Sx,OBC-TGL-PTF-PMC-PM-Sx,CML_EC_FV,AD,LKF_WCOS_BIOS_BAT_NEW,ADL-S_ADP-S_DDR4_2DPC_PO_Phase3,EC-FV,COMMON_QRC_BAT,ECVAL-DT-FV,TGL_H_QRC_NA,MTL_PSS_0.5,LNL_M_PSS0.5,LNL_M_PSS0.8,ADL_S_QRCBAT,IFWI_Payload_Platform,ADL-P_ADP-LP_DDR4_PO Suite_Phase3,PO_Phase_3,ADL-P_ADP-LP_LP5_PO Suite_Phase3,ADL-P_ADP-LP_DDR5_PO Suite_Phase3,ADL-P_ADP-LP_LP4x_PO Suite_Phase3,RKL-S X2_(CML-S+CMP-H)_S62,RKL-S X2_(CML-S+CMP-H)_S102,ADL-P_QRC,ADL-P_QRC_BAT,RPL_S_PSS_BASE,UTR_SYNC,MTL_HFPGA_SOC_S,RPL_S_BackwardComp,RPL_S_MASTER,RPL-P_5SGC1,RPL-P_5SGC2,RPL-P_4SDC1,RPL-P_3SDC2,RPL-P_2SDC3,RPL-S_5SGC1,RPL-S_4SDC1,RPL-S_4SDC2,RPL-S_2SDC1,RPL-S_2SDC2,RPL-S_2SDC3,RPL-S_ 5SGC1,RPL-S_2SDC8,ADL-S_ 5SGC_1DPC,ADL-S_4SDC1,ADL-S_4SDC2,ADL-S_4SDC4,ADL_N_MASTER,ADL_N_5SGC1,ADL_N_4SDC1,ADL_N_3SDC1,ADL_N_2SDC1,ADL_N_2SDC2,ADL_N_2SDC3,IFWI_TEST_SUITE,IFWI_COMMON_UNIFIED,TGL_H_MASTER,QRC_BAT_Customized,ADL-P_5SGC1,ADL-P_5SGC2,ADL_M_QRC_BAT,ADL-M_5SGC1,ADL-M_4SDC1,ADL-M_3SDC1,ADL-M_3SDC2,ADL-M_3SDC3,ADL-M_2SDC1,ADL-M_QRC_BAT,ADL-P_4SDC1,ADL-P_4SDC2,ADL-P_3SDC1,ADL-P_3SDC2,ADL-P_3SDC3,ADL-P_3SDC4,ADL-P_2SDC1,ADL-P_2SDC2,ADL-P_2SDC3,ADL-P_2SDC4,ADL-P_2SDC5,ADL-P_2SDC6_OC,ADL-P_3SDC5,ADL_N_REV0,MTL_SIMICS_IN_EXECUTION_TEST,ADL_N_PO_Phase3,ADL-N_QRC_BAT,ADL-N_REV1,RPL_S_QRCBAT,RPL_S_PO_P2,MTL_HSLE_Sanity_SOC,ADL_SBGA_5GC,ADL_SBGA_3DC1,ADL_SBGA_3DC2,ADL_SBGA_3DC3,ADL_SBGA_3DC4,RPL-SBGA_5SC,RPL_P_PSS_BIOS,RPL-S_2SDC7,RPL-Px_5SGC1,RPL_Px_PO_P2,RPL_Px_QRC,MTL-M_5SGC1,MTL-M_4SDC1,MTL-M_4SDC2,MTL-M_3SDC3,MTL-M_2SDC4,MTL-M_2SDC5,MTL-M_2SDC6,ADL-S_Post-Si_In_Production,RPL_SBGA_PO_P2,MTL_IFWI_CBV_PMC,MTL-P_5SGC1,MTL-P_4SDC1,MTL-P_4SDC2,MTL-P_3SDC3,MTL-P_3SDC4,MTL-P_2SDC5,MTL-P_2SDC6,RPL_P_PO_P2,ADL-N_Post-Si_In_Production,RPL-S_Post-Si_In_Production,RPL-sbga_QRC_BAT,MTL_M_P_PV_POR,RPL_readiness_kit,RPL_P_QRC,MTLSGC1,MTLSDC1,MTLSDC2,MTLSDC3,MTLSDC4,RPL_P_Q0_DC2_PO_P2,LNLM5SGC,LNLM4SDC1,LNLM3SDC2,LNLM3SDC3,LNLM3SDC4,LNLM3SDC5,LNLM2SDC6</t>
  </si>
  <si>
    <t>Verify functionality of all applicable on-board enabled Ports and Slots in RVP as mentioned in TOPS</t>
  </si>
  <si>
    <t>bios.platform,fw.ifwi.bios,fw.ifwi.others</t>
  </si>
  <si>
    <t>CSS-IVE-129709</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</si>
  <si>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TestChip_19H1_PowerOn,JSLP_TestChip_19H1_PreAlpha,KBL_H42_PV,KBL_S22_PV,KBL_S42_PV,KBL_U21_PV,KBL_U22_PV,KBL_U23e_PV,KBL_Y22_PV,KBLR_U42_PV,KBLR_Y_PV,KBLR_Y22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</si>
  <si>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BIOS-Boot-Flows,DP-Display,HDMI,LAN,M.2 PCIe Gen4,PCIe-Gen4,PCIe_Gen5,Port 80,Power Btn/HID,PS/2,RVP SKU support,SATA/PCIe combo ports,Serial,System Buttons,UART,USB/XHCI ports,USB-TypeC</t>
  </si>
  <si>
    <t>TOPS requirement 
ADL_P: 16011171142</t>
  </si>
  <si>
    <t>All the applicable onboard Ports and Slots in RVP as per TOPS/POR document should function without any issue</t>
  </si>
  <si>
    <t>bios.alderlake,bios.amberlake,bios.arrowlake,bios.coffeelake,bios.cometlake,bios.icelake-client,bios.jasperlake,bios.kabylake,bios.kabylake_r,bios.lakefield,bios.lunarlake,bios.meteorlake,bios.raptorlake,bios.rocketlake,bios.tigerlake,bios.whiskeylake,ifwi.arrowlake,ifwi.lunarlake,ifwi.meteorlake,ifwi.raptorlake</t>
  </si>
  <si>
    <t>bios.alderlake,bios.amberlake,bios.coffeelake,bios.cometlake,bios.icelake-client,bios.jasperlake,bios.kabylake,bios.kabylake_r,bios.lakefield,bios.meteorlake,bios.raptorlake,bios.rocketlake,bios.tigerlake,bios.whiskeylake,ifwi.meteorlake,ifwi.raptorlake</t>
  </si>
  <si>
    <t>open.review_complete_pending_dryrun</t>
  </si>
  <si>
    <t>This test is to verify all the applicable On-board enabled Ports and Slots in RVP are functioning with out any issues
Refer TOPS for all applicable Ports as per RVP SKU
Applicable Ports like Display (eDP, DP, HDMI) , USB(2.0,3.0, 3.2), Type-c, etc... Slots like UDIMM,SODIMM,PCIe1x,PCIE4x,PCIe16x,M.2,etc...</t>
  </si>
  <si>
    <t>LKF_WCOS_BIOS_BAT_NEW,RKL_S_CMPH_POE_Sanity,RKL_S_TGPH_POE_Sanity,COMMON_QRC_BAT,TGL_H_QRC_NA,ADL_S_QRCBAT,RKL-S X2_(CML-S+CMP-H)_S102,RKL-S X2_(CML-S+CMP-H)_S62,ADL-P_QRC,ADL-P_QRC_BAT,UTR_SYNC,LNLM5SGC,LNLM4SDC1,LNLM3SDC2,LNLM3SDC3,LNLM3SDC4,LNLM3SDC5,LNLM2SDC6,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RPL-SBGA_5SC,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4,ADL_N_MASTER,MTL_Test_Suite,IFWI_TEST_SUITE,IFWI_COMMON_UNIFIED,TGL_H_MASTER,ADL-P_5SGC1,ADL-P_5SGC2,RKL_S_X1_2*1SDC,ADL-M_5SGC1,ADL-M_4SDC1,ADL-M_3SDC1,ADL-M_3SDC2,ADL-M_3SDC3,ADL-M_QRC_BAT,ADL-P_3SDC1,ADL-P_3SDC2,ADL-P_3SDC3,ADL-P_3SDC4,ADL-P_2SDC1,ADL-P_2SDC2,RPL_S_QRCBAT,ADL_N_REV0,ADL-N_REV1,ADL_SBGA_5GC,ADL_SBGA_3DC1,ADL_SBGA_3DC2,ADL_SBGA_3DC3,ADL_SBGA_3DC4,ADL_SBGA_3DC,ADL-M_2SDC2,RPL_Px_QRC,MTL_IFWI_CBV_BIOS,RPL-sbga_QRC_BAT,RPL_P_QRC</t>
  </si>
  <si>
    <t>Verify USB4 storage functionality on cold plug</t>
  </si>
  <si>
    <t>bios.platform,bios.sa,fw.ifwi.iom,fw.ifwi.nphy,fw.ifwi.pmc,fw.ifwi.sam,fw.ifwi.sphy,fw.ifwi.tbt</t>
  </si>
  <si>
    <t>CSS-IVE-122095</t>
  </si>
  <si>
    <t>ADL-S_ADP-S_UDIMM_DDR5_1DPC_PreAlpha,RKL_S61_TGPH_Native_DDR4_RS6_Alpha,RKL_S61_TGPH_Native_DDR4_RS7_Beta,RKL_S61_TGPH_Native_DDR4_RS7_PV,RKL_S81_TGPH_Native_DDR4_RS6_Alpha,RKL_S81_TGPH_Native_DDR4_RS7_Beta,RKL_S81_TGPH_Native_DDR4_RS7_PV,TGL_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</si>
  <si>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USB4</t>
  </si>
  <si>
    <t>TGL Coverage ID :  1306171196,1306171181,1209951317, IceLake-UCIS-4282,1209714323
ADL : 14010213073 , 2207350818
RKL : 14010213073MTL_P:22010767569MTL_M:22010767598MTL : 16011187797 , 16011327358 , 16011327365 , 16011326910</t>
  </si>
  <si>
    <t>USB4 Device should detect in OS and functionality should be working in S0 after cold plug</t>
  </si>
  <si>
    <t>4-low</t>
  </si>
  <si>
    <t>bios.alderlake,bios.arrowlake,bios.lunarlake,bios.meteorlake,bios.raptorlake,bios.rocketlake,bios.tigerlake,ifwi.arrowlake,ifwi.lunarlake,ifwi.meteorlake,ifwi.raptorlake</t>
  </si>
  <si>
    <t>bios.alderlake,bios.lunarlake,bios.meteorlake,bios.raptorlake,bios.rocketlake,ifwi.meteorlake,ifwi.raptorlake</t>
  </si>
  <si>
    <t>Tenlira,USB Tree View,USB View</t>
  </si>
  <si>
    <t>This test is to Verify USB4 device functionality on cold plug </t>
  </si>
  <si>
    <t>COMMON_QRC_BAT,ADL-S_Delta1,ADL-P_QRC_BAT,MTL_PSS_1.1,UTR_SYNC,LNL_M_PSS0.8,MTL_P_MASTER,RPL_P_MASTER,MTL_S_MASTER,RPL_S_MASTER,IFWI_FOC_BAT,MTL_M_MASTER,MTL_PSS_0.8_Block,RPL_S_BackwardComp,ADL-S_ 5SGC_1DPC,IFWI_TEST_SUITE,IFWI_COMMON_UNIFIED,ADL-S_4SDC1,ADL-S_4SDC2,ADL-S_4SDC4,TGL_H_MASTER,ADL-P_5SGC1,ADL-P_5SGC2,ADL_M_QRC_BAT,ADL-M_5SGC1,ADL-M_2SDC2,ADL-P_4SDC1,ADL-P_3SDC5,MTL_SIMICS_IN_EXECUTION_TEST,RPL-Px_5SGC1,RPL-Px_3SDC1,RPL-P_5SGC1,RPL-P_5SGC2,RPL-P_4SDC1,RPL-P_3SDC2,RPL-P_2SDC3,RPL-S_ 5SGC1,RPL-S_4SDC1,RPL_S_IFWI_PO_Phase3,MTL_HFPGA_TCSS,ADL_SBGA_5GC,RPL-SBGA_5SC,KBL_NON_ULT,EC-NA,EC-REVIEW,TCSS-TBT-P1,ICL-ArchReview-PostSi,GLK-RS3-10_IFWI,ICL_BAT_NEW,LKF_ERB_PO,BIOS_EXT_BAT,UDL2.0_ATMS2.0,LKF_PO_Phase3,LKF_PO_New_P3,TGL_ERB_PO,OBC-CNL-PCH-XDCI-USBC_Audio,OBC-LKF-CPU-IOM-TCSS-USBC_Audio,OBC-ICL-CPU-IOM-TCSS-USBC_Audio,OBC-TGL-CPU-IOM-TCSS-USBC_Audio,TGL_BIOS_PO_P2,TGL_IFWI_PO_P2,TGL_NEW_BAT,ADL-S_TGP-H_PO_Phase2,LKF_WCOS_BIOS_BAT_NEW,IFWI_Payload_TBT,IFWI_Payload_EC,ADL_M_PO_Phase2,ADL_N_MASTER,ADL_N_5SGC1,ADL_N_4SDC1,ADL_N_3SDC1,ADL_N_2SDC1,ADL_N_2SDC2,ADL_N_2SDC3,MTL_VS_0.8,MTL_Test_Suite,MTL_IFWI_PSS_EXTENDED,CQN_DASHBOARD,ADL-M_3SDC1,ADL-M_3SDC2,ADL-M_2SDC1,ADL-P_4SDC2,ADL_N_PO_Phase2,ADL_N_REV0,ADL-N_REV1,MTL_IFWI_BAT,RPL-S_5SGC1,RPL-S_4SDC2,RPL-S_2SDC3,RPL-S_2SDC4,RPL_Px_PO_P3,MTL_IFWI_QAC,MTL-M_5SGC1,MTL-M_4SDC1,MTL-M_4SDC2,MTL-M_3SDC3,MTL-M_2SDC4,MTL-M_2SDC5,MTL-M_2SDC6,MTL_IFWI_IAC_NPHY,RPL_SBGA_IFWI_PO_Phase3,MTL_IFWI_CBV_TBT,MTL_IFWI_CBV_EC,MTL_IFWI_CBV_BIOS,MTL-P_5SGC1,MTL-P_4SDC1,MTL-P_4SDC2,MTL-P_3SDC3,MTL-P_3SDC4,MTL-P_2SDC5,MTL-P_2SDC6,MTL_A0_P1,RPL_P_PO_P3,RPL-SBGA_4SC,RPL-Px_4SP2,RPL-P_2SDC4,RPL-P_2SDC5,RPL-P_2SDC6,RPL-Px_2SDC1,MTL_M_P_PV_POR,RPL-SBGA_2SC1,RPL-SBGA_2SC2-2,MTL_PSS_1.0_Block,MTLSDC1,MTLSGC1,MTLSDC4,MTLSDC3,MTLSDC2,RPL_P_Q0_DC2_PO_P3,LNLM5SGC,LNLM3SDC3,LNLM3SDC4,LNLM3SDC5,LNLM3SDC1,LNLM2SDC6,LNLM3SDC2</t>
  </si>
  <si>
    <t>bios.alderlake,bios.arrowlake,bios.jasperlake,bios.lunarlake,bios.meteorlake,bios.raptorlake,bios.rocketlake,ifwi.arrowlake,ifwi.lunarlake,ifwi.meteorlake,ifwi.raptorlake</t>
  </si>
  <si>
    <t>bios.alderlake,bios.arrowlake,bios.jasperlake,bios.lunarlake,bios.meteorlake,bios.raptorlake,bios.rocketlake,ifwi.meteorlake,ifwi.raptorlake</t>
  </si>
  <si>
    <t>[OCR] Verify OCR progress and state via AMT Event log for WinRE boot over Wireless LAN</t>
  </si>
  <si>
    <t>common,silicon</t>
  </si>
  <si>
    <t>CSS-IVE-147143</t>
  </si>
  <si>
    <t>ADL-S_ADP-S_SODIMM_DDR5_1DPC_Alpha,ADL-S_ADP-S_UDIMM_DDR5_1DPC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M_ADP-M_LP5_20H1_Alpha,ADL-M_ADP-M_LP5_20H1_Beta,ADL-M_ADP-M_LP5_20H1_PV,TGL_H81_20H1_RS7_ALPHA,TGL_H81_20H1_RS7_BETA,TGL_H81_20H1_RS7_PV,MTL_P_DDR5_Alpha,MTL_P_DDR5_Beta,MTL_P_DDR5_PV,MTL_P_LP4_Alpha,MTL_P_LP4_PV,MTL_P_LP5/x_Alpha,MTL_P_LP5/x_Beta,MTL_P_LP5/x_PV,MTL_P_Simics_PSS0.8,MTL_P_Simics_PSS1.0,MTL_S_Simics_PSS0.8,MTL_S_Simics_PSS1.0,MTL_P_Simics_PSS1.1,ADL-P_ADP-LP_DDR4_PreAlpha</t>
  </si>
  <si>
    <t>AMT,CNVi,discrete WiFi/BT,OneClick-Recovery,WiAMT,WiFi</t>
  </si>
  <si>
    <t>TGL:  Based on Document TGL One Click Recovery FAS 0.80</t>
  </si>
  <si>
    <t>AMT Event logs are recorded properly for winRE during OCR  WinRE boot</t>
  </si>
  <si>
    <t>bios.alderlake,bios.arrowlake,bios.lunarlake,bios.meteorlake,bios.raptorlake,ifwi.alderlake,ifwi.arrowlake,ifwi.meteorlake,ifwi.raptorlake</t>
  </si>
  <si>
    <t>intel manageability configuration</t>
  </si>
  <si>
    <t>This test is to verify  that  AMT Event logs Shows for WinRE during WinRE boot for one Click Recovery(OCR) </t>
  </si>
  <si>
    <t>UTR_SYNC,LNL_M_PSS0.8,IFWI_COMMON_UNIFIED,RPL_S_MASTER,RPL_S_BACKWARDCOMP,ADL-S_4SDC2,ADL-P_5SGC1,ADL_SBGA_5GC,ADL_SBGA_3DC4,RPL-SBGA_5SC,RPL-S_4SDC1,RPL-S_3SDC1,LNL_EMU_SUPPORT_NOT_NEEDED,LNL_SIMICS_SUPPORT_NOT_NEEDED,MTL-M_5SGC1,MTL-M_3SDC3,MTL-M_2SDC4,MTL-M_2SDC5,MTL-M_2SDC6,MTL_IFWI_CBV_CSME,MTL-P_2SDC6,RPL-P_5SGC1,RPL-P_2SDC4,LNLM5SGC,MTLSDC2</t>
  </si>
  <si>
    <t>[OCR] Verify OCR progress and state via AMT Event log for PBA boot over Wireless LAN</t>
  </si>
  <si>
    <t>CSS-IVE-147144</t>
  </si>
  <si>
    <t>AMT Event logs are recorded properly for PBA during OCR  PBA boot</t>
  </si>
  <si>
    <t>bios.alderlake,bios.raptorlake,ifwi.meteorlake,ifwi.raptorlake</t>
  </si>
  <si>
    <t>This test is to verify  that AMT Event logs Shows for PBA  during PBA boot for one Click Recovery(OCR) </t>
  </si>
  <si>
    <t>UTR_SYNC,IFWI_COMMON_UNIFIED,RPL_S_MASTER,RPL_S_BACKWARDCOMP,ADL-S_4SDC2,ADL-P_5SGC1,ADL_SBGA_5GC,ADL_SBGA_3DC4,RPL-SBGA_5SC,RPL-S_4SDC1,RPL-S_3SDC1,LNL_EMU_SUPPORT_NOT_NEEDED,LNL_SIMICS_SUPPORT_NOT_NEEDED,MTL-M_5SGC1,MTL-M_3SDC3,MTL-M_2SDC4,MTL-M_2SDC5,MTL-M_2SDC6,MTL_IFWI_CBV_CSME,MTL-P_2SDC6,RPL-P_5SGC1,RPL-P_2SDC4,MTLSDC2,LNLM5SGC</t>
  </si>
  <si>
    <t>Verify if the SUT shuts down when the Power Button is held for more than 10 seconds</t>
  </si>
  <si>
    <t>msalaudx</t>
  </si>
  <si>
    <t>bios.pch,fw.ifwi.bios,fw.ifwi.ec,fw.ifwi.pchc</t>
  </si>
  <si>
    <t>CSS-IVE-61866</t>
  </si>
  <si>
    <t>Embedded controller and Power sources</t>
  </si>
  <si>
    <t>ADL-S_ADP-S_SODIMM_DDR5_1DPC_Alpha,AML_5W_Y22_ROW_PV,ADL-S_ADP-S_UDIMM_DDR5_1DPC_PreAlpha,AML_7W_Y22_KC_PV,AMLR_Y42_PV_RS6,CFL_H62_RS2_PV,CFL_H62_RS3_PV,CFL_H62_RS4_PV,CFL_H62_RS5_PV,CFL_H62_uSFF_KC_RS4_PV,CFL_H82_RS5_PV,CFL_H82_RS6_PV,CFL_U43e_LP3_KC_PV,CFL_U43e_PV,CML_H82_CMPH_DDR4_RS6_SR20_Beta,CML_H82_CMPH_DDR4_RS6_SR20_POE,CML_H82_CMPH_DDR4_RS7_SR20_PV,CML_S102_CMPH_DDR4_RS6_SR20_Beta,CML_S102_CMPH_DDR4_RS6_SR20_POE,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U42_RS4_PV,TGL_Y42_RS4_PV,TGL_Z0_(TGPLP-A0)_RS4_PPOExit,WHL_U42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DG2_ADL_P_Alpha,DG2_ADL_P_Beta,DG2_ADL_P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S_Simics_PSS0.8,MTL_S_Simics_PSS1.0,MTL_N_Simics_PSS0.8,MTL_N_Simics_PSS1.0,MTL_M_Simics_PSS1.1,MTL_P_Simics_PSS1.1,MTL_S_Simics_PSS1.1,MTL_N_Simics_PSS1.1,ADL-P_ADP-LP_LP5_PreAlpha,ADL-P_ADP-LP_L4X_PreAlpha,ADL-M_ADP-M_LP5_20H1_PreAlpha,ADL-M_ADP-M_LP5_21H1_PreAlpha,ADL-P_ADP-LP_DDR4_PreAlpha,ADL-P_ADP-LP_DDR5_PreAlpha,TGLR_UP3_HR21_PreAlpha,TGLR_UP3_HR21_Alpha,TGLR_UP3_HR21_Beta,TGLR_UP3_HR21_PV</t>
  </si>
  <si>
    <t>Power Btn/HID</t>
  </si>
  <si>
    <t>BC-RQTBC-10601,BC-RQTBC-12867,BC-RQTBCTL-1238
1405574530
1405574526
1209574571
BC-RQTBC-12922
RKL , JSLP: 2203202923 , 2203202897
MTL: 16011187654 , 16011326921</t>
  </si>
  <si>
    <t>Pressing the Power Button more than 10 seconds leads to SUT shutdown irrespective of OS Power Settings</t>
  </si>
  <si>
    <t>bios.alderlake,bios.amberlake,bios.apollolake,bios.arrowlake,bios.cannonlake,bios.coffeelake,bios.cometlake,bios.icelake-client,bios.jasperlake,bios.kabylake,bios.kabylake_r,bios.lakefield,bios.lunarlake,bios.meteorlake,bios.raptorlake,bios.rocketlake,bios.tigerlake,bios.whiskeylake,ifwi.amberlake,ifwi.arrowlake,ifwi.lunarlake,ifwi.meteorlake,ifwi.raptorlake</t>
  </si>
  <si>
    <t>Intention of the test case is to verify below requirement.
	While system is in S0 running Win8/Winblue OS, EC FW shall send the SCI notification on power button press and release.
	If power button is pressed more than 10 seconds, then power off options (Control Panel,\Hardware and Sound\Power Options\System Settings) will overridden and SUT will switch Off
 </t>
  </si>
  <si>
    <t>RPL-S_ 5SGC1,RPL-S_4SDC1,RPL-S_4SDC2,RPL-S_3SDC1,RPL-S_2SDC2,RPL-S_2SDC3,RPL-S_2SDC7,MTL_VS_0.8,ADL-S_Post-Si_In_Production,MTL-M/P_Pre-Si_In_Production,MTL-M_4SDC2,MTL-M_3SDC3,MTL-M_2SDC4,IFWI_COMMON_UNIFIED,MTL-M_2SDC5,MTL-M_2SDC6,MTL-M_5SGC1,MTL-M_4SDC1,MTL_IFWI_IAC_EC,ADL-S_Post-Si_In_Production,MTL_IFWI_CBV_EC,MTL_IFWI_CBV_BIOS,RPL-SBGA_5SC,MTL-P_5SGC1,MTL-P_4SDC1,MTL-P_4SDC2,MTL-P_3SDC3,MTL-P_3SDC4,MTL-P_2SDC5,MTL-P_2SDC6,ADL-N_Post-Si_In_Production,RPL-S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S_2SDC1</t>
  </si>
  <si>
    <t>Verify Press power button can act as a wake source for S4 and S3 states</t>
  </si>
  <si>
    <t>CSS-IVE-91440</t>
  </si>
  <si>
    <t>ADL-S_ADP-S_SODIMM_DDR5_1DPC_Alpha,ADL-S_ADP-S_UDIMM_DDR5_1DPC_PreAlpha,CFL_KBPH_S62_RS3_PV,CFL_S42_RS4_PV,CFL_S42_RS5_PV,CFL_S62_RS4_PV,CFL_S62_RS5_PV,CFL_S82_RS5_PV,CFL_U43e_LP3_KC_PV,CFL_U43e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GLK_B0_RS3_PV,ICL_U42_RS6_PV,ICL_UN42_KC_PV_RS6,ICL_Y42_RS6_PV,ICL_YN42_RS6_PV,JSLP_POR_20H1_Alpha,JSLP_POR_20H1_PreAlpha,JSLP_POR_20H2_Beta,JSLP_POR_20H2_PV,JSLP_TestChip_19H1_PreAlpha,KBL_H42_PV,KBL_S22_PV,KBL_S42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Y42_RS4_PV,TGL_Z0_(TGPLP-A0)_RS4_PPOExit,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ADL-P_ADP-LP_LP5_PreAlpha,ADL-P_ADP-LP_L4X_PreAlpha,ADL-M_ADP-M_LP5_20H1_PreAlpha,ADL-M_ADP-M_LP5_21H1_PreAlpha,ADL-P_ADP-LP_DDR4_PreAlpha,ADL-P_ADP-LP_DDR5_PreAlpha,TGLR_UP3_HR21_PreAlpha,TGLR_UP3_HR21_Alpha,TGLR_UP3_HR21_Beta,TGLR_UP3_HR21_PV</t>
  </si>
  <si>
    <t>BC-RQTBC-10586,BC-RQTBC-12867,BC-RQTBC-13286
TGL HSD ID: 220194438
BC-RQTBC-16798
RKL: 2203202477
ADL : 16011161884 , 2203202477
MTL : 16011187598 , 16011327048</t>
  </si>
  <si>
    <t xml:space="preserve">System should enter Hibernation (S4)  when Power Button is pressed and should resume back when power button is pressed again
System should enter sleep (S3)  when Power Button is pressed and should resume back when power button is pressed again 
			LED Indication for ICL_UN and ICL_YN
			System state 
			S0 LED
			D2094
			S0i3 LED
			D2093
			S3 LED
			D2092
			S4 LED
			D2091
			SLP SUS LED
			D2095
			CPU 10 Gate LED
			D2096
			PLT RST LED
			D2097
			S0
			ON
			ON
			ON
			ON
			ON
			ON
			ON
			S0i3
			OFF
			ON
			ON
			ON
			ON
			OFF
			ON
			S3
			ON
			OFF
			ON
			ON
			ON
			OFF
			OFF
			S4
			ON
			OFF
			OFF
			ON
			ON
			OFF
			OFF
			S5
			ON
			OFF
			OFF
			OFF
			ON
			OFF
			OFF
</t>
  </si>
  <si>
    <t>bios.alderlake,bios.apollolake,bios.arrowlake,bios.cannonlake,bios.coffeelake,bios.cometlake,bios.icelake-client,bios.jasperlake,bios.kabylake,bios.kabylake_r,bios.lakefield,bios.lunarlake,bios.meteorlake,bios.raptorlake,bios.tigerlake,bios.whiskeylake,ifwi.arrowlake,ifwi.lunarlake,ifwi.meteorlake,ifwi.raptorlake</t>
  </si>
  <si>
    <t>bios.alderlake,bios.arrowlake,bios.cannonlake,bios.coffeelake,bios.cometlake,bios.geminilake,bios.icelake-client,bios.jasperlake,bios.kabylake,bios.lunarlake,bios.meteorlake,bios.raptorlake,bios.tigerlake,ifwi.cannonlake,ifwi.coffeelake,ifwi.cometlake,ifwi.geminilake,ifwi.icelake,ifwi.kabylake,ifwi.meteorlake,ifwi.raptorlake,ifwi.tigerlake</t>
  </si>
  <si>
    <t xml:space="preserve">Intention of the test case is to verify below requirement.
	System should enter Hibernation (S4)  when Power Button is pressed and should resume back when power button is pressed again
	System should enter sleep (S3)  when Power Button is pressed and should resume back when power button is pressed again 
</t>
  </si>
  <si>
    <t>RPL-S_ 5SGC1,RPL-S_4SDC1,RPL-S_4SDC2,RPL-S_3SDC1,RPL-S_2SDC2,RPL-S_2SDC3,RPL-S_2SDC7,MTL_S_BIOS_Emulation,ADL-S_Post-Si_In_Production,MTL-M/P_Pre-Si_In_Production,MTL-M_4SDC1,IFWI_COMMON_UNIFIED,MTL-M_2SDC6,MTL-M_2SDC5,MTL-M_3SDC3,MTL-M_2SDC4,MTL-M_4SDC2,MTL-M_5SGC1,MTL_IFWI_IAC_EC,MTL_IFWI_CBV_PMC,MTL_IFWI_CBV_EC,MTL_IFWI_CBV_BIOS,RPL-SBGA_5SC,MTL_BIOS/Platform_FRs_AO_PO,MTL-P_5SGC1,MTL-P_4SDC1,MTL-P_4SDC2,MTL-P_3SDC3,MTL-P_3SDC4,MTL-P_2SDC5,MTL-P_2SDC6,MTL_A0_P1,RPL-S_Post-Si_In_Production,ADL-N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t>
  </si>
  <si>
    <t>Verify Power Button press can shutdown and power up the system</t>
  </si>
  <si>
    <t>CSS-IVE-92236</t>
  </si>
  <si>
    <t>ADL-S_ADP-S_SODIMM_DDR5_1DPC_Alpha,ADL-S_ADP-S_UDIMM_DDR5_1DPC_PreAlpha,CFL_KBPH_S62_RS3_PV,CFL_KBPH_S82_RS6_PV ,CFL_S42_RS4_PV,CFL_S42_RS5_PV,CFL_S62_RS4_PV,CFL_S62_RS5_PV,CFL_S82_RS5_PV,CFL_U43e_LP3_KC_PV,CFL_U43e_PV,GLK_B0_RS3_PV,ICL_U42_RS6_PV,ICL_UN42_KC_PV_RS6,ICL_Y42_RS6_PV,ICL_YN42_RS6_PV,JSLP_POR_20H1_Alpha,JSLP_POR_20H1_PreAlpha,JSLP_POR_20H2_Beta,JSLP_POR_20H2_PV,JSLP_TestChip_19H1_PreAlpha,KBL_H42_PV,KBL_S22_PV,KBL_S42_PV,KBLR_U42_PV,KBLR_Y_PV,KBLR_Y22_PV,LKF_A0_RS4_Alpha,LKF_A0_RS4_POE,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Simics_VP_RS2_PSS0.5,TGL_Simics_VP_RS2_PSS0.8,TGL_Simics_VP_RS2_PSS1.0,TGL_Simics_VP_RS2_PSS1.1,TGL_Simics_VP_RS4_PSS0.8,TGL_Simics_VP_RS4_PSS1.0 ,TGL_Simics_VP_RS4_PSS1.1,TGL_U42_RS4_PV,TGL_Y42_RS4_PV,TGL_Z0_(TGPLP-A0)_RS4_PPOExit,WHL_U42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HFPGA_PSS0.5,MTL_M_HFPGA_PSS0.8,MTL_M_HFPGA_PSS1.0,MTL_M_LP4_POE,MTL_M_LP4_Alpha,MTL_M_LP4_Beta,MTL_M_LP4_PV,MTL_M_LP5/x_POE,MTL_M_LP5/x_Alpha,MTL_M_LP5/x_Beta,MTL_M_LP5/x_PV,MTL_M_Simics_PSS0.5,MTL_M_Simics_PSS0.8,MTL_M_Simics_PSS1.0,MTL_P_DDR5_POE,MTL_P_DDR5_Alpha,MTL_P_DDR5_Beta,MTL_P_DDR5_PV,MTL_P_HFPGA_PSS0.5,MTL_P_HFPGA_PSS0.8,MTL_P_HFPGA_PSS1.0,MTL_P_LP4_POE,MTL_P_LP4_Alpha,MTL_P_LP4_Beta,MTL_P_LP4_PV,MTL_P_LP5/x_POE,MTL_P_LP5/x_Alpha,MTL_P_LP5/x_Beta,MTL_P_LP5/x_PV,MTL_P_Simics_PSS0.5,MTL_P_Simics_PSS0.8,MTL_P_Simics_PSS1.0,MTL_S_Simics_PSS0.5,MTL_S_Simics_PSS0.8,MTL_S_Simics_PSS1.0,MTL_N_Simics_PSS0.5,MTL_N_Simics_PSS0.8,MTL_N_Simics_PSS1.0,MTL_M_Simics_PSS1.1,MTL_P_Simics_PSS1.1,MTL_S_Simics_PSS1.1,MTL_N_Simics_PSS1.1,ADL-P_ADP-LP_LP5_PreAlpha,ADL-P_ADP-LP_L4X_PreAlpha,ADL-M_ADP-M_LP5_20H1_PreAlpha,ADL-M_ADP-M_LP5_21H1_PreAlpha,ADL-P_ADP-LP_DDR4_PreAlpha,ADL-P_ADP-LP_DDR5_PreAlpha,TGLR_UP3_HR21_PreAlpha,TGLR_UP3_HR21_Alpha,TGLR_UP3_HR21_Beta,TGLR_UP3_HR21_PV</t>
  </si>
  <si>
    <t>BC-RQTBC-2858, BC-RQTBC-1965
TGL HSD ID: 1405574809
BC-RQTBC-16798
RKL: 2203202529, 2203202897, 2203202923,1405574809
ADL: 2203202529
MTL: 16011187645 , 16011327082 , 16011187849 , 16011327431
MTL_FR: 14011447698</t>
  </si>
  <si>
    <t>SUT should Shut Down when Power Button is pressed and power up power button is pressed again</t>
  </si>
  <si>
    <t>bios.alderlake,bios.apollolake,bios.arrowlake,bios.cannonlake,bios.coffeelake,bios.cometlake,bios.icelake-client,bios.jasperlake,bios.kabylake,bios.kabylake_r,bios.lakefield,bios.lunarlake,bios.meteorlake,bios.raptorlake,bios.rocketlake,bios.tigerlake,bios.whiskeylake,ifwi.arrowlake,ifwi.lunarlake,ifwi.meteorlake,ifwi.raptorlake</t>
  </si>
  <si>
    <t>bios.alderlake,bios.cannonlake,bios.coffeelake,bios.geminilake,bios.icelake-client,bios.jasperlake,bios.kabylake,bios.kabylake_r,bios.lakefield,bios.lunarlake,bios.meteorlake,bios.raptorlake,bios.rocketlake,bios.tigerlake,bios.whiskeylake,ifwi.cannonlake,ifwi.coffeelake,ifwi.geminilake,ifwi.icelake,ifwi.kabylake,ifwi.kabylake_r,ifwi.lakefield,ifwi.meteorlake,ifwi.raptorlake,ifwi.tigerlake,ifwi.whiskeylake</t>
  </si>
  <si>
    <t>Intention of the test case is to verify below requirement.
1) Verification of power button press for shutdown</t>
  </si>
  <si>
    <t>RPL-S_ 5SGC1,RPL-S_4SDC1,RPL-S_4SDC2,RPL-S_3SDC1,RPL-S_2SDC3,RPL-S_2SDC7,EC-BAT,EC-SX,EC-GPIO,GLK-RS3-10_IFWI,CFL_Automation_Production,InProdATMS1.0_03March2018,LKF_PO_Phase2,LKF_PO_Phase3,LKF_PO_New_P3,PSE 1.0,EC-BAT-automation,RKL_PSS0.5,TGL_PSS_IN_PRODUCTION,GLK_ATMS1.0_Automated_TCs,TGL_NEW_BAT,ADL_S_Dryrun_Done,PSS_ADL_Automation_In_Production,LKF_Automation_IFWIBIOS,ADL_P_Automated_TCs,EC-FV,ECVAL-DT-EXBAT,MTL_PSS_0.5,IFWI_Payload_PMC,IFWI_Payload_EC,EC_MECC,ADL-S_Delta2,RKL-S X2_(CML-S+CMP-H)_S102,RKL-S X2_(CML-S+CMP-H)_S62,RPL_S_PSS_BASE,ADL-M_21H2,UTR_SYNC,MTL_HFPGAADL_N_MASTER,RPL_S_MASTER,RPL_S_BackwardComp,ADL-S_ 5SGC_1DPC,ADL-S_4SDC1,ADL_N_PSS_0.5,ADL_N_5SGC1,ADL_N_4SDC1,ADL_N_3SDC1,ADL_N_2SDC1,ADL_N_2SDC2,ADL_N_2SDC3,IFWI_TEST_SUITE,IFWI_COMMON_UNIFIED,MTL_Test_Suite,MTL_PSS_0.8,RPL-S_5SGC1,7,ADL-P_5SGC1,ADL-P_5SGC2,ADL-M_5SGC1,MTL_SIMICS_IN_EXECUTION_TEST,RPL-Px_5SGC1,RPL-Px_3SDC1,ADL_N_REV0,ADL-N_REV1,ADL_SBGA_5GC,GLK-IFWI-SI,ICL-ArchReview-PostSi,OBC-CNL-EC-SMC-EM-ManageCharger,OBC-CFL-EC-SMC-EM-ManageCharger,OBC-ICL-EC-SMC-EM-ManageCharger,OBC-TGL-EC-SMC-EM-ManageCharger,OBC-LKF-PTF-DekelPhy-EM-PMC_EClite_ManageCharger,CML_BIOS_SPL,CML_EC_FV,IFWI_Payload_Platform,ADL_N_MASTER,TGL_H_MASTER,RPL-P_5SGC1,RPL-P_5SGC2,RPL-P_4SDC1,RPL-P_3SDC2,RPL-P_2SDC3,RPL_P_PSS_BIOS,RPL-P_3SDC3,RPL-P_2SDC4,RPL-P_PNP_GC,RPL-Px_4SDC1,RPL-Px_3SDC2,MTL_S_BIOS_Emulation,ADL-S_Post-Si_In_Production,MTL-M/P_Pre-Si_In_ProductionMTL-M_4SDC2,MTL-M_3SDC3,MTL-M_2SDC4,MTL-M_2SDC5,MTL-M_2SDC6,MTL-M_5SGC1,MTL-M_4SDC1,MTL_IFWI_CBV_PMC,MTL_IFWI_CBV_EC,MTL_IFWI_CBV_BIOS,RPL-SBGA_5SC,MTL-S_Pre-Si_In_Production,MTL-P_5SGC1,MTL-P_4SDC1,MTL-P_4SDC2,MTL-P_3SDC3,MTL-P_3SDC4,MTL-P_2SDC5,MTL-P_2SDC6,MTL_A0_P1,RPL-S_Post-Si_In_Production,ADL-N_Post-Si_In_Production,RPL-S_2SDC8,RPL-SBGA_2SC1,RPL-SBGA_2SC2,RPL-SBGA_3SC-2,RPL-SBGA_3SC,LNL_M_PSS0.8,LNLM5SGC,LNLM3SDC3,LNLM3SDC4,LNLM3SDC5,LNLM3SDC1,LNLM2SDC6,LNLM3SDC2,RPL-S_2SDC1,ARL_S_IFWI_0.5PSS,RPL-SBGA_4SC,MTLSGC1,MTLSGC1,MTLSDC1,MTLSDC2,MTLSDC3,MTLSDC4,MTLSDC2,MTLSDC3,MTLSDC4,MTLSDC1</t>
  </si>
  <si>
    <t>Verify SUT shutdown (S5) when the Power Button is held during POWER_ON_TIME with only  AC plugged-in</t>
  </si>
  <si>
    <t>CSS-IVE-119468</t>
  </si>
  <si>
    <t>ADL-S_ADP-S_SODIMM_DDR5_1DPC_Alpha,ADL-S_ADP-S_UDIMM_DDR5_1DPC_PreAlpha,ICL_U42_RS6_PV,ICL_UN42_KC_PV_RS6,ICL_Y42_RS6_PV,ICL_YN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U42_RS4_PV,TGL_Y42_RS4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S_HSLE_PSS0.8,ADL-S_HSLE_PSS1.0,ADL-S_HSLE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</si>
  <si>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IceLake-FR-32458
RKL: 1209574579
ADL, JSLP, EHL: 2205193101</t>
  </si>
  <si>
    <t>System should always END UP in OFF (Shutdown) when the user holds down the power button while POWER_ON_TIME</t>
  </si>
  <si>
    <t>bios.alderlake,bios.icelake-client,bios.jasperlake,bios.lunarlake,bios.meteorlake,bios.raptorlake,bios.rocketlake,bios.tigerlake,ifwi.icelake,ifwi.meteorlake,ifwi.raptorlake,ifwi.tigerlake</t>
  </si>
  <si>
    <t xml:space="preserve">Intention of the test case is to verify below requirement.
	System shall END UP in OFF (Shutdown) when the user holds down the power button while POWER_ON_TIME and no battery is present and an AC Charger is plugged-in
</t>
  </si>
  <si>
    <t>RPL-S_ 5SGC1,RPL-S_4SDC1,RPL-S_4SDC2,RPL-S_3SDC1,RPL-S_2SDC3,RPL-S_2SDC7,ADL-S_Post-Si_In_Production,MTL-M_5SGC1,MTL-M_4SDC1,MTL-M_4SDC2,MTL-M_3SDC3,MTL-M_2SDC4,MTL-M_2SDC5,MTL-M_2SDC6,MTL-M/P_Pre-Si_In_Production,IFWI_COMMON_UNIFIED,MTL_IFWI_IAC_EC,RPL_S_QRCBAT,MTL_IFWI_CBV_PMC,MTL_IFWI_CBV_EC,MTL_IFWI_CBV_BIOS,RPL-SBGA_5SC,MTL-P_5SGC1,MTL-P_4SDC1,MTL-P_4SDC2,MTL-P_3SDC3,MTL-P_3SDC4,MTL-P_2SDC5,MTL-P_2SDC6,RPL-S_2SDC8,RPL-SBGA_4SC,RPL-sbga_QRC_BAT,RPL-P_5SGC1, RPL-P_3SDC2,RPL-P_2SDC3,RPL-P_2SDC5,RPL-P_2SDC6,RPL-SBGA_2SC1,RPL-SBGA_2SC2,RPL-SBGA_3SC,RPL-SBGA_2SC1,RPL-SBGA_2SC2,RPL-SBGA_3SC-2,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t>
  </si>
  <si>
    <t>Verify "Slide to shutdown" option does not come up on UI on resuming from CMS / S0i3</t>
  </si>
  <si>
    <t>CSS-IVE-79983</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</si>
  <si>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</si>
  <si>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Standby),S0ix-states</t>
  </si>
  <si>
    <t>Scenario written based on HSD : 1604014710
RKL: 2206776650 , 2206776656 ,  2206973275, 2206874091 , 2206973274, 2206874064 , 2206973286, 2206874078 , 2206973300, 2206874068 , 2206973279, 2206874087 , 1405574811
JSLP : 1607196068
ADL: 2205168404</t>
  </si>
  <si>
    <t>'Slide to shutdown' option should not come up on resuming from CS/S0i3 via power button</t>
  </si>
  <si>
    <t>bios.alderlake,bios.amberlake,bios.arrowlake,bios.cannonlake,bios.coffeelake,bios.cometlake,bios.geminilake,bios.icelake-client,bios.jasperlake,bios.kabylake,bios.kabylake_r,bios.lakefield,bios.lunarlake,bios.meteorlake,bios.raptorlake,bios.rocketlake,bios.tigerlake,bios.whiskeylake,ifwi.amberlake,ifwi.arrowlake,ifwi.cannonlake,ifwi.coffeelake,ifwi.cometlake,ifwi.geminilake,ifwi.icelake,ifwi.kabylake,ifwi.kabylake_r,ifwi.lakefield,ifwi.lunarlake,ifwi.meteorlake,ifwi.raptorlake,ifwi.tigerlake,ifwi.whiskeylake</t>
  </si>
  <si>
    <t>bios.alderlake,bios.amberlake,bios.arrowlake,bios.cannonlake,bios.coffeelake,bios.cometlake,bios.geminilake,bios.icelake-client,bios.jasperlake,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</si>
  <si>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Intention of the testcase is to verify 'Slide to shutdown' option does not come up on UI on resuming from CMS / S0i3
Slide to shutdown option should not appear on resuming from CMS/S0i3 via power button</t>
  </si>
  <si>
    <t>EC-FV,EC-GPIO,EC-SX,ICL-ArchReview-PostSi,GLK-RS3-10_IFWI,InProdATMS1.0_03March2018,PSE 1.0,OBC-CNL-PTF-PMC-PM-s0ix,OBC-CFL-PTF-PMC-PM-S0ix,OBC-LKF-PTF-PMC-PM-S0ix_MS,OBC-ICL-PTF-PMC-PM-S0ix_MS,OBC-TGL-PTF-PMC-PM-S0ix,CML_EC_FV,TGL_Arch_review,RKL_POE,RKL_S_CMPH_POE,RKL_S_TGPH_POE,ECVAL-DT-FV,TGL_H_Delta,TGL_H_QRC_NA,ADL_P_ERB_BIOS_PO,IFWI_Payload_Platform,RKL-S X2_(CML-S+CMP-H)_S62,RKL-S X2_(CML-S+CMP-H)_S102,UTR_SYNC,RPL_S_BackwardComp,RPL_S_MASTER,RPL-P_5SGC1,RPL-P_5SGC2,RPL-P_4SDC1,RPL-P_3SDC2,RPL-P_2SDC3,RPL-S_5SGC1,RPL-S_4SDC1,RPL-S_4SDC2,RPL-S_2SDC1,RPL-S_2SDC2,RPL-S_2SDC3,RPL-S_ 5SGC1,ADL-S_ 5SGC_1DPC,ADL-S_4SDC1,ADL_N_MASTER,ADL_N_5SGC1,ADL_N_4SDC1,ADL_N_3SDC1,ADL_N_2SDC1,ADL_N_2SDC2,IFWI_TEST_SUITE,IFWI_COMMON_UNIFIED,TGL_H_MASTER,ADL-P_5SGC1,ADL-P_5SGC2,ADL-M_5SGC1,ADL_N_REV0,ADL-N_REV1,ADL_SBGA_5GC,ADL_SBGA_3DC1,ADL_SBGA_3DC2,ADL_SBGA_3DC3,ADL_SBGA_3DC4,RPL-SBGA_5SC,RPL-SBGA_3SC,RPL-S_2SDC8,RPL-Px_5SGC1,MTL-M_5SGC1,MTL-M_4SDC1,MTL-M_4SDC2,MTL-M_3SDC3,MTL-M_2SDC4,MTL-M_2SDC5,MTL-M_2SDC6,MTL_IFWI_CBV_PMC,MTL-P_5SGC1,MTL-P_4SDC1,MTL-P_4SDC2,MTL-P_3SDC3,MTL-P_3SDC4,MTL-P_2SDC5,MTL-P_2SDC6,RPL-Px_4SP2,RPL-Px_2SDC1,RPL-P_2SDC4,RPL-P_2SDC5,RPL-P_2SDC6,MTLSGC1,LNLM5SGC,LNLM4SDC1,LNLM3SDC2,LNLM3SDC3,LNLM3SDC4,LNLM3SDC5,LNLM2SDC6,RPL-SBGA_5SPNP</t>
  </si>
  <si>
    <t>Verify Boot to OS from NVMe Storage</t>
  </si>
  <si>
    <t>anaray5x</t>
  </si>
  <si>
    <t>emulation.hybrid,emulation.subsystem,silicon,simulation.subsystem</t>
  </si>
  <si>
    <t>bios.pch,fw.ifwi.bios,fw.ifwi.others</t>
  </si>
  <si>
    <t>CSS-IVE-76111</t>
  </si>
  <si>
    <t>Internal and External Storage</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</si>
  <si>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22_PV,KBL_U23e_PV,KBL_Y22_PV,KBLR_Y_PV,KBLR_Y22_PV,LKF_A0_RS4_Alpha,LKF_A0_RS4_POE,LKF_B0_RS4_Beta,LKF_B0_RS4_PO,LKF_B0_RS4_PV ,LKF_Bx_ROW_19H1_Alpha,LKF_Bx_ROW_19H1_POE,LKF_Bx_ROW_19H2_Beta,LKF_Bx_ROW_19H2_PV,LKF_Bx_ROW_20H1_PV,LKF_Bx_Win10X_PV,LKF_Bx_Win10X_Beta,LKF_HFPGA_RS3_PSS1.0,LKF_HFPGA_RS3_PSS1.1,LKF_HFPGA_RS4_PSS1.0,LKF_HFPGA_RS4_PSS1.1,LKF_Simics_VP_RS4_PSS1.0,LKF_Simics_VP_RS4_PSS1.1,RKL_S61_CMPH_Xcomp_DDR4_POE,RKL_S61_TGPH_Native_DDR4_POE,RKL_S81_CMPH_Xcomp_DDR4_POE,RKL_S81_TGPH_Native_DDR4_POE,RKL_Simics_VP_PSS0.8,RKL_Simics_VP_PSS1.0,RKL_Simics_VP_PSS1.1,TGL_ H81_RS4_Alpha,TGL_ H81_RS4_Beta,TGL_ H81_RS4_PV,TGL_H81_19H2_RS6_POE,TGL_H81_19H2_RS6_PreAlpha,TGL_HFPGA_RS3,TGL_HFPGA_RS4,TGL_Simics_VP_RS2_PSS0.8,TGL_Simics_VP_RS2_PSS1.0,TGL_Simics_VP_RS2_PSS1.1,TGL_Simics_VP_RS4_PSS0.8,TGL_Simics_VP_RS4_PSS1.0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ML_Y42_Win10X_PV,RKL_CML_S_102_TGPH_Xcomp_DDR4_POE,RKL_CML_S_62_TGPH_Xcomp_DDR4_POE,RKL_CML_S_62_TGPH_Xcomp_DDR4_Alpha,RKL_CML_S_62_TGPH_Xcomp_DDR4_Beta,RKL_CML_S_62_TGPH_Xcomp_DDR4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</si>
  <si>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BIOS-Boot-Flows,M.2 PCIe Gen3x2 and Gen3x4 NVMe</t>
  </si>
  <si>
    <t>BC-RQTBC-9528
IceLake-UCIS-1867,IceLake-UCIS-2049
1209950978
1209574563
BC-RQTBCTL-1459
BC-RQTBCLF-31
TGL:BC-RQTBC-15607
RKL: 2206776646, 2206973278, 2206874062
RKL: 2203201891, 2203201886
JSL: 2205179962
JSLP: 2205179962, 1606531913
ADL: 2205179962,1406912085,1606531913, 1409796922,2203201886
MTL:16011187828 ,16011326880</t>
  </si>
  <si>
    <t>SUT should not throw error while configuring/booting with Nvme storage device and storage device should enumerate properly</t>
  </si>
  <si>
    <t>bios.alderlake,bios.amberlake,bios.apollolake,bios.arrowlake,bios.cannonlake,bios.coffeelake,bios.cometlake,bios.geminilake,bios.icelake-client,bios.jasperlake,bios.kabylake,bios.kabylake_r,bios.lakefield,bios.lunarlake,bios.meteorlake,bios.raptorlake,bios.ridgeport,bios.rocketlake,bios.tigerlake,bios.whiskeylake,ifwi.arrowlake,ifwi.lunarlake,ifwi.meteorlake,ifwi.raptorlake</t>
  </si>
  <si>
    <t>bios.alderlake,bios.amberlake,bios.arrowlake,bios.cannonlake,bios.coffeelake,bios.cometlake,bios.geminilake,bios.icelake-client,bios.jasperlake,bios.kabylake,bios.kabylake_r,bios.lakefield,bios.lunarlake,bios.meteorlake,bios.raptorlake,bios.rocketlake,bios.tigerlake,bios.whiskeylake,ifwi.meteorlake,ifwi.raptorlake</t>
  </si>
  <si>
    <t>Intention of the test case is to verify Preload, Booting from NVMe storage and its enumeration in BIOS, EDK shell and in OS</t>
  </si>
  <si>
    <t>C4_NA,L5_milestone_only,ICL_PSS_BAT_NEW,LKF_TI_GATING,LKF_PO_Phase1,LKF_PO_Phase2,UDL2.0_ATMS2.0,LKF_PO_Phase3,LKF_PO_New_P1,LKF_PO_New_P3,TGL_ERB_PO,TGL_BIOS_PO_P2,LKF_B0_Power_ON,TGL_NEW_BAT,TGL_H_PSS_BIOS_BAT,RKL_POE,RKL_CML_S_TGPH_PO_P3,RKL_Sanity,ADL_S_Dryrun_Done,CML-H_ADP-S_PO_Phase1,ADL-S_TGP-H_PO_Phase2,WCOS_BIOS_WHCP_REQ,LKF_WCOS_BIOS_BAT_NEW,RKL_S_TGPH_POE_Sanity,COMMON_QRC_BAT,BIOS_BAT_QRC,RKL_CMLS_CPU_TCS,MTL_PSS_0.5,ADL_P_ERB_BIOS_PO,ADL-S_Delta,ADL_S_PCH attached M.2 slot,ADL-S_Delta1,MTL_PSS_1.0,ADL-S_ADP-S_DDR4_2DPC_PO_Phase3,ADL-P_ADP-LP_DDR4_PO Suite_Phase3,RKL-S X2_(CML-S+CMP-H)_S102,RKL-S X2_(CML-S+CMP-H)_S62,PO_Phase_3,ADL-P_ADP-LP_LP5_PO Suite_Phase3,ADL-P_ADP-LP_DDR5_PO Suite_Phase3,ADL-P_ADP-LP_LP4x_PO Suite_Phase3,ADL-P_QRC_BAT,MTL_VS0,RPL_S_PSS_BASE,UTR_SYNC,ADL_M_PO_Phase2,MTL_HFPGA_SANITY,RPL_S_BackwardComp,MTL_PSS_1.1,ADL-S_4SDC1,ADL-S_4SDC2,ADL-S_4SDC3,ADL_N_PSS_0.5,ADL_N_4SDC1,ADL_N_2SDC1,MTL_Test_Suite,IFWI_COMMON_UNIFIED,RPL-S_ 5SGC1,RPL-S_4SDC1,RPL-S_4SDC2,RPL-S_3SDC1,RPL-S_2SDC1,RPL-S_2SDC2,RPL-S_2SDC3,QRC_BAT_Customized,ADL_N_QRCBAT,ADL-P_5SGC1,ADL-P_5SGC2,MTL_S_PSS_0.5,MTL_IFWI_Sanity,RKL_S_X1_2*1SDC,RPL_S_PO_P1,ADL_M_QRC_BAT,ADL-M_5SGC1,ADL-M_3SDC1,ADL-M_2SDC1,ADL-P_3SDC3,ADL-P_3SDC4,ADL-P_2SDC2,ADL-P_2SDC5,ADL-P_3SDC5,MTL_STORAGE_NEW_FEATURE_TEST,ADL_N_PO_Phase2,RPL-Px_5SGC1,RPL-Px_4SDC1,MTL_S_Sanity,RPL-P_3SDC2,MTL-S-SIMICS_DELTA_REQ_TEST,MTL_S_VS0,RPL_S_IFWI_PO_Phase2,ADL_N_REV0,ADL-N_REV1,NA_4_FHF,ADL_SBGA_5GC,ADL_SBGA_3DC1,ADL_SBGA_3DC2,ADL_SBGA_3DC3,ADL_SBGA_3DC4,RPL-SBGA_5SC,RPL-SBGA_3SC,RPL_P_PSS_BIOS,RPL-P_3SDC3,LNL_IO_GENERAL_DELTA_TC,MTL_M_P_PV_POR,LNL_M_PSS0.5,LNL_M_PSS0.8,LNL_M_PSS1.0,LNL_M_PSS1.1,RPL_Px_PO_P1,MTL-M/P_Pre-Si_In_Production,MTL-M_5SGC1,MTL-M_4SDC1,MTL-M_4SDC2,MTL-M_3SDC3,MTL-M_2SDC4,MTL-M_2SDC5,MTL-M_2SDC6,MTL_VS_1.,MTL_IFWI_IAC_BIOS,RPL_SBGA_PO_P1,RPL_SBGA_IFWI_PO_Phase2,MTL_IFWI_CBV_PCHC,PSS_ADL_Automation_In_Production,MTL-S_Pre-Si_In_Production,RPL_P_PO_P1,ARL_Px_IFWI_CI,MTL-P_IFWI_PO,MTL_VS_1.0,MTLSGC1,RPL_P_Q0_DC2_PO_P1,LNLM5SGC</t>
  </si>
  <si>
    <t>Verify CPU turbo boost functionality  pre and post S4 , S5 , warm and cold reboot cycles</t>
  </si>
  <si>
    <t>CSS-IVE-145415</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</si>
  <si>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</si>
  <si>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G3-State,S-states,Turbo</t>
  </si>
  <si>
    <t>JSLP : 1607196257</t>
  </si>
  <si>
    <t>CPU turbo boost should be functional post S4,S5,warm and cold reboot cycle</t>
  </si>
  <si>
    <t>Intention of the testcase is to verify CPU turbo boost functionality post S4,S5,warm and cold reboot cycle</t>
  </si>
  <si>
    <t>BIOS_Optimization,MCU_NO_HARM,UTR_SYNC,LNL_M_PSS0.8,RPL_S_BackwardComp,RPL_S_MASTER,RPL-P_5SGC1,RPL-P_5SGC2,RPL-P_4SDC1,RPL-P_3SDC2,RPL-P_2SDC3,RPL-S_5SGC1,RPL-S_4SDC1,RPL-S_4SDC2,RPL-S_4SDC2,RPL-S_2SDC1,RPL-S_2SDC2,RPL-S_2SDC3,RPL-S_ 5SGC1,RPL-P_5SGC1,RPL-P_5SGC2,RPL-P_2SDC3,ADL-S_ 5SGC_1DPC,ADL-S_4SDC1,ADL-S_4SDC2,ADL-S_4SDC4,ADL_N_MASTER,ADL_N_5SGC1,ADL_N_4SDC1,ADL_N_3SDC1,ADL_N_2SDC1,ADL_N_2SDC2,ADL_N_2SDC3,IFWI_TEST_SUITE,IFWI_COMMON_UNIFIED,RPL-S_4SDC2,ADL-P_5SGC1,ADL-P_5SGC2,ADL-M_5SGC1,ADL_N_REV0,ADL-N_REV1,RPL-S_ 5SGC1,RPL-S_4SDC1,RPL-S_4SDC2,RPL-S_4SDC2,RPL-S_2SDC2,RPL-S_2SDC3,RPL-S_2SDC7,RPL-S_2SDC8,RPL-Px_5SGC1,MTLSGC1,MTL-M_5SGC1,MTL-M_4SDC1,MTL-M_4SDC2,MTL-M_3SDC3,MTL-M_2SDC4,MTL-M_2SDC5,MTL-M_2SDC6,ADL-S_Post-Si_In_Production,MTL_IFWI_IAC_DMU,MTL_IFWI_CBV_DMU,MTL_IFWI_CBV_PMC,MTL_IFWI_CBV_PUNIT,MTL-P_5SGC1,MTL-P_4SDC1,MTL-P_4SDC2,MTL-P_3SDC3,MTL-P_3SDC4,MTL-P_2SDC5,MTL-P_2SDC6,RPL-SBGA_5SC,RPL-SBGA_4SC,RPL-SBGA_3SC,RPL-SBGA_2SC1,RPL-SBGA_2SC2,MTLSGC1,LNLM5SGC,LNLM4SDC1,LNLM3SDC2,LNLM3SDC3,LNLM3SDC4,LNLM3SDC5,LNLM2SDC6</t>
  </si>
  <si>
    <t>Industry Specs and Open source initiatives</t>
  </si>
  <si>
    <t>3-medium</t>
  </si>
  <si>
    <t>Verify FHD USB camera is functioning properly for capturing images &amp; video</t>
  </si>
  <si>
    <t>CSS-IVE-86896</t>
  </si>
  <si>
    <t>ADL-S_ADP-S_SODIMM_DDR5_1DPC_Alpha,ADL-S_ADP-S_UDIMM_DDR5_1DPC_PreAlpha,JSLP_POR_20H1_Alpha,JSLP_POR_20H1_PreAlpha,JSLP_POR_20H2_Beta,JSLP_POR_20H2_PV,LKF_A0_RS4_Alpha,LKF_A0_RS4_POE,LKF_B0_RS4_Beta,LKF_B0_RS4_PO,LKF_B0_RS4_PV ,LKF_Bx_ROW_19H1_Alpha,LKF_Bx_ROW_19H1_POE,LKF_Bx_ROW_19H2_Beta,LKF_Bx_ROW_19H2_PV,LKF_Bx_ROW_20H1_PV,LKF_Bx_Win10X_PV,LKF_Bx_Win10X_Bet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U42_RS4_PV,TGL_Y42_RS4_PV,TGL_Z0_(TGPLP-A0)_RS4_PPOExit,ADL-S_ADP-S_UDIMM_DDR5_1DPC_PV,ADL-S_ADP-S_UDIMM_DDR5_2DPC_Alpha,ADL-S_ADP-S_UDIMM_DDR5_2DPC_Beta,ADL-S_ADP-S_UDIMM_DDR5_2DPC_PreAlpha,ADL-S_ADP-S_UDIMM_DDR5_2DPC_PV,ADL-S_TGP-H_SODIMM_DDR4_1DPC_POE,ADL-S_TGP-H_UDIMM_DDR5_2DPC_POE,ADL-S_ADP-S_SODIMM_DDR5_1DPC_Beta,ADL-S_ADP-S_SODIMM_DDR5_1DPC_PreAlpha,ADL-S_ADP-S_SODIMM_DDR5_1DPC_PV,ADL-S_ADP-S_UDIMM_DDR4_2DPC_POE,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</si>
  <si>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USB2.0,USB3.0,USB-Camera</t>
  </si>
  <si>
    <t>Created based on POR\LZ doc , request from Architect
IceLake-UCIS-1115(UCIS Rev2.4/2.6)
TGL HSD ES ID:220195255
ADL: 2203203077</t>
  </si>
  <si>
    <t>Ensure that front Camera functionality of capturing of video\photo files work properly without any issue.</t>
  </si>
  <si>
    <t>bios.alderlake,bios.arrowlake,bios.geminilake,bios.jasperlake,bios.lakefield,bios.lunarlake,bios.meteorlake,bios.raptorlake,bios.rocketlake,bios.tigerlake,ifwi.arrowlake,ifwi.geminilake,ifwi.lakefield,ifwi.lunarlake,ifwi.meteorlake,ifwi.raptorlake,ifwi.tigerlake</t>
  </si>
  <si>
    <t>bios.alderlake,bios.arrowlake,bios.geminilake,bios.jasperlake,bios.lakefield,bios.meteorlake,bios.raptorlake,bios.rocketlake,bios.tigerlake,ifwi.geminilake,ifwi.lakefield,ifwi.meteorlake,ifwi.raptorlake,ifwi.tigerlake</t>
  </si>
  <si>
    <t>Check FHD Camera device functionality.</t>
  </si>
  <si>
    <t>GLK-FW-PO,GLK-IFWI-SI,LKF_PO_Phase2,UDL2.0_ATMS2.0,LKF_PO_New_P3,RKL_POE,RKL_CML_S_TGPH_PO_P3,WCOS_BIOS_WHCP_REQ,LKF_WCOS_BIOS_BAT_NEW,ADL-S_ADP-S_DDR4_2DPC_PO_Phase3,RKL_S_CMPH_POE,RKL_S_TGPH_POE,COMMON_QRC_BAT,ADL_P_ERB_BIOS_PO,IFWI_Payload_Platform,ADL-S_Delta1,ADL-P_ADP-LP_DDR4_PO Suite_Phase3,PO_Phase_3,ADL-P_ADP-LP_LP5_PO Suite_Phase3,ADL-P_ADP-LP_DDR5_PO Suite_Phase3,ADL-P_ADP-LP_LP4x_PO Suite_Phase3,ADL-P_QRC_BAT,UTR_SYNC,RPL_S_MASTER,RPL_S_BackwardComp,ADL-S_ 5SGC_1DPC,ADL-S_4SDC2,ADL_N_MASTER,ADL_N_3SDC1,ADL_N_2SDC3,MTL_Test_Suite,IFWI_COMMON_UNIFIED,IFWI_TEST_SUITE,TGL_H_MASTER,RPL-S_ 5SGC1,RPL-S_4SDC1,ADL-P_5SGC2,RKL_S_X1_2*1SDC,RPL_S_PO_P3,ADL-P_2SDC5,ADL-P_3SDC5,ADL_N_PO_Phase3,RPL-Px_5SGC1,RPL-Px_4SDC1,RPL-P_4SDC1,RPL-P_3SDC2,RPL-P_2SDC4,RPL_S_IFWI_PO_Phase3,ADL_N_REV0,ADL-N_REV1,MTL_IFWI_BAT,ADL_SBGA_5GC,ADL_SBGA_3DC1,ADL_SBGA_3DC2,ADL_SBGA_3DC3,ADL_SBGA_3DC4,RPL-SBGA_5SC1,ADL-M_5SGC1,ADL-M_3SDC1,ADL-M_3SDC2,ADL-M_2SDC1,ADL-M_2SDC2,RPL-P_3SDC3,RPL-P_PNP_GC,RPL-S_2SDC7,RPL_Px_PO_P3,MTL-M_5SGC1,RPL_SBGA_PO_P3,RPL_SBGA_IFWI_PO_Phase3,MTL_IFWI_CBV_IUNIT,MTL-P_4SDC2,RPL_P_PO_P3,RPL-P_4SDC1,RPL-P_2SDC5, MTLSGC1,RPL_P_Q0_DC2_PO_P3,,MTLSGC1</t>
  </si>
  <si>
    <t>Verification of resolution for 8K display panel in Post OS</t>
  </si>
  <si>
    <t>CSS-IVE-100091</t>
  </si>
  <si>
    <t>ADL-S_ADP-S_SODIMM_DDR5_1DPC_Alpha,ADL-S_ADP-S_UDIMM_DDR5_1DPC_PreAlpha,TGL_ H81_RS4_Alpha,TGL_ H81_RS4_Beta,TGL_ H81_RS4_PV,TGL_Simics_VP_RS2_PSS1.0,TGL_Simics_VP_RS2_PSS1.1,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M_Simics_PSS1.1,MTL_P_Simics_PSS1.1,MTL_S_Simics_PSS1.1,ADL-P_ADP-LP_LP5_PreAlpha,ADL-P_ADP-LP_L4X_PreAlpha,ADL-M_ADP-M_LP5_20H1_PreAlpha,ADL-M_ADP-M_LP5_21H1_PreAlpha,ADL-P_ADP-LP_DDR4_PreAlpha,ADL-P_ADP-LP_DDR5_PreAlpha</t>
  </si>
  <si>
    <t>Display Panels</t>
  </si>
  <si>
    <t>BC-RQTBC-14500
BC-RQTBCTL-558
RKL: 2203203070
JSLP: 2203203070
MTL: 16011187452</t>
  </si>
  <si>
    <t>Test Pass, if 8K resolution(7680x4320) observed at OS</t>
  </si>
  <si>
    <t>bios.alderlake,bios.arrowlake,bios.birchstream_diamondrapids,bios.lunarlake,bios.meteorlake,bios.raptorlake,bios.tigerlake,ifwi.arrowlake,ifwi.lunarlake,ifwi.meteorlake,ifwi.raptorlake,ifwi.tigerlake</t>
  </si>
  <si>
    <t>bios.alderlake,bios.lunarlake,bios.meteorlake,bios.raptorlake,bios.tigerlake,ifwi.meteorlake,ifwi.raptorlake,ifwi.tigerlake</t>
  </si>
  <si>
    <t>To verify 8K resolution in Post OS</t>
  </si>
  <si>
    <t>ICL_BAT_NEW,ICL-ArchReview-PostSi,ICL_RFR,TGL_NEW,BIOS_EXT_BAT,UDL2.0_ATMS2.0,OBC-ICL-GPU-DDI-Display-DP,OBC-TGL-GPU-DDI-Display-DP,COMMON_QRC_BAT,TGL_H_QRC_NA,IFWI_Payload_Platform,ADL-S_Delta1,ADL-S_Delta3,UTR_SYNC,MTL_P_MASTER,RPL_S_MASRTER,ADL-S_ 5SGC_1DPC,ADL-S_4SDC2,MTL_Test_Suite,IFWI_COMMON_UNIFIED,IFWI_TEST_SUITE,TGL_H_MASTER,RPL-S_ 5SGC1,RPL-S_4SDC1,RPL-S_4SDC2,RPL-S_2SDC1,RPL-S_2SDC2,RPL-S_2SDC3,ADL-P_5SGC1,ADL-P_5SGC2,RPL_Steps_Tag_NA,MTL_Steps_Tag_NA,RPL_S_BackwardComp,ADL_N_REV0,ADL-N_REV1,ADL_SBGA_5GC,ADL_SBGA_3DC1,ADL_SBGA_3DC2,ADL_SBGA_3DC3,ADL_SBGA_3DC4,RPL-SBGA_5SC,RPL-SBGA_3SC1,ADL-M_5SGC1,ADL-M_3SDC1,ADL-M_3SDC2,ADL-M_2SDC1,ADL-M_2SDC2,RPL-P_3SDC3,RPL-P_PNP_GC,RPL-S_2SDC7,MTL_IFWI_CBV_BIOS,MTL-P_5SGC1,MTL-P_4SDC2,MTL-P_3SDC3,MTL-P_3SDC4,LNL_M_PSS1.1, MTLSGC1,MTLSDC1,MTLSDC2,MTLSDC3,MTLSDC4</t>
  </si>
  <si>
    <t>ADL: 2202557316</t>
  </si>
  <si>
    <t>Verify video playback in OS  pre and post S4, S5, warm and cold reboot cycles</t>
  </si>
  <si>
    <t>bios.platform,fw.ifwi.bios,fw.ifwi.pmc</t>
  </si>
  <si>
    <t>CSS-IVE-145260</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</si>
  <si>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</si>
  <si>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audio codecs,G3-State,S-states</t>
  </si>
  <si>
    <t>Video playback should be consistent with various pre and post power cycles</t>
  </si>
  <si>
    <t>bios.alderlake,bios.jasperlake,bios.lunarlake,bios.meteorlake,bios.raptorlake,bios.rocketlake,ifwi.meteorlake,ifwi.raptorlake</t>
  </si>
  <si>
    <t>This test is to verify video playback in OS post various power cycles</t>
  </si>
  <si>
    <t>BIOS_Optimization,COMMON_QRC_BAT,ADL-S_ADP-S_DDR4_2DPC_PO_Phase3,ADL-P_ADP-LP_DDR4_PO Suite_Phase3,PO_Phase_3,ADL-P_ADP-LP_LP5_PO Suite_Phase3,ADL-P_ADP-LP_DDR5_PO Suite_Phase3,ADL-P_ADP-LP_LP4x_PO Suite_Phase3,MTL_PSS_0.5,RPL_S_PSS_BASE,ADL-M_21H2,UTR_SYNC,MTL_HFPGA_Audio,RPL_S_MASTER,RPL_S_BackwardComp,ADL-S_4SDC1,ADL-S_4SDC2,ADL-S_4SDC3,ADL-S_3SDC4,ADL_N_MASTER,ADL_N_5SGC1,ADL_N_4SDC1,ADL_N_3SDC1,ADL_N_2SDC1,ADL_N_2SDC2,ADL_N_2SDC3,MTL_Test_Suite,MTL_PSS_1.1,IFWI_COMMON_UNIFIED,IFWI_TEST_SUITE,RPL-S_5SGC1,RPL-S_4SDC1,RPL-S_4SDC2,RPL-S_2SDC1,RPL-S_2SDC2,RPL-S_2SDC3,RPL-S_2SDC7,QRC_BAT_Customized,MTL_P_MASTER,MTL_M_MASTER,ADL-P_5SGC1,ADL-P_5SGC2,ADL-M_5SGC1,MTL_SIMICS_IN_EXECUTION_TEST,ADL_N_PO_Phase3,RPL_Steps_Tag_NA,MTL_Steps_Tag_NA,RPL-Px_5SGC1,RPL-Px_4SDC1,MTL_S_PSS_0.8,MTL_S_IFWI_PSS_0.8,RPL-P_5SGC1,RPL-P_4SDC1,RPL-P_3SDC2,RPL-P_2SDC4,RPL_S_IFWI_PO_Phase3,ADL_N_REV0,ADL-N_REV1,RPL_S_PO_P3,ADL_SBGA_5GC,ADL_SBGA_3DC1,ADL_SBGA_3DC2,ADL_SBGA_3DC3,ADL_SBGA_3DC4,RPL-SBGA_5SC,RPL-SBGA_3SC1,ADL-M_3SDC1,ADL-M_3SDC2,ADL-M_2SDC1,ADL-M_2SDC2,RPL_P_PSS_BIOS,RPL-P_3SDC3,RPL-P_PNP_GC,RPL_Px_PO_P3,MTL-M_5SGC1,MTL-M_4SDC1,MTL-M_4SDC2,MTL-M_3SDC3,MTL-M_2SDC4,MTL-M_2SDC5,MTL-M_2SDC6,MTL_IFWI_IAC_BIOS,RPL_SBGA_PO_P3,RPL_SBGA_IFWI_PO_Phase3,MTL_IFWI_CBV_PMC,MTL IFWI_Payload_Platform-Val,LNL_M_PSS0.5,LNL_M_PSS0.8,MTL-P_5SGC1,MTL-P_4SDC1,MTL-P_4SDC2,MTL-P_3SDC3,MTL-P_3SDC4,MTL-P_2SDC5,MTL-P_2SDC6,LNL_M_PSS1.1,RPL_P_PO_P3,RPL-Px_4SP2,RPL-Px_2SDC1,MTL_M_P_PV_POR,MTL-P_IFWI_PO,MTLSDC1,MTLSDC2,MTLSDC3,RPL_P_Q0_DC2_PO_P3,ARL_S_IFWI_0.8PSS,MTLSGC1,MTLSDC3,MTLSDC5</t>
  </si>
  <si>
    <t>Verify that BIOS detects and initializes SSDs/SATA drives attached to PCIe x4 port</t>
  </si>
  <si>
    <t>CSS-IVE-93996</t>
  </si>
  <si>
    <t>ADL-S_ADP-S_SODIMM_DDR5_1DPC_Alpha,ADL-S_ADP-S_UDIMM_DDR5_1DPC_PreAlpha,CFL_H62_RS2_PV,CFL_H62_RS3_PV,CFL_H62_RS4_PV,CFL_H62_RS5_PV,CFL_H82_RS5_PV,CFL_H82_RS6_PV,CFL_KBPH_S62_RS3_PV,CFL_S62_RS4_PV,CFL_S62_RS5_PV,CFL_S82_RS5_PV,CFL_S82_RS6_PV,CFL_U43e_LP3_KC_PV,CFL_U43e_PV,CNL_H82_PV,CNL_U20_GT0_PV,CNL_U22_PV,CNL_Y22_PV,GLK_B0_RS3_PV,GLK_B0_RS4_PV,ICL_U42_RS6_PV,ICL_Y42_RS6_PV,KBL_H42_PV,KBL_S22_PV,KBL_S42_PV,KBL_U22_PV,KBL_U23e_PV,KBL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</si>
  <si>
    <t>SATA Gen3 Direct AHCI</t>
  </si>
  <si>
    <t>Added for the Architect request on All available ports training
BC-RQTBC-14253
ADL: 1409796922</t>
  </si>
  <si>
    <t>Pass Criteria: System will allow tester to access PCIe SATA card via Device manager and EFI shell,</t>
  </si>
  <si>
    <t>bios.alderlake,bios.apollolake,bios.arrowlake,bios.cannonlake,bios.coffeelake,bios.geminilake,bios.icelake-client,bios.kabylake,bios.lunarlake,bios.meteorlake,bios.raptorlake,bios.rocketlake,bios.tigerlake,bios.whiskeylake,ifwi.apollolake,ifwi.arrowlake,ifwi.cannonlake,ifwi.coffeelake,ifwi.geminilake,ifwi.icelake,ifwi.kabylake,ifwi.lunarlake,ifwi.meteorlake,ifwi.raptorlake,ifwi.tigerlake,ifwi.whiskeylake</t>
  </si>
  <si>
    <t>bios.alderlake,bios.apollolake,bios.cannonlake,bios.coffeelake,bios.geminilake,bios.icelake-client,bios.kabylake,bios.meteorlake,bios.raptorlake,bios.rocketlake,bios.tigerlake,bios.whiskeylake,ifwi.apollolake,ifwi.cannonlake,ifwi.coffeelake,ifwi.geminilake,ifwi.icelake,ifwi.kabylake,ifwi.meteorlake,ifwi.raptorlake,ifwi.tigerlake,ifwi.whiskeylake</t>
  </si>
  <si>
    <t> BIOS should detect and initializes SSDs/SATA drives attached to PCIe x4 port</t>
  </si>
  <si>
    <t>ICL-ArchReview-PostSi,UDL2.0_ATMS2.0,ICL_RVPC_NA,OBC-CNL-AIC-PCIe-IO-storage_SATA,OBC-CFL-AIC-PCIe-IO-storage_SATA,OBC-ICL-AIC-PCIe-IO-storage_SATA,OBC-TGL-AIC-PCIe-IO-storage_SATA,TGL_BIOS_PO_P1,TGL_IFWI_PO_P1,ADL-S_TGP-H_PO_Phase1,COMMON_QRC_BAT,BIOS_BAT_QRC,IFWI_Payload_BIOS,IFWI_Payload_PCHC,ADL-S_Delta1,UTR_SYNC,RPL_S_MASTER, RPL_S_BackwardComp,ADL-S_3SDC4,ADL_N_MASTER,ADL_N_3SDC1,ADL_N_2SDC3,IFWI_FOC_BAT,IFWI_FOC_BAT_EXT,IFWI_TEST_SUITE,IFWI_COMMON_UNIFIED,MTL_Test_Suite,TGL_H_MASTER,RPL-S_4SDC1,RPL-S_4SDC2,RPL-S_2SDC1,RPL-S_2SDC2,MTL_S_MASTER,RPL-P_3SDC2,,RPL_P_MASTER,RPL_S_IFWI_PO_Phase3,RPL-S_2SDC1,RPL-S_2SDC3,MTL_IFWI_FV,MTL_IFWI_IAC_PCHC,RPL_SBGA_IFWI_PO_Phase3,RPL-SBGA_5SC,MTL_IFWI_CBV_PCHC,MTL_IFWI_CBV_BIOS,MTL-P_2SDC5 ,MTL-P_2SDC6,LNLM3SDC4,LNLM3SDC5,LNLM2SDC6,MTLSDC3</t>
  </si>
  <si>
    <t>Verify SUT support Debug Trace log capture via TAP over JTAG (Route traces to PTI)</t>
  </si>
  <si>
    <t>bios.platform,fw.ifwi.others,fw.ifwi.pchc</t>
  </si>
  <si>
    <t>CSS-IVE-99696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</si>
  <si>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WHL_U42_Corp_PV,WHL_U42_PV,WHL_U43e_Corp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P_ADP-LP_DDR4_PreAlpha,ADL-P_ADP-LP_DDR5_PreAlpha</t>
  </si>
  <si>
    <t>debug interfaces,NPK</t>
  </si>
  <si>
    <t>CNL-UCIS-4655
BC-RQTBC-15182
BC-RQTBC-13206
IceLake-UCIS-2734
BC-RQTBCLF-87
 LKF PSS UCIS Coverage: IceLake-UCIS-2728, IceLake-UCIS-2729, IceLake-UCIS-2745 
 LKF PRD Coverage: BC-RQTBCLF-427, BC-RQTBCLF-311, BC-RQTBCLF-424
BC-RQTBC-3189
TGL PRD: BC-RQTBCTL-1418,BC-RQTBCTL-692,BC-RQTBC-15954
TGL UCIS:1405566792,1405566981, 1405566939,1405566945
LKF UCIS:4_335-UCIS-2091,4_335-UCIS-2088,4_335-UCIS-1578,4_335-UCIS-2090
JSLP PRD:BC-RQTBC-16163,BC-RQTBC-16840
RKL:2203201798
JSLP:2203201841, 2203201867,1607196315,1305899479
ADL: 1305899502,1305899498,1305899476,1305899479,1305899487,1305899478,1305899513
ADL:2203201798
2203201841
MTL: 16011187555 16011327322,16011327367</t>
  </si>
  <si>
    <t>Able to view CPU and PCH device list using ITP XDP/Lauterbach via TAP over JTAG and able to capture system traces without any issue</t>
  </si>
  <si>
    <t>This Test case to check for Debug Trace log capture via TAP over JTAG</t>
  </si>
  <si>
    <t>EC-FV,EC-GPIO,UDL2.0_ATMS2.0,LKF_PO_Phase1,LKF_PO_New_P1,TGL_ERB_PO,OBC-CNL-CPU-NPK-Debug-JTAG,OBC-CFL-CPU-NPK-Debug-JTAG,OBC-ICL-CPU-NPK-Debug-JTAG,OBC-LKF-CPU-NPK-Debug-JTAG,OBC-TGL-CPU-NPK-Debug-JTAG,TGL_BIOS_PO_P3,LKF_B0_Power_ON,RKL_POE,ADL-S_TGP-H_PO_Phase3,COMMON_QRC_BAT,IFWI_Payload_Platform,RKL-S X2_(CML-S+CMP-H)_S62,RKL-S X2_(CML-S+CMP-H)_S102,ADL-P_QRC_BAT,MTL_PSS_0.8,,MTL_PSS_1.0,LNL_M_PSS1.0,MTL_PSS_1.1,ADL-M_21H2,UTR_SYNC,LNLM5SGC,LNLM4SDC1,LNLM3SDC2,LNLM3SDC3,LNLM3SDC4,LNLM3SDC5,LNLM2SDC6,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ADL-M_3SDC1,RPL-SBGA_5SC,RPL-SBGA_4SC,RPL-SBGA_3SC,RPL-SBGA_3SC-2,RPL-SBGA_2SC1,RPL-SBGA_2SC21,RPL-P_5SGC1,RPL-P_2SDC5,RPL-P_2SDC3,RPL-P_2SDC4,RPL-P_2SDC6,RPL-P_PNP_GC,RPL-P_4SDC1,RPL-P_3SDC2,RPL-Px_5SGC1,RPL-S_ 5SGC1,RPL-S_2SDC7,RPL-S_3SDC1,RPL-S_4SDC1,RPL-S_4SDC2,RPL-S_2SDC1,RPL-S_2SDC2,RPL-S_2SDC3,RPL_S_MASTER,RPL_S_BackwardCompc,ADL-S_4SDC1,ADL_N_MASTER,MTL_S_MASTER,MTL_M_MASTER,MTL_P_MASTER,ADL_N_5SGC1,ADL_N_4SDC1,ADL_N_3SDC1,ADL_N_2SDC1,ADL_N_2SDC2,ADL_N_2SDC3,IFWI_TEST_SUITE,IFWI_COMMON_UNIFIED,MTL_Test_Suite,TGL_H_MASTER,TGL_H_5SGC1,TGL_H_4SDC1,TGL_H_4SDC2,TGL_H_4SDC,MTL_TEMP,ADL-P_5SGC1,ADL-P_5SGC2,MTL_S_PSS_0.8,ADL_M_QRC_BAT,ADL-M_5SGC1,ADL-M_3SDC2,ADL-M_2SDC1,ADL-M_2SDC2,ADL_N_REV0,ADL-N_QRC_BAT,ADL-N_REV1,RPL_S_IFWI_PO_Phase1,RPL_S_PO_P2,ADL_SBGA_5GC,ADL_SBGA_3DC1,ADL_SBGA_3DC2,ADL_SBGA_3DC3,ADL_SBGA_3DC4,ADL_SBGA_3DC,NA_4_FHF,MTL_S_BIOS_Emulation,RPL_Px_PO_P2,LNL_M_PSS1.1,RPL_SBGA_PO_P2,RPL_SBGA_IFWI_PO_Phase1,MTL_IFWI_CBV_BIOS,RPL_P_PO_P2,RPL_P_Q0_DC2_PO_P2</t>
  </si>
  <si>
    <t>Verify SUT support Debug Trace log capture - Route traces to BSSB in low power mode</t>
  </si>
  <si>
    <t>CSS-IVE-99698</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</si>
  <si>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WHL_U42_Corp_PV,WHL_U42_PV,WHL_U43e_Corp_PV,ADL-S_ADP-S_UDIMM_DDR5_1DPC_PV,ADL-S_ADP-S_UDIMM_DDR5_2DPC_Alpha,ADL-S_ADP-S_UDIMM_DDR5_2DPC_Beta,ADL-S_ADP-S_UDIMM_DDR5_2DPC_PreAlpha,ADL-S_ADP-S_UDIMM_DDR5_2DPC_PV,ADL-S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</si>
  <si>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debug interfaces,NPK,S-states,TBT_PD_EC_NA</t>
  </si>
  <si>
    <t>BC-RQTBC-9452,BC-RQTBC-12460
BC-RQTBC-13098
BC-RQTBC-10263
BC-RQTBC-13817
BC-RQTBC-15239
BC-RQTBC-14148
BC-RQTBC-13415
BC-RQTBC-12369
BC-RQTBC-15177
BC-RQTBC-15182
BC-RQTBC-13206
IceLake-UCIS-2745
 LKF PSS UCIS Coverage: IceLake-UCIS-2728, IceLake-UCIS-2729, IceLake-UCIS-2745, IceLake-UCIS-2733
Tiger Lake: 29-FR-7355
TGL BIOS FR,UCIS:220194345
220194345
220195197
1909114546
1909114544
LKF UCIS:4_335-UCIS-2086,4_335-UCIS-2925
TGL PRD:BC-RQTBCTL-812,22010710570
TGL UCIS:1405566939,1909114546,220194345,22010710570, 1508011804
LKF FR:4_335-FR-17299,LKF UCIS:4_335-UCIS-2091,4_335-UCIS-1578
LKF UCIS: 4_335-UCIS-2086 CML:BC-RQTBC-13084
RKL: 2203201721,2203201841,2203202765
JSLP:2203201721 1607196313 2203202765 2203201841
ADL:1305899504,2203202765
RKL:2203201679
ADL:2203201798
2203201841
MTL:16011327298</t>
  </si>
  <si>
    <t> 
Route traces through BSSB should be successfully establish over usb port and connection should be established after resume from Sx states without any issue
 </t>
  </si>
  <si>
    <t>bios.alderlake,bios.arrowlake,bios.cannonlake,bios.coffeelake,bios.cometlake,bios.icelake-client,bios.jasperlake,bios.lakefield,bios.lunarlake,bios.meteorlake,bios.raptorlake,bios.rocketlake,bios.tigerlake,bios.whiskeylake,ifwi.arrowlake,ifwi.lunarlake,ifwi.meteorlake,ifwi.raptorlake</t>
  </si>
  <si>
    <t>bios.alderlake,bios.arrowlake,bios.cannonlake,bios.coffeelake,bios.cometlake,bios.icelake-client,bios.jasperlake,bios.lakefield,bios.lunarlake,bios.meteorlake,bios.raptorlake,bios.rocketlake,bios.tigerlake,bios.whiskeylake,ifwi.meteorlake,ifwi.raptorlake</t>
  </si>
  <si>
    <t>This Test Cases is to verify SUT support Debug Trace log capture - Route traces to BSSB in low power mode</t>
  </si>
  <si>
    <t>EC-FV,EC-TYPEC,EC-GPIO,LKF_TI_GATING,TGL_NEW,UDL2.0_ATMS2.0,EC-PD-NA,OBC-CNL-CPU-NPK-Debug-BSSB,OBC-CFL-CPU-NPK-Debug-BSSB,OBC-ICL-CPU-NPK-Debug-BSSB,OBC-LKF-CPU-NPK-Debug-BSSB,OBC-TGL-CPU-NPK-Debug-BSSB,ADL-S_TGP-H_PO_Phase3,COMMON_QRC_BAT,ADL-S_Delta1,RKL-S X2_(CML-S+CMP-H)_S62,RKL-S X2_(CML-S+CMP-H)_S102,ADL-P_QRC_BAT,LNL_M_PSS1.0,UTR_SYNC,LNLM5SGC,LNLM4SDC1,LNLM3SDC2,LNLM3SDC3,LNLM3SDC4,LNLM3SDC5,LNLM2SDC6,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ADL-M_3SDC1,RPL-SBGA_5SC,RPL-SBGA_4SC,RPL-SBGA_3SC,RPL-SBGA_3SC-2,RPL-SBGA_2SC1,RPL-SBGA_2SC21,RPL-P_5SGC1,RPL-P_2SDC5,RPL-P_2SDC3,RPL-P_2SDC4,RPL-P_2SDC6,RPL-P_PNP_GC,RPL-P_4SDC1,RPL-P_3SDC2,RPL-Px_5SGC1,RPL-S_ 5SGC1,RPL-S_2SDC7,RPL-S_3SDC1,RPL-S_4SDC1,RPL-S_4SDC2,RPL-S_2SDC1,RPL-S_2SDC2,RPL-S_2SDC3,RPL_S_MASTER,RPL_P_MASTER,RPL_S_BackwardCompc,ADL-S_ 5SGC_1DPC,ADL-S_4SDC1,ADL-S_4SDC2,ADL-S_4SDC3,ADL-S_3SDC4,ADL_N_MASTER,ADL_N_5SGC1,ADL_N_4SDC1,ADL_N_3SDC1,ADL_N_2SDC1,ADL_N_2SDC2,ADL_N_2SDC3,MTL_Test_Suite,IFWI_TEST_SUITE,IFWI_COMMON_UNIFIED,TGL_H_MASTER,TGL_H_5SGC1,TGL_H_4SDC1,TGL_H_4SDC2,TGL_H_4SDC,ADL-P_5SGC1,ADL-P_5SGC2,ADL_M_QRC_BAT,ADL-M_5SGC1,ADL-M_3SDC2,ADL-M_2SDC1,ADL-M_2SDC2,ADL_N_REV0,ADL-N_QRC_BAT,ADL-N_REV1,ADL_SBGA_5GC,ADL_SBGA_3DC1,ADL_SBGA_3DC2,ADL_SBGA_3DC3,ADL_SBGA_3DC4,ADL_SBGA_3DC,NA_4_FHF,MTL_IFWI_CBV_EC,MTL_IFWI_CBV_BIOS</t>
  </si>
  <si>
    <t>Verify PCIe 4.0 speed with PCie Gen4 NVMe SSD connected on PCie Gen4 supported X4 slot</t>
  </si>
  <si>
    <t>emulation.hybrid,fpga.hybrid,silicon,simulation.subsystem</t>
  </si>
  <si>
    <t>bios.pch,fw.ifwi.others</t>
  </si>
  <si>
    <t>CSS-IVE-118692</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</si>
  <si>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ADL-S_Simics_PSS1.05,TGL_U42_RS6_PV,TGL_Y42_RS6_Alpha,TGL_Y42_RS6_Beta,TGL_Y42_RS6_PV,ADL-P_Simics_VP_PSS1.05,ADL-P_Simics_VP_PSS1.1,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</si>
  <si>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PCIe-Gen4,PCIe-RST</t>
  </si>
  <si>
    <t>1405574419
1405574420
TGL: 1807722781, 1507273337
ADL: 1606531911, 16010767776</t>
  </si>
  <si>
    <t xml:space="preserve">PCIe 4.0 speed should be listed for supported device in X4 slot without issues </t>
  </si>
  <si>
    <t>bios.alderlake,bios.arrowlake,bios.lunarlake,bios.meteorlake,bios.raptorlake,bios.rocketlake,bios.tigerlake,ifwi.arrowlake,ifwi.lunarlake,ifwi.meteorlake,ifwi.raptorlake,ifwi.tigerlake</t>
  </si>
  <si>
    <t>bios.alderlake,bios.arrowlake,bios.meteorlake,bios.raptorlake,bios.rocketlake,bios.tigerlake,ifwi.meteorlake,ifwi.raptorlake,ifwi.tigerlake</t>
  </si>
  <si>
    <t xml:space="preserve">Verify PCIe 4.0 speed by connecting supported device in X4 slot </t>
  </si>
  <si>
    <t>TGL_BIOS_PO_P2,TGL_IFWI_PO_P2,ADL_S_Dryrun_Done,ADL-S_TGP-H_PO_Phase2,ADL-S_ADP-S_DDR4_2DPC_PO_Phase3,BIOS_BAT_QRC,COMMON_QRC_BAT,ADL_S_QRCBAT,IFWI_Payload_PCHC,MTL_PSS_1.0,ADL-P_ADP-LP_DDR4_PO Suite_Phase3,PO_Phase_3,ADL-P_ADP-LP_LP5_PO Suite_Phase3,ADL-P_ADP-LP_DDR5_PO Suite_Phase3,ADL-P_ADP-LP_LP4x_PO Suite_Phase3,ADL-P_QRC,UTR_SYNC,ADL_M_PO_NA,RPL_M_MASTER,RPL_S_MASTER,RPL_P_MASTERRPL_S_BackwardComp,ADL-S_4SDC3,MTL_Test_Suite,IFWI_TEST_SUITE,IFWI_COMMON_UNIFIED,TGL_H_MASTER,RPL-S_4SDC1,RPL-S_4SDC2,RPL-S_2SDC1,RPL-S_2SDC2,ADL-P_5SGC1,ADL-P_5SGC2,RPL_S_PO_P3,ADL-P_3SDC3,ADL-P_3SDC4,ADL_N_REV0,RPL-Px_5SGC1,RPL-Px_4SDC1,MTL_SIMICS_BLOCK,RPL-P_3SDC2,RPL_S_QRCBAT,RPL_P_MASTER,MTL_IFWI_BAT,ADL_SBGA_5GC,ADL_SBGA_3DC3,ADL_SBGA_3DC4,RPL-SBGA_5SC,RPL-SBGA_3SC,ERB,RPL-S_3SDC1,RPL-S_2SDC7,RPL-P_3SDC3,RPL_Px_PO_P3,RPL_Px_QRC,RPL_SBGA_PO_P3,MTL_IFWI_CBV_SPHY,MTL_IFWI_CBV_BIOS,MTL-P_5SGC1,MTL-P_4SDC1,MTL-P_4SDC2,MTL-P_3SDC3,MTL-P_3SDC4,RPL_P_PO_P3,RPL-Px_4SP2,RPL-Px_2SDC1,RPL-sbga_QRC_BAT,MTL_M_P_PV_POR,RPL-SBGA_3SC-2,RPL_P_QRC,MTLSGC1,MTLSDC1,MTLSDC3,MTLSDC4,RPL_P_Q0_DC2_PO_P3,LNLM3SDC4,LNLM3SDC5,LNLM2SDC6,ARL_S_IFWI_0.8PSS</t>
  </si>
  <si>
    <t>Verify warm reset and Sx cycle with PCIe Gen3 NVMe SSD connected over PCIe Gen4 supported X4 slot</t>
  </si>
  <si>
    <t>bios.pch,fw.ifwi.pmc</t>
  </si>
  <si>
    <t>CSS-IVE-119074</t>
  </si>
  <si>
    <t>ADL-S_ADP-S_SODIMM_DDR5_1DPC_Alpha,ADL-S_ADP-S_UDIMM_DDR5_1DPC_PreAlpha,RKL_S61_CMPH_Xcomp_DDR4_POE,RKL_S61_TGPH_Native_DDR4_RS6_Alpha,RKL_S61_TGPH_Native_DDR4_POE,RKL_S61_TGPH_Native_DDR4_RS7_Beta,RKL_S61_TGPH_Native_DDR4_RS7_PV,RKL_S81_CMPH_Xcomp_DDR4_POE,RKL_S81_TGPH_Native_DDR4_POE,RKL_S81_TGPH_Native_DDR4_RS6_Alpha,RKL_S81_TGPH_Native_DDR4_RS7_Beta,RKL_S81_TGPH_Native_DDR4_RS7_PV,TGL_ H81_RS4_Alpha,TGL_ H81_RS4_Beta,TGL_ H81_RS4_PV,TGL_H81_19H2_RS6_POE,TGL_H81_19H2_RS6_PreAlpha,TGL_U42_RS4_PV,TGL_UY42_PO,TGL_Y42_RS4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</si>
  <si>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PCIe-Gen4,RST</t>
  </si>
  <si>
    <t>BC-RQTBC-15172
ADL: 16010767776</t>
  </si>
  <si>
    <t>Warm reset and Sx cycle with PCIe NVMe SSD connected over PCIe Gen4 supported X4 slot should work as expected</t>
  </si>
  <si>
    <t>bios.alderlake,bios.arrowlake,bios.lunarlake,bios.meteorlake,bios.raptorlake,bios.rocketlake,bios.tigerlake,ifwi.meteorlake,ifwi.raptorlake,ifwi.tigerlake</t>
  </si>
  <si>
    <t>Test is to verify warm reset and Sx cycle with PCIe NVMe SSD connected over PCIe Gen4 supported X4 slot</t>
  </si>
  <si>
    <t>TGL_BIOS_PO_P3,TGL_IFWI_PO_P2,TGL_NEW_BAT,ADL-S_TGP-H_PO_Phase3,RKL_S_CMPH_POE_Sanity,RKL_S_TGPH_POE_Sanity,TGL_H_Delta,TGL_H_QRC_NA,IFWI_Payload_Platform,MTL_PSS_1.0,UTR_SYNC,LNL_M_PSS0.8,RPL_S_MASTER,RPL_S_BackwardComp,ADL-S_4SDC3,IFWI_FOC_BAT,MTL_Test_Suite,IFWI_COMMON_UNIFIED,IFWI_TEST_SUITE,MTL_PSS_0.8,TGL_H_MASTER,RPL-S_4SDC1,RPL-S_4SDC2,RPL-S_2SDC1,RPL-S_2SDC2,ADL-P_5SGC1,ADL-P_5SGC2,ADL-P_2SDC2,ADL_N_REV0,RPL-Px_5SGC1,RPL-Px_4SDC1,MTL_SIMICS_BLOCK,RPL-P_3SDC2,RPL_P_MASTER,ADL_SBGA_5GC,ADL_SBGA_3DC3,ADL_SBGA_3DC4,RPL-SBGA_5SC,RPL-SBGA_3SC,RPL-S_3SDC1,RPL-P_3SDC3,MTL-M_5SGC1,MTL-M_4SDC1,MTL-M_4SDC2,MTL-M_3SDC3,MTL-M_2SDC4,MTL_VS_1.1,MTL_IFWI_CBV_PMC,MTL_IFWI_CBV_SPHY,MTL IFWI_Payload_Platform-Val,MTL-P_5SGC1,MTL-P_4SDC1,MTL-P_4SDC2,MTL-P_3SDC3,MTL-P_3SDC4,RPL-Px_4SP2,RPL-Px_2SDC1,RPL-P_2SDC3,RPL-P_2SDC4,RPL-P_2SDC5,RPL-P_2SDC6,MTL_M_P_PV_POR,RPL-SBGA_3SC-2,MTLSGC1,MTLSDC1,MTLSDC3,MTLSDC4,LNLM3SDC4,LNLM3SDC5,LNLM2SDC6,ARL_S_IFWI_0.8PSS</t>
  </si>
  <si>
    <t>bios.pch,fw.ifwi.bios</t>
  </si>
  <si>
    <t>Verify SX cycles with NVMe connected to M.2 Gen4 slot</t>
  </si>
  <si>
    <t>silicon,simulation.subsystem</t>
  </si>
  <si>
    <t>CSS-IVE-133023</t>
  </si>
  <si>
    <t>ADL-S_ADP-S_SODIMM_DDR5_1DPC_Alpha,ADL-S_ADP-S_UDIMM_DDR5_1DPC_PreAlpha,RKL_S61_CMPH_Xcomp_DDR4_RS6_Alpha,RKL_S61_CMPH_Xcomp_DDR4_RS7_Beta,RKL_S61_CMPH_Xcomp_DDR4_RS7_PV,RKL_S61_TGPH_Native_DDR4_POE,RKL_S61_TGPH_Native_DDR4_RS7_PV,RKL_S81_CMPH_Xcomp_DDR4_RS6_Alpha,RKL_S81_CMPH_Xcomp_DDR4_RS7_Beta,RKL_S81_CMPH_Xcomp_DDR4_RS7_PV,RKL_S81_TGPH_Native_DDR4_POE,TGL_ H81_RS4_Alpha,TGL_ H81_RS4_Beta,TGL_ H81_RS4_PV,TGL_U42_RS4_PV,TGL_Y42_RS4_PV,ADL-S_ADP-S_UDIMM_DDR5_1DPC_PV,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</si>
  <si>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M.2 PCIe Gen4,PCIe-Gen4</t>
  </si>
  <si>
    <t>PCIe Gen4 coverage</t>
  </si>
  <si>
    <t>SUT should be stable across SX cycles with M.2 NVMe-SSD connected over Gen4 M.2 slot</t>
  </si>
  <si>
    <t>Verify basic functionalities of NVMe connected over M.2 Gen4 slot</t>
  </si>
  <si>
    <t>TGL_NEW,TGL_PCIe-Gen4,RKL_Sanity,RKL_POE,RKL_S_TGPH_POE,IFWI_Payload_Platform,ADL_S_CPU attached M.2,MTL_PSS_1.0,UTR_SYNC,LNL_M_PSS0.8,RPL_S_MASTER,RPL_P_MASTER,RPL_M_MASTER,RPL_S_BackwardComp,ADL-S_ 5SGC_1DPC,ADL-S_4SDC3,ADL_N_MASTER,ADL_N_4SDC1,ADL_N_2SDC1IFWI_TEST_SUITE,IFWI_COMMON_UNIFIED,MTL_Test_Suite,TGL_H_MASTER,RPL-S_ 5SGC1,RPL-S_4SDC2,RPL-S_2SDC3,RPL-S_4SDC1,RPL-S_2SDC2,ADL-P_5SGC1,ADL-P_5SGC2,ADL-M_5SGC1,ADL-M_2SDC1,RPL-Px_5SGC1,RPL-Px_4SDC1,RPL-P_3SDC2,RPL_S_PO_P3,ADL_SBGA_5GC,ADL_SBGA_3DC3,ADL_SBGA_3DC4,RPL-SBGA_5SC,RPL-SBGA_3SC,RPL-S_3SDC1,RPL-S_2SDC7,RPL-P_3SDC3,RPL_Px_PO_P3,MTL-M_5SGC1,MTL-M_4SDC1,MTL-M_4SDC2,MTL-M_3SDC3,MTL-M_2SDC4,LNL_M_PSS1.0,RPL_SBGA_PO_P3,MTL_IFWI_CBV_PMC,MTL_IFWI_CBV_SPHY,MTL_IFWI_CBV_BIOS,MTL-P_5SGC1,MTL-P_4SDC1,MTL-P_4SDC2,MTL-P_3SDC3,MTL-P_3SDC4,RPL_P_PO_P3,RPL-Px_4SP2,RPL-Px_2SDC1,RPL-P_2SDC3,RPL-P_2SDC4,RPL-P_2SDC5,RPL-P_2SDC6,MTL_M_P_PV_POR,RPL-SBGA_3SC-2,MTLSGC1,MTLSDC1,MTLSDC3,MTLSDC4,RPL_P_Q0_DC2_PO_P3,LNLM5SGC,LNLM4SDC1,LNLM3SDC2,ARL_S_IFWI_0.8PSS</t>
  </si>
  <si>
    <t>Verify SX cycles with M.2 NVMe-SSD connected to Add-on-card connected over PCIe-X4 Slot</t>
  </si>
  <si>
    <t>CSS-IVE-133030</t>
  </si>
  <si>
    <t>ADL-S_ADP-S_SODIMM_DDR5_1DPC_Alpha,ADL-S_ADP-S_UDIMM_DDR5_1DPC_PreAlpha,RKL_S61_CMPH_Xcomp_DDR4_RS6_Alpha,RKL_S61_CMPH_Xcomp_DDR4_RS7_Beta,RKL_S61_CMPH_Xcomp_DDR4_RS7_PV,RKL_S61_TGPH_Native_DDR4_RS7_PV,RKL_S81_CMPH_Xcomp_DDR4_RS6_Alpha,RKL_S81_CMPH_Xcomp_DDR4_RS7_Beta,RKL_S81_CMPH_Xcomp_DDR4_RS7_PV,TGL_ H81_RS4_Alpha,TGL_ H81_RS4_Beta,TGL_ H81_RS4_PV,TGL_U42_RS4_PV,TGL_Y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</si>
  <si>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M.2 PCIe Gen4</t>
  </si>
  <si>
    <t>SUT should be stable across SX cycles with M.2 NVMe-SSD connected to Add-on-card connected over PCIe-X4 Slot</t>
  </si>
  <si>
    <t>Verify basic functionalities of NVMe connected to add-on-card connected over M.2 Gen4 slot</t>
  </si>
  <si>
    <t>TGL_NEW,TGL_PCIe Gen4,RKL_Sanity,RKL_POE,IFWI_Payload_Platform,MTL_PSS_1.0,RKL-S X2_(CML-S+CMP-H)_S102,RKL-S X2_(CML-S+CMP-H)_S62,UTR_SYNC,LNL_M_PSS0.8,RPL_S_MASTER,RPL_S_BackwardComp,ADL-S_ 5SGC_1DPC,ADL-S_4SDC3,IFWI_TEST_SUITE,IFWI_COMMON_UNIFIED,MTL_Test_Suite,TGL_H_MASTER,RPL-S_4SDC1,RPL-S_4SDC2,RPL-S_2SDC1,RPL-S_2SDC2,ADL-P_5SGC1,ADL-P_5SGC2,RPL-Px_5SGC1,RPL-Px_4SDC1,RPL-P_3SDC2,RPL_P_MASTER,ADL_SBGA_5GC,ADL_SBGA_3DC3,ADL_SBGA_3DC4,RPL-SBGA_5SC,RPL-SBGA_3SC,RPL-S_3SDC1,RPL-P_3SDC3,MTL-M_5SGC1,MTL-M_4SDC1,MTL-M_4SDC2,MTL-M_3SDC3,MTL-M_2SDC4,MTL_IFWI_CBV_PMC,MTL_IFWI_CBV_PCHC,MTL_IFWI_CBV_BIOS,MTL-P_5SGC1,MTL-P_4SDC1,MTL-P_4SDC2,MTL-P_3SDC3,MTL-P_3SDC4,RPL-Px_4SP2,RPL-Px_2SDC1,RPL-P_2SDC3,RPL-P_2SDC4,RPL-P_2SDC5,RPL-P_2SDC6,MTL_M_P_PV_POR,RPL-SBGA_3SC-2,MTLSGC1,MTLSDC1,MTLSDC3,MTLSDC4,LNLM3SDC4,LNLM3SDC5,LNLM2SDC6</t>
  </si>
  <si>
    <t>bios.pch,fw.ifwi.pchc,fw.ifwi.pmc</t>
  </si>
  <si>
    <t>Verify USB2.0/3.0 device functionality on cold plug over USB2.0 and USB3.0 Type-A port</t>
  </si>
  <si>
    <t>CSS-IVE-63260</t>
  </si>
  <si>
    <t>ADL-S_ADP-S_SODIMM_DDR5_1DPC_Alpha,ADL-S_ADP-S_UDIMM_DDR5_1DPC_PreAlpha,AML_7W_Y22_KC_PV,AMLR_Y42_Corp_RS6_PV,AMLR_Y42_PV_RS6,CFL_H62_RS2_PV,CFL_H62_RS3_PV,CFL_H62_RS4_PV,CFL_H62_RS5_PV,CFL_H62_uSFF_KC_RS4_PV,CFL_H82_RS5_PV,CFL_H82_RS6_PV,CFL_KBPH_S62_RS3_PV,CFL_KBPH_S82_RS6_PV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PSS_0.8_19H1_REV2,JSLP_PSS_1.0_19H1_REV2,JSLP_PSS_1.1_19H1_REV2,JSLP_TestChip_19H1_PreAlpha,KBL_U21_PV,KBLR_Y_PV,KBLR_Y22_PV,LKF_Bx_ROW_19H1_Alpha,LKF_Bx_ROW_19H2_Beta,LKF_Bx_ROW_19H2_PV,LKF_Bx_ROW_20H1_PV,LKF_Bx_Win10X_PV,LKF_Bx_Win10X_Beta,LKF_N-1_(BXTM)_RS3_POE,RKL_S61_CMPH_Xcomp_DDR4_POE,RKL_S61_CMPH_Xcomp_DDR4_RS7_Beta,RKL_S61_CMPH_Xcomp_DDR4_RS7_PV,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</si>
  <si>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USB/XHCI ports,USB2.0,USB3.0</t>
  </si>
  <si>
    <t>BC-RQTBC-12571
BC-RQTBC-12568
BC-RQTBC-9832
BC-RQTBC-497
BC-RQTBC-494
BC-RQTBC-14229
IceLake-UCIS-1985
TGL Coverage ID : 2207376791
 LKF PSS UCIS Coverage: IceLake-UCIS-768
TGL Coverage Ref: 1209951144, IceLake-UCIS-4345
TGL: 220195268,BC-RQTBCTL-741,BC-RQTBCTL-744,220194395
JSL PRD Coverage: BC-RQTBC-16214, BC-RQTBC-16217,BC-RQTBC-16216, BC-RQTBC-16531
CML PRD Coverage: BC-RQTBC-12571	,BC-RQTBC-12568
RKL Coverage ID :2203202096,2203202189
JSLP Coverage ID: 2203202096,2203202189
LKF ROW Coverage ID : 4_335-LZ-795
2203202189</t>
  </si>
  <si>
    <t>USB 2.0/3.0 device should function properly on cold-plug with available ports </t>
  </si>
  <si>
    <t>bios.alderlake,bios.amberlake,bios.apollolake,bios.broxton,bios.cannonlake,bios.coffeelake,bios.cometlake,bios.geminilake,bios.icelake-client,bios.jasperlake,bios.kabylake,bios.kabylake_r,bios.lakefield,bios.lunarlake,bios.raptorlake,bios.rocketlake,bios.tigerlake,bios.whiskeylake,ifwi.amberlake,ifwi.apollolake,ifwi.broxton,ifwi.cannonlake,ifwi.coffeelake,ifwi.cometlake,ifwi.geminilake,ifwi.icelake,ifwi.kabylake,ifwi.kabylake_r,ifwi.lakefield,ifwi.meteorlake,ifwi.raptorlake,ifwi.tigerlake,ifwi.whiskeylake</t>
  </si>
  <si>
    <t>This Test case to Verify USB 2.0/3.0 deive functionality on Cold-plug in in all ports by performing File transfer</t>
  </si>
  <si>
    <t>BIOS_Optimization,MTL_PSS_1.1,ADL-M_21H2,UTR_SYNC,RPL_S_MASTER,RPL_S_BackwardComp,ADL-S_4SDC2,ADL_N_MASTER,COMMON_QRC_BAT,ADL_N_PSS_0.8,ADL_N_5SGC1,ADL_N_4SDC1,ADL_N_3SDC1,ADL_N_2SDC1,ADL_N_2SDC2,ADL_N_2SDC3,IFWI_TEST_SUITE,IFWI_COMMON_UNIFIED,MTL_Test_Suite,TGL_H_MASTER,RPL-S_ 5SGC1,RPL-S_4SDC1,RPL-S_4SDC2,RPL-S_2SDC8,RPL-S_2SDC1,RPL-S_2SDC2,RPL-S_2SDC3MTL_TRP_2,MTL_PSS_0.8_NEW,ADL-P_5SGC1,ADL-P_5SGC2,RKL_S_X1_2*1SDC,ADL-M_5SGC1,MTL_SIMICS_IN_EXECUTION_TEST,RPL-Px_5SGC1,RPL-Px_4SDC1,RPL-P_5SGC1,RPL-P_4SDC1,RPL-P_3SDC2,RPL_P_MASTER,RPL_S_IFWI_PO_Phase3,ADL_N_REV0,ADL-N_REV1,NA_4_FHF,MTL_IFWI_BAT,ADL_SBGA_5GC,ADL_SBGA_3DC1,ADL_SBGA_3DC2,ADL_SBGA_3DC3,ADL_SBGA_3DC4,RPL-SBGA_5SC,RPL-SBGA_3SC,RPL-SBGA_4SC,RPL-SBGA_2SC1,RPL-SBGA_2SC2,ERB,RPL-S_3SDC1,RPL-S_5SGC1,RPL-S_2SDC3,RPL_Px_PO_P3,LNL_M_PSS0.8,MTL-M_5SGC1,MTL-M_4SDC1,MTL-M_4SDC2,MTL-M_3SDC3,MTL-M_2SDC4,MTL-M_2SDC5,MTL-M_2SDC6,MTL_IFWI_IAC_BIOS,LNL_M_PSS1.1,RPL_SBGA_IFWI_PO_Phase3,MTL_IFWI_CBV_TBT,MTL_IFWI_CBV_EC,MTL_IFWI_CBV_PCHC,MTL-P_5SGC1,MTL-P_4SDC1,MTL-P_4SDC2,MTL-P_3SDC3,MTL-P_3SDC4,MTL-P_2SDC5,MTL-P_2SDC6,RPL_P_PO_P3,RPL-Px_4SP2,RPL-Px_2SDC1,RPL-P_2SDC3,RPL-P_2SDC4,MTL_M_P_PV_POR,RPL-SBGA_3SC-2,MTL-P_IFWI_PO,RPL_P_Q0_DC2_PO_P3,LNLM5SGC,LNLM3SDC2,LNLM3SDC4,LNLM3SDC5,LNLM2SDC6</t>
  </si>
  <si>
    <t>Verify HD Display Audio (Intel Display Audio) enumeration pre and post S4, S5, warm and cold reboot cycles</t>
  </si>
  <si>
    <t>bios.pch,fw.ifwi.bios,fw.ifwi.pmc</t>
  </si>
  <si>
    <t>CSS-IVE-145258</t>
  </si>
  <si>
    <t>ADL-S_ADP-S_SODIMM_DDR5_1DPC_Alpha,ADL-S_ADP-S_UDIMM_DDR5_1DPC_PreAlpha,JSLP_POR_20H1_Alpha,JSLP_POR_20H1_PreAlpha,JSLP_POR_20H2_Beta,JSLP_POR_20H2_PV,JSLP_PSS_0.5_19H1_REV1,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</si>
  <si>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JSL+: 2202557339</t>
  </si>
  <si>
    <t>Intel HD Audio should get enumerated properly pre and post power cycles</t>
  </si>
  <si>
    <t>bios.alderlake,bios.jasperlake,bios.meteorlake,bios.raptorlake,bios.rocketlake,ifwi.meteorlake,ifwi.raptorlake</t>
  </si>
  <si>
    <t>This test is to verify Intel HD Audio enumeration with various power cycles
 </t>
  </si>
  <si>
    <t>BIOS_Optimization,ADL-S_ADP-S_DDR4_2DPC_PO_Phase2,ADL-S_ADP-S_DDR4_2DPC_PO_Phase3,ADL-P_ADP-LP_DDR4_PO Suite_Phase2,ADL-P_ADP-LP_DDR4_PO Suite_Phase3,PO_Phase_3,PO_Phase_2,ADL-P_ADP-LP_LP5_PO Suite_Phase2,ADL-P_ADP-LP_LP5_PO Suite_Phase3,ADL-P_ADP-LP_DDR5_PO Suite_Phase3,ADL-P_ADP-LP_DDR5_PO Suite_Phase2,ADL-P_ADP-LP_LP4x_PO Suite_Phase2,ADL-P_ADP-LP_LP4x_PO Suite_Phase3,UTR_SYNC,LNLM4SDC1,LNLM3SDC4,MTL_HFPGA_Audio,RPL_S_MASTER,RPL_S_BackwardComp,ADL-S_4SDC2,ADL_N_MASTER,ADL_N_5SGC1,ADL_N_4SDC1,ADL_N_3SDC1,ADL_N_2SDC1,ADL_N_2SDC2,ADL_N_2SDC3,MTL_Test_Suite,MTL_IFIW_PSS_EXTENDED,IFWI_FOC_BAT,IFWI_TEST_SUITE,IFWI_COMMON_UNIFIED,RPL-S_ 5SGC1,RPL-S_4SDC1,RPL-S_4SDC2,RPL-S_2SDC1,RPL-S_2SDC2,RPL-S_2SDC3,ADL-P_5SGC1,ADL-P_5SGC2,RPL_S_PO_P3,ADL-M_5SGC1,ADL_N_REV0,ADL_N_PO_Phase2,ADL_N_PO_Phase3,RPL_Steps_Tag_NA,MTL_Steps_Tag_NA,RPL-Px_5SGC1,RPL-Px_4SDC1,RPL-P_4SDC1,RPL-P_3SDC2,RPL-P_2SDC4,RPL-P_3SDC3,RPL-P_PNP_GC,ADL-N_REV1,RPL_S_IFWI_PO_Phase3,ADL_SBGA_5GC,ADL_SBGA_3DC1,ADL_SBGA_3DC2,ADL_SBGA_3DC3,ADL_SBGA_3DC4,RPL-SBGA_5SC,RPL-SBGA_3SC1,ADL-M_3SDC2,ADL-M_2SDC1,ADL-M_2SDC2,RPL-S_2SDC7,RPL_Px_PO_P3,MTL-M_5SGC1,MTL-M_3SDC3,RPL_SBGA_PO_P3,RPL_SBGA_IFWI_PO_Phase3,MTLSDC3,MTLSDC5,MTLSDC6
MTL_IFWI_CBV_ACE FW,MTL_IFWI_CBV_PMC,MTL-P_5SGC1,MTL-P_3SDC4,RPL_P_PO_P3,RPL-Px_2SDC1,RPL_P_Q0_DC2_PO_P3,RPL-Px_4SP2, MTLSGC1,MTLSDC3,MTLSDC5</t>
  </si>
  <si>
    <t>Validate system attains Graphics turbo frequency when threshold loads are applied on graphics cores  pre and post S4, S5, warm and cold reboot cycles</t>
  </si>
  <si>
    <t>bios.sa,fw.ifwi.bios,fw.ifwi.pmc</t>
  </si>
  <si>
    <t>CSS-IVE-145262</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</si>
  <si>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</si>
  <si>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G3-State,Gfx uController,iGfx,S-states</t>
  </si>
  <si>
    <t>ADL: 2202557084</t>
  </si>
  <si>
    <t>SUT should reach Graphics Turbo Frequency successfully pre and post power cycle</t>
  </si>
  <si>
    <t>System should be able to achieve graphics turbo frequency pre and post power cycles</t>
  </si>
  <si>
    <t>BIOS_Optimization,COMMON_QRC_BAT,ADL-P_QRC_BAT,UTR_SYNC,RPL_S_MASTER,RPL_S_BackwardComp,ADL-S_4SDC2,ADL_N_MASTER,ADL_N_5SGC1,ADL_N_4SDC1,ADL_N_3SDC1,ADL_N_2SDC1,ADL_N_2SDC2,ADL_N_2SDC3,MTL_Test_Suite,IFWI_TEST_SUITE,IFWI_COMMON_UNIFIED,RPL-S_ 5SGC1,RPL-S_4SDC1,RPL-S_4SDC2,RPL-S_2SDC1,RPL-S_2SDC2,RPL-S_2SDC3,ADL-P_5SGC1,ADL-P_5SGC2,RKL_S_X1_2*1SDC,ADL-M_5SGC1,ADL-N_QRC_BAT,RPL_Steps_Tag_NA,MTL_Steps_Tag_NA,RPL-Px_5SGC1,RPL-Px_4SDC1,RPL-P_5SGC1,RPL-P_4SDC1,RPL-P_3SDC2,RPL-P_2SDC4,ADL_N_REV0,ADL-N_REV1,ADL_SBGA_5GC,ADL_SBGA_3DC1,ADL_SBGA_3DC2,ADL_SBGA_3DC3,ADL_SBGA_3DC4,RPL-SBGA_5SC,RPL-SBGA_3SC1,ADL-M_5SGC1,ADL-M_3SDC1,ADL-M_3SDC2,ADL-M_2SDC1,ADL-M_2SDC2,RPL-P_3SDC3,RPL-P_PNP_GC,RPL-S_2SDC7,MTL-M_5SGC1,MTL-M_4SDC1,MTL-M_4SDC2,MTL-M_3SDC3,MTL-M_2SDC4,MTL-M_2SDC5,MTL-M_2SDC6,MTL_IFWI_CBV_DMU,MTL_IFWI_CBV_PMC,MTL_IFWI_CBV_PUNIT,MTL-P_5SGC1,MTL-P_4SDC1,MTL-P_4SDC2,MTL-P_3SDC3,MTL-P_3SDC4,MTL-P_2SDC5,MTL-P_2SDC6, MTLSGC1, MTLSDC1, LNLM5SGC, LNLM4SDC1, LNLM3SDC2, LNLM3SDC3, LNLM3SDC4, LNLM3SDC5, LNLM2SDC6,MTLSGC1,MTLSDC1,MTLDC3,MTLSDC4,MTLSDC5</t>
  </si>
  <si>
    <t>Verify Intel HD Audio functionality over 3.5mm Jack Speakers  pre and post S4, S5, warm and cold reboot cycles</t>
  </si>
  <si>
    <t>CSS-IVE-145394</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</si>
  <si>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Alpha,MTL_M_LP4_Beta,MTL_M_LP4_PV,MTL_M_LP5/x_Alpha,MTL_M_LP5/x_Beta,MTL_M_LP5/x_PV,MTL_P_DDR5_Alpha,MTL_P_DDR5_Beta,MTL_P_DDR5_PV,MTL_P_LP4_Alpha,MTL_P_LP4_Beta,MTL_P_LP4_PV,MTL_P_LP5/x_Alpha,MTL_P_LP5/x_Beta,MTL_P_LP5/x_PV,ADL-P_ADP-LP_LP5_PreAlpha,ADL-P_ADP-LP_L4X_PreAlpha,ADL-M_ADP-M_LP5_20H1_PreAlpha,ADL-M_ADP-M_LP5_21H1_PreAlpha,ADL-P_ADP-LP_DDR4_PreAlpha,ADL-P_ADP-LP_DDR5_PreAlpha</t>
  </si>
  <si>
    <t>3.5mm Jack,audio codecs,G3-State,S-states</t>
  </si>
  <si>
    <t>ADL FR: 1604590079, 1408256996</t>
  </si>
  <si>
    <t>HD audio functionality should be consistent with various pre and post power cycles</t>
  </si>
  <si>
    <t>Test is to check Intel HD Audio functionality pre and post S4/S5/warm and cold reboot cycles</t>
  </si>
  <si>
    <t>BIOS_Optimization,ADL-M_21H2,    UTR_SYNC,LNL_M_PSS0.8,LNLM4SDC1,LNLM3SDC4,MTLSDC2,MTLSDC3,MTLSGC1,MTLSDC1,MTLSDC5,MTLSDC6,MTL_HFPGA_Audio,RPL_S_MASTER,RPL_S_BackwardComp,ADL-S_ 5SGC_1DPC,ADL-S_4SDC2,ADL_N_MASTER,ADL_N_5SGC1,ADL_N_4SDC1,ADL_N_3SDC1,ADL_N_2SDC1,ADL_N_2SDC2,ADL_N_2SDC3,MTL_Test_Suite,MTL_PSS_1.1,MTL_IFWI_PSS_EXTENDED,IFWI_FOC_BAT,IFWI_TEST_SUITE,IFWI_COMMON_UNIFIED,RPL-S_ 5SGC1,RPL-S_4SDC1,RPL-S_4SDC2,RPL-S_2SDC2,RPL-S_2SDC3,ADL-P_5SGC1,ADL-P_5SGC2,MTL_S_PSS_0.5,ADL-M_5SGC1,RPL-Px_5SGC1,MTL_S_PSS_0.8,ARL_S_PSS0.8,MTL_S_IFWI_PSS_0.8,RPL_S_IFWI_PO_Phase3,ADL_N_REV0,ADL-N_REV1,ADL_SBGA_5GC,ADL_SBGA_3DC3,ADL_SBGA_3DC4,RPL-SBGA_5SC,ADL-M_3SDC2,ADL-M_2SDC1,ADL-M_2SDC2,RPL-P_5SGC1,RPL-P_PNP_GC,LNL_M_PSS1.1,RPL_Px_PO_P3,MTL-M_5SGC1,MTL-M_3SDC3,RPL_SBGA_IFWI_PO_Phase3,MTL_IFWI_CBV_ACE FW,MTL_IFWI_CBV_PMC,MTL-P_5SGC1,MTL-P_3SDC4,RPL_P_PO_P3,RPL-S_2SDC8,RPL-Px_2SDC1,MTL_M_P_PV_POR,ARL_S_PSS0.5,ARL_S_IFWI_0.8PSS</t>
  </si>
  <si>
    <t>Validate hot-plug USB keyboard, mouse over USB Type-A port when SUT is in BIOS, EFI and OS level</t>
  </si>
  <si>
    <t>CSS-IVE-64111</t>
  </si>
  <si>
    <t>AML_5W_Y22_ROW_PV,ADL-S_ADP-S_UDIMM_DDR5_1DPC_PreAlpha,AML_7W_Y22_KC_PV,AMLR_Y42_Corp_RS6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GLR_UP3_HR21_Alpha,TGLR_UP3_HR21_Beta,TGLR_UP3_HR21_PV</t>
  </si>
  <si>
    <t>BIOS-Boot-Flows,UEFI,USB/XHCI ports</t>
  </si>
  <si>
    <t>BC-RQTBC-9829
BC-RQTBC-9830
BC-RQTBC-9831
BC-RQTBC-9832
BC-RQTBC-9829
BC-RQTBC-9837
BC-RQTBC-12570
BC-RQTBC-12571
BC-RQTBC-9837
TGL: BC-RQTBCTL-744,BC-RQTBCTL-741,BC-RQTBCTL-742,BC-RQTBCTL-743
JSL PRD Coverage: BC-RQTBC-16214, BC-RQTBC-16215, BC-RQTBC-16216, BC-RQTBC-16217
CML PRD Coverage:BC-RQTBC-12570,BC-RQTBC-12571
RKL Coverage ID :2203202085,2203202096,2203202105,2203202189
JSLP Coverage ID: 2203202085, 2203202096, 2203202105,2203202189
LKF ROW Coverage ID : 4_335-LZ-795
ADL : 2203202189,2203202096 , 2203202085MTL_P : 22010767569 , 22010768748   MTL_M : 22010767598 , 22010768748</t>
  </si>
  <si>
    <t>Hot plug USB keyboard, USB mouse should function in BIOS, EFI and OS without any issue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</si>
  <si>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arrowlake,ifwi.broxton,ifwi.cannonlake,ifwi.coffeelake,ifwi.cometlake,ifwi.geminilake,ifwi.icelake,ifwi.kabylake,ifwi.kabylake_r,ifwi.lakefield,ifwi.lunarlake,ifwi.meteorlake,ifwi.raptorlake,ifwi.tigerlake</t>
  </si>
  <si>
    <t>bios.alderlake,bios.amberlake,bios.apollo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</si>
  <si>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This test case to verify Hot plug Keyboard / Mouse in BIOS setup / EFI Internal Shell / OS under XHCI mode</t>
  </si>
  <si>
    <t>ICL-FW-PSS0.5,CFL-PRDtoTC-Mapping,ICL_PSS_BAT_NEW,TGL_PSS0.5P,UDL2.0_ATMS2.0,EC-FV1,TGL_BIOS_PO_P1,TGL_IFWI_PO_P2,CML_EC_FV,TGL_IFWI_FOC_BLUE,ADL_S_Dryrun_Done,ADL-S_TGP-H_PO_Phase1,WCOS_BIOS_EFI_ONLY_TCS,ADL-S_ADP-S_DDR4_2DPC_PO_Phase3,EC-FV2,COMMON_QRC_BAT,ECVAL-DT-FV,IFWI_Payload_Platform,ADL-S_Delta1,ADL-P_ADP-LP_DDR4_PO Suite_Phase3,PO_Phase_3,ADL-P_ADP-LP_LP5_PO Suite_Phase3,ADL-P_ADP-LP_DDR5_PO Suite_Phase3,ADL-P_ADP-LP_LP4x_PO Suite_Phase3,ADL-P_QRC_BAT,UTR_SYNC,MTL_P_MASTER,MTL_M_MASTER,MTL_S_MASTER,RPL_P_MASTER,RPL_S_MASTER,RPL_S_BackwardComp,MTL_VS_0.8,ADL-S_ 5SGC_1DPC,ADL_N_MASTER,ADL_N_REV0,ADL_N_5SGC1,ADL_N_4SDC1,ADL_N_3SDC1,ADL_N_2SDC1,ADL_N_2SDC2,ADL_N_2SDC3,TGL_H_MASTER,MTL_VS_0.8_TEST_SUITE,MTL_TRY_RUN,RPL-S_2SDC3,MTL_P_VS_0.8,MTL_M_VS_0.8,MTL_TRP_2,MTL_PSS_0.8_NEW,ADL_N_QRCBAT,ADL-P_5SGC1,ADL-P_5SGC2,RPL_S_PO_P2,ADL_M_QRC_BAT,ADL-M_5SGC1,MTL_SIMICS_IN_EXECUTION_TEST,ADL_N_PO_Phase3,ADL-N_QRC_BAT,RPL-Px_5SGC1,RPL-Px_3SDC1,MTL_S_Sanity,RPL-P_5SGC1,RPL-P_5SGC2,RPL-P_4SDC1,RPL-P_3SDC2,RPL-P_2SDC3,RPL-S_ 5SGC1,RPL-S_4SDC1,RPL-S_3SDC1,RPL-S_4SDC2,ADL-N_REV1RPL_S_IFWI_PO_Phase2,IFWI_Common_Unified,NA_4_FHF,MTL_HFPGA_TCSS,ADL_SBGA_5GC,RPL-SBGA_5SC,QRC_BAT_Customized,MTL_M_P_PV_POR,RPL-S_2SDC4,RPL-S_2SDC7,RPL_Px_PO_P2,ADL-S_Post-Si_In_Production,MTL-M/P_Pre-Si_In_Production MTL-M_4SDC1,MTL-M_3SDC3,MTL-M_4SDC2,ADL_SBGA_3DC3,ADL_SBGA_3DC4,MTL-M_2SDC6,MTL-M_2SDC5,MTL-M_5SGC1,MTL-M_2SDC4,MTL-M_4SDC1,LNL_M_PSS0.5,LNL_M_PSS0.8,RPL_SBGA_PO_P2,RPL_SBGA_IFWI_PO_Phase2,MTL_IFWI_CBV_PCHC,MTL_IFWI_CBV_BIOS,MTL-S_Pre-Si_In_Production,MTL-P_5SGC1,MTL-P_4SDC1,MTL-P_4SDC2,MTL-P_3SDC3,MTL-P_3SDC4,MTL-P_2SDC5,MTL-P_2SDC6,RPL_P_PO_P2,RPL-SBGA_4SC,RPL-Px_4SP2,RPL-P_2SDC4,RPL-P_2SDC5,RPL-P_2SDC6,RPL-Px_2SDC1,RPL-SBGA_2SC1,RPL-SBGA_2SC2,RPL_P_Q0_DC2_PO_P2,LNLM5SGC,LNLM3SDC3,LNLM3SDC4,LNLM3SDC5,LNLM3SDC1,LNLM2SDC6,LNLM3SDC2,RPL-S_2SDC1,MTLSGC1,MTLSDC2,MTLSDC3,MTLSDC4,MTLSDC2,MTLSDC3,MTLSDC4,MTLSDC1</t>
  </si>
  <si>
    <t>Verify that Debug Messages are sent over on Serial port with Debug BIOS</t>
  </si>
  <si>
    <t>CSS-IVE-65453</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</si>
  <si>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HFPGA_RS1_PSS_0.8P,ICL_HFPGA_RS1_PSS_1.0C,ICL_HFPGA_RS1_PSS_1.0P,ICL_HFPGA_RS2_PSS_1.1,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</si>
  <si>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COM,debug interfaces,Serial,UART</t>
  </si>
  <si>
    <t>BC-RQTBC-8456
BC-RQTBC-14001
IceLake-UCIS-2728
 LKF PSS ,TGL PSS UCIS Coverage: IceLake-UCIS-2728, IceLake-UCIS-2729, IceLake-UCIS-269
LKF UCIS:4_335-UCIS-2091,4_335-UCIS-2089,4_335-UCIS-2090
HSD:1304664345
JSL:1305899508
ADL:1305899508
TGL:14010250971
MTL:16011187635</t>
  </si>
  <si>
    <t>Debug Messages are sent over on Serial port without any issues</t>
  </si>
  <si>
    <t>1.Flash the Debug BIOS on target system (Client)
2. Connect the Serial to Serial (Female) Port Cable from Target (client) to Host
3.Open Hyper Terminal on Host system and set the Baud Rate to ""115200"" and ""COM Port 1""
4.Power on the target system (Client)
5.Check the HyperTerminal on Host setup, check whether system can boot to OS and Shell."
Pass Criteria:
5. Debug Prints (text messages) should be seen on the HyperTerminal on Host setup, system can boot to OS and Shell.</t>
  </si>
  <si>
    <t>GraCom,PSE 1.0,TGL_ERB_PO,CML_BIOS_SPL,TGL_BIOS_PO_P1,CML_EC_BAT,LKF_B0_Power_ON,TGL_H_PSS_BIOS_BAT,RKL_POE,RKL_CML_S_TGPH_PO_P2,CML-H_ADP-S_PO_Phase3,ADL-S_TGP-H_PO_Phase1,WCOS_BIOS_EFI_ONLY_TCS,ADL-S_ADP-S_DDR4_2DPC_PO_Phase3,RKL_S_CMPH_POE_Sanity,RKL_S_TGPH_POE_Sanity,ECVAL-EXBAT-2018,ECVAL-DT-EXBAT,ADL_P_ERB_BIOS_PO,IFWI_Payload_Platform,EC_MECC,MTL_PSS_1.0,ARL_S_PSS1.0,LNL_M_PSS1.0,ADL-P_ADP-LP_DDR4_PO Suite_Phase3,PO_Phase_3,RKL-S X2_(CML-S+CMP-H)_S62,RKL-S X2_(CML-S+CMP-H)_S102,ADL-P_ADP-LP_LP5_PO Suite_Phase3,ADL-P_ADP-LP_DDR5_PO Suite_Phase3,ADL-P_ADP-LP_LP4x_PO Suite_Phase3,MTL_PSS_0.8,LNL_M_PSS0.8,RPL_S_PSS_BASE,UTR_SYNC,RPL-Px_4SP2,RPL-Px_2SDC1,RPL-Px_4SDC1,RPL-P_3SDC3,ADL-M_3SDC1,RPL-SBGA_5SC,RPL-SBGA_4SC,RPL-SBGA_3SC1,RPL-P_5SGC1,RPL-P_2SDC5,RPL-P_2SDC3,RPL-P_2SDC4,RPL-P_2SDC6,RPL-P_PNP_GC,RPL-P_4SDC1,RPL-P_3SDC2,RPL-Px_5SGC1,ADL_M_PO_Phase2,RPL-S_ 5SGC1,RPL-S_2SDC7,RPL-S_3SDC1,RPL-S_4SDC1,RPL-S_4SDC2,RPL-S_2SDC1,RPL-S_2SDC2,RPL-S_2SDC3,RPL_S_MASTER,RPL_S_BackwardCompc,ADL-S_ 5SGC_1DPC,ADL-S_4SDC1,ADL-S_4SDC2,ADL-S_4SDC3,ADL-S_3SDC4,ADL_N_PSS_0.8,ADL_N_5SGC1,ADL_N_4SDC1,ADL_N_3SDC1,ADL_N_2SDC1,ADL_N_2SDC2,ADL_N_2SDC3,MTL_Test_Suite,MTL_IFWI_PSS_EXTENDED,IFWI_TEST_SUITE,IFWI_COMMON_UNIFIED,TGL_H_5SGC1,TGL_H_4SDC1,TGL_H_4SDC2,TGL_H_4SDC,ADL-P_5SGC1,ADL-P_5SGC2,RPL_S_PO_P1,ADL-M_5SGC1,ADL-M_3SDC2,ADL-M_2SDC1,ADL-M_2SDC2,MTL_RESET_NEW_FEATURE_TEST,MTL_SIMICS_IN_EXECUTION_TEST,ADL_N_REV0,ADL_N_PO_Phase2,ADL-N_REV1,RPL_S_IFWI_PO_Phase2,MTL_HSLE_Sanity_SOC,ADL_SBGA_5GC,ADL_SBGA_3DC1,ADL_SBGA_3DC2,ADL_SBGA_3DC3,ADL_SBGA_3DC4,ADL_SBGA_3DC,RPL_P_PSS_BIOS,MTL_S_BIOS_Emulation,RPL_Px_PO_P1,ADL-S_Post-Si_In_Production,MTL-M/P_Pre-Si_In_ProductionMTL-M_4SDC2,MTL-M_2SDC6,MTL-M_2SDC4,MTL-M_4SDC1,MTL-M_5SGC1,MTL-M_3SDC3,MTL-M_2SDC5,MTL_IFWI_IAC_BIOS,RPL_SBGA_PO_P1,RPL_SBGA_IFWI_PO_Phase2,MTL_IFWI_CBV_BIOS,RPL_P_PO_P1,RPL-S_Post-Si_In_Production,MTL_M_P_PV_POR,RPL_P_Q0_DC2_PO_P1,ARL_S_PSS0.8,ARL_S_IFWI_0.8PSS,MTLSGC1, MTLSDC4,MTLSDC2,MTLSDC1,MTLSDC5,MTLSDC3</t>
  </si>
  <si>
    <t>Verify OS debug support using Windbg debugging via USB3.0 debug port</t>
  </si>
  <si>
    <t>CSS-IVE-65455</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</si>
  <si>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KBL_U21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</si>
  <si>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debug interfaces,USB/XHCI ports,USB3.0</t>
  </si>
  <si>
    <t>BC-RQTBC-10076
BC-RQTBC-13242
CNL-UCIS-3134
IceLake-FR-66981
TGL:29-FR-7582</t>
  </si>
  <si>
    <t>Windbg debugging over a USB 3.0 debug cable connected to USB3.0 debug port should be functional without any issue</t>
  </si>
  <si>
    <t>bios.alderlake,bios.apollolake,bios.arrowlake,bios.cannonlake,bios.coffeelake,bios.cometlake,bios.geminilake,bios.icelake-client,bios.kabylake_r,bios.lunarlake,bios.meteorlake,bios.raptorlake,bios.rocketlake,bios.tigerlake,bios.whiskeylake,ifwi.apollolake,ifwi.arrowlake,ifwi.cannonlake,ifwi.coffeelake,ifwi.cometlake,ifwi.geminilake,ifwi.icelake,ifwi.kabylake_r,ifwi.lunarlake,ifwi.meteorlake,ifwi.raptorlake,ifwi.tigerlake,ifwi.whiskeylake</t>
  </si>
  <si>
    <t>bios.alderlake,bios.apollolake,bios.arrowlake,bios.cannonlake,bios.coffeelake,bios.cometlake,bios.geminilake,bios.icelake-client,bios.kabylake_r,bios.lunarlake,bios.meteorlake,bios.raptorlake,bios.rocketlake,bios.tigerlake,bios.whiskeylake,ifwi.apollolake,ifwi.cannonlake,ifwi.coffeelake,ifwi.cometlake,ifwi.geminilake,ifwi.icelake,ifwi.kabylake_r,ifwi.meteorlake,ifwi.raptorlake,ifwi.tigerlake,ifwi.whiskeylake</t>
  </si>
  <si>
    <t>This test case to verify OS debug support using Windbg debugging via USB3.0 debug port</t>
  </si>
  <si>
    <t>TAG-APL-ARCH-TO-PROD-WW21.2,GLK-FW-PO,EC-NA,L5_milestone_only,ICL-ArchReview-PostSi,GLK-RS3-10_IFWI,UDL2.0_ATMS2.0,OBC-CNL-PCH-DFX-Debug-USB,OBC-CFL-PCH-DFX-Debug-USB,OBC-ICL-PCH-DFX-Debug-USB,OBC-TGL-PCH-DFX-Debug-USB,CML-H_ADP-S_PO_Phase3,COMMON_QRC_BAT,IFWI_Payload_Platform,RKL-S X2_(CML-S+CMP-H)_S62,RKL-S X2_(CML-S+CMP-H)_S102,ADL-P_QRC_BAT,UTR_SYNC,LNL_M_PSS0.8,LNLM5SGC,LNLM4SDC1,LNLM3SDC2,LNLM3SDC3,LNLM3SDC4,LNLM3SDC5,LNLM2SDC6,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5SGC_1DPC,ADL-S_4SDC1,ADL-S_4SDC2,ADL-S_4SDC3,ADL-S_3SDC4,ADL_N_MASTER,ADL_N_5SGC1,ADL_N_4SDC1,ADL_N_3SDC1,ADL_N_2SDC1,ADL_N_2SDC2,ADL_N_2SDC3,MTL_Test_Suite,IFWI_TEST_SUITE ,IFWI_COMMON_UNIFIED,TGL_H_MASTER,TGL_H_5SGC1,TGL_H_4SDC1,TGL_H_4SDC2,TGL_H_4SDC,ADL-P_5SGC1,ADL-P_5SGC2,ADL-M_5SGC1,ADL-M_3SDC2,ADL-M_2SDC1,ADL-M_2SDC2,ADL-N_QRC_BAT,RPL_S_PO_P2,ADL_N_REV0,ADL-N_REV1,ADL_SBGA_5GC,ADL_SBGA_3DC1,ADL_SBGA_3DC2,ADL_SBGA_3DC3,ADL_SBGA_3DC4,ADL_SBGA_3DC,RPL_Px_PO_P2,RPL_SBGA_PO_P2,MTL_IFWI_CBV_TBT,MTL_IFWI_CBV_EC,MTL_IFWI_CBV_BIOS,RPL_P_PO_P2
,RPL_P_PO_P2,RPL_P_Q0_DC2_PO_P2</t>
  </si>
  <si>
    <t>Verify OS debug support using Windbg via native serial UART</t>
  </si>
  <si>
    <t>Jama_Not_Evaluated</t>
  </si>
  <si>
    <t>CSS-IVE-65456</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</si>
  <si>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HFPGA_RS2,TGL_HFPGA_RS3,TGL_HFPGA_RS4,TGL_Simics_VP_RS2_PSS0.5,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V,JSLP_Win10x_Alpha,JSLP_Win10x_Beta,MTL_M_Simics_PSS1.1,MTL_P_Simics_PSS1.1,ADL-P_ADP-LP_LP5_PreAlpha,ADL-P_ADP-LP_L4X_PreAlpha,ADL-M_ADP-M_LP5_20H1_PreAlpha,ADL-M_ADP-M_LP5_21H1_PreAlpha,ADL-P_ADP-LP_DDR4_PreAlpha,ADL-P_ADP-LP_DDR5_PreAlpha</t>
  </si>
  <si>
    <t>BC-RQTBC-3149
BC-RQTBC-2277
BC-RQTBC-3285
BC-RQTBC-10076
BC-RQTBC-13242
BC-RQTBC-14001
BC-RQTBC-14354 LKF PSS UCIS Coverage:  IceLake-UCIS-2728, IceLake-UCIS-2729,4_335-UCIS-2080,4_335-UCIS-1643
TGL PRD: BC-RQTBCTL-806
 LKF FR: LKF: 4_335-FR-17265,LKF UCIS:4_335-UCIS-2091,4_335-UCIS-2089,4_335-UCIS-2090
JSLP PRD:BC-RQTBC-16278
RKL: 2203202702
JSLP:1305899508,2203202702
ADL: 1305899508,2203202702
MTL:16011187635</t>
  </si>
  <si>
    <t>Windbg debugging over serial port should function without any issue</t>
  </si>
  <si>
    <t>bios.alderlake,bios.amberlake,bios.apollolake,bios.arrowlake,bios.cannonlake,bios.coffeelake,bios.cometlake,bios.geminilake,bios.icelake-client,bios.jasperlake,bios.kabylake,bios.kabylake_r,bios.lakefield,bios.lunarlake,bios.meteorlake,bios.raptorlake,bios.rocketlake,bios.tigerlake,bios.whiskeylake,ifwi.arrowlake,ifwi.lunarlake,ifwi.meteorlake,ifwi.raptorlake</t>
  </si>
  <si>
    <t>bios.alderlake,bios.amberlake,bios.apollolake,bios.arrowlake,bios.cannonlake,bios.coffeelake,bios.cometlake,bios.geminilake,bios.icelake-client,bios.jasperlake,bios.kabylake,bios.kabylake_r,bios.lakefield,bios.lunarlake,bios.meteorlake,bios.raptorlake,bios.rocketlake,bios.tigerlake,bios.whiskeylake,ifwi.meteorlake,ifwi.raptorlake</t>
  </si>
  <si>
    <t>This test case to Verify OS debug support using Windbg via native serial UART</t>
  </si>
  <si>
    <t>GLK-FW-PO,EC-NA,L5_milestone_only,ICL_PSS_BAT_NEW,TGL_RFR,InProdATMS1.0_03March2018,ATMS2Activity,UDL_2.0,UDL_ATMS2.0,LKF_PO_Phase1,LKF_PO_New_P1,TGL_ERB_PO,EC-PD-NA,OBC-CNL-PCH-DFX-Debug,OBC-CFL-PCH-DFX-Debug,OBC-ICL-PCH-DFX-Debug,OBC-TGL-PCH-DFX-Debug,OBC-LKF-PCH-DFX-Debug,GLK_ATMS1.0_Automated_TCs,LKF_B0_Power_ON,RKL_POE,RKL_CML_S_TGPH_PO_P2,CML-H_ADP-S_PO_Phase3,ADL-S_ADP-S_DDR4_2DPC_PO_Phase3,RKL_S_TGPH_POE,RKL_S_CMPH_POE,COMMON_QRC_BAT,ADL_P_ERB_BIOS_PO,MTL_PSS_1.0,LNL_M_PSS1.0,ADL-P_ADP-LP_DDR4_PO Suite_Phase3,PO_Phase_3,RKL-S X2_(CML-S+CMP-H)_S62,RKL-S X2_(CML-S+CMP-H)_S102,ADL-P_ADP-LP_LP5_PO Suite_Phase3,ADL-P_ADP-LP_DDR5_PO Suite_Phase3,ADL-P_ADP-LP_LP4x_PO Suite_Phase3,ADL-P_QRC_BAT,MTL_PSS_0.8,LNL_M_PSS0.8,UTR_SYNC,MTLSGC1,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MTL_HFPGA_SOC_S,RPL-S_ 5SGC1,RPL-S_2SDC7,RPL_S_MASTER,RPL_P_MASTER,RPL_S_BackwardCompc,ADL-S_ 5SGC_1DPC,ADL-S_4SDC1,ADL-S_4SDC2,ADL-S_4SDC3,ADL-S_3SDC4,ADL_N_MASTER,ADL_N_REV0,ADL_N_5SGC1,ADL_N_4SDC1,ADL_N_3SDC1,ADL_N_2SDC1,ADL_N_2SDC2,ADL_N_2SDC3,MTL_S_MASTER,MTL_P_MASTER,MTL_M_MASTER,MTL_Test_Suite,IFWI_TEST_SUITE,IFWI_COMMON_UNIFIED,MTL_TRY_RUN,ADL_N_QRCBAT,ADL-P_5SGC1,ADL-P_5SGC2,RPL_S_PO_P2,ADL_M_QRC_BAT,ADL-M_5SGC1,ADL-M_3SDC2,ADL-M_2SDC1,ADL-M_2SDC2,ADL_N_PO_Phase3,ADL-N_QRC_BAT,ADL-N_REV1,ADL_SBGA_5GC,ADL_SBGA_3DC1,ADL_SBGA_3DC2,ADL_SBGA_3DC3,ADL_SBGA_3DC4,ADL_SBGA_3DC,RPL_Px_PO_P2,RPL_SBGA_PO_P2,MTL_IFWI_CBV_BIOS,RPL_P_PO_P2,MTL_M_P_PV_POR,RPL_P_Q0_DC2_PO_P2,ADL-N_Post-Si_In_Production,ARL_S_IFWI_0.8PSS</t>
  </si>
  <si>
    <t>Verify Network functionality using AIC connected over PCIe slot</t>
  </si>
  <si>
    <t>CSS-IVE-71026</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</si>
  <si>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TGL_H81_20H1_RS7_ALPHA,TGL_H81_20H1_RS7_BETA,TGL_H81_20H1_RS7_PV,ADL-P_ADP-LP_LP5_PreAlpha,ADL-P_ADP-LP_L4X_PreAlpha</t>
  </si>
  <si>
    <t>Foxville,PCIe LAN</t>
  </si>
  <si>
    <t>BC-RQTBC-10301
JSL PRD Coverage: BC-RQTBC-16468
LKF:1504645383
ADL: 1607350999</t>
  </si>
  <si>
    <t>Functionality of PCIe slot - Network card should work properly</t>
  </si>
  <si>
    <t>bios.alderlake,bios.amberlake,bios.apollolake,bios.cannonlake,bios.coffeelake,bios.cometlake,bios.geminilake,bios.icelake-client,bios.jasperlake,bios.kabylake,bios.kabylake_r,bios.lunarlake,bios.raptorlake,bios.rocketlake,bios.tigerlake,bios.whiskeylake,ifwi.amberlake,ifwi.apollolake,ifwi.cannonlake,ifwi.coffeelake,ifwi.cometlake,ifwi.geminilake,ifwi.icelake,ifwi.kabylake,ifwi.kabylake_r,ifwi.meteorlake,ifwi.raptorlake,ifwi.tigerlake,ifwi.whiskeylake</t>
  </si>
  <si>
    <t>This TC Should validate Functionality of PCIe slot - Network card</t>
  </si>
  <si>
    <t>ICL-ArchReview-PostSi,GLK-RS3-10_IFWI,UDL2.0_ATMS2.0,OBC-CNL-AIC-PCIE-Connectivity-LAN,OBC-CFL-AIC-PCIE-Connectivity-LAN,OBC-ICL-AIC-PCIE-Connectivity-LAN,OBC-TGL-AIC-PCIE-Connectivity-LAN,COMMON_QRC_BAT,ADL_S_QRCBAT,IFWI_Payload_Platform,RKL-S X2_(CML-S+CMP-H)_S62,RKL-S X2_(CML-S+CMP-H)_S102,ADL-P_QRC,UTR_SYNC,LNL_M_PSS0.8,RPL_S_MASTER,RPL_S_BackwardComp,ADL-S_ 5SGC_1DPC,ADL-S_4SDC1,ADL-S_4SDC2,ADL-S_4SDC3,ADL-S_3SDC4,ADL_N_MASTER,ADL_N_5SGC1,ADL_N_4SDC1,ADL_N_3SDC1,ADL_N_2SDC1,ADL_N_2SDC2,ADL_N_2SDC3,TGL_H_MASTER,IFWI_TEST_SUITE,IFWI_COMMON_UNIFIED,MTL_Test_Suite,TGL_H_5SGC1,TGL_H_4SDC1,TGL_H_4SDC2,TGL_H_4SDC3,RPL-S_ 5SGC1,RPL-S_4SDC2,RPL-S_2SDC1,RPL-S_2SDC2,RPL-S_2SDC3,RPL-S_4SDC1,,RPL-S_4SDC2,ADL-P_5SGC1,ADL-P_5SGC2,ADL-M_3SDC2,ADL-P_4SDC1,ADL-P_2SDC3,ADL-P_2SDC5,,,RPL_S_QRCBAT,ADL_N_REV0,ADL-N_REV1,RPL_P_MASTER,ADL_SBGA_5GC,RPL-SBGA_5SC, RPL-SBGA_3SC1,RPL-Px_4SDC1,ADL-M_2SDC1,ADL-M_5SGC1,RPL-S_3SDC3,RPL-S_4SDC1,  ,RPL-S_3SDC1,,  ,RPL-S_4SDC2, ,RPL-S_3SDC1,, RPL-S_2SDC1, RPL-S_2SDC2, RPL-S_5SGC1, , RPL-P_3SDC2, RPL-P_4SDC1, , RPL-S_2SDC7, ADL_SBGA_3DC1, ADL_SBGA_3DC2, ADL_SBGA_3DC3, RPL-P_3SDC3, RPL-P_2SDC4, ADL_SBGA_3DC4,RPL_Px_QRC,MTL_IFWI_CBV_BIOS, MTL-P_3SDC4, MTL-P_3SDC3,RPL-sbga_QRC_BAT,RPL-Px_2SDC1,RPL-P_2SDC6,RPL-SBGA_2SC2,RPL-SBGA_2SC1 ,RPL_P_QRC,MTLSGC1, MTLSDC3,MTLSGC1, MTLSDC2, MTLSDC4, MTLSDC5, , MTLSDC2, MTLSDC3, MTLSDC5, MTLSDC2, MTLSDC3, MTLSDC5</t>
  </si>
  <si>
    <t>Verify if MEBx password change is accepted (for password meeting specific criteria) and is successfully accepted on subsequent entries to MEBx</t>
  </si>
  <si>
    <t>CSS-IVE-73219</t>
  </si>
  <si>
    <t>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Simics_PSS1.1,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M_ADP-M_LP5_20H1_Alpha,ADL-M_ADP-M_LP5_20H1_Beta,ADL-M_ADP-M_LP5_20H1_PV,TGL_H81_20H1_RS7_ALPHA,TGL_H81_20H1_RS7_BETA,TGL_H81_20H1_RS7_PV</t>
  </si>
  <si>
    <t>MEBx</t>
  </si>
  <si>
    <t>BC-RQTBC-8351
BC-RQTBC-12659,
BC-RQTBC-14556
TGL: BC-RQTBCTL-910, BC-RQTBCTL-909
RKL: 2203203082,2203203110,2203203132
ADL:2203203132,2203203110,2203203082</t>
  </si>
  <si>
    <t>MEBx password change muste be accepted successfully, user must be able enter MEBx with the new password on subsequent entry.</t>
  </si>
  <si>
    <t>Client-IFWI</t>
  </si>
  <si>
    <t>bios.alderlake,bios.arrowlake,bios.lunarlake,bios.meteorlake,bios.raptorlake,ifwi.alderlake,ifwi.amberlake,ifwi.arrowlake,ifwi.cannonlake,ifwi.coffeelake,ifwi.cometlake,ifwi.kabylake,ifwi.kabylake_r,ifwi.lunarlake,ifwi.meteorlake,ifwi.raptorlake,ifwi.tigerlake,ifwi.whiskeylake</t>
  </si>
  <si>
    <t>bios.alderlake,bios.lunarlake,bios.raptorlake,ifwi.alderlake,ifwi.amberlake,ifwi.cannonlake,ifwi.coffeelake,ifwi.cometlake,ifwi.kabylake,ifwi.kabylake_r,ifwi.meteorlake,ifwi.raptorlake,ifwi.tigerlake,ifwi.whiskeylake</t>
  </si>
  <si>
    <t xml:space="preserve"> Steps:
			1. Boot SUT to MEBx settings by pressing Ctrl+P after power on
			2. use default password "admin" to enter MEBx and Set new strong password for entry to MEBx as Admin@98 For strong password following condition must be satisfied. Password must contain Capital letters, small case letters, numbers and special characters.
			3. Reboot the SUT and enter MEBx setup.
			4. Enter password Admin@98
			Expected Results:
			SUT enter MEBx setup
			New Password i.e. Admin@98 must be accepted
			Password is set as Admin@98
			Password must be accepted successfully by SUT
</t>
  </si>
  <si>
    <t>CSE,CFL-PRDtoTC-Mapping,UDL2.0_ATMS2.0,COMMON_QRC_BAT,IFWI_Payload_CSME,RKL-S X2_(CML-S+CMP-H)_S102,RKL-S X2_(CML-S+CMP-H)_S62,UTR_SYNC,LNL_M_PSS0.8,RPL_S_MASTER,RPL-S_2SDC3,MTL_S_MASTER,RPL_S_MASTER,RPL_P_MASTER,ADL-S_4SDC2,ADL-S_4SDC3,ADL_M_MASTER,ADL-M_5SGC1,MTL_P_MASTER,MTL_M_MASTER,MTL_Test_Suite,IFWI_TEST_SUITE,IFWI_COMMON_UNIFIED,RPL_S_BackwardComp,MTL_IFWI_BAT,RPL-S_4SDC1,RPL-S_3SDC1,RPL-S_2SDC3,RKL_PSS0.5,TGL_PSS_IN_PRODUCTION,RPL_S_MASRTER,ADL_SBGA_5GC, ADL_SBGA_3DC4,ARL_S_MASTER,ARL_PX_MASTER,ADL-S_ 5SGC_1DPC,MTL-M_5SGC1,MTL-M_3SDC3,MTL-M_2SDC4,MTL-M_2SDC5,MTL-M_2SDC6,MTL_IFWI_CBV_CSME,RPL-SBGA_5SC,MTL-P_5SGC1,MTL-P_3SDC4,MTL-P_2SDC6,RPL-P_5SGC1,RPL-P_3SDC2,RPL-P_2SDC4,RPL-P_2SDC5,MTLSDC1,MTLSDC2,LNLM5SGC,LNLM3SDC2,MTLSGC1,MTLSDC1,MTLSDC2</t>
  </si>
  <si>
    <t>AMT,MEBx,vPRO</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</si>
  <si>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raptorlake,ifwi.tigerlake,ifwi.whiskeylake</t>
  </si>
  <si>
    <t>Verify No device yellow bangs post cold boot cycles with all device connected as per config planned ( Golden, delta, 5, 4, 3 STAR )</t>
  </si>
  <si>
    <t>CSS-IVE-76097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</si>
  <si>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ADL-P_ADP-LP_LP5_PreAlpha,ADL-P_ADP-LP_L4X_PreAlpha,ADL-M_ADP-M_LP5_20H1_PreAlpha,ADL-M_ADP-M_LP5_21H1_PreAlpha,ADL-M_ADP-M_LP4x_Win10x_PreAlpha,ADL-P_ADP-LP_DDR4_PreAlpha,ADL-P_ADP-LP_DDR5_PreAlpha</t>
  </si>
  <si>
    <t>BC-RQTBC-10214
BC-RQTBC-10215
TGL::BC-RQTBCTL-1142
ADL: 2202553229,1508092832</t>
  </si>
  <si>
    <t>No yellow bangs should get introduced post Cold reboot cycles</t>
  </si>
  <si>
    <t>bios.alderlake,bios.amberlake,bios.apollolake,bios.arrowlake,bios.broxton,bios.cannonlake,bios.cometlake,bios.geminilake,bios.icelake-client,bios.kabylake,bios.kabylake_r,bios.lunarlake,bios.meteorlake,bios.raptorlake,bios.rocketlake,bios.tigerlake,bios.whiskeylake,ifwi.amberlake,ifwi.apollolake,ifwi.arrowlake,ifwi.broxton,ifwi.cannonlake,ifwi.cometlake,ifwi.geminilake,ifwi.icelake,ifwi.kabylake,ifwi.kabylake_r,ifwi.lunarlake,ifwi.meteorlake,ifwi.raptorlake,ifwi.tigerlake,ifwi.whiskeylake</t>
  </si>
  <si>
    <t>bios.alderlake,bios.amberlake,bios.apollolake,bios.arrowlake,bios.broxton,bios.cannonlake,bios.cometlake,bios.geminilake,bios.icelake-client,bios.kabylake,bios.kabylake_r,bios.lunarlake,bios.meteorlake,bios.raptorlake,bios.rocketlake,bios.tigerlake,bios.whiskeylake,ifwi.amberlake,ifwi.apollolake,ifwi.broxton,ifwi.cannonlake,ifwi.cometlake,ifwi.geminilake,ifwi.icelake,ifwi.kabylake,ifwi.kabylake_r,ifwi.meteorlake,ifwi.raptorlake,ifwi.tigerlake,ifwi.whiskeylake</t>
  </si>
  <si>
    <t>Intention of the testcase is to verify device manager post Cold reboot cycles</t>
  </si>
  <si>
    <t>ICL-FW-PSS0.5,GLK-CI,GLK-SxCycle,EC-NA,GLK-CI-2,GLK_Win10S,InProdATMS1.0_03March2018,EC-tgl-pss_bat,PSE 1.0,RKL_PSS0.5,TGL_PSS_IN_PRODUCTION,GLK_ATMS1.0_Automated_TCs,CML_EC_BAT,CML_EC_SANITY,TGL_IFWI_FOC_BLUE,ADL_S_Dryrun_Done,PSS_ADL_Automation_In_Production,EC-FV,ECVAL-DT-FV,TGL_U_GC_DC,IFWI_Payload_Common,ADL-S_Delta1,ADL-S_Delta2,RKL-S X2_(CML-S+CMP-H)_S62,RKL-S X2_(CML-S+CMP-H)_S102,UTR_SYNC,LNL_M_PSS0.8,ADL_S_QRCBAT_DC1,ADL_S_QRCBAT_DC4,RPL_S_BackwardComp,RPL_S_MASTER,RPL-P_5SGC1,RPL-P_5SGC2,RPL-P_4SDC1,RPL-P_3SDC2,RPL-P_2SDC3,RPL-S_5SGC1,RPL-S_4SDC1,RPL-S_4SDC2,RPL-S_2SDC1,RPL-S_2SDC2,RPL-S_2SDC3,RPL-S_ 5SGC1,RPL-S_2SDC8,ADL-S_ 5SGC_1DPC,ADL-S_4SDC1,ADL-S_4SDC2,ADL-S_4SDC3,ADL-S_3SDC4,ADL_N_MASTER,ADL_N_REV0,ADL_N_5SGC1,ADL_N_4SDC1,ADL_N_3SDC1,ADL_N_2SDC1,ADL_N_2SDC2,ADL_N_2SDC3,IFWI_TEST_SUITE,IFWI_COMMON_UNIFIED,TGL_H_MASTER,ADL-P_5SGC1,ADL-P_5SGC2,ADL-M_5SGC1,ADL-M_4SDC1,ADL-M_3SDC1,ADL-M_3SDC2,ADL-M_3SDC3,ADL-M_2SDC1,ADL-M_QRC_BAT,ADL-P_4SDC1,ADL-P_4SDC2,ADL-P_3SDC1,ADL-P_3SDC2,ADL-P_3SDC3,ADL-P_3SDC4,ADL-P_2SDC1,ADL-P_2SDC2,ADL-P_2SDC3,ADL-P_2SDC4,ADL-P_2SDC5,ADL-P_2SDC6_OC,ADL-P_3SDC5,MTL_S_Sanity,ADL-N_REV1,RPL_S_QRCBAT,RPL_S_IFWI_PO_Phase2,MTL_IFWI_BAT,ADL_SBGA_5GC,ADL_SBGA_3DC1,ADL_SBGA_3DC2,ADL_SBGA_3DC3,ADL_SBGA_3DC4,RPL-SBGA_5SC,RPL-S_2SDC7,RPL-Px_5SGC1,RPL_Px_PO_P2,RPL_Px_QRC,MTL-M_5SGC1,MTL-M_4SDC1,MTL-M_4SDC2,MTL-M_3SDC3,MTL-M_2SDC4,MTL-M_2SDC5,MTL-M_2SDC6,ADL-S_Post-Si_In_Production,RPL_SBGA_IFWI_PO_Phase2,MTL_IFWI_CBV_BIOS,MTL-P_5SGC1,MTL-P_4SDC1,MTL-P_4SDC2,MTL-P_3SDC3,MTL-P_3SDC4,MTL-P_2SDC5,MTL-P_2SDC6,RPL_P_PO_P2,RPL-S_Post-Si_In_Production,RPL-P_2SDC4,RPL-P_2SDC5,RPL-P_2SDC6,RPL-sbga_QRC_BAT,ARL_Px_IFWI_CI,RPL_P_QRC,MTLSGC1,,RPL_P_Q0_DC2_PO_P2,LNLM5SGC,LNLM4SDC1,LNLM3SDC2,LNLM3SDC3,LNLM3SDC4,LNLM3SDC5,LNLM2SDC6,MTLSGC1,MTLSDC1</t>
  </si>
  <si>
    <t>bios.amberlake,bios.apollolake,bios.arrowlake,bios.broxton,bios.cannonlake,bios.coffeelake,bios.cometlake,bios.geminilake,bios.icelake-client,bios.kabylake,bios.kabylake_r,bios.lakefield,bios.raptorlake,bios.tigerlake,bios.whiskeylake,ifwi.amberlake,ifwi.apollolake,ifwi.arrowlake,ifwi.broxton,ifwi.cannonlake,ifwi.coffeelake,ifwi.cometlake,ifwi.geminilake,ifwi.icelake,ifwi.kabylake,ifwi.kabylake_r,ifwi.lakefield,ifwi.lunarlake,ifwi.meteorlake,ifwi.raptorlake,ifwi.tigerlake,ifwi.whiskeylake</t>
  </si>
  <si>
    <t>bios.amberlake,bios.apollolake,bios.broxton,bios.cannonlake,bios.coffeelake,bios.cometlake,bios.geminilake,bios.icelake-client,bios.kabylake,bios.kabylake_r,bios.lakefield,bios.raptorlake,bios.tigerlake,bios.whiskeylake,ifwi.amberlake,ifwi.apollolake,ifwi.broxton,ifwi.cannonlake,ifwi.coffeelake,ifwi.cometlake,ifwi.geminilake,ifwi.icelake,ifwi.kabylake,ifwi.kabylake_r,ifwi.lakefield,ifwi.meteorlake,ifwi.raptorlake,ifwi.tigerlake,ifwi.whiskeylake</t>
  </si>
  <si>
    <t>Validate hot-plug USB keyboard functionality check in BIOS over USB Type-A port</t>
  </si>
  <si>
    <t>CSS-IVE-76159</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</si>
  <si>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</si>
  <si>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BIOS-Boot-Flows,USB/XHCI ports</t>
  </si>
  <si>
    <t>BC-RQTBC-10561
BC-RQTBC-9903
IceLake-UCIS-1987
BC-RQTBC-2803
BC-RQTBC-12793
IceLake-UCIS-822
 LKF PSS UCIS Coverage: IceLake-UCIS-822
TGL Coverage Ref: 1209951182, IceLake-UCIS-1438
TGL: BC-RQTBCTL-737,BC-RQTBCTL-742
JSL PRD Coverage: BC-RQTBC-16210, BC-RQTBC-16215
RKL Coverage ID :2203202059,2203202085
JSLP Coverage ID: 2203202085
LKF ROW Coverage ID : 4_335-LZ-795 ADL:2203202059</t>
  </si>
  <si>
    <t>USB Keyboard should be functional without hang and any issues under bios setup</t>
  </si>
  <si>
    <t>To verify hot-plug USB keyboard functionality check in BIOS over USB Type-A port</t>
  </si>
  <si>
    <t>ICL-FW-PSS0.3,ICL-FW-PSS0.5,C3_NA,C4_NA,Non_EMMC,GLK-RS3-10_IFWI,BIOS_BAT_QRC,ICL_BAT_NEW,BIOS_EXT_BAT,InProdATMS1.0_03March2018,ICL_RVPC_NA,OBC-CNL-PCH-PCIE-Storage-NVME,OBC-CFL-PCH-PCIE-Storage-NVME,OBC-ICL-PCH-PCIE-Storage-NVME,OBC-TGL-PCH-PCIE-Storage-NVME,RKL_PSS0.5,TGL_PSS_IN_PRODUCTION,TGL_BIOS_PO_P1,TGL_IFWI_PO_P1,TGL_H_PSS_BIOS_BAT,RKL_POE,RKL_CML_S_TGPH_PO_P2,TGL_IFWI_FOC_BLUE,ADL_S_Dryrun_Done,CML-H_ADP-S_PO_Phase1,ADL-S_TGP-H_PO_Phase1,ADL-S_ADP-S_DDR4_2DPC_PO_Phase1,ADL_P_Automated_TCs,COMMON_QRC_BAT,MTL_PSS_0.5,ADL_P_ERB_BIOS_PO,ADL_S_QRCBAT,IFWI_Payload_Common,ADL-S_Delta,ADL-S_Delta1,ADL-P_ADP-LP_DDR4_PO Suite_Phase1,RKL-S X2_(CML-S+CMP-H)_S102,RKL-S X2_(CML-S+CMP-H)_S62,PO_Phase_1,ADL-P_ADP-LP_LP5_PO Suite_Phase1,ADL-P_ADP-LP_DDR5_PO Suite_Phase1,ADL-P_ADP-LP_LP4x_PO Suite_Phase1,ADL-P_QRC,RPL_S_PSS_BASE,UTR_SYNC,Automation_Inproduction,MTL_PSS_0.8_Block,MTL_HFPGA_SOC_S,RPL_S_MASTER,RPL_S_BackwardComp,ADL-S_3SDC4,ADL_N_MASTER,ADL_N_REV0,ADL_N_3SDC1,IFWI_TEST_SUITE,IFWI_COMMON_UNIFIED,MTL_Test_Suite,MTL_PSS_0.8,TGL_H_MASTER,RPL-S_ 5SGC1,RPL-S_4SDC1,RPL-S_4SDC2,RPL-S_2SDC8,RPL-S_2SDC1,RPL-S_2SDC2,RPL-S_2SDC3,MTL_P_VS_0.8,MTL_TEMP,MTL_IFWI_Sanity,MTL_S_PSS_0.5,RPL_S_PO_P1,MTL_S_IFWI_PSS_0.5,RPL-P_3SDC2,MTL_S_VS0,RPL_S_IFWI_PO_Phase2,RPL-SBGA_5SC,RPL-SBGA_3SC,RPL-SBGA_4SC,RPL-SBGA_2SC1,RPL-SBGA_2SC2,MTL-M/P_Pre-Si_In_Production,MTL-M_5SGC1,MTL-M_4SDC1,MTL-M_4SDC2,MTL-M_3SDC3,MTL-M_2SDC4,MTL-M_2SDC5,MTL-M_2SDC6,RPL_P_PSS_BIOS,RPL-Px_5SGC1,RPL-Px_4SDC1,LNL_M_PSS0.8,RPL_SBGA_PO_P1,NA_4_FHF,RPL_SBGA_IFWI_PO_Phase2,LNL_M_PSS0.5,MTL-P_5SGC1,MTL-P_4SDC1,MTL-P_4SDC2,MTL-P_3SDC3,MTL-P_3SDC4,MTL-P_2SDC5,MTL-P_2SDC6,RPL-S_Post-Si_In_Production,RPL-Px_4SP2,RPL-Px_2SDC1,RPL-P_2SDC3,RPL-P_2SDC4,MTL_M_P_PV_POR,RPL-SBGA_3SC-2,LNLM5SGC,LNLM3SDC2,LNLM3SDC4,LNLM3SDC5,LNLM2SDC6</t>
  </si>
  <si>
    <t>Validate USB 2.0 device hot-plug functionality over USB2.0 Type-A port</t>
  </si>
  <si>
    <t>CSS-IVE-76260</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</si>
  <si>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t>
  </si>
  <si>
    <t>USB/XHCI ports,USB2.0</t>
  </si>
  <si>
    <t>BC-RQTBC-9831
IceLake-UCIS-768
BC-RQTBC-14231
IceLake-UCIS-1985
IceLake-UCIS-1984
 LKF PSS UCIS Coverage: IceLake-UCIS-768
TGL Coverage Ref: 1209951144, IceLake-UCIS-4345,2207376791
TGL: 220195268,BC-RQTBCTL-671,BC-RQTBCTL-743,220194395
JSL PRD coverage :  BC-RQTBC-16142, BC-RQTBC-16216
RKL Coverage ID :2203201802,2203202105
JSLP Coverage ID: 2203201802,2203202105
LKF ROW Coverage ID : 4_335-LZ-795
ADL :  2205446166,2203202105</t>
  </si>
  <si>
    <t>USB 2.0 device should get enumerated and functional on hot plugging without any issue</t>
  </si>
  <si>
    <t>This test is to verify USB2.0 device hot plug functionality over USB2.0 Type-A port
Android OS related steps:
Step 1  The DUT is connected to the PC with USB cable  
Step 2  Open the Phone Flash tool application
Step 3  Select the Android OS file to be flashed and the version you want to flash on eMMC
Step 4  Press the Start to flash button
Step 5  Wait till flash complete
Step 6  Once flash is completed, boot to Android OS.
Step 7 Connect USB 2.0 device to DUT. Device should get detected.
Expected results:
USB 2.0 device should get detected in DUT on hot plugging</t>
  </si>
  <si>
    <t>GraCom,GLK-FW-PO,L5_milestone_only,ICL-ArchReview-PostSi,GLK_Win10S,GLK-RS3-10_IFWI,UDL_2.0,UDL_ATMS2.0,UDL2.0_ATMS2.0,OBC-CNL-PCH-SDIO-Storage-Sdcard,OBC-CFL-PCH-SDIO-Storage-Sdcard,OBC-ICL-PCH-SDIO-Storage-Sdcard,OBC-TGL-PCH-SDIO-Storage-SDCard,TGL_NEW_BAT,CML_DG1,TGL_IFWI_FOC_BLUE,CML-H_ADP-S_PO_Phase3,TGL_U_EX_BAT,ADL-S_ADP-S_DDR4_2DPC_PO_Phase2,TGL_QRC_BAT,RKL_CMLS_CPU_TCS,IFWI_Payload_Platform,MTL_PSS_0.8,ADL-P_ADP-LP_DDR4_PO Suite_Phase2,RKL-S X2_(CML-S+CMP-H)_S102,RKL-S X2_(CML-S+CMP-H)_S62,PO_Phase_2,ADL-P_ADP-LP_LP5_PO Suite_Phase2,ADL-P_ADP-LP_DDR5_PO Suite_Phase2,ADL-P_ADP-LP_LP4x_PO Suite_Phase2,UTR_SYNC,Automation_Inproduction,RPL_S_MASTER, RPL_S_BackwardComp,ADL-S_ 5SGC_1DPC,ADL-S_4SDC2,ADL-S_4SDC2,ADL-P_5SGC1,ADL_M_MASTER,ADL-M_5SGC1,MTL_Test_Suite,RPL_S_PSS_BASE,IFWI_TEST_SUITE,IFWI_COMMON_UNIFIED,MTL_PSS_0.8,TGL_H_MASTER,RPL-S_ 5SGC1,RPL-S_4SDC1,RPL-S_4SDC2,RPL-S_4SDC2,RPL-S_2SDC8,RPL-S_2SDC1,RPL-S_2SDC2,RPL-S_2SDC3,RPL_S_PO_P2,RPL-Px_5SGC1, ,RPL-Px_4SDC1,RPL-P_5SGC1,RPL-P_4SDC1,RPL-P_3SDC2,RPL_P_MASTER,NA_4_FHF,RPL-SBGA_5SC,RPL-SBGA_3SC,RPL-SBGA_4SC,RPL-SBGA_2SC1,RPL-SBGA_2SC2,RPL-S_3SDC1,RPL_P_PSS_BIOS,RPL_Px_PO_P2,MTL-M_5SGC1,MTL-M_4SDC1,MTL-M_4SDC2,MTL-M_3SDC3,MTL-M_2SDC4,MTL-M_2SDC5,MTL-M_2SDC6,RPL_SBGA_PO_P2,MTL_IFWI_CBV_PCHC,RPL_P_PO_P2,RPL-Px_4SP2, RPL-Px_2SDC1,RPL-P_2SDC3,RPL-P_2SDC4
,RPL_P_PO_P2,RPL-SBGA_3SC2,MTLSGC1,MTLSDC1,MTLSDC2,MTLSDC3,MTLSDC4,2,RPL_P_Q0_DC2_PO_P2,LNLM5SGC,LNLM3SDC2,LNLM3SDC4,LNLM3SDC5,LNLM2SDC6,ARL_S_IFWI_0.8PSS</t>
  </si>
  <si>
    <t>Verify system wakes from S3 using Keyboard as Wake Source</t>
  </si>
  <si>
    <t>CSS-IVE-77147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</si>
  <si>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</si>
  <si>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BC-RQTBC-10214
BC-RQTBC-16713
BC-RQTBC-9988
TGL:BC-RQTBCTL-747 ,2202411163,2201565348
JSL PRD Coverage: BC-RQTBC-16220.4_335-UCIS-1795 , 2202553186	
RKL: 2206972879, 2206874083
ADL: 2205168301
MTL : 16011327070, 16011327243</t>
  </si>
  <si>
    <t>System should wake from Sleep via Wake Source keyboard</t>
  </si>
  <si>
    <t>1. Boot to OS. Goto Power Options in Control Panel.
2. Click 'Choose what the power buttons do', change the power button function to sleep when press and click Apply.
3. Press the power button ,check whether system can enter sleep.
Pass Criteria:
3. SUT enters sleep without any errors.
Android OS steps:
Steps:
Step 1 Connect the DUT to USB keyboard
Step 2 Make device move to S0i3 state using Power button
Step 3 Wake system from S0i3 using keyboard connected
Expected Results:
DUT should enter and exit S0i3</t>
  </si>
  <si>
    <t>GraCom,GLK-FW-PO,ICL_BAT_NEW,BIOS_EXT_BAT,InProdATMS1.0_03March2018,PSE 1.0,OBC-CNL-PCH-IO-PM-Sx,OBC-ICL-PCH-IO-PM-Sx,OBC-TGL-PCH-IO-PM-Sx,GLK_ATMS1.0_Automated_TCs,KBLR_ATMS1.0_Automated_TCs,TGL_NEW_BAT,TGL_H_PSS_BIOS_BAT,ADL_S_Dryrun_Done,ADL-S_ADP-S_DDR4_2DPC_PO_Phase3,ADL_P_Automated_TCs,COMMON_QRC_BAT,TGL_H_QRC_NA,ADL_S_QRCBAT,IFWI_Payload_BIOS,IFWI_Payload_PMC,IFWI_Payload_EC,LNL_M_PSS1.0,ADL-P_ADP-LP_DDR4_PO Suite_Phase3,PO_Phase_3,ADL-P_ADP-LP_LP5_PO Suite_Phase3,ADL-P_ADP-LP_DDR5_PO Suite_Phase3,ADL-P_ADP-LP_LP4x_PO Suite_Phase3,RKL-S X2_(CML-S+CMP-H)_S62,RKL-S X2_(CML-S+CMP-H)_S102,ADL-P_QRC,ADL-P_QRC_BAT,UTR_SYNC,MTL_HFPGA_SOC_S,RPL_S_BackwardComp,RPL_S_MASTER,RPL-P_5SGC1,RPL-P_5SGC2,RPL-P_4SDC1,RPL-P_3SDC2,RPL-P_2SDC3,RPL-S_5SGC1,RPL-S_4SDC1,RPL-S_4SDC2,RPL-S_2SDC1,RPL-S_2SDC2,RPL-S_2SDC3,RPL-S_ 5SGC1,ADL-S_ 5SGC_1DPC,ADL-S_4SDC1,ADL-S_4SDC2,ADL-S_4SDC3,ADL-S_3SDC4,ADL_N_MASTER,ADL_N_5SGC1,ADL_N_4SDC1,ADL_N_3SDC1,ADL_N_2SDC1,ADL_N_2SDC3,IFWI_TEST_SUITE,IFWI_COMMON_UNIFIED,TGL_H_MASTER,QRC_BAT_Customized,ADL-P_5SGC2,RPL_S_PO_P2,MTL_PSS_0.8,ADL_N_REV0,MTL_SIMICS_IN_EXECUTION_TEST,ADL_N_PO_Phase3,ADL-N_QRC_BAT,ADL-N_REV1,RPL_S_QRCBAT,RPL_S_IFWI_PO_Phase3,MTL_IFWI_BAT,MTL_HSLE_Sanity_SOC,ADL_SBGA_5GC,ADL_SBGA_3DC1,ADL_SBGA_3DC2,ADL_SBGA_3DC3,ADL_SBGA_3DC4,RPL-SBGA_5SC,RPL-SBGA_3SC1,RPL-S_2SDC7,RPL-S_2SDC8,RPL-Px_5SGC1,RPL_Px_PO_P2,RPL_Px_QRC,MTL-M_5SGC1,MTL-M_4SDC1,MTL-M_4SDC2,MTL-M_3SDC3,MTL-M_2SDC4,MTL-M_2SDC5,MTL-M_2SDC6,ADL-S_Post-Si_In_Production,MTL_IFWI_IAC_BIOS,RPL_SBGA_IFWI_PO_Phase3,MTL_IFWI_CBV_PMCV,MTL-P_5SGC1,MTL-P_4SDC1,MTL-P_4SDC2,MTL-P_3SDC3,MTL-P_3SDC4,MTL-P_2SDC5,MTL-P_2SDC6,MTL_A0_P1,RPL_P_PO_P2,RPL-S_Post-Si_In_Production,RPL-Px_4SP2,RPL-Px_2SDC1,RPL-P_2SDC4,RPL-P_2SDC5,RPL-P_2SDC6,RPL_P_QRC,MTLSGC1,MTLSDC1,MTLSDC4,RPL_P_Q0_DC2_PO_P2,LNLM5SGC,LNLM4SDC1,LNLM3SDC2,LNLM3SDC3,LNLM3SDC4,LNLM3SDC5,LNLM2SDC6,MTL_PSS_1.1,MTL_PSS_1.0_Block</t>
  </si>
  <si>
    <t>Verify system wakes from sleep via Mouse as wake source</t>
  </si>
  <si>
    <t>CSS-IVE-77148</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</si>
  <si>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</si>
  <si>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BC-RQTBC-10214
BC-RQTBC-9988
BC-RQTBC-16713
TGL : BC-RQTBCTL-747, 2201565348, 2202411163
JSL : 4_335-UCIS-1795 , 2202553186	
RKL : 2206972879, 2206874083
ADL: 2205168301
MTL : 16011187692, 16011327487</t>
  </si>
  <si>
    <t>System should wake from Sleep via mouse</t>
  </si>
  <si>
    <t>bios.alderlake,bios.amberlake,bios.apollolake,bios.arrowlake,bios.broxton,bios.cannonlake,bios.coffeelake,bios.cometlake,bios.geminilake,bios.icelake-client,bios.jasperlake,bios.kabylake,bios.kabylake_r,bios.meteorlake,bios.raptorlake,bios.rocketlake,bios.tigerlake,bios.whiskeylake,ifwi.amberlake,ifwi.apollolake,ifwi.arrowlake,ifwi.broxton,ifwi.cannonlake,ifwi.coffeelake,ifwi.cometlake,ifwi.geminilake,ifwi.icelake,ifwi.kabylake,ifwi.kabylake_r,ifwi.meteorlake,ifwi.raptorlake,ifwi.tigerlake,ifwi.whiskeylake</t>
  </si>
  <si>
    <t>bios.alderlake,bios.amberlake,bios.apollo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</si>
  <si>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 xml:space="preserve">Intention of the testcase is to verify system wakes from sleep via Mouse as wake source </t>
  </si>
  <si>
    <t>GraCom,GLK-FW-PO,ICL_BAT_NEW,BIOS_EXT_BAT,InProdATMS1.0_03March2018,PSE 1.0,OBC-CNL-PCH-IO-PM-Sx,OBC-ICL-PCH-IO-PM-Sx,OBC-TGL-PCH-IO-PM-Sx,GLK_ATMS1.0_Automated_TCs,KBLR_ATMS1.0_Automated_TCs,TGL_NEW_BAT,TGL_H_PSS_BIOS_BAT,ADL_S_Dryrun_Done,ADL-S_ADP-S_DDR4_2DPC_PO_Phase3,COMMON_QRC_BAT,TGL_H_QRC_NA,ADL_S_QRCBAT,IFWI_Payload_BIOS,IFWI_Payload_PMC,IFWI_Payload_EC,MTL_PSS_1.0,LNL_M_PSS1.0,ADL-P_ADP-LP_DDR4_PO Suite_Phase3,PO_Phase_3,ADL-P_ADP-LP_LP5_PO Suite_Phase3,ADL-P_ADP-LP_DDR5_PO Suite_Phase3,ADL-P_ADP-LP_LP4x_PO Suite_Phase3,RKL-S X2_(CML-S+CMP-H)_S62,RKL-S X2_(CML-S+CMP-H)_S102,ADL-P_QRC,ADL-P_QRC_BAT,UTR_SYNC,_Block,MTL_HFPGA_SOC_S,RPL_S_BackwardComp,RPL-P_5SGC1,RPL-P_5SGC2,RPL-P_4SDC1,RPL-P_3SDC2,RPL-P_2SDC3,RPL-S_5SGC1,RPL-S_4SDC1,RPL-S_4SDC2,RPL-S_2SDC1,RPL-S_2SDC2,RPL-S_2SDC3,RPL-S_ 5SGC1,RPL-S_2SDC8,ADL-S_ 5SGC_1DPC,ADL-S_4SDC1,ADL-S_4SDC2,ADL-S_4SDC3,ADL-S_3SDC4,ADL_N_MASTER,ADL_N_5SGC1,ADL_N_4SDC1,ADL_N_3SDC1,ADL_N_2SDC1,ADL_N_2SDC2,ADL_N_2SDC3,IFWI_TEST_SUITE,IFWI_COMMON_UNIFIED,TGL_H_MASTER,ADL-P_5SGC2,RPL_S_PO_P2,ADL_N_REV0,MTL_SIMICS_IN_EXECUTION_TEST,ADL_N_PO_Phase3,ADL-N_QRC_BAT,ADL-N_REV1,RPL_S_QRCBAT,RPL_S_IFWI_PO_Phase3,MTL_IFWI_BAT,MTL_HSLE_Sanity_SOC,ADL_SBGA_5GC,ADL_SBGA_3DC1,ADL_SBGA_3DC2,ADL_SBGA_3DC3,ADL_SBGA_3DC4,RPL-SBGA_5SC,RPL-S_2SDC7,RPL-Px_5SGC1,RPL_Px_PO_P2,RPL_Px_QRC,MTL-M_5SGC1,MTL-M_4SDC1,MTL-M_4SDC2,MTL-M_3SDC3,MTL-M_2SDC4,MTL-M_2SDC5,MTL-M_2SDC6,ADL-S_Post-Si_In_Production,RPL_SBGA_PO_P2,RPL_SBGA_IFWI_PO_Phase3,MTL_IFWI_CBV_PMC,MTL_IFWI_CBV_BIOS,MTL-P_5SGC1,MTL-P_4SDC1,MTL-P_4SDC2,MTL-P_3SDC3,MTL-P_3SDC4,MTL-P_2SDC5,MTL-P_2SDC6,MTL_A0_P1,RPL_P_PO_P2,RPL-S_Post-Si_In_Production,RPL-Px_4SP2,RPL-Px_2SDC1,RPL-P_2SDC4,RPL-P_2SDC5,RPL-P_2SDC6,RPL-sbga_QRC_BAT,ARL_Px_IFWI_CI,MTL_M_P_PV_POR,RPL_P_QRC,MTLSGC1,MTLSDC1,MTLSDC4,RPL_P_Q0_DC2_PO_P2,MTL_PSS_1.1,MTL_PSS_1.0_Block</t>
  </si>
  <si>
    <t>Verify display audio functionality on HDMI speakers</t>
  </si>
  <si>
    <t>CSS-IVE-76597</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</si>
  <si>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</si>
  <si>
    <t>audio codecs,HDMI,HDMI-Audio</t>
  </si>
  <si>
    <t>TC developed based on L1\L2 coverage
TGL: 220194370,1507073116
MTL: 16011187474, 16011326931</t>
  </si>
  <si>
    <t>Audio playback should be consistent on HDMI audio speakers</t>
  </si>
  <si>
    <t>bios.alderlake,bios.amberlake,bios.apollolake,bios.broxton,bios.cannonlake,bios.coffeelake,bios.cometlake,bios.geminilake,bios.icelake-client,bios.kabylake,bios.kabylake_r,bios.lunarlake,bios.meteorlake,bios.raptorlake,bios.rocketlake,bios.tigerlake,ifwi.amberlake,ifwi.apollolake,ifwi.arrowlake,ifwi.broxton,ifwi.cannonlake,ifwi.coffeelake,ifwi.cometlake,ifwi.geminilake,ifwi.icelake,ifwi.kabylake,ifwi.kabylake_r,ifwi.lunarlake,ifwi.meteorlake,ifwi.raptorlake,ifwi.tigerlake</t>
  </si>
  <si>
    <t>bios.alderlake,bios.amberlake,bios.apollolake,bios.arrowlake,bios.broxton,bios.cannonlake,bios.coffeelake,bios.cometlake,bios.geminilake,bios.icelake-client,bios.kabylake,bios.kabylake_r,bios.meteorlake,bios.raptorlake,bios.rocketlake,bios.tigerlake,ifwi.amberlake,ifwi.apollolake,ifwi.broxton,ifwi.cannonlake,ifwi.coffeelake,ifwi.cometlake,ifwi.geminilake,ifwi.icelake,ifwi.kabylake,ifwi.kabylake_r,ifwi.meteorlake,ifwi.raptorlake,ifwi.tigerlake</t>
  </si>
  <si>
    <t>This test is to verify Audio playback on HDMI speakers.
Android OS related steps:
1. Boot to AOS with HDMI panel's display and audio input connected to DUT.
2. Play any audio and check for sound output via HDMI speakers.
Expected Results:
Audio output should be proper on HDMI speakers</t>
  </si>
  <si>
    <t>GraCom,GLK-FW-PO,CNL-Z0-NoHDMI,GLK-RS3-10_IFWI,ICL_BAT_NEW,BIOS_EXT_BAT,UDL2.0_ATMS2.0,ICL_RVPC_NA,TGL_ERB_PO,AML_5W_NA,OBC-CNL-GPU-DDI-Display-HDMI_Audio,OBC-CFL-GPU-DDI-Display-HDMI_Audio,OBC-ICL-GPU-DDI-Display-HDMI_Audio,OBC-TGL-GPU-DDI-Display-HDMI_Audio,CML_DG1_Delta,TGL_U_GC_DC,IFWI_Payload_Platform,MTL_PSS_1.0,RKL-S X2_(CML-S+CMP-H)_S102,RKL-S X2_(CML-S+CMP-H)_S62,MTL_PSS_0.8,  UTR_SYNC,MTLSDC3,ADL_N_MASTER,MTL_HFPGA_Audio,RPL_S_MASTER,RPL_P_MASTER,RPL_M_MASTER,RPL_S_BackwardComp,ADL-P_SODIMM_DDR5_NA,ADL-S_4SDC1,ADL-S_4SDC2,ADL-S_4SDC3,ADL-S_3SDC4,ADL_N_5SGC1,ADL_N_4SDC1,ADL_N_3SDC1,ADL_N_2SDC1,ADL_N_2SDC3,TGL_H_MASTER,MTL_Test_Suite,MTL_PSS_1.1,IFWI_COMMON_UNIFIED,IFWI_TEST_SUITE,RPL-S_ 5SGC1,RPL-S_4SDC1,RPL-S_4SDC2,RPL-S_2SDC1,RPL-S_2SDC2,RPL-S_2SDC3,ADL-M_5SGC1,ADL-M_3SDC1,MTL_SIMICS_IN_EXECUTION_TEST,ADL_N_REV0,RPL_Steps_Tag_NA,MTL_Steps_Tag_NA,RPL-Px_5SGC1,RPL-Px_4SDC1,MTL_S_PSS_0.8,MTL_S_IFWI_PSS_0.8,RPL-P_5SGC1,RPL-P_4SDC1,RPL-P_3SDC2,RPL-P_2SDC4,RPL-P_3SDC3,RPL-P_PNP_GC,ADL-N_REV1,MTL_IFWI_BAT,ADL_SBGA_5GC,ADL_SBGA_3DC1,ADL_SBGA_3DC2,ADL_SBGA_3DC3,ADL_SBGA_3DC4,RPL-SBGA_5SC,RPL-SBGA_3SC1,ADL-M_3SDC2,ADL-M_2SDC1,ADL-M_2SDC2,RPL-S_2SDC7,MTL_IFWI_CBV_ACE FW,MTL-P_5SGC1,MTL-P_4SDC2,MTL-P_3SDC3,MTL-P_3SDC4,LNL_M_PSS0.8,LNL_M_PSS1.0,LNL_M_PSS1.1,RPL_Px_PO_New_P2,RPL-Px_2SDC1,MTL_P_Sanity,ARL_S_IFWI_0.8PSS,MTL_S_PSS_1.0,RPL-SBGA_4SC</t>
  </si>
  <si>
    <t>Verify RTC Date and Time at BIOS and OS level</t>
  </si>
  <si>
    <t>Automation Not Possible</t>
  </si>
  <si>
    <t>CSS-IVE-77378</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</si>
  <si>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</si>
  <si>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RTC</t>
  </si>
  <si>
    <t>BC-RQTBC-10307
CNL-UCIS-3226
IceLake-UCIS-679
BC-RQTBCLF-407
RKL:1209574568
4_335-UCIS-2621
2203201756</t>
  </si>
  <si>
    <t>System date and time should get updated properly in OS and in BIOS.</t>
  </si>
  <si>
    <t>This test is to verify RTC Date and Time at BIOS and OS level.</t>
  </si>
  <si>
    <t>TAG-APL-ARCH-TO-PROD-WW21.2,ICL-FW-PSS0.3,Demo1_OneValidation,ICL_PSS_BAT_NEW,ICL_BAT_NEW,BIOS_EXT_BAT,UDL2.0_ATMS2.0,TGL_BIOS_PO_P3,TGL_H_PSS_BIOS_BAT,RKL_POE,RKL_CML_S_TGPH_PO_P2,CML-H_ADP-S_PO_Phase2,ADL-S_TGP-H_PO_Phase1,WCOS_BIOS_EFI_ONLY_TCS,ADL_S_Dryrun_Done,RKL_S_CMPH_POE,RKL_S_TGPH_POE,COMMON_QRC_BAT,MTL_PSS_0.5,ADL_P_ERB_BIOS_PO,ADL_S_QRCBAT,TGL_U_GC_DC,IFWI_Payload_Platform,ADL-S_Delta1,ADL-S_Delta2,ADL-S_Delta3,RKL-S X2_(CML-S+CMP-H)_S102,RKL-S X2_(CML-S+CMP-H)_S62,ADL-P_QRC_BAT,RPL_S_PSS_BASE,UTR_SYNC,LNLM5SGC,LNLM4SDC1,LNLM3SDC2,LNLM3SDC3,LNLM3SDC4,LNLM3SDC5,LNLM2SDC6,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RPL-S_ 5SGC1,RPL-S_2SDC7,RPL_S_MASTER,RPL_S_BackwardCompc,ADL-S_ 5SGC_1DPC,ADL-S_4SDC1,ADL-S_4SDC2,ADL-S_4SDC3,ADL-S_3SDC4,ADL_N_MASTER,ADL_N_5SGC1,ADL_N_4SDC1,ADL_N_3SDC1,ADL_N_2SDC1,ADL_N_2SDC2,ADL_N_2SDC3,MTL_Test_Suite,IFWI_TEST_SUITE,IFWI_COMMON_UNIFIED,TGL_H_MASTER,QRC_BAT_Customized,ADL-P_5SGC1,ADL-P_5SGC2,ADL_M_QRC_BAT,ADL-M_5SGC1,ADL-M_3SDC2,ADL-M_2SDC1,ADL-M_2SDC2,MTL_SIMICS_IN_EXECUTION_TEST,ADL-N_QRC_BAT,RPL_S_QRCBAT,RPL_S_IFWI_PO_Phase2,ADL_N_REV0,ADL-N_REV1,MTL_HSLE_Sanity_SOC,ADL_SBGA_5GC,ADL_SBGA_3DC1,ADL_SBGA_3DC2,ADL_SBGA_3DC3,ADL_SBGA_3DC4,ADL_SBGA_3DC,MTL_IFWI_BAT,RPL_P_PSS_BIOS,MTL_S_BIOS_Emulation,RPL_Px_PO_P2,RPL_Px_QRC,ADL-S_Post-Si_In_Production,MTL_IFWI_IAC_BIOS,LNL_M_PSS0.5,LNL_M_PSS0.8,RPL_SBGA_IFWI_PO_Phase2,MTL IFWI_Payload_Platform-Val,RPL_P_PO_P2,RPL-sbga_QRC_BAT,MTL_M_P_PV_POR,IPU22.3_EA_coverage,RPL_P_QRC,RPL_P_Q0_DC2_PO_P2</t>
  </si>
  <si>
    <t>Basic boot check to OS</t>
  </si>
  <si>
    <t>CSS-IVE-62374</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</si>
  <si>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</si>
  <si>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BC-RQTBC-1500
220194445
2202553179
ADL: 2205438954</t>
  </si>
  <si>
    <t>The system should successfully boot to the OS</t>
  </si>
  <si>
    <t>This step is to verify system basic boot check to OS. Android OS related steps: Please follow same procedure that are in steps as this TC is independent of OS</t>
  </si>
  <si>
    <t>BXTM_Test_Case,ICL-FW-PSS0.3,EC-NA,ICL_PSS_BAT_NEW,ICL_BAT_NEW,BIOS_EXT_BAT,InProdATMS1.0_03March2018,ECVAL-BAT-2018,EC-tgl-pss_bat,PSE 1.0,EC-BAT-automation,RKL_PSS0.5,TGL_PSS_IN_PRODUCTION,TGL_BIOS_PO_P3,TGL_IFWI_PO_P1,CML_EC_BAT,CML_EC_SANITY,JSLP_PO_CI,MCU_UTR,MCU_NO_HARM,TGL_NEW_BAT,TGL_H_PSS_IFWI_BAT,ECLITE-BAT,LKF_ROW_BIOS,RKL_POE,ADL-S_ADP-S_DDR4_2DPC_PO_Phase1,,COMMON_QRC_BAT,ECVAL-DT-QRC_BAT,MTL_PSS_0.5,ADL_P_ERB_BIOS_PO,ADL_S_QRCBAT,TGL_U_GC_DC,IFWI_Payload_Platform,ADL-S_Delta1,ADL-S_Delta2,ADL-S_Delta3,,PO_Phase_1,ADL-P_ADP-LP_LP5_PO Suite_Phase1,ADL-P_ADP-LP_DDR5_PO Suite_Phase1,ADL-P_ADP-LP_LP4x_PO Suite_Phase1,ADL-P_QRC,ADL-P_QRC_BAT,RPL_S_PSS_BASE,UTR_SYNC,MTL-P_4SDC1,MTL-P_3SDC3,MTL-P_3SDC4,MTL-P_5SGC1,MTL-P_4SDC2,MTL-P_2SDC5,MTL-P_2SDC6,RPL-Px_4SDC1,RPL-S_5SGC1,RPL-S_2SDC3,RPL-S_2SDC2,RPL-S_2SDC1,RPL-S_4SDC2,RPL-S_4SDC1,RPL-S_3SDC1,ADL-M_3SDC1,RPL-SBGA_5SC,RPL-SBGA_4SC,RPL-SBGA_3SC1,RPL-P_5SGC1,RPL-P_4SDC1,RPL-P_3SDC2,RPL-Px_5SGC1,ADL_M_PO_Phase2,MTL_HFPGA_SANITY,RPL-S_ 5SGC1,RPL-S_2SDC7,RPL_S_BackwardCompc,ADL-S_ 5SGC_1DPC,ADL-S_4SDC1,ADL-S_4SDC2,ADL-S_4SDC3,ADL-S_3SDC4,ADL_N_PSS_0.5,ADL_N_5SGC1,ADL_N_4SDC1,ADL_N_3SDC1,ADL_N_2SDC1,ADL_N_2SDC2,ADL_N_2SDC3,MTL_Test_Suite,IFWI_TEST_SUITE,IFWI_COMMON_UNIFIED,QRC_BAT_Customized,ADL_N_QRCBAT,ADL-P_5SGC1,ADL-P_5SGC2,RPL_S_PO_P1,ADL_M_QRC_BAT,ADL-M_5SGC1,ADL-M_3SDC2,ADL-M_2SDC1,ADL-M_2SDC2,MTL_SIMICS_IN_EXECUTION_TEST,ADL_N_PO_Phase2,ADL-N_QRC_BAT,MTL_HSLE_Sanity,RPL_S_QRCBAT,RPL_S_IFWI_PO_Phase2,RPL_S_Delta_TCD,ADL_SBGA_5GC,ADL_SBGA_3DC,LNL_M_PSS1.0,LNL_M_PSS0.8,LNL_M_PSS1.1,LNL_M_PSS1.05,MTL_S_BIOS_Emulation,RPL_Px_PO_P1,RPL_P_PSS_BIOS,RPL_Px_QRC,ADL-S_Post-Si_In_Production,RPL_SBGA_PO_P1,RPL_SBGA_IFWI_PO_Phase2,MTL_IFWI_CBV_BIOS,LNL_M_PSS0.5,MTL-S_Pre-Si_In_Production,RPL_P_PO_P1,RPL-sbga_QRC_BAT,ARL_Px_IFWI_CI,RPL_readiness_kit,RPL_P_QRC,RPL_P_Q0_DC2_PO_P1,MTLSGC1,MTLSDC1,MTLSDC2,MTLSDC3,MTLSDC4</t>
  </si>
  <si>
    <t>SPI bus</t>
  </si>
  <si>
    <t>Verification of hot keys (F2 &amp; F7) functionality check while BOOT</t>
  </si>
  <si>
    <t>CSS-IVE-78670</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</si>
  <si>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0.8,ADL-P_Simics_VP_PSS1.0,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M_ADP-M_LP5_20H1_PreAlpha,ADL-M_ADP-M_LP5_21H1_PreAlpha</t>
  </si>
  <si>
    <t>BC-RQTBC-1400</t>
  </si>
  <si>
    <t>Hot keys should be functional</t>
  </si>
  <si>
    <t>Testcase is to verify BIOS hot keys functionality</t>
  </si>
  <si>
    <t>ICL-FW-PSS0.3,ICL_PSS_BAT_NEW,ICL_BAT_NEW,BIOS_EXT_BAT,UDL2.0_ATMS2.0,OBC-CNL-PCH-XDCI-USB-keyboard,OBC-CFL-PCH-XDCI-USB-keyboard,OBC-LKF-PCH-TCSS-USB-keyboard,OBC-ICL-PTF-HotKeys-System-Bootflows,OBC-TGL-PTF-HotKeys-System-Bootflows,TGL_BIOS_PO_P1,TGL_H_PSS_IFWI_BAT,PSS_ADL_Automation_In_Production,ADL-S_TGP-H_PO_Phase1,ADL-S_ADP-S_DDR4_2DPC_PO_Phase1,RKL_S_TGPH_POE,ADL_P_Automated_TCs,ADL_P_ERB_BIOS_PO,TGL_U_GC_DC,IFWI_Payload_BIOS,ADL-S_Delta1,ADL-S_Delta2,ADL-S_Delta3,ADL-P_ADP-LP_DDR4_PO Suite_Phase1,PO_Phase_1,RKL-S X2_(CML-S+CMP-H)_S102,RKL-S X2_(CML-S+CMP-H)_S62,ADL-P_ADP-LP_LP5_PO Suite_Phase1,ADL-P_ADP-LP_DDR5_PO Suite_Phase1,ADL-P_ADP-LP_LP4x_PO Suite_Phase1,MTL_TRY_RUN,MTL_PSS_0.5,UTR_SYNC,RPL-Px_4SP2,RPL-Px_2SDC1,MTL-P_4SDC1,MTL-P_3SDC3,MTL-P_3SDC4,MTL-P_5SGC1,MTL-P_4SDC2,MTL-P_2SDC5,MTL-P_2SDC6,RPL-Px_4SDC1,RPL-P_3SDC3,RPL-S_5SGC1,RPL-S_2SDC3,RPL-S_2SDC2,RPL-S_2SDC1,RPL-S_4SDC2,RPL-S_4SDC1,RPL-S_3SDC1,ADL-M_3SDC1,RPL-SBGA_5SC,RPL-SBGA_4SC,RPL-SBGA_3SC,RPL-SBGA_3SC-2,RPL-SBGA_2SC1,RPL-SBGA_2SC21,RPL-P_5SGC1,RPL-P_2SDC5,RPL-P_2SDC3,RPL-P_2SDC4,RPL-P_2SDC6,RPL-P_PNP_GC,RPL-P_4SDC1,RPL-P_3SDC2,RPL-Px_5SGC1,MTL_HFPGA_SOC_S,RPL-S_ 5SGC1,RPL-S_2SDC7,RPL_S_MASTER,RPL_P_MASTER,RPL_S_BackwardCompc,ADL-S_ 5SGC_1DPC,ADL-S_4SDC1,ADL-S_4SDC2,ADL-S_4SDC3,ADL-S_3SDC4,ADL_N_PSS_0.5,ADL_N_5SGC1,ADL_N_4SDC1,ADL_N_3SDC1,ADL_N_2SDC1,ADL_N_2SDC2,ADL_N_2SDC3,MTL_Test_Suite,RPL_S_PSS_BASE,IFWI_TEST_SUITE,IFWI_COMMON_UNIFIED,TGL_H_MASTER,ADL-P_5SGC1,ADL-P_5SGC2,MTL_IFWI_Sanity,RPL_S_PO_P1,ADL-M_5SGC1,ADL-M_3SDC2,ADL-M_2SDC1,ADL-M_2SDC2,MTL_SIMICS_IN_EXECUTION_TEST,MTL_HSLE_Sanity_SOC,ADL_SBGA_5GC,ADL_SBGA_3DC1,ADL_SBGA_3DC2,ADL_SBGA_3DC3,ADL_SBGA_3DC4,ADL_SBGA_3DC,RPL_P_PSS_BIOSLNL_M_PSS0.5,LNL_M_PSS0.8,MTL_S_BIOS_Emulation,RPL_Px_PO_P1,ADL-S_Post-Si_In_Production,MTL-M/P_Pre-Si_In_Production,RPL_SBGA_PO_P1,MTL_IFWI_CBV_BIOS,MTL-S_Pre-Si_In_Production,RPL_P_PO_P1,RPL-S_Post-Si_In_Production,ADL-N_Post-Si_In_Production,ARL_Px_IFWI_CI,MTL_M_P_PV_POR,RPL_P_Q0_DC2_PO_P1,MTLSGC1, MTLSDC4,MTLSDC2,MTLSDC1,MTLSDC5,MTLSDC3</t>
  </si>
  <si>
    <t>common,emulation.ip,emulation.sle,silicon,simulation.ip</t>
  </si>
  <si>
    <t>Verify ucode firmware load/version check pre and post S3 cycle</t>
  </si>
  <si>
    <t>CSS-IVE-78725</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</si>
  <si>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</si>
  <si>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BC-RQTBC-10115
220194411
RKL:2203202909
JSLP:2203202909
ADL Requirement ID: 2203202909</t>
  </si>
  <si>
    <t>ucode firmware load/version check should be successful pre and post cycle </t>
  </si>
  <si>
    <t>bios.alderlake,bios.amberlake,bios.apollolake,bios.arrowlake,bios.broxton,bios.cannonlake,bios.coffeelake,bios.cometlake,bios.geminilake,bios.icelake-client,bios.jasperlake,bios.kabylake,bios.kabylake_r,bios.lakefield,bios.meteorlake,bios.raptorlake,bios.rocketlake,bios.tigerlake,bios.whiskeylake,ifwi.amberlake,ifwi.apollolake,ifwi.broxton,ifwi.cannonlake,ifwi.coffeelake,ifwi.cometlake,ifwi.geminilake,ifwi.icelake,ifwi.kabylake,ifwi.kabylake_r,ifwi.lakefield,ifwi.meteorlake,ifwi.raptorlake,ifwi.tigerlake,ifwi.whiskeylake</t>
  </si>
  <si>
    <t>SystemScope</t>
  </si>
  <si>
    <t>This test is to check ucode firmware is loading pre and post sleep cycle</t>
  </si>
  <si>
    <t>ICL_PSS_BAT_NEW,ICL_BAT_NEW,CFL_Automation_Production,BIOS_EXT_BAT,InProdATMS1.0_03March2018,PSE 1.0,OBC-CNL-CPU-MCU-Sx,OBC-CFL-CPU-MCU-Sx,OBC-LKF-CPU-MCU-Sx,OBC-ICL-CPU-MCU-System,OBC-TGL-CPU-MCU-System,GLK_ATMS1.0_Automated_TCs,KBLR_ATMS1.0_Automated_TCs,TGL_BIOS_PO_P3,TGL_IFWI_PO_P3,JSLP_PO_CI,MCU_UTR,MCU_NO_HARM,TGL_IFWI_FOC_BLUE,LKF_WCOS_BIOS_BAT_NEW,RKL_S_TGPH_POE,IFWI_Payload_ChipsetInit,RKL-S X2_(CML-S+CMP-H)_S102,RKL-S X2_(CML-S+CMP-H)_S62,MTL_TRY_RUN,RPL_S_PSS_BASE,MTL_PSS_0.5,ARL_S_PSS0.5,UTR_SYNC,LNLM5SGC,LNLM4SDC1,LNLM3SDC2,LNLM3SDC3,LNLM3SDC4,LNLM3SDC5,LNLM2SDC6, MTLSGC1, MTLSDC4,MTLSDC1,MTLSDC2,MTLSDC3, MTLSDC5,MTLSDC4,,,RPL-Px_4SP2,RPL-Px_2SDC1,MTL-P_4SDC1,MTL-P_3SDC3,MTL-P_3SDC4,MTL-P_5SGC1,MTL-P_4SDC2,MTL-P_2SDC5,MTL-P_2SDC6,RPL-Px_4SDC1,RPL-P_3SDC3,RPL-S_5SGC1,RPL-S_2SDC3,RPL-S_2SDC2,RPL-S_2SDC1,RPL-S_4SDC2,RPL-S_4SDC1,RPL-S_3SDC1,RPL-SBGA_5SC,RPL-SBGA_4SC,RPL-SBGA_3SC,RPL-SBGA_3SC-2,RPL-SBGA_2SC1,RPL-SBGA_2SC21,RPL-P_5SGC1,RPL-P_2SDC5,RPL-P_2SDC3,RPL-P_2SDC4,RPL-P_2SDC6,RPL-P_PNP_GC,RPL-P_4SDC1,RPL-P_3SDC2,RPL-Px_5SGC1,RPL-S_ 5SGC1,RPL-S_2SDC7,RPL_S_MASTER,RPL_S_BackwardCompc,ADL-S_ 5SGC_1DPC,ADL-S_4SDC1,ADL-S_4SDC2,ADL-S_4SDC3,ADL-S_3SDC4,ADL_N_MASTER,ADL_N_5SGC1,ADL_N_4SDC1,ADL_N_3SDC1,ADL_N_2SDC1,ADL_N_2SDC3,MTL_M_MASTER,MTL_S_MASTER,MTL_P_MASTER,MTL_Test_Suite,IFWI_FOC_BAT,IFWI_TEST_SUITE,IFWI_COMMON_UNIFIED,TGL_H_MASTER,ADL-P_5SGC2,MTL_SIMICS_IN_EXECUTION_TEST,RPL_S_PO_P3,MTL_IFWI_BAT,RPL_S_Delta_TCD,MTL_HSLE_Sanity_SOC,ADL_SBGA_5GC,ADL_SBGA_3DC1,ADL_SBGA_3DC2,ADL_SBGA_3DC3,ADL_SBGA_3DC4,ADL_SBGA_3DC,ADL-M_5SGC1,ADL-M_3SDC1,ADL-M_3SDC2,ADL-M_2SDC1,ADL-M_2SDC2,RPL_Px_PO_P3,ADL-S_Post-Si_In_Production,MTL-M/P_Pre-Si_In_Production,MTL_IFWI_IAC_BIOS,RPL_SBGA_PO_P3,,MTL_IFWI_CBV_PMC,MTL_IFWI_CBV_BIOS,RPL_P_PO_P3,RPL-S_Post-Si_In_Production,MTL_M_P_PV_POR,RPL_P_Q0_DC2_PO_P3</t>
  </si>
  <si>
    <t>Validate USB Keyboard Functionality check over USB Type-A port after DMS cycle</t>
  </si>
  <si>
    <t>CSS-IVE-90556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</si>
  <si>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ADL-P_ADP-LP_LP5_PreAlpha,ADL-P_ADP-LP_L4X_PreAlpha,ADL-P_ADP-LP_DDR4_PreAlpha,ADL-P_ADP-LP_DDR5_PreAlpha</t>
  </si>
  <si>
    <t>MoS (Modern Standby),S0ix-states,USB/XHCI ports</t>
  </si>
  <si>
    <t>BC-RQTBC-2803
IceLake-UCIS-822
LKF ROW Coverage ID : 4_335-LZ-795
JSLP Coverage ID: 2203202752, 2203202099,2203202105,2203202096,2203202189,2203201802
ADL : 2206526702</t>
  </si>
  <si>
    <t>USB device should be functional pre and post cycle</t>
  </si>
  <si>
    <t>bios.alderlake,bios.apollolake,bios.arrowlake,bios.broxton,bios.cannonlake,bios.coffeelake,bios.cometlake,bios.geminilake,bios.icelake-client,bios.jasperlake,bios.kabylake,bios.kabylake_r,bios.meteorlake,bios.raptorlake,bios.rocketlake,bios.whiskeylake,ifwi.apollolake,ifwi.arrowlake,ifwi.broxton,ifwi.cannonlake,ifwi.coffeelake,ifwi.cometlake,ifwi.geminilake,ifwi.icelake,ifwi.kabylake,ifwi.kabylake_r,ifwi.meteorlake,ifwi.raptorlake,ifwi.whiskeylake</t>
  </si>
  <si>
    <t>bios.alderlake,bios.apollolake,bios.arrowlake,bios.cannonlake,bios.coffeelake,bios.cometlake,bios.geminilake,bios.icelake-client,bios.jasperlake,bios.kabylake_r,bios.meteorlake,bios.raptorlake,bios.rocketlake,bios.whiskeylake,ifwi.apollolake,ifwi.cannonlake,ifwi.coffeelake,ifwi.cometlake,ifwi.geminilake,ifwi.icelake,ifwi.kabylake_r,ifwi.meteorlake,ifwi.raptorlake,ifwi.whiskeylake</t>
  </si>
  <si>
    <t>This test is to verify USB Keyboard Functionality pre and post Disconnected MOS cycle
Android OS related steps:
1. Boot to AOS with USB keyboard connected to DUT
2. Navigate through apps or settings using keyboard and observe.
3. Perform S0i3 cycle and repeat step 2
Expected Results:
Should be able to navigate using keyboard pre and post cycle</t>
  </si>
  <si>
    <t>GraCom,ICL-FW-PSS0.5,CFL-PRDtoTC-Mapping,ICL_PSS_BAT_NEW,CNL_Automation_Production,CFL_Automation_Production,InProdATMS1.0_03March2018,PSE 1.0,OBC-CNL-PCH-PXHCI-USB-USB3_Storage,OBC-CFL-PCH-PXHCI-USB-USB3_Storage,OBC-ICL-PCH-XHCI-USB-USB3_Storage,OBC-TGL-PCH-XHCI-USB-USB3_Storage,TGL_PSS_IN_PRODUCTION,ICL_ATMS1.0_Automation,GLK_ATMS1.0_Automated_TCs,KBLR_ATMS1.0_Automated_TCs,IFWI_Payload_PCHC,UTR_SYNC,MTL_Test_Suite,IFWI_TEST_SUITE,IFWI_COMMON_UNIFIED,ADL-S_ 5SGC_1DPC, ADL-S_5SGC_2DPC,ADL-S_4SDC1,ADL-S_4SDC2,ADL-S_4SDC3,ADL-S_3SDC4,RPL-Px_5SGC1, ,RPL-Px_4SDC1,RPL-P_5SGC1,RPL-P_4SDC1,RPL-P_3SDC2,RPL_S_BackwardComp,RPL_S_MASTER,RPL_P_MASTER,ADL_N_REV0,ADL-N_REV1,ADL_SBGA_5GC,ADL_SBGA_3DC1,ADL_SBGA_3DC2,ADL_SBGA_3DC3,ADL_SBGA_3DC4,RPL-S_3SDC1,RPL-S_5SGC1,RPL-S_4SDC1,RPL-S_4SDC2,RPL-S_2SDC8,RPL-S_2SDC1,RPL-S_2SDC2,RPL-S_2SDC3,RPL-S_2SDC7,RPL-P_3SDC3,MTL-M_5SGC1,MTL-M_4SDC1,MTL-M_4SDC2,MTL-M_3SDC3,MTL-M_2SDC4,MTL-M_2SDC5,MTL-M_2SDC6,MTL_IFWI_CBV_PCHC,MTL-P_5SGC1, MTL-P_4SDC1 ,MTL-P_4SDC2 ,MTL-P_3SDC3 ,MTL-P_3SDC4 ,MTL-P_2SDC5 ,MTL-P_2SDC6,RPL-Px_4SP2, RPL-Px_2SDC1,RPL-P_2SDC3,RPL-P_2SDC4,MTLSDC1,MTLSDC2,MTLSDC3,MTLSDC4</t>
  </si>
  <si>
    <t>Verify No device yellow bangs pre and post S0i3(Modern Standby) cycle with all device connected as per config planned ( Golden, delta, 5, 4, 3 STAR )</t>
  </si>
  <si>
    <t>CSS-IVE-90558</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</si>
  <si>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Y42_RS6_PV,JSLP_POR_20H1_Alpha,JSLP_POR_20H1_PreAlpha,JSLP_POR_20H2_Beta,JSLP_POR_20H2_PV,JSLP_TestChip_19H1_PreAlpha,KBL_H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H81_RS4_PV,TGL_H81_19H2_RS6_PreAlpha,TGL_Simics_VP_RS2_PSS1.1,TGL_Simics_VP_RS4_PSS0.8,TGL_Simics_VP_RS4_PSS1.0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M_ADP-M_LP4x_Win10x_PreAlpha,ADL-P_ADP-LP_DDR4_PreAlpha,ADL-P_ADP-LP_DDR5_PreAlpha</t>
  </si>
  <si>
    <t>BC-RQTBC-2445</t>
  </si>
  <si>
    <t>No yellow bangs should be seen in device manager pre and post S0i3(Modern Standby) cycle</t>
  </si>
  <si>
    <t>bios.alderlake,bios.amberlake,bios.apollo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</si>
  <si>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This test is to verify no yellow bangs in device manager with all devices connected as per config planned for validation. Refer supported devices in latest release config sheet</t>
  </si>
  <si>
    <t>ICL_BAT_NEW,BIOS_EXT_BAT,InProdATMS1.0_03March2018,PSE 1.0,ICL_RVPC_NA,OBC-CNL-PTF-PMC-PM-s0ix,OBC-CFL-PTF-PMC-PM-S0ix,OBC-ICL-PTF-PMC-PM-S0ix,OBC-TGL-PTF-PMC-PM-S0ix,OBC-LKF-PTF-PMC-PM-S0ix,MCU_UTR,MCU_NO_HARM,CML_DG1_Delta,COMMON_QRC_BAT,TGL_U_GC_DC,ADL_S_QRCBAT,IFWI_Payload_Platform,RKL-S X2_(CML-S+CMP-H)_S102,RKL-S X2_(CML-S+CMP-H)_S62,ADL-P_QRC_BAT,UTR_SYNC,LNLM5SGC,LNLM4SDC1,LNLM3SDC2,LNLM3SDC3,LNLM3SDC4,LNLM3SDC5,LNLM2SDC6,MTLSGC1,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RPL-SBGA_5SC,RPL-SBGA_4SC,RPL-SBGA_2SC1,RPL-SBGA_2SC21,RPL-P_5SGC1,RPL-P_2SDC5,RPL-P_2SDC3,RPL-P_2SDC4,RPL-P_2SDC6,RPL-P_PNP_GC,RPL-P_4SDC1,RPL-P_3SDC2,RPL-Px_5SGC1,ADL_S_QRCBAT_DC1,ADL_S_QRCBAT_DC4,RPL-S_ 5SGC1,RPL-S_2SDC7,RPL_S_MASTER,RPL_P_MASTER,RPL_S_BackwardCompc,ADL-S_ 5SGC_1DPC,ADL-S_4SDC1,ADL-S_4SDC2,ADL-S_4SDC3,ADL-S_3SDC4,ADL_N_MASTER,ADL_N_5SGC1,ADL_N_4SDC1,ADL_N_3SDC1,ADL_N_2SDC1,ADL_N_2SDC2,MTL_Test_Suite,IFWI_TEST_SUITE,IFWI_COMMON_UNIFIED,TGL_H_MASTER,ADL-P_5SGC1,ADL-P_5SGC2,RKL_S_X1_2*1SDC,ADL_M_QRC_BAT,ADL-M_5SGC1,ADL-M_4SDC1,ADL-M_3SDC1,ADL-M_3SDC2,ADL-M_3SDC3,ADL-M_2SDC1,ADL-M_QRC_BAT,ADL-P_4SDC1,ADL-P_4SDC2,ADL-P_3SDC1,ADL-P_3SDC2,ADL-P_3SDC3,ADL-P_3SDC4,ADL-P_2SDC1,ADL-P_2SDC2,ADL-P_2SDC3,ADL-P_2SDC4,ADL-P_2SDC5,ADL-P_2SDC6_OC,ADL-P_3SDC5,ADL-N_QRC_BAT,RPL_S_QRCBAT,ADL_N_REV0,ADL-N_REV1,ADL_SBGA_5GC,ADL_SBGA_3DC1,ADL_SBGA_3DC2,ADL_SBGA_3DC3,ADL_SBGA_3DC4,ADL_SBGA_3DC,ADL-M_2SDC2,RPL_Px_QRC,ADL-S_Post-Si_In_Production,RPL-sbga_QRC_BAT,RPL_readiness_kit,RPL_P_QRC</t>
  </si>
  <si>
    <t>Verify CPU turbo boost functionality post CMS/S0i3 cycle</t>
  </si>
  <si>
    <t>CSS-IVE-90932</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</si>
  <si>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KBL_H42_PV,KBL_U21_PV,KBL_U22_PV,KBL_U23e_PV,KBL_Y22_PV,KBLR_U42_PV,KBLR_Y_PV,KBLR_Y22_PV,LKF_A0_RS4_Alpha,LKF_A0_RS4_POE,LKF_B0_RS4_Beta,LKF_B0_RS4_PO,LKF_B0_RS4_PV ,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t>
  </si>
  <si>
    <t>MoS (Modern Standby),S0ix-states,Turbo</t>
  </si>
  <si>
    <t>BC-RQTBC-9701 
JSLP : 1607196257</t>
  </si>
  <si>
    <t>CPU turbo boost should be functional post S0i3(Modern Standby) cycle</t>
  </si>
  <si>
    <t>bios.alderlake,bios.apollolake,bios.arrowlake,bios.broxton,bios.cannonlake,bios.coffeelake,bios.cometlake,bios.geminilake,bios.icelake-client,bios.jasperlake,bios.kabylake,bios.kabylake_r,bios.lakefield,bios.lunarlake,bios.meteorlake,bios.raptorlake,bios.rocketlake,bios.tigerlake,bios.whiskeylake,ifwi.apollolake,ifwi.arrowlake,ifwi.broxton,ifwi.cannonlake,ifwi.coffeelake,ifwi.cometlake,ifwi.geminilake,ifwi.icelake,ifwi.kabylake,ifwi.kabylake_r,ifwi.lakefield,ifwi.lunarlake,ifwi.meteorlake,ifwi.raptorlake,ifwi.tigerlake,ifwi.whiskeylake</t>
  </si>
  <si>
    <t>bios.alderlake,bios.apollolake,bios.arrowlake,bios.cannonlake,bios.coffeelake,bios.cometlake,bios.geminilake,bios.icelake-client,bios.jasperlake,bios.kabylake,bios.kabylake_r,bios.lakefield,bios.meteorlake,bios.raptorlake,bios.rocketlake,bios.tigerlake,bios.whiskeylake,ifwi.apollolake,ifwi.cannonlake,ifwi.coffeelake,ifwi.cometlake,ifwi.geminilake,ifwi.icelake,ifwi.kabylake,ifwi.kabylake_r,ifwi.lakefield,ifwi.meteorlake,ifwi.raptorlake,ifwi.tigerlake,ifwi.whiskeylake</t>
  </si>
  <si>
    <t>Intention of the testcase is to verify CPU turbo boost functionality post CMS/S0i3 cycle</t>
  </si>
  <si>
    <t>ICL_BAT_NEW,BIOS_EXT_BAT,InProdATMS1.0_03March2018,PSE 1.0,ICL_RVPC_NA,OBC-CNL-PTF-PMC-PM-s0ix,OBC-CFL-PTF-PMC-PM-S0ix,OBC-ICL-PTF-PMC-PM-S0ix,OBC-TGL-PTF-PMC-PM-S0ix,OBC-LKF-PTF-PMC-PM-S0ix,MCU_UTR,RKL_CMLS_CPU_TCS,IFWI_Payload_BIOS,IFWI_Payload_PMC,RKL-S X2_(CML-S+CMP-H)_S62,RKL-S X2_(CML-S+CMP-H)_S102,UTR_SYNC,RPL_S_BackwardComp,RPL_S_MASTER,RPL-P_5SGC1,RPL-P_5SGC2,RPL-P_4SDC1,RPL-P_3SDC2,RPL-P_2SDC3,RPL-S_5SGC1,RPL-S_4SDC1,RPL-S_4SDC2,RPL-S_2SDC1,RPL-S_2SDC2,RPL-S_2SDC3,RPL-S_ 5SGC1,ADL-S_ 5SGC_1DPC,ADL-S_4SDC1,ADL-S_4SDC2,ADL-S_4SDC3,ADL-S_3SDC4,ADL_N_MASTER,ADL_N_5SGC1,ADL_N_4SDC1,ADL_N_3SDC1,ADL_N_2SDC1,ADL_N_2SDC2,ADL_N_2SDC3,IFWI_TEST_SUITE,IFWI_COMMON_UNIFIED,TGL_H_MASTER,RPL-S_2SDC8,ADL-P_5SGC1,ADL-P_5SGC2,ADL-M_5SGC1,ADL_N_REV0,ADL-N_REV1,ADL_SBGA_5GC,ADL_SBGA_3DC1,ADL_SBGA_3DC2,ADL_SBGA_3DC3,ADL_SBGA_3DC4,RPL-SBGA_3SC,RPL-Px_5SGC1,MTL-M_5SGC1,MTL-M_4SDC1,MTL-M_4SDC2,MTL-M_3SDC3,MTL-M_2SDC4,MTL-M_2SDC5,MTL-M_2SDC6,MTL_IFWI_CBV_DMU,MTL_IFWI_CBV_PMC,MTL_IFWI_CBV_PUNIT,MTL-P_5SGC1,MTL-P_4SDC1,MTL-P_4SDC2,MTL-P_3SDC3,MTL-P_3SDC4,MTL-P_2SDC5,MTL-P_2SDC6,RPL_Px_PO_New_P3,ARL_Px_IFWI_CI,MTLSGC1,MTLSDC1,MTLSDC4,LNLM5SGC,LNLM4SDC1,LNLM3SDC2,LNLM3SDC3,LNLM3SDC4,LNLM3SDC5,LNLM2SDC6,RPL-SBGA_5SGC1</t>
  </si>
  <si>
    <t>Verify system stability on waking from idle state pre and post CMS/S0i3 cycle</t>
  </si>
  <si>
    <t>CSS-IVE-90933</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</si>
  <si>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A0_RS4_POE,LKF_B0_RS4_Beta,LKF_B0_RS4_PO,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t>
  </si>
  <si>
    <t>BC-RQTBC-9775 -&gt; Low Power Engine (LPE) SRAM contents during S0iX should be configured and stored by IMR. Waking system from Idle (Low Power state) pre and post S0ix cycle covers functionality of the requirement. 
JSLP : 1607196068
ADL: 2205168301</t>
  </si>
  <si>
    <t xml:space="preserve">System should be stable on waking from idle state pre and post CMS/S0i3 cycle </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</si>
  <si>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pollolake,ifwi.arrowlake,ifwi.broxton,ifwi.cannonlake,ifwi.coffeelake,ifwi.cometlake,ifwi.geminilake,ifwi.icelake,ifwi.kabylake,ifwi.kabylake_r,ifwi.lakefield,ifwi.lunarlake,ifwi.meteorlake,ifwi.raptorlake,ifwi.tigerlake,ifwi.whiskeylake</t>
  </si>
  <si>
    <t>bios.alderlake,bios.apollolake,bios.arrowlake,bios.cannonlake,bios.coffeelake,bios.cometlake,bios.geminilake,bios.icelake-client,bios.jasperlake,bios.kabylake,bios.kabylake_r,bios.lakefield,bios.lunarlake,bios.meteorlake,bios.raptorlake,bios.rocketlake,bios.tigerlake,bios.whiskeylake,ifwi.apollolake,ifwi.cannonlake,ifwi.coffeelake,ifwi.cometlake,ifwi.geminilake,ifwi.icelake,ifwi.kabylake,ifwi.kabylake_r,ifwi.lakefield,ifwi.meteorlake,ifwi.raptorlake,ifwi.tigerlake,ifwi.whiskeylake</t>
  </si>
  <si>
    <t xml:space="preserve">Intention of the testcase is to verify system stability on waking from idle state pre and post CMS/S0i3 cycle </t>
  </si>
  <si>
    <t>ICL_BAT_NEW,BIOS_EXT_BAT,InProdATMS1.0_03March2018,PSE 1.0,ICL_RVPC_NA,OBC-CNL-PTF-PMC-PM-s0ix,OBC-CFL-PTF-PMC-PM-S0ix,OBC-ICL-PTF-PMC-PM-S0ix,OBC-TGL-PTF-PMC-PM-S0ix,OBC-LKF-PTF-PMC-PM-S0ix,ADL-S_ADP-S_DDR4_2DPC_PO_Phase3,COMMON_QRC_BAT,TGL_H_QRC_NA,ADL_S_QRCBAT,IFWI_Payload_EC,IFWI_Payload_PMC,ADL-P_ADP-LP_DDR4_PO Suite_Phase3,PO_Phase_3,ADL-P_ADP-LP_LP5_PO Suite_Phase3,ADL-P_ADP-LP_DDR5_PO Suite_Phase3,ADL-P_ADP-LP_LP4x_PO Suite_Phase3,RKL-S X2_(CML-S+CMP-H)_S62,RKL-S X2_(CML-S+CMP-H)_S102,ADL-P_QRC_BAT,LNL_M_PSS1.0,UTR_SYNC,RPL_S_BackwardComp,RPL_S_MASTER,RPL-P_5SGC1,RPL-P_4SDC1,RPL-P_3SDC2,RPL-P_2SDC3,RPL-S_5SGC1,RPL-S_4SDC1,RPL-S_4SDC2,RPL-S_2SDC1,RPL-S_2SDC2,RPL-S_2SDC3,RPL-S_ 5SGC1,RPL-S_2SDC8,ADL-S_ 5SGC_1DPC,ADL-S_4SDC1,ADL-S_4SDC2,ADL-S_4SDC3,ADL-S_3SDC4,ADL_N_MASTER,ADL_N_5SGC1,ADL_N_4SDC1,ADL_N_3SDC1,ADL_N_2SDC1,ADL_N_2SDC2,ADL_N_2SDC3,IFWI_TEST_SUITE,IFWI_COMMON_UNIFIED,TGL_H_MASTER,ADL-P_5SGC1,ADL-P_5SGC2,RPL_S_PO_P2,ADL_M_QRC_BAT,ADL-M_5SGC1,ADL_N_REV0,ADL_N_PO_Phase3,ADL-N_QRC_BAT,ADL-N_REV1,RPL_S_QRCBAT,MTL_HSLE_Sanity_SOC,ADL_SBGA_5GC,ADL_SBGA_3DC1,ADL_SBGA_3DC2,ADL_SBGA_3DC3,ADL_SBGA_3DC4,RPL-SBGA_5SC,RPL-SBGA_3SC1,MTL_PSS_CMS,RPL-Px_5SGC1,RPL_Px_PO_P2,RPL_Px_QRC,MTL-M_5SGC1,MTL-M_4SDC1,MTL-M_4SDC2,MTL-M_3SDC3,MTL-M_2SDC4,MTL-M_2SDC5,MTL-M_2SDC6,MTL_IFWI_CBV_PMC,MTL-P_5SGC1,MTL-P_4SDC1,MTL-P_4SDC2,MTL-P_3SDC3,MTL-P_3SDC4,MTL-P_2SDC5,MTL-P_2SDC6,RPL_P_PO_P2,RPL-Px_2SDC1,RPL-P_2SDC4,RPL-P_2SDC5,RPL-P_2SDC6,RPL-sbga_QRC_BAT,MTL_PSS_1.1,RPL_P_QRC,MTLSGC1,MTLSDC1,MTLSDC4,RPL_P_Q0_DC2_PO_P2,LNLM5SGC,LNLM4SDC1,LNLM3SDC2,LNLM3SDC3,LNLM3SDC4,LNLM3SDC5,LNLM2SDC6,ARL_S_IFWI_0.8PSS</t>
  </si>
  <si>
    <t>Verify Audio recording and Playback over 3.5mm-Jack-Headset (via HD-A) pre and post S0i3(Modern Standby) cycle</t>
  </si>
  <si>
    <t>CSS-IVE-90942</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</si>
  <si>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FPGA_RS3,TGL_HFPGA_RS4,TGL_Simics_VP_RS2_PSS1.1,TGL_U42_RS4_PV,WHL_U42_Corp_PV,WHL_U42_PV,WHL_U43e_Corp_PV,ADL-S_ADP-S_UDIMM_DDR5_1DPC_PV,ADL-S_ADP-S_UDIMM_DDR5_2DPC_Alpha,ADL-S_ADP-S_UDIMM_DDR5_2DPC_Beta,ADL-S_ADP-S_UDIMM_DDR5_2DPC_PreAlpha,ADL-S_ADP-S_UDIMM_DDR5_2DPC_PV,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</si>
  <si>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3.5mm Jack,audio codecs,MoS (Modern Standby)</t>
  </si>
  <si>
    <t>BC-RQTBC-9768 
TGL HSD ES ID:220194373
TGL HSD ES ID:220195238
4_335-UCIS-2827
ADL: 1604590079</t>
  </si>
  <si>
    <t>Ensure that the audio file plays in headphones without any issue pre and post cycle</t>
  </si>
  <si>
    <t>Validate Audio Play back on 3.5mm Jack headset pre and post cycle Android OS Steps: Steps:Step 1 Open the musicplayerStep 2 Select one audio file and play itStep 3 Stop the musicStep 4 Close the applicationStep 5 Perform a S0i3 cycleStep 6 Repeat steps 1 to 4 post cycle Expected results:Able to hear music in the earpieces of the headset or with speakers connected to DUT pre and post cycle</t>
  </si>
  <si>
    <t>ICL_BAT_NEW,BIOS_EXT_BAT,UDL2.0_ATMS2.0,OBC-CNL-PCH-AVS-Audio-HDA_Headphone,OBC-CFL-PCH-AVS-Audio-HDA_Headphone,OBC-LKF-PCH-AVS-Audio-HDA_Headphone,OBC-ICL-PCH-AVS-Audio-HDA_Headphone,OBC-TGL-PCH-AVS-Audio-HDA_Headphone,IFWI_Payload_Platform,RKL-S X2_(CML-S+CMP-H)_S102,RKL-S X2_(CML-S+CMP-H)_S62,  UTR_SYNC,LNLM4SDC1,LNLM3SDC4,MTLSGC1,MTLSDC1,RPL_S_MASTER,RPL_S_BackwardComp,ADL-S_ 5SGC_1DPC,ADL-S_4SDC1,ADL-S_4SDC2,ADL-S_4SDC3,ADL-S_3SDC4,ADL_N_MASTER,ADL_N_5SGC1,ADL_N_3SDC1,ADL_N_2SDC,ADL_N_2SDC2,ADL_N_2SDC3,ADL-N_DT_Regulatory,ADL-N_Mobile_Regulatory,RPL_S_Backwardcomp,TGL_H_MASTER,IFWI_FOC_BAT,MTL_Test_Suite,IFWI_TEST_SUITE,IFWI_COMMON_UNIFIED,RPL-S_ 5SGC1,RPL-S_4SDC1,RPL-S_2SDC2,RPL-S_2SDC3,ADL-M_3SDC1,RPL-Px_5SGC1,ADL_N_REV0,ADL-N_REV1,ADL_SBGA_5GC,ADL_SBGA_3DC3,ADL_SBGA_3DC4,RPL-SBGA_5SC,ADL-P_5SGC2,ADL-P_4SDC1,ADL-P_3SDC1,ADL-P_3SDC2,ADL-P_2SDC1,ADL-P_2SDC2,ADL-P_2SDC3,ADL-P_2SDC5,ADL-P_3SDC_5SUT,ADL-M_5SGC1,ADL-M_3SDC2,ADL-M_2SDC1,RPL-P_3SDC3,RPL-P_PNP_GC,LNL_M_PSS1.1,MTL-M_5SGC1,MTL-M_3SDC3,MTL_IFWI_IAC_ACE ROM EXT,MTL_IFWI_CBV_ACE FW,MTL_PSS_1.0,ARL_S_PSS1.0,MTL-P_5SGC1,MTL-P_3SDC4,LNL_M_PSS1.0,RPL-S_2SDC8,MTL_S_IFWI_PSS_1.1
,MTL_PSS_1.0,ARL_S_PSS1.0_Block,MTL_PSS_1.1,ARL_S_IFWI_1.1PSS,MTL_S_PSS_BLOCK,MTL_S_PSS_1.1,MTL_S_PSS_1.0_NA,MTL_S_PSS_1.1</t>
  </si>
  <si>
    <t>Validate USB 3.0 device enumeration when hot plug device pre and post Disconnected-MOS cycle over USB Type-A port</t>
  </si>
  <si>
    <t>CSS-IVE-90944</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</si>
  <si>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</si>
  <si>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MoS (Modern Standby),S0ix-states,USB/XHCI ports,USB3.0</t>
  </si>
  <si>
    <t>BC-RQTBC-9832
MTL:16011327126
IceLake-UCIS-768
TGL: BC-RQTBCTL-744
JSL PRD Coverage: BC-RQTBC-16217
RKL Coverage ID :2203202189
JSLP Coverage ID: 2203202189
LKF ROW Coverage ID : 4_335-LZ-795
2203202189</t>
  </si>
  <si>
    <t>USB device should get enumerated on hot plugging pre and post cycle</t>
  </si>
  <si>
    <t>bios.alderlake,bios.apollolake,bios.arrowlake,bios.broxton,bios.cannonlake,bios.coffeelake,bios.cometlake,bios.geminilake,bios.icelake-client,bios.jasperlake,bios.kabylake,bios.kabylake_r,bios.lakefield,bios.meteorlake,bios.raptorlake,bios.rocketlake,bios.tigerlake,bios.whiskeylake,ifwi.apollolake,ifwi.arrowlake,ifwi.broxton,ifwi.cannonlake,ifwi.coffeelake,ifwi.cometlake,ifwi.geminilake,ifwi.icelake,ifwi.kabylake,ifwi.kabylake_r,ifwi.lakefield,ifwi.meteorlake,ifwi.raptorlake,ifwi.tigerlake,ifwi.whiskeylake</t>
  </si>
  <si>
    <t>bios.alderlake,bios.apollolake,bios.arrowlake,bios.cannonlake,bios.coffeelake,bios.cometlake,bios.geminilake,bios.icelake-client,bios.jasperlake,bios.kabylake_r,bios.meteorlake,bios.raptorlake,bios.rocketlake,bios.tigerlake,bios.whiskeylake,ifwi.apollolake,ifwi.cannonlake,ifwi.coffeelake,ifwi.cometlake,ifwi.geminilake,ifwi.icelake,ifwi.kabylake_r,ifwi.meteorlake,ifwi.raptorlake,ifwi.tigerlake,ifwi.whiskeylake</t>
  </si>
  <si>
    <t>This test is to verify USB3.0 hot plug functionality pre and post cycle
Android OS related steps:
Step 1  The DUT is connected to the PC with USB cable  
Step 2  Open the Phone Flash tool application
Step 3  Select the Android OS file to be flashed and the version you want to flash on eMMC
Step 4  Press the Start to flash button
Step 5  Wait till flash complete
Step 6  Once flash is completed, boot to Android OS.
Step 7 Connect USB 3.0 device to DUT. Device should get detected.
Step 8 Unplug USB 3.0 device and perform S0i3 cycle and repeat step 7
Expected results:
USB 3.0 device should get detected in DUT on hot plugging pre and post cycle</t>
  </si>
  <si>
    <t>GraCom,InProdATMS1.0_03March2018,PSE 1.0,OBC-CNL-PCH-PXHCI-USB-USB2_HUB,OBC-CFL-PCH-PXHCI-USB-USB2_HUB,OBC-ICL-PCH-XHCI-USB-USB2_HUB,OBC-TGL-PCH-XHCI-USB-USB2_HUB,GLK_ATMS1.0_Automated_TCs,KBLR_ATMS1.0_Automated_TCs,ECLITE-BAT,IFWI_Payload_PCHC,UTR_SYNC,MTL_Test_Suite,IFWI_TEST_SUITE,IFWI_COMMON_UNIFIED,ADL-S_ 5SGC_1DPC,ADL-S_5SGC_2DPC,ADL-S_4SDC1,ADL-S_4SDC2,ADL-S_4SDC3,ADL-S_3SDC4,RPL-Px_5SGC1,RPL-Px_4SDC1,RPL-P_5SGC1,RPL-P_4SDC1,RPL-P_3SDC2,RPL_S_BackwardComp,RPL_S_MASTER,RPL_P_MASTER,ADL_SBGA_5GC,ADL_SBGA_3DC1,ADL_SBGA_3DC2,ADL_SBGA_3DC3,ADL_SBGA_3DC4,RPL-S_3SDC1,RPL-S_5SGC1,RPL-S_4SDC1,RPL-S_4SDC2,RPL-S_2SDC8,RPL-S_2SDC1,RPL-S_2SDC2,RPL-S_2SDC3,MTL-M_5SGC1,MTL-M_4SDC1,MTL-M_4SDC2,MTL-M_3SDC3,MTL-M_2SDC4,MTL-M_2SDC5,MTL-M_2SDC6,MTL_IFWI_CBV_PCHC,RPL-Px_4SP2,RPL-Px_2SDC1,RPL-P_2SDC3,RPL-P_2SDC4,MTLSGC1,MTLSDC1,MTLSDC2,MTLSDC3,MTLSDC4,</t>
  </si>
  <si>
    <t>Validate USB 2.0 devices functionality over USB Type-A port with pre and post Disconnected-MOS cycle</t>
  </si>
  <si>
    <t>CSS-IVE-90949</t>
  </si>
  <si>
    <t>ADL-S_ADP-S_SODIMM_DDR5_1DPC_Alpha,ADL-S_ADP-S_UDIMM_DDR5_1DPC_PreAlpha,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</si>
  <si>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MoS (Modern Standby),S0ix-states,USB/XHCI ports,USB2.0</t>
  </si>
  <si>
    <t>BC-RQTBC-12570
BC-RQTBC-9831
BC-RQTBC-496
BC-RQTBC-13074
IceLake-UCIS-843
BC-RQTBC-14231
 LKF PSS UCIS Coverage: IceLake-UCIS-843
TGL: BC-RQTBCTL-743
JSL PRD Coverage: BC-RQTBC-16216
CML PRD Coverage:BC-RQTBC-12570
RKL Coverage ID :2203202105
JSLP Coverage ID: 2203202105
LKF ROW Coverage ID : 4_335-LZ-795
ADL : 2205446166,2203202105
MTL:16011187822 16011327179</t>
  </si>
  <si>
    <t>USB 2.0 devices should be functional without any issue with pre and post S0i3(Modern Standby) cycle</t>
  </si>
  <si>
    <t>This test is to Validate USB 2.0 devices functionality over USB Type-A port with pre and post S0i3(Modern Standby) cycle
Android OS related steps:
1. Boot to AOS
2. Connect USB 2.0 device to DUT and transfer some data between USB device and DUT
3. Perform S0i3 cycle and repeat data transfer between usb device and DUT
Expected results:
Data transfer between device and DUT should be proper pre and post cycle</t>
  </si>
  <si>
    <t>GraCom,ICL-FW-PSS0.5,L5_milestone_only,ICL_PSS_BAT_NEW,GLK-RS3-10_IFWI,ICL_BAT_NEW,LKF_ERB_PO,BIOS_EXT_BAT,LKF_PO_Phase2,UDL2.0_ATMS2.0,LKF_PO_New_P3,TGL_ERB_PO,OBC-CNL-PCH-AVS-Audio-HDA_Speaker,OBC-CFL-PCH-AVS-Audio-HDA_Speaker,OBC-LKF-PCH-AVS-Audio-HDA_Speaker,OBC-ICL-PCH-AVS-Audio-HDA_Speaker,OBC-TGL-PCH-AVS-Audio-HDA_Speaker,LKF_B0_Power_ON,LKF_WCOS_BIOS_BAT_NEW,IFWI_Payload_Platform,UTR_SYNC,MTL_Test_Suite,IFWI_TEST_SUITE,IFWI_COMMON_UNIFIED,ADL-S_ 5SGC_1DPC,ADL-S_5SGC_2DPC,ADL-S_4SDC1,ADL-S_4SDC2,ADL-S_4SDC3,ADL-S_3SDC4,RPL-Px_5SGC1,RPL-Px_4SDC1,RPL-P_5SGC1,RPL-P_4SDC1,RPL-P_3SDC2,RPL_S_BackwardComp,RPL_S_MASTER,RPL_P_MASTER,ADL_SBGA_5GC,ADL_SBGA_3DC1,ADL_SBGA_3DC2,ADL_SBGA_3DC3,ADL_SBGA_3DC4,RPL-S_3SDC1,RPL-S_5SGC1,RPL-S_4SDC1,RPL-S_4SDC2,RPL-S_2SDC8,RPL-S_2SDC1,RPL-S_2SDC2,RPL-S_2SDC3,MTL_IFWI_FV,MTL-M_5SGC1,MTL-M_4SDC1,MTL-M_4SDC2,MTL-M_3SDC3,MTL-M_2SDC4,MTL-M_2SDC5,MTL-M_2SDC6,MTL_IFWI_CBV_PCHC,MTL-P_5SGC1,MTL-P_4SDC1,MTL-P_4SDC2,MTL-P_3SDC3,MTL-P_3SDC4,MTL-P_2SDC5,MTL-P_2SDC6,RPL-Px_4SP2,RPL-Px_2SDC1,RPL-P_2SDC3,RPL-P_2SDC4,MTLSGC1,MTLSDC1,MTLSDC2,MTLSDC3,MTLSDC4,</t>
  </si>
  <si>
    <t>Validate USB 3.0 devices functionality over USB Type-A port with pre and post Disconnected-MOS cycle</t>
  </si>
  <si>
    <t>CSS-IVE-90950</t>
  </si>
  <si>
    <t>BC-RQTBC-12571
MTL:16011327126
BC-RQTBC-12568
BC-RQTBC-9832
BC-RQTBC-497
BC-RQTBC-494
IceLake-UCIS-843
BC-RQTBC-14232
 LKF PSS UCIS Coverage: IceLake-UCIS-843
TGL: BC-RQTBCTL-744,BC-RQTBCTL-741
JSL PRD Coverage: BC-RQTBC-16214, BC-RQTBC-16217
CML PRD Coverage: BC-RQTBC-12571	,BC-RQTBC-12568
RKL Coverage ID :2203202096,2203202189
JSLP Coverage ID: 2203202096,2203202189
LKF ROW Coverage ID : 4_335-LZ-795
2203202189</t>
  </si>
  <si>
    <t>USB 3.0 devices should be functional without any issue with pre and post S0i3 cycle</t>
  </si>
  <si>
    <t>This test is to Validate USB 3.0 devices functionality over USB Type-A port with pre and post S0i3(Modern Standby) cycle
Android OS related steps:
1. Boot to AOS
2. Connect USB 3.0 device to DUT and transfer some data between USB device and DUT
3. Perform S0i3 cycle and repeat data transfer between usb device and DUT
Expected results:
Data transfer between device and DUT should be proper pre and post cycle</t>
  </si>
  <si>
    <t>GraCom,ICL-FW-PSS0.5,ICL_BAT_NEW,BIOS_EXT_BAT,UDL2.0_ATMS2.0,TGL_VP_NA,TGL_ERB_PO,OBC-CNL-PCH-AVS-Audio-HDA_Speaker,OBC-CFL-PCH-AVS-Audio-HDA_Speaker,OBC-ICL-PCH-AVS-Audio-HDA_Speaker,OBC-TGL-PCH-AVS-Audio-HDA_Speaker,IFWI_Payload_Platform,RKL-S X2_(CML-S+CMP-H)_S102,RKL-S X2_(CML-S+CMP-H)_S62,UTR_SYNC,RPL_S_MASTER,RPL_S_BackwardComp,ADL-S_ 5SGC_1DPC,ADL-S_4SDC2,MTL_Test_Suite,IFWI_TEST_SUITE,IFWI_COMMON_UNIFIED,RPL-S_ 5SGC1,RPL-S_4SDC1,RPL-S_4SDC2,RPL-S_2SDC8,RPL-S_2SDC1,RPL-S_2SDC2,RPL-S_2SDC3,RPL-Px_5SGC1,RPL-Px_4SDC1,RPL-P_5SGC1,RPL-P_4SDC1,RPL-P_3SDC2,RPL_P_MASTER,ADL_SBGA_5GC,ADL_SBGA_3DC1,ADL_SBGA_3DC2,ADL_SBGA_3DC3,ADL_SBGA_3DC4,RPL-S_3SDC1,MTL-M_5SGC1,MTL-M_4SDC1,MTL-M_4SDC2,MTL-M_3SDC3,MTL-M_2SDC4,MTL-M_2SDC5,MTL-M_2SDC6,MTL_IFWI_CBV_PCHC,MTL-P_5SGC1,MTL-P_4SDC1,MTL-P_4SDC2,MTL-P_3SDC3,MTL-P_3SDC4,MTL-P_2SDC5,MTL-P_2SDC6,RPL-Px_4SP2,RPL-Px_2SDC1,RPL-P_2SDC3,RPL-P_2SDC4,MTLSGC1,MTLSDC1,MTLSDC2,MTLSDC3,MTLSDC4,</t>
  </si>
  <si>
    <t>Validate USB2.0/3.0 HUB Functionality check in OS pre and post disconnected-MOS cycle over USB Type-A port</t>
  </si>
  <si>
    <t>CSS-IVE-90953</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</si>
  <si>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TGL_UY42_PO,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</si>
  <si>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BC-RQTBC-12776
TGL PRD Coverage : BC-RQTBCTL-672,BC-RQTBCTL-753
 CML PRD Coverage:BC-RQTBC-12776
RKL Coverage ID :2203201807,2203202535
LKF ROW Coverage ID : 4_335-LZ-795
JSLP Coverage ID: 2203202319,2203202183
MTL:16011187777 16011327182</t>
  </si>
  <si>
    <t>USB pendrive plugged to HUB should be functional in OS pre and post cycle</t>
  </si>
  <si>
    <t>This test is to verify USB HUB Functionality check in OS pre and post S0i3(Modern Standby) cycle
Android OS related steps:
Please follow same procedure that are in steps as this TC is independent of OS
 </t>
  </si>
  <si>
    <t>GraCom,ICL-FW-PSS0.5,ICL_BAT_NEW,BIOS_EXT_BAT,UDL2.0_ATMS2.0,TGL_VP_NA,OBC-CNL-PCH-AVS-Audio-HDA_Speaker,OBC-CFL-PCH-AVS-Audio-HDA_Speaker,OBC-LKF-PCH-AVS-Audio-HDA_Speaker,OBC-ICL-PCH-AVS-Audio-HDA_Speaker,OBC-TGL-PCH-AVS-Audio-HDA_Speaker,LKF_WCOS_BIOS_BAT_NEW,IFWI_Payload_Platform,UTR_SYNC,MTL_Test_Suite,IFWI_TEST_SUITE,IFWI_COMMON_UNIFIED,ADL-S_ 5SGC_1DPC,ADL-S_5SGC_2DPC,ADL-S_4SDC1,ADL-S_4SDC2,ADL-S_4SDC3,ADL-S_3SDC4,RPL-Px_5SGC1,RPL-Px_4SDC1,RPL-P_5SGC1,RPL-P_4SDC1,RPL-P_3SDC2,RPL_S_BackwardComp,RPL_S_MASTER,RPL_P_MASTER,ADL_SBGA_5GC,ADL_SBGA_3DC1,ADL_SBGA_3DC2,ADL_SBGA_3DC3,ADL_SBGA_3DC4,RPL-S_3SDC1,RPL-S_5SGC1,RPL-S_4SDC1,RPL-S_4SDC2,RPL-S_2SDC8,RPL-S_2SDC1,RPL-S_2SDC2,RPL-S_2SDC3,MTL_IFWI_FV,MTL-M_5SGC1,MTL-M_4SDC1,MTL-M_4SDC2,MTL-M_3SDC3,MTL-M_2SDC4,MTL-M_2SDC5,MTL-M_2SDC6,MTL_IFWI_CBV_PCHC,MTL-P_5SGC1,MTL-P_4SDC1,MTL-P_4SDC2,MTL-P_3SDC3,MTL-P_3SDC4,MTL-P_2SDC5,MTL-P_2SDC6,RPL-Px_4SP2,RPL-Px_2SDC1,RPL-P_2SDC3,RPL-P_2SDC4,MTLSGC1,MTLSDC1,MTLSDC2,MTLSDC3,MTLSDC4,</t>
  </si>
  <si>
    <t>Verify Intel HD Audio functionality over 3.5mm Jack Speakers pre and post S0i3(Modern Standby) cycle</t>
  </si>
  <si>
    <t>CSS-IVE-90975</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</si>
  <si>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M_ADP-M_LP5_20H1_PreAlpha,ADL-M_ADP-M_LP5_21H1_PreAlpha,ADL-P_ADP-LP_DDR4_PreAlpha,ADL-P_ADP-LP_DDR5_PreAlpha</t>
  </si>
  <si>
    <t>BC-RQTBC-9781
BC-RQTBCLF-99
TGL HSD ES ID:1604748896</t>
  </si>
  <si>
    <t>HD audio functionality should be consistent pre and post cycle</t>
  </si>
  <si>
    <t>Test is to check Intel HD Audio functionality pre and post S0i3 (Modern Standby) cycle
Android OS Steps:
Android device connected with speakers.
Steps:
Step 1 Open the musicplayer
Step 2 Select one audio file and play it
Step 3 Stop the music
Step 4 Close the application
Step 5 Perform a S0i3 cycle
Step 6 Repeat steps 1 to 4 post cycle
Expected results:
Able to hear music in the earpieces of the headset or with speakers connected to DUT pre and post cycle</t>
  </si>
  <si>
    <t>ICL_BAT_NEW,BIOS_EXT_BAT,UDL2.0_ATMS2.0,OBC-CNL-PCH-AVS-Audio-HDA_Speaker,OBC-CFL-PCH-AVS-Audio-HDA_Speaker,OBC-LKF-PCH-AVS-Audio-HDA_Speaker,OBC-ICL-PCH-AVS-Audio-HDA_Speaker,OBC-TGL-PCH-AVS-Audio-HDA_Speaker,IFWI_Payload_Platform,RKL-S X2_(CML-S+CMP-H)_S102,RKL-S X2_(CML-S+CMP-H)_S62,    UTR_SYNC,LNLM4SDC1,LNLM3SDC4,MTLSDC2,MTLSGC1,MTLSDC1,RPL_S_MASTER,RPL_S_BackwardComp,ADL-S_ 5SGC_1DPC,ADL-S_4SDC1,ADL-S_4SDC2,ADL-S_4SDC3,ADL-S_3SDC4,ADL_N_MASTER,ADL_N_5SGC1,ADL_N_4SDC1,ADL_N_3SDC1,ADL_N_2SDC1,ADL_N_2SDC2,TGL_H_MASTER,MTL_Test_Suite,IFWI_FOC_BAT,IFWI_COMMON_UNIFIED,IFWI_TEST_SUITE,RPL-S_ 5SGC1,RPL-S_4SDC1,RPL-S_4SDC2,RPL-S_2SDC2,RPL-S_2SDC3,ADL-P_5SGC1,ADL-P_5SGC2,ADL-M_5SGC1,RPL-Px_5SGC1,ADL_N_REV0,ADL-N_REV1,ADL_SBGA_5GC,ADL_SBGA_3DC3,ADL_SBGA_3DC4,RPL-SBGA_5SC,ADL-M_3SDC2,ADL-M_2SDC1,ADL-M_2SDC2,RPL-P_5SGC1,RPL-P_PNP_GC,MTL_IFWI_QAC,MTL-M_5SGC1,MTL-M_3SDC3,MTL_IFWI_IAC_ACE ROM EXT,MTL_IFWI_CBV_ACE FW,MTL_PSS_1.0,ARL_S_PSS1.0,MTL-P_5SGC1,MTL-P_3SDC4,LNL_M_PSS1.0,RPL-S_2SDC8,MTL_S_IFWI_PSS_1.1
,MTL_PSS_1.0,ARL_S_PSS1.0_Block,MTL_PSS_1.1,ARL_S_IFWI_1.1PSS,MTL_S_PSS_BLOCK,MTL_S_PSS_1.1,MTL_S_PSS_1.0_NA,MTL_S_PSS_1.1</t>
  </si>
  <si>
    <t>Verify video playback in OS pre and post CMS/S0i3 cycle</t>
  </si>
  <si>
    <t>CSS-IVE-90976</t>
  </si>
  <si>
    <t>ADL-S_ADP-S_SODIMM_DDR5_1DPC_Alpha,AML_5W_Y22_ROW_PV,ADL-S_ADP-S_UDIMM_DDR5_1DPC_PreAlpha,AMLR_Y42_PV_RS6,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JSLP_POR_20H1_Alpha,JSLP_POR_20H1_PreAlpha,JSLP_POR_20H2_Beta,JSLP_POR_20H2_PV,JSLP_TestChip_19H1_PowerOn,JSLP_TestChip_19H1_PreAlpha,KBL_H42_PV,KBL_U21_PV,KBL_U22_PV,KBL_U23e_PV,KBL_Y22_PV,KBLR_Y_PV,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</si>
  <si>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codecs,Display Panels,MoS (Modern Standby)</t>
  </si>
  <si>
    <t>TC developed based on L\L2 coverage
TGL HSD ES ID:220195243
4_335-UCIS-2836</t>
  </si>
  <si>
    <t>Ensure video clip is played successfully pre and post cycle </t>
  </si>
  <si>
    <t>This test is to verify video playback in OS pre and post cycle.
Android OS related steps:
Step 1 - Connect the DUT to an AV device
Step 2 - Go to Android videos and open any 10 min video 
Step 3 - Wait until the end of the playback
Step 4 - Perform S0i3 cycle and repeat step 2 and 4
Expected Results:
DUT should be able to play video without any issues and its  Video should be proper on media player  App pre and post cycle
Note: Please make sure both audio and video output should be from AV device connected and should be proper.</t>
  </si>
  <si>
    <t>ICL_BAT_NEW,BIOS_EXT_BAT,InProdATMS1.0_03March2018,LKF_PO_Phase3,LKF_PO_New_P3,PSE 1.0,OBC-CNL-GPU-DDI-Display-Video,OBC-CFL-GPU-DDI-Display-Video,OBC-LKF-GPU-DDI-Display-Video,OBC-ICL-GPU-DDI-Display-Video,OBC-TGL-GPU-DDI-Display-Video,CML_DG1_Delta,IFWI_Payload_Platform,RKL-S X2_(CML-S+CMP-H)_S102,RKL-S X2_(CML-S+CMP-H)_S62,UTR_SYNC,RPL_S_MASTER,RPL_S_BackwardComp,ADL-S_4SDC1,ADL-S_4SDC2,ADL-S_4SDC3,ADL-S_3SDC4,ADL_N_MASTER,ADL_N_5SGC1,ADL_N_4SDC1,ADL_N_3SDC1,ADL_N_2SDC1,ADL_N_2SDC2,RPL_S_Backwardcomp,TGL_H_MASTER,MTL_Test_Suite,IFWI_TEST_SUITE,IFWI_COMMON_UNIFIED,RPL-S_ 5SGC1,RPL-S_4SDC1,RPL-S_4SDC2,RPL-S_2SDC1,RPL-S_2SDC2,RPL-S_2SDC3,ADL-P_5SGC1,ADL-P_5SGC2,ADL-M_5SGC1,RPL-Px_5SGC1,RPL-Px_4SDC1,RPL-P_5SGC1,RPL-P_4SDC1,RPL-P_3SDC2,RPL-P_2SDC4,ADL_N_REV0,ADL-N_REV1,ADL_SBGA_5GC,ADL_SBGA_3DC1,ADL_SBGA_3DC2,ADL_SBGA_3DC3,ADL_SBGA_3DC4,RPL-SBGA_5SC1,ADL-M_3SDC1,ADL-M_3SDC2,ADL-M_2SDC1,ADL-M_2SDC2,RPL-P_3SDC3,RPL-P_PNP_GC,RPL-S_2SDC7,MTL-M_5SGC1,MTL-M_4SDC1,MTL-M_4SDC2,MTL-M_3SDC3,MTL-M_2SDC4,MTL-M_2SDC5,MTL-M_2SDC6,MTL_IFWI_CBV_PMC,MTL_IFWI_CBV_BIOS,MTL-P_5SGC1,MTL-P_4SDC1,MTL-P_4SDC2,MTL-P_3SDC3,MTL-P_3SDC4,MTL-P_2SDC5,MTL-P_2SDC6,RPL_Px_PO_New_P3,RPL-P_2SDC3,RPL-P_2SDC5,RPL-P_2SDC6,RPL-Px_4SP2,RPL-Px_2SDC1,MTL_S_IFWI_PSS_1.1, MTLSGC1,MTLSDC1,MTLSDC2,ARL_S_IFWI_1.1PSS,MTLSDC5</t>
  </si>
  <si>
    <t>Verify ucode firmware loads pre and post S0i3 (Modern Standby) cycle</t>
  </si>
  <si>
    <t>CSS-IVE-90980</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</si>
  <si>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Y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ADL-P_ADP-LP_LP5_PreAlpha,ADL-P_ADP-LP_L4X_PreAlpha,ADL-P_ADP-LP_DDR4_PreAlpha,ADL-P_ADP-LP_DDR5_PreAlpha</t>
  </si>
  <si>
    <t>BC-RQTBC-310
JSL:BC-RQTBC-15972
RKL:BC-RQTBCTL-510 &amp; 2203203024
JSLP:2203202651
ADL Requirement ID: 2203203024</t>
  </si>
  <si>
    <t>ucode firmware loaded (version check) should be successful pre and post cycle </t>
  </si>
  <si>
    <t>This test is to check ucode firmware is getting loading pre and post cycle</t>
  </si>
  <si>
    <t>ICL_BAT_NEW,BIOS_EXT_BAT,InProdATMS1.0_03March2018,PSE 1.0,OBC-CNL-CPU-MCU-PM-S0ix,OBC-CFL-CPU-MCU-PM-S0ix,OBC-LKF-CPU-MCU-PM-S0ix,OBC-ICL-CPU-MCU-PM-S0ix,OBC-TGL-CPU-MCU-PM-S0ix,MCU_UTR,MCU_NO_HARM,IFWI_Payload_ChipsetInit,RKL-S X2_(CML-S+CMP-H)_S102,RKL-S X2_(CML-S+CMP-H)_S62,UTR_SYNC,LNLM5SGC,LNLM4SDC1,LNLM3SDC2,LNLM3SDC3,LNLM3SDC4,LNLM3SDC5,LNLM2SDC6,MTLSGC1,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2SC1,RPL-SBGA_2SC21,RPL-P_5SGC1,RPL-P_2SDC5,RPL-P_2SDC3,RPL-P_2SDC4,RPL-P_2SDC6,RPL-P_PNP_GC,RPL-P_4SDC1,RPL-P_3SDC2,RPL-Px_5SGC1,RPL-S_ 5SGC1,RPL-S_2SDC7,RPL_S_MASTER,RPL_P_MASTER,RPL_S_BackwardCompc,ADL-S_ 5SGC_1DPC,ADL-S_4SDC1,ADL-S_4SDC2,ADL-S_4SDC3,ADL-S_3SDC4,ADL_N_MASTER,ADL_N_5SGC1,ADL_N_4SDC1,ADL_N_3SDC1,ADL_N_2SDC1,ADL_N_2SDC2,MTL_M_MASTER,MTL_P_MASTER,MTL_S_MASTER,MTL_Test_Suite,IFWI_TEST_SUITE,IFWI_COMMON_UNIFIED,TGL_H_MASTER,ADL-P_5SGC1,ADL-P_5SGC2,ADL-M_5SGC1,ADL-M_3SDC2,ADL-M_2SDC1,ADL-M_2SDC2,ADL_N_REV0,ADL-N_REV1,ADL_SBGA_5GC,ADL_SBGA_3DC1,ADL_SBGA_3DC2,ADL_SBGA_3DC3,ADL_SBGA_3DC4,ADL_SBGA_3DC,ADL-S_Post-Si_In_Production</t>
  </si>
  <si>
    <t>Verify Analog Microphone test connected to 3.5 mm Port pre and post CMS/S0i3 cycle</t>
  </si>
  <si>
    <t>CSS-IVE-90981</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</si>
  <si>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</si>
  <si>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codecs,MoS (Modern Standby)</t>
  </si>
  <si>
    <t>BC-RQTBC-9786
ADL FR: 1408256914</t>
  </si>
  <si>
    <t>Device functionality should be working fine pre and post cycle</t>
  </si>
  <si>
    <t>Test to check functionality of analog microphone connected to 3.5mm port pre and post cycle
Android OS Steps:
Pre Req: DUT flashed with AOS and connected with Analog MIC
Steps:
Step 1 - Open Recorder and try to record voice/music using Analog mic.
Step 2 - Once recorder play back and observe whether recorded sounds are playing properly.
Step 3 - Perform S0i3 cycle once
Step 4 - Repeat step 1 and 2.
Expected results:
Able to record voice/music with Analog MIC and play them back pre and post cycle
 </t>
  </si>
  <si>
    <t>ICL_BAT_NEW,BIOS_EXT_BAT,LKF_PO_Phase3,UDL2.0_ATMS2.0,LKF_PO_New_P3,ICL_RVPC_NA,OBC-CNL-PCH-AVS-Audio-HDA_MIC,OBC-CFL-PCH-AVS-Audio-HAD_MIC,OBC-LKF-PCH-AVS-Audio-HDA_MIC,OBC-ICL-PCH-AVS-Audio-HDA_MIC,OBC-TGL-PCH-AVS-Audio-HDA_MIC,IFWI_Payload_Platform,RKL-S X2_(CML-S+CMP-H)_S102,RKL-S X2_(CML-S+CMP-H)_S62,  UTR_SYNC,MTLSGC1,MTLSDC1,MTLSDC4,RPL_S_MASTER,RPL_S_BackwardComp,ADL-S_4SDC1,ADL-S_4SDC2,ADL-S_4SDC3,ADL-S_3SDC4,ADL_N_MASTER,ADL_N_5SGC1,ADL_N_4SDC1,ADL_N_3SDC1,ADL_N_2SDC1,ADL_N_2SDC2,RPL_S_Backwardcomp,TGL_H_MASTER,MTL_Test_Suite,IFWI_TEST_SUITE,IFWI_COMMON_UNIFIED,RPL-S_ 5SGC1,RPL-S_4SDC1,RPL-S_4SDC2,RPL-S_2SDC2,RPL-S_2SDC3,ADL-P_5SGC1,ADL-P_5SGC2,ADL-M_5SGC1,RPL-Px_5SGC1,RPL-Px_4SDC1,RPL-P_5SGC1,RPL-P_4SDC1,RPL-P_3SDC2,RPL-P_2SDC4,ADL_N_REV0,ADL-N_REV1,ADL_SBGA_5GC,ADL_SBGA_3DC1,ADL_SBGA_3DC2,ADL_SBGA_3DC3,ADL_SBGA_3DC4,RPL-SBGA_5SC1,ADL-M_3SDC1,ADL-M_3SDC2,ADL-M_2SDC1,ADL-M_2SDC2,RPL-P_3SDC3,RPL-P_PNP_GC,MTL-M_5SGC1,MTL-M_4SDC1,MTL-M_4SDC2,MTL-M_3SDC3,MTL-M_2SDC4,MTL-M_2SDC5,MTL-M_2SDC6,MTL_IFWI_CBV_PMC,MTL_IFWI_CBV_BIOS,MTL-P_5SGC1,MTL-P_4SDC1,MTL-P_4SDC2,MTL-P_3SDC3,MTL-P_3SDC4,MTL-P_2SDC5,MTL-P_2SDC6,LNL_M_PSS1.0,RPL-S_2SDC8,RPL-P_2SDC5,RPL-P_2SDC6,MTL_S_IFWI_PSS_1.1,LNLM5SGC,LNLM4SDC1,LNLM3SDC2,LNLM3SDC3,LNLM3SDC4,LNLM3SDC5,LNLM2SDC6,ARL_S_IFWI_1.1PSS,MTLSGC1,MTLSDC1,MTLSDC2,MTLSDC4,MTLSDC5</t>
  </si>
  <si>
    <t>Verify CNVi WLAN Enumeration in OS before/after disconnected MoS cycle</t>
  </si>
  <si>
    <t>CSS-IVE-95492</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</si>
  <si>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Simics_VP_RS4_PSS1.1,TGL_U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t>
  </si>
  <si>
    <t>CNVi,MoS (Modern Standby)</t>
  </si>
  <si>
    <t>BC-RQTBCTL-651
BC-RQTBC-13414
JSL PRD Coverage: BC-RQTBC-16463
ADL: 2202557898</t>
  </si>
  <si>
    <t>CNVi WiFi should be enumerated successfully in OS Pre and Post MoS Cycle</t>
  </si>
  <si>
    <t>bios.alderlake,bios.arrowlake,bios.cannonlake,bios.coffeelake,bios.cometlake,bios.geminilake,bios.icelake-client,bios.jasperlake,bios.meteorlake,bios.raptorlake,bios.rocketlake,bios.tigerlake,bios.whiskeylake,ifwi.arrowlake,ifwi.cannonlake,ifwi.coffeelake,ifwi.cometlake,ifwi.geminilake,ifwi.icelake,ifwi.meteorlake,ifwi.raptorlake,ifwi.tigerlake,ifwi.whiskeylake</t>
  </si>
  <si>
    <t>bios.alderlake,bios.cannonlake,bios.coffeelake,bios.cometlake,bios.geminilake,bios.icelake-client,bios.jasperlake,bios.raptorlake,bios.rocketlake,bios.tigerlake,bios.whiskeylake,ifwi.cannonlake,ifwi.coffeelake,ifwi.cometlake,ifwi.geminilake,ifwi.icelake,ifwi.meteorlake,ifwi.raptorlake,ifwi.tigerlake,ifwi.whiskeylake</t>
  </si>
  <si>
    <t>This TC should Validate CNVi Wi-Fi Enumeration in OS Pre and Post MoS Cycle</t>
  </si>
  <si>
    <t>ICL-ArchReview-PostSi,GLK-RS3-10_IFWI,UDL2.0_ATMS2.0,ICL_RVPC_NA,OBC-CNL-PCH-CNVi-Connectivity-WiFi,OBC-CFL-PCH-CNVi-Connectivity-WiFi,OBC-ICL-PCH-CNVi-Connectivity-WiFi,OBC-TGL-PCH-CNVi-Connectivity-WiFi,IFWI_Payload_Platform,RKL-S X2_(CML-S+CMP-H)_S62,RKL-S X2_(CML-S+CMP-H)_S102,UTR_SYNC,RPL_S_MASTER,RPL_S_BackwardComp,ADL-S_ 5SGC_1DPC,4SDC3,ADL-S_4SDC4,ADL-S_3SDC5,IFWI_TEST_SUITE,IFWI_COMMON_UNIFIED,MTL_Test_Suite,RPL-S_ 5SGC1,RPL-S_4SDC1,RPL-S_4SDC2,RPL-S_2SDC2,RPL-S_2SDC3,ADL-P_3SDC1RPL-Px_5SGC1,RPL_P_MASTER,ADL_SBGA_5GC,RPL-SBGA_5SC,ADL-M_5SGC1,ADL-M_3SDC2,ADL-M_2SDC2,RPL-S_3SDC1,RPL-S_5SGC1,RPL-P_5SGC1,RPL-P_3SDC2,RPL-S_2SDC7,ADL_SBGA_3DC3,RPL-P_2SDC4,RPL-P_4SDC1,RPL-P_PNP_GC,ADL_SBGA_3DC4,MTL-M_5SGC1,MTL-M_4SDC1,MTL-M_4SDC2,MTL-M_2SDC4,MTL-M_2SDC5,MTL-M_2SDC6,MTL IFWI_Payload_Platform-Val,MTL-P_5SGC1,MTL-P_4SDC1,MTL-P_4SDC2,MTL-P_3SDC3,MTL-P_2SDC5,MTL-P_2SDC6,RPL-S_2SDC8,RPL-Px_4SP2,RPL-Px_2SDC1,RPL-P_2SDC5,RPL-P_2SDC6,RPL-P_2SDC3,MTLSGC1,MTLSDC1,MTLSDC2,MTLSDC3,MTLSDC4,MTLSDC5, MTLSGC1, MTLSDC1, MTLSDC3, MTLSDC4, MTLSDC5, MTLSGC1, MTLSDC2, MTLSDC3, MTLSDC4, MTLSDC5</t>
  </si>
  <si>
    <t>Verify CNVi Bluetooth Enumeration in OS before/after disconnected MoS cycle</t>
  </si>
  <si>
    <t>CSS-IVE-95497</t>
  </si>
  <si>
    <t>BC-RQTBCTL-651
BC-RQTBC-13414
JSL PRD Coverage: BC-RQTBC-16463
ADL: 2202557926</t>
  </si>
  <si>
    <t>CNVi Bluetooth should be enumerated successfully in OS Pre and Post MoS</t>
  </si>
  <si>
    <t>This TC should Validate CNVi Bluetooth Enumeration in OS Pre and Post MoS Cycle</t>
  </si>
  <si>
    <t>ICL-ArchReview-PostSi,UDL2.0_ATMS2.0,ICL_RVPC_NA,OBC-CNL-PCH-CNVi-Connectivity-BT,OBC-CFL-PCH-CNVi-Connectivity-BT,OBC-ICL-PCH-CNVi-Connectivity-BT,OBC-TGL-PCH-CNVi-Connectivity-BT,TGL_NEW_BAT,ADL_S_Dryrun_Done,IFWI_Payload_Platform,RKL-S X2_(CML-S+CMP-H)_S62,RKL-S X2_(CML-S+CMP-H)_S102,UTR_SYNC,RPL_S_MASTER,RPL_S_BackwardComp,ADL-S_ 5SGC_1DPC,4SDC3,ADL-S_4SDC4,ADL-S_3SDC5,IFWI_TEST_SUITE,IFWI_COMMON_UNIFIED,MTL_Test_Suite,IFWI_FOC_BAT,RPL-S_ 5SGC1,RPL-S_4SDC1,RPL-S_4SDC2,RPL-S_2SDC2,RPL-S_2SDC3,ADL-P_3SDC1RPL-Px_5SGC1,RPL_P_MASTER,ADL_SBGA_5GC,ADL-M_5SGC1,ADL-M_3SDC2,ADL-M_2SDC2,RPL-S_3SDC1,RPL-S_5SGC1,RPL-P_5SGC1,RPL-P_3SDC2,RPL-S_2SDC7,ADL_SBGA_3DC3,RPL-P_2SDC4,RPL-P_4SDC1,RPL-P_PNP_GC,ADL_SBGA_3DC4,MTL-M_5SGC1,MTL-M_4SDC1,MTL-M_4SDC2,MTL-M_2SDC4,MTL-M_2SDC5,MTL-M_2SDC6,MTL IFWI_Payload_Platform-Val,MTL-P_5SGC1,MTL-P_4SDC1,MTL-P_4SDC2,MTL-P_3SDC3,MTL-P_2SDC5,MTL-P_2SDC6,RPL-S_2SDC8,RPL-Px_4SP2,RPL-Px_2SDC1,RPL-P_2SDC5,RPL-P_2SDC6,RPL-P_2SDC3,MTLSGC1,MTLSDC1,MTLSDC2,MTLSDC3,MTLSDC4,MTLSDC5, MTLSGC1, MTLSDC1, MTLSDC3, MTLSDC4, MTLSDC5, MTLSGC1, MTLSDC2, MTLSDC3, MTLSDC4, MTLSDC5</t>
  </si>
  <si>
    <t>Validate USB2.0 HUB Functionality check in OS over USB Type-A port</t>
  </si>
  <si>
    <t>CSS-IVE-101591</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</si>
  <si>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HFPGA_RS1_PSS_1.0C,ICL_HFPGA_RS1_PSS_1.0P,ICL_HFPGA_RS2_PSS_1.1,ICL_U42_RS6_PV,ICL_UN42_KC_PV_RS6,ICL_Y42_RS6_PV,JSLP_POR_20H1_Alpha,JSLP_POR_20H1_PreAlpha,JSLP_POR_20H2_Beta,JSLP_POR_20H2_PV,JSLP_TestChip_19H1_PreAlpha,KBL_U21_PV,KBLR_Y_PV,KBLR_Y22_PV,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</si>
  <si>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test case added from IFWI mandotory check list
IceLake-UCIS-2030
IceLake-UCIS-2031
 LKF PSS UCIS Coverage: IceLake-UCIS-1107
MTL:16011187777 16011327182
LKF ROW Coverage ID : 4_335-LZ-795
JSLP Coverage ID: 2203202319,2203202183</t>
  </si>
  <si>
    <t>Cold and Hot plug of USB2.0/3.0 device connected to USB2.0 HUB should be functional in OS without any issue</t>
  </si>
  <si>
    <t>bios.alderlake,bios.apollolake,bios.arrowlake,bios.broxton,bios.cannonlake,bios.coffeelake,bios.cometlake,bios.icelake-client,bios.jasperlake,bios.kabylake,bios.kabylake_r,bios.lakefield,bios.lunarlake,bios.meteorlake,bios.raptorlake,bios.rocketlake,bios.tigerlake,bios.whiskeylake,ifwi.apollolake,ifwi.arrowlake,ifwi.broxton,ifwi.cannonlake,ifwi.coffeelake,ifwi.cometlake,ifwi.icelake,ifwi.kabylake,ifwi.kabylake_r,ifwi.lakefield,ifwi.lunarlake,ifwi.meteorlake,ifwi.raptorlake,ifwi.tigerlake,ifwi.whiskeylake</t>
  </si>
  <si>
    <t>bios.alderlake,bios.arrowlake,bios.cannonlake,bios.coffeelake,bios.cometlake,bios.icelake-client,bios.jasperlake,bios.kabylake_r,bios.lakefield,bios.lunarlake,bios.meteorlake,bios.raptorlake,bios.rocketlake,bios.tigerlake,bios.whiskeylake,ifwi.cannonlake,ifwi.coffeelake,ifwi.cometlake,ifwi.icelake,ifwi.kabylake_r,ifwi.lakefield,ifwi.meteorlake,ifwi.raptorlake,ifwi.tigerlake,ifwi.whiskeylake</t>
  </si>
  <si>
    <t>This test is to verify USB2.0 HUB Functionality check in OS
Android OS related steps:
Please follow same procedure that are in steps as this TC is independent of OS
 </t>
  </si>
  <si>
    <t>UDL2.0_ATMS2.0,OBC-CNL-PCH-PCIe-IO-storage_Sdcard,OBC-CFL-PCH-PCIe-IO-storage_Sdcard,OBC-ICL-PCH-PCIe-IO-storage_Sdcard,CML_DG1,UTR_SYNC,Automation_Inproduction,RPL_S_MASTER,RPL_S_BackwardComp,ADL-S_ 5SGC_1DPC,ADL-S_4SDC2,ADL_N_MASTER,COMMON_QRC_BAT,ADL_N_REV0,ADL_N_5SGC1,ADL_N_4SDC1,ADL_N_3SDC1,ADL_N_2SDC1,ADL_N_2SDC2,ADL_N_2SDC3,MTL_Test_Suite,IFWI_TEST_SUITE,IFWI_COMMON_UNIFIED,TGL_H_MASTER,RPL-S_ 5SGC1,RPL-S_4SDC1,RPL-S_4SDC2,RPL-S_4SDC2,RPL-S_2SDC8,RPL-S_2SDC1,RPL-S_2SDC2,RPL-S_2SDC3,MTL_TEMP,ADL-P_5SGC1,ADL-P_5SGC2,ADL-M_5SGC1,RPL-Px_5SGC1,RPL-Px_4SDC1,RPL-P_5SGC1,RPL-P_4SDC1,RPL-P_3SDC2,RPL_P_MASTERC,ADL_SBGA_5GC,ADL_SBGA_3DC1,ADL_SBGA_3DC2,ADL_SBGA_3DC3,ADL_SBGA_3DC4,RPL-SBGA_5SC,RPL-SBGA_3SC,RPL-SBGA_4SC,RPL-SBGA_2SC1,RPL-SBGA_2SC2,NA_4_FHF,RPL-S_3SDC1,ADL-S_Post-Si_In_Production,MTL-M_5SGC1,MTL-M_4SDC1,MTL-M_4SDC2,MTL-M_3SDC3,MTL-M_2SDC4,MTL-M_2SDC5,MTL-M_2SDC6,LNL_M_PSS0.8,MTL_IFWI_CBV_PCHC,MTL_PSS_1.0,RPL-Px_4SP2, RPL-Px_2SDC1,RPL-P_2SDC3,RPL-P_2SDC4,RPL-SBGA_3SC-2,MTL_PSS_1.0_Block,MTLSGC1,MTLSDC1,MTLSDC2,MTLSDC3,MTLSDC4,LNLM5SGC,LNLM3SDC2,LNLM3SDC4,LNLM3SDC5,LNLM2SDC6,ARL_S_IFWI_0.8PSS</t>
  </si>
  <si>
    <t>Validate USB2.0/3.0 HUB Functionality check in OS  pre and post S4 , S5 , warm and cold reboot cycles over USB Type-A port</t>
  </si>
  <si>
    <t>CSS-IVE-145029</t>
  </si>
  <si>
    <t>ADL-S_ADP-S_SODIMM_DDR5_1DPC_Alpha,ADL-S_ADP-S_UDIMM_DDR5_1DPC_PreAlpha,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</si>
  <si>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G3-State,S-states,USB/XHCI ports,USB3.0</t>
  </si>
  <si>
    <t>test case added from IFWI mandotory check list
MTL:16011187777 16011327182
JSLP Coverage ID: 2203202319,2203202183</t>
  </si>
  <si>
    <t>USB pendrive plugged to HUB should be functional in OS pre and post Power cycles</t>
  </si>
  <si>
    <t>bios.alderlake,bios.arrowlake,bios.jasperlake,bios.lunarlake,bios.meteorlake,bios.raptorlake,bios.rocketlake,ifwi.alderlake,ifwi.arrowlake,ifwi.lunarlake,ifwi.meteorlake,ifwi.raptorlake</t>
  </si>
  <si>
    <t>bios.alderlake,bios.arrowlake,bios.jasperlake,bios.lunarlake,bios.meteorlake,bios.raptorlake,bios.rocketlake,ifwi.alderlake,ifwi.meteorlake,ifwi.raptorlake</t>
  </si>
  <si>
    <t>This test is to verify USB HUB Functionality check in OS pre and post power cycles
 </t>
  </si>
  <si>
    <t>ICL-FW-PSS0.5,CFL-PRDtoTC-Mapping,ICL-ArchReview-PostSi,ICL_BAT_NEW,BIOS_EXT_BAT,InProdATMS1.0_03March2018,PSE 1.0,ICL_RVPC_NA,KBLR_ATMS1.0_Automated_TCs,ADL_S_Dryrun_Done,IFWI_Payload_PCHC,MTL_PSS_0.8,RKL-S X2_(CML-S+CMP-H)_S102,RKL-S X2_(CML-S+CMP-H)_S62,UTR_SYNC,RPL_S_MASTER,RPL_S_BackwardComp,ADL-S_ 5SGC_1DPC,ADL-S_4SDC2,ADL_N_MASTER,ADL_N_5SGC1,ADL_N_4SDC1,ADL_N_3SDC1,ADL_N_2SDC1,ADL_N_2SDC2,ADL_N_2SDC3,IFWI_TEST_SUITE,IFWI_COMMON_UNIFIED,MTL_Test_Suite,RPL-S_ 5SGC1,RPL-S_4SDC1,RPL-S_4SDC2,RPL-S_2SDC8,RPL-S_2SDC1,RPL-S_2SDC2,RPL-S_2SDC3,MTL_TRY_RUN,ADL-P_5SGC1,ADL-P_5SGC2,ADL-M_5SGC1,MTL_SIMICS_IN_EXECUTION_TEST,RPL-Px_5SGC1,RPL-Px_4SDC1,RPL-P_5SGC1,RPL-P_4SDC1,RPL-P_3SDC2,MTL_S_PSS_0.8,MTL_S_IFWI_PSS_0.8,RPL_P_MASTER,RPL_S_IFWI_PO_Phase3,ADL_SBGA_5GC,ADL_SBGA_3DC1,ADL_SBGA_3DC2,ADL_SBGA_3DC3,ADL_SBGA_3DC4,RPL-SBGA_5SC,RPL-SBGA_3SC,RPL-SBGA_4SC,RPL-SBGA_2SC1,RPL-SBGA_2SC2,NA_4_FHF,RPL-S_3SDC1,RPL_Px_PO_P3,MTL-M/P_Pre-Si_In_Production,MTL-M_5SGC1,MTL-M_4SDC1,MTL-M_4SDC2,MTL-M_3SDC3,MTL-M_2SDC4,MTL-M_2SDC5,MTL-M_2SDC6,LNL_M_PSS0.8,RPL_SBGA_IFWI_PO_Phase3,MTL_IFWI_CBV_PMC,MTL_IFWI_CBV_PCHC,RPL_P_PO_P3,RPL-Px_4SP2,RPL-Px_2SDC1,RPL-P_2SDC3,RPL-P_2SDC4,MTL_M_P_PV_POR,RPL-SBGA_3SC2,MTLSGC1,MTLSDC1,MTLSDC2,MTLSDC3,MTLSDC4,RPL_P_Q0_DC2_PO_P3,ARL_S_PSS0.8,LNLM5SGC,LNLM3SDC2,LNLM3SDC4,LNLM3SDC5,LNLM2SDC6,ARL_S_IFWI_0.8PSS,MTL_S_IFWI_PSS_PCH-phy_Payload</t>
  </si>
  <si>
    <t>Validate USB 2.0 device hot-plug functionality over USB3.0 Type-A port pre and post S4 , S5 , warm and cold reboot cycles</t>
  </si>
  <si>
    <t>CSS-IVE-145034</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</si>
  <si>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</si>
  <si>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JSL PRD coverage :  BC-RQTBC-16142, BC-RQTBC-16214, BC-RQTBC-16216
RKL Coverage ID :2203201802,2203202096,2203202105
JSLP Coverage ID: 2203201802,2203202096,2203202105
2203202105
ADL : 2205446166
MTL:16011187822 16011327179</t>
  </si>
  <si>
    <t>USB 2.0 devices should be functional without any issue through out all the Power cycles </t>
  </si>
  <si>
    <t>This test is to Verify USB 2.0 device functionality over USB3.0 Type-A port pre and post Power cycles</t>
  </si>
  <si>
    <t>ADL_N_PSS_0.8,ADL_N_5SGC1,ADL_N_4SDC1,ADL_N_3SDC1,ADL_N_2SDC1,ADL_N_2SDC2,ADL_N_2SDC3,RPL_S_PSS_BASE,RPL_S_MASTER,RPL_S_Backwardcomp,IFWI_TEST_SUITE,IFWI_COMMON_UNIFIED,MTL_Test_Suite,MTL_PSS_0.8,RPL-S_ 5SGC1,RPL-S_4SDC1,RPL-S_4SDC2,RPL-S_2SDC8,RPL-S_2SDC1,RPL-S_2SDC2,RPL-S_2SDC3,ADL-S_ 5SGC_1DPC,ADL-S_5SGC_2DPC,ADL-S_4SDC1,ADL-S_4SDC2,ADL-S_4SDC3,ADL-S_3SDC4,QRC_BAT_Customized,COMMON_QRC_BAT,ADL-P_5SGC1,ADL-P_5SGC2,ADL-M_5SGC1,MTL_SIMICS_IN_EXECUTION_TEST,RPL-Px_5SGC1,RPL-Px_4SDC1,RPL-P_5SGC1,RPL-P_4SDC1,RPL-P_3SDC2,RPL_P_MASTER,NA_4_FHF,ADL_SBGA_5GC,ADL_SBGA_3DC1,ADL_SBGA_3DC2,ADL_SBGA_3DC3,ADL_SBGA_3DC4,RPL-SBGA_5SC,RPL-SBGA_3SC,RPL-SBGA_4SC,RPL-SBGA_2SC1,RPL-SBGA_2SC2,RPL-S_3SDC1,RPL-S_5SGC1,RPL_P_PSS_BIOS,ADL-S_Post-Si_In_Production,MTL-M_5SGC1,MTL-M_4SDC1,MTL-M_4SDC2,MTL-M_3SDC3,MTL-M_2SDC4,MTL-M_2SDC5,MTL-M_2SDC6,MTL_IFWI_IAC_BIOS,MTL_IFWI_CBV_PMC,MTL_IFWI_CBV_TBT,MTL_IFWI_CBV_EC,MTL_IFWI_CBV_PCHC,MTL-M/P_Pre-Si_In_Production,MTL-P_5SGC1,MTL-P_4SDC1,MTL-P_4SDC2,MTL-P_3SDC3,MTL-P_3SDC4,MTL-P_2SDC5,MTL-P_2SDC6,RPL-Px_4SP2,RPL-Px_2SDC1,RPL-P_2SDC3,RPL-P_2SDC4,MTL_M_P_PV_POR,RPL-SBGA_3SC2,MTLSGC1,MTLSDC1,MTLSDC2,MTLSDC3,MTLSDC4,LNLM5SGC,LNLM3SDC2,LNLM3SDC4,LNLM3SDC5,LNLM2SDC6</t>
  </si>
  <si>
    <t>Validate USB 3.0 device hot-plug functionality over USB2.0-Type-A port pre and post S4 , S5 , warm and cold reboot cycles</t>
  </si>
  <si>
    <t>CSS-IVE-145037</t>
  </si>
  <si>
    <t>ADL-S_ADP-S_SODIMM_DDR5_1DPC_Alpha,ADL-S_ADP-S_UDIMM_DDR5_1DPC_PreAlpha,JSLP_POR_20H1_Alpha,JSLP_POR_20H1_PreAlpha,JSLP_POR_20H2_Beta,JSLP_POR_20H2_PV,JSLP_TestChip_19H1_PowerOn,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</si>
  <si>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G3-State,S-states,USB/XHCI ports,USB2.0</t>
  </si>
  <si>
    <t>JSL PRD coverage :  BC-RQTBC-16142, BC-RQTBC-16214, BC-RQTBC-16217
RKL Coverage ID :2203201802,2203202096,2203202189
JSLP Coverage ID: 2203201802,2203202096,2203202189,2203202189
MTL: 16011187631  16011327438</t>
  </si>
  <si>
    <t>USB 3.0 device should get enumerated and functional on hot plugging without any issue pre and post Power cycles</t>
  </si>
  <si>
    <t>This test is to verify the USB 3.0 device hot plug functionality over USB2.0-Type-A port pre and post Sx cycles</t>
  </si>
  <si>
    <t>UDL2.0_ATMS2.0,ICL_RVPC_NA,AMLY22_delta_from_Y42,RKL-S X2_(CML-S+CMP-H)_S102,RKL-S X2_(CML-S+CMP-H)_S62,UTR_SYNC,ADL_N_MASTER,MTL_S_MASTER,RPL_S_MASTER,RPL_S_BACKWARDCOMP,ADL_P_master,ADL-S_4SDC2,ADL-S_4SDC2,ADL_N_5SGC1,ADL_N_4SDC1,ADL_N_3SDC1,ADL_N_2SDC1,ADL_N_2SDC2,ADL_N_2SDC3,IFWI_TEST_SUITE,IFWI_COMMON_UNIFIED,RPL_S_PSS_BASE,MTL_Test_Suite,RPL-S_ 5SGC1,RPL-S_4SDC1,RPL-S_4SDC2,RPL-S_4SDC2,RPL-S_2SDC8,RPL-S_2SDC1,RPL-S_2SDC2,RPL-S_2SDC3,ADL-P_5SGC1,ADL-P_5SGC2,ADL-M_5SGC1,RPL-Px_5SGC1, ,RPL-Px_4SDC1,RPL-P_5SGC1,RPL-P_4SDC1,RPL-P_3SDC2,RPL_P_MASTER,NA_4_FHF,RPL-SBGA_5SC,RPL-SBGA_3SC,RPL-SBGA_4SC,RPL-SBGA_2SC1,RPL-SBGA_2SC2,RPL-S_3SDC1,RPL_P_PSS_BIOS,MTL-M_5SGC1,MTL-M_4SDC1,MTL-M_4SDC2,MTL-M_3SDC3,MTL-M_2SDC4,MTL-M_2SDC5,MTL-M_2SDC6,MTL_IFWI_CBV_PMC,MTL_IFWI_CBV_PCHC,MTL-P_5SGC1, MTL-P_4SDC1 ,MTL-P_4SDC2 ,MTL-P_3SDC3 ,MTL-P_3SDC4 ,MTL-P_2SDC5 ,MTL-P_2SDC6,MTL_A0_P1,RPL-Px_4SP2, RPL-Px_2SDC1,RPL-P_2SDC3,RPL-P_2SDC4,RPL-SBGA_3SC-2,MTLSGC1,MTLSDC1,MTLSDC2,MTLSDC3,MTLSDC4,LNLM5SGC,LNLM3SDC2,LNLM3SDC4,LNLM3SDC5,LNLM2SDC6</t>
  </si>
  <si>
    <t>Verify PCIe SD Card data transfer  pre and post S4 , S5 , warm and cold reboot cycles</t>
  </si>
  <si>
    <t>emulation.ip,silicon,simulation.subsystem</t>
  </si>
  <si>
    <t>CSS-IVE-145039</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</si>
  <si>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</si>
  <si>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G3-State,SDIO,SDXC,S-states</t>
  </si>
  <si>
    <t>BC-RQTBC-9987
BC-RQTBC-13810
BC-RQTBC-13405</t>
  </si>
  <si>
    <t>SD Card functionality should be consistent during data transfer and Power cycles </t>
  </si>
  <si>
    <t>bios.alderlake,bios.arrowlake,bios.jasperlake,bios.meteorlake,bios.raptorlake,bios.rocketlake,ifwi.meteorlake,ifwi.raptorlake</t>
  </si>
  <si>
    <t>This test is to verify SD Card data transfer connected to PCIe slot pre and post Power cycles</t>
  </si>
  <si>
    <t>ICL_PSS_BAT_NEW,InProdATMS1.0_03March2018,PSE 1.0,OBC-CNL-PCH-PXHCI-USB-USB2_HUB,OBC-CFL-PCH-PXHCI-USB-USB2_HUB,OBC-ICL-PCH-XHCI-USB-USB2_HUB,OBC-TGL-PCH-XHCI-USB-USB2_HUB,WCOS_BIOS_EFI_ONLY_TCS,BIOS_BAT_QRC,IFWI_Payload_PCHC,RKL-S X2_(CML-S+CMP-H)_S102,RKL-S X2_(CML-S+CMP-H)_S62,UTR_SYNC,RPL_S_MASTER,RPL_S_BackwardComp,ADL-S_ 5SGC_1DPC,ADL-S_4SDC2,ADL_N_MASTER,COMMON_QRC_BAT,ADL_N_5SGC1,ADL_N_3SDC1,ADL_N_2SDC2,ADL_N_2SDC3,MTL_Test_Suite,IFWI_TEST_SUITE,IFWI_COMMON_UNIFIED,RPL-S_ 5SGC1,MTL_TEMP,ADL-P_5SGC1,ADL-M_5SGC1,ADL-M_4SDC1,ADL-P_3SDC1,RPL-Px_5SGC1,RPL-P_5SGC1,RPL_P_MASTER,ADL_SBGA_5GC,RPL-SBGA_5SC,MTL_PSS_1.0_BLOCK,RPL-S_5SGC1,RPL-S_4SDC1,ADN_N_5SGC1,ADL_N_4SDC1,ADL_N_2SDC1,MTL-M_5SGC1,MTL-M_4SDC1,MTL-M_2SDC4,MTL-M_2SDC5,MTL-M_2SDC6,MTL_IFWI_CBV_PMC,MTL_IFWI_CBV_BIOS,IPU22.2_BIOS_change,RPL-Px_4SP2,MTLSGC1,MTLSDC1,MTLSDC2,LNLM5SGC,LNLM3SDC2</t>
  </si>
  <si>
    <t>Verify No device yellow bangs with all device connected as per config planned ( Golden, delta, 5, 4, 3 STAR ) pre and post S4 , S5 , warm and cold reboot cycles</t>
  </si>
  <si>
    <t>CSS-IVE-145233</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</si>
  <si>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</si>
  <si>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G3-State,S-states</t>
  </si>
  <si>
    <t>BC-RQTBC-13209</t>
  </si>
  <si>
    <t>No yellow bangs should be seen in device manager pre and post S4, S5  Warm and Cold Boot cycle</t>
  </si>
  <si>
    <t>BIOS_Optimization,MCU_NO_HARM,COMMON_QRC_BAT,ADL-S_ADP-S_DDR4_2DPC_PO_Phase3,ADL-P_ADP-LP_DDR4_PO Suite_Phase3,PO_Phase_3,ADL-P_ADP-LP_LP5_PO Suite_Phase3,ADL-P_ADP-LP_DDR5_PO Suite_Phase3,ADL-P_ADP-LP_LP4x_PO Suite_Phase3,MTL_PSS_0.5,ADL-P_QRC_BAT,RPL_S_PSS_BASE,UTR_SYNC,LNL_M_PSS0.8,MTL-P_4SDC1,MTL-P_3SDC3,MTL-P_3SDC4,MTL-P_5SGC1,MTL-P_4SDC2,MTL-P_2SDC5,MTL-P_2SDC6,RPL-Px_4SDC1,RPL-P_3SDC3,RPL-S_5SGC1,RPL-S_2SDC3,RPL-S_2SDC2,RPL-S_2SDC1,RPL-S_4SDC2,RPL-S_4SDC1,RPL-S_3SDC1,RPL-SBGA_5SC,RPL-SBGA_4SC,RPL-SBGA_3SC1,ADL_SBGA_5GC,ADL_SBGA_3DC1,ADL_SBGA_3DC2,ADL_SBGA_3DC3,ADL_SBGA_3DC4,ADL_SBGA_3DC,RPL-P_5SGC1,RPL-P_2SDC4,RPL-P_PNP_GC,RPL-P_4SDC1,RPL-P_3SDC2,RPL-Px_5SGC1,ADL_S_QRCBAT_DC1,ADL_S_QRCBAT_DC4,RPL-S_ 5SGC1,RPL-S_2SDC7,RPL_S_BackwardCompc,ADL-S_ 5SGC_1DPC,ADL-S_4SDC1,ADL-S_4SDC2,ADL-S_4SDC3,ADL-S_3SDC4,ADL_N_5SGC1,ADL_N_4SDC1,ADL_N_3SDC1,ADL_N_2SDC1,ADL_N_2SDC2,ADL_N_2SDC3,MTL_Test_Suite,IFWI_COMMON_UNIFIED,ADL-P_5SGC1,ADL-P_5SGC2,RPL_S_PO_P2,ADL_M_QRC_BAT,ADL-M_5SGC1,ADL-M_4SDC1,ADL-M_3SDC1,ADL-M_3SDC2,ADL-M_3SDC3,ADL-M_2SDC1,ADL-M_QRC_BAT,ADL-P_4SDC1,ADL-P_4SDC2,ADL-P_3SDC1,ADL-P_3SDC2,ADL-P_3SDC3,ADL-P_3SDC4,ADL-P_2SDC1,ADL-P_2SDC2,ADL-P_2SDC3,ADL-P_2SDC4,ADL-P_2SDC5,ADL-P_2SDC6_OC,ADL-P_3SDC5,MTL_SIMICS_IN_EXECUTION_TEST,ADL_N_PO_Phase3,ADL-N_QRC_BAT,RPL_S_QRCBAT,MTL_HSLE_Sanity_SOC,ADL-M_2SDC2,RPL_Px_PO_P2,RPL_Px_QRC,ADL-S_Post-Si_In_Production,MTL-M/P_Pre-Si_In_ProductionMTL-M_4SDC1,MTL-M_2SDC4,MTL-M_4SDC2,MTL-M_3SDC3,MTL-M_2SDC5,MTL-M_5SGC1,MTL-M_2SDC6,MTL_IFWI_IAC_EC,MTL_IFWI_IAC_BIOS,MTL_IFWI_IAC_IUNIT,MTL_IFWI_IAC_ACE ROM EXT,MTL_IFWI_IAC_ISH,MTL_IFWI_IAC_CSE,MTL_IFWI_IAC_ESE,MTL_IFWI_IAC_PMC_SOC_IOE,MTL_IFWI_IAC_IOM,MTL_IFWI_IAC_TBT,MTL_IFWI_IAC_PCHC,MTL_IFWI_IAC_PUNIT,MTL_IFWI_IAC_DMU,MTL_IFWI_IAC_SPHY,MTL_IFWI_IAC_GBe,MTL_IFWI_IAC_NPHY,RPL_SBGA_PO_P2,MTL_IFWI_CBV_PMC,MTL IFWI_Payload_Platform-Val,MTL-S_Pre-Si_In_Production,RPL_P_PO_P2,RPL-S_Post-Si_In_Productio,IFWI_SYNC,RPL-sbga_QRC_BAT,MTL_PSS_0.8,ARL_Px_IFWI_CI,MTL_M_P_PV_POR,RPL_P_Q0_DC2_PO_P2,ARL_S_IFWI_0.5PSS,MTL_S_IFWI_SOC-IOE-PMC_Payload</t>
  </si>
  <si>
    <t>Verify multiple global reset functionality cycles check in SUT</t>
  </si>
  <si>
    <t>CSS-IVE-145269</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</si>
  <si>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</si>
  <si>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BC-RQTBCTL-1143MTL : 22011720858</t>
  </si>
  <si>
    <t>System should complete global reset cycles and boot to OS </t>
  </si>
  <si>
    <t>Test is to verify Global Reset functionality cycles check in SUT
 </t>
  </si>
  <si>
    <t>BIOS Optimization plan,BIOS_Optimization,MCU_NO_HARM,COMMON_QRC_BAT,EC-FV,RKL-S X2_(CML-S+CMP-H)_S102,RKL-S X2_(CML-S+CMP-H)_S62,MTL_PSS_0.5,ADL-P_QRC_BAT,UTR_SYNC,LNLM5SGC,LNLM4SDC1,LNLM3SDC2,LNLM3SDC3,LNLM3SDC4,LNLM3SDC5,LNLM2SDC6,MTLSGC1, MTLSDC4,MTLSDC1,MTLSDC2,MTLSDC3, MTLSDC5,MTLSDC4,,,RPL-Px_4SP2,RPL-Px_2SDC1,MTL-P_4SDC1,MTL-P_3SDC3,MTL-P_3SDC4,MTL-P_5SGC1,MTL-P_4SDC2,MTL-P_2SDC5,MTL-P_2SDC6,RPL-Px_4SDC1,RPL-P_3SDC3,RPL-S_5SGC1,RPL-S_2SDC3,RPL-S_2SDC2,RPL-S_2SDC1,RPL-S_4SDC2,RPL-S_4SDC1,RPL-S_3SDC1,ADL-M_3SDC1,RPL-SBGA_5SC,RPL-SBGA_4SC,RPL-SBGA_3SC,RPL-SBGA_3SC-2,RPL-SBGA_2SC1,RPL-SBGA_2SC21,ADL_SBGA_5GC,ADL_SBGA_3DC1,ADL_SBGA_3DC2,ADL_SBGA_3DC3,ADL_SBGA_3DC4,ADL_SBGA_3DC,RPL-P_5SGC1,RPL-P_2SDC5,RPL-P_2SDC3,RPL-P_2SDC4,RPL-P_2SDC6,RPL-P_PNP_GC,RPL-P_4SDC1,RPL-P_3SDC2,RPL-Px_5SGC1,MTL_HFPGA_SOC_S,RPL-S_ 5SGC1,RPL-S_2SDC7,RPL_S_MASTER,RPL_P_MASTER,RPL_S_BackwardCompc,ADL-S_ 5SGC_1DPC,ADL-S_4SDC1,ADL-S_4SDC2,ADL-S_4SDC3,ADL-S_3SDC4,MTL_Test_Suite,RPL_S_PSS_BASE,IFWI_FOC_BAT,IFWI_TEST_SUITE,MTL_IFWI_PSS_EXTENDED,IFWI_COMMON_UNIFIED,QRC_BAT_Customized,ADL-P_5SGC1,ADL-P_5SGC2,MTL_S_MASTER,ADL-M_5SGC1,ADL-M_3SDC2,ADL-M_2SDC1,ADL-M_2SDC2,MTL_SIMICS_IN_EXECUTION_TEST,MTL_S_PSS_0.8,MTL_IFWI_BAT,MTL_HSLE_Sanity_SOC,RPL_P_PSS_BIOS,MTL_S_BIOS_Emulation,ADL-S_Post-Si_In_Production,MTL-M/P_Pre-Si_In_ProductionMTL-M_4SDC2,MTL-M_2SDC5,MTL-M_2SDC6,MTL-M_3SDC3,MTL-M_5SGC1,MTL-M_2SDC4,MTL-M_4SDC1,MTL_IFWI_IAC_PUNIT,MTL_IFWI_IAC_DMU,MTL_IFWI_CBV_DMU,MTL_IFWI_CBV_PUNIT,MTL IFWI_Payload_Platform-Val,LNL_M_PSS0.5,LNL_M_PSS0.8,RPL-S_Post-Si_In_Production,MTL_M_P_PV_POR,MTL-P_IFWI_PO,MTL_P_Sanity,ARL_S_IFWI_0.8PSS</t>
  </si>
  <si>
    <t>Verify display for all connected pannels (HDMI, eDP, DP, MIPI, Onboard TypeC)</t>
  </si>
  <si>
    <t>fw.ifwi.unknown</t>
  </si>
  <si>
    <t>CSS-IVE-130215</t>
  </si>
  <si>
    <t>ADL-S_ADP-S_SODIMM_DDR5_1DPC_Alpha,AML_5W_Y22_ROW_PV,ADL-S_ADP-S_UDIMM_DDR5_1DPC_PreAlpha,CFL_H62_RS3_PV,CFL_H62_RS4_PV,CFL_H62_RS5_PV,CFL_H82_RS5_PV,CFL_H82_RS6_PV,CFL_KBPH_S62_RS3_PV,CFL_KBPH_S82_RS6_PV ,CFL_S62_RS4_PV,CFL_S62_RS5_PV,CFL_S82_RS5_PV,CFL_S82_RS6_PV,CFL_U43e_LP3_KC_PV,CFL_U43e_PV,CNL_H82_PV,CNL_U22_PV,CNL_Y22_PV,JSLP_POR_20H1_Alpha,JSLP_POR_20H1_PreAlpha,JSLP_POR_20H2_Beta,JSLP_POR_20H2_PV,JSLP_TestChip_19H1_PreAlpha,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TGL_ H81_RS4_Alpha,TGL_ H81_RS4_Beta,TGL_ H81_RS4_PV,TGL_H81_19H2_RS6_POE,TGL_H81_19H2_RS6_PreAlpha,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</si>
  <si>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Display Panels,HDMI</t>
  </si>
  <si>
    <t>BC-RQTBC-9723
BC-RQTBC-10638
JSLP: 1606766188
MTL: 16011327247</t>
  </si>
  <si>
    <t>Display enumeration and display should come up for all supported panels.</t>
  </si>
  <si>
    <t>ifwi.alderlake,ifwi.arrowlake,ifwi.jasperlake,ifwi.lunarlake,ifwi.meteorlake,ifwi.raptorlake,ifwi.rocketlake</t>
  </si>
  <si>
    <t>ifwi.alderlake,ifwi.jasperlake,ifwi.meteorlake,ifwi.raptorlake,ifwi.rocketlake</t>
  </si>
  <si>
    <t>open.test_review_phase</t>
  </si>
  <si>
    <t>All display panels should work properly </t>
  </si>
  <si>
    <t>GLK-IFWI-SI,UDL2.0_ATMS2.0,OBC-CNL-GPU-DDI-Display-MIPI_eDP_DP_HDMI,OBC-CFL-GPU-DDI-Display-MIPI_eDP_DP_HDMI,OBC-ICL-GPU-DDI-Display-MIPI_eDP_DP_HDMI,OBC-TGL-GPU-DDI-Display-MIPI_eDP_DP_HDMI,TGL_BIOS_PO_P3,TGL_IFWI_PO_P3,RKL_U_ERB,RKL_S_ERB,ADL_S_ERB_PO,rkl_cml_s62,IFWI_TEST_SUITE,ADL/RKL/JSL,COMMON_QRC_BAT,ADL_P_ERB_PO,ADL_P_ERB_BIOS_PO,MTL_Test_Suite,IFWI_SYNC,IFWI_COVERAGE_DELTA,ADLMLP4x,ADL-P_5SGC1,ADL-P_5SGC2,ADL-M_5SGC1,ADL-M_4SDC1,ADL-M_3SDC1,RPL-P_3SDC2,RPL-P_3SDC3,RPL-P_2SDC4,RPL-P_PNP_GC,RPL-S_ 5SGC1,RPL-S_4SDC1,RPL-S_3SDC1,RPL-S_4SDC2,RPL-S_2SDC1,RPL-S_2SDC2,RPL-S_2SDC3,MTL_IFWI_BAT,ADL_SBGA_5GC,RPL-S_2SDC7,ADL-M_Sanity_IFWI_New,ADL_SBGA_3DC1,ADL_SBGA_3DC2,ADL_SBGA_3DC3,ADL_SBGA_3DC4,ADL_SBGA_3SDC1,MTL-M_5SGC1,MTL-M_4SDC1,MTL-M_4SDC2,MTL-M_3SDC3,MTL-M_2SDC4,MTL-M_2SDC5,MTL-M_2SDC6,RPL-SBGA_5SC,RPL-SBGA_3SC,RPL-SBGA_2SC1,RPL-SBGA_2SC2,MTLSDC1,MTLSDC4,MTLSDC5</t>
  </si>
  <si>
    <t>fw.ifwi.pchc</t>
  </si>
  <si>
    <t>ifwi.alderlake,ifwi.arrowlake,ifwi.lunarlake,ifwi.meteorlake,ifwi.raptorlake,ifwi.rocketlake</t>
  </si>
  <si>
    <t>ifwi.alderlake,ifwi.meteorlake,ifwi.raptorlake,ifwi.rocketlake</t>
  </si>
  <si>
    <t>Verify NVMe functionality across pre and Post Sx cycles</t>
  </si>
  <si>
    <t>CSS-IVE-130534</t>
  </si>
  <si>
    <t>ADL-S_ADP-S_SODIMM_DDR5_1DPC_Alpha,AML_5W_Y22_ROW_PV,ADL-S_ADP-S_UDIMM_DDR5_1DPC_PreAlpha,AML_7W_Y22_KC_PV,AMLR_Y42_PV_RS6,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KBL_H42_PV,KBL_S22_PV,KBL_S42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</si>
  <si>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M.2 PCIe Gen3x2 and Gen3x4 NVMe</t>
  </si>
  <si>
    <t>https://hsdes.intel.com/appstore/article/#/1604377479
RKL: 1405575002</t>
  </si>
  <si>
    <t>NVMe SSD connected over PCIe should work fine without any other pre and post Sx states</t>
  </si>
  <si>
    <t>Detection and functionality of NVMe SSD pre and post Sx cycles</t>
  </si>
  <si>
    <t>ICL_BAT_NEW,BIOS_EXT_BAT,UDL2.0_ATMS2.0,OBC-CNL-PCH-PCIe-IO-Storage_NVME,OBC-ICL-PCH-PCIe-IO-Storage_NVME,OBC-TGL-PCH-PCIe-IO-Storage_NVME,CML_DG1,RKL_S_PO_Phase3_IFWI,RKL_POE,RKL_U_PO_Phase3_IFWI,IFWI_TEST_SUITE,RKL_Native_PO,RKL_Xcomp_PO,ADL/RKL/JSL,CML_H_ADP_S_PO,Phase_3,MTL_Test_Suite,IFWI_SYNC,ADL_N_IFWIIFWI_COVERAGE_DELTA,RPLSGC1,RPLSGC2,ADLMLP4x,ADL-P_5SGC1,ADL-P_5SGC2,ADL-M_5SGC1,ADL-M_3SDC1,ADL-M_2SDC1,RPL-Px_5SGC1, ,RPL-Px_4SDC1,RPL-Px_3SDC2,,RPL-P_3SDC2,RPL-S_ 5SGC1, RPL-S_4SDC1, RPL-S_4SDC2, RPL-S_2SDC2, RPL-S_2SDC3,RPL_S_IFWI_PO_Phase3, ADL_SBGA_5GC,RPL-P_3SDC3,ADL_SBGA_3SDC1,RPL_Px_PO_P3,MTL-M_5SGC1,MTL-M_4SDC2,MTL-M_2SDC6,RPL_SBGA_IFWI_PO_Phase3,MTL_IFWI_CBV_PMC,MTL_IFWI_CBV_PCHC,MTL_IFWI_CBV_BIOS,ADL_N_IFWI_4SDC1,ADL_N_IFWI_2SDC1,ADL_N_IFWI_IEC_BIOS,ADL_N_IFWI_IEC_PMC,ADL_N_IFWI_IEC_PCHC,MTL-P_5SGC1, MTL-P_4SDC1 ,MTL-P_4SDC2 ,MTL-P_3SDC3 ,MTL-P_3SDC4,RPL_P_PO_P3,RPL-Px_4SP2, RPL-Px_2SDC1,RPL-P_2SDC3,RPL-P_2SDC4,RPL-P_2SDC5,RPL-P_2SDC6,MTLSGC1,MTLSDC1,MTLSDC3,MTLSDC4,MTLSDC6,LNLM5SGC,LNLM4SDC1,LNLM3SDC2</t>
  </si>
  <si>
    <t>Verify ME driver can be Installed/uninstalled.</t>
  </si>
  <si>
    <t>fw.ifwi.csme</t>
  </si>
  <si>
    <t>CSS-IVE-131275</t>
  </si>
  <si>
    <t>ADL-S_ADP-S_SODIMM_DDR5_1DPC_Alpha,AML_5W_Y22_ROW_PV,ADL-S_ADP-S_UDIMM_DDR5_1DPC_PreAlpha,AML_7W_Y22_KC_PV,AMLR_Y42_PV_RS6,CML_S102_CMPV_DDR4_RS6_SR20_Beta,CML_S102_CMPV_DDR4_RS7_SR20_PV,CML_S62_CMPV_DDR4_RS6_SR20_Beta,CML_S62_CMPV_DDR4_RS7_SR20_PV,CNL_H82_PV,CNL_U20_GT0_PV,CNL_U22_PV,CNL_Y22_PV,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JSLP_Win10x_PreAlpha,JSLP_Win10x_PV,JSLP_Win10x_Alpha,JSLP_Win10x_Beta,ADL-P_ADP-LP_LP5_PreAlpha,ADL-P_ADP-LP_L4X_PreAlpha,ADL-M_ADP-M_LP4x_Win10x_PreAlpha,ADL-P_ADP-LP_DDR4_PreAlpha,ADL-P_ADP-LP_DDR5_PreAlpha</t>
  </si>
  <si>
    <t>CSE/TXE</t>
  </si>
  <si>
    <t>Pass Criteria: Test passes if ME driver can be Installed / uninstalled successfully and SUT is stable during the process.</t>
  </si>
  <si>
    <t>MEInfowin64.exe</t>
  </si>
  <si>
    <t>This Test case is to check ME driver can be Installed / uninstalled successfully.</t>
  </si>
  <si>
    <t>ICL_PSS_BAT_NEW,CNL_Automation_Production,InProdATMS1.0_03March2018,PSE 1.0,OBC-CNL-PCH-CSME-Manageability,OBC-ICL-PCH-CSME-Manageability,OBC-TGL-PCH-CSME-Manageability,IFWI_TEST_SUITE,ADL/RKL/JSL,MTL_Test_Suite,IFWI_SYNC,RPL_S_PSS_BASE,IFWI_FOC_BAT, ADL_N_IFWI,MTL_IFWI_PSS_EXTENDEDIFWI_COVERAGE_DELTA,RPLSGC1,RPLSGC2,ADLMLP4x,ADL-P_5SGC1,ADL-P_5SGC2,ADL-M_5SGC1,RPL-Px_5SGC1, RPL-Px_4SDC1, RPL-Px_3SDC2,RPL-S_ 5SGC1,RPL-S_4SDC1,RPL-S_4SDC2,RPL-S_3SDC1,RPL-S_2SDC1,RPL-S_2SDC2,RPL-S_2SDC3,MTL_IFWI_BAT,ADL_SBGA_5GC, ADL_SBGA_3DC4,RPL-S_2SDC7,LNL_M_IFWI_PSS,ADL-S_Post-Si_In_Production,MTL_IFWI_IAC_CSE,MTL_IFWI_CBV_CSME,MTL_IFWI_CBV_BIOS,ADL_N_IFWI_5SGC1,ADL_N_IFWI_4SDC1,ADL_N_IFWI_3SDC1,ADL_N_IFWI_2SDC1,ADL_N_IFWI_2SDC2,ADL_N_IFWI_2SDC3,ADL_N_IFWI_IEC_General,ADL_N_IFWI_IEC_CSME,RPL-SBGA_5SC,ARL_Px_IFWI_CI,RPL-SBGA_4SC,RPL-SBGA_3SC,MTLSDC1,MTLSDC2,MTLSDC4,ARL_S_IFWI_0.8PSS,MTLSGC1,MTLSDC1,MTLSDC2,MTLSDC3,MTLSDC4</t>
  </si>
  <si>
    <t>Verify 3.5mm jack Wired headphones/headset detection on pre and post Sx cycle</t>
  </si>
  <si>
    <t>fw.ifwi.bios,fw.ifwi.pchc,fw.ifwi.pmc</t>
  </si>
  <si>
    <t>CSS-IVE-131473</t>
  </si>
  <si>
    <t>ADL-S_ADP-S_SODIMM_DDR5_1DPC_Alpha,ADL-S_ADP-S_UDIMM_DDR5_1DPC_PreAlpha,GLK_B0_RS3_PV,ICL_U42_RS6_PV,ICL_Y42_RS6_PV,JSLP_POR_20H1_Alpha,JSLP_POR_20H1_PowerOn,JSLP_POR_20H1_PreAlpha,JSLP_POR_20H2_Beta,JSLP_POR_20H2_PV,JSLP_PSS_0.5_19H1_REV1,JSLP_PSS_0.8_19H1_REV2,JSLP_PSS_1.0_19H1_REV2,JSLP_PSS_1.1_19H1_REV2,JSLP_TestChip_19H1_PowerOn,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0.8,TGL_Simics_VP_RS2_PSS1.0,TGL_Simics_VP_RS2_PSS1.1,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</si>
  <si>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3.5mm Jack,audio codecs,S-states</t>
  </si>
  <si>
    <t>BC-RQTBC-10138
IceLake-UCIS-720
IceLake-UCIS-4251
IceLake-UCIS-4250
IceLake-UCIS-1738(Rev 2.3)
IceLake-UCIS-1911
IceLake-UCIS-1909
IceLake-UCIS-2779
4_335-UCIS-1794
TGL HSD-ES ID 1209951422 
TGL HSD-ES ID 1209950179
TGL HSD-ES ID 220195286
TGL HSD-ES ID 220194417
BC-RQTBC-16198
JSL+:1604590079</t>
  </si>
  <si>
    <t>ICL_BAT_NEW,ICL-ArchReview-PostSi,ICL_RFR,TGL_PSS0.8C,BIOS_EXT_BAT,UDL2.0_ATMS2.0,TGL_VP_NA,OBC-ICL-PCH-AVS-Audio-HDA_Headphone,OBC-TGL-PCH-AVS-Audio-HDA_Headphone,rkl_cml_s62,IFWI_TEST_SUITE,ADL/RKL/JSL,MTL_Test_Suite,IFWI_SYNC,IFWI_COVERAGE_DELTA,ADLMLP4x,ADL-P_5SGC1,ADL-P_5SGC2,ADL-M_5SGC1,MTL_S_IFWI_PSS_0.8,RPL-P_5SGC1,RPL-P_4SDC1,RPL-P_3SDC2,RPL-P_2SDC4,RPL-S_ 5SGC1,RPL-S_4SDC1,RPL-S_4SDC2,RPL-S_2SDC2,RPL-S_2SDC3,ADL_SBGA_5GC,ADL_SBGA_3DC1,ADL_SBGA_3DC2,ADL_SBGA_3DC3,ADL_SBGA_3DC4,ADL-M_3SDC1,ADL-M_3SDC2,ADL-M_2SDC1,ADL-M_2SDC2,RPL-P_3SDC3,RPL-P_PNP_GC,ADL_M_LP5x_NA,ADL_SBGA_3SDC1,MTL-M_5SGC1,MTL-M_4SDC1,MTL-M_4SDC2,MTL-M_3SDC3,MTL-M_2SDC4,MTL-M_2SDC5,MTL-M_2SDC6,ADL-S_Post-Si_In_Production,MTL_IFWI_CBV_PMC,ADL_N_IFWI_5SGC1,ADL_N_IFWI_4SDC1,ADL_N_IFWI_3SDC1,ADL_N_IFWI_2SDC2,ADL_N_IFWI_2SDC3,ADL_N_IFWI_IEC_PMC,RPL-SBGA_5SC,RPL-SBGA_4SC,RPL-SBGA_3SC,RPL-SBGA_2SC1,RPL-SBGA_2SC2,RPL-S_2SDC8,RPL-P_2SDC4,RPL-P_2SDC5,RPL-P_2SDC6,ARL_S_IFWI_0.8PSS</t>
  </si>
  <si>
    <t>Verify WLAN connectivity over IPV6 network</t>
  </si>
  <si>
    <t>CSS-IVE-131546</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</si>
  <si>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R_Y_PV,KBLR_Y22_PV,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</si>
  <si>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CNVi,discrete WiFi/BT</t>
  </si>
  <si>
    <t>LKF: 4_335-UCIS-2381,4_335-LZ-798
JSLP: 1607196254
ADL:2202557896</t>
  </si>
  <si>
    <t>SUT should able to connect to IPV6 WIFI network and able to Data Transfer/Browsing  secure sites over Internet without any issues</t>
  </si>
  <si>
    <t>This TC is to Validate WLAN connectivity over IPV6 network</t>
  </si>
  <si>
    <t>ICL-ArchReview-PostSi,ICL_RFR,LKF_PO_Phase2,UDL2.0_ATMS2.0,LKF_PO_New_P3,OBC-CNL-PCH-CNVi-Connectivity-WiFi,OBC-CNL-PTF-CNVd-Connectivity-WiFi,OBC-CFL-PCH-CNVi-Connectivity-WiFi,OBC-CFL-PTF-CNVd-Connectivity-WiFi,OBC-LKF-PTF-CNVd-Connectivity-WiFi,OBC-ICL-PCH-CNVi-Connectivity-WiFi,OBC-ICL-PTF-CNVd-Connectivity-WiFi,OBC-TGL-PCH-CNVi-Connectivity-WiFi,OBC-TGL-PTF-CNVd-Connectivity-WiFi,CML_Delta_From_WHL,IFWI_TEST_SUITE,ADL/RKL/JSL,MTL_Test_Suite,IFWI_SYNC,ADL_N_IFWIIFWI_COVERAGE_DELTA,RPLSGC2,RPLSGC1,ADLMLP4x,ADL-P_5SGC1,ADL-P_5SGC2,ADL-M_5SGC1,ADL-M_4SDC1,ADL-M_3SDC1,ADL-M_3SDC3,ADL-M_2SDC1,RPL-S_3SDC1,RPL-S_ 5SGC1, RPL-S_4SDC1, RPL-S_4SDC2, RPL-S_2SDC1,  RPL-S_2SDC2, RPL-S_2SDC3, RPL-S_2SDC4,MTL_IFWI_BAT,ADL_SBGA_5GC,RPL-SBGA_3SC1,RPL-SBGA_5SC,RPL-Px_5SGC1,RPL-Px_4SDC1,ADL-M_3SDC2,,ADL-M_2SDC2,ADL-M_5SGC1,ADL-M_3SDC2,ADL-M_2SDC2,RPL-S_3SDC2,RPL-S_3SDC3,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ADL_SBGA_3SDC1,MTL IFWI_Payload_Platform-Val,ADL_N_IFWI_5SGC1, ADL_N_IFWI_4SDC1, ADL_N_IFWI_3SDC1,  ADL_N_IFWI_2SDC1, ADL_N_IFWI_2SDC2, ADL_N_IFWI_2SDC3,ADL_N_IFWI_5SGC1, ADL_N_IFWI_4SDC1,   ADL_N_IFWI_2SDC1, ADL_N_IFWI_2SDC2,RPL-S_2SDC8,RPL-Px_4SP2,RPL-Px_2SDC1, MTLSGC1, MTLSDC1, MTLSDC2, MTLSDC3, MTLSDC4, MTLSDC5</t>
  </si>
  <si>
    <t>bhiman1x</t>
  </si>
  <si>
    <t>fw.ifwi.bios</t>
  </si>
  <si>
    <t>Platform Protection and SysFW Security</t>
  </si>
  <si>
    <t>Verify Memory initialization check completed successfully</t>
  </si>
  <si>
    <t>CSS-IVE-131656</t>
  </si>
  <si>
    <t>Memory Technologies and Topologies</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</si>
  <si>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</si>
  <si>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Memory Technologies/Topologies</t>
  </si>
  <si>
    <t>Test case has been drafted based on the TGL PO test plan</t>
  </si>
  <si>
    <t>Able to see Memory initialization check should complete successfully</t>
  </si>
  <si>
    <t>Putty,TeraTerm</t>
  </si>
  <si>
    <t>This test case is to Verify Memory initialization check completed successfully</t>
  </si>
  <si>
    <t>TGL_BIOS_PO_P1,RKL_S_PO_Phase2_IFWI,RKL_U_PO_Phase2_IFWI,IFWI_TEST_SUITE,RKL_Native_PO,RKL_Xcomp_PO,Phase_2,ADL/RKL/JSL,COMMON_QRC_BAT,MTL_Test_Suite,IFWI_SYNC,IFWI_FOC_BAT,ADL_N_IFWI,MTL_IFWI_PSS_EXTENDEDIFWI_COVERAGE_DELTA,RPLSGC1,RPLSGC2,ADLMLP4x,ADL-P_5SGC1,ADL-P_5SGC2,MTL_IFWI_Sanity,ADL-M_5SGC1,RPL-Px_5SGC1,RPL-Px_4SDC1,RPL-Px_3SDC2,RPL-P_5SGC1,RPL-P_4SDC1,RPL-P_3SDC2,RPL-S_ 5SGC1,RPL-S_4SDC1,RPL-S_4SDC2,RPL-S_3SDC1,RPL-S_2SDC1,RPL-S_2SDC2,RPL-S_2SDC3,RPL-S_2SDC4,RPL_S_IFWI_PO_Phase2,ADL_SBGA_5GC,ADL_SBGA_3SDC1,LNL_M_IFWI_PSS,RPL_Px_PO_P2,ADL-S_Post-Si_In_Production,MTL-M/P_Pre-Si_In_Production,MTL-M_5SGC1,MTL-M_4SDC1,MTL-M_4SDC2,MTL-M_3SDC3,MTL-M_2SDC4,MTL-M_2SDC5,MTL-M_2SDC6,RPL_SBGA_IFWI_PO_Phase2,MTL IFWI_Payload_Platform-Val,MTL-S_Pre-Si_In_Production,ADL_N_IFWI_5SGC1,ADL_N_IFWI_4SDC1,ADL_N_IFWI_3SDC1,ADL_N_IFWI_2SDC1,ADL_N_IFWI_2SDC2,ADL_N_IFWI_2SDC3,ADL_N_IFWI_IEC_BIOS,MTL-P_5SGC1,MTL-P_4SDC1,MTL-P_4SDC2,MTL-P_3SDC3,MTL-P_3SDC4,MTL-P_2SDC5,MTL-P_2SDC6,RPL_P_PO_P2,RPL-Px_4SP2, RPL-Px_2SDC1,RPL-P_2SDC3,RPL-P_2SDC4,RPL-P_2SDC5,RPL-P_2SDC6,RPL-SBGA_3SC-2,MTL-P_IFWI_PO,MTLSGC1,MTLSDC1,MTLSDC2,MTLSDC3,MTLSDC4,MTLSDC5,MTLSDC6,LNLM5SGC,LNLM4SDC1,LNLM3SDC2,LNLM3SDC3,LNLM3SDC4,LNLM3SDC5,LNLM2SDC6,ARL_S_IFWI_0.8PSS</t>
  </si>
  <si>
    <t>Verify BIOS CSME HECI interaction check successful</t>
  </si>
  <si>
    <t>CSS-IVE-131657</t>
  </si>
  <si>
    <t>ADL-S_ADP-S_SODIMM_DDR5_1DPC_Alpha,ADL-S_ADP-S_UDIMM_DDR5_1DPC_PreAlpha,JSLP_POR_20H1_Alpha,JSLP_POR_20H1_PowerOn,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</si>
  <si>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CSE-BIOS HECI</t>
  </si>
  <si>
    <t>BIOS CSME HECI interaction check successful</t>
  </si>
  <si>
    <t>ifwi.alderlake,ifwi.arrowlake,ifwi.lunarlake,ifwi.meteorlake,ifwi.raptorlake</t>
  </si>
  <si>
    <t>This test case is to verify BIOS CSME HECI interaction check successful</t>
  </si>
  <si>
    <t>TGL_BIOS_PO_P1,RKL_S_PO_Phase2_IFWI,RKL_U_PO_Phase2_IFWI,IFWI_TEST_SUITE,RPL-P_5SGC1,RPL-P_5SGC2,RPL-P_4SDC1,RPL-P_3SDC2,RPL-P_2SDC3,RKL_Native_PO,RKL_Xcomp_PO,Phase_2,ADL/RKL/JSL,COMMON_QRC_BAT,MTL_Test_Suite,IFWI_SYNC,ADL_N_IFWI_5SGC1,ADL_N_IFWI_4SDC1,ADL_N_IFWI_3SDC1,ADL_N_IFWI_2SDC1,ADL_N_IFWI_2SDC2,ADL_N_IFWI_2SDC3,RPL-S_5SGC1,RPL-S_2SDC3,RPL-S_2SDC2,RPL-S_2SDC7,RPL-S_2SDC1,RPL-S_3SDC1,RPL-S_4SDC1,RPL-S_3SDC2,ADL_SBGA_5GC,IFWI_FOC_BAT,ADL_N_IFWI,MTL_IFWI_PSS_EXTENDEDIFWI_COVERAGE_DELTA,RPLSGC2,RPLSGC1,ADLMLP4x,ADL-P_5SGC1,ADL-P_5SGC2,ADL-M_5SGC1,RPL_S_IFWI_PO_Phase2x,RPL-S_ 5SGC1,RPL-S_4SDC2,RPL-S_2SDC4,MTL_IFWI_BAT,LNL_M_IFWI_PSS,RPL_Px_PO_P2,ADL-S_Post-Si_In_Production,MTL-M/P_Pre-Si_In_Production,RPL_SBGA_IFWI_PO_Phase2,MTL_IFWI_CBV_CSME,MTL-S_Pre-Si_In_Production,ADL_N_IFWI_IEC_BIOS,ADL_N_IFWI_IEC_CSME,RPL_P_PO_P2,ADL-N_Post-Si_In_Production,RPL-S_Post-Si_In_Production,LNL-M_Pre-Si_In_Production,RPL-SBGA_5SC,RPL-SBGA_4SC,RPL-SBGA_3SC,ARL_S_IFWI_0.8PSS</t>
  </si>
  <si>
    <t>Verify MCU revision  MSR IA32_BIOS_Sign_ID</t>
  </si>
  <si>
    <t>fw.ifwi.socc,fw.ifwi.iunit</t>
  </si>
  <si>
    <t>CSS-IVE-131660</t>
  </si>
  <si>
    <t>JSLP_POR_20H1_Alpha,JSLP_POR_20H1_PowerOn,JSLP_POR_20H1_PreAlpha,JSLP_POR_20H2_Beta,JSLP_POR_20H2_PV,JSLP_TestChip_19H1_PreAlpha,TGL_UY42_PO,JSLP_Win10x_PreAlpha,JSLP_Win10x_PV,JSLP_Win10x_Alpha,JSLP_Win10x_Beta</t>
  </si>
  <si>
    <t>TGL:BC-RQTBCTL-2804</t>
  </si>
  <si>
    <t>MCU revision version should  be same in BIOS and OS </t>
  </si>
  <si>
    <t>ifwi.alderlake,ifwi.arrowlake,ifwi.jasperlake,ifwi.lunarlake,ifwi.meteorlake,ifwi.raptorlake</t>
  </si>
  <si>
    <t>ifwi.alderlake,ifwi.jasperlake,ifwi.meteorlake,ifwi.raptorlake</t>
  </si>
  <si>
    <t>This test case is to Verify BIOS-pcode mailbox interface status updating i</t>
  </si>
  <si>
    <t>TGL_BIOS_PO_P1,ADL/RKL/JSL,COMMON_QRC_BAT,IFWI_TEST_SUITE,RPL-P_5SGC1,RPL-P_4SDC1,RPL-P_2SDC3,RPL-P_3SDC2,RPL-P_5SGC2,MTL_Test_Suite,IFWI_SYNC,ADL_N_IFWI_5SGC1,ADL_N_IFWI_4SDC1,ADL_N_IFWI_3SDC1,ADL_N_IFWI_2SDC1,ADL_N_IFWI_2SDC2,ADL_N_IFWI_2SDC3,RPL-S_5SGC1,RPL-S_2SDC3,RPL-S_2SDC2,RPL-S_2SDC7,RPL-S_2SDC1,RPL-S_3SDC1,RPL-S_4SDC1,RPL-S_3SDC2,ADL_SBGA_5GC,ADL_N_IFWIIFWI_COVERAGE_DELTA,ADL-M_5SGC1,RPL_S_MASTER,RPL_P_MASTER,RPL-S_ 5SGC1,RPL-S_4SDC1,RPL-S_3SDC2,RPL-S_4SDC2,RPL-S_3SDC1,RPL-S_2SDC1,RPL-S_2SDC2,RPL-S_2SDC7,RPL-S_2SDC3,RPL-S_2SDC4,MTL_IFWI_BAT,MTL_IFWI_CBV_DMU,MTL_IFWI_CBV_PUNIT,MTL_IFWI_CBV_CSME,ADL_N_IFWI_IEC_General,ADL_N_IFWI_IEC_Chipset_init</t>
  </si>
  <si>
    <t>Verify Bluray playback with PAVP</t>
  </si>
  <si>
    <t>CSS-IVE-131753</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</si>
  <si>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</si>
  <si>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PAVP</t>
  </si>
  <si>
    <t>BC-RQTBC-2926
BC-RQTBC-13756
RKL : 1209951652</t>
  </si>
  <si>
    <t>Blueray play back should be done properly after enabling PAVP</t>
  </si>
  <si>
    <t>Test case is to verify Blueray play back with PAVP enable</t>
  </si>
  <si>
    <t>ICL-ArchReview-PostSi,ICL_RFR,UDL2.0_ATMS2.0,OBC-ICL-GPU-PAVP-Graphics-eDP,OBC-TGL-GPU-PAVP-Graphics-eDP,rkl_cml_s62,RKL_U_PO_Phase3_IFWI,IFWI_TEST_SUITE,RKL_Native_PO,RKL_Xcomp_PO,ADL/RKL/JSL,CML_H_ADP_S_PO,COMMON_QRC_BAT,ADL_Arch_Phase3,Phase_3,MTL_Test_Suite,IFWI_SYNC,ADL_N_IFWIIFWI_COVERAGE_DELTA,ADLMLP4x,ADL-P_5SGC1,ADL-P_5SGC2,ADL-M_5SGC1,RPL-Px_5SGC1,RPL-Px_4SDC1,RPL-P_5SGC1,RPL-P_4SDC1,RPL-P_3SDC2,RPL-P_2SDC4,RPL-S_ 5SGC1,RPL-S_4SDC1,RPL-S_3SDC1,RPL-S_4SDC2,RPL-S_2SDC1,RPL-S_2SDC2,RPL-S_2SDC3,RPL_S_IFWI_PO_Phase3,ADL_SBGA_5GC,ADL_SBGA_3DC1,ADL_SBGA_3DC2,ADL_SBGA_3DC3,ADL_SBGA_3DC4,ADL-M_3SDC1,ADL-M_3SDC2,ADL-M_2SDC1,ADL-M_2SDC2,RPL-P_3SDC3,RPL-P_PNP_GC,RPL-S_2SDC7,ADL_SBGA_3SDC1,RPL_Px_PO_P3,MTL-M_5SGC1,MTL-M_4SDC1,MTL-M_4SDC2,MTL-M_3SDC3,MTL-M_2SDC4,MTL-M_2SDC5,MTL-M_2SDC6,RPL_SBGA_IFWI_PO_Phase3,MTL_IFWI_CBV_IUNIT,MTL IFWI_Payload_Platform-Val,ADL_N_IFWI_5SGC1,ADL_N_IFWI_4SDC1,ADL_N_IFWI_3SDC1,ADL_N_IFWI_2SDC1,ADL_N_IFWI_2SDC2,ADL_N_IFWI_2SDC3,RPL_P_PO_P3,RPL-SBGA_5SC,RPL-SBGA_4SC,RPL-SBGA_3SC,RPL-SBGA_2SC1,RPL-SBGA_2SC2,ARL_Px_IFWI_CI</t>
  </si>
  <si>
    <t>Verify Bluray playback with PAVP on multiple display panels</t>
  </si>
  <si>
    <t>CSS-IVE-131756</t>
  </si>
  <si>
    <t>ADL-S_ADP-S_SODIMM_DDR5_1DPC_Alpha,AML_5W_Y22_ROW_PV,ADL-S_ADP-S_UDIMM_DDR5_1DPC_PreAlpha,CFL_H62_RS2_PV,CFL_H62_RS3_PV,CFL_H62_RS4_PV,CFL_H62_RS5_PV,CFL_H62_uSFF_KC_RS4_PV,CFL_H82_RS5_PV,CFL_H82_RS6_PV,CFL_KBPH_S62_RS3_PV,CFL_S42_RS4_PV,CFL_S42_RS5_PV,CFL_S62_RS4_PV,CFL_S62_RS5_PV,CFL_S82_RS5_PV,CFL_S82_RS6_PV,CFL_U43e_LP3_KC_PV,CFL_U43e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</si>
  <si>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BC-RQTBC-2926
BC-RQTBC-13756
IceLake-UCIS-1501
RKL : 1209951653</t>
  </si>
  <si>
    <t>Play back should be fine on display panels with PAVP enable</t>
  </si>
  <si>
    <t>AV play back should be find on all supported display panels with PAVP enabled</t>
  </si>
  <si>
    <t>ICL-ArchReview-PostSi,ICL_RFR,UDL2.0_ATMS2.0,OBC-ICL-GPU-PAVP-Graphics-eDP_DP_HDMI,OBC-TGL-GPU-PAVP-Graphics-eDP_DP_HDMI,rkl_cml_s62,IFWI_TEST_SUITE,RKL_Native_PO,RKL_Xcomp_PO,ADL/RKL/JSL,COMMON_QRC_BAT,ADL_Arch_Phase3,Phase_3,MTL_Test_Suite,IFWI_SYNC,ADL_N_IFWIIFWI_COVERAGE_DELTA,ADLMLP4x,ADL-P_5SGC1,ADL-P_5SGC2,ADL-M_5SGC1,RPL-Px_5SGC1,RPL-Px_4SDC1,RPL-P_5SGC1,RPL-P_4SDC1,RPL-P_3SDC2,RPL-P_2SDC4,RPL-S_ 5SGC1,RPL-S_4SDC1,RPL-S_3SDC1,RPL-S_4SDC2,RPL-S_2SDC1,RPL-S_2SDC2,RPL-S_2SDC3,ADL_SBGA_5GC,ADL_SBGA_3DC1,ADL_SBGA_3DC2,ADL_SBGA_3DC3,ADL_SBGA_3DC4,ADL-M_3SDC1,ADL-M_3SDC2,ADL-M_2SDC1,ADL-M_2SDC2,RPL-P_3SDC3,RPL-P_PNP_GC,RPL-S_2SDC7,ADL_SBGA_3SDC1,MTL_IFWI_CBV_IUNIT,MTL IFWI_Payload_Platform-Val,RPL-SBGA_5SC,RPL-SBGA_4SC,RPL-SBGA_3SC,RPL-SBGA_2SC1,RPL-SBGA_2SC2,RPL-SBGA_4SC</t>
  </si>
  <si>
    <t>Verify whether different types of IFWI (Release,Performance ) can be booted or not</t>
  </si>
  <si>
    <t>CSS-IVE-131799</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</si>
  <si>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2_PSS_1.1,ICL_U42_RS6_PV,ICL_UN42_KC_PV_RS6,ICL_Y42_RS6_PV,ICL_YN42_RS6_PV,KBL_H42_PV,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</si>
  <si>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BC-RQTBC-13038</t>
  </si>
  <si>
    <t>The machine should boot properly after flashing all different types of IFWI (Release,Performance )</t>
  </si>
  <si>
    <t>ifwi.alderlake,ifwi.lunarlake,ifwi.raptorlake</t>
  </si>
  <si>
    <t>ifwi.alderlake,ifwi.raptorlake,ifwi.rocketlake</t>
  </si>
  <si>
    <t>Intention of the testcase is to verify different types of IFWI (Release,Performance ) can be booted or not</t>
  </si>
  <si>
    <t>IFWI,ICL-ArchReview-PostSi,GLK-RS3-10_IFWI,InProdATMS1.0_03March2018,PSE 1.0,OBC-CNL-PCH-SystemFlash-IFWI,OBC-CFL-PCH-SystemFlash-IFWI,OBC-LKF-PCH-SystemFlash-IFWI,OBC-TGL-PCH-Flash-System,OBC-ICL-PCH-Flash-System,GLK_ATMS1.0_Automated_TCs,KBLR_ATMS1.0_Automated_TCs,TGL_BIOS_PO_P1,RKL_S_PO_Phase3_IFWI,RKL_POE,RKL_U_PO_Phase3_IFWI,IFWI_TEST_SUITE,RPL-P_5SGC1,RPL-P_5SGC2,RPL-P_4SDC1,RPL-P_3SDC2,RPL-P_2SDC3,RKL_Native_PO,RKL_Xcomp_PO,Phase_2,ADL/RKL/JSL,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Px_5SGC1,RPL-Px_3SDC1,RPL_S_IFWI_PO_Phase2,RPL-S_ 5SGC1,RPL-S_4SDC1,RPL-S_3SDC2,RPL-S_4SDC2,RPL-S_3SDC1,RPL-S_2SDC1,RPL-S_2SDC2,RPL-S_2SDC7,RPL-S_2SDC3,RPL-S_2SDC4,ADL_SBGA_3SDC1,RPL_Px_PO_P2,ADL-S_Post-Si_In_Production,RPL_SBGA_IFWI_PO_Phase2,ADL_N_IFWI_IEC_CSME,RPL_P_PO_P2,RPL-SBGA_5SC,RPL-SBGA_4SC,RPL-SBGA_3SC</t>
  </si>
  <si>
    <t>Verify local user cannot enter MEBx settings to change Intel  Standard Manageability Configuration with Wired LAN, when Storage redirection is active</t>
  </si>
  <si>
    <t>CSS-IVE-131885</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</si>
  <si>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</si>
  <si>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LAN,MEBx</t>
  </si>
  <si>
    <t>BC-RQTBC-8351
ICL: BC-RQTBC-14590
TGL: BC-RQTBCTL-943
RKL: 2203203139</t>
  </si>
  <si>
    <t>SUT must be able to enter BIOS setup,Ctrl+P option should not be available</t>
  </si>
  <si>
    <t>bios.arrowlake,bios.lunarlake,bios.meteorlake,bios.raptorlake,bios.tigerlake,ifwi.alderlake,ifwi.arrowlake,ifwi.lunarlake,ifwi.meteorlake,ifwi.raptorlake,ifwi.rocketlake</t>
  </si>
  <si>
    <t>Negative</t>
  </si>
  <si>
    <t>This is a negative testcase. when Storage redirection is established SUT MEBx settings should be disabled during the POST stage. Hence SUT user cannot disable Storage redirection
Steps:
Connect Storage Redirection Session from Server SUT to Client SUT using IMRGUI Tool in the server
Locate ME Tools/Redirection\RCConsole\C++ and open command prompt in server
Run the command "RemoteControlTyped.exe -s activate -verbose -host SUT-IP -user admin -pass Admin@98"
Run the command "RemoteControlTyped.exe -p busreset -verbose -host SUT-IP -user admin -pass Admin@98"
In the SUT, Press F2 while booting, check for BIOS menu options
Expected result:
"Ctrl+P" ( MEBx setting ) should not be available</t>
  </si>
  <si>
    <t>CSE,CFL-PRDtoTC-Mapping,ICL-ArchReview-PostSi,BIOS_EXT_BAT,UDL2.0_ATMS2.0,IFWI_TEST_SUITE,ADL/RKL/JSL,Delta_IFWI_BIOS,RKL-S X2_(CML-S+CMP-H)_S102,RKL-S X2_(CML-S+CMP-H)_S62,MTL_Test_Suite,IFWI_SYNCIFWI_COVERAGE_DELTA,ADL-S_4SDC1,ADL-S_4SDC1,RPLSGC1,RPLSGC2,ADL-S_3SDC1,ADL_SBGA_5GC, ADL_SBGA_3DC4,RPL-S_4SDC1,ARL_S_MASTER,ARL_P_MASTER,RPL-S_3SDC1,RPL-S_2SDC3, RPL-S_2SDC3,MTL_IFWI_CBV_CSME,RPL-SBGA_5SC,MTL-P_5SGC1,RPL-P_2SDC5,LNLM3SDC2,MTLSGC1,MTLSDC1</t>
  </si>
  <si>
    <t>Verify SUT ability to Start Storage Redirection Session over Wireless LAN</t>
  </si>
  <si>
    <t>CSS-IVE-131889</t>
  </si>
  <si>
    <t>ADL-S_ADP-S_SODIMM_DDR5_1DPC_Alpha,AML_5W_Y22_ROW_PV,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V,CML_U62_DDR4_HR19_POE,CML_U62_DDR4_SR20_Beta,CML_U62_DDR4_SR20_PV,CML_U62_LP3_SR20_Beta,CML_U62_LP3_SR20_POE,CML_U62_LP3_SR20_PV,CML_U62_LP4x_SR20_POE,CNL_H82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</si>
  <si>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MEBx,USB2.0,WiFi</t>
  </si>
  <si>
    <t>BC-RQTBC-8351
ICL: BC-RQTBC-14562
TGL: 220195329,220816542</t>
  </si>
  <si>
    <t>Server should be able to establish Storage Redirection session with the SUT without errors/exceptions.</t>
  </si>
  <si>
    <t>Steps:
Boot the SUT
Start Storage Redirection session to SUT
Expected Results
Storage redirection session should be established</t>
  </si>
  <si>
    <t>CSE,ICL-ArchReview-PostSi,TGL_RFR,TGL_NEW,UDL2.0_ATMS2.0,IFWI_TEST_SUITE,ADL/RKL/JSL,COMMON_QRC_BAT,Delta_IFWI_BIOS,RKL-S X2_(CML-S+CMP-H)_S102,RKL-S X2_(CML-S+CMP-H)_S62,MTL_Test_Suite,RPLSGC1,RPLSGC2,IFWI_SYNC,IFWI_Coverage_Delta,ADLMLP4x,ADL-P_5SGC1,ADL-M_5SGC1,ADL-P_4SDC2,ADL-P_3SDC3,RPL_S_MASTER,RPL-S_4SDC1,RPL-S_3SDC2,RPL-S_2SDC3,MTL_IFWI_BAT,ADL_SBGA_5GC, ADL_SBGA_3DC4, RPL-S_3SDC2,MTL_IFWI_QAC,MTL_IFWI_CBV_CSME,RPL-SBGA_5SC,MTLSDC2,LNLM5SGC,MTLSDC2</t>
  </si>
  <si>
    <t>S0/M0 transition during CS state</t>
  </si>
  <si>
    <t>bios.cpu_pm,bios.me,fw.ifwi.ish</t>
  </si>
  <si>
    <t>CSS-IVE-131893</t>
  </si>
  <si>
    <t>ADL-S_ADP-S_SODIMM_DDR5_1DPC_Alpha,AML_5W_Y22_ROW_PV,ADL-S_ADP-S_UDIMM_DDR5_1DPC_PreAlpha,AMLR_Y42_PV_RS6,CFL_H62_RS2_PV,CFL_H62_RS3_PV,CFL_H62_RS4_PV,CFL_H62_RS5_PV,CFL_H82_RS5_PV,CFL_H82_RS6_PV,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</si>
  <si>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InstantGo (CS),MoS (Modern Standby),Virtual Lid</t>
  </si>
  <si>
    <t>BC-RQTBC-8351, BC-RQTBC-12585,BC-RQTBC-12595,BC-RQTBC-14511
TGL: BC-RQTBCTL-883 
RKL:2203202963
RKL:2203203028</t>
  </si>
  <si>
    <t>Transition should be without any issues.</t>
  </si>
  <si>
    <t>bios.arrowlake,bios.lunarlake,bios.meteorlake,bios.raptorlake,bios.tigerlake,ifwi.alderlake,ifwi.arrowlake,ifwi.jasperlake,ifwi.lunarlake,ifwi.meteorlake,ifwi.raptorlake,ifwi.rocketlake</t>
  </si>
  <si>
    <t>bios.arrowlake,bios.meteorlake,bios.raptorlake,ifwi.alderlake,ifwi.jasperlake,ifwi.meteorlake,ifwi.raptorlake,ifwi.rocketlake</t>
  </si>
  <si>
    <t>MEInfo.exe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</si>
  <si>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</si>
  <si>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CFL-PRDtoTC-Mapping,InProdATMS1.0_03March2018,PSE 1.0,IFWI_TEST_SUITE,ADL/RKL/JSL,Delta_IFWI_BIOS,RKL-S X2_(CML-S+CMP-H)_S102,RKL-S X2_(CML-S+CMP-H)_S62,MTL_Test_Suite,IFWI_SYNC,MTL_S_MASTER,RPL_S_MASTER,RPL_P_MASTER,MTL_P_MASTER,MTL_M_MASTER,IFWI_FOC_BAT,ADL-S_ 5SGC_1DPCIFWI_COVERAGE_DELTA,ADL-S_4SDC1,RPLSGC1,RPLSGC2,RPL-S_5SGC1,RPL-S_4SDC1,RPL-S_4SDC2,RPL-S_3SDC1,RPL-S_2SDC1,RPL-S_2SDC2,RPL-S_2SDC3,ADLMLP4x,ADL-P_5SGC1,ADL-P_5SGC2,ADL-M_5SGC1,RPL-Px_5SGC1,RPL-Px_4SDC1,RPL-P_5SGC1,RPL-P_5SGC2,RPL-P_4SDC1,RPL-P_3SDC2,RPL-P_2SDC3,ADL-S_ 5SGC1,ADL-S_ 5SGC2,ADL-S_2SDC4,ADL-S_4SDC2,ADL-S_4SDC3,ADL-S_3SDC1,ADL-S_3SDC2,ADL-S_3SDC3,NA_4_FHF,MTL_IFWI_BAT,ADL_SBGA_5GC,ADL_SBGA_3DC4,ARL_PX_MASTER,ARL_S_MASTER,TGL_NEW,UDL2.0_ATMS2.0,IFWI_COVERAGE_DELTA,ADL_M_TS,ADL-P_4SDC2,ADL-P_3SDC3,RPL-S_2SDC7,MTL-M_5SGC1,MTL-M_4SDC1,MTL-M_4SDC2,MTL-M_3SDC3,MTL-M_2SDC4,MTL-M_2SDC5,MTL-M_2SDC6,MTL_IFWI_IAC_CSE,MTL_IFWI_IAC_PUNIT,MTL_IFWI_IAC_DMU,MTL_IFWI_CBV_DMU,MTL_IFWI_CBV_PUNIT,MTL_IFWI_CBV_CSME,RPL-SBGA_5SC,MTL-P_5SGC1,MTL-P_4SDC1,MTL-P_4SDC2,MTL-P_3SDC3,MTL-P_3SDC4,MTL-P_2SDC5,MTL-P_2SDC6,RPL-S_2SDC8,RPL-Px_4SP2,RPL-Px_2SDC1,RPL-P_5SGC,RPL-P_2SDC4,RPL-P_2SDC5,RPL-P_2SDC6,ARL_Px_IFWI_CI,RPL-SBGA_2SC1,RPL-SBGA_2SC2,MTLSDC1,MTLSDC2,MTLSGC1,MTLSDC1,MTLSDC2,MTLSDC3,MTLSDC4</t>
  </si>
  <si>
    <t>bios.raptorlake,ifwi.alderlake,ifwi.meteorlake,ifwi.raptorlake,ifwi.rocketlake</t>
  </si>
  <si>
    <t>Verify Storage-Redirection Session over Wired LAN</t>
  </si>
  <si>
    <t>CSS-IVE-131921</t>
  </si>
  <si>
    <t>ADL-S_ADP-S_SODIMM_DDR5_1DPC_Alpha,AML_5W_Y22_ROW_PV,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V,CML_U62_DDR4_HR19_POE,CML_U62_DDR4_SR20_Beta,CML_U62_DDR4_SR20_PV,CML_U62_LP3_SR20_Beta,CML_U62_LP3_SR20_POE,CML_U62_LP3_SR20_PV,CML_U62_LP4x_SR20_POE,CNL_H82_PV,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P_ADP-LP_DDR4_ALPHA,ADL-P_ADP-LP_DDR4_BETA,ADL-P_ADP-LP_DDR4_PV,ADL-P_ADP-LP_DDR4_PreAlpha</t>
  </si>
  <si>
    <t>BC-RQTBC-8351
BC-RQTBC-12663
BC-RQTBC-14561
BC-RQTBC-14562
TGL: BC-RQTBCTL-914 BC-RQTBCTL-916 
RKL: 2203203155,2203203158,2203203105
ADL:2205036663</t>
  </si>
  <si>
    <t>Storage Redirection (USB-R) session can be established with the client successfully.</t>
  </si>
  <si>
    <t>bios.arrowlake,bios.lunarlake,bios.meteorlake,bios.raptorlake,bios.rocketlake,bios.tigerlake,ifwi.alderlake,ifwi.arrowlake,ifwi.lunarlake,ifwi.meteorlake,ifwi.raptorlake,ifwi.rocketlake</t>
  </si>
  <si>
    <t>bios.lunarlake,bios.raptorlake,ifwi.alderlake,ifwi.meteorlake,ifwi.raptorlake,ifwi.rocketlake</t>
  </si>
  <si>
    <t>Add the SUT IP Address from File menu and click ok,then Double click on the clent IP Address. Enter username:admin, password:Admin@98Tests the ME feature Storage-Redirection
The SUT should be flashed with 5MB ME.
(This testcase will not work with 1.5 MB ME)
Steps:
1.Run the IMRGUI.exe in the server machine
2.Add the SUT IP Address from File menu and click ok,then Double click on the clent IP Address. Enter username:admin, password:Admin@98
3.Start Storage Redirection Session (USB-R)
Expected Results:
USB-R Session should be opened successfully
 </t>
  </si>
  <si>
    <t>CSE,CFL-PRDtoTC-Mapping,BIOS_EXT_BAT,UDL2.0_ATMS2.0,IFWI_TEST_SUITE,ADL/RKL/JSL,COMMON_QRC_BAT,Delta_IFWI_BIOS,RKL-S X2_(CML-S+CMP-H)_S102,RKL-S X2_(CML-S+CMP-H)_S62,MTL_Test_Suite,IFWI_SYNC,MTL_S_MASTER,RPL_S_MASTER,RPL_P_MASTERIFWI_COVERAGE_DELTA,ADL-S_4SDC1,ADL-S_4SDC1,RPLSGC1,RPLSGC2,RKL_S_X1_4SDC,RKL_S_X1_2*2SDC,NA_4_FHF,ADL_SBGA_5GC, ADL_SBGA_3DC4,RPL-S_4SDC1,ARL_PX_MASTER,ARL_S_MASTER,TGL_NEW,IFWI_COVERAGE_DELTA,ADL_M_TS,ADLMLP4x,ADL-P_4SDC2,ADL-P_3SDC3,MTL_IFWI_CBV_CSME,MTL-P_5SGC1,RPL-SBGA_5SC,RPL-P_2SDC5,MTLSDC1,LNLM3SDC2,LNL_M_PSS0.8,MTLSGC1,MTLSDC1</t>
  </si>
  <si>
    <t>Verify user is prompted for a new password and can"t use a non-strong password</t>
  </si>
  <si>
    <t>CSS-IVE-131922</t>
  </si>
  <si>
    <t>ADL-S_ADP-S_SODIMM_DDR5_1DPC_Alpha,AML_5W_Y22_ROW_PV,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ICL_HFPGA_RS1_PSS_1.0C,ICL_HFPGA_RS1_PSS_1.0P,ICL_HFPGA_RS2_PSS_1.1,ICL_Simics_VP_RS1_PSS_0.8C,ICL_Simics_VP_RS1_PSS_0.8P,ICL_Simics_VP_RS1_PSS_1.0C,ICL_Simics_VP_RS1_PSS_1.0P,ICL_Simics_VP_RS2_PSS_1.1,KBL_H42_PV,KBL_S22_PV,KBL_S42_PV,KBL_U21_PV,KBL_U22_PV,KBL_U23e_PV,KBL_Y22_PV,KBLR_Y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</si>
  <si>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BC-RQTBC-8351
BC-RQTBC-12658
BC-RQTBC-14557
BC-RQTBC-14555
TGL: BC-RQTBCTL-911,BC-RQTBCTL-909
RKL: 2203203082,2203203110,2203203138</t>
  </si>
  <si>
    <t>User should be promoted for password change to enter MEBx settings and Non-Strong Password should not be accepted by MEBx OROM.</t>
  </si>
  <si>
    <t>bios.alderlake,bios.arrowlake,bios.lunarlake,bios.meteorlake,bios.raptorlake,bios.rocketlake,bios.tigerlake,ifwi.alderlake,ifwi.arrowlake,ifwi.lunarlake,ifwi.meteorlake,ifwi.raptorlake,ifwi.rocketlake</t>
  </si>
  <si>
    <t>This test will verify if user will be prompted for a new password during the first time MEBx login. User cannot successfully use a non-strong password . Ex simple passwords like admin, admin@  etc should not be accepted
 </t>
  </si>
  <si>
    <t>CSE,CFL-PRDtoTC-Mapping,UDL2.0_ATMS2.0,RKL_PSS0.5,TGL_PSS_IN_PRODUCTION,IFWI_TEST_SUITE,ADL/RKL/JSL,Delta_IFWI_BIOS,RKL-S X2_(CML-S+CMP-H)_S102,RKL-S X2_(CML-S+CMP-H)_S62,MTL_Test_Suite,IFWI_SYNC,MTL_S_MASTER,RPL_S_MASTER,RPL_S_BACKWARDCOMP,RPL_P_MASTERIFWI_COVERAGE_DELTA,ADL-S_4SDC2,ADL-S_4SDC4,ADL_M_TS,ADLMLP4x,ADL-P_5SGC1,RKL_S_X1_4SDC,RKL_S_X1_2*2SDC,ADL-M_5SGC1,ADL_SBGA_5GC,ADL_SBGA_3DC4,RPL-S_4SDC1,RPL-S_3SDC1,RPL-S_2SDC3,ARL_S_MASTER,ARL_P_MASTER,ARL_PX_MASTER,ADL-S_ 5SGC_1DPC,MTL-M_5SGC1,MTL-M_3SDC3,MTL-M_2SDC4,MTL-M_2SDC5,MTL-M_2SDC6,MTL_IFWI_CBV_CSME,RPL-SBGA_5SC,MTL-P_5SGC1,MTL-P_3SDC4,MTL-P_2SDC6,RPL-P_5SGC1,RPL-P_3SDC2,RPL-P_2SDC4,RPL-P_2SDC5,MTLSDC1,MTLSDC2,LNLM5SGC,LNLM3SDC2,LNL_M_PSS0.8,MTLSGC1,MTLSDC1,MTLSDC2</t>
  </si>
  <si>
    <t>Verify if user is able to change ME Password</t>
  </si>
  <si>
    <t>CSS-IVE-131925</t>
  </si>
  <si>
    <t>ADL-S_ADP-S_SODIMM_DDR5_1DPC_Alpha,AML_5W_Y22_ROW_PV,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ICL_HFPGA_RS1_PSS_1.0C,ICL_HFPGA_RS1_PSS_1.0P,ICL_HFPGA_RS2_PSS_1.1,ICL_Simics_VP_RS1_PSS_0.8C,ICL_Simics_VP_RS1_PSS_0.8P,ICL_Simics_VP_RS1_PSS_1.0C,ICL_Simics_VP_RS1_PSS_1.0P,ICL_Simics_VP_RS2_PSS_1.1,KBL_H42_PV,KBL_S22_PV,KBL_S42_PV,KBL_U21_PV,KBL_U22_PV,KBL_U23e_PV,KBL_Y22_PV,KBLR_Y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</si>
  <si>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BC-RQTBC-8351
TGL: BC-RQTBCTL-909
 RKL:2203203110</t>
  </si>
  <si>
    <t>User should be able to change ME password to any strong password.</t>
  </si>
  <si>
    <t>Steps:
1. Boot SUT to MEBx by pressing Ctrl+P.  Log in ME using password Admin@98
2. Change Password from Admin@98 to any other strong password
3. Reset password back to Admin@98 for others to access the SUT.
Expected Results:
1. SUT successfully boots and log in is successful
2. Able to change password to any strong password
3. Password successfully changed back to Admin@98
 </t>
  </si>
  <si>
    <t>CSE,UDL2.0_ATMS2.0,RKL_PSS0.5,TGL_PSS_IN_PRODUCTION,IFWI_TEST_SUITE,ADL/RKL/JSL,COMMON_QRC_BAT,Delta_IFWI_BIOS,RKL-S X2_(CML-S+CMP-H)_S102,RKL-S X2_(CML-S+CMP-H)_S62,MTL_Test_Suite,IFWI_SYNC,RPL_S_MASTER,RPL_P_MASTER,ADL-S_4SDC1,ADL-S_4SDC2,ADL-S_4SDC4,MTL_S_MASTER,IFWI_COVERAGE_DELTA,ADL_M_TS,ADLMLP4x,ADL-P_5SGC1,RKL_S_X1_4SDC,RKL_S_X1_2*2SDC,ADL-M_5SGC1,ADL_SBGA_5GC,ADL_SBGA_3DC4,RPL-S_4SDC1,RPL-S_3SDC1,RPL-S_2SDC3,ARL_S_MASTER,ARL_PX_MASTER,MTL-M_5SGC1,MTL-M_3SDC3,MTL-M_2SDC4,MTL-M_2SDC5,MTL-M_2SDC6,MTL_IFWI_CBV_CSME,RPL-SBGA_5SC,MTL-P_5SGC1,MTL-P_3SDC4,MTL-P_2SDC6,RPL-P_5SGC1,RPL-P_3SDC2,RPL-P_2SDC4,RPL-P_2SDC5,ARL_Px_IFWI_CI,MTLSDC1,MTLSDC2,LNLM5SGC,LNLM3SDC2,LNL_M_PSS0.8,MTLSGC1,MTLSDC1,MTLSDC2</t>
  </si>
  <si>
    <t>Verify Local FW Updates option is available in MEBx /BIOS Setup</t>
  </si>
  <si>
    <t>CSS-IVE-131927</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</si>
  <si>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ICL_HFPGA_RS1_PSS_1.0C,ICL_HFPGA_RS1_PSS_1.0P,ICL_HFPGA_RS2_PSS_1.1,ICL_Simics_VP_RS1_PSS_0.8C,ICL_Simics_VP_RS1_PSS_0.8P,ICL_Simics_VP_RS1_PSS_1.0C,ICL_Simics_VP_RS1_PSS_1.0P,ICL_Simics_VP_RS2_PSS_1.1,JSLP_POR_20H1_PreAlpha,JSLP_POR_20H2_Beta,JSLP_POR_20H2_PV,KBL_H42_PV,KBL_S22_PV,KBL_S42_PV,KBL_U21_PV,KBL_U22_PV,KBL_U23e_PV,KBL_Y22_PV,KBLR_Y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ADL-P_ADP-LP_DDR4_ALPHA,ADL-P_ADP-LP_DDR4_BETA,ADL-P_ADP-LP_DDR4_PV,ADL-P_ADP-LP_DDR4_PreAlpha</t>
  </si>
  <si>
    <t>BC-RQTBC-8351
BC-RQTBC-12661
BC-RQTBC-14558
TGL: BC-RQTBCTL-912 ,BC-RQTBCTL-1213
RKL:BC-RQTBCTL-1213
CML:BC-RQTBC-16910 
RKL:2203202880, 2203203082,2203203151
JSLP:2203202880</t>
  </si>
  <si>
    <t>Local FW Updates option is available in MEBx</t>
  </si>
  <si>
    <t>Intel® ME Firmware Local Update shall provide the capability to allow or prevent Local Firmware Update. Local Firmware Update can be also protected by MEBx password.</t>
  </si>
  <si>
    <t>CSE,CFL-PRDtoTC-Mapping,UDL2.0_ATMS2.0,CML_Delta_From_WHL,IFWI_TEST_SUITE,Delta_IFWI_BIOS,RKL-S X2_(CML-S+CMP-H)_S102,RKL-S X2_(CML-S+CMP-H)_S62,MTL_Test_Suite,IFWI_SYNC,MTL_S_MASTER,RPL_S_MASTER,RPL_P_MASTERIFWI_COVERAGE_DELTA,ADL-S_4SDC1,ADL-S_4SDC2,ADL-S_4SDC4,RPLSGC1,RPLSGC2,ADLMLP4x,ADL-P_5SGC1,ADL-M_5SGC1,ADL-P_4SDC2,ADL-P_3SDC3,ADL_SBGA_5GC,ADL_SBGA_3DC4,RPL-S_4SDC1,RPL-S_3SDC1,RPL-S_2SDC3,ARL_S_MASTER,ARL_PX_MASTER,ADL-S_Post-Si_In_Production,MTL-M_5SGC1,MTL-M_3SDC3,MTL-M_2SDC4,MTL-M_2SDC5,MTL-M_2SDC6,MTL_IFWI_CBV_CSME,MTL_IFWI_CBV_BIOS,RPL-SBGA_5SC,MTL-P_5SGC1,MTL-P_3SDC4,MTL-P_2SDC6,RPL-P_5SGC1,RPL-P_3SDC2,RPL-P_2SDC4,RPL-P_2SDC5,ARL_Px_IFWI_CI,MTLSDC1,MTLSDC2,LNLM5SGC,LNLM3SDC2,MTLSGC1,MTLSDC1,MTLSDC2</t>
  </si>
  <si>
    <t>Verify user can set values for IPV4 Address and Subnet Mask Address</t>
  </si>
  <si>
    <t>CSS-IVE-131933</t>
  </si>
  <si>
    <t>ADL-S_ADP-S_SODIMM_DDR5_1DPC_Alpha,AML_5W_Y22_ROW_PV,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</si>
  <si>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BC-RQTBC-8351
RKL:2203203082</t>
  </si>
  <si>
    <t>User should be able to set static IP and Subnet Mask successfully in MEBx setup.</t>
  </si>
  <si>
    <t>The IPV4 and subnet mask settings are part of MEBX network configuration
 </t>
  </si>
  <si>
    <t>CSE,UDL2.0_ATMS2.0,OBC-CNL-PCH-CSME-Manageability-MEBx,OBC-CFL-PCH-CSME-Manageability-MEBx,OBC-ICL-PCH-CSME-Manageability-MEBx,OBC-TGL-PCH-CSME-Manageability-MEBx,IFWI_TEST_SUITE,ADL/RKL/JSL,COMMON_QRC_BAT,Delta_IFWI_BIOS,RKL-S X2_(CML-S+CMP-H)_S102,RKL-S X2_(CML-S+CMP-H)_S62,MTL_Test_Suite,IFWI_COVERAGE_DELTA,RPLSGC1,RPLSGC2,IFWI_SYNC,RPL_S_MASTER,ADLMLP4x,ADL-M_5SGC1,RPL-S_4SDC1,RPL-S_3SDC2,RPL-S_2SDC3,ADL_SBGA_5GC,ADL_SBGA_3DC4,LNL_M-MASTER,MTL_IFWI_CBV_CSME,RPL-SBGA_5SC,MTLSDC1,MTLSDC2,LNLM5SGC,LNLM3SDC2,MTLSGC1,MTLSDC1,MTLSDC2</t>
  </si>
  <si>
    <t>Verify if user can Save MEBx settings and exit MEBx successfully</t>
  </si>
  <si>
    <t>CSS-IVE-131934</t>
  </si>
  <si>
    <t>User must be able to Save and Exit MEBx successfully.</t>
  </si>
  <si>
    <t>bios.arrowlake,bios.raptorlake,bios.rocketlake,bios.tigerlake,ifwi.alderlake,ifwi.arrowlake,ifwi.lunarlake,ifwi.meteorlake,ifwi.raptorlake,ifwi.rocketlake</t>
  </si>
  <si>
    <t>When BIOS detects 5MB/Corporate ME FW SKU then it shall launch MEBx</t>
  </si>
  <si>
    <t>CSE,UDL2.0_ATMS2.0,OBC-CNL-PCH-CSME-Manageability-MEBx,OBC-CFL-PCH-CSME-Manageability-MEBx,OBC-ICL-PCH-CSME-Manageability-MEBx,OBC-TGL-PCH-CSME-Manageability-MEBx,RKL_PSS0.5,TGL_PSS_IN_PRODUCTION,IFWI_TEST_SUITE,ADL/RKL/JSL,COMMON_QRC_BAT,Delta_IFWI_BIOS,RKL-S X2_(CML-S+CMP-H)_S102,RKL-S X2_(CML-S+CMP-H)_S62,MTL_Test_Suite,IFWI_SYNC,IFWI_COVERAGE_DELTA,RPLSGC1,RPLSGC2,ADL_M_TS,ADLMLP4x,ADL-P_5SGC1, RKL_S_X1_4SDC,RKL_S_X1_2*2SDC,ADL-M_5SGC1,RPL-S_4SDC1,RPL-S_3SDC1,RPL-S_2SDC3,ADL_SBGA_5GC, ADL_SBGA_3DC4,MTL-M_5SGC1,MTL-M_3SDC3,MTL-M_2SDC4,MTL-M_2SDC5,MTL-M_2SDC6,
RPL-S_2SDC7,MTL_IFWI_CBV_CSME,RPL-SBGA_5SC,RPL-P_5SGC1,RPL-P_3SDC2,RPL-P_2SDC4,RPL-P_2SDC5,MTLSDC1,MTLSDC2,LNLM5SGC,LNLM3SDC2,MTLSGC1,MTLSDC1,MTLSDC2</t>
  </si>
  <si>
    <t>Verify availability of Storage Redirection/ KVM under AMT and relevant options applicable for these features</t>
  </si>
  <si>
    <t>CSS-IVE-131938</t>
  </si>
  <si>
    <t>ADL-S_ADP-S_SODIMM_DDR5_1DPC_Alpha,AML_5W_Y22_ROW_PV,ADL-S_ADP-S_UDIMM_DDR5_1DPC_PreAlpha,AMLR_Y42_PV_RS6,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P_ADP-LP_DDR4_ALPHA,ADL-P_ADP-LP_DDR4_BETA,ADL-P_ADP-LP_DDR4_PV,ADL-P_ADP-LP_DDR4_PreAlpha</t>
  </si>
  <si>
    <t>BC-RQTBC-8351
BC-RQTBC-12656
BC-RQTBC-12652
TGL: BC-RQTBCTL-915, BC-RQTBCTL-886, BC-RQTBCTL-917
RKL: 2203203087,2203203082,2203203158,2203203105,2203203170
ADL:2205036663,1607811121
2205036661</t>
  </si>
  <si>
    <t>Storage Redirection(USB-R)/KVM Options are available in MEBx, they can be enabled/disabled</t>
  </si>
  <si>
    <t>bios.lunarlake,bios.raptorlake,ifwi.meteorlake,ifwi.raptorlake</t>
  </si>
  <si>
    <t>Storage Redirection (USB-R), KVM -Keyboard, Video and Mouse are ME features</t>
  </si>
  <si>
    <t>CSE,CFL-PRDtoTC-Mapping,UDL2.0_ATMS2.0,ADL/RKL/JSL,Delta_IFWI_BIOS,IFWI_TEST_SUITE,RKL-S X2_(CML-S+CMP-H)_S102,RKL-S X2_(CML-S+CMP-H)_S62,MTL_Test_Suite,RPL_S_MASTER,RPL_P_MASTER,MTL_S_MASTER,ADL_P_masterIFWI_COVERAGE_DELTA,ADL-S_4SDC1,RPLSGC1,RPLSGC2,IFWI_SYNC,ADL_SBGA_5GC,ADL_SBGA_3DC4,RPL-S_4SDC1,RPL-S_3SDC1,RPL-S_2SDC3,ARL_PX_MASTER,ARL_S_MASTER,NA_4_FHF,MTL-M_5SGC1,MTL-M_3SDC3,MTL-M_2SDC4,MTL-M_2SDC5,MTL-M_2SDC6,MTL_IFWI_CBV_CSME,RPL-SBGA_5SC,MTL-P_5SGC1,MTL-P_3SDC4,MTL-P_2SDC6,RPL-P_5SGC1,RPL-P_3SDC2,RPL-P_2SDC4,RPL-P_2SDC5,MTLSDC1,MTLSDC2,LNL_M_PSS0.8,MTLSGC1,MTLSDC1,MTLSDC2</t>
  </si>
  <si>
    <t>Verify Storage Redirection can be successfully enabled and disabled</t>
  </si>
  <si>
    <t>CSS-IVE-131939</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</si>
  <si>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V,CML_U62_DDR4_HR19_POE,CML_U62_DDR4_SR20_Beta,CML_U62_DDR4_SR20_PV,CML_U62_LP3_SR20_Beta,CML_U62_LP3_SR20_POE,CML_U62_LP3_SR20_PV,CML_U62_LP4x_SR20_POE,CNL_H82_PV,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</si>
  <si>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BC-RQTBC-8351
BC-RQTBC-12652
TGL: BC-RQTBCTL-886
RKL: 2203203087,2203203082</t>
  </si>
  <si>
    <t>Storage Redirection option could be enabled/disabled</t>
  </si>
  <si>
    <t>bios.alderlake,bios.arrowlake,bios.lunarlake,bios.meteorlake,bios.raptorlake,bios.tigerlake,ifwi.alderlake,ifwi.arrowlake,ifwi.lunarlake,ifwi.meteorlake,ifwi.raptorlake,ifwi.rocketlake</t>
  </si>
  <si>
    <t>This test will verify Storage Redirection (USB-R) can be successfully enabled and disabled</t>
  </si>
  <si>
    <t>CSE,CFL-PRDtoTC-Mapping,UDL2.0_ATMS2.0,IFWI_TEST_SUITE,ADL/RKL/JSL,Delta_IFWI_BIOS,RKL-S X2_(CML-S+CMP-H)_S102,RKL-S X2_(CML-S+CMP-H)_S62,MTL_Test_Suite,IFWI_SYNC,RPL_S_MASTER,RPL_S_BACKWARDCOMPIFWI_COVERAGE_DELTA,ADL-S_4SDC2,ADL-S_4SDC4,RPLSGC1,RPLSGC2,ADL-P_5SGC1,ADL-M_5SGC1,ADL_SBGA_5GC,ADL_SBGA_3DC4,RPL-S_4SDC1,RPL-S_3SDC1,RPL-S_2SDC3,ARL_PX_MASTER,ARL_S_MASTER,ADL-S_ 5SGC_1DPC,NA_4_FHF,MTL-M_5SGC1,MTL-M_3SDC3,MTL-M_2SDC4,MTL-M_2SDC5,MTL-M_2SDC6,MTL_IFWI_CBV_CSME,RPL-SBGA_5SC,MTL-P_5SGC1,MTL-P_3SDC4,MTL-P_2SDC6,RPL-P_5SGC1,RPL-P_3SDC2,RPL-P_2SDC4,RPL-P_2SDC5,MTLSDC1,MTLSDC2,LNLM5SGC,LNLM3SDC2,LNL_M_PSS0.8,MTLSGC1,MTLSDC1,MTLSDC2</t>
  </si>
  <si>
    <t>Verify the MEBX configure using Host-based Provisioning</t>
  </si>
  <si>
    <t>CSS-IVE-131945</t>
  </si>
  <si>
    <t>BC-RQTBC-8351
 RKL:2203203082</t>
  </si>
  <si>
    <t>Password set using HBP should be accepted while logging into WebUI</t>
  </si>
  <si>
    <t>This test will verify that the password set using Host-based Provisioning (HBP) is successfully accepted while logging into WebUI</t>
  </si>
  <si>
    <t>CSE,UDL2.0_ATMS2.0,OBC-CNL-PCH-CSME-Manageability-MEBx,OBC-CFL-PCH-CSME-Manageability-MEBx,OBC-ICL-PCH-CSME-Manageability-MEBx,OBC-TGL-PCH-CSME-Manageability-MEBx,IFWI_TEST_SUITE,ADL/RKL/JSL,Delta_IFWI_BIOS,RKL-S X2_(CML-S+CMP-H)_S102,RKL-S X2_(CML-S+CMP-H)_S62,MTL_Test_Suite,IFWI_SYNC,IFWI_COVERAGE_DELTA,RPLSGC1,RPLSGC2,ADL-P_5SGC1,ADL-M_5SGC1,RPL-S_4SDC1,RPL-S_3SDC2,RPL-S_2SDC3,ADL_SBGA_5GC, ADL_SBGA_3DC4,MTL_IFWI_CBV_CSME,MTLSDC1,MTLSDC2,LNLM5SGC,LNLM3SDC2,MTLSGC1,MTLSDC1,MTLSDC2</t>
  </si>
  <si>
    <t>Verify SUT completes ten S3 and S4 cycles successfully with ME connection established</t>
  </si>
  <si>
    <t>CSS-IVE-131948</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</si>
  <si>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</si>
  <si>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MEBx,S-states</t>
  </si>
  <si>
    <t>BC-RQTBC-8351</t>
  </si>
  <si>
    <t>SUT should complete ten S3 and S4 cycles successfully with KVM session established to client</t>
  </si>
  <si>
    <t>The BIOS must complete specified number of stress ACPI Sleep (S1, S3, S4 &amp; S5) cycles.  See Target field below for number of cycles per milestone.
Testing is conducted as follows:
S0 -&gt; S1 -&gt; S0  for the # of cycles below
S0 -&gt; S3 -&gt; S0  for the # of cycles below
S0 -&gt; S4 -&gt; S0  for the # of cycles below
S0 -&gt; S5 -&gt; S0  for the # of cycles below
NOTE: S2 is NOT supported in client platforms</t>
  </si>
  <si>
    <t>CSE,UDL2.0_ATMS2.0,OBC-CNL-PCH-CSME-Manageability-MEBx,OBC-CFL-PCH-CSME-Manageability-MEBx,OBC-ICL-PCH-CSME-Manageability-MEBx,OBC-TGL-PCH-CSME-Manageability-MEBx,IFWI_TEST_SUITE,ADL/RKL/JSL,RKL-S X2_(CML-S+CMP-H)_S102,RKL-S X2_(CML-S+CMP-H)_S62,MTL_Test_Suite,IFWI_SYNC,IFWI_COVERAGE_DELTA,RPLSGC1,RPLSGC2,ADL-P_5SGC1,RPL-S_4SDC1,RPL-S_3SDC2,RPL-S_2SDC3,ADL_SBGA_5GC, ADL_SBGA_3DC4,MTL_IFWI_CBV_ISH,MTL_IFWI_CBV_CSME,RPL-SBGA_5SC,MTLSDC1,MTLSDC2,LNLM5SGC,LNLM3SDC2,MTLSGC1,MTLSDC1,MTLSDC2</t>
  </si>
  <si>
    <t>Verify SUT could be connected remotely to a server using WebUI</t>
  </si>
  <si>
    <t>CSS-IVE-131949</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</si>
  <si>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P_ADP-LP_DDR4_ALPHA,ADL-P_ADP-LP_DDR4_BETA,ADL-P_ADP-LP_DDR4_PV,ADL-P_ADP-LP_DDR4_PreAlpha</t>
  </si>
  <si>
    <t>MEBx,Power Btn/HID,S-states</t>
  </si>
  <si>
    <t>BC-RQTBC-8351
BC-RQTBC-14581
TGL: BC-RQTBCTL-934
RKL: 2203203124
ADL:2205196749,2202738406</t>
  </si>
  <si>
    <t>Server should be able to use remote control options in WebUI to control SUT</t>
  </si>
  <si>
    <t>MEBx shall provide an option to start remote configuration. If configuration is not activated, Remote Configuration cannot occur.</t>
  </si>
  <si>
    <t>CSE,CFL-PRDtoTC-Mapping,BIOS_EXT_BAT,UDL2.0_ATMS2.0,IFWI_TEST_SUITE,ADL/RKL/JSL,Delta_IFWI_BIOS,RKL-S X2_(CML-S+CMP-H)_S102,RKL-S X2_(CML-S+CMP-H)_S62,MTL_Test_Suite,IFWI_SYNC,MTL_S_MASTER,RPL_S_MASTER,RPL_P_MASTERIFWI_COVERAGE_DELTA,ADL-S_4SDC1,ADL-S_4SDC2,ADL-S_4SDC4,RPLSGC1,RPLSGC2,ADL-M_5SGC1,ADL_SBGA_5GC, ADL_SBGA_3DC4,RPL-S_4SDC1,RPL-S_3SDC1,RPL-S_2SDC3,ARL_S_MASTER,ARL_PX_MASTER,MTL-M_5SGC1,MTL-M_3SDC3,MTL-M_2SDC4,MTL-M_2SDC5,MTL-M_2SDC6,MTL_IFWI_CBV_CSME,RPL-SBGA_5SC,MTL-P_5SGC1,MTL-P_3SDC4,MTL-P_2SDC6,RPL-P_5SGC1,RPL-P_3SDC2,RPL-P_2SDC4,RPL-P_2SDC5,RPL_SBGA_PO_P3,MTL-P_IFWI_PO,MTLSDC1,MTLSDC2,LNLM5SGC,LNLM3SDC2,MTLSGC1,MTLSDC1,MTLSDC2</t>
  </si>
  <si>
    <t>Verify MMIO offset is read correctly for HECI3 enabled on SUT flashed with Test menu enabled BIOS</t>
  </si>
  <si>
    <t>CSS-IVE-131955</t>
  </si>
  <si>
    <t>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KBL_U21_PV,WHL_U42_Corp_PV,WHL_U43e_Corp_PV</t>
  </si>
  <si>
    <t>mmio offset for HECI3 should not display 0xFFFFFFFF when HECI3 communication interface is enabled (in test menu enabled BIOS)
Values mentioned in Actual results column should be available relevant to specific RVP</t>
  </si>
  <si>
    <t>ifwi.lunarlake,ifwi.meteorlake,ifwi.raptorlake</t>
  </si>
  <si>
    <t>ifwi.meteorlake,ifwi.raptorlake</t>
  </si>
  <si>
    <t>Intention of the test case is to verify that MMIO offset is read correctly for HECI3 enabled on SUT flashed with Test menu enabled BIOS</t>
  </si>
  <si>
    <t>CSE,UDL2.0_ATMS2.0,OBC-ICL-PCH-CSME-Software,OBC-CNL-PCH-CSME-Software,OBC-CFL-PCH-CSME-Software,RKL-S X2_(CML-S+CMP-H)_S102,RKL-S X2_(CML-S+CMP-H)_S62,MTL_Test_Suite,IFWI_SYNC,IFWI_TEST_SUITEIFWI_COVERAGE_DELTA,RPL_S_MASTER,RPL-S_4SDC1,RPL-S_3SDC2,RPL-S_2SDC3,MTL_IFWI_CBV_CSME,RPL-SBGA_5SC</t>
  </si>
  <si>
    <t>Verify option "ME Unconfig on RTC Clear State" under PCH-FW Configuration</t>
  </si>
  <si>
    <t>CSS-IVE-131956</t>
  </si>
  <si>
    <t>ADL-S_ADP-S_SODIMM_DDR5_1DPC_Alpha,AML_5W_Y22_ROW_PV,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CMPH_Xcomp_DDR4_POE,RKL_S61_TGPH_Native_DDR4_RS6_Alpha,RKL_S61_TGPH_Native_DDR4_POE,RKL_S61_TGPH_Native_DDR4_RS7_PV,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4_PreAlpha</t>
  </si>
  <si>
    <t>MEBx,Power Btn/HID,RTC</t>
  </si>
  <si>
    <t>BC-RQTBC-16987</t>
  </si>
  <si>
    <t>MEBX should popup for MEBX password and AMT settings should not be retained after  RTC clear if "ME Unconfig on RTC Clear State" is set to Enabled in BIOS.                                                                                                                                                                                                                                MEBX should popup for MEBX password(Enter the previously created password) and AMT settings should  be retained after  RTC clear if "ME Unconfig on RTC Clear State" is set to Disabled in BIOS.</t>
  </si>
  <si>
    <t>Intention of the test case is to verify that "ME Unconfig on RTC Clear State" option present under PCH-FW Configuration</t>
  </si>
  <si>
    <t>CSE,UDL2.0_ATMS2.0,OBC-CNL-PCH-CSME-Manageability-MEBx,OBC-CFL-PCH-CSME-Manageability-MEBx,OBC-ICL-PCH-CSME-Manageability-MEBx,OBC-TGL-PCH-CSME-Manageability-MEBx,CML_Delta_From_WHL,RKL-S X2_(CML-S+CMP-H)_S102,RKL-S X2_(CML-S+CMP-H)_S62,MTL_Test_Suite,IFWI_SYNC,IFWI_TEST_SUITEIFWI_COVERAGE_DELTA,RPLSGC1,RPLSGC2,ADL_M_TS,ADLMLP4x,ADL-P_5SGC1,ADL-M_5SGC1,RPL-S_4SDC1,RPL-S_3SDC2,RPL-S_2SDC3,ADL_SBGA_5GC,ADL_SBGA_3DC4,MTL_IFWI_CBV_CSME,MTL_IFWI_CBV_PCHC,RPL-SBGA_5SC,MTLSDC1,MTLSDC2,MTL_PSS_1.0,LNLM5SGC,LNLM3SDC2,MTLSGC1,MTLSDC1,MTLSDC2,MTL_S_PSS_1.0</t>
  </si>
  <si>
    <t>S0/M0 transition during Hbernate(S4) state</t>
  </si>
  <si>
    <t>CSS-IVE-131959</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</si>
  <si>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OE,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</si>
  <si>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CSE/TXE,Power Btn/HID,S-states</t>
  </si>
  <si>
    <t>BC-RQTBC-8351, BC-RQTBC-12585,  BC-RQTBC-12595
TGL: BC-RQTBCTL-873,BC-RQTBCTL-883 
RKL:2203202963
RKL:2203203028</t>
  </si>
  <si>
    <t>bios.meteorlake,bios.raptorlake,ifwi.alderlake,ifwi.jasperlake,ifwi.meteorlake,ifwi.raptorlake,ifwi.rocketlake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</si>
  <si>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</si>
  <si>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CSE,CFL-PRDtoTC-Mapping,ICL_PSS_BAT_NEW,InProdATMS1.0_03March2018,PSE 1.0,KBLR_ATMS1.0_Automated_TCs,IFWI_TEST_SUITE,ADL/RKL/JSL,Delta_IFWI_BIOS,RKL-S X2_(CML-S+CMP-H)_S102,RKL-S X2_(CML-S+CMP-H)_S62,MTL_Test_Suite,IFWI_SYNC,MTL_S_MASTER,RPL_S_MASTER,MTL_P_MASTER,MTL_M_MASTER,RPL_P_MASTER,IFWI_FOC_BAT,MTL_IFWI_PSS_EXTENDED,ADL-S_ 5SGC_1DPCIFWI_COVERAGE_DELTA,ADL-S_4SDC1,RPL-S_ 5SGC1,RPL-S_4SDC1,RPL-S_4SDC2,RPL-S_2SDC1,RPL-S_2SDC2,RPL-S_2SDC3,ADL_M_TS,ADLMLP4x,ADL-P_5SGC1,ADL-P_5SGC2,ADL-M_5SGC1,RPL-Px_5SGC1,RPL-Px_4SDC1,RPL-P_5SGC1,RPL-P_5SGC2,RPL-P_4SDC1,RPL-P_3SDC2,RPL-P_2SDC3,NA_4_FHF,MTL_IFWI_BAT,ADL_SBGA_5GC,ADL_SBGA_3DC4,ARL_PX_MASTER,ARL_S_MASTER,TGL_NEW,UDL2.0_ATMS2.0,IFWI_COVERAGE_DELTA,ADL-P_4SDC2,ADL-P_3SDC3,RPL-S_5SGC1,RPL-S_3SDC1,RPL-S_2SDC7,LNL_M_IFWI_PSS,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Post-Si_In_Production,RPL-S_2SDC8,RPL-Px_4SP2,RPL-Px_2SDC1,RPL-P_5SGC,RPL-P_2SDC4,RPL-P_2SDC5,RPL-P_2SDC6,RPL-SBGA_2SC1,RPL-SBGA_2SC2,MTLSDC1,MTLSDC2,LNLM5SGC,LNLM3SDC2,LNLM4SDC1,LNLM3SDC3,LNLM3SDC4,LNLM3SDC5,LNLM2SDC6,ARL_S_IFWI_0.8PSS,RPL-SBGA_3SC,MTLSGC1,MTLSDC1,MTLSDC2,MTLSDC3,MTLSDC4</t>
  </si>
  <si>
    <t>S0/M0 transition during sleep(S3) state</t>
  </si>
  <si>
    <t>CSS-IVE-131961</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</si>
  <si>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</si>
  <si>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BC-RQTBCTL-873,BC-RQTBCTL-883 
RKL:2203202963
RKL:2203203028</t>
  </si>
  <si>
    <t>CSE,CFL-PRDtoTC-Mapping,ICL_PSS_BAT_NEW,InProdATMS1.0_03March2018,PSE 1.0,KBLR_ATMS1.0_Automated_TCs,IFWI_TEST_SUITE,ADL/RKL/JSL,Delta_IFWI_BIOS,RKL-S X2_(CML-S+CMP-H)_S102,RKL-S X2_(CML-S+CMP-H)_S62,MTL_Test_Suite,IFWI_SYNC,MTL_S_MASTER,RPL_S_MASTER,MTL_M_MASTER,MTL_P_MASTER,RPL_P_MASTER,IFWI_FOC_BAT,MTL_IFWI_PSS_EXTENDED,ADL-S_ 5SGC_1DPCIFWI_COVERAGE_DELTA,ADL-S_4SDC1,RPL-S_4SDC1,RPL-S_3SDC1,RPL-S_2SDC3,ADL_M_TS,ADLMLP4x,ADL-P_5SGC2,RPL-Px_5SGC1,RPL-Px_4SDC1,RPL-P_5SGC1,RPL-P_5SGC2,RPL-P_4SDC1,RPL-P_3SDC2,RPL-P_2SDC3,NA_4_FHF,MTL_IFWI_BAT,ADL_SBGA_5GC,ADL_SBGA_3DC4,ARL_PX_MASTER,ARL_S_MASTER,TGL_NEW,UDL2.0_ATMS2.0,IFWI_COVERAGE_DELTA,ADL-P_4SDC2,ADL-P_3SDC3,RPL-S_5SGC1,RPL-S_4SDC2,RPL-S_2SDC1,RPL-S_2SDC2,RPL-S_2SDC7,LNL_M_IFWI_PSS,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2SDC8,RPL-Px_4SP2,RPL-Px_2SDC1,RPL-P_5SGC,RPL-P_2SDC4,RPL-P_2SDC5,RPL-P_2SDC6,RPL-SBGA_2SC1,RPL-SBGA_2SC2,MTLSDC1,MTLSDC2,LNLM5SGC,LNLM3SDC2,LNLM4SDC1,LNLM3SDC3,LNLM3SDC4,LNLM3SDC5,LNLM2SDC6,ARL_S_IFWI_0.8PSS,RPL-SBGA_3SC,MTLSGC1,MTLSDC1,MTLSDC2,MTLSDC3,MTLSDC4</t>
  </si>
  <si>
    <t>Verify ME(M0) status pre and post cold and warm reset cycle</t>
  </si>
  <si>
    <t>CSS-IVE-131962</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</si>
  <si>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</si>
  <si>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CSE/TXE,G3-State,S-states</t>
  </si>
  <si>
    <t>BC-RQTBC-8351
BC-RQTBC-12588
BC-RQTBC-12589
TGL: BC-RQTBCTL-877</t>
  </si>
  <si>
    <t>Ensure :M0 state observed  after warm reset transition.</t>
  </si>
  <si>
    <t>ME(M0) status pre and post cold and warm reset cycle should be proper</t>
  </si>
  <si>
    <t>CSE,CFL-PRDtoTC-Mapping,ICL_PSS_BAT_NEW,BIOS_EXT_BAT,InProdATMS1.0_03March2018,PSE 1.0,KBLR_ATMS1.0_Automated_TCs,IFWI_TEST_SUITE,ADL/RKL/JSL,Delta_IFWI_BIOS,RKL-S X2_(CML-S+CMP-H)_S102,RKL-S X2_(CML-S+CMP-H)_S62,MTL_Test_Suite,IFWI_SYNC,MTL_S_MASTER,RPL_S_MASTER,IFWI_FOC_BAT,RPL_P_MASTER,MTL_P_MASTER,MTL_M_MASTER,MTL_IFWI_PSS_EXTENDED,ADL-S_ 5SGC_1DPCIFWI_COVERAGE_DELTA,ADL-S_4SDC1,RPLSGC1,RPL-S_4SDC1,RPL-S_4SDC2,RPL-S_2SDC1,RPL-S_2SDC2,RPL-S_2SDC3,ADL_M_TS,ADLMLP4x,ADL-P_5SGC1,ADL-P_5SGC2,ADL-M_5SGC1,RPL-Px_4SDC1,RPL-Px_5SGC1,RPL-P_5SGC1,RPL-P_5SGC2,RPL-P_4SDC1,RPL-P_3SDC2,RPL-P_2SDC3,RPL-S_3SDC1,MTL_IFWI_BAT,ADL_SBGA_5GC,ADL_SBGA_3DC4,ARL_PX_MASTER,ARL_S_MASTER,NA_4_FHF,RPL-S_5SGC1,RPL-S_2SDC7,LNL_M_IFWI_PSS,ADL-S_Post-Si_In_Production,MTL-M_5SGC1,MTL-M_4SDC1,MTL-M_4SDC2,MTL-M_3SDC3,MTL-M_2SDC4,MTL-M_2SDC5,MTL-M_2SDC6,MTL_IFWI_IAC_CSE,MTL_IFWI_IAC_PUNIT,MTL_IFWI_IAC_DMU,MTL-M/P_Pre-Si_In_Production,MTL_IFWI_CBV_DMU,MTL_IFWI_CBV_PUNIT,MTL_IFWI_CBV_CSME,RPL-SBGA_5SC,MTL-P_5SGC1,MTL-P_4SDC1,MTL-P_4SDC2,MTL-P_3SDC3,MTL-P_3SDC4,MTL-P_2SDC5,MTL-P_2SDC6,RPL-S_2SDC8,RPL-Px_4SP2,RPL-Px_2SDC1,RPL-P_5SGC,RPL-P_2SDC4,RPL-P_2SDC5,RPL-P_2SDC6,RPL-SBGA_2SC1,RPL-SBGA_2SC2,MTLSDC1,MTLSDC2,LNLM5SGC,LNLM3SDC2,LNLM4SDC1,LNLM3SDC3,LNLM3SDC4,LNLM3SDC5,LNLM2SDC6,ARL_S_IFWI_0.8PSS,RPL-SBGA_3SC,MTLSGC1,MTLSDC1,MTLSDC2,MTLSDC3,MTLSDC4</t>
  </si>
  <si>
    <t>ME state enable/disable in OS</t>
  </si>
  <si>
    <t>CSS-IVE-131963</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</si>
  <si>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V,CML_U62_DDR4_HR19_POE,CML_U62_DDR4_SR20_Beta,CML_U62_DDR4_SR20_PV,CML_U62_LP3_SR20_Beta,CML_U62_LP3_SR20_POE,CML_U62_LP3_SR20_PV,CML_U62_LP4x_SR20_POE,CNL_H82_PV,ICL_HFPGA_RS1_PSS_1.0C,ICL_HFPGA_RS1_PSS_1.0P,ICL_HFPGA_RS2_PSS_1.1,ICL_Simics_VP_RS1_PSS_0.8C,ICL_Simics_VP_RS1_PSS_0.8P,ICL_Simics_VP_RS1_PSS_1.0C,ICL_Simics_VP_RS1_PSS_1.0P,ICL_Simics_VP_RS2_PSS_1.1,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</si>
  <si>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CSE/TXE,CSE-BIOS HECI</t>
  </si>
  <si>
    <t>Ensure : we can enable and disable for ME through OS level</t>
  </si>
  <si>
    <t>ME  state should be enable and disable in the OS level </t>
  </si>
  <si>
    <t>CSE,ICL_PSS_BAT_NEW,BIOS_EXT_BAT,InProdATMS1.0_03March2018,PSE 1.0,OBC-CNL-PCH-CSME-Manageability-MEBx,OBC-CFL-PCH-CSME-Manageability-MEBx,OBC-ICL-PCH-CSME-Manageability-MEBx,OBC-TGL-PCH-CSME-Manageability-MEBx,KBLR_ATMS1.0_Automated_TCs,IFWI_TEST_SUITE,ADL/RKL/JSL,RKL-S X2_(CML-S+CMP-H)_S102,RKL-S X2_(CML-S+CMP-H)_S62,MTL_Test_Suite,IFWI_SYNC,IFWI_COVERAGE_DELTA,RPLSGC1,RPLSGC2,ADLMLP4x,ADL-P_5SGC1,ADL-M_5SGC1,ADL-P_2SDC1,ADL-P_2SDC4,ADL-P_3SDC3,RPL-Px_5SGC1, RPL-Px_3SDC1,RPL_S_MASTER,RPL-S_3SDC1,RPL-S_ 5SGC1,RPL-S_4SDC1,RPL-S_3SDC1,RPL-S_2SDC1,RPL-S_2SDC2,RPL-S_2SDC3,MTL_IFWI_BAT,ADL_SBGA_5GC, ADL_SBGA_3DC4,RPL-S_3SDC2,MTL_IFWI_CBV_CSME,RPL-SBGA_5SC,MTLSDC1,MTLSDC2,MTLSGC1,MTLSDC1,MTLSDC2</t>
  </si>
  <si>
    <t>S0/M0 transition during Hybrid sleep state</t>
  </si>
  <si>
    <t>CSS-IVE-131964</t>
  </si>
  <si>
    <t>ADL-S_ADP-S_SODIMM_DDR5_1DPC_Alpha,ADL-S_ADP-S_UDIMM_DDR5_1DPC_PreAlpha,AMLR_Y42_PV_RS6,CFL_H62_RS2_PV,CFL_H62_RS3_PV,CFL_H62_RS4_PV,CFL_H62_RS5_PV,CFL_H82_RS5_PV,CFL_H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</si>
  <si>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BC-RQTBCTL-883 
RKL:2203202963
RKL:2203203028</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</si>
  <si>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</si>
  <si>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CSE,CFL-PRDtoTC-Mapping,InProdATMS1.0_03March2018,PSE 1.0,KBLR_ATMS1.0_Automated_TCs,IFWI_TEST_SUITE,ADL/RKL/JSL,Delta_IFWI_BIOS,RKL-S X2_(CML-S+CMP-H)_S102,RKL-S X2_(CML-S+CMP-H)_S62,MTL_Test_Suite,IFWI_SYNC,MTL_S_MASTER,RPL_S_MASTER,MTL_M_MASTER,MTL_P_MASTER,RPL_P_MASTER,IFWI_FOC_BAT,IFWI_FOC_BAT_EXT,ADL-S_ 5SGC_1DPCIFWI_COVERAGE_DELTA,ADL-S_4SDC1,RPLSGC1,RPLSGC2,ADL_M_TS,RPL-S_ 5SGC1,RPL-S_4SDC1,RPL-S_4SDC2,RPL-S_2SDC1,RPL-S_2SDC2,RPL-S_2SDC3,ADLMLP4x,ADL-P_5SGC2,RPL-Px_5SGC1,RPL-Px_4SDC1,RPL-P_5SGC1,RPL-P_5SGC2,RPL-P_4SDC1,RPL-P_3SDC2,RPL-P_2SDC3,NA_4_FHF,ADL_SBGA_5GC,ADL_SBGA_3DC4,ARL_PX_MASTER,ARL_S_MASTER,TGL_NEW,UDL2.0_ATMS2.0,IFWI_COVERAGE_DELTA,ADL-P_4SDC2,ADL-P_3SDC3,RPL-S_5SGC1,RPL-S_3SDC1,RPL-S_2SDC7,ADL-S_Post-Si_In_Production,MTL-M_5SGC1,MTL-M_4SDC1,MTL-M_4SDC2,MTL-M_3SDC3,MTL-M_2SDC4,MTL-M_2SDC5,MTL-M_2SDC6,MTL_IFWI_IAC_PUNIT,MTL_IFWI_IAC_DMU,MTL_IFWI_CBV_DMU,MTL_IFWI_CBV_PMC,MTL_IFWI_CBV_PUNIT,MTL_IFWI_CBV_CSME,RPL-SBGA_5SC,MTL-P_5SGC1,MTL-P_4SDC1,MTL-P_4SDC2,MTL-P_3SDC3,MTL-P_3SDC4,MTL-P_2SDC5,MTL-P_2SDC6,RPL-S_Post-Si_In_Production,RPL-S_2SDC8,RPL-Px_4SP2,RPL-Px_2SDC1,RPL-P_5SGC,RPL-P_2SDC4,RPL-P_2SDC5,RPL-P_2SDC6,ARL_Px_IFWI_CI,RPL-SBGA_2SC1,RPL-SBGA_2SC2,MTLSDC1,MTLSDC2,LNLM5SGC,LNLM3SDC2,LNLM4SDC1,LNLM3SDC3,LNLM3SDC4,LNLM3SDC5,LNLM2SDC6,RPL-SBGA_3SC,MTLSGC1,MTLSDC1,MTLSDC2,MTLSDC3,MTLSDC4</t>
  </si>
  <si>
    <t>Validate USB Keyboard Functionality check over USB Type-A port pre and post Sx cycle</t>
  </si>
  <si>
    <t>CSS-IVE-132076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</si>
  <si>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</si>
  <si>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S-states,USB/XHCI ports</t>
  </si>
  <si>
    <t>Test case added from IFWI mandotory check list
IceLake-UCIS-822
BC-RQTBC-14230
TGL: BC-RQTBCTL-742,BC-RQTBCTL-1324
JSL PRD Coverage : BC-RQTBC-16215
RKL Coverage ID :2203201386,2203202085
JSLP Coverage ID: 2203202085
LKF ROW Coverage ID : 4_335-LZ-795</t>
  </si>
  <si>
    <t>Intention of the testcase is to verify USB keyboard functionality pre and post Sx cycle</t>
  </si>
  <si>
    <t>GraCom,ICL-FW-PSS0.5,CNL_Automation_Production,CFL_Automation_Production,ICL_BAT_NEW,BIOS_EXT_BAT,InProdATMS1.0_03March2018,PSE 1.0,OBC-CNL-PCH-PXHCI-USB-USB3_Keyboard,OBC-CFL-PCH-PXHCI-USB-USB3_Keyboard,OBC-ICL-PCH-XHCI-USB-USB3_Keyboard,OBC-TGL-PCH-XHCI-USB-USB3_Keyboard,TGL_PSS_IN_PRODUCTION,ICL_ATMS1.0_Automation,GLK_ATMS1.0_Automated_TCs,KBLR_ATMS1.0_Automated_TCs,IFWI_TEST_SUITE,ADL/RKL/JSL,MTL_Test_Suite,MTL_PSS_0.8IFWI_SYNC,IFWI_COVERAGE_DELTA,RPLSGC1,RPLSGC2,ADLMLP4x,ADL-P_5SGC1,ADL-P_5SGC2,ADL-M_5SGC1,RPL-Px_5SGC1,RPL-Px_4SDC1,RPL-Px_3SDC2,RPL-P_5SGC1,RPL-P_4SDC1,RPL-P_3SDC2,RPL-S_2SDC4,RPL-S_ 5SGC1,RPL-S_4SDC1,RPL-S_4SDC2,RPL-S_3SDC1,RPL-S_2SDC1,RPL-S_2SDC2,RPL-S_2SDC3,NA_4_FHF,ADL_SBGA_5GC,RPL-S_2SDC7,RPL-P_3SDC3,ADL_SBGA_3SDC1,LNL_M_IFWI_PSS,ADL-S_Post-Si_In_Production,MTL-M_5SGC1,MTL-M_4SDC1,MTL-M_4SDC2,MTL-M_3SDC3,MTL-M_2SDC4,MTL-M_2SDC5,MTL-M_2SDC6,MTL_IFWI_CBV_PMC,MTL_IFWI_CBV_PCHC,MTL-P_5SGC1,MTL-P_4SDC1,MTL-P_4SDC2,MTL-P_3SDC3,MTL-P_3SDC4,MTL-P_2SDC5,MTL-P_2SDC6,RPL-S_Post-Si_In_Production,RPL-Px_4SP2,RPL-Px_2SDC1,RPL-P_2SDC3,RPL-P_2SDC4,MTLSDC1,MTLSDC2,MTLSDC3,MTLSDC4,MTLSDC5,MTLSDC6,LNLM5SGC,LNLM3SDC2,LNLM3SDC4,LNLM3SDC5,LNLM2SDC6,ARL_S_IFWI_0.8PSS,MTL_S_IFWI_PSS_PCH-phy_Payload</t>
  </si>
  <si>
    <t>Validate USB Mouse enumeration and functionality over USB Type-A port pre and post Sx cycle</t>
  </si>
  <si>
    <t>CSS-IVE-132077</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</si>
  <si>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</si>
  <si>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added from IFWI mandotory check list
IceLake-UCIS-892
BC-RQTBC-14230
TGL: BC-RQTBCTL-742
JSL PRD Coverage : BC-RQTBC-16215
RKL Coverage ID :2203202085
JSLP Coverage ID: 2203202085</t>
  </si>
  <si>
    <t>Intention of the testcase is to verify USB mouse enumeration and functionality pre and post Sx cycle</t>
  </si>
  <si>
    <t>GraCom,ICL-FW-PSS0.5,ICL_PSS_BAT_NEW,CNL_Automation_Production,CFL_Automation_Production,ICL_BAT_NEW,BIOS_EXT_BAT,InProdATMS1.0_03March2018,PSE 1.0,OBC-CNL-PCH-PXHCI-USB-USB2_USB3_Mouse,OBC-CFL-PCH-PXHCI-USB-USB2_USB3_Mouse,OBC-ICL-PCH-XHCI-USB-USB2_USB3_Mouse,OBC-TGL-PCH-XHCI-USB-USB2_USB3_Mouse,TGL_PSS_IN_PRODUCTION,ICL_ATMS1.0_Automation,GLK_ATMS1.0_Automated_TCs,KBLR_ATMS1.0_Automated_TCs,TGL_NEW_BAT,IFWI_TEST_SUITE,ADL/RKL/JSL,MTL_Test_Suite,MTL_PSS_0.8IFWI_SYNC,ADL_N_IFWIIFWI_COVERAGE_DELTA,RPLSGC1,RPLSGC2,ADLMLP4x,ADL-P_5SGC1,ADL-P_5SGC2,ADL-M_5SGC1,RPL-Px_5SGC1,RPL-Px_4SDC1,RPL-Px_3SDC2,RPL-P_5SGC1,RPL-P_4SDC1,RPL-P_3SDC2,RPL-S_2SDC4,RPL-S_ 5SGC1,RPL-S_4SDC1,RPL-S_4SDC2,RPL-S_3SDC1,RPL-S_2SDC1,RPL-S_2SDC2,RPL-S_2SDC3,NA_4_FHF,ADL_SBGA_5GC,RPL-S_2SDC7,RPL-P_2SDC4,ADL_SBGA_3SDC1,LNL_M_IFWI_PSS,ADL-S_Post-Si_In_Production,MTL-M_5SGC1,MTL-M_4SDC1,MTL-M_4SDC2,MTL-M_3SDC3,MTL-M_2SDC4,MTL-M_2SDC5,MTL-M_2SDC6,MTL_IFWI_CBV_PMC,MTL_IFWI_CBV_PCHC,ADL_N_IFWI_5SGC1,ADL_N_IFWI_4SDC1,ADL_N_IFWI_3SDC1,ADL_N_IFWI_2SDC1,ADL_N_IFWI_2SDC2,ADL_N_IFWI_2SDC3,MTL-P_5SGC1,MTL-P_4SDC1,MTL-P_4SDC2,MTL-P_3SDC3,MTL-P_3SDC4,MTL-P_2SDC5,MTL-P_2SDC6,RPL-S_Post-Si_In_Production,RPL-Px_4SP2,RPL-Px_2SDC1,RPL-P_2SDC3,MTLSGC1,MTLSDC2,MTLSDC3,MTLSDC4,MTLSDC5,MTLSDC6,LNLM4SDC1,LNLM3SDC2,LNLM3SDC4,LNLM3SDC5,LNLM2SDC6,ARL_S_IFWI_0.8PSS,MTL_S_IFWI_PSS_PCH-phy_Payload</t>
  </si>
  <si>
    <t>Verify No device yellow bangs pre and post Sx cycles with all device connected as per config planned ( Golden, delta, 5, 4, 3 STAR )</t>
  </si>
  <si>
    <t>CSS-IVE-132083</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</si>
  <si>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KBL_U21_PV,KBL_U22_PV,KBL_U23e_PV,KBLR_Y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</si>
  <si>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No yellow bangs should be seen in device manager pre and post Sx cycles</t>
  </si>
  <si>
    <t>GLK-IFWI-SI,ICL_PSS_BAT_NEW,GLK-RS3-10_IFWI,CNL_Automation_Production,CFL_Automation_Production,InProdATMS1.0_03March2018,PSE 1.0,OBC-CNL-PTF-PMC-PM-Sx,OBC-CFL-PTF-PMC-PM-Sx,OBC-LKF-PTF-PMC-PM-Sx,OBC-ICL-PTF-PMC-PM-Sx,OBC-TGL-PTF-PMC-PM-Sx,TGL_PSS_IN_PRODUCTION,ICL_ATMS1.0_Automation,GLK_ATMS1.0_Automated_TCs,CML_BIOS_SPL,KBLR_ATMS1.0_Automated_TCs,TGL_BIOS_PO_P3,TGL_IFWI_PO_P3,MCU_UTR,MCU_NO_HARM,CML_DG1_Delta,IFWI_TEST_SUITE,RPL-P_5SGC1,RPL-P_5SGC2,RPL-P_4SDC1,RPL-P_3SDC2,RPL-P_2SDC3,ADL/RKL/JSL,MTL_Test_Suite,IFWI_SYNC,RPL-S_5SGC1,RPL-S_2SDC3,RPL-S_2SDC2,RPL-S_2SDC7,RPL-S_2SDC1,RPL-S_3SDC1,RPL-S_4SDC1,RPL-S_3SDC2,ADL_SBGA_5GC,IFWI_COVERAGE_DELTA,RPLSGC2,RPLSGC1,ADLMLP4x,ADL-P_5SGC1,ADL-P_5SGC2,ADL-M_5SGC1,ADL-M_4SDC1,ADL-M_3SDC1,ADL-M_3SDC2,ADL-M_3SDC3,ADL-M_2SDC1,ADL-P_4SDC1,ADL-P_4SDC2,ADL-P_3SDC1,ADL-P_3SDC2,ADL-P_3SDC3,ADL-P_3SDC4,ADL-P_2SDC1,ADL-P_2SDC2,ADL-P_2SDC3,ADL-P_2SDC4,ADL-P_2SDC5,ADL-P_2SDC6_OC,ADL-P_3SDC5,RPL-Px_5SGC1,RPL-Px_3SDC1,RPL_S_IFWI_PO_Phase2,RPL-S_ 5SGC1,RPL-S_4SDC1,RPL-S_3SDC2,RPL-S_4SDC2,RPL-S_3SDC1,RPL-S_2SDC1,RPL-S_2SDC2,RPL-S_2SDC7,RPL-S_2SDC3,RPL-S_2SDC4,ADL_SBGA_3SDC1,RPL_Px_PO_P2,ADL-S_Post-Si_In_Production,RPL_SBGA_IFWI_PO_Phase2,MTL_IFWI_CBV_PMC,RPL_P_PO_P2,RPL-S_Post-Si_In_Production,RPL-SBGA_5SC,RPL-SBGA_4SC,RPL-SBGA_3SC,MTLSGC1, MTLSDC4,MTLSDC2,MTLSDC1,MTLSDC5,MTLSDC3</t>
  </si>
  <si>
    <t>Verify CPU turbo boost functionality pre and post Sx cycle</t>
  </si>
  <si>
    <t>CSS-IVE-132146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</si>
  <si>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</si>
  <si>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S-states,Turbo</t>
  </si>
  <si>
    <t>Written based on IFWI mandatory test case check list
TGL : BC-RQTBCTL-2684
JSLP : 1607196257</t>
  </si>
  <si>
    <t>CPU turbo boost should be functional post S3 cycle</t>
  </si>
  <si>
    <t>Intention of the testcase is to verify CPU turbo boost functionality pre and post Sx cycle</t>
  </si>
  <si>
    <t>ICL_BAT_NEW,BIOS_EXT_BAT,InProdATMS1.0_03March2018,PSE 1.0,OBC-CNL-CPU-PMC-PM-Turbo,OBC-TGL-CPU-PMC-PM-Turbo,OBC-ICL-CPU-PMC-PM-Turbo,OBC-CFL-CPU-PMC-PM-Turbo,GLK_ATMS1.0_Automated_TCs,TGL_IFWI_PO_P3,MCU_UTR,rkl_cml_s62,IFWI_TEST_SUITE,ADL/RKL/JSL,ADL_Arch_Phase_!,MTL_Test_Suite,IFWI_SYNC,MTL_PSS_1.0,ADL_N_IFWIIFWI_COVERAGE_DELTA,RPLSGC1,RPLSGC2,ADLMLP4x,ADL-P_5SGC1,ADL-P_5SGC2,RPL-S_ 5SGC1,ADL_SBGA_5GC,ADL_SBGA_3SDC1,MTL_PSS_1.0_BLOCK,RPL-S_5SGC1,RPL-S_4SDC1,RPL-S_4SDC2,RPL-S_3SDC1,RPL-S_2SDC1,RPL-S_2SDC2,RPL-S_2SDC3,RPL-S_2SDC8,MTL_IFWI_PSS_BLOCK,RPL-P_5SGC1,RPL-P_5SGC2,RPL-P_4SDC1,RPL-P_3SDC2,RPL-P_2SDC3,RPL-S_2SDC7,ADL-S_Post-Si_In_Production,MTL_IFWI_CBV_DMU,MTL_IFWI_CBV_PMC,MTL_IFWI_CBV_PUNIT,MTL IFWI_Payload_Platform-Val,ADL_N_IFWI_2SDC3,ADL_N_IFWI_2SDC1,ADL_N_IFWI_3SDC1,ADL_N_IFWI_4SDC1,ADL_N_IFWI_5SGC1,MTL-P_5SGC1,MTL-P_4SDC1,MTL-P_4SDC2,MTL-P_3SDC4,RPL-SBGA_5SC,RPL-SBGA_4SC,RPL-SBGA_3SC,RPL-SBGA_2SC1,RPL-SBGA_2SC2,RPL-S_Post-Si_In_Production</t>
  </si>
  <si>
    <t>Validate USB 2.0 device enumeration when hot plug device pre and post  Sx cycle over USB Type-A port</t>
  </si>
  <si>
    <t>CSS-IVE-132191</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</si>
  <si>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</si>
  <si>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S-states,USB/XHCI ports,USB2.0</t>
  </si>
  <si>
    <t>BC-RQTBC-12570
BC-RQTBC-9831
BC-RQTBC-496
BC-RQTBC-13074
IceLake-UCIS-768
BC-RQTBC-14231
TGL: BC-RQTBCTL-743
JSL PRD Coverage: BC-RQTBC-16216
CML PRD Coverage:BC-RQTBC-12570
RKL Coverage ID :2203202105
JSLP Coverage ID: 2203202105
ADL : 2205446166</t>
  </si>
  <si>
    <t>USB device should get enumerated on hot plugging pre and post sx cycles</t>
  </si>
  <si>
    <t>Intention of the testcase is to verify USB devices enumeration</t>
  </si>
  <si>
    <t>GraCom,ICL-FW-PSS0.5,CFL-PRDtoTC-Mapping,ICL_PSS_BAT_NEW,CNL_Automation_Production,CFL_Automation_Production,ICL_BAT_NEW,BIOS_EXT_BAT,InProdATMS1.0_03March2018,PSE 1.0,OBC-CNL-PCH-PXHCI-USB-USB2_Storage,OBC-ICL-PCH-XHCI-USB-USB2_Storage,OBC-TGL-PCH-XHCI-USB-USB2_Storage,OBC-CFL-PCH-PXHCI-USB-USB2_Storage,TGL_PSS_IN_PRODUCTION,ICL_ATMS1.0_Automation,GLK_ATMS1.0_Automated_TCs,KBLR_ATMS1.0_Automated_TCs,TGL_NEW_BAT,IFWI_TEST_SUITE,ADL/RKL/JSL,MTL_Test_Suite,IFWI_SYNC,ADL_N_IFWIIFWI_COVERAGE_DELTA,RPLSGC1,RPLSGC2,ADLMLP4x,ADL-P_5SGC1,ADL-P_5SGC2,ADL-M_5SGC1,RPL-Px_5SGC1, ,RPL-Px_4SDC1,RPL-Px_3SDC2,RPL-P_5SGC1,,RPL-P_4SDC1,RPL-P_3SDC2,,RPL-S_2SDC4,RPL-S_ 5SGC1, RPL-S_4SDC1, RPL-S_4SDC2, RPL-S_3SDC1, RPL-S_2SDC1, RPL-S_2SDC2, RPL-S_2SDC3, RPL-S_2SDC4,NA_4_FHF, ADL_SBGA_5GC,ADL_SBGA_3SDC1,ADL-S_Post-Si_In_Production,MTL-M_5SGC1,MTL-M_4SDC1,MTL-M_4SDC2,MTL-M_3SDC3,MTL-M_2SDC4,MTL-M_2SDC5,MTL-M_2SDC6,MTL_IFWI_CBV_PMC,MTL_IFWI_CBV_PCHC,ADL_N_IFWI_5SGC1 ,ADL_N_IFWI_4SDC1, ADL_N_IFWI_3SDC1, ADL_N_IFWI_2SDC1 ,ADL_N_IFWI_2SDC2, ADL_N_IFWI_2SDC3,ADL_N_IFWI_IEC_PMC,MTL-P_5SGC1, MTL-P_4SDC1 ,MTL-P_4SDC2 ,MTL-P_3SDC3 ,MTL-P_3SDC4 ,MTL-P_2SDC5 ,MTL-P_2SDC6,ADL-N_Post-Si_In_Production,RPL-S_Post-Si_In_Production,RPL-Px_4SP2, RPL-Px_2SDC1,RPL-P_2SDC3,RPL-P_2SDC4,MTLSGC1,MTLSDC1,MTLSDC2,MTLSDC3,MTLSDC4,MTLSDC5,MTLSDC6,LNLM5SGC,LNLM3SDC2,LNLM3SDC4,LNLM3SDC5,LNLM2SDC6</t>
  </si>
  <si>
    <t>Validate USB 3.0 device enumeration when hot plug device pre and post  Sx/S0ix cycle over USB Type-A port</t>
  </si>
  <si>
    <t>CSS-IVE-132192</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</si>
  <si>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</si>
  <si>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S0ix-states,S-states,USB/XHCI ports,USB3.0</t>
  </si>
  <si>
    <t>BC-RQTBC-12571
BC-RQTBC-12568
BC-RQTBC-9832
BC-RQTBC-497
BC-RQTBC-494
IceLake-UCIS-768
BC-RQTBC-14232
TGL: BC-RQTBCTL-744,BC-RQTBCTL-741
JSL PRD Coverage: BC-RQTBC-16214,BC-RQTBC-16217
CML PRD Coverage: BC-RQTBC-12571	,BC-RQTBC-12568
RKL Coverage ID :2203202096,2203202189
JSLP Coverage ID: 2203202096,2203202189
LKF ROW Coverage ID : 4_335-LZ-795</t>
  </si>
  <si>
    <t>GraCom,ICL-FW-PSS0.5,CFL-PRDtoTC-Mapping,ICL_PSS_BAT_NEW,CNL_Automation_Production,CFL_Automation_Production,ICL_BAT_NEW,BIOS_EXT_BAT,InProdATMS1.0_03March2018,PSE 1.0,OBC-CNL-PCH-PXHCI-USB-USB3_Storage,OBC-CFL-PCH-PXHCI-USB-USB3_Storage,OBC-ICL-PCH-XHCI-USB-USB3_Storage,OBC-TGL-PCH-XHCI-USB-USB3_Storage,TGL_PSS_IN_PRODUCTION,ICL_ATMS1.0_Automation,GLK_ATMS1.0_Automated_TCs,KBLR_ATMS1.0_Automated_TCs,TGL_NEW_BAT,IFWI_TEST_SUITE,ADL/RKL/JSL,MTL_Test_Suite,IFWI_SYNC,ADL_N_IFWIIFWI_COVERAGE_DELTA,RPLSGC1,RPLSGC2,ADLMLP4x,ADL-P_5SGC1,ADL-P,RPL-S_2SDC4_5SGC2,ADL-M_5SGC1,RPL-Px_5SGC1, ,RPL-Px_4SDC1,RPL-Px_3SDC2,RPL-P_5SGC1,,RPL-P_4SDC1,RPL-P_3SDC2,,RPL-S_ 5SGC1, RPL-S_4SDC1, RPL-S_4SDC2, RPL-S_3SDC1, RPL-S_2SDC1, RPL-S_2SDC2, RPL-S_2SDC3, RPL-S_2SDC4,NA_4_FHF, ADL_SBGA_5GC,ADL_SBGA_3SDC1,ADL-S_Post-Si_In_Production,MTL-M_5SGC1,MTL-M_4SDC1,MTL-M_4SDC2,MTL-M_3SDC3,MTL-M_2SDC4,MTL-M_2SDC5,MTL-M_2SDC6,MTL_IFWI_CBV_PMC,MTL_IFWI_CBV_PCHC,ADL_N_IFWI_5SGC1 ,ADL_N_IFWI_4SDC1, ADL_N_IFWI_3SDC1, ADL_N_IFWI_2SDC1 ,ADL_N_IFWI_2SDC2, ADL_N_IFWI_2SDC3,ADL_N_IFWI_IEC_PMC,MTL-P_5SGC1, MTL-P_4SDC1 ,MTL-P_4SDC2 ,MTL-P_3SDC3 ,MTL-P_3SDC4 ,MTL-P_2SDC5 ,MTL-P_2SDC6,RPL-S_Post-Si_In_Production,RPL-Px_4SP2, RPL-Px_2SDC1,RPL-P_2SDC3,RPL-P_2SDC4,MTLSGC1,MTLSDC1,MTLSDC2,MTLSDC3,MTLSDC4,MTLSDC5,MTLSDC6,LNLM5SGC,LNLM3SDC2,LNLM3SDC4,LNLM3SDC5,LNLM2SDC6</t>
  </si>
  <si>
    <t>Verify Intel Display Audio enumeration pre and post Sx cycle</t>
  </si>
  <si>
    <t>CSS-IVE-132198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</si>
  <si>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</si>
  <si>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codecs,S-states</t>
  </si>
  <si>
    <t>BC-RQTBC-10138
TGL HSD ID:220194370
JSL+: 2202557339</t>
  </si>
  <si>
    <t>Intel HD Audio get enumerated pre and post cycle</t>
  </si>
  <si>
    <t>This test is to verify Intel HD Audio enumeration post Sx cycle</t>
  </si>
  <si>
    <t>ICL-FW-PSS0.5,ICL_PSS_BAT_NEW,CNL_Automation_Production,CFL_Automation_Production,InProdATMS1.0_03March2018,PSE 1.0,TGL_VP_NA,OBC-CNL-GPU-DDI-Display-HDMI_Audio,OBC-CFL-GPU-DDI-Display-HDMI_Audio,OBC-ICL-GPU-DDI-Display-HDMI_Audio,OBC-TGL-GPU-DDI-Display-HDMI_Audio,RKL_PSS0.5,TGL_PSS_IN_PRODUCTION,ICL_ATMS1.0_Automation,GLK_ATMS1.0_Automated_TCs,KBLR_ATMS1.0_Automated_TCs,TGL_NEW_BAT,CML_DG1_Delta,IFWI_TEST_SUITE,ADL/RKL/JSL,ADL_Arch_Phase3,MTL_Test_Suite,IFWI_SYNC,IFWI_FOC_BAT,ADL_N_IFWI,MTL_IFWI_PSS_EXTENDEDIFWI_COVERAGE_DELTA,ADLMLP4x,ADL-P_5SGC1,ADL-P_5SGC2,ADL-M_5SGC1,RPL-Px_5SGC1,RPL-Px_4SDC1,RPL-P_4SDC1,RPL-P_3SDC2,RPL-P_2SDC4,RPL-S_ 5SGC1,RPL-S_4SDC1,RPL-S_3SDC1,RPL-S_4SDC2,RPL-S_2SDC1,RPL-S_2SDC2,RPL-S_2SDC3,ADL_SBGA_5GC,ADL_SBGA_3DC1,ADL_SBGA_3DC2,ADL_SBGA_3DC3,ADL_SBGA_3DC4,ADL-M_3SDC1,ADL-M_3SDC2,ADL-M_2SDC1,ADL-M_2SDC2,RPL-P_3SDC3,RPL-P_PNP_GC,RPL-S_2SDC7,LNL_M_IFWI_PSS,ADL_SBGA_3SDC1,ADL-S_Post-Si_In_Production,MTL-M_5SGC1,MTL-M_3SDC3,MTL_IFWI_IAC_ACE ROM EXT,MTL_IFWI_CBV_ACE FW,MTL_IFWI_CBV_PMC,ADL_N_IFWI_IEC_PMC,RPL-SBGA_5SC,RPL-SBGA_4SC,RPL-SBGA_3SC,RPL-SBGA_2SC1,RPL-SBGA_2SC2,RPL-S_Post-Si_In_Production,RPL-Px_4SP2,RPL-Px_2SDC1,ARL_S_IFWI_0.8PSS,ADL_N_IFWI_5SGC1, MTLSDC4</t>
  </si>
  <si>
    <t>Validate USB 2.0 devices functionality over USB Type-A port with pre and post Sx cycle</t>
  </si>
  <si>
    <t>CSS-IVE-132206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</si>
  <si>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</si>
  <si>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BC-RQTBC-13060
BC-RQTBC-12570
BC-RQTBC-12568
BC-RQTBC-9831
BC-RQTBC-494
BC-RQTBC-496
BC-RQTBC-13074
IceLake-UCIS-843
BC-RQTBC-14231
TGL: BC-RQTBCTL-743,BC-RQTBCTL-741
JSL PRD Coverage: BC-RQTBC-16214, BC-RQTBC-16216
CML PRD Coverage:BC-RQTBC-12570	,BC-RQTBC-12568
RKL Coverage ID :2203202096,2203202105,1209951144
JSLP Coverage ID: 2203202096, 2203202105
LKF ROW Coverage ID : 4_335-LZ-795</t>
  </si>
  <si>
    <t>USB 2.0 devices should be functional in USB Host mode pre and post cycle</t>
  </si>
  <si>
    <t>Intention of the testcase is to verify USB devices functionality</t>
  </si>
  <si>
    <t>GraCom,Demo1_OneValidation,APL-SIMICS-BAT,ICL-FW-PSS0.5,CFL-PRDtoTC-Mapping,ICL_PSS_BAT_NEW,CNL_Automation_Production,CFL_Automation_Production,InProdATMS1.0_03March2018,PSE 1.0,OBC-CNL-PCH-PXHCI-USB-USB2_Storage,OBC-ICL-PCH-XHCI-USB-USB2_Storage,OBC-TGL-PCH-XHCI-USB-USB2_Storage,OBC-CFL-PCH-PXHCI-USB-USB2_Storage,RKL_PSS0.5,TGL_PSS_IN_PRODUCTION,ICL_ATMS1.0_Automation,GLK_ATMS1.0_Automated_TCs,KBLR_ATMS1.0_Automated_TCs,IFWI_TEST_SUITE,ADL/RKL/JSL,MTL_Test_Suite,MTL_PSS_0.8IFWI_SYNC,ADL_N_IFWIIFWI_COVERAGE_DELTA,RPLSGC1,RPLSGC2,ADLMLP4x,ADL-P_5SGC1,ADL-P_5SGC2,ADL-M_5SGC1,RPL-Px_5SGC1,RPL-Px_4SDC1,RPL-Px_3SDC2,RPL-S_2SDC4,ADL_SBGA_5GC,RPL-P_5SGC1,RPL-P_4SDC1,RPL-P_3SDC2,RPL-S_ 5SGC1,RPL-S_4SDC1,RPL-S_4SDC2,RPL-S_3SDC1,RPL-S_2SDC1,RPL-S_2SDC2,RPL-S_2SDC3,NA_4_FHF,ADL_SBGA_3SDC1,LNL_M_IFWI_PSS,ADL-S_Post-Si_In_Production,MTL-M_5SGC1,MTL-M_4SDC1,MTL-M_4SDC2,MTL-M_3SDC3,MTL-M_2SDC4,MTL-M_2SDC5,MTL-M_2SDC6,MTL_IFWI_CBV_PMC,MTL_IFWI_CBV_PCHC,MTL-M/P_Pre-Si_In_Production,ADL_N_IFWI_5SGC1,ADL_N_IFWI_4SDC1,ADL_N_IFWI_3SDC1,ADL_N_IFWI_2SDC1,ADL_N_IFWI_2SDC2,ADL_N_IFWI_2SDC3,ADL_N_IFWI_IEC_PMC,MTL-P_5SGC1,MTL-P_4SDC1,MTL-P_4SDC2,MTL-P_3SDC3,MTL-P_3SDC4,MTL-P_2SDC5,MTL-P_2SDC6,RPL-S_Post-Si_In_Production,RPL-Px_4SP2,RPL-Px_2SDC1,RPL-P_2SDC3,RPL-P_2SDC4,MTLSGC1,MTLSDC1,MTLSDC2,MTLSDC3,MTLSDC4,MTLSDC5,MTLSDC6,LNLM5SGC,LNLM3SDC2,LNLM3SDC4,LNLM3SDC5,LNLM2SDC6,ARL_S_IFWI_0.8PSS,MTL_S_IFWI_PSS_PCH-phy_Payload</t>
  </si>
  <si>
    <t>Validate USB 3.0 devices functionality over USB Type-A port with pre and post Sx cycle</t>
  </si>
  <si>
    <t>CSS-IVE-132210</t>
  </si>
  <si>
    <t>ADL-S_ADP-S_SODIMM_DDR5_1DPC_Alpha,AML_5W_Y22_ROW_PV,ADL-S_ADP-S_UDIMM_DDR5_1DPC_PreAlpha,AML_7W_Y22_KC_PV,AMLR_Y42_Corp_RS6_PV,AMLR_Y42_PV_RS6,CFL_KBPH_S62_RS3_PV,CFL_KBPH_S82_RS6_PV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</si>
  <si>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S-states,USB/XHCI ports,USB3.0</t>
  </si>
  <si>
    <t>BC-RQTBC-13060
BC-RQTBC-12571
BC-RQTBC-12568
BC-RQTBC-9832
BC-RQTBC-497
BC-RQTBC-494
IceLake-UCIS-843
BC-RQTBC-14232
TGL: BC-RQTBCTL-744,BC-RQTBCTL-741
JSL PRD Coverage: BC-RQTBC-16214, BC-RQTBC-16217
CML PRD Coverage: BC-RQTBC-12571	,BC-RQTBC-12568
RKL Coverage ID :2203202096,2203202189,1209951144
JSLP Coverage ID: 2203202096,2203202189
LKF ROW Coverage ID : 4_335-LZ-795</t>
  </si>
  <si>
    <t>USB 3.0 devices should be functional without any issue with pre and post sleep cycle</t>
  </si>
  <si>
    <t>GraCom,ICL-FW-PSS0.5,CFL-PRDtoTC-Mapping,ICL_PSS_BAT_NEW,CNL_Automation_Production,CFL_Automation_Production,InProdATMS1.0_03March2018,PSE 1.0,OBC-CNL-PCH-PXHCI-USB-USB3_Storage,OBC-CFL-PCH-PXHCI-USB-USB3_Storage,OBC-ICL-PCH-XHCI-USB-USB3_Storage,OBC-TGL-PCH-XHCI-USB-USB3_Storage,TGL_PSS_IN_PRODUCTION,ICL_ATMS1.0_Automation,GLK_ATMS1.0_Automated_TCs,KBLR_ATMS1.0_Automated_TCs,IFWI_TEST_SUITE,ADL/RKL/JSL,MTL_Test_Suite,MTL_PSS_0.8IFWI_SYNC,ADL_N_IFWIIFWI_COVERAGE_DELTA,RPLSGC1,RPLSGC2,ADLMLP4x,ADL-P_5SGC1,ADL-P_5SGC2,ADL-M_5SGC1,RPL-Px_5SGC1,RPL-Px_4SDC1,RPL-Px_3SDC2,RPL-S_2SDC4,RPL-S_ 5SGC1,RPL-S_4SDC1,RPL-S_4SDC2,RPL-S_3SDC1,RPL-S_2SDC1,RPL-S_2SDC2,RPL-S_2SDC3,RPL-P_5SGC1,RPL-P_4SDC1,RPL-P_3SDC2,NA_4_FHF,ADL_SBGA_5GC,ADL_SBGA_3SDC1,LNL_M_IFWI_PSS,ADL-S_Post-Si_In_Production,MTL-M_5SGC1,MTL-M_4SDC1,MTL-M_4SDC2,MTL-M_3SDC3,MTL-M_2SDC4,MTL-M_2SDC5,MTL-M_2SDC6,MTL_IFWI_CBV_PMC,MTL_IFWI_CBV_PCHC,MTL-M/P_Pre-Si_In_Production,ADL_N_IFWI_5SGC1,ADL_N_IFWI_4SDC1,ADL_N_IFWI_3SDC1,ADL_N_IFWI_2SDC1,ADL_N_IFWI_2SDC2,ADL_N_IFWI_2SDC3,ADL_N_IFWI_IEC_PMC,MTL-P_5SGC1,MTL-P_4SDC1,MTL-P_4SDC2,MTL-P_3SDC3,MTL-P_3SDC4,MTL-P_2SDC5,MTL-P_2SDC6,RPL-S_Post-Si_In_Production,RPL-Px_4SP2,RPL-Px_2SDC1,RPL-P_2SDC3,RPL-P_2SDC4,MTLSGC1,MTLSDC1,MTLSDC2,MTLSDC3,MTLSDC4,MTLSDC5,MTLSDC6,LNLM5SGC,LNLM3SDC2,LNLM3SDC4,LNLM3SDC5,LNLM2SDC6,ARL_S_IFWI_0.8PSS,MTL_S_IFWI_PSS_PCH-phy_Payload</t>
  </si>
  <si>
    <t>Validate USB2.0/3.0 HUB Functionality check in OS post Sx/S0ix cycle over USB Type-A port</t>
  </si>
  <si>
    <t>CSS-IVE-132224</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</si>
  <si>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</si>
  <si>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added from IFWI mandotory check list
LKF ROW Coverage ID : 4_335-LZ-795</t>
  </si>
  <si>
    <t>USB pendrive plugged to HUB should be functional in OS pre and post Sx cycle</t>
  </si>
  <si>
    <t>Intention of the testcase is to verify USB HUB functionality</t>
  </si>
  <si>
    <t>GraCom,InProdATMS1.0_03March2018,PSE 1.0,OBC-CNL-PCH-PXHCI-USB-USB2_HUB,OBC-CFL-PCH-PXHCI-USB-USB2_HUB,OBC-ICL-PCH-XHCI-USB-USB2_HUB,OBC-TGL-PCH-XHCI-USB-USB2_HUB,GLK_ATMS1.0_Automated_TCs,KBLR_ATMS1.0_Automated_TCs,IFWI_TEST_SUITE,ADL/RKL/JSL,MTL_Test_Suite,IFWI_SYNC,ADL_N_IFWIIFWI_COVERAGE_DELTA,RPLSGC1,RPLSGC2,ADLMLP4x,ADL-P_5SGC1,ADL-P_5SGC2,ADL-M_5SGC1,RPL-Px_5SGC1, ,RPL-Px_4SDC1,RPL-Px_3SDC2,
,RPL-P_5SGC1,,RPL-P_4SDC1,RPL-P_3SDC2,,RPL-S_2SDC4,RPL-S_ 5SGC1, RPL-S_4SDC1, RPL-S_4SDC2, RPL-S_3SDC1, RPL-S_2SDC1, RPL-S_2SDC2, RPL-S_2SDC3, RPL-S_2SDC4, ADL_SBGA_5GC,ADL_SBGA_3SDC1,ADL-S_Post-Si_In_Production,MTL-M_5SGC1,MTL-M_4SDC1,MTL-M_4SDC2,MTL-M_3SDC3,MTL-M_2SDC4,MTL-M_2SDC5,MTL-M_2SDC6,MTL_IFWI_CBV_PMC,MTL_IFWI_CBV_PCHC,ADL_N_IFWI_5SGC1 ,ADL_N_IFWI_4SDC1, ADL_N_IFWI_3SDC1, ADL_N_IFWI_2SDC1 ,ADL_N_IFWI_2SDC2, ADL_N_IFWI_2SDC3,MTL-P_5SGC1, MTL-P_4SDC1 ,MTL-P_4SDC2 ,MTL-P_3SDC3 ,MTL-P_3SDC4 ,MTL-P_2SDC5 ,MTL-P_2SDC6,RPL-Px_4SP2, RPL-Px_2SDC1,RPL-P_2SDC3,RPL-P_2SDC4,MTLSGC1,MTLSDC1,MTLSDC2,MTLSDC3,MTLSDC4,MTLSDC5,MTLSDC6,LNLM5SGC,LNLM3SDC2,LNLM3SDC4,LNLM3SDC5,LNLM2SDC6</t>
  </si>
  <si>
    <t>Verify video playback in OS pre and post Sx cycle</t>
  </si>
  <si>
    <t>CSS-IVE-132328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</si>
  <si>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</si>
  <si>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TC developed based on L1\L2 coverage
TGL HSD ID:220194381
TGL HSD ES ID:220195243</t>
  </si>
  <si>
    <t>Ensure video clip is played successfully pre and post Sx cycle </t>
  </si>
  <si>
    <t>Intention of the testcase is to verify video playback functionality pre and post Sx cycle</t>
  </si>
  <si>
    <t>ICL_BAT_NEW,TGL_PSS0.8C,BIOS_EXT_BAT,InProdATMS1.0_03March2018,PSE 1.0,OBC-CNL-GPU-DDI-Display-Video,OBC-CFL-GPU-DDI-Display-Video,OBC-ICL-GPU-DDI-Display-Video,OBC-TGL-GPU-DDI-Display-Video,GLK_ATMS1.0_Automated_TCs,KBLR_ATMS1.0_Automated_TCs,IFWI_TEST_SUITE,ADL/RKL/JSL,ADL_Arch_Phase3,MTL_Test_Suite,IFWI_SYNC,ADL_N_IFWIIFWI_COVERAGE_DELTA,ADLMLP4x,ADL-P_5SGC1,ADL-P_5SGC2,ADL-M_5SGC1,RPL-Px_5SGC1,RPL-Px_4SDC1,MTL_S_IFWI_PSS_0.8,RPL-P_5SGC1,RPL-P_4SDC1,RPL-P_3SDC2,RPL-P_2SDC4,RPL-S_ 5SGC1,RPL-S_4SDC1,RPL-S_3SDC1,RPL-S_4SDC2,RPL-S_2SDC1,RPL-S_2SDC2,RPL-S_2SDC3,ADL_SBGA_5GC,ADL_SBGA_3DC1,ADL_SBGA_3DC2,ADL_SBGA_3DC3,ADL_SBGA_3DC4,ADL-M_3SDC1,ADL-M_3SDC2,ADL-M_2SDC1,ADL-M_2SDC2,RPL-P_3SDC3,RPL-P_PNP_GC,RPL-S_2SDC7,ADL_SBGA_3SDC1,MTL-M_5SGC1,MTL-M_4SDC1,MTL-M_4SDC2,MTL-M_3SDC3,MTL-M_2SDC4,MTL-M_2SDC5,MTL-M_2SDC6,MTL_IFWI_CBV_PMC,ADL_N_IFWI_5SGC1,ADL_N_IFWI_4SDC1,ADL_N_IFWI_3SDC1,ADL_N_IFWI_2SDC1,ADL_N_IFWI_2SDC3,ADL_N_IFWI_IEC_BIOS,ADL_N_IFWI_IEC_PMC,RPL_Px_PO_New_P3,RPL-SBGA_5SC,RPL-SBGA_4SC,RPL-SBGA_3SC,RPL-SBGA_2SC1,RPL-SBGA_2SC2,RPL-P_2SDC3,RPL-P_2SDC5,RPL-P_2SDC6,RPL-Px_4SP2,RPL-Px_2SDC1,ARL_S_IFWI_0.8PSS,MTL_S_IFWI_ACE_Payload</t>
  </si>
  <si>
    <t>Verify Analog Microphone test connected to 3.5 mm Port pre and post Sx cycle</t>
  </si>
  <si>
    <t>CSS-IVE-132386</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</si>
  <si>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CMPH_Simics_VP_PSS1.0,RKL_S_CMPH_Simics_VP_PSS1.1,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</si>
  <si>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BC-RQTBC-9769
ADL: 1408256914</t>
  </si>
  <si>
    <t>Intention of the testcase is to verify Analog microphone functionality pre and post Sx cycle</t>
  </si>
  <si>
    <t>GraCom,ICL_BAT_NEW,BIOS_EXT_BAT,UDL2.0_ATMS2.0,TGL_VP_NA,TGL_ERB_PO,OBC-CNL-PCH-AVS-Audio-HDA_MIC,OBC-CFL-PCH-AVS-Audio-HAD_MIC,OBC-ICL-PCH-AVS-Audio-HDA_MIC,OBC-TGL-PCH-AVS-Audio-HDA_MIC,rkl_cml_s62,IFWI_TEST_SUITE,ADL_pss_0.8_NA,ADL/RKL/JSL,MTL_Test_Suite,IFWI_SYNC,ADL_N_IFWIIFWI_COVERAGE_DELTA,ADLMLP4x,ADL-P_5SGC1,ADL-P_5SGC2,ADL-M_5SGC1,RPL-Px_5SGC1,RPL-Px_4SDC1,MTL_S_IFWI_PSS_0.8,RPL-P_5SGC1,RPL-P_4SDC1,RPL-P_3SDC2,RPL-P_2SDC4,RPL-S_ 5SGC1,RPL-S_4SDC1,RPL-S_4SDC2,RPL-S_2SDC2,RPL-S_2SDC3,ADL_SBGA_5GC,ADL_SBGA_3DC1,ADL_SBGA_3DC2,ADL_SBGA_3DC3,ADL_SBGA_3DC4,ADL-M_3SDC1,ADL-M_3SDC2,ADL-M_2SDC1,ADL-M_2SDC2,RPL-P_3SDC3,RPL-P_PNP_GC,ADL_M_LP5x_NA,ADL_SBGA_3SDC1,MTL-M_5SGC1,MTL-M_4SDC1,MTL-M_4SDC2,MTL-M_3SDC3,MTL-M_2SDC4,MTL-M_2SDC5,MTL-M_2SDC6,MTL_IFWI_CBV_PMC,ADL_N_IFWI_5SGC1,ADL_N_IFWI_4SDC1,ADL_N_IFWI_3SDC1,ADL_N_IFWI_2SDC2,ADL_N_IFWI_2SDC3,ADL_N_IFWI_IEC_PMC,RPL-SBGA_5SC,RPL-SBGA_4SC,RPL-SBGA_3SC,RPL-SBGA_2SC1,RPL-SBGA_2SC2,RPL-S_2SDC8,RPL-P_2SDC3,RPL-P_2SDC5,RPL-P_2SDC6,ARL_S_IFWI_0.8PSS</t>
  </si>
  <si>
    <t>Validate USB Mouse enumeration and functionality over USB Type-A port after S0i3/Disconnected-MOS cycle</t>
  </si>
  <si>
    <t>CSS-IVE-132469</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</si>
  <si>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</si>
  <si>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BC-RQTBC-495
IceLake-UCIS-892
BC-RQTBC-14230
TGL: BC-RQTBCTL-742
JSL PRD Coverage : BC-RQTBC-16215
RKL Coverage ID : 2203202085
JSLP Coverage ID: 2203202085
LKF ROW Coverage ID : 4_335-LZ-795
ADL : 2206526702</t>
  </si>
  <si>
    <t>Intention of the testcase is to verify USB mouse functionality</t>
  </si>
  <si>
    <t>ICL-FW-PSS0.5,ICL-ArchReview-PostSi,GLK-RS3-10_IFWI,InProdATMS1.0_03March2018,PSE 1.0,ICL_RVPC_NA,OBC-CNL-PCH-PXHCI-USB-USB2_USB3_Mouse,OBC-CFL-PCH-PXHCI-USB-USB2_USB3_Mouse,OBC-ICL-PCH-XHCI-USB-USB2_USB3_Mouse,OBC-TGL-PCH-XHCI-USB-USB2_USB3_Mouse,KBLR_ATMS1.0_Automated_TCs,IFWI_TEST_SUITE,ADL/RKL/JSL,MTL_Test_Suite,IFWI_SYNC,ADL_N_IFWIIFWI_COVERAGE_DELTA,RPLSGC1,RPLSGC2,RPL-Px_5SGC1,RPL-Px_4SDC1,RPL-Px_3SDC2,RPL-S_ 5SGC1,RPL-S_4SDC1,RPL-S_4SDC2,RPL-S_3SDC1,RPL-S_2SDC1,RPL-S_2SDC2,RPL-S_2SDC3,RPL-S_2SDC4,RPL-P_5SGC1,,RPL-P_4SDC1,RPL-P_3SDC2,,ADL_M_NA, ADL_SBGA_5GC,RPL-S_2SDC7,RPL-P_2SDC4,ADL_SBGA_3SDC1,MTL-M_5SGC1,MTL-M_4SDC1,MTL-M_4SDC2,MTL-M_3SDC3,MTL-M_2SDC4,MTL-M_2SDC5,MTL-M_2SDC6,MTL_IFWI_CBV_PCHC,ADL_N_IFWI_5SGC1 ,ADL_N_IFWI_4SDC1, ADL_N_IFWI_3SDC1, ADL_N_IFWI_2SDC1 ,ADL_N_IFWI_2SDC2, ADL_N_IFWI_2SDC3,MTL-P_5SGC1, MTL-P_4SDC1 ,MTL-P_4SDC2 ,MTL-P_3SDC3 ,MTL-P_3SDC4 ,MTL-P_2SDC5 ,MTL-P_2SDC6,RPL-Px_4SP2, RPL-Px_2SDC1,RPL-P_2SDC3,RPL-P_2SDC4,MTLSGC1,MTLSDC2,MTLSDC3,MTLSDC4,MTLSDC5,MTLSDC6,LNLM4SDC1,LNLM3SDC2,LNLM3SDC4,LNLM3SDC5,LNLM2SDC6</t>
  </si>
  <si>
    <t>Verify that CSE/TXE/SEC/CSME enumerated in OS pre and post S0i3(Modern Standby) cycles</t>
  </si>
  <si>
    <t>CSS-IVE-132478</t>
  </si>
  <si>
    <t>ADL-S_ADP-S_SODIMM_DDR5_1DPC_Alpha,AML_5W_Y22_ROW_PV,ADL-S_ADP-S_UDIMM_DDR5_1DPC_PreAlpha,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1.0_19H1_REV2,JSLP_PSS_1.1_19H1_REV2,JSLP_TestChip_19H1_PowerOn,JSLP_TestChip_19H1_PreAlpha,KBL_H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</si>
  <si>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CSE/TXE,S0ix-states</t>
  </si>
  <si>
    <t>BC-RQTBC-9813 
Mandatory IFWI scenarios related to CSME</t>
  </si>
  <si>
    <t>CSE/TXE/CSME should get enumerated and its version should be consistent pre and post cycling.
CSE/TXE/CSME should not display any yellow bangs pre and post cycling.
CSE/TXE/CSME FWSTS registers should be enumerated consistently pre and post cycling.</t>
  </si>
  <si>
    <t>Test is to verify Management enumeration pre and post S0i3(Modern Standby) cycles</t>
  </si>
  <si>
    <t>BIOS_EXT_BAT,InProdATMS1.0_03March2018,PSE 1.0,ICL_RVPC_NA,OBC-ICL-PCH-CSME-Software,OBC-TGL-PCH-CSME-Software,OBC-CNL-PCH-CSME-Software,OBC-CFL-PCH-CSME-Software,OBC-LKF-PCH-CSME-Software,IFWI_TEST_SUITE,ADL/RKL/JSL,RKL-S X2_(CML-S+CMP-H)_S102,RKL-S X2_(CML-S+CMP-H)_S62,MTL_Test_Suite,IFWI_SYNC,IFWI_FOC_BAT,ADL_N_IFWIIFWI_COVERAGE_DELTA,RPLSGC1,RPLSGC2,ADLMLP4x,ADL-P_5SGC1,ADL-P_5SGC2,ADL-M_5SGC1,RPL-Px_5SGC1,RPL-Px_4SDC1,RPL-Px_3SDC2,RPL_S_MASTER,RPL-S_3SDC1,RPL-S_ 5SGC1,RPL-S_2SDC2,RPL-S_4SDC1,RPL-S_4SDC2,RPL-S_2SDC1,RPL-S_2SDC3,MTL_IFWI_BAT,ADL_SBGA_5GC,ADL_SBGA_3DC4,RPL-S_2SDC7,ADL_SBGA_3SDC1,ADL-S_Post-Si_In_Production,MTL_IFWI_IAC_CSE,MTL_IFWI_CBV_CSME,MTL_IFWI_CBV_BIOS,ADL_N_IFWI_5SGC1,ADL_N_IFWI_4SDC1,ADL_N_IFWI_3SDC1,ADL_N_IFWI_2SDC1,ADL_N_IFWI_2SDC2,ADL_N_IFWI_2SDC3,ADL_N_IFWI_IEC_BIOS,ADL_N_IFWI_IEC_CSME,ADL_N_IFWI_IEC_PMC,ARL_Px_IFWI_CI,MTLSDC1,MTLSDC2,MTLSDC4,MTLSDC6</t>
  </si>
  <si>
    <t>Validate USB 2.0 device enumeration when hot plug device  pre and post Disconnected-MOS cycle over USB Type-A port</t>
  </si>
  <si>
    <t>CSS-IVE-132491</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</si>
  <si>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</si>
  <si>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BC-RQTBC-9831
IceLake-UCIS-768
TGL: BC-RQTBCTL-743
JSL PRD Coverage: BC-RQTBC-16216
RKL Coverage ID :2203202105
JSLP Coverage ID: 2203202105
LKF ROW Coverage ID : 4_335-LZ-795</t>
  </si>
  <si>
    <t>Intention of the testcase is to verify USB 2.0 device enumeration</t>
  </si>
  <si>
    <t>ICL-FW-PSS0.5,ICL-ArchReview-PostSi,UDL2.0_ATMS2.0,OBC-CNL-PCH-PXHCI-USB-USB2_Storage,OBC-ICL-PCH-XHCI-USB-USB2_Storage,OBC-TGL-PCH-XHCI-USB-USB2_Storage,OBC-CFL-PCH-PXHCI-USB-USB2_Storage,IFWI_TEST_SUITE,ADL/RKL/JSL,MTL_Test_Suite,IFWI_SYNC,ADL_N_IFWIIFWI_COVERAGE_DELTA,RPLSGC1,RPLSGC2,RPL-Px_5SGC1,RPL-Px_4SDC1,RPL-Px_3SDC2,RPL-P_5SGC1,,RPL-P_4SDC1,RPL-P_3SDC2,,RPL-S_2SDC4,RPL-S_ 5SGC1,RPL-S_4SDC1,RPL-S_4SDC2,RPL-S_3SDC1,RPL-S_2SDC1,RPL-S_2SDC2,RPL-S_2SDC3,ADL_M_NA, ADL_SBGA_5GC,MTL_IFWI_FV,ADL_SBGA_3SDC1,MTL-M_5SGC1,MTL-M_4SDC1,MTL-M_4SDC2,MTL-M_3SDC3,MTL-M_2SDC4,MTL-M_2SDC5,MTL-M_2SDC6,MTL_IFWI_CBV_PCHC,ADL_N_IFWI_5SGC1 ,ADL_N_IFWI_4SDC1, ADL_N_IFWI_3SDC1, ADL_N_IFWI_2SDC1 ,ADL_N_IFWI_2SDC2, ADL_N_IFWI_2SDC3,ADL_N_IFWI_IEC_PMC,RPL-Px_4SP2, RPL-Px_2SDC1,RPL-P_2SDC3,RPL-P_2SDC4,MTLSGC1,MTLSDC1,MTLSDC2,MTLSDC3,MTLSDC4,MTLSDC5,MTLSDC6,LNLM5SGC,LNLM3SDC2,LNLM3SDC4,LNLM3SDC5,LNLM2SDC6</t>
  </si>
  <si>
    <t>Verify Intel Display Audio enumeration pre and post CMS cycle</t>
  </si>
  <si>
    <t>fw.ifwi.bios,fw.ifwi.pmc</t>
  </si>
  <si>
    <t>CSS-IVE-132493</t>
  </si>
  <si>
    <t>ADL-S_ADP-S_SODIMM_DDR5_1DPC_Alpha,AML_5W_Y22_ROW_PV,ADL-S_ADP-S_UDIMM_DDR5_1DPC_PreAlpha,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KBL_H42_PV,KBL_U21_PV,KBL_U22_PV,KBL_U23e_PV,KBL_Y22_PV,KBLR_Y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</si>
  <si>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BC-RQTBC-9768 
LKF: BC-RQTBCLF-314,BC-RQTBCLF-99
TGL HSD ID:220194370</t>
  </si>
  <si>
    <t>This test is to verify Intel HD Audio enumeration post Modern standby cycle</t>
  </si>
  <si>
    <t>InProdATMS1.0_03March2018,PSE 1.0,OBC-CNL-GPU-DDI-Display-HDMI_Audio,OBC-CFL-GPU-DDI-Display-HDMI_Audio,OBC-LKF-GPU-DDI-Display-HDMI_Audio,OBC-ICL-GPU-DDI-Display-HDMI_Audio,OBC-TGL-GPU-DDI-Display-HDMI_Audio,KBLR_ATMS1.0_Automated_TCs,CML_DG1_Delta,IFWI_TEST_SUITE,ADL/RKL/JSL,MTL_Test_Suite,IFWI_SYNC,IFWI_FOC_BAT,ADL_N_IFWIIFWI_COVERAGE_DELTA,ADLMLP4x,ADL-P_5SGC1,ADL-P_5SGC2,ADL-M_5SGC1,RPL-Px_5SGC1,RPL-Px_4SDC1,RPL-P_4SDC1,RPL-P_3SDC2,RPL-P_2SDC4,RPL-S_ 5SGC1,RPL-S_4SDC1,RPL-S_3SDC1,RPL-S_4SDC2,RPL-S_2SDC1,RPL-S_2SDC2,RPL-S_2SDC3,ADL_SBGA_5GC,ADL-M_3SDC1,ADL-M_3SDC2,ADL-M_2SDC1,ADL-M_2SDC2,RPL-P_3SDC3,RPL-P_PNP_GC,RPL-S_2SDC7,ADL_SBGA_3DC1,ADL_SBGA_3DC2,ADL_SBGA_3DC3,ADL_SBGA_3DC4,ADL_SBGA_3SDC1,MTL-M_5SGC1,MTL-M_3SDC3,MTL_IFWI_IAC_ACE ROM EXT,MTL_IFWI_CBV_ACE FW,MTL_IFWI_CBV_PMC,ADL_N_IFWI_5SGC1,ADL_N_IFWI_4SDC1,ADL_N_IFWI_3SDC1,ADL_N_IFWI_2SDC1,ADL_N_IFWI_2SDC2,ADL_N_IFWI_2SDC3,ADL_N_IFWI_IEC_PMC,RPL-SBGA_5SC,RPL-SBGA_4SC,RPL-SBGA_2SC1,RPL-SBGA_2SC2,RPL-Px_4SP2,RPL-Px_2SDC1</t>
  </si>
  <si>
    <t>Verify CNVi Bluetooth Functionality in OS pre and post Sx cycle</t>
  </si>
  <si>
    <t>CSS-IVE-132549</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</si>
  <si>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1.1,ADL-S_TGP-H_UDIMM_DDR5_2DPC_POE,ADL-S_ADP-S_SODIMM_DDR5_1DPC_Beta,ADL-S_ADP-S_SODIMM_DDR5_1DPC_POE,ADL-S_ADP-S_SODIMM_DDR5_1DPC_PreAlpha,ADL-S_ADP-S_SODIMM_DDR5_1DPC_PV,ADL-S_ADP-S_UDIMM_DDR4_2DPC_Alpha,ADL-S_ADP-S_UDIMM_DDR4_2DPC_Beta,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</si>
  <si>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CNVi,S-states</t>
  </si>
  <si>
    <t>BC-RQTBCTL-651
BC-RQTBC-13414
TGL: 2201297589
JSL PRD Coverage: BC-RQTBC-16463
RKL:2203201716</t>
  </si>
  <si>
    <t>Bluetooth should be detected and functional using CNVi Pre and Post Sx Cycle</t>
  </si>
  <si>
    <t>This Test case is to Validate Bluetooth Functionality using CNVi pre and post Sx cycle</t>
  </si>
  <si>
    <t>ICL_BAT_NEW,TGL_PSS1.0C,BIOS_EXT_BAT,UDL2.0_ATMS2.0,OBC-CNL-PCH-CNVi-Connectivity-BT,OBC-CFL-PCH-CNVi-Connectivity-BT,OBC-ICL-PCH-CNVi-Connectivity-BT,OBC-TGL-PCH-CNVi-Connectivity-BT,ADL_PSS_1.05,IFWI_TEST_SUITE,ADL/RKL/JSL,MTL_Test_Suite,MTL_PSS_0.8IFWI_SYNC,IFWI_FOC_BAT,ADL_N_IFWIIFWI_COVERAGE_DELTA,RPLSGC1,RPLSGC2,ADLMLP4x,ADL-P_5SGC1,ADL-P_5SGC2,ADL-M_5SGC1,ADL-M_3SDC1,ADL-M_3SDC3,ADL-M_2SDC1,ADL-P_3SDC1,MTL_S_IFWI_PSS_0.8,RPL-S_ 5SGC1, RPL-S_4SDC1, RPL-S_4SDC2, ,,  RPL-S_2SDC2, RPL-S_2SDC3, RPL-S_2SDC4,RPL_S_IFWI_PO_Phase3,ADL_SBGA_5GC,RPL-SBGA_5SC,RPL-Px_5SGC1,RPL-Px_4SDC1,ADL-M_5SGC1,ADL-M_3SDC2,ADL-M_2SDC2,RPL-S_3SDC2, ,, RPL-S_2SDC2, RPL-S_2SDC3,  RPL-S_3SDC1, RPL-S_4SDC2, RPL-S_4SDC1, RPL-S_5SGC1, RPL-P_5SGC1, RPL-P_5SGC2,  RPL-P_2SDC3, RPL-S_2SDC7, RPL-S_ 5SGC1, RPL-S_4SDC1, RPL-S_3SDC1, ,, RPL-S_2SDC2, RPL-S_2SDC3, RPL-S_2SDC7,LNL_M_IFWI_PSS,RPL_Px_PO_P3,MTL_IFWI_QAC,RPL_SBGA_IFWI_PO_Phase3,MTL_IFWI_CBV_PMC,MTL IFWI_Payload_Platform-Val, ADL_N_IFWI_5SGC1, ADL_N_IFWI_4SDC1, ADL_N_IFWI_2SDC1, ADL_N_IFWI_2SDC2,ADL_N_IFWI_IEC_PMC,RPL_P_PO_P3,RPL-S_2SDC8,RPL-Px_4SP2,RPL-Px_2SDC1,RPL-P_4SDC1,RPL-P_3SDC2,RPL-P_2SDC5,RPL-P_2SDC6,ARL_S_IFWI_0.8PSS, MTLSGC1, MTLSDC1, MTLSDC3, MTLSDC4, MTLSDC5</t>
  </si>
  <si>
    <t>Verify CNVi WLAN Functionality in OS</t>
  </si>
  <si>
    <t>CSS-IVE-132553</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</si>
  <si>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owerOn,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</si>
  <si>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CNVi,WiFi</t>
  </si>
  <si>
    <t>TGL: 1209949499
BC-RQTBCTL-651
BC-RQTBC-13414
BC-RQTBC-13854
BC-RQTBC-12331
BC-RQTBCTL-476
BC-RQTBC-13856
BC-RQTBC-12333
BC-RQTBCTL-478
TGL Requirement coverage: BC-RQTBCTL-651, 2201160277, 2201160358
JSL : BC-RQTBC-16460, BC-RQTBC-16464
RKL: 2203201716,2203202994,220948396,220948390,1209950654
JSLP: 2202557901,2202557905,2202557922,2202557909,2203202994,2203203063</t>
  </si>
  <si>
    <t>WLAN/WiFi should be detected and functional using CNVi</t>
  </si>
  <si>
    <t>This Test case is to Validate WLAN/Wi-Fi Functionality using CNVi</t>
  </si>
  <si>
    <t>GLK-FW-PO,ICL-ArchReview-PostSi,TGL_PSS0.8P,BIOS_EXT_BAT,InProdATMS1.0_03March2018,PSE 1.0,OBC-CNL-PCH-CNVi-Connectivity-WiFi,OBC-CFL-PCH-CNVi-Connectivity-WiFi,OBC-ICL-PCH-CNVi-Connectivity-WiFi,OBC-TGL-PCH-CNVi-Connectivity-WiFi,GLK_ATMS1.0_Automated_TCs,RKL_S_PO_Phase3_IFWI,RKL_POE,RKL_U_PO_Phase3_IFWI,IFWI_TEST_SUITE,RKL_Native_PO,RKL_Xcomp_PO,ADL/RKL/JSL,CML_H_ADP_S_PO,COMMON_QRC_BAT,Delta_IFWI_BIOS,Phase_3,MTL_Test_Suite,MTL_PSS_0.8IFWI_SYNC,ADL_N_IFWIIFWI_COVERAGE_DELTA,RPLSGC1,RPLSGC2,ADLMLP4x,ADL-P_5SGC1,ADL-P_5SGC2,ADL-M_5SGC1,ADL-M_3SDC1,ADL-M_3SDC3,ADL-M_2SDC1,ADL-P_3SDC1,RPL-S_ 5SGC1, RPL-S_4SDC1, RPL-S_4SDC2, ,,  RPL-S_2SDC2, RPL-S_2SDC3, RPL-S_2SDC4,RPL_S_IFWI_PO_Phase3,NA_4_FHF,MTL_IFWI_BAT,ADL_SBGA_5GC,RPL-SBGA_5SC,ERB,RPL-Px_5SGC1,RPL-Px_4SDC1,ADL-M_5SGC1,ADL-M_3SDC2,ADL-M_2SDC2,RPL-S_3SDC2, ,, RPL-S_2SDC2, RPL-S_2SDC3,  RPL-S_3SDC1, RPL-S_4SDC2, RPL-S_4SDC1, RPL-S_5SGC1, RPL-P_5SGC1, RPL-P_5SGC2,  RPL-P_2SDC3, RPL-S_2SDC7, RPL-S_ 5SGC1, RPL-S_4SDC1, RPL-S_3SDC1, ,, RPL-S_2SDC2, RPL-S_2SDC3, RPL-S_2SDC7,LNL_M_IFWI_PSS,RPL_Px_PO_P3,RPL_SBGA_IFWI_PO_Phase3,MTL IFWI_Payload_Platform-Val, ADL_N_IFWI_5SGC1, ADL_N_IFWI_4SDC1, ADL_N_IFWI_2SDC1, ADL_N_IFWI_2SDC2,ADL_N_IFWI_IEC_BIOS,RPL_P_PO_P3,RPL-S_2SDC8,RPL-Px_4SP2,RPL-Px_2SDC1,RPL-P_4SDC1,RPL-P_3SDC2,RPL-P_2SDC5,RPL-P_2SDC6,MTL-P_IFWI_PO,ARL_S_IFWI_0.8PSS, MTLSGC1, MTLSDC1, MTLSDC3, MTLSDC4, MTLSDC5</t>
  </si>
  <si>
    <t>Verify CNVi WLAN Functionality in OS before/after Sx cycle</t>
  </si>
  <si>
    <t>CSS-IVE-132554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</si>
  <si>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</si>
  <si>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BC-RQTBCTL-651
BC-RQTBC-13414
TGL: 2201160277, 2201160358
JSL PRD Coverage: BC-RQTBC-16463
RKL:2203201716</t>
  </si>
  <si>
    <t>WLAN/WiFi should be detected and functional using CNVi Pre and Post Sx Cycle</t>
  </si>
  <si>
    <t>This test case is to validate WLAN/Wi-Fi Functionality using CNVi Pre and Post Sx Cycle</t>
  </si>
  <si>
    <t>GLK-CI,GLK-CI-2,ICL-ArchReview-PostSi,GLK_Win10S,ICL_BAT_NEW,TGL_PSS1.0C,BIOS_EXT_BAT,InProdATMS1.0_03March2018,PSE 1.0,TGL_ERB_PO,OBC-CNL-PCH-CNVi-Connectivity-WiFi,OBC-CFL-PCH-CNVi-Connectivity-WiFi,OBC-ICL-PCH-CNVi-Connectivity-WiFi,OBC-TGL-PCH-CNVi-Connectivity-WiFi,GLK_ATMS1.0_Automated_TCs,IFWI_TEST_SUITE,ADL/RKL/JSL,MTL_Test_Suite,MTL_PSS_0.8IFWI_SYNC,ADL_N_IFWIIFWI_COVERAGE_DELTA,RPLSGC1,RPLSGC2,ADLMLP4x,ADL-P_5SGC1,ADL-P_5SGC2,ADL-M_5SGC1,ADL-M_3SDC1,ADL-M_3SDC3,ADL-M_2SDC1,ADL-P_3SDC1,RPL-S_ 5SGC1, RPL-S_4SDC1, RPL-S_4SDC2, ,,  RPL-S_2SDC2, RPL-S_2SDC3, RPL-S_2SDC4,ADL_SBGA_5GC,RPL-SBGA_5SC,RPL-Px_5SGC1,RPL-Px_4SDC1,ADL-M_5SGC1,ADL-M_3SDC2,ADL-M_2SDC2,RPL-S_3SDC2, ,, RPL-S_2SDC2, RPL-S_2SDC3,  RPL-S_3SDC1, RPL-S_4SDC2, RPL-S_4SDC1, RPL-S_5SGC1, RPL-P_5SGC1, RPL-P_5SGC2,  RPL-P_2SDC3, RPL-S_2SDC7, RPL-S_ 5SGC1, RPL-S_4SDC1, RPL-S_3SDC1, ,, RPL-S_2SDC2, RPL-S_2SDC3, RPL-S_2SDC7,LNL_M_IFWI_PSS,MTL_IFWI_CBV_PMC,MTL IFWI_Payload_Platform-Val, ADL_N_IFWI_5SGC1, ADL_N_IFWI_4SDC1, ADL_N_IFWI_2SDC1, ADL_N_IFWI_2SDC2,ADL_N_IFWI_IEC_PMC,RPL-S_2SDC8,RPL-Px_4SP2,RPL-Px_2SDC1,ARL_S_IFWI_0.8PSS, MTLSGC1, MTLSDC1, MTLSDC3, MTLSDC4, MTLSDC5</t>
  </si>
  <si>
    <t>Verify CNVi WLAN Enumeration in OS before/after Sx cycle</t>
  </si>
  <si>
    <t>CSS-IVE-132565</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</si>
  <si>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</si>
  <si>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 WiFi should be enumerated successfully in OS Pre and Post Sx Cycle</t>
  </si>
  <si>
    <t>This TC should Validate CNVi Wi-Fi Enumeration in OS Pre and Post Sx Cycle</t>
  </si>
  <si>
    <t>ICL-ArchReview-PostSi,InProdATMS1.0_03March2018,PSE 1.0,OBC-CNL-PCH-CNVi-Connectivity-WiFi,OBC-CFL-PCH-CNVi-Connectivity-WiFi,OBC-ICL-PCH-CNVi-Connectivity-WiFi,OBC-TGL-PCH-CNVi-Connectivity-WiFi,GLK_ATMS1.0_Automated_TCs,TGL_NEW_BAT,IFWI_TEST_SUITE,ADL_pss_0.8_NA,ADL/RKL/JSL,MTL_Test_Suite,IFWI_SYNC,ADL_N_IFWIIFWI_COVERAGE_DELTA,RPLSGC1,RPLSGC2,ADLMLP4x,ADL-P_5SGC1,ADL-P_5SGC2,ADL-M_5SGC1,ADL-M_3SDC1,ADL-M_3SDC3,ADL-M_2SDC1,ADL-P_3SDC1,RPL-S_ 5SGC1, RPL-S_4SDC1, RPL-S_4SDC2, ,,  RPL-S_2SDC2, RPL-S_2SDC3, RPL-S_2SDC4,ADL_SBGA_5GC,RPL-SBGA_5SC,RPL-Px_5SGC1,RPL-Px_4SDC1,ADL-M_5SGC1,ADL-M_3SDC2,ADL-M_2SDC2,RPL-S_3SDC2, ,, RPL-S_2SDC2, RPL-S_2SDC3,  RPL-S_3SDC1, RPL-S_4SDC2, RPL-S_4SDC1, RPL-S_5SGC1, RPL-P_5SGC1, RPL-P_5SGC2,  RPL-P_2SDC3, RPL-S_2SDC7, RPL-S_ 5SGC1, RPL-S_4SDC1, RPL-S_3SDC1, ,, RPL-S_2SDC2, RPL-S_2SDC3, RPL-S_2SDC7,ADL-S_Post-Si_In_Production,MTL_IFWI_CBV_PMC,MTL IFWI_Payload_Platform-Val, ADL_N_IFWI_5SGC1, ADL_N_IFWI_4SDC1, ADL_N_IFWI_2SDC1, ADL_N_IFWI_2SDC2,ADL_N_IFWI_IEC_PMC,ADL-N_Post-Si_In_Production,RPL-S_Post-Si_In_Production,RPL-S_2SDC8,RPL-Px_4SP2,RPL-Px_2SDC1, MTLSGC1, MTLSDC1, MTLSDC3, MTLSDC4, MTLSDC5</t>
  </si>
  <si>
    <t>Verify CNVi Bluetooth Enumeration in OS before/after Sx cycle</t>
  </si>
  <si>
    <t>CSS-IVE-132570</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</si>
  <si>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</si>
  <si>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 Bluetooth should be enumerated successfully in OS Pre and Post Sx</t>
  </si>
  <si>
    <t>ICL-ArchReview-PostSi,TGL_PSS0.8P,InProdATMS1.0_03March2018,PSE 1.0,OBC-CNL-PCH-CNVi-Connectivity-BT,OBC-CFL-PCH-CNVi-Connectivity-BT,OBC-ICL-PCH-CNVi-Connectivity-BT,OBC-TGL-PCH-CNVi-Connectivity-BT,GLK_ATMS1.0_Automated_TCs,TGL_NEW_BAT,IFWI_TEST_SUITE,ADL/RKL/JSL,MTL_Test_Suite,MTL_PSS_0.8IFWI_SYNC,IFWI_FOC_BAT,ADL_N_IFWIIFWI_COVERAGE_DELTA,RPLSGC1,RPLSGC2,ADLMLP4x,ADL-P_5SGC1,ADL-P_5SGC2,ADL-M_5SGC1,ADL-M_3SDC1,ADL-M_3SDC3,ADL-M_2SDC1,ADL-P_3SDC1,RPL-S_ 5SGC1,RPL-S_4SDC1,RPL-S_4SDC2,RPL-S_2SDC2,RPL-S_2SDC3,RPL-S_2SDC4,RPL_S_IFWI_PO_Phase3,ADL_SBGA_5GC,RPL-SBGA_5SC,RPL-Px_5SGC1,RPL-Px_4SDC1,ADL-M_3SDC2,ADL-M_2SDC2,RPL-S_3SDC2,RPL-S_3SDC1,RPL-S_5SGC1,RPL-P_5SGC1,RPL-P_5SGC2,RPL-P_2SDC3,RPL-S_2SDC7,LNL_M_IFWI_PSS,RPL_Px_PO_P3,ADL-S_Post-Si_In_Production,RPL_SBGA_IFWI_PO_Phase3,MTL_IFWI_CBV_PMC,MTL IFWI_Payload_Platform-Val,ADL_N_IFWI_5SGC1,ADL_N_IFWI_4SDC1,ADL_N_IFWI_2SDC1,ADL_N_IFWI_2SDC2,MTL-M/P_Pre-Si_In_Production,ADL_N_IFWI_IEC_PMC,RPL_P_PO_P3,ADL-N_Post-Si_In_Production,RPL-S_Post-Si_In_Production,RPL-S_2SDC8,RPL-Px_4SP2,RPL-Px_2SDC1,RPL-P_4SDC1,RPL-P_3SDC2,RPL-P_2SDC5,RPL-P_2SDC6,ARL_S_IFWI_0.8PSS, MTLSGC1, MTLSDC1, MTLSDC3, MTLSDC4, MTLSDC5</t>
  </si>
  <si>
    <t>BC-RQTBC-9860
Mandatory IFWI scenarios related to CSME</t>
  </si>
  <si>
    <t>Verify CSE/TXE/SEC/CSME enumeration pre and post Sx cycle</t>
  </si>
  <si>
    <t>CSS-IVE-132592</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</si>
  <si>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</si>
  <si>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CSE/TXE,S-states</t>
  </si>
  <si>
    <t>bios.arrowlake,bios.raptorlake,ifwi.alderlake,ifwi.arrowlake,ifwi.jasperlake,ifwi.lunarlake,ifwi.meteorlake,ifwi.raptorlake,ifwi.rocketlake</t>
  </si>
  <si>
    <t>bios.arrowlake,bios.raptorlake,ifwi.alderlake,ifwi.jasperlake,ifwi.meteorlake,ifwi.raptorlake,ifwi.rocketlake</t>
  </si>
  <si>
    <t>This test case is verify CSE/TXE/SEC/CSME enumeration pre and post Sx cycle</t>
  </si>
  <si>
    <t>ICL_PSS_BAT_NEW,CFL_Automation_Production,BIOS_EXT_BAT,InProdATMS1.0_03March2018,PSE 1.0,OBC-TGL-PCH-CSME-Manageability-MEBx,TGL_H_PSS_BIOS_BAT,IFWI_TEST_SUITE,ADL/RKL/JSL,RKL-S X2_(CML-S+CMP-H)_S102,RKL-S X2_(CML-S+CMP-H)_S62,MTL_Test_Suite,IFWI_SYNC,IFWI_FOC_BAT,ADL_N_IFWI,MTL_IFWI_PSS_EXTENDEDIFWI_COVERAGE_DELTA,RPLSGC1,RPLSGC2,ADLMLP4x,ADL-P_5SGC1,ADL-P_5SGC2,ADL-M_5SGC1,RPL-Px_5SGC1,RPL-Px_4SDC1,RPL-S_5SGC1,RPL-S_4SDC1,RPL-S_4SDC2,RPL-S_3SDC1,RPL-S_2SDC1,RPL-S_2SDC2,RPL-S_2SDC3,MTL_IFWI_BAT,ADL_SBGA_5GC,ADL_SBGA_3DC4,RPL-S_2SDC7,LNL_M_IFWI_PSS,MTL_S_MASTER,MTL_P_MASTER,MTL_M_MASTER,ADL-S_Post-Si_In_Production,MTL-M_5SGC1,MTL-M_4SDC1,MTL-M_4SDC2,MTL-M_3SDC3,MTL-M_2SDC4,MTL-M_2SDC5,MTL-M_2SDC6,MTL_IFWI_IAC_CSE,MTL_IFWI_CBV_PMC,MTL_IFWI_CBV_CSME,RPL-SBGA_5SC,ADL_N_IFWI_5SGC1,ADL_N_IFWI_4SDC1,ADL_N_IFWI_3SDC1,ADL_N_IFWI_2SDC1,ADL_N_IFWI_2SDC2,ADL_N_IFWI_2SDC3,ADL_N_IFWI_IEC_BIOS,ADL_N_IFWI_IEC_CSME,ADL_N_IFWI_IEC_PMC,RPL-SBGA_4SC,RPL-SBGA_3SC,RPL-SBGA_2SC1,RPL-SBGA_2SC2,RPL-S_2SDC8,RPL-Px_4SP2,RPL-Px_2SDC1,RPL-P_5SGC1,RPL-P_3SDC2,RPL-P_2SDC4,RPL-P_2SDC5,MTLSDC1,MTLSDC2,MTLSDC4,ARL_S_IFWI_0.8PSS,MTL_S_IFWI_SOC-IOE-PMC_Payload,RPL-SBGA_3SC,MTLSGC1,MTLSDC1,MTLSDC2,MTLSDC3,MTLSDC4</t>
  </si>
  <si>
    <t>Verify the fTPM initialization after flashing Release IFWI</t>
  </si>
  <si>
    <t>CSS-IVE-132597</t>
  </si>
  <si>
    <t>ADL-S_ADP-S_SODIMM_DDR5_1DPC_Alpha,ADL-S_ADP-S_UDIMM_DDR5_1DPC_PreAlpha,JSLP_POR_20H1_Alpha,JSLP_POR_20H1_PreAlpha,JSLP_POR_20H2_Beta,JSLP_POR_20H2_PV,JSLP_PSS_0.5_19H1_REV1,JSLP_PSS_0.8_19H1_REV2,JSLP_PSS_1.0_19H1_REV2,JSLP_PSS_1.1_19H1_REV2,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H81_RS4_PV,TGL_H81_19H2_RS6_POE,TGL_H81_19H2_RS6_PreAlpha,TGL_Simics_VP_RS2_PSS0.3,TGL_Simics_VP_RS2_PSS0.5,TGL_Simics_VP_RS2_PSS0.8,TGL_Simics_VP_RS2_PSS1.0,TGL_Simics_VP_RS2_PSS1.1,TGL_Simics_VP_RS4_PSS0.8,TGL_Simics_VP_RS4_PSS1.0 ,TGL_Simics_VP_RS4_PSS1.1,TGL_Simics_VP_RS5_PSS1.1,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</si>
  <si>
    <t>PTT (fTPM)</t>
  </si>
  <si>
    <t>BC-RQTBCTL-860</t>
  </si>
  <si>
    <t>fTPM initialization should happen after flashing IFWI</t>
  </si>
  <si>
    <t>This test is to verify the fTPM functional and initialize check</t>
  </si>
  <si>
    <t>TGL_BIOS_PO_P2,TGL_IFWI_PO_P2,TGL_H_PSS_IFWI_BAT,RKL_S_PO_Phase3_IFWI,RKL_POE,RKL_U_PO_Phase3_IFWI,IFWI_TEST_SUITE,RKL_Native_PO,RKL_Xcomp_PO,ADL/RKL/JSL,Delta_IFWI_BIOS,Phase_3,MTL_Test_Suite,MTL_PSS_0.8IFWI_SYNC,IFWI_FOC_BAT,ADL_N_IFWIIFWI_COVERAGE_DELTA,RPLSGC1,RPLSGC2,ADLMLP4x,Security_IFWI,ADL-P_5SGC1,ADL-P_5SGC2,MTL_IFWI_Sanity,ADL-M_5SGC1,ADL_N_IFWI,RPL_S_IFWI_PO_Phase3,RPL-S_4SDC1,RPL-S_4SDC2,RPL-S_3SDC1,RPL-S_2SDC4,LNL_M_IFWI_PSS,RPL_Px_PO_P3,ADL-S_Post-Si_In_Production,MTL-M/P_Pre-Si_In_Production,RPL_SBGA_IFWI_PO_Phase3,MTL_IFWI_CBV_CSME,ADL_N_IFWI_4SDC1,ADL_N_IFWI_2SDC1,ADL_N_IFWI_IEC_BIOS,ADL_N_IFWI_IEC_CSME,RPL-SBGA_5GC,RPL-SBGA_5SC,ADL-N_Post-Si_In_Production,MTL-P_IFWI_PO,MTL_IFWI_IAC_ESE,ARL_S_IFWI_0.8PSS</t>
  </si>
  <si>
    <t>Verify the basic boot flow with BIOS GUARD enabled</t>
  </si>
  <si>
    <t>CSS-IVE-132654</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</si>
  <si>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HFPGA_PSS0.5,MTL_P_HFPGA_PSS0.8,MTL_P_HFPGA_PSS1.0,MTL_P_LP4_POE,MTL_P_LP4_Alpha,MTL_P_LP4_Beta,MTL_P_LP4_PV,MTL_P_LP5/x_POE,MTL_P_LP5/x_Alpha,MTL_P_LP5/x_Beta,MTL_P_LP5/x_PV,MTL_P_Simics_PSS0.5,MTL_P_Simics_PSS0.8,MTL_P_Simics_PSS1.0,ADL-P_ADP-LP_LP5_PreAlpha,ADL-P_ADP-LP_L4X_PreAlpha,ADL-P_ADP-LP_DDR4_PreAlpha,ADL-P_ADP-LP_DDR5_PreAlpha</t>
  </si>
  <si>
    <t>BIOS Guard,S-states</t>
  </si>
  <si>
    <t>RKL_FR: 1209951608</t>
  </si>
  <si>
    <t>BIOS Guard should be Enabled by default</t>
  </si>
  <si>
    <t>This test case is to verify basic boot flow with BIOS gaurd enabled</t>
  </si>
  <si>
    <t>IFWI_TEST_SUITE,RKL_Xcomp_PO,RKL_Native_PO,ADL/RKL/JSL,Delta_IFWI_BIOS,IFWI_NEW,Phase_3,MTL_Test_Suite,IFWI_SYNC,ADL_N_IFWI,ADL_N_IFWIIFWI_COVERAGE_DELTA,RPLSGC1,RPLSGC2,ADLMLP4x,Security_IFWI,ADL-P_5SGC1,ADL-P_5SGC2,ADL-M_5SGC1,RPL_S_IFWI_PO_Phase3,RPL-S_5SGC1,RPL-S_3SDC1,RPL-S_4SDC1,RPL-S_4SDC2,RPL-S_2SDC1,RPL-S_2SDC2,RPL-S_2SDC3,RPL-S_2SDC4,ADL_SBGA_5GC,RPL_Px_PO_P3,ADL-S_Post-Si_In_Production,RPL_SBGA_IFWI_PO_Phase3,ADL_N_IFWI_4SDC1,ADL_N_IFWI_2SDC1,RPL-SBGA_5GC,RPL-SBGA_5SC,MTL_P_Sanity</t>
  </si>
  <si>
    <t>Verify protected Video: PlayReady3 functionality in OS</t>
  </si>
  <si>
    <t>CSS-IVE-132685</t>
  </si>
  <si>
    <t>ADL-S_ADP-S_SODIMM_DDR5_1DPC_Alpha,ADL-S_ADP-S_UDIMM_DDR5_1DPC_PreAlpha,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JSLP_POR_20H1_Alpha,JSLP_POR_20H1_PowerOn,JSLP_POR_20H1_PreAlpha,JSLP_POR_20H2_Beta,JSLP_POR_20H2_PV,JSLP_TestChip_19H1_PreAlpha,KBL_H42_PV,KBL_S22_PV,KBL_S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1.1,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</si>
  <si>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Play Ready 3</t>
  </si>
  <si>
    <t>BC-RQTBC-10304
4_335-UCIS-2139
TGL HSD ES ID:220195324
TGL HSD ES ID 220194450
JSLP: 2203202758
RKL FR:1209951652,1209951653</t>
  </si>
  <si>
    <t>PlayReady3 application should be installed properly without any issues</t>
  </si>
  <si>
    <t>Test Case is to verify Protected video content: PlayReady3 functionality in OS</t>
  </si>
  <si>
    <t>RKL_Native_PO,RKL_Xcomp_PO,IFWI_TEST_SUITE,ADL/RKL/JSL,CML_H_ADP_S_PO,COMMON_QRC_BAT,Delta_IFWI_BIOS,Phase_3,MTL_Test_Suite,ADL_N_IFWIIFWI_COVERAGE_DELTA,ADLMLP4x,ADL-P_5SGC1,ADL-P_5SGC2,ADL-M_5SGC1,RPL-Px_5SGC1,RPL-Px_4SDC1,RPL-P_4SDC1,RPL-P_3SDC2,RPL-P_2SDC4,RPL-S_ 5SGC1,RPL-S_4SDC1,RPL-S_3SDC1,RPL-S_4SDC2,RPL-S_2SDC1,RPL-S_2SDC2,RPL-S_2SDC3,RPL_S_IFWI_PO_Phase3,MTL_IFWI_BAT,ADL_SBGA_5GC,ADL_SBGA_3DC1,ADL_SBGA_3DC2,ADL_SBGA_3DC3,ADL_SBGA_3DC4,ADL-M_3SDC1,ADL-M_3SDC2,ADL-M_2SDC1,ADL-M_2SDC2,RPL-P_3SDC3,RPL-P_PNP_GC,RPL-S_2SDC7,LNL_M_IFWI_PSS,ADL_SBGA_3SDC1,RPL_SBGA_IFWI_PO_Phase3,MTL IFWI_Payload_Platform-Val,RPL_Px_PO_New_P2,RPL-SBGA_4SC,RPL-SBGA_3SC,RPL-SBGA_2SC1,RPL-SBGA_2SC2,MTLSGC1,MTLSDC1,MTLSDC2,MTLSDC4,MTLSDC5,RPL-SBGA_4SC</t>
  </si>
  <si>
    <t>Validate concurrent support of Windbg and DbC debug trace over same Type-A port</t>
  </si>
  <si>
    <t>CSS-IVE-132724</t>
  </si>
  <si>
    <t>ADL-S_ADP-S_SODIMM_DDR5_1DPC_Alpha,ADL-S_ADP-S_UDIMM_DDR5_1DPC_PreAlpha,CFL_H62_uSFF_KC_RS4_PV,CFL_KBPH_S62_RS3_PV,CFL_KBPH_S82_RS6_PV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U20_GT0_PV,CNL_U22_PV,CNL_Y22_PV,ICL_U42_RS6_PV,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</si>
  <si>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interfaces,USB-TypeC</t>
  </si>
  <si>
    <t>IceLake-UCIS-987
LKF-UCIS-4_335-UCIS-2923,4_335-UCIS-2082
LKF FR: LKF: 4_335-FR-17265,MLKF FR:4_335-FR-17272
4_335-FR-1642
4_335-FR-17263
4_335-FR-17221
4_335-FR-17331
RKL:209948914
ADL:1305899505
1305899518</t>
  </si>
  <si>
    <t>Windbg debugging and DbC connect should work concurrently without any issue </t>
  </si>
  <si>
    <t>This test is to validate concurrent support of Windbg and DbC debug trace over same Type-A port</t>
  </si>
  <si>
    <t>IFWI_TEST_SUITE,RPL-P_5SGC1,RPL-P_5SGC2,RPL-P_4SDC1,RPL-P_3SDC2,RPL-P_2SDC3,ADL/RKL/JSL,Delta_IFWI_BIOS,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ADL-M_4SDC1,ADL-M_3SDC1,ADL-M_3SDC2,ADL-M_3SDC3,RPL-Px_5SGC1,RPL-Px_3SDC1,RPL_S_IFWI_PO_Phase2,RPL-S_ 5SGC1,RPL-S_4SDC1,RPL-S_3SDC2,RPL-S_4SDC2,RPL-S_3SDC1,RPL-S_2SDC1,RPL-S_2SDC2,RPL-S_2SDC7,RPL-S_2SDC3,RPL-S_2SDC4,ADL_SBGA_3SDC1,RPL_Px_PO_P2,RPL_SBGA_IFWI_PO_Phase2,MTL_IFWI_CBV_PCHC,MTL IFWI_Payload_Platform-Val,RPL_P_PO_P2,RPL-SBGA_5SC,RPL-SBGA_4SC,RPL-SBGA_3SC,MTLSGC1, MTLSDC4,MTLSDC2,MTLSDC1,MTLSDC5,MTLSDC3</t>
  </si>
  <si>
    <t>Verify Windows Update  successfully</t>
  </si>
  <si>
    <t>CSS-IVE-132877</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</si>
  <si>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</si>
  <si>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FW-Update,PnP</t>
  </si>
  <si>
    <t>Based on ATMS2.0 implementation 
ADL PRD Coverage : 1406912110</t>
  </si>
  <si>
    <t>Windows should update to the latest update</t>
  </si>
  <si>
    <t>Windows Update  should update successfully</t>
  </si>
  <si>
    <t>ADL/RKL/JSL,IFWI_TEST_SUITE,RPL-P_5SGC1,RPL-P_5SGC2,RPL-P_4SDC1,RPL-P_3SDC2,RPL-P_2SDC3,ADL_Arch_Phase 2,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S_ 5SGC1,RPL-S_4SDC1,RPL-S_3SDC2,RPL-S_4SDC2,RPL-S_3SDC1,RPL-S_2SDC1,RPL-S_2SDC2,RPL-S_2SDC7,RPL-S_2SDC3,RPL-S_2SDC4,MTL_IFWI_FV,ADL_SBGA_3SDC1,MTL IFWI_Payload_Platform-Val,RPL-SBGA_5SC,RPL-SBGA_4SC,RPL-SBGA_3SC,RPL-SBGA_2SC1,RPL-SBGA_2SC2,MTLSGC1, MTLSDC4,MTLSDC2,MTLSDC1,MTLSDC5,MTLSDC3</t>
  </si>
  <si>
    <t>Verify TPM status on performing S3, S4 and S5 cycles with VSM enabled</t>
  </si>
  <si>
    <t>CSS-IVE-133540</t>
  </si>
  <si>
    <t>ADL-S_ADP-S_SODIMM_DDR5_1DPC_Alpha,ADL-S_ADP-S_UDIMM_DDR5_1DPC_PreAlpha,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ADL-S_ADP-S_UDIMM_DDR5_1DPC_PV,ADL-S_ADP-S_UDIMM_DDR5_2DPC_Alpha,ADL-S_ADP-S_UDIMM_DDR5_2DPC_Beta,ADL-S_ADP-S_UDIMM_DDR5_2DPC_POE,ADL-S_ADP-S_UDIMM_DDR5_2DPC_PreAlpha,ADL-S_ADP-S_UDIMM_DDR5_2DPC_PV,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</si>
  <si>
    <t>S-states,VSM</t>
  </si>
  <si>
    <t>220194434
RKL : 1209951624</t>
  </si>
  <si>
    <t>TPM status should be ready on performing SX cycles with VSM configured and enabled on the system</t>
  </si>
  <si>
    <t>This test case is to verify TPM status on performing S3 , S4 and S5 cycles with VSM enabled</t>
  </si>
  <si>
    <t>IFWI_TEST_SUITE,RKL_Xcomp_PO,RKL_Native_PO,ADL/RKL/JSL,Delta_IFWI_BIOS,IFWI_NEW,Phase_3,MTL_Test_Suite,MTL_PSS_0.8IFWI_SYNC,IFWI_FOC_BAT,ADL_N_IFWIIFWI_COVERAGE_DELTA,RPLSGC1,RPLSGC2,ADLMLP4x,Security_IFWI,ADL-P_5SGC1,ADL-P_5SGC2,ADL_N_IFWI,RPL_S_IFWI_PO_Phase3,MTL_IFWI_BAT,RPL-S_ 5SGC1,RPL-S_4SDC1,RPL-S_3SDC1,RPL-S_2SDC1,RPL-S_2SDC2,RPL-S_2SDC3,ADL_SBGA_5GC,LNL_M_IFWI_PSS,RPL_Px_PO_P3,RPL_SBGA_IFWI_PO_Phase3,MTL_IFWI_CBV_PMC,MTL_IFWI_CBV_CSME,ADL_N_IFWI_4SDC1,ADL_N_IFWI_2SDC1,ADL_N_IFWI_IEC_BIOS,ADL_N_IFWI_IEC_CSME,RPL-SBGA_5GC,RPL-SBGA_5SC
,ARL_S_IFWI_1.1PSS</t>
  </si>
  <si>
    <t>Verify the signature of EFI application with Secure boot enabled</t>
  </si>
  <si>
    <t>CSS-IVE-133541</t>
  </si>
  <si>
    <t>ADL-S_ADP-S_SODIMM_DDR5_1DPC_Alpha,ADL-S_ADP-S_UDIMM_DDR5_1DPC_PreAlpha,JSLP_POR_20H1_Alpha,JSLP_POR_20H1_PreAlpha,JSLP_POR_20H2_Beta,JSLP_POR_20H2_PV,JSLP_PSS_0.5_19H1_REV1,JSLP_PSS_0.8_19H1_REV2,JSLP_PSS_1.0_19H1_REV2,JSLP_PSS_1.1_19H1_REV2,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OE,ADL-S_ADP-S_UDIMM_DDR5_2DPC_PreAlpha,ADL-S_ADP-S_UDIMM_DDR5_2DPC_PV,ADL-S_Simics_PSS0.8,ADL-S_Simics_PSS1.0,ADL-S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0.5,ADL-P_Simics_VP_PSS0.8,ADL-P_Simics_VP_PSS1.0,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HFPGA_PSS0.5,MTL_P_HFPGA_PSS0.8,MTL_P_HFPGA_PSS1.0,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</si>
  <si>
    <t>UEFI Security</t>
  </si>
  <si>
    <t>RKL: 2203202023
JSLP: 2203202023</t>
  </si>
  <si>
    <t>SecurityInfo.efi can't pass certification with Secure boot enabled</t>
  </si>
  <si>
    <t>SecurityInfo.efi</t>
  </si>
  <si>
    <t>EFI application signature check under Security Boot enabled</t>
  </si>
  <si>
    <t>IFWI_TEST_SUITE,IFWI_PO,IFWI_Review_Done,ADL/RKL/JSL,MTL_Test_Suite,MTL_PSS_0.8IFWI_SYNC,RPL_S_PSS_BASE,ADL_N_IFWI,IFWI_COVERAGE_DELTA,ADLMLP4x,Security_IFWI,ADL-P_5SGC1,ADL-P_5SGC2,ADL-M_5SGC1,MTL_IFWI_BAT,RPL-S_ 5SGC1,RPL-S_4SDC1,RPL-S_3SDC1,RPL-S_2SDC1,RPL-S_2SDC2,RPL-S_2SDC3,ADL_SBGA_5GC,LNL_M_IFWI_PSS,ADL-S_Post-Si_In_Production,ADL_N_IFWI_4SDC1,ADL_N_IFWI_2SDC1,ADL_N_IFWI_IEC_General,RPL-SBGA_5GC,RPL-SBGA_5SC
,ARL_S_IFWI_1.1PSS</t>
  </si>
  <si>
    <t>Verify NVMe-SSD detection in Bios connected to Add-on-card connected over M.2 Gen4 Slot</t>
  </si>
  <si>
    <t>CSS-IVE-133849</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</si>
  <si>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</si>
  <si>
    <t>M.2 PCIe Gen3x2 and Gen3x4 NVMe,M.2 PCIe Gen4,M.2 SATA,PCIe-Gen4</t>
  </si>
  <si>
    <t>PCIe Gen4 Coverage</t>
  </si>
  <si>
    <t>NVMe connected to add-on-card connected over the M.2 Gen4 slot should be detected.</t>
  </si>
  <si>
    <t>verify the NVMe detection on add-on-card connected over M.2 CPU PCIe Gen4 slot in BIOS </t>
  </si>
  <si>
    <t>IFWI_TEST_SUITE,ADL/RKL/JSL,COMMON_QRC_BAT,MTL_Test_Suite,IFWI_SYNC,ADL_N_IFWIIFWI_COVERAGE_DELTA,RPLSGC1,RPLSGC2,ADLMLP4x,ADL-P_5SGC1,ADL-P_5SGC2,,RPL-P_3SDC2,RPL-S_2SDC4,RPL-S_ 5SGC1, RPL-S_4SDC1, RPL-S_4SDC2, RPL-S_2SDC2, RPL-S_2SDC3, ADL_SBGA_5GC,RPL-P_3SDC3,MTL-M_5SGC1,MTL-M_4SDC2,MTL-M_2SDC6,MTL_IFWI_CBV_SPHY,ADL_N_IFWI_4SDC1,ADL_N_IFWI_2SDC1,ADL_N_IFWI_IEC_PCHC,MTL-P_5SGC1, MTL-P_4SDC1 ,MTL-P_4SDC2 ,MTL-P_3SDC3 ,MTL-P_3SDC4,RPL-P_2SDC3,RPL-P_2SDC4,RPL-P_2SDC5,RPL-P_2SDC6,MTLSGC1,MTLSDC1,MTLSDC3,MTLSDC4,MTLSDC6,LNLM5SGC,LNLM4SDC1,LNLM3SDC2</t>
  </si>
  <si>
    <t>Verify SLP_S0 assertion before and after S5 cycle with fast startup enabled</t>
  </si>
  <si>
    <t>CSS-IVE-144382</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</si>
  <si>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</si>
  <si>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SLP_S0,S-states</t>
  </si>
  <si>
    <t>SLP-S0 should be reach 90% before and after S4</t>
  </si>
  <si>
    <t>Intention of the testcase is to verify SLP_S0 assertion before and after S5 cycle with fast startup enabled</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</si>
  <si>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5SGC1,MTL_IFWI_BAT,ADL_SBGA_5GC,ADL_SBGA_3SDC1,RPL-S_5SGC1,RPL-S_4SDC1,RPL-S_4SDC2,RPL-S_3SDC1,RPL-S_2SDC1,RPL-S_2SDC2,RPL-S_2SDC3,RPL-P_5SGC1,RPL-P_5SGC2,RPL-P_4SDC1,RPL-P_3SDC2,RPL-P_2SDC3,RPL-S_ 5SGC1,RPL-S_4SDC1,RPL-S_4SDC2,RPL-S_3SDC1,RPL-S_2SDC2,RPL-S_2SDC3,RPL-S_2SDC7,RPL-S_2SDC8,ADL_N_IFWI_2SDC3,ADL_N_IFWI_2SDC1,ADL_N_IFWI_3SDC1,ADL_N_IFWI_4SDC1,ADL_N_IFWI_5SGC1,MTLSGC1
,MTL-M_5SGC1,MTL-M_4SDC1,MTL-M_4SDC2,MTL-M_3SDC3,MTL-M_2SDC4,MTL-M_2SDC5,MTL-M_2SDC6,MTL_IFWI_IAC_PMC_SOC_IOE,MTL_IFWI_CBV_DMU,MTL_IFWI_CBV_PMC,MTL_IFWI_CBV_PUNIT,ADL_N_IFWI_IEC_PMC,ADL_N_IFWI_IEC_Chipset_init,MTL-P_5SGC1,MTL-P_4SDC1,MTL-P_4SDC2,MTL-P_3SDC4,RPL-SBGA_5SC,RPL-SBGA_4SC,RPL-SBGA_3SC,RPL-SBGA_2SC1,RPL-SBGA_2SC2,RPL-P_5SGC1,RPL-P_4SDC1,RPL-P_3SDC2,RPL-P_2SDC3,RPL-P_2SDC4,RPL-P_2SDC5,RPL-P_2SDC6,LNLM5SGC,LNLM4SDC1,LNLM3SDC2,LNLM3SDC3,LNLM3SDC4,LNLM3SDC5,LNLM2SDC6</t>
  </si>
  <si>
    <t>Verify SLPS_S0 assertion before and after S4 cycle</t>
  </si>
  <si>
    <t>CSS-IVE-141427</t>
  </si>
  <si>
    <t> 
SLP_S0 should be asserted before and after Hibernate cycle</t>
  </si>
  <si>
    <t>Intention of the testcase is to Verify SLPS_S0 assertion before and after S4 cycle</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</si>
  <si>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5SGC1,MTL_IFWI_BAT,ADL_SBGA_5GC,ADL_SBGA_3SDC1,RPL-S_5SGC1,RPL-S_4SDC1,RPL-S_4SDC2,RPL-S_3SDC1,RPL-S_2SDC1,RPL-S_2SDC2,RPL-S_2SDC3,RPL-P_5SGC1,RPL-P_5SGC2,RPL-P_4SDC1,RPL-P_3SDC2,RPL-P_2SDC3,RPL-S_ 5SGC1,RPL-S_4SDC1,RPL-S_4SDC2,RPL-S_3SDC1,RPL-S_2SDC2,RPL-S_2SDC3,RPL-S_2SDC7,RPL-S_2SDC8,MTL-M_5SGC1,MTL-M_4SDC1,MTL-M_4SDC2,MTL-M_3SDC3,MTL-M_2SDC4,MTL-M_2SDC5,MTL-M_2SDC6,MTL_IFWI_IAC_PMC_SOC_IOE,MTL_IFWI_CBV_DMU,MTL_IFWI_CBV_PMC,MTL_IFWI_CBV_PUNIT,ADL_N_IFWI_2SDC3,ADL_N_IFWI_2SDC1,ADL_N_IFWI_3SDC1,ADL_N_IFWI_4SDC1,ADL_N_IFWI_5SGC1,ADL_N_IFWI_IEC_General,ADL_N_IFWI_IEC_PMC,ADL_N_IFWI_IEC_Chipset_init,MTL-P_5SGC1,MTL-P_4SDC1,MTL-P_4SDC2,MTL-P_3SDC4,RPL-SBGA_4SC,RPL-SBGA_2SC1,RPL-SBGA_2SC2,RPL-P_5SGC1,RPL-P_4SDC1,RPL-P_3SDC2,RPL-P_2SDC3,RPL-P_2SDC4,RPL-P_2SDC5,RPL-P_2SDC6,LNLM5SGC,LNLM4SDC1,LNLM3SDC2,LNLM3SDC3,LNLM3SDC4,LNLM3SDC5,LNLM2SDC6,MTLSGC1</t>
  </si>
  <si>
    <t>Verify Opal Bios Password(OBP) support by setting password with PCIe based OPAL drive</t>
  </si>
  <si>
    <t>CSS-IVE-145736</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</si>
  <si>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V,ADL-S_ADP-S_SODIMM_DDR5_1DPC_Bet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MTL_P_DDR5_POE,MTL_P_DDR5_Alpha,MTL_P_DDR5_Beta,MTL_P_DDR5_PV,MTL_P_LP4_POE,MTL_P_LP4_Alpha,MTL_P_LP4_Beta,MTL_P_LP4_PV,MTL_P_LP5/x_POE,MTL_P_LP5/x_Alpha,MTL_P_LP5/x_Beta,MTL_P_LP5/x_PV,MTL_P_Simics_PSS0.5,MTL_P_Simics_PSS0.8,MTL_P_Simics_PSS1.0,ADL-P_ADP-LP_LP5_PreAlpha,ADL-P_ADP-LP_L4X_PreAlpha,ADL-P_ADP-LP_DDR4_PreAlpha,ADL-P_ADP-LP_DDR5_PreAlpha</t>
  </si>
  <si>
    <t>Boot device protections,Opal,Pyrite_1.0,Pyrite_2.0</t>
  </si>
  <si>
    <t>RKL: BC-RQTBC-15869
ADL Requirement ID: 2203202565</t>
  </si>
  <si>
    <t>Opal BIOS password setting on User should work as per steps without any system issues</t>
  </si>
  <si>
    <t>Opal feature check on setting user password and it should work as expected</t>
  </si>
  <si>
    <t>MTL_Test_Suite,IFWI_SYNC,ADL_N_IFWI,IFWI_TEST_SUITE,IFWI_Coverage_Delta,RPLSGC1,RPLSGC2,ADLMLP4x,Security_IFWI,ADL-P_5SGC1,ADL-P_5SGC2,ADL-M_5SGC1,RPL-S_ 5SGC1,RPL-S_4SDC1,RPL-S_4SDC2,RPL-S_3SDC1,RPL-S_2SDC1,RPL-S_2SDC2,RPL-S_2SDC3,RPL-S_2SDC4,ADL_SBGA_5GC,ADL_N_IFWI_5SGC1</t>
  </si>
  <si>
    <t>Verify Ports enablement with USB4 Storage connected and disconnected</t>
  </si>
  <si>
    <t>Not Evaluated</t>
  </si>
  <si>
    <t>fw.ifwi.iom,fw.ifwi.nphy,fw.ifwi.pmc,fw.ifwi.sphy,fw.ifwi.tbt</t>
  </si>
  <si>
    <t>CSS-IVE-69482</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</si>
  <si>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NL_H82_PV,CNL_U22_PV,CNL_Y22_PV,GLK_B0_RS3_PV,ICL_HFPGA_RS1_PSS_0.5C,ICL_HFPGA_RS1_PSS_0.5P,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owerOn,JSLP_TestChip_19H1_PreAlpha,KBL_H42_PV,KBL_S42_PV,KBL_U21_PV,KBL_U22_PV,KBL_U23e_PV,KBL_Y22_PV,LKF_A0_RS4_Alpha,LKF_A0_RS4_POE,LKF_B0_RS4_Beta,LKF_B0_RS4_PO,LKF_B0_RS4_PV ,LKF_Bx_ROW_19H1_Alpha,LKF_Bx_ROW_19H1_POE,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H81_RS4_PV,TGL_H81_19H2_RS6_PreAlpha,TGL_Simics_VP_RS2_PSS1.0,TGL_Simics_VP_RS2_PSS1.1,TGL_Simics_VP_RS4_PSS1.0 ,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</si>
  <si>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Firmware should load and ports should enable after connecting USB4 device to TBT port </t>
  </si>
  <si>
    <t>ifwi.arrowlake,ifwi.lunarlake,ifwi.meteorlake,ifwi.raptorlake</t>
  </si>
  <si>
    <t xml:space="preserve">This Test case is to verify firmware loading , Ports enablement by connecting and disconnecting USB4 device 
</t>
  </si>
  <si>
    <t>IFWI_FOC_BAT,MTL_IFWI_PSS_EXTENDED,IFWI_SYNC,IFWI_TEST_SUITE,IFWI_Coverage_Delta,RPL_P_MASTER,RPL_S_MASTER,RPL-S_ 5SGC1,RPL-S_4SDC1,RPL-P_5SGC1,RPL-P_5SGC2,RPL-P_4SDC1,RPL-P_3SDC2,RPL-P_2SDC3,MTL_IFWI_BAT,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MTL_S_IFWI_PSS_1.1,UTR_SYNC,ADL_M_PO_Phase2,RPL_S_BackwardComp,ADL-S_ 5SGC_1DPC,ADL-S_4SDC1,ADL-S_4SDC2,ADL-S_4SDC4,ADL_N_MASTER,ADL_N_5SGC1,ADL_N_4SDC1,ADL_N_3SDC1,ADL_N_2SDC1,ADL_N_2SDC2,ADL_N_2SDC3,MTL_VS_0.8,IFWI_COMMON_UNIFIED,MTL_Test_Suite,CQN_DASHBOARD,ADL-P_5SGC1,ADL-P_5SGC2,MTL_P_MASTER,MTL_M_MASTER,MTL_S_MASTER,ADL-M_5SGC1,ADL-M_2SDC2,ADL-M_3SDC1,ADL-M_3SDC2,ADL-M_2SDC1,ADL-P_4SDC2,ADL_N_PO_Phase2,RPL-Px_5SGC1,RPL-Px_3SDC1,ADL_N_REV0,ADL-N_REV1,MTL_HFPGA_TCSS,ADL_SBGA_5GC,RPL-SBGA_5SC,RPL-S_5SGC1,RPL-S_4SDC2,RPL-S_2SDC3,RPL-S_4SDC2,RPL-S_2SDC4,LNL_M_IFWI_PSS,MTL_IFWI_IAC_IOM,MTL_IFWI_CBV_TBT,MTL_IFWI_CBV_EC,MTL-P_5SGC1,MTL-P_4SDC1,MTL-P_4SDC2,MTL-P_3SDC3,MTL-P_3SDC4,MTL-P_2SDC5,MTL-P_2SDC6,RPL-P_2SDC5,RPL-P_2SDC6,ARL_S_IFWI_0.8PSS,MTLSGC1,MTLSGC1,MTLSDC1,MTLSDC2,MTLSDC3,MTLSDC4,MTLSDC2,MTLSDC3,MTLSDC4,MTLSDC1</t>
  </si>
  <si>
    <t>Verify that BIOS displays MEBx options with Intel AMT enabled IFWI</t>
  </si>
  <si>
    <t>CSS-IVE-145659</t>
  </si>
  <si>
    <t>BIOS_Integrated_MEBX,vPRO</t>
  </si>
  <si>
    <t>Test case is created based on the new implementation for MEBx feature.</t>
  </si>
  <si>
    <t>AMT configured IFWI should reflect correct MEBX options in BIOS setup page</t>
  </si>
  <si>
    <t>bios.alderlake,bios.arrowlake,bios.lunarlake,bios.meteorlake,bios.raptorlake,ifwi.alderlake,ifwi.arrowlake,ifwi.lunarlake,ifwi.meteorlake,ifwi.raptorlake</t>
  </si>
  <si>
    <t>bios.lunarlake,bios.raptorlake,ifwi.alderlake,ifwi.meteorlake,ifwi.raptorlake</t>
  </si>
  <si>
    <t>FIT (FW integration and configuration Tool)</t>
  </si>
  <si>
    <t>This test case will verify if MEBx options will be available in BIOS setup page only with AMT configured IFWI </t>
  </si>
  <si>
    <t>MTL_S_MASTER,MTL_P_MASTER,MTL_M_MASTER,RPL_S_MASTER,RPL_S_BACKWARDCOMP,IFWI_TEST_SUITE,IFWI_Coverage_Delta,ADL_M_MASTER,ADL-M_5SGC1,ADL-M_3SDC2,RPL-S_2SDC3,LNL_S_MASTER,LNL_P_MASTER,LNL_M_MASTER,NA_4_FHF,ADL_SBGA_5GC,ADL_SBGA_3DC4,RPL-S_4SDC1,RPL-S_3SDC1,UTR_SYNC,LNL_M_PSS0.8,RPL_P_MASTER,RPL_M_MASTER,ADL-S_4SDC2,ADL-S_4SDC4,RPL-SBGA_5SC,ARL_PX_MASTER,ARL_S_MASTER,ADL-S_ 5SGC_1DPC,MTL-M_5SGC1,MTL-M_3SDC3,MTL-M_2SDC4,MTL-M_2SDC5,MTL-M_2SDC6,MTL_IFWI_CBV_CSME,MTL-P_5SGC1,MTL-P_3SDC4,MTL-P_2SDC6,RPL-P_5SGC1,RPL-P_3SDC2,RPL-P_2SDC4,RPL-P_2SDC5,MTLSDC1,MTLSDC2,LNLM5SGC,LNLM3SDC2,MTLSGC1,MTLSDC1,MTLSDC2</t>
  </si>
  <si>
    <t>Verify if KVM session can be established with KVM redirection enabled IFWI</t>
  </si>
  <si>
    <t>CSS-IVE-104839</t>
  </si>
  <si>
    <t>CFL_H62_RS2_PV,KBL_U21_PV</t>
  </si>
  <si>
    <t>New test case implemented based on the new feature for KVM</t>
  </si>
  <si>
    <t>KVM  session and storage redirection session should be established</t>
  </si>
  <si>
    <t>ifwi.alderlake,ifwi.arrowlake,ifwi.meteorlake,ifwi.raptorlake,ifwi.tigerlake</t>
  </si>
  <si>
    <t>This test will verify that Keyboard Video Mouse (KVM) session and storage redirection can be successfully established with KVM redirection IFWI</t>
  </si>
  <si>
    <t>IFWI_TEST_SUITE,IFWI_Coverage_Delta,RPL-S_4SDC1,RPL-S_3SDC2,RPL-S_2SDC3,MTL_IFWI_CBV_ISH,MTL_IFWI_CBV_CSME,RPL-SBGA_5SC,MTLSDC1,MTLSDC2,MTLSGC1,MTLSDC1,MTLSDC2</t>
  </si>
  <si>
    <t>Verify that KVM session can not be established with KVM redirection disabled IFWI</t>
  </si>
  <si>
    <t>KVM  session and storage redirection session should not be established</t>
  </si>
  <si>
    <t>This test will verify that Keyboard Video Mouse (KVM) session and storage redirection session can not be successfully established with KVM redirection disabled IFWI</t>
  </si>
  <si>
    <t>IFWI_TEST_SUITE,IFWI_Coverage_Delta,ADL-S_4SDC1,ADL-S_4SDC2,ADL-S_3SDC1,RPL-S_4SDC1,RPL-S_3SDC2,RPL-S_2SDC3, ADL_SBGA_5GC, ADL_SBGA_3DC4,LNL_M-MASTER,MTL_IFWI_CBV_ISH,MTL_IFWI_CBV_CSME,MTLSGC1,MTLSDC1,MTLSDC2</t>
  </si>
  <si>
    <t>passed</t>
  </si>
  <si>
    <t>comments</t>
  </si>
  <si>
    <t>16017171844 :[RPL-S B1 Production][NATIVE][UPGRADE][RPL-HX]: Observing multiple errors after running latest selftest tool v139</t>
  </si>
  <si>
    <t>Failed</t>
  </si>
  <si>
    <t>TCD_ID</t>
  </si>
  <si>
    <t>TCD_Title</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</si>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</sst>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242424"/>
      <name val="Calibri"/>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usernames" Target="revisions/userNam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revisionHeaders" Target="revisions/revisionHeaders.xml"/><Relationship Id="rId5" Type="http://schemas.openxmlformats.org/officeDocument/2006/relationships/calcChain" Target="calcChain.xml"/><Relationship Id="rId4"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26" Type="http://schemas.openxmlformats.org/officeDocument/2006/relationships/revisionLog" Target="revisionLog26.xml"/><Relationship Id="rId13" Type="http://schemas.openxmlformats.org/officeDocument/2006/relationships/revisionLog" Target="revisionLog13.xml"/><Relationship Id="rId18" Type="http://schemas.openxmlformats.org/officeDocument/2006/relationships/revisionLog" Target="revisionLog18.xml"/><Relationship Id="rId39" Type="http://schemas.openxmlformats.org/officeDocument/2006/relationships/revisionLog" Target="revisionLog39.xml"/><Relationship Id="rId21" Type="http://schemas.openxmlformats.org/officeDocument/2006/relationships/revisionLog" Target="revisionLog21.xml"/><Relationship Id="rId34" Type="http://schemas.openxmlformats.org/officeDocument/2006/relationships/revisionLog" Target="revisionLog34.xml"/><Relationship Id="rId42" Type="http://schemas.openxmlformats.org/officeDocument/2006/relationships/revisionLog" Target="revisionLog42.xml"/><Relationship Id="rId47" Type="http://schemas.openxmlformats.org/officeDocument/2006/relationships/revisionLog" Target="revisionLog47.xml"/><Relationship Id="rId50" Type="http://schemas.openxmlformats.org/officeDocument/2006/relationships/revisionLog" Target="revisionLog50.xml"/><Relationship Id="rId55" Type="http://schemas.openxmlformats.org/officeDocument/2006/relationships/revisionLog" Target="revisionLog55.xml"/><Relationship Id="rId63" Type="http://schemas.openxmlformats.org/officeDocument/2006/relationships/revisionLog" Target="revisionLog63.xml"/><Relationship Id="rId7" Type="http://schemas.openxmlformats.org/officeDocument/2006/relationships/revisionLog" Target="revisionLog7.xml"/><Relationship Id="rId62" Type="http://schemas.openxmlformats.org/officeDocument/2006/relationships/revisionLog" Target="revisionLog62.xml"/><Relationship Id="rId16" Type="http://schemas.openxmlformats.org/officeDocument/2006/relationships/revisionLog" Target="revisionLog16.xml"/><Relationship Id="rId29" Type="http://schemas.openxmlformats.org/officeDocument/2006/relationships/revisionLog" Target="revisionLog29.xml"/><Relationship Id="rId20" Type="http://schemas.openxmlformats.org/officeDocument/2006/relationships/revisionLog" Target="revisionLog20.xml"/><Relationship Id="rId41" Type="http://schemas.openxmlformats.org/officeDocument/2006/relationships/revisionLog" Target="revisionLog41.xml"/><Relationship Id="rId54" Type="http://schemas.openxmlformats.org/officeDocument/2006/relationships/revisionLog" Target="revisionLog54.xml"/><Relationship Id="rId11" Type="http://schemas.openxmlformats.org/officeDocument/2006/relationships/revisionLog" Target="revisionLog11.xml"/><Relationship Id="rId24" Type="http://schemas.openxmlformats.org/officeDocument/2006/relationships/revisionLog" Target="revisionLog24.xml"/><Relationship Id="rId32" Type="http://schemas.openxmlformats.org/officeDocument/2006/relationships/revisionLog" Target="revisionLog32.xml"/><Relationship Id="rId37" Type="http://schemas.openxmlformats.org/officeDocument/2006/relationships/revisionLog" Target="revisionLog37.xml"/><Relationship Id="rId40" Type="http://schemas.openxmlformats.org/officeDocument/2006/relationships/revisionLog" Target="revisionLog40.xml"/><Relationship Id="rId45" Type="http://schemas.openxmlformats.org/officeDocument/2006/relationships/revisionLog" Target="revisionLog45.xml"/><Relationship Id="rId53" Type="http://schemas.openxmlformats.org/officeDocument/2006/relationships/revisionLog" Target="revisionLog53.xml"/><Relationship Id="rId58" Type="http://schemas.openxmlformats.org/officeDocument/2006/relationships/revisionLog" Target="revisionLog58.xml"/><Relationship Id="rId66" Type="http://schemas.openxmlformats.org/officeDocument/2006/relationships/revisionLog" Target="revisionLog66.xml"/><Relationship Id="rId6" Type="http://schemas.openxmlformats.org/officeDocument/2006/relationships/revisionLog" Target="revisionLog6.xml"/><Relationship Id="rId5" Type="http://schemas.openxmlformats.org/officeDocument/2006/relationships/revisionLog" Target="revisionLog5.xml"/><Relationship Id="rId61" Type="http://schemas.openxmlformats.org/officeDocument/2006/relationships/revisionLog" Target="revisionLog61.xml"/><Relationship Id="rId15" Type="http://schemas.openxmlformats.org/officeDocument/2006/relationships/revisionLog" Target="revisionLog15.xml"/><Relationship Id="rId23" Type="http://schemas.openxmlformats.org/officeDocument/2006/relationships/revisionLog" Target="revisionLog23.xml"/><Relationship Id="rId28" Type="http://schemas.openxmlformats.org/officeDocument/2006/relationships/revisionLog" Target="revisionLog28.xml"/><Relationship Id="rId36" Type="http://schemas.openxmlformats.org/officeDocument/2006/relationships/revisionLog" Target="revisionLog36.xml"/><Relationship Id="rId49" Type="http://schemas.openxmlformats.org/officeDocument/2006/relationships/revisionLog" Target="revisionLog49.xml"/><Relationship Id="rId57" Type="http://schemas.openxmlformats.org/officeDocument/2006/relationships/revisionLog" Target="revisionLog57.xml"/><Relationship Id="rId19" Type="http://schemas.openxmlformats.org/officeDocument/2006/relationships/revisionLog" Target="revisionLog19.xml"/><Relationship Id="rId10" Type="http://schemas.openxmlformats.org/officeDocument/2006/relationships/revisionLog" Target="revisionLog10.xml"/><Relationship Id="rId31" Type="http://schemas.openxmlformats.org/officeDocument/2006/relationships/revisionLog" Target="revisionLog31.xml"/><Relationship Id="rId44" Type="http://schemas.openxmlformats.org/officeDocument/2006/relationships/revisionLog" Target="revisionLog44.xml"/><Relationship Id="rId52" Type="http://schemas.openxmlformats.org/officeDocument/2006/relationships/revisionLog" Target="revisionLog52.xml"/><Relationship Id="rId60" Type="http://schemas.openxmlformats.org/officeDocument/2006/relationships/revisionLog" Target="revisionLog60.xml"/><Relationship Id="rId65" Type="http://schemas.openxmlformats.org/officeDocument/2006/relationships/revisionLog" Target="revisionLog65.xml"/><Relationship Id="rId14" Type="http://schemas.openxmlformats.org/officeDocument/2006/relationships/revisionLog" Target="revisionLog14.xml"/><Relationship Id="rId22" Type="http://schemas.openxmlformats.org/officeDocument/2006/relationships/revisionLog" Target="revisionLog22.xml"/><Relationship Id="rId27" Type="http://schemas.openxmlformats.org/officeDocument/2006/relationships/revisionLog" Target="revisionLog27.xml"/><Relationship Id="rId30" Type="http://schemas.openxmlformats.org/officeDocument/2006/relationships/revisionLog" Target="revisionLog30.xml"/><Relationship Id="rId35" Type="http://schemas.openxmlformats.org/officeDocument/2006/relationships/revisionLog" Target="revisionLog35.xml"/><Relationship Id="rId43" Type="http://schemas.openxmlformats.org/officeDocument/2006/relationships/revisionLog" Target="revisionLog43.xml"/><Relationship Id="rId48" Type="http://schemas.openxmlformats.org/officeDocument/2006/relationships/revisionLog" Target="revisionLog48.xml"/><Relationship Id="rId56" Type="http://schemas.openxmlformats.org/officeDocument/2006/relationships/revisionLog" Target="revisionLog56.xml"/><Relationship Id="rId64" Type="http://schemas.openxmlformats.org/officeDocument/2006/relationships/revisionLog" Target="revisionLog64.xml"/><Relationship Id="rId4" Type="http://schemas.openxmlformats.org/officeDocument/2006/relationships/revisionLog" Target="revisionLog4.xml"/><Relationship Id="rId9" Type="http://schemas.openxmlformats.org/officeDocument/2006/relationships/revisionLog" Target="revisionLog9.xml"/><Relationship Id="rId8" Type="http://schemas.openxmlformats.org/officeDocument/2006/relationships/revisionLog" Target="revisionLog8.xml"/><Relationship Id="rId51" Type="http://schemas.openxmlformats.org/officeDocument/2006/relationships/revisionLog" Target="revisionLog51.xml"/><Relationship Id="rId3" Type="http://schemas.openxmlformats.org/officeDocument/2006/relationships/revisionLog" Target="revisionLog3.xml"/><Relationship Id="rId12" Type="http://schemas.openxmlformats.org/officeDocument/2006/relationships/revisionLog" Target="revisionLog12.xml"/><Relationship Id="rId17" Type="http://schemas.openxmlformats.org/officeDocument/2006/relationships/revisionLog" Target="revisionLog17.xml"/><Relationship Id="rId25" Type="http://schemas.openxmlformats.org/officeDocument/2006/relationships/revisionLog" Target="revisionLog25.xml"/><Relationship Id="rId33" Type="http://schemas.openxmlformats.org/officeDocument/2006/relationships/revisionLog" Target="revisionLog33.xml"/><Relationship Id="rId38" Type="http://schemas.openxmlformats.org/officeDocument/2006/relationships/revisionLog" Target="revisionLog38.xml"/><Relationship Id="rId46" Type="http://schemas.openxmlformats.org/officeDocument/2006/relationships/revisionLog" Target="revisionLog46.xml"/><Relationship Id="rId59" Type="http://schemas.openxmlformats.org/officeDocument/2006/relationships/revisionLog" Target="revisionLog59.xml"/><Relationship Id="rId67" Type="http://schemas.openxmlformats.org/officeDocument/2006/relationships/revisionLog" Target="revisionLog67.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D51C3E75-C76A-492B-B58F-A148180AFB15}" diskRevisions="1" revisionId="2036" version="67">
  <header guid="{87618564-6794-4BAA-BF53-36C609469757}" dateTime="2022-07-21T12:33:12" maxSheetId="2" userName="Gs, SherinX" r:id="rId3" minRId="1694" maxRId="1699">
    <sheetIdMap count="1">
      <sheetId val="1"/>
    </sheetIdMap>
  </header>
  <header guid="{C9849B6F-E83B-4086-B1C1-BE787E9467CA}" dateTime="2022-07-21T12:36:17" maxSheetId="2" userName="Joseph, KripaX Mariya" r:id="rId4">
    <sheetIdMap count="1">
      <sheetId val="1"/>
    </sheetIdMap>
  </header>
  <header guid="{19D4EFF1-E358-47C5-AC81-00F1B2885C4E}" dateTime="2022-07-21T12:37:38" maxSheetId="2" userName="Joseph, KripaX Mariya" r:id="rId5">
    <sheetIdMap count="1">
      <sheetId val="1"/>
    </sheetIdMap>
  </header>
  <header guid="{49236FA8-7487-40E6-85D7-C9CADBCC5E80}" dateTime="2022-07-21T12:43:52" maxSheetId="2" userName="P, RanjithX" r:id="rId6" minRId="1703" maxRId="1777">
    <sheetIdMap count="1">
      <sheetId val="1"/>
    </sheetIdMap>
  </header>
  <header guid="{D74BDD1A-ECB0-44A0-B960-4BCB8FBC0713}" dateTime="2022-07-21T12:48:43" maxSheetId="2" userName="Gs, SherinX" r:id="rId7" minRId="1779" maxRId="1806">
    <sheetIdMap count="1">
      <sheetId val="1"/>
    </sheetIdMap>
  </header>
  <header guid="{3849AE6F-25D6-4725-A77C-A1356556696B}" dateTime="2022-07-21T12:52:10" maxSheetId="2" userName="Gs, SherinX" r:id="rId8" minRId="1807" maxRId="1820">
    <sheetIdMap count="1">
      <sheetId val="1"/>
    </sheetIdMap>
  </header>
  <header guid="{35374E5C-E518-4C6A-BC75-F3019931931B}" dateTime="2022-07-21T12:56:47" maxSheetId="2" userName="Gs, SherinX" r:id="rId9" minRId="1821">
    <sheetIdMap count="1">
      <sheetId val="1"/>
    </sheetIdMap>
  </header>
  <header guid="{24135778-130C-4897-B6E0-9A92D254ED08}" dateTime="2022-07-21T13:40:12" maxSheetId="2" userName="Gs, SherinX" r:id="rId10" minRId="1822" maxRId="1827">
    <sheetIdMap count="1">
      <sheetId val="1"/>
    </sheetIdMap>
  </header>
  <header guid="{5AB4FC49-4366-43FB-9A19-8E03141189A1}" dateTime="2022-07-21T13:43:57" maxSheetId="2" userName="Joseph, KripaX Mariya" r:id="rId11" minRId="1828" maxRId="1830">
    <sheetIdMap count="1">
      <sheetId val="1"/>
    </sheetIdMap>
  </header>
  <header guid="{2401422A-1DD6-4D31-B89C-79D735F47ED9}" dateTime="2022-07-21T15:24:42" maxSheetId="2" userName="Gs, SherinX" r:id="rId12" minRId="1831" maxRId="1834">
    <sheetIdMap count="1">
      <sheetId val="1"/>
    </sheetIdMap>
  </header>
  <header guid="{49586E09-AF2D-4678-B33B-08473600C63D}" dateTime="2022-07-21T15:33:47" maxSheetId="2" userName="Joseph, KripaX Mariya" r:id="rId13" minRId="1835" maxRId="1836">
    <sheetIdMap count="1">
      <sheetId val="1"/>
    </sheetIdMap>
  </header>
  <header guid="{02EA5399-4785-4DF8-8D41-AB6380235342}" dateTime="2022-07-21T15:35:09" maxSheetId="2" userName="Gs, SherinX" r:id="rId14" minRId="1837" maxRId="1840">
    <sheetIdMap count="1">
      <sheetId val="1"/>
    </sheetIdMap>
  </header>
  <header guid="{54BF224E-0A83-48ED-973F-361AB2301B05}" dateTime="2022-07-21T18:14:48" maxSheetId="2" userName="Gs, SherinX" r:id="rId15" minRId="1841" maxRId="1862">
    <sheetIdMap count="1">
      <sheetId val="1"/>
    </sheetIdMap>
  </header>
  <header guid="{F46F38B6-837E-48B0-B7F0-1CFD401590A0}" dateTime="2022-07-21T18:17:11" maxSheetId="2" userName="Joseph, KripaX Mariya" r:id="rId16" minRId="1863" maxRId="1865">
    <sheetIdMap count="1">
      <sheetId val="1"/>
    </sheetIdMap>
  </header>
  <header guid="{D93A4911-FDFF-491D-812B-0C08557D0894}" dateTime="2022-07-21T18:18:49" maxSheetId="2" userName="Joseph, KripaX Mariya" r:id="rId17" minRId="1866">
    <sheetIdMap count="1">
      <sheetId val="1"/>
    </sheetIdMap>
  </header>
  <header guid="{37454E00-732A-411C-AEA2-7CAD77D66945}" dateTime="2022-07-21T18:18:57" maxSheetId="2" userName="Joseph, KripaX Mariya" r:id="rId18" minRId="1868">
    <sheetIdMap count="1">
      <sheetId val="1"/>
    </sheetIdMap>
  </header>
  <header guid="{FDE732C0-5641-444C-83E9-8F6B8D958F46}" dateTime="2022-07-21T18:25:26" maxSheetId="2" userName="Joseph, KripaX Mariya" r:id="rId19" minRId="1869">
    <sheetIdMap count="1">
      <sheetId val="1"/>
    </sheetIdMap>
  </header>
  <header guid="{1BBD18F8-6778-4C0D-BD3D-5EDAE5486CDA}" dateTime="2022-07-22T09:56:38" maxSheetId="2" userName="Gs, SherinX" r:id="rId20" minRId="1870" maxRId="1899">
    <sheetIdMap count="1">
      <sheetId val="1"/>
    </sheetIdMap>
  </header>
  <header guid="{F1FCD746-1455-4EB2-A833-EF8EF6E140AD}" dateTime="2022-07-22T10:00:11" maxSheetId="2" userName="Joseph, KripaX Mariya" r:id="rId21" minRId="1901">
    <sheetIdMap count="1">
      <sheetId val="1"/>
    </sheetIdMap>
  </header>
  <header guid="{C1C6645E-AE5D-47A2-A828-C33D169DA0FD}" dateTime="2022-07-22T10:06:48" maxSheetId="2" userName="Joseph, KripaX Mariya" r:id="rId22" minRId="1903" maxRId="1905">
    <sheetIdMap count="1">
      <sheetId val="1"/>
    </sheetIdMap>
  </header>
  <header guid="{103FDCF7-4EC6-414F-AE4F-F349120858C2}" dateTime="2022-07-22T10:07:48" maxSheetId="2" userName="Joseph, KripaX Mariya" r:id="rId23" minRId="1906" maxRId="1907">
    <sheetIdMap count="1">
      <sheetId val="1"/>
    </sheetIdMap>
  </header>
  <header guid="{C2B5C4E1-0875-4AC4-85C1-C20176F7374B}" dateTime="2022-07-22T10:30:09" maxSheetId="2" userName="Joseph, KripaX Mariya" r:id="rId24" minRId="1908" maxRId="1916">
    <sheetIdMap count="1">
      <sheetId val="1"/>
    </sheetIdMap>
  </header>
  <header guid="{AF5ED065-1F4F-4AD5-86E5-62598BA48889}" dateTime="2022-07-22T11:12:40" maxSheetId="2" userName="Gs, SherinX" r:id="rId25" minRId="1917" maxRId="1921">
    <sheetIdMap count="1">
      <sheetId val="1"/>
    </sheetIdMap>
  </header>
  <header guid="{674FE1F7-6B99-4E04-A05C-E5A0A67E492A}" dateTime="2022-07-22T11:42:40" maxSheetId="2" userName="Joseph, KripaX Mariya" r:id="rId26" minRId="1922" maxRId="1923">
    <sheetIdMap count="1">
      <sheetId val="1"/>
    </sheetIdMap>
  </header>
  <header guid="{BF18163E-D9A8-4D65-A413-F95E749DC7CF}" dateTime="2022-07-22T12:21:04" maxSheetId="2" userName="Joseph, KripaX Mariya" r:id="rId27" minRId="1924">
    <sheetIdMap count="1">
      <sheetId val="1"/>
    </sheetIdMap>
  </header>
  <header guid="{D72F4534-0EDF-4E14-B027-74704DF98B11}" dateTime="2022-07-22T12:22:02" maxSheetId="2" userName="Joseph, KripaX Mariya" r:id="rId28">
    <sheetIdMap count="1">
      <sheetId val="1"/>
    </sheetIdMap>
  </header>
  <header guid="{104E9F04-509D-4087-87CF-B728D34F9C41}" dateTime="2022-07-22T12:22:17" maxSheetId="2" userName="Gs, SherinX" r:id="rId29" minRId="1926" maxRId="1961">
    <sheetIdMap count="1">
      <sheetId val="1"/>
    </sheetIdMap>
  </header>
  <header guid="{C369FFC5-9EAC-4DFD-8FFF-A373EF60C4B4}" dateTime="2022-07-22T12:22:46" maxSheetId="2" userName="Gs, SherinX" r:id="rId30" minRId="1962">
    <sheetIdMap count="1">
      <sheetId val="1"/>
    </sheetIdMap>
  </header>
  <header guid="{7C49B36E-71FB-43B6-8C97-638A1A7D83AB}" dateTime="2022-07-22T12:22:52" maxSheetId="2" userName="Joseph, KripaX Mariya" r:id="rId31">
    <sheetIdMap count="1">
      <sheetId val="1"/>
    </sheetIdMap>
  </header>
  <header guid="{BBB644A6-5215-4157-99A2-C7940F275095}" dateTime="2022-07-22T12:23:16" maxSheetId="2" userName="Gs, SherinX" r:id="rId32" minRId="1964">
    <sheetIdMap count="1">
      <sheetId val="1"/>
    </sheetIdMap>
  </header>
  <header guid="{E13DC79F-8BC7-44A5-AB41-107A3C1A087D}" dateTime="2022-07-22T12:29:30" maxSheetId="2" userName="Gs, SherinX" r:id="rId33" minRId="1965" maxRId="1971">
    <sheetIdMap count="1">
      <sheetId val="1"/>
    </sheetIdMap>
  </header>
  <header guid="{335EBB3C-7A2B-4266-A6D3-3ECD45A935FF}" dateTime="2022-07-22T12:35:45" maxSheetId="2" userName="Gs, SherinX" r:id="rId34" minRId="1972" maxRId="1974">
    <sheetIdMap count="1">
      <sheetId val="1"/>
    </sheetIdMap>
  </header>
  <header guid="{37AA5841-453A-41EE-9CE3-B2DE44C6B3A1}" dateTime="2022-07-22T13:37:52" maxSheetId="2" userName="Gs, SherinX" r:id="rId35" minRId="1975" maxRId="1979">
    <sheetIdMap count="1">
      <sheetId val="1"/>
    </sheetIdMap>
  </header>
  <header guid="{3066C8A5-375A-41C2-88B9-DB523D7A5AED}" dateTime="2022-07-22T13:40:26" maxSheetId="2" userName="Joseph, KripaX Mariya" r:id="rId36" minRId="1980">
    <sheetIdMap count="1">
      <sheetId val="1"/>
    </sheetIdMap>
  </header>
  <header guid="{D963F263-AE52-45FC-B7AA-AFE1E6BCC77C}" dateTime="2022-07-22T13:51:56" maxSheetId="2" userName="Joseph, KripaX Mariya" r:id="rId37" minRId="1981">
    <sheetIdMap count="1">
      <sheetId val="1"/>
    </sheetIdMap>
  </header>
  <header guid="{F4D83F02-62C9-43AD-911C-569BD1B41045}" dateTime="2022-07-22T13:57:47" maxSheetId="2" userName="Gs, SherinX" r:id="rId38" minRId="1982">
    <sheetIdMap count="1">
      <sheetId val="1"/>
    </sheetIdMap>
  </header>
  <header guid="{957238CD-3401-4544-BE09-CC18BD2FE84E}" dateTime="2022-07-22T15:02:04" maxSheetId="2" userName="Joseph, KripaX Mariya" r:id="rId39" minRId="1983" maxRId="1984">
    <sheetIdMap count="1">
      <sheetId val="1"/>
    </sheetIdMap>
  </header>
  <header guid="{CF4567D0-C4DB-408A-8DA1-0810F690F431}" dateTime="2022-07-22T15:02:34" maxSheetId="2" userName="Joseph, KripaX Mariya" r:id="rId40" minRId="1985">
    <sheetIdMap count="1">
      <sheetId val="1"/>
    </sheetIdMap>
  </header>
  <header guid="{8CC18F85-7DF0-4D5A-852A-EA34FA09CCB6}" dateTime="2022-07-22T15:25:46" maxSheetId="2" userName="Joseph, KripaX Mariya" r:id="rId41" minRId="1986" maxRId="1988">
    <sheetIdMap count="1">
      <sheetId val="1"/>
    </sheetIdMap>
  </header>
  <header guid="{08773CCD-EE62-424F-9FF9-D7E6983856C8}" dateTime="2022-07-22T15:56:17" maxSheetId="2" userName="Gs, SherinX" r:id="rId42" minRId="1989">
    <sheetIdMap count="1">
      <sheetId val="1"/>
    </sheetIdMap>
  </header>
  <header guid="{22234B3E-79E6-497C-8441-9343F48046C3}" dateTime="2022-07-22T16:27:04" maxSheetId="2" userName="Joseph, KripaX Mariya" r:id="rId43" minRId="1990">
    <sheetIdMap count="1">
      <sheetId val="1"/>
    </sheetIdMap>
  </header>
  <header guid="{95C55D05-D4C0-4B13-8098-6A1DD36B6D23}" dateTime="2022-07-22T16:52:28" maxSheetId="2" userName="Gs, SherinX" r:id="rId44" minRId="1991" maxRId="1994">
    <sheetIdMap count="1">
      <sheetId val="1"/>
    </sheetIdMap>
  </header>
  <header guid="{4730ED28-2CCA-4837-816E-0E52995C9FC4}" dateTime="2022-07-22T16:58:10" maxSheetId="2" userName="Joseph, KripaX Mariya" r:id="rId45" minRId="1995">
    <sheetIdMap count="1">
      <sheetId val="1"/>
    </sheetIdMap>
  </header>
  <header guid="{E6808064-1F48-4DFA-A3BA-DBD1DE33476A}" dateTime="2022-07-22T16:59:48" maxSheetId="2" userName="Joseph, KripaX Mariya" r:id="rId46" minRId="1997">
    <sheetIdMap count="1">
      <sheetId val="1"/>
    </sheetIdMap>
  </header>
  <header guid="{9D754927-2616-442A-935F-46EE2FCE8A9C}" dateTime="2022-07-22T17:08:48" maxSheetId="2" userName="Gs, SherinX" r:id="rId47" minRId="1998">
    <sheetIdMap count="1">
      <sheetId val="1"/>
    </sheetIdMap>
  </header>
  <header guid="{1BD85717-994A-4AEF-A1B0-AF907416F115}" dateTime="2022-07-22T17:13:26" maxSheetId="2" userName="Gs, SherinX" r:id="rId48" minRId="1999">
    <sheetIdMap count="1">
      <sheetId val="1"/>
    </sheetIdMap>
  </header>
  <header guid="{358A7E94-59F3-460D-B239-37FBCD819E1F}" dateTime="2022-07-22T18:03:57" maxSheetId="2" userName="Gs, SherinX" r:id="rId49" minRId="2000">
    <sheetIdMap count="1">
      <sheetId val="1"/>
    </sheetIdMap>
  </header>
  <header guid="{5CE6D838-8F21-4C6E-974F-68744EF61D52}" dateTime="2022-07-22T18:05:53" maxSheetId="2" userName="Joseph, KripaX Mariya" r:id="rId50" minRId="2001">
    <sheetIdMap count="1">
      <sheetId val="1"/>
    </sheetIdMap>
  </header>
  <header guid="{3049E031-518D-4EA0-8CD6-B8E04C273669}" dateTime="2022-07-22T18:10:44" maxSheetId="2" userName="Joseph, KripaX Mariya" r:id="rId51" minRId="2002">
    <sheetIdMap count="1">
      <sheetId val="1"/>
    </sheetIdMap>
  </header>
  <header guid="{FDC98FE1-6CFD-4831-A92E-34FD41974EAF}" dateTime="2022-07-22T18:17:48" maxSheetId="2" userName="Gs, SherinX" r:id="rId52" minRId="2003">
    <sheetIdMap count="1">
      <sheetId val="1"/>
    </sheetIdMap>
  </header>
  <header guid="{FA8D3CB9-BA40-4C50-8D55-F6DD0F7FEFE6}" dateTime="2022-07-25T10:54:56" maxSheetId="2" userName="Joseph, KripaX Mariya" r:id="rId53" minRId="2004" maxRId="2005">
    <sheetIdMap count="1">
      <sheetId val="1"/>
    </sheetIdMap>
  </header>
  <header guid="{9F4763F3-F6A1-491E-BAB8-B030DFB1259F}" dateTime="2022-07-25T11:49:03" maxSheetId="2" userName="Gs, SherinX" r:id="rId54" minRId="2006">
    <sheetIdMap count="1">
      <sheetId val="1"/>
    </sheetIdMap>
  </header>
  <header guid="{488C6650-7B1F-4096-9C48-77AFFA01BD67}" dateTime="2022-07-25T12:44:14" maxSheetId="2" userName="Gs, SherinX" r:id="rId55" minRId="2007">
    <sheetIdMap count="1">
      <sheetId val="1"/>
    </sheetIdMap>
  </header>
  <header guid="{791F5DE4-4462-469C-A8E5-9F6BA05D1439}" dateTime="2022-07-25T12:54:43" maxSheetId="2" userName="Gs, SherinX" r:id="rId56" minRId="2008">
    <sheetIdMap count="1">
      <sheetId val="1"/>
    </sheetIdMap>
  </header>
  <header guid="{4796F754-8985-4B56-9399-98F82F4890DA}" dateTime="2022-07-25T12:55:36" maxSheetId="2" userName="Gs, SherinX" r:id="rId57" minRId="2009">
    <sheetIdMap count="1">
      <sheetId val="1"/>
    </sheetIdMap>
  </header>
  <header guid="{E8A14E0C-0860-40AE-AA26-A5D281DF6FCE}" dateTime="2022-07-25T13:10:57" maxSheetId="2" userName="Gs, SherinX" r:id="rId58" minRId="2010">
    <sheetIdMap count="1">
      <sheetId val="1"/>
    </sheetIdMap>
  </header>
  <header guid="{407E3EB5-04DB-473C-8B95-7BE4E35796A0}" dateTime="2022-07-25T15:07:47" maxSheetId="2" userName="Gs, SherinX" r:id="rId59" minRId="2011">
    <sheetIdMap count="1">
      <sheetId val="1"/>
    </sheetIdMap>
  </header>
  <header guid="{A9B225F1-B7D8-4423-ADA0-2C233A8CD3D2}" dateTime="2022-07-25T15:56:28" maxSheetId="2" userName="Gs, SherinX" r:id="rId60" minRId="2012">
    <sheetIdMap count="1">
      <sheetId val="1"/>
    </sheetIdMap>
  </header>
  <header guid="{9BFC1EC4-9006-467B-90C8-2B8FA90CD419}" dateTime="2022-07-25T15:56:42" maxSheetId="2" userName="Gs, SherinX" r:id="rId61" minRId="2014" maxRId="2015">
    <sheetIdMap count="1">
      <sheetId val="1"/>
    </sheetIdMap>
  </header>
  <header guid="{438C981C-5FF2-4BE3-AF55-17048F44C970}" dateTime="2022-07-25T17:31:54" maxSheetId="2" userName="Gs, SherinX" r:id="rId62" minRId="2016" maxRId="2019">
    <sheetIdMap count="1">
      <sheetId val="1"/>
    </sheetIdMap>
  </header>
  <header guid="{B45278E6-5B28-4C63-94F0-B273B005E8CF}" dateTime="2022-07-25T18:11:01" maxSheetId="2" userName="Gs, SherinX" r:id="rId63" minRId="2021" maxRId="2022">
    <sheetIdMap count="1">
      <sheetId val="1"/>
    </sheetIdMap>
  </header>
  <header guid="{13E903D7-38A4-4793-9D91-84C03D690F3F}" dateTime="2022-07-25T18:29:32" maxSheetId="2" userName="Gs, SherinX" r:id="rId64" minRId="2023" maxRId="2024">
    <sheetIdMap count="1">
      <sheetId val="1"/>
    </sheetIdMap>
  </header>
  <header guid="{D628C2CB-47D4-43ED-B1B5-0F312D8E463B}" dateTime="2022-07-26T15:50:48" maxSheetId="2" userName="Gs, SherinX" r:id="rId65" minRId="2025">
    <sheetIdMap count="1">
      <sheetId val="1"/>
    </sheetIdMap>
  </header>
  <header guid="{C9F2FC26-220E-4D7B-8996-CDE9322F1288}" dateTime="2022-07-27T19:53:04" maxSheetId="2" userName="Adagoor Revanna, BharathrajX" r:id="rId66" minRId="2026" maxRId="2031">
    <sheetIdMap count="1">
      <sheetId val="1"/>
    </sheetIdMap>
  </header>
  <header guid="{D51C3E75-C76A-492B-B58F-A148180AFB15}" dateTime="2022-12-01T10:53:47" maxSheetId="2" userName="Agarwal, Naman" r:id="rId67" minRId="2033" maxRId="2035">
    <sheetIdMap count="1">
      <sheetId val="1"/>
    </sheetIdMap>
  </header>
</header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22" sId="1">
    <nc r="C21" t="inlineStr">
      <is>
        <t>passed</t>
      </is>
    </nc>
  </rcc>
  <rcc rId="1823" sId="1">
    <nc r="C24" t="inlineStr">
      <is>
        <t>passed</t>
      </is>
    </nc>
  </rcc>
  <rcc rId="1824" sId="1">
    <nc r="C38" t="inlineStr">
      <is>
        <t>passed</t>
      </is>
    </nc>
  </rcc>
  <rcc rId="1825" sId="1">
    <nc r="C57" t="inlineStr">
      <is>
        <t>passed</t>
      </is>
    </nc>
  </rcc>
  <rcc rId="1826" sId="1">
    <nc r="C64" t="inlineStr">
      <is>
        <t>passed</t>
      </is>
    </nc>
  </rcc>
  <rcc rId="1827" sId="1">
    <nc r="C79" t="inlineStr">
      <is>
        <t>passed</t>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28" sId="1">
    <oc r="C31" t="inlineStr">
      <is>
        <t>k</t>
      </is>
    </oc>
    <nc r="C31" t="inlineStr">
      <is>
        <t>passed</t>
      </is>
    </nc>
  </rcc>
  <rcc rId="1829" sId="1">
    <oc r="C33" t="inlineStr">
      <is>
        <t>k</t>
      </is>
    </oc>
    <nc r="C33" t="inlineStr">
      <is>
        <t>passed</t>
      </is>
    </nc>
  </rcc>
  <rcc rId="1830" sId="1">
    <oc r="C34" t="inlineStr">
      <is>
        <t>k</t>
      </is>
    </oc>
    <nc r="C34" t="inlineStr">
      <is>
        <t>passed</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31" sId="1">
    <nc r="C117" t="inlineStr">
      <is>
        <t>passed</t>
      </is>
    </nc>
  </rcc>
  <rcc rId="1832" sId="1">
    <nc r="C118" t="inlineStr">
      <is>
        <t>passed</t>
      </is>
    </nc>
  </rcc>
  <rcc rId="1833" sId="1">
    <nc r="C121" t="inlineStr">
      <is>
        <t>passed</t>
      </is>
    </nc>
  </rcc>
  <rcc rId="1834" sId="1">
    <nc r="C143" t="inlineStr">
      <is>
        <t>passed</t>
      </is>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35" sId="1">
    <oc r="C47" t="inlineStr">
      <is>
        <t>k</t>
      </is>
    </oc>
    <nc r="C47" t="inlineStr">
      <is>
        <t>passed</t>
      </is>
    </nc>
  </rcc>
  <rcc rId="1836" sId="1">
    <oc r="C45" t="inlineStr">
      <is>
        <t>k</t>
      </is>
    </oc>
    <nc r="C45" t="inlineStr">
      <is>
        <t>passed</t>
      </is>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37" sId="1">
    <nc r="C92" t="inlineStr">
      <is>
        <t>passed</t>
      </is>
    </nc>
  </rcc>
  <rcc rId="1838" sId="1">
    <nc r="C103" t="inlineStr">
      <is>
        <t>passed</t>
      </is>
    </nc>
  </rcc>
  <rcc rId="1839" sId="1">
    <nc r="C119" t="inlineStr">
      <is>
        <t>passed</t>
      </is>
    </nc>
  </rcc>
  <rcc rId="1840" sId="1">
    <nc r="C135" t="inlineStr">
      <is>
        <t>passed</t>
      </is>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41" sId="1">
    <nc r="C158" t="inlineStr">
      <is>
        <t>kvm</t>
      </is>
    </nc>
  </rcc>
  <rcc rId="1842" sId="1">
    <nc r="C157" t="inlineStr">
      <is>
        <t>kvm</t>
      </is>
    </nc>
  </rcc>
  <rcc rId="1843" sId="1">
    <nc r="C156" t="inlineStr">
      <is>
        <t>kvm</t>
      </is>
    </nc>
  </rcc>
  <rcc rId="1844" sId="1">
    <nc r="C114" t="inlineStr">
      <is>
        <t>kvm</t>
      </is>
    </nc>
  </rcc>
  <rcc rId="1845" sId="1">
    <nc r="C111" t="inlineStr">
      <is>
        <t>kvm</t>
      </is>
    </nc>
  </rcc>
  <rcc rId="1846" sId="1">
    <nc r="C110" t="inlineStr">
      <is>
        <t>kvm</t>
      </is>
    </nc>
  </rcc>
  <rcc rId="1847" sId="1">
    <nc r="C102" t="inlineStr">
      <is>
        <t>kvm</t>
      </is>
    </nc>
  </rcc>
  <rcc rId="1848" sId="1">
    <nc r="C101" t="inlineStr">
      <is>
        <t>passed</t>
      </is>
    </nc>
  </rcc>
  <rcc rId="1849" sId="1">
    <nc r="C104" t="inlineStr">
      <is>
        <t>passed</t>
      </is>
    </nc>
  </rcc>
  <rcc rId="1850" sId="1">
    <nc r="C105" t="inlineStr">
      <is>
        <t>passed</t>
      </is>
    </nc>
  </rcc>
  <rcc rId="1851" sId="1">
    <nc r="C106" t="inlineStr">
      <is>
        <t>passed</t>
      </is>
    </nc>
  </rcc>
  <rcc rId="1852" sId="1">
    <nc r="C107" t="inlineStr">
      <is>
        <t>passed</t>
      </is>
    </nc>
  </rcc>
  <rcc rId="1853" sId="1">
    <nc r="C108" t="inlineStr">
      <is>
        <t>passed</t>
      </is>
    </nc>
  </rcc>
  <rcc rId="1854" sId="1">
    <nc r="C109" t="inlineStr">
      <is>
        <t>passed</t>
      </is>
    </nc>
  </rcc>
  <rcc rId="1855" sId="1">
    <nc r="C6" t="inlineStr">
      <is>
        <t>failed</t>
      </is>
    </nc>
  </rcc>
  <rcc rId="1856" sId="1">
    <nc r="C130" t="inlineStr">
      <is>
        <t>d</t>
      </is>
    </nc>
  </rcc>
  <rcc rId="1857" sId="1">
    <nc r="C129" t="inlineStr">
      <is>
        <t>d</t>
      </is>
    </nc>
  </rcc>
  <rcc rId="1858" sId="1">
    <nc r="C127" t="inlineStr">
      <is>
        <t>d</t>
      </is>
    </nc>
  </rcc>
  <rcc rId="1859" sId="1">
    <nc r="C126" t="inlineStr">
      <is>
        <t>d</t>
      </is>
    </nc>
  </rcc>
  <rcc rId="1860" sId="1">
    <nc r="C86" t="inlineStr">
      <is>
        <t>d</t>
      </is>
    </nc>
  </rcc>
  <rcc rId="1861" sId="1">
    <nc r="C85" t="inlineStr">
      <is>
        <t>d</t>
      </is>
    </nc>
  </rcc>
  <rcc rId="1862" sId="1">
    <nc r="C94" t="inlineStr">
      <is>
        <t>passed</t>
      </is>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63" sId="1">
    <oc r="C37" t="inlineStr">
      <is>
        <t>k</t>
      </is>
    </oc>
    <nc r="C37" t="inlineStr">
      <is>
        <t>passed</t>
      </is>
    </nc>
  </rcc>
  <rcc rId="1864" sId="1">
    <oc r="C23" t="inlineStr">
      <is>
        <t>k</t>
      </is>
    </oc>
    <nc r="C23" t="inlineStr">
      <is>
        <t>passed</t>
      </is>
    </nc>
  </rcc>
  <rcc rId="1865" sId="1">
    <oc r="C8" t="inlineStr">
      <is>
        <t>k</t>
      </is>
    </oc>
    <nc r="C8" t="inlineStr">
      <is>
        <t>passed</t>
      </is>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66" sId="1">
    <oc r="C126" t="inlineStr">
      <is>
        <t>d</t>
      </is>
    </oc>
    <nc r="C126" t="inlineStr">
      <is>
        <t>passed</t>
      </is>
    </nc>
  </rcc>
  <rcv guid="{1799C6C7-CCF7-4C42-9FA0-B26CF068EBED}" action="delete"/>
  <rdn rId="0" localSheetId="1" customView="1" name="Z_1799C6C7_CCF7_4C42_9FA0_B26CF068EBED_.wvu.FilterData" hidden="1" oldHidden="1">
    <formula>'RPL_S_IFWI_Test suite_Ext_BAT_4'!$A$1:$AL$158</formula>
    <oldFormula>'RPL_S_IFWI_Test suite_Ext_BAT_4'!$A$1:$AL$158</oldFormula>
  </rdn>
  <rcv guid="{1799C6C7-CCF7-4C42-9FA0-B26CF068EBED}" action="add"/>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68" sId="1">
    <oc r="C129" t="inlineStr">
      <is>
        <t>d</t>
      </is>
    </oc>
    <nc r="C129" t="inlineStr">
      <is>
        <t>passed</t>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69" sId="1">
    <nc r="C133" t="inlineStr">
      <is>
        <t>passed</t>
      </is>
    </nc>
  </rcc>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70" sId="1">
    <nc r="C152" t="inlineStr">
      <is>
        <t>k</t>
      </is>
    </nc>
  </rcc>
  <rcc rId="1871" sId="1">
    <nc r="C136" t="inlineStr">
      <is>
        <t>k</t>
      </is>
    </nc>
  </rcc>
  <rcc rId="1872" sId="1">
    <nc r="C131" t="inlineStr">
      <is>
        <t>k</t>
      </is>
    </nc>
  </rcc>
  <rcc rId="1873" sId="1">
    <oc r="C130" t="inlineStr">
      <is>
        <t>d</t>
      </is>
    </oc>
    <nc r="C130" t="inlineStr">
      <is>
        <t>k</t>
      </is>
    </nc>
  </rcc>
  <rcc rId="1874" sId="1">
    <nc r="C128" t="inlineStr">
      <is>
        <t>k</t>
      </is>
    </nc>
  </rcc>
  <rcc rId="1875" sId="1">
    <oc r="C127" t="inlineStr">
      <is>
        <t>d</t>
      </is>
    </oc>
    <nc r="C127" t="inlineStr">
      <is>
        <t>k</t>
      </is>
    </nc>
  </rcc>
  <rcc rId="1876" sId="1">
    <nc r="C125" t="inlineStr">
      <is>
        <t>k</t>
      </is>
    </nc>
  </rcc>
  <rcc rId="1877" sId="1">
    <nc r="C96" t="inlineStr">
      <is>
        <t>k</t>
      </is>
    </nc>
  </rcc>
  <rcc rId="1878" sId="1">
    <nc r="C95" t="inlineStr">
      <is>
        <t>k</t>
      </is>
    </nc>
  </rcc>
  <rcc rId="1879" sId="1">
    <nc r="C93" t="inlineStr">
      <is>
        <t>k</t>
      </is>
    </nc>
  </rcc>
  <rcc rId="1880" sId="1">
    <nc r="C90" t="inlineStr">
      <is>
        <t>k</t>
      </is>
    </nc>
  </rcc>
  <rcc rId="1881" sId="1">
    <nc r="C89" t="inlineStr">
      <is>
        <t>k</t>
      </is>
    </nc>
  </rcc>
  <rcc rId="1882" sId="1">
    <nc r="C87" t="inlineStr">
      <is>
        <t>k</t>
      </is>
    </nc>
  </rcc>
  <rcc rId="1883" sId="1">
    <oc r="C86" t="inlineStr">
      <is>
        <t>d</t>
      </is>
    </oc>
    <nc r="C86" t="inlineStr">
      <is>
        <t>k</t>
      </is>
    </nc>
  </rcc>
  <rcc rId="1884" sId="1">
    <oc r="C85" t="inlineStr">
      <is>
        <t>d</t>
      </is>
    </oc>
    <nc r="C85" t="inlineStr">
      <is>
        <t>k</t>
      </is>
    </nc>
  </rcc>
  <rcc rId="1885" sId="1">
    <nc r="C84" t="inlineStr">
      <is>
        <t>k</t>
      </is>
    </nc>
  </rcc>
  <rcc rId="1886" sId="1">
    <nc r="C83" t="inlineStr">
      <is>
        <t>k</t>
      </is>
    </nc>
  </rcc>
  <rcc rId="1887" sId="1">
    <nc r="C80" t="inlineStr">
      <is>
        <t>k</t>
      </is>
    </nc>
  </rcc>
  <rcc rId="1888" sId="1">
    <nc r="C78" t="inlineStr">
      <is>
        <t>k</t>
      </is>
    </nc>
  </rcc>
  <rcc rId="1889" sId="1">
    <nc r="C77" t="inlineStr">
      <is>
        <t>k</t>
      </is>
    </nc>
  </rcc>
  <rcc rId="1890" sId="1">
    <nc r="C76" t="inlineStr">
      <is>
        <t>k</t>
      </is>
    </nc>
  </rcc>
  <rcc rId="1891" sId="1">
    <nc r="C72" t="inlineStr">
      <is>
        <t>k</t>
      </is>
    </nc>
  </rcc>
  <rcc rId="1892" sId="1">
    <nc r="C71" t="inlineStr">
      <is>
        <t>k</t>
      </is>
    </nc>
  </rcc>
  <rcc rId="1893" sId="1">
    <nc r="C70" t="inlineStr">
      <is>
        <t>k</t>
      </is>
    </nc>
  </rcc>
  <rcc rId="1894" sId="1">
    <nc r="C63" t="inlineStr">
      <is>
        <t>k</t>
      </is>
    </nc>
  </rcc>
  <rcc rId="1895" sId="1">
    <nc r="C60" t="inlineStr">
      <is>
        <t>k</t>
      </is>
    </nc>
  </rcc>
  <rcc rId="1896" sId="1">
    <nc r="C51" t="inlineStr">
      <is>
        <t>k</t>
      </is>
    </nc>
  </rcc>
  <rcc rId="1897" sId="1">
    <nc r="C49" t="inlineStr">
      <is>
        <t>k</t>
      </is>
    </nc>
  </rcc>
  <rcc rId="1898" sId="1">
    <nc r="C48" t="inlineStr">
      <is>
        <t>k</t>
      </is>
    </nc>
  </rcc>
  <rcc rId="1899" sId="1">
    <nc r="C40" t="inlineStr">
      <is>
        <t>k</t>
      </is>
    </nc>
  </rcc>
  <rcv guid="{E2E4297A-CF2A-4F60-9E14-14909310CEAC}" action="delete"/>
  <rdn rId="0" localSheetId="1" customView="1" name="Z_E2E4297A_CF2A_4F60_9E14_14909310CEAC_.wvu.FilterData" hidden="1" oldHidden="1">
    <formula>'RPL_S_IFWI_Test suite_Ext_BAT_4'!$A$1:$AL$158</formula>
    <oldFormula>'RPL_S_IFWI_Test suite_Ext_BAT_4'!$A$1:$AL$158</oldFormula>
  </rdn>
  <rcv guid="{E2E4297A-CF2A-4F60-9E14-14909310CEAC}" action="add"/>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01" sId="1">
    <oc r="C51" t="inlineStr">
      <is>
        <t>k</t>
      </is>
    </oc>
    <nc r="C51" t="inlineStr">
      <is>
        <t>sc</t>
      </is>
    </nc>
  </rcc>
  <rcv guid="{1799C6C7-CCF7-4C42-9FA0-B26CF068EBED}" action="delete"/>
  <rdn rId="0" localSheetId="1" customView="1" name="Z_1799C6C7_CCF7_4C42_9FA0_B26CF068EBED_.wvu.FilterData" hidden="1" oldHidden="1">
    <formula>'RPL_S_IFWI_Test suite_Ext_BAT_4'!$A$1:$AL$158</formula>
    <oldFormula>'RPL_S_IFWI_Test suite_Ext_BAT_4'!$A$1:$AL$158</oldFormula>
  </rdn>
  <rcv guid="{1799C6C7-CCF7-4C42-9FA0-B26CF068EBED}" action="add"/>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03" sId="1">
    <oc r="C60" t="inlineStr">
      <is>
        <t>k</t>
      </is>
    </oc>
    <nc r="C60" t="inlineStr">
      <is>
        <t>passed</t>
      </is>
    </nc>
  </rcc>
  <rcc rId="1904" sId="1">
    <oc r="C70" t="inlineStr">
      <is>
        <t>k</t>
      </is>
    </oc>
    <nc r="C70" t="inlineStr">
      <is>
        <t>ssd</t>
      </is>
    </nc>
  </rcc>
  <rcc rId="1905" sId="1">
    <oc r="C71" t="inlineStr">
      <is>
        <t>k</t>
      </is>
    </oc>
    <nc r="C71" t="inlineStr">
      <is>
        <t>ssd</t>
      </is>
    </nc>
  </rcc>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06" sId="1">
    <oc r="C76" t="inlineStr">
      <is>
        <t>k</t>
      </is>
    </oc>
    <nc r="C76" t="inlineStr">
      <is>
        <t>hdd</t>
      </is>
    </nc>
  </rcc>
  <rcc rId="1907" sId="1">
    <oc r="C77" t="inlineStr">
      <is>
        <t>k</t>
      </is>
    </oc>
    <nc r="C77" t="inlineStr">
      <is>
        <t>sc</t>
      </is>
    </nc>
  </rcc>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08" sId="1">
    <oc r="C83" t="inlineStr">
      <is>
        <t>k</t>
      </is>
    </oc>
    <nc r="C83" t="inlineStr">
      <is>
        <t>hub</t>
      </is>
    </nc>
  </rcc>
  <rcc rId="1909" sId="1">
    <oc r="C84" t="inlineStr">
      <is>
        <t>k</t>
      </is>
    </oc>
    <nc r="C84" t="inlineStr">
      <is>
        <t>hub</t>
      </is>
    </nc>
  </rcc>
  <rcc rId="1910" sId="1">
    <oc r="C85" t="inlineStr">
      <is>
        <t>k</t>
      </is>
    </oc>
    <nc r="C85" t="inlineStr">
      <is>
        <t>usb</t>
      </is>
    </nc>
  </rcc>
  <rcc rId="1911" sId="1">
    <oc r="C86" t="inlineStr">
      <is>
        <t>k</t>
      </is>
    </oc>
    <nc r="C86" t="inlineStr">
      <is>
        <t>usb</t>
      </is>
    </nc>
  </rcc>
  <rcc rId="1912" sId="1">
    <oc r="C95" t="inlineStr">
      <is>
        <t>k</t>
      </is>
    </oc>
    <nc r="C95" t="inlineStr">
      <is>
        <t>debug</t>
      </is>
    </nc>
  </rcc>
  <rcc rId="1913" sId="1">
    <oc r="C96" t="inlineStr">
      <is>
        <t>k</t>
      </is>
    </oc>
    <nc r="C96" t="inlineStr">
      <is>
        <t>test menu</t>
      </is>
    </nc>
  </rcc>
  <rcc rId="1914" sId="1">
    <oc r="C127" t="inlineStr">
      <is>
        <t>k</t>
      </is>
    </oc>
    <nc r="C127" t="inlineStr">
      <is>
        <t>usb</t>
      </is>
    </nc>
  </rcc>
  <rcc rId="1915" sId="1">
    <oc r="C136" t="inlineStr">
      <is>
        <t>k</t>
      </is>
    </oc>
    <nc r="C136" t="inlineStr">
      <is>
        <t>d mos cycle</t>
      </is>
    </nc>
  </rcc>
  <rcc rId="1916" sId="1">
    <oc r="C125" t="inlineStr">
      <is>
        <t>k</t>
      </is>
    </oc>
    <nc r="C125" t="inlineStr">
      <is>
        <t>passed</t>
      </is>
    </nc>
  </rcc>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17" sId="1">
    <oc r="C110" t="inlineStr">
      <is>
        <t>kvm</t>
      </is>
    </oc>
    <nc r="C110" t="inlineStr">
      <is>
        <t>WIP</t>
      </is>
    </nc>
  </rcc>
  <rcc rId="1918" sId="1">
    <oc r="C111" t="inlineStr">
      <is>
        <t>kvm</t>
      </is>
    </oc>
    <nc r="C111" t="inlineStr">
      <is>
        <t>passed</t>
      </is>
    </nc>
  </rcc>
  <rcc rId="1919" sId="1">
    <oc r="C156" t="inlineStr">
      <is>
        <t>kvm</t>
      </is>
    </oc>
    <nc r="C156" t="inlineStr">
      <is>
        <t>passed</t>
      </is>
    </nc>
  </rcc>
  <rcc rId="1920" sId="1">
    <oc r="C157" t="inlineStr">
      <is>
        <t>kvm</t>
      </is>
    </oc>
    <nc r="C157" t="inlineStr">
      <is>
        <t>passed</t>
      </is>
    </nc>
  </rcc>
  <rcc rId="1921" sId="1">
    <oc r="C158" t="inlineStr">
      <is>
        <t>kvm</t>
      </is>
    </oc>
    <nc r="C158" t="inlineStr">
      <is>
        <t>passed</t>
      </is>
    </nc>
  </rcc>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22" sId="1">
    <oc r="C48" t="inlineStr">
      <is>
        <t>k</t>
      </is>
    </oc>
    <nc r="C48" t="inlineStr">
      <is>
        <t>passed</t>
      </is>
    </nc>
  </rcc>
  <rcc rId="1923" sId="1">
    <oc r="C127" t="inlineStr">
      <is>
        <t>usb</t>
      </is>
    </oc>
    <nc r="C127" t="inlineStr">
      <is>
        <t>passed</t>
      </is>
    </nc>
  </rcc>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24" sId="1">
    <oc r="B7" t="inlineStr">
      <is>
        <t>Verify PC10 when S0 idle condition</t>
      </is>
    </oc>
    <nc r="B7" t="inlineStr">
      <is>
        <t>S0/M0 transition during CS state</t>
      </is>
    </nc>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1799C6C7-CCF7-4C42-9FA0-B26CF068EBED}" action="delete"/>
  <rdn rId="0" localSheetId="1" customView="1" name="Z_1799C6C7_CCF7_4C42_9FA0_B26CF068EBED_.wvu.FilterData" hidden="1" oldHidden="1">
    <formula>'RPL_S_IFWI_Test suite_Ext_BAT_4'!$A$1:$AL$158</formula>
    <oldFormula>'RPL_S_IFWI_Test suite_Ext_BAT_4'!$A$1:$AL$158</oldFormula>
  </rdn>
  <rcv guid="{1799C6C7-CCF7-4C42-9FA0-B26CF068EBED}" action="add"/>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26" sId="1">
    <oc r="C114" t="inlineStr">
      <is>
        <t>kvm</t>
      </is>
    </oc>
    <nc r="C114" t="inlineStr">
      <is>
        <t>passed</t>
      </is>
    </nc>
  </rcc>
  <rcc rId="1927" sId="1">
    <nc r="C146" t="inlineStr">
      <is>
        <t>passed</t>
      </is>
    </nc>
  </rcc>
  <rcc rId="1928" sId="1">
    <oc r="C7" t="inlineStr">
      <is>
        <t>k</t>
      </is>
    </oc>
    <nc r="C7" t="inlineStr">
      <is>
        <t>passed</t>
      </is>
    </nc>
  </rcc>
  <rcc rId="1929" sId="1">
    <nc r="C10" t="inlineStr">
      <is>
        <t>passed</t>
      </is>
    </nc>
  </rcc>
  <rcc rId="1930" sId="1">
    <oc r="C15" t="inlineStr">
      <is>
        <t>k</t>
      </is>
    </oc>
    <nc r="C15" t="inlineStr">
      <is>
        <t>passed</t>
      </is>
    </nc>
  </rcc>
  <rcc rId="1931" sId="1">
    <oc r="C22" t="inlineStr">
      <is>
        <t>k</t>
      </is>
    </oc>
    <nc r="C22" t="inlineStr">
      <is>
        <t>passed</t>
      </is>
    </nc>
  </rcc>
  <rcc rId="1932" sId="1">
    <oc r="C40" t="inlineStr">
      <is>
        <t>k</t>
      </is>
    </oc>
    <nc r="C40" t="inlineStr">
      <is>
        <t>passed</t>
      </is>
    </nc>
  </rcc>
  <rcc rId="1933" sId="1">
    <oc r="C49" t="inlineStr">
      <is>
        <t>k</t>
      </is>
    </oc>
    <nc r="C49" t="inlineStr">
      <is>
        <t>passed</t>
      </is>
    </nc>
  </rcc>
  <rcc rId="1934" sId="1">
    <nc r="C66" t="inlineStr">
      <is>
        <t>passed</t>
      </is>
    </nc>
  </rcc>
  <rcc rId="1935" sId="1">
    <oc r="C70" t="inlineStr">
      <is>
        <t>ssd</t>
      </is>
    </oc>
    <nc r="C70" t="inlineStr">
      <is>
        <t>passed</t>
      </is>
    </nc>
  </rcc>
  <rcc rId="1936" sId="1">
    <oc r="C71" t="inlineStr">
      <is>
        <t>ssd</t>
      </is>
    </oc>
    <nc r="C71" t="inlineStr">
      <is>
        <t>passed</t>
      </is>
    </nc>
  </rcc>
  <rcc rId="1937" sId="1">
    <oc r="C72" t="inlineStr">
      <is>
        <t>k</t>
      </is>
    </oc>
    <nc r="C72" t="inlineStr">
      <is>
        <t>passed</t>
      </is>
    </nc>
  </rcc>
  <rcc rId="1938" sId="1">
    <oc r="C78" t="inlineStr">
      <is>
        <t>k</t>
      </is>
    </oc>
    <nc r="C78" t="inlineStr">
      <is>
        <t>passed</t>
      </is>
    </nc>
  </rcc>
  <rcc rId="1939" sId="1">
    <oc r="C80" t="inlineStr">
      <is>
        <t>k</t>
      </is>
    </oc>
    <nc r="C80" t="inlineStr">
      <is>
        <t>passed</t>
      </is>
    </nc>
  </rcc>
  <rcc rId="1940" sId="1">
    <oc r="C83" t="inlineStr">
      <is>
        <t>hub</t>
      </is>
    </oc>
    <nc r="C83" t="inlineStr">
      <is>
        <t>passed</t>
      </is>
    </nc>
  </rcc>
  <rcc rId="1941" sId="1">
    <oc r="C84" t="inlineStr">
      <is>
        <t>hub</t>
      </is>
    </oc>
    <nc r="C84" t="inlineStr">
      <is>
        <t>passed</t>
      </is>
    </nc>
  </rcc>
  <rcc rId="1942" sId="1">
    <oc r="C85" t="inlineStr">
      <is>
        <t>usb</t>
      </is>
    </oc>
    <nc r="C85" t="inlineStr">
      <is>
        <t>passed</t>
      </is>
    </nc>
  </rcc>
  <rcc rId="1943" sId="1">
    <oc r="C86" t="inlineStr">
      <is>
        <t>usb</t>
      </is>
    </oc>
    <nc r="C86" t="inlineStr">
      <is>
        <t>passed</t>
      </is>
    </nc>
  </rcc>
  <rcc rId="1944" sId="1">
    <oc r="C90" t="inlineStr">
      <is>
        <t>k</t>
      </is>
    </oc>
    <nc r="C90" t="inlineStr">
      <is>
        <t>passed</t>
      </is>
    </nc>
  </rcc>
  <rcc rId="1945" sId="1">
    <oc r="C93" t="inlineStr">
      <is>
        <t>k</t>
      </is>
    </oc>
    <nc r="C93" t="inlineStr">
      <is>
        <t>passed</t>
      </is>
    </nc>
  </rcc>
  <rcc rId="1946" sId="1">
    <oc r="C96" t="inlineStr">
      <is>
        <t>test menu</t>
      </is>
    </oc>
    <nc r="C96" t="inlineStr">
      <is>
        <t>passed</t>
      </is>
    </nc>
  </rcc>
  <rcc rId="1947" sId="1">
    <nc r="C97" t="inlineStr">
      <is>
        <t>passed</t>
      </is>
    </nc>
  </rcc>
  <rfmt sheetId="1" sqref="C97">
    <dxf>
      <alignment horizontal="general" vertical="bottom" textRotation="0" wrapText="0" indent="0" justifyLastLine="0" shrinkToFit="0" readingOrder="0"/>
    </dxf>
  </rfmt>
  <rcc rId="1948" sId="1">
    <nc r="C112" t="inlineStr">
      <is>
        <t>passed</t>
      </is>
    </nc>
  </rcc>
  <rcc rId="1949" sId="1">
    <nc r="C113" t="inlineStr">
      <is>
        <t>passed</t>
      </is>
    </nc>
  </rcc>
  <rcc rId="1950" sId="1">
    <nc r="C115" t="inlineStr">
      <is>
        <t>passed</t>
      </is>
    </nc>
  </rcc>
  <rfmt sheetId="1" sqref="C115">
    <dxf>
      <alignment horizontal="general" vertical="bottom" textRotation="0" wrapText="0" indent="0" justifyLastLine="0" shrinkToFit="0" readingOrder="0"/>
    </dxf>
  </rfmt>
  <rcc rId="1951" sId="1">
    <nc r="C116" t="inlineStr">
      <is>
        <t>passed</t>
      </is>
    </nc>
  </rcc>
  <rfmt sheetId="1" sqref="C116">
    <dxf>
      <alignment horizontal="general" vertical="bottom" textRotation="0" wrapText="0" indent="0" justifyLastLine="0" shrinkToFit="0" readingOrder="0"/>
    </dxf>
  </rfmt>
  <rcc rId="1952" sId="1">
    <nc r="C120" t="inlineStr">
      <is>
        <t>passed</t>
      </is>
    </nc>
  </rcc>
  <rfmt sheetId="1" sqref="C120">
    <dxf>
      <alignment horizontal="general" vertical="bottom" textRotation="0" wrapText="0" indent="0" justifyLastLine="0" shrinkToFit="0" readingOrder="0"/>
    </dxf>
  </rfmt>
  <rcc rId="1953" sId="1">
    <oc r="C128" t="inlineStr">
      <is>
        <t>k</t>
      </is>
    </oc>
    <nc r="C128" t="inlineStr">
      <is>
        <t>passed</t>
      </is>
    </nc>
  </rcc>
  <rcc rId="1954" sId="1">
    <oc r="C130" t="inlineStr">
      <is>
        <t>k</t>
      </is>
    </oc>
    <nc r="C130" t="inlineStr">
      <is>
        <t>passed</t>
      </is>
    </nc>
  </rcc>
  <rcc rId="1955" sId="1">
    <oc r="C131" t="inlineStr">
      <is>
        <t>k</t>
      </is>
    </oc>
    <nc r="C131" t="inlineStr">
      <is>
        <t>passed</t>
      </is>
    </nc>
  </rcc>
  <rcc rId="1956" sId="1">
    <nc r="C132" t="inlineStr">
      <is>
        <t>passed</t>
      </is>
    </nc>
  </rcc>
  <rfmt sheetId="1" sqref="C132">
    <dxf>
      <alignment horizontal="general" vertical="bottom" textRotation="0" wrapText="0" indent="0" justifyLastLine="0" shrinkToFit="0" readingOrder="0"/>
    </dxf>
  </rfmt>
  <rcc rId="1957" sId="1">
    <oc r="C136" t="inlineStr">
      <is>
        <t>d mos cycle</t>
      </is>
    </oc>
    <nc r="C136"/>
  </rcc>
  <rcc rId="1958" sId="1">
    <nc r="C137" t="inlineStr">
      <is>
        <t>passed</t>
      </is>
    </nc>
  </rcc>
  <rfmt sheetId="1" sqref="C137">
    <dxf>
      <alignment horizontal="general" vertical="bottom" textRotation="0" wrapText="0" indent="0" justifyLastLine="0" shrinkToFit="0" readingOrder="0"/>
    </dxf>
  </rfmt>
  <rcc rId="1959" sId="1">
    <nc r="C144" t="inlineStr">
      <is>
        <t>passed</t>
      </is>
    </nc>
  </rcc>
  <rfmt sheetId="1" sqref="C144">
    <dxf>
      <alignment horizontal="general" vertical="bottom" textRotation="0" wrapText="0" indent="0" justifyLastLine="0" shrinkToFit="0" readingOrder="0"/>
    </dxf>
  </rfmt>
  <rcc rId="1960" sId="1">
    <oc r="C152" t="inlineStr">
      <is>
        <t>k</t>
      </is>
    </oc>
    <nc r="C152" t="inlineStr">
      <is>
        <t>passed</t>
      </is>
    </nc>
  </rcc>
  <rcc rId="1961" sId="1">
    <nc r="C154" t="inlineStr">
      <is>
        <t>passed</t>
      </is>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94" sId="1">
    <nc r="C9" t="inlineStr">
      <is>
        <t>passed</t>
      </is>
    </nc>
  </rcc>
  <rfmt sheetId="1" sqref="C9">
    <dxf>
      <alignment horizontal="general" vertical="bottom" textRotation="0" wrapText="0" indent="0" justifyLastLine="0" shrinkToFit="0" readingOrder="0"/>
    </dxf>
  </rfmt>
  <rcc rId="1695" sId="1">
    <nc r="C14" t="inlineStr">
      <is>
        <t>passed</t>
      </is>
    </nc>
  </rcc>
  <rcc rId="1696" sId="1">
    <nc r="C17" t="inlineStr">
      <is>
        <t>passed</t>
      </is>
    </nc>
  </rcc>
  <rcc rId="1697" sId="1">
    <nc r="C18" t="inlineStr">
      <is>
        <t>passed</t>
      </is>
    </nc>
  </rcc>
  <rcc rId="1698" sId="1">
    <nc r="C22" t="inlineStr">
      <is>
        <t>passed</t>
      </is>
    </nc>
  </rcc>
  <rcc rId="1699" sId="1">
    <nc r="C26" t="inlineStr">
      <is>
        <t>passed</t>
      </is>
    </nc>
  </rcc>
  <rcv guid="{E2E4297A-CF2A-4F60-9E14-14909310CEAC}" action="delete"/>
  <rdn rId="0" localSheetId="1" customView="1" name="Z_E2E4297A_CF2A_4F60_9E14_14909310CEAC_.wvu.FilterData" hidden="1" oldHidden="1">
    <formula>'RPL_S_IFWI_Test suite_Ext_BAT_4'!$A$1:$AL$212</formula>
    <oldFormula>'RPL_S_IFWI_Test suite_Ext_BAT_4'!$A$1:$AL$212</oldFormula>
  </rdn>
  <rcv guid="{E2E4297A-CF2A-4F60-9E14-14909310CEAC}" action="add"/>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62" sId="1">
    <nc r="C17" t="inlineStr">
      <is>
        <t>passed</t>
      </is>
    </nc>
  </rcc>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1799C6C7-CCF7-4C42-9FA0-B26CF068EBED}" action="delete"/>
  <rdn rId="0" localSheetId="1" customView="1" name="Z_1799C6C7_CCF7_4C42_9FA0_B26CF068EBED_.wvu.FilterData" hidden="1" oldHidden="1">
    <formula>'RPL_S_IFWI_Test suite_Ext_BAT_4'!$A$1:$AL$158</formula>
    <oldFormula>'RPL_S_IFWI_Test suite_Ext_BAT_4'!$A$1:$AL$158</oldFormula>
  </rdn>
  <rcv guid="{1799C6C7-CCF7-4C42-9FA0-B26CF068EBED}" action="add"/>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64" sId="1">
    <oc r="C17" t="inlineStr">
      <is>
        <t>passed</t>
      </is>
    </oc>
    <nc r="C17"/>
  </rcc>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65" sId="1">
    <nc r="C68" t="inlineStr">
      <is>
        <t>hdd</t>
      </is>
    </nc>
  </rcc>
  <rcc rId="1966" sId="1">
    <nc r="C73" t="inlineStr">
      <is>
        <t>hdd</t>
      </is>
    </nc>
  </rcc>
  <rcc rId="1967" sId="1">
    <nc r="C74" t="inlineStr">
      <is>
        <t>hdd</t>
      </is>
    </nc>
  </rcc>
  <rfmt sheetId="1" sqref="C74">
    <dxf>
      <alignment horizontal="general" vertical="bottom" textRotation="0" wrapText="0" indent="0" justifyLastLine="0" shrinkToFit="0" readingOrder="0"/>
    </dxf>
  </rfmt>
  <rcc rId="1968" sId="1">
    <nc r="C75" t="inlineStr">
      <is>
        <t>hdd</t>
      </is>
    </nc>
  </rcc>
  <rfmt sheetId="1" sqref="C75">
    <dxf>
      <alignment horizontal="general" vertical="bottom" textRotation="0" wrapText="0" indent="0" justifyLastLine="0" shrinkToFit="0" readingOrder="0"/>
    </dxf>
  </rfmt>
  <rcc rId="1969" sId="1">
    <nc r="C81" t="inlineStr">
      <is>
        <t>hdd</t>
      </is>
    </nc>
  </rcc>
  <rfmt sheetId="1" sqref="C81">
    <dxf>
      <alignment horizontal="general" vertical="bottom" textRotation="0" wrapText="0" indent="0" justifyLastLine="0" shrinkToFit="0" readingOrder="0"/>
    </dxf>
  </rfmt>
  <rcc rId="1970" sId="1">
    <nc r="C82" t="inlineStr">
      <is>
        <t>hdd</t>
      </is>
    </nc>
  </rcc>
  <rfmt sheetId="1" sqref="C82">
    <dxf>
      <alignment horizontal="general" vertical="bottom" textRotation="0" wrapText="0" indent="0" justifyLastLine="0" shrinkToFit="0" readingOrder="0"/>
    </dxf>
  </rfmt>
  <rcc rId="1971" sId="1">
    <nc r="C136" t="inlineStr">
      <is>
        <t>hdd</t>
      </is>
    </nc>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72" sId="1">
    <oc r="C11" t="inlineStr">
      <is>
        <t>k</t>
      </is>
    </oc>
    <nc r="C11"/>
  </rcc>
  <rcc rId="1973" sId="1">
    <oc r="C44" t="inlineStr">
      <is>
        <t>k</t>
      </is>
    </oc>
    <nc r="C44"/>
  </rcc>
  <rcc rId="1974" sId="1">
    <oc r="C95" t="inlineStr">
      <is>
        <t>debug</t>
      </is>
    </oc>
    <nc r="C95"/>
  </rcc>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75" sId="1">
    <nc r="C150" t="inlineStr">
      <is>
        <t>passed</t>
      </is>
    </nc>
  </rcc>
  <rcc rId="1976" sId="1">
    <nc r="C28" t="inlineStr">
      <is>
        <t>passed</t>
      </is>
    </nc>
  </rcc>
  <rcc rId="1977" sId="1">
    <nc r="C29" t="inlineStr">
      <is>
        <t>passed</t>
      </is>
    </nc>
  </rcc>
  <rcc rId="1978" sId="1">
    <oc r="C102" t="inlineStr">
      <is>
        <t>kvm</t>
      </is>
    </oc>
    <nc r="C102" t="inlineStr">
      <is>
        <t>passed</t>
      </is>
    </nc>
  </rcc>
  <rcc rId="1979" sId="1">
    <oc r="C89" t="inlineStr">
      <is>
        <t>k</t>
      </is>
    </oc>
    <nc r="C89" t="inlineStr">
      <is>
        <t>passed</t>
      </is>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0" sId="1">
    <oc r="C68" t="inlineStr">
      <is>
        <t>hdd</t>
      </is>
    </oc>
    <nc r="C68" t="inlineStr">
      <is>
        <t>passed</t>
      </is>
    </nc>
  </rcc>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1" sId="1">
    <oc r="C75" t="inlineStr">
      <is>
        <t>hdd</t>
      </is>
    </oc>
    <nc r="C75" t="inlineStr">
      <is>
        <t>passed</t>
      </is>
    </nc>
  </rcc>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2" sId="1">
    <nc r="C11" t="inlineStr">
      <is>
        <t>passed</t>
      </is>
    </nc>
  </rcc>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3" sId="1">
    <oc r="C73" t="inlineStr">
      <is>
        <t>hdd</t>
      </is>
    </oc>
    <nc r="C73" t="inlineStr">
      <is>
        <t>passed</t>
      </is>
    </nc>
  </rcc>
  <rcc rId="1984" sId="1">
    <oc r="C74" t="inlineStr">
      <is>
        <t>hdd</t>
      </is>
    </oc>
    <nc r="C74" t="inlineStr">
      <is>
        <t>passed</t>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1" customView="1" name="Z_1799C6C7_CCF7_4C42_9FA0_B26CF068EBED_.wvu.FilterData" hidden="1" oldHidden="1">
    <formula>'RPL_S_IFWI_Test suite_Ext_BAT_4'!$A$1:$AL$212</formula>
  </rdn>
  <rcv guid="{1799C6C7-CCF7-4C42-9FA0-B26CF068EBED}" action="add"/>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5" sId="1">
    <oc r="C136" t="inlineStr">
      <is>
        <t>hdd</t>
      </is>
    </oc>
    <nc r="C136" t="inlineStr">
      <is>
        <t>passed</t>
      </is>
    </nc>
  </rcc>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6" sId="1">
    <oc r="C76" t="inlineStr">
      <is>
        <t>hdd</t>
      </is>
    </oc>
    <nc r="C76" t="inlineStr">
      <is>
        <t>passed</t>
      </is>
    </nc>
  </rcc>
  <rcc rId="1987" sId="1">
    <oc r="C81" t="inlineStr">
      <is>
        <t>hdd</t>
      </is>
    </oc>
    <nc r="C81" t="inlineStr">
      <is>
        <t>passed</t>
      </is>
    </nc>
  </rcc>
  <rcc rId="1988" sId="1">
    <oc r="C82" t="inlineStr">
      <is>
        <t>hdd</t>
      </is>
    </oc>
    <nc r="C82" t="inlineStr">
      <is>
        <t>passed</t>
      </is>
    </nc>
  </rcc>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9" sId="1">
    <nc r="C50" t="inlineStr">
      <is>
        <t>passed</t>
      </is>
    </nc>
  </rcc>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0" sId="1">
    <nc r="C41" t="inlineStr">
      <is>
        <t>passed</t>
      </is>
    </nc>
  </rcc>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1" sId="1">
    <nc r="C18" t="inlineStr">
      <is>
        <t>passed</t>
      </is>
    </nc>
  </rcc>
  <rcc rId="1992" sId="1">
    <nc r="C17" t="inlineStr">
      <is>
        <t>passed</t>
      </is>
    </nc>
  </rcc>
  <rcc rId="1993" sId="1">
    <nc r="C54" t="inlineStr">
      <is>
        <t>passed</t>
      </is>
    </nc>
  </rcc>
  <rcc rId="1994" sId="1">
    <nc r="C147" t="inlineStr">
      <is>
        <t>passed</t>
      </is>
    </nc>
  </rcc>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5" sId="1">
    <nc r="C95" t="inlineStr">
      <is>
        <t>passed</t>
      </is>
    </nc>
  </rcc>
  <rfmt sheetId="1" sqref="C95">
    <dxf>
      <alignment horizontal="general" vertical="bottom" textRotation="0" wrapText="0" indent="0" justifyLastLine="0" shrinkToFit="0" readingOrder="0"/>
    </dxf>
  </rfmt>
  <rcv guid="{1799C6C7-CCF7-4C42-9FA0-B26CF068EBED}" action="delete"/>
  <rdn rId="0" localSheetId="1" customView="1" name="Z_1799C6C7_CCF7_4C42_9FA0_B26CF068EBED_.wvu.FilterData" hidden="1" oldHidden="1">
    <formula>'RPL_S_IFWI_Test suite_Ext_BAT_4'!$A$1:$AL$158</formula>
    <oldFormula>'RPL_S_IFWI_Test suite_Ext_BAT_4'!$A$1:$AL$158</oldFormula>
  </rdn>
  <rcv guid="{1799C6C7-CCF7-4C42-9FA0-B26CF068EBED}" action="add"/>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7" sId="1">
    <nc r="C53" t="inlineStr">
      <is>
        <t>passed</t>
      </is>
    </nc>
  </rcc>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8" sId="1">
    <oc r="C87" t="inlineStr">
      <is>
        <t>k</t>
      </is>
    </oc>
    <nc r="C87" t="inlineStr">
      <is>
        <t>passed</t>
      </is>
    </nc>
  </rcc>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9" sId="1">
    <nc r="C55" t="inlineStr">
      <is>
        <t>passed</t>
      </is>
    </nc>
  </rcc>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0" sId="1">
    <nc r="C42" t="inlineStr">
      <is>
        <t>passed</t>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1799C6C7-CCF7-4C42-9FA0-B26CF068EBED}" action="delete"/>
  <rdn rId="0" localSheetId="1" customView="1" name="Z_1799C6C7_CCF7_4C42_9FA0_B26CF068EBED_.wvu.FilterData" hidden="1" oldHidden="1">
    <formula>'RPL_S_IFWI_Test suite_Ext_BAT_4'!$A$1:$AL$212</formula>
    <oldFormula>'RPL_S_IFWI_Test suite_Ext_BAT_4'!$A$1:$AL$212</oldFormula>
  </rdn>
  <rcv guid="{1799C6C7-CCF7-4C42-9FA0-B26CF068EBED}" action="add"/>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1" sId="1">
    <nc r="C145" t="inlineStr">
      <is>
        <t>TEST</t>
      </is>
    </nc>
  </rcc>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2" sId="1">
    <oc r="C145" t="inlineStr">
      <is>
        <t>TEST</t>
      </is>
    </oc>
    <nc r="C145" t="inlineStr">
      <is>
        <t>passed</t>
      </is>
    </nc>
  </rcc>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3" sId="1">
    <nc r="C151" t="inlineStr">
      <is>
        <t>passed</t>
      </is>
    </nc>
  </rcc>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4" sId="1">
    <nc r="C155" t="inlineStr">
      <is>
        <t>passed</t>
      </is>
    </nc>
  </rcc>
  <rcc rId="2005" sId="1">
    <nc r="C27" t="inlineStr">
      <is>
        <t>passed</t>
      </is>
    </nc>
  </rcc>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6" sId="1">
    <nc r="C149" t="inlineStr">
      <is>
        <t>passed</t>
      </is>
    </nc>
  </rcc>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7" sId="1">
    <oc r="C51" t="inlineStr">
      <is>
        <t>sc</t>
      </is>
    </oc>
    <nc r="C51" t="inlineStr">
      <is>
        <t>passed</t>
      </is>
    </nc>
  </rcc>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8" sId="1">
    <oc r="C77" t="inlineStr">
      <is>
        <t>sc</t>
      </is>
    </oc>
    <nc r="C77" t="inlineStr">
      <is>
        <t>passed</t>
      </is>
    </nc>
  </rcc>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9" sId="1">
    <oc r="C63" t="inlineStr">
      <is>
        <t>k</t>
      </is>
    </oc>
    <nc r="C63" t="inlineStr">
      <is>
        <t>passed</t>
      </is>
    </nc>
  </rcc>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10" sId="1">
    <nc r="C44" t="inlineStr">
      <is>
        <t>passed</t>
      </is>
    </nc>
  </rcc>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11" sId="1">
    <nc r="C43" t="inlineStr">
      <is>
        <t>passed</t>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703" sId="1" ref="A211:XFD211" action="deleteRow">
    <rfmt sheetId="1" xfDxf="1" sqref="A211:XFD211" start="0" length="0"/>
  </rrc>
  <rrc rId="1704" sId="1" ref="A211:XFD211" action="deleteRow">
    <undo index="65535" exp="area" ref3D="1" dr="$A$1:$AL$211" dn="_FilterDatabase" sId="1"/>
    <undo index="65535" exp="area" ref3D="1" dr="$A$1:$AL$211" dn="Z_E2E4297A_CF2A_4F60_9E14_14909310CEAC_.wvu.FilterData" sId="1"/>
    <undo index="65535" exp="area" ref3D="1" dr="$A$1:$AL$211" dn="Z_1799C6C7_CCF7_4C42_9FA0_B26CF068EBED_.wvu.FilterData" sId="1"/>
    <rfmt sheetId="1" xfDxf="1" sqref="A211:XFD211" start="0" length="0"/>
  </rrc>
  <rrc rId="1705" sId="1" ref="A211:XFD211" action="deleteRow">
    <rfmt sheetId="1" xfDxf="1" sqref="A211:XFD211" start="0" length="0"/>
  </rrc>
  <rrc rId="1706" sId="1" ref="A211:XFD211" action="deleteRow">
    <rfmt sheetId="1" xfDxf="1" sqref="A211:XFD211" start="0" length="0"/>
  </rrc>
  <rrc rId="1707" sId="1" ref="A211:XFD211" action="deleteRow">
    <rfmt sheetId="1" xfDxf="1" sqref="A211:XFD211" start="0" length="0"/>
  </rrc>
  <rrc rId="1708" sId="1" ref="A211:XFD211" action="deleteRow">
    <rfmt sheetId="1" xfDxf="1" sqref="A211:XFD211" start="0" length="0"/>
  </rrc>
  <rrc rId="1709" sId="1" ref="A211:XFD211" action="deleteRow">
    <rfmt sheetId="1" xfDxf="1" sqref="A211:XFD211" start="0" length="0"/>
  </rrc>
  <rrc rId="1710" sId="1" ref="A211:XFD211" action="deleteRow">
    <rfmt sheetId="1" xfDxf="1" sqref="A211:XFD211" start="0" length="0"/>
  </rrc>
  <rrc rId="1711" sId="1" ref="A211:XFD211" action="deleteRow">
    <rfmt sheetId="1" xfDxf="1" sqref="A211:XFD211" start="0" length="0"/>
  </rrc>
  <rrc rId="1712" sId="1" ref="A211:XFD211" action="deleteRow">
    <rfmt sheetId="1" xfDxf="1" sqref="A211:XFD211" start="0" length="0"/>
  </rrc>
  <rrc rId="1713" sId="1" ref="A211:XFD211" action="deleteRow">
    <rfmt sheetId="1" xfDxf="1" sqref="A211:XFD211" start="0" length="0"/>
  </rrc>
  <rrc rId="1714" sId="1" ref="A211:XFD211" action="deleteRow">
    <rfmt sheetId="1" xfDxf="1" sqref="A211:XFD211" start="0" length="0"/>
  </rrc>
  <rrc rId="1715" sId="1" ref="A211:XFD211" action="deleteRow">
    <rfmt sheetId="1" xfDxf="1" sqref="A211:XFD211" start="0" length="0"/>
  </rrc>
  <rrc rId="1716" sId="1" ref="A211:XFD211" action="deleteRow">
    <rfmt sheetId="1" xfDxf="1" sqref="A211:XFD211" start="0" length="0"/>
  </rrc>
  <rrc rId="1717" sId="1" ref="A211:XFD211" action="deleteRow">
    <rfmt sheetId="1" xfDxf="1" sqref="A211:XFD211" start="0" length="0"/>
  </rrc>
  <rrc rId="1718" sId="1" ref="A211:XFD211" action="deleteRow">
    <rfmt sheetId="1" xfDxf="1" sqref="A211:XFD211" start="0" length="0"/>
  </rrc>
  <rrc rId="1719" sId="1" ref="A211:XFD211" action="deleteRow">
    <rfmt sheetId="1" xfDxf="1" sqref="A211:XFD211" start="0" length="0"/>
  </rrc>
  <rrc rId="1720" sId="1" ref="A211:XFD211" action="deleteRow">
    <rfmt sheetId="1" xfDxf="1" sqref="A211:XFD211" start="0" length="0"/>
  </rrc>
  <rrc rId="1721" sId="1" ref="A211:XFD211" action="deleteRow">
    <rfmt sheetId="1" xfDxf="1" sqref="A211:XFD211" start="0" length="0"/>
  </rrc>
  <rrc rId="1722" sId="1" ref="A211:XFD211" action="deleteRow">
    <rfmt sheetId="1" xfDxf="1" sqref="A211:XFD211" start="0" length="0"/>
  </rrc>
  <rrc rId="1723" sId="1" ref="A211:XFD211" action="deleteRow">
    <rfmt sheetId="1" xfDxf="1" sqref="A211:XFD211" start="0" length="0"/>
  </rrc>
  <rrc rId="1724" sId="1" ref="A211:XFD211" action="deleteRow">
    <rfmt sheetId="1" xfDxf="1" sqref="A211:XFD211" start="0" length="0"/>
  </rrc>
  <rrc rId="1725" sId="1" ref="A211:XFD211" action="deleteRow">
    <rfmt sheetId="1" xfDxf="1" sqref="A211:XFD211" start="0" length="0"/>
  </rrc>
  <rrc rId="1726" sId="1" ref="A206:XFD206" action="deleteRow">
    <rfmt sheetId="1" xfDxf="1" sqref="A206:XFD206" start="0" length="0"/>
  </rrc>
  <rrc rId="1727" sId="1" ref="A202:XFD202" action="deleteRow">
    <rfmt sheetId="1" xfDxf="1" sqref="A202:XFD202" start="0" length="0"/>
  </rrc>
  <rrc rId="1728" sId="1" ref="A202:XFD202" action="deleteRow">
    <rfmt sheetId="1" xfDxf="1" sqref="A202:XFD202" start="0" length="0"/>
  </rrc>
  <rrc rId="1729" sId="1" ref="A202:XFD202" action="deleteRow">
    <rfmt sheetId="1" xfDxf="1" sqref="A202:XFD202" start="0" length="0"/>
  </rrc>
  <rrc rId="1730" sId="1" ref="A190:XFD190" action="deleteRow">
    <rfmt sheetId="1" xfDxf="1" sqref="A190:XFD190" start="0" length="0"/>
  </rrc>
  <rrc rId="1731" sId="1" ref="A172:XFD172" action="deleteRow">
    <rfmt sheetId="1" xfDxf="1" sqref="A172:XFD172" start="0" length="0"/>
  </rrc>
  <rrc rId="1732" sId="1" ref="A170:XFD170" action="deleteRow">
    <rfmt sheetId="1" xfDxf="1" sqref="A170:XFD170" start="0" length="0"/>
  </rrc>
  <rrc rId="1733" sId="1" ref="A147:XFD147" action="deleteRow">
    <rfmt sheetId="1" xfDxf="1" sqref="A147:XFD147" start="0" length="0"/>
  </rrc>
  <rrc rId="1734" sId="1" ref="A147:XFD147" action="deleteRow">
    <rfmt sheetId="1" xfDxf="1" sqref="A147:XFD147" start="0" length="0"/>
  </rrc>
  <rrc rId="1735" sId="1" ref="A136:XFD136" action="deleteRow">
    <rfmt sheetId="1" xfDxf="1" sqref="A136:XFD136" start="0" length="0"/>
  </rrc>
  <rrc rId="1736" sId="1" ref="A136:XFD136" action="deleteRow">
    <rfmt sheetId="1" xfDxf="1" sqref="A136:XFD136" start="0" length="0"/>
  </rrc>
  <rrc rId="1737" sId="1" ref="A134:XFD134" action="deleteRow">
    <rfmt sheetId="1" xfDxf="1" sqref="A134:XFD134" start="0" length="0"/>
  </rrc>
  <rrc rId="1738" sId="1" ref="A131:XFD131" action="deleteRow">
    <rfmt sheetId="1" xfDxf="1" sqref="A131:XFD131" start="0" length="0"/>
  </rrc>
  <rrc rId="1739" sId="1" ref="A129:XFD129" action="deleteRow">
    <rfmt sheetId="1" xfDxf="1" sqref="A129:XFD129" start="0" length="0"/>
  </rrc>
  <rrc rId="1740" sId="1" ref="A122:XFD122" action="deleteRow">
    <rfmt sheetId="1" xfDxf="1" sqref="A122:XFD122" start="0" length="0"/>
  </rrc>
  <rrc rId="1741" sId="1" ref="A119:XFD119" action="deleteRow">
    <rfmt sheetId="1" xfDxf="1" sqref="A119:XFD119" start="0" length="0"/>
  </rrc>
  <rrc rId="1742" sId="1" ref="A114:XFD114" action="deleteRow">
    <rfmt sheetId="1" xfDxf="1" sqref="A114:XFD114" start="0" length="0"/>
  </rrc>
  <rrc rId="1743" sId="1" ref="A114:XFD114" action="deleteRow">
    <rfmt sheetId="1" xfDxf="1" sqref="A114:XFD114" start="0" length="0"/>
  </rrc>
  <rrc rId="1744" sId="1" ref="A114:XFD114" action="deleteRow">
    <rfmt sheetId="1" xfDxf="1" sqref="A114:XFD114" start="0" length="0"/>
  </rrc>
  <rrc rId="1745" sId="1" ref="A99:XFD99" action="deleteRow">
    <rfmt sheetId="1" xfDxf="1" sqref="A99:XFD99" start="0" length="0"/>
  </rrc>
  <rrc rId="1746" sId="1" ref="A97:XFD97" action="deleteRow">
    <rfmt sheetId="1" xfDxf="1" sqref="A97:XFD97" start="0" length="0"/>
  </rrc>
  <rrc rId="1747" sId="1" ref="A95:XFD95" action="deleteRow">
    <rfmt sheetId="1" xfDxf="1" sqref="A95:XFD95" start="0" length="0"/>
  </rrc>
  <rrc rId="1748" sId="1" ref="A89:XFD89" action="deleteRow">
    <rfmt sheetId="1" xfDxf="1" sqref="A89:XFD89" start="0" length="0"/>
  </rrc>
  <rrc rId="1749" sId="1" ref="A86:XFD86" action="deleteRow">
    <rfmt sheetId="1" xfDxf="1" sqref="A86:XFD86" start="0" length="0"/>
  </rrc>
  <rrc rId="1750" sId="1" ref="A86:XFD86" action="deleteRow">
    <rfmt sheetId="1" xfDxf="1" sqref="A86:XFD86" start="0" length="0"/>
  </rrc>
  <rrc rId="1751" sId="1" ref="A76:XFD76" action="deleteRow">
    <rfmt sheetId="1" xfDxf="1" sqref="A76:XFD76" start="0" length="0"/>
  </rrc>
  <rrc rId="1752" sId="1" ref="A76:XFD76" action="deleteRow">
    <rfmt sheetId="1" xfDxf="1" sqref="A76:XFD76" start="0" length="0"/>
  </rrc>
  <rrc rId="1753" sId="1" ref="A76:XFD76" action="deleteRow">
    <rfmt sheetId="1" xfDxf="1" sqref="A76:XFD76" start="0" length="0"/>
  </rrc>
  <rrc rId="1754" sId="1" ref="A76:XFD76" action="deleteRow">
    <rfmt sheetId="1" xfDxf="1" sqref="A76:XFD76" start="0" length="0"/>
  </rrc>
  <rrc rId="1755" sId="1" ref="A76:XFD76" action="deleteRow">
    <rfmt sheetId="1" xfDxf="1" sqref="A76:XFD76" start="0" length="0"/>
  </rrc>
  <rrc rId="1756" sId="1" ref="A76:XFD76" action="deleteRow">
    <rfmt sheetId="1" xfDxf="1" sqref="A76:XFD76" start="0" length="0"/>
  </rrc>
  <rrc rId="1757" sId="1" ref="A76:XFD76" action="deleteRow">
    <rfmt sheetId="1" xfDxf="1" sqref="A76:XFD76" start="0" length="0"/>
  </rrc>
  <rrc rId="1758" sId="1" ref="A76:XFD76" action="deleteRow">
    <rfmt sheetId="1" xfDxf="1" sqref="A76:XFD76" start="0" length="0"/>
  </rrc>
  <rrc rId="1759" sId="1" ref="A76:XFD76" action="deleteRow">
    <rfmt sheetId="1" xfDxf="1" sqref="A76:XFD76" start="0" length="0"/>
  </rrc>
  <rrc rId="1760" sId="1" ref="A69:XFD69" action="deleteRow">
    <rfmt sheetId="1" xfDxf="1" sqref="A69:XFD69" start="0" length="0"/>
  </rrc>
  <rrc rId="1761" sId="1" ref="A64:XFD64" action="deleteRow">
    <rfmt sheetId="1" xfDxf="1" sqref="A64:XFD64" start="0" length="0"/>
  </rrc>
  <rrc rId="1762" sId="1" ref="A61:XFD61" action="deleteRow">
    <rfmt sheetId="1" xfDxf="1" sqref="A61:XFD61" start="0" length="0"/>
  </rrc>
  <rrc rId="1763" sId="1" ref="A58:XFD58" action="deleteRow">
    <rfmt sheetId="1" xfDxf="1" sqref="A58:XFD58" start="0" length="0"/>
  </rrc>
  <rrc rId="1764" sId="1" ref="A53:XFD53" action="deleteRow">
    <rfmt sheetId="1" xfDxf="1" sqref="A53:XFD53" start="0" length="0"/>
  </rrc>
  <rrc rId="1765" sId="1" ref="A50:XFD50" action="deleteRow">
    <rfmt sheetId="1" xfDxf="1" sqref="A50:XFD50" start="0" length="0"/>
  </rrc>
  <rrc rId="1766" sId="1" ref="A38:XFD38" action="deleteRow">
    <rfmt sheetId="1" xfDxf="1" sqref="A38:XFD38" start="0" length="0"/>
  </rrc>
  <rrc rId="1767" sId="1" ref="A38:XFD38" action="deleteRow">
    <rfmt sheetId="1" xfDxf="1" sqref="A38:XFD38" start="0" length="0"/>
  </rrc>
  <rrc rId="1768" sId="1" ref="A33:XFD33" action="deleteRow">
    <rfmt sheetId="1" xfDxf="1" sqref="A33:XFD33" start="0" length="0"/>
  </rrc>
  <rrc rId="1769" sId="1" ref="A29:XFD29" action="deleteRow">
    <rfmt sheetId="1" xfDxf="1" sqref="A29:XFD29" start="0" length="0"/>
  </rrc>
  <rrc rId="1770" sId="1" ref="A29:XFD29" action="deleteRow">
    <rfmt sheetId="1" xfDxf="1" sqref="A29:XFD29" start="0" length="0"/>
  </rrc>
  <rrc rId="1771" sId="1" ref="A25:XFD25" action="deleteRow">
    <rfmt sheetId="1" xfDxf="1" sqref="A25:XFD25" start="0" length="0"/>
  </rrc>
  <rrc rId="1772" sId="1" ref="A20:XFD20" action="deleteRow">
    <rfmt sheetId="1" xfDxf="1" sqref="A20:XFD20" start="0" length="0"/>
  </rrc>
  <rrc rId="1773" sId="1" ref="A10:XFD10" action="deleteRow">
    <rfmt sheetId="1" xfDxf="1" sqref="A10:XFD10" start="0" length="0"/>
  </rrc>
  <rrc rId="1774" sId="1" ref="A5:XFD5" action="deleteRow">
    <rfmt sheetId="1" xfDxf="1" sqref="A5:XFD5" start="0" length="0"/>
  </rrc>
  <rrc rId="1775" sId="1" ref="A5:XFD5" action="deleteRow">
    <rfmt sheetId="1" xfDxf="1" sqref="A5:XFD5" start="0" length="0"/>
  </rrc>
  <rrc rId="1776" sId="1" ref="A5:XFD5" action="deleteRow">
    <rfmt sheetId="1" xfDxf="1" sqref="A5:XFD5" start="0" length="0"/>
  </rrc>
  <rrc rId="1777" sId="1" ref="A2:XFD2" action="deleteRow">
    <rfmt sheetId="1" xfDxf="1" sqref="A2:XFD2" start="0" length="0"/>
  </rrc>
  <rdn rId="0" localSheetId="1" customView="1" name="Z_1A92EF9E_5A9F_4F1C_B725_8C43195E16DF_.wvu.FilterData" hidden="1" oldHidden="1">
    <formula>'RPL_S_IFWI_Test suite_Ext_BAT_4'!$A$1:$AL$158</formula>
  </rdn>
  <rcv guid="{1A92EF9E-5A9F-4F1C-B725-8C43195E16DF}" action="add"/>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12" sId="1">
    <nc r="C100" t="inlineStr">
      <is>
        <t>passed</t>
      </is>
    </nc>
  </rcc>
  <rcv guid="{E2E4297A-CF2A-4F60-9E14-14909310CEAC}" action="delete"/>
  <rdn rId="0" localSheetId="1" customView="1" name="Z_E2E4297A_CF2A_4F60_9E14_14909310CEAC_.wvu.FilterData" hidden="1" oldHidden="1">
    <formula>'RPL_S_IFWI_Test suite_Ext_BAT_4'!$A$1:$AL$158</formula>
    <oldFormula>'RPL_S_IFWI_Test suite_Ext_BAT_4'!$A$1:$AL$158</oldFormula>
  </rdn>
  <rcv guid="{E2E4297A-CF2A-4F60-9E14-14909310CEAC}" action="add"/>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14" sId="1">
    <nc r="C98" t="inlineStr">
      <is>
        <t>passed</t>
      </is>
    </nc>
  </rcc>
  <rcc rId="2015" sId="1">
    <nc r="C99" t="inlineStr">
      <is>
        <t>passed</t>
      </is>
    </nc>
  </rcc>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16" sId="1">
    <oc r="D1" t="inlineStr">
      <is>
        <t>automation_comments</t>
      </is>
    </oc>
    <nc r="D1" t="inlineStr">
      <is>
        <t>comments</t>
      </is>
    </nc>
  </rcc>
  <rcc rId="2017" sId="1" xfDxf="1" dxf="1">
    <nc r="D6" t="inlineStr">
      <is>
        <t>16017171844 :[RPL-S B1 Production][NATIVE][UPGRADE][RPL-HX]: Observing multiple errors after running latest selftest tool v139</t>
      </is>
    </nc>
    <ndxf>
      <font>
        <sz val="9"/>
        <color rgb="FF242424"/>
        <name val="Segoe UI"/>
        <scheme val="none"/>
      </font>
    </ndxf>
  </rcc>
  <rfmt sheetId="1" sqref="D6" start="0" length="2147483647">
    <dxf>
      <font>
        <name val="Calibri"/>
        <scheme val="minor"/>
      </font>
    </dxf>
  </rfmt>
  <rfmt sheetId="1" sqref="D6" start="0" length="2147483647">
    <dxf>
      <font>
        <sz val="11"/>
      </font>
    </dxf>
  </rfmt>
  <rcc rId="2018" sId="1">
    <oc r="C6" t="inlineStr">
      <is>
        <t>failed</t>
      </is>
    </oc>
    <nc r="C6" t="inlineStr">
      <is>
        <t>Failed</t>
      </is>
    </nc>
  </rcc>
  <rcc rId="2019" sId="1">
    <nc r="C39" t="inlineStr">
      <is>
        <t>passed</t>
      </is>
    </nc>
  </rcc>
  <rcv guid="{E2E4297A-CF2A-4F60-9E14-14909310CEAC}" action="delete"/>
  <rdn rId="0" localSheetId="1" customView="1" name="Z_E2E4297A_CF2A_4F60_9E14_14909310CEAC_.wvu.FilterData" hidden="1" oldHidden="1">
    <formula>'RPL_S_IFWI_Test suite_Ext_BAT_4'!$A$1:$AL$158</formula>
    <oldFormula>'RPL_S_IFWI_Test suite_Ext_BAT_4'!$A$1:$AL$158</oldFormula>
  </rdn>
  <rcv guid="{E2E4297A-CF2A-4F60-9E14-14909310CEAC}" action="add"/>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21" sId="1">
    <nc r="C30" t="inlineStr">
      <is>
        <t>Failed</t>
      </is>
    </nc>
  </rcc>
  <rfmt sheetId="1" xfDxf="1" sqref="D30" start="0" length="0"/>
  <rcc rId="2022" sId="1">
    <nc r="D30" t="inlineStr">
      <is>
        <t>16016431365:[RPL-S Upgrade][A0][RPL_Hx][B0][Security][OCR]::  While triggering OCR HTTP with wireless LAN SUT stability of connecting to wifi ap in BIOS stage is not consistent.</t>
      </is>
    </nc>
  </rcc>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23" sId="1">
    <oc r="C30" t="inlineStr">
      <is>
        <t>Failed</t>
      </is>
    </oc>
    <nc r="C30" t="inlineStr">
      <is>
        <t>WIP</t>
      </is>
    </nc>
  </rcc>
  <rcc rId="2024" sId="1">
    <oc r="D30" t="inlineStr">
      <is>
        <t>16016431365:[RPL-S Upgrade][A0][RPL_Hx][B0][Security][OCR]::  While triggering OCR HTTP with wireless LAN SUT stability of connecting to wifi ap in BIOS stage is not consistent.</t>
      </is>
    </oc>
    <nc r="D30"/>
  </rcc>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25" sId="1">
    <oc r="C110" t="inlineStr">
      <is>
        <t>WIP</t>
      </is>
    </oc>
    <nc r="C110" t="inlineStr">
      <is>
        <t>passed</t>
      </is>
    </nc>
  </rcc>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26" sId="1" ref="A30:XFD30" action="deleteRow">
    <rfmt sheetId="1" xfDxf="1" sqref="A30:XFD30" start="0" length="0"/>
    <rcc rId="0" sId="1">
      <nc r="A30">
        <f>HYPERLINK("https://hsdes.intel.com/resource/14013165673","14013165673")</f>
      </nc>
    </rcc>
    <rcc rId="0" sId="1">
      <nc r="B30" t="inlineStr">
        <is>
          <t>[OCR] Verify OCR progress and state via AMT Event log for HTTPS Boot over Wireless LAN</t>
        </is>
      </nc>
    </rcc>
    <rcc rId="0" sId="1">
      <nc r="C30" t="inlineStr">
        <is>
          <t>WIP</t>
        </is>
      </nc>
    </rcc>
    <rcc rId="0" sId="1">
      <nc r="E30" t="inlineStr">
        <is>
          <t>sumith2x</t>
        </is>
      </nc>
    </rcc>
    <rcc rId="0" sId="1">
      <nc r="F30" t="inlineStr">
        <is>
          <t>common,silicon</t>
        </is>
      </nc>
    </rcc>
    <rcc rId="0" sId="1">
      <nc r="G30" t="inlineStr">
        <is>
          <t>Ingredient</t>
        </is>
      </nc>
    </rcc>
    <rcc rId="0" sId="1">
      <nc r="H30" t="inlineStr">
        <is>
          <t>Automatable</t>
        </is>
      </nc>
    </rcc>
    <rcc rId="0" sId="1">
      <nc r="I30" t="inlineStr">
        <is>
          <t>Intel Confidential</t>
        </is>
      </nc>
    </rcc>
    <rcc rId="0" sId="1">
      <nc r="J30" t="inlineStr">
        <is>
          <t>bios.me,fw.ifwi.csme</t>
        </is>
      </nc>
    </rcc>
    <rcc rId="0" sId="1">
      <nc r="K30">
        <v>20</v>
      </nc>
    </rcc>
    <rcc rId="0" sId="1">
      <nc r="L30">
        <v>15</v>
      </nc>
    </rcc>
    <rcc rId="0" sId="1">
      <nc r="M30" t="inlineStr">
        <is>
          <t>CSS-IVE-147145</t>
        </is>
      </nc>
    </rcc>
    <rcc rId="0" sId="1">
      <nc r="N30" t="inlineStr">
        <is>
          <t>Manageability Support</t>
        </is>
      </nc>
    </rcc>
    <rcc rId="0" sId="1">
      <nc r="O30" t="inlineStr">
        <is>
          <t>ADL-S_ADP-S_SODIMM_DDR5_1DPC_Alpha,ADL-S_ADP-S_UDIMM_DDR5_1DPC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M_ADP-M_LP5_20H1_Alpha,ADL-M_ADP-M_LP5_20H1_Beta,ADL-M_ADP-M_LP5_20H1_PV,TGL_H81_20H1_RS7_ALPHA,TGL_H81_20H1_RS7_BETA,TGL_H81_20H1_RS7_PV,MTL_P_DDR5_Alpha,MTL_P_DDR5_Beta,MTL_P_DDR5_PV,MTL_P_LP4_Alpha,MTL_P_LP4_PV,MTL_P_LP5/x_Alpha,MTL_P_LP5/x_Beta,MTL_P_LP5/x_PV,MTL_P_Simics_PSS0.8,MTL_P_Simics_PSS1.0,MTL_S_Simics_PSS0.8,MTL_S_Simics_PSS1.0,MTL_P_Simics_PSS1.1,ADL-P_ADP-LP_DDR4_PreAlpha</t>
        </is>
      </nc>
    </rcc>
    <rcc rId="0" sId="1">
      <nc r="P30" t="inlineStr">
        <is>
          <t>AMT,CNVi,discrete WiFi/BT,OneClick-Recovery,WiAMT,WiFi</t>
        </is>
      </nc>
    </rcc>
    <rcc rId="0" sId="1">
      <nc r="Q30" t="inlineStr">
        <is>
          <t>TGL:  Based on Document TGL One Click Recovery FAS 0.80</t>
        </is>
      </nc>
    </rcc>
    <rcc rId="0" sId="1">
      <nc r="R30" t="inlineStr">
        <is>
          <t>CSS-IVE-147145</t>
        </is>
      </nc>
    </rcc>
    <rcc rId="0" sId="1">
      <nc r="S30" t="inlineStr">
        <is>
          <t>Corporate_vPro</t>
        </is>
      </nc>
    </rcc>
    <rcc rId="0" sId="1">
      <nc r="U30" t="inlineStr">
        <is>
          <t>sumith2x</t>
        </is>
      </nc>
    </rcc>
    <rcc rId="0" sId="1">
      <nc r="V30" t="inlineStr">
        <is>
          <t>AMT Event logs are recorded properly for HTTPS Boot during OCR  WinRE boot</t>
        </is>
      </nc>
    </rcc>
    <rcc rId="0" sId="1">
      <nc r="W30" t="inlineStr">
        <is>
          <t>Client-BIOS</t>
        </is>
      </nc>
    </rcc>
    <rcc rId="0" sId="1">
      <nc r="X30" t="inlineStr">
        <is>
          <t>1-showstopper</t>
        </is>
      </nc>
    </rcc>
    <rcc rId="0" sId="1">
      <nc r="Y30" t="inlineStr">
        <is>
          <t>bios.alderlake,bios.arrowlake,bios.lunarlake,bios.meteorlake,bios.raptorlake,ifwi.alderlake,ifwi.arrowlake,ifwi.meteorlake,ifwi.raptorlake</t>
        </is>
      </nc>
    </rcc>
    <rcc rId="0" sId="1">
      <nc r="Z30" t="inlineStr">
        <is>
          <t>bios.alderlake,bios.raptorlake,ifwi.meteorlake,ifwi.raptorlake</t>
        </is>
      </nc>
    </rcc>
    <rcc rId="0" sId="1">
      <nc r="AB30" t="inlineStr">
        <is>
          <t>product</t>
        </is>
      </nc>
    </rcc>
    <rcc rId="0" sId="1">
      <nc r="AC30" t="inlineStr">
        <is>
          <t>open.test_update_phase</t>
        </is>
      </nc>
    </rcc>
    <rcc rId="0" sId="1">
      <nc r="AE30" t="inlineStr">
        <is>
          <t>Medium</t>
        </is>
      </nc>
    </rcc>
    <rcc rId="0" sId="1">
      <nc r="AF30" t="inlineStr">
        <is>
          <t>L2 Mandatory-BAT</t>
        </is>
      </nc>
    </rcc>
    <rcc rId="0" sId="1">
      <nc r="AI30" t="inlineStr">
        <is>
          <t>Functional</t>
        </is>
      </nc>
    </rcc>
    <rcc rId="0" sId="1">
      <nc r="AJ30" t="inlineStr">
        <is>
          <t>intel manageability configuration</t>
        </is>
      </nc>
    </rcc>
    <rcc rId="0" sId="1">
      <nc r="AK30" t="inlineStr">
        <is>
          <t> 
This test is to verify  that  AMT Event logs Shows for HTTPS Boot Flow </t>
        </is>
      </nc>
    </rcc>
    <rcc rId="0" sId="1">
      <nc r="AL30" t="inlineStr">
        <is>
          <t>UTR_SYNC,IFWI_COMMON_UNIFIED,RPL_S_MASTER,RPL_S_BACKWARDCOMP,ADL-S_4SDC2,ADL-P_5SGC1,ADL_SBGA_5GC,ADL_SBGA_3DC4,RPL-SBGA_5SC,RPL-S_4SDC1,RPL-S_3SDC1,LNL_EMU_SUPPORT_NOT_NEEDED,LNL_SIMICS_SUPPORT_NOT_NEEDED,MTL-M_5SGC1,MTL-M_3SDC3,MTL-M_2SDC4,MTL-M_2SDC5,MTL-M_2SDC6,MTL_IFWI_CBV_CSME,MTL-P_2SDC6,RPL-P_5SGC1,RPL-P_2SDC4,MTLSDC2,LNLM5SGC</t>
        </is>
      </nc>
    </rcc>
  </rrc>
  <rcc rId="2027" sId="1">
    <oc r="D35" t="inlineStr">
      <is>
        <t>Automatable</t>
      </is>
    </oc>
    <nc r="D35"/>
  </rcc>
  <rcc rId="2028" sId="1">
    <oc r="D63" t="inlineStr">
      <is>
        <t>Challenge in comparing the time/date values from bios  and OS due to different format</t>
      </is>
    </oc>
    <nc r="D63"/>
  </rcc>
  <rcc rId="2029" sId="1">
    <oc r="D100" t="inlineStr">
      <is>
        <t>MEBX setup is not supported by the automation framework</t>
      </is>
    </oc>
    <nc r="D100"/>
  </rcc>
  <rcc rId="2030" sId="1">
    <oc r="D104" t="inlineStr">
      <is>
        <t>MEBX setting not supported by the automation framework</t>
      </is>
    </oc>
    <nc r="D104"/>
  </rcc>
  <rcc rId="2031" sId="1">
    <oc r="D112" t="inlineStr">
      <is>
        <t>Changes to testcase(inclusion of check for S3state along with S4state) is to be updated in previously available script</t>
      </is>
    </oc>
    <nc r="D112"/>
  </rcc>
  <rdn rId="0" localSheetId="1" customView="1" name="Z_33D93107_CCEA_4B00_8879_11399CB42099_.wvu.FilterData" hidden="1" oldHidden="1">
    <formula>'RPL_S_IFWI_Test suite_Ext_BAT_4'!$A$1:$AL$157</formula>
  </rdn>
  <rcv guid="{33D93107-CCEA-4B00-8879-11399CB42099}" action="add"/>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33" sId="1">
    <oc r="A1" t="inlineStr">
      <is>
        <t>id</t>
      </is>
    </oc>
    <nc r="A1" t="inlineStr">
      <is>
        <t>TCD_ID</t>
      </is>
    </nc>
  </rcc>
  <rcc rId="2034" sId="1">
    <oc r="B1" t="inlineStr">
      <is>
        <t>title</t>
      </is>
    </oc>
    <nc r="B1" t="inlineStr">
      <is>
        <t>TCD_Title</t>
      </is>
    </nc>
  </rcc>
  <rcc rId="2035" sId="1">
    <oc r="C1" t="inlineStr">
      <is>
        <t>status</t>
      </is>
    </oc>
    <nc r="C1" t="inlineStr">
      <is>
        <t>Status</t>
      </is>
    </nc>
  </rcc>
  <rdn rId="0" localSheetId="1" customView="1" name="Z_5165AFF0_589C_4E42_A991_309018DDC598_.wvu.FilterData" hidden="1" oldHidden="1">
    <formula>'RPL_S_IFWI_Test suite_Ext_BAT_4'!$A$1:$AL$157</formula>
  </rdn>
  <rcv guid="{5165AFF0-589C-4E42-A991-309018DDC598}" action="add"/>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79" sId="1">
    <nc r="C26" t="inlineStr">
      <is>
        <t>passed</t>
      </is>
    </nc>
  </rcc>
  <rcc rId="1780" sId="1">
    <nc r="C32" t="inlineStr">
      <is>
        <t>passed</t>
      </is>
    </nc>
  </rcc>
  <rcc rId="1781" sId="1">
    <nc r="C25" t="inlineStr">
      <is>
        <t>passed</t>
      </is>
    </nc>
  </rcc>
  <rcc rId="1782" sId="1">
    <nc r="C20" t="inlineStr">
      <is>
        <t>passed</t>
      </is>
    </nc>
  </rcc>
  <rcc rId="1783" sId="1">
    <nc r="C36" t="inlineStr">
      <is>
        <t>passed</t>
      </is>
    </nc>
  </rcc>
  <rcc rId="1784" sId="1">
    <nc r="C46" t="inlineStr">
      <is>
        <t>passed</t>
      </is>
    </nc>
  </rcc>
  <rcc rId="1785" sId="1">
    <nc r="C52" t="inlineStr">
      <is>
        <t>passed</t>
      </is>
    </nc>
  </rcc>
  <rcc rId="1786" sId="1">
    <nc r="C56" t="inlineStr">
      <is>
        <t>passed</t>
      </is>
    </nc>
  </rcc>
  <rcc rId="1787" sId="1">
    <nc r="C58" t="inlineStr">
      <is>
        <t>passed</t>
      </is>
    </nc>
  </rcc>
  <rcc rId="1788" sId="1">
    <nc r="C59" t="inlineStr">
      <is>
        <t>passed</t>
      </is>
    </nc>
  </rcc>
  <rcc rId="1789" sId="1">
    <nc r="C61" t="inlineStr">
      <is>
        <t>passed</t>
      </is>
    </nc>
  </rcc>
  <rfmt sheetId="1" sqref="C61">
    <dxf>
      <alignment horizontal="general" vertical="bottom" textRotation="0" wrapText="0" indent="0" justifyLastLine="0" shrinkToFit="0" readingOrder="0"/>
    </dxf>
  </rfmt>
  <rcc rId="1790" sId="1">
    <nc r="C62" t="inlineStr">
      <is>
        <t>passed</t>
      </is>
    </nc>
  </rcc>
  <rfmt sheetId="1" sqref="C62">
    <dxf>
      <alignment horizontal="general" vertical="bottom" textRotation="0" wrapText="0" indent="0" justifyLastLine="0" shrinkToFit="0" readingOrder="0"/>
    </dxf>
  </rfmt>
  <rcc rId="1791" sId="1">
    <nc r="C65" t="inlineStr">
      <is>
        <t>passed</t>
      </is>
    </nc>
  </rcc>
  <rcc rId="1792" sId="1">
    <nc r="C67" t="inlineStr">
      <is>
        <t>passed</t>
      </is>
    </nc>
  </rcc>
  <rcc rId="1793" sId="1">
    <nc r="C69" t="inlineStr">
      <is>
        <t>passed</t>
      </is>
    </nc>
  </rcc>
  <rcc rId="1794" sId="1">
    <nc r="C88" t="inlineStr">
      <is>
        <t>passed</t>
      </is>
    </nc>
  </rcc>
  <rcc rId="1795" sId="1">
    <nc r="C91" t="inlineStr">
      <is>
        <t>passed</t>
      </is>
    </nc>
  </rcc>
  <rcc rId="1796" sId="1">
    <nc r="C122" t="inlineStr">
      <is>
        <t>passed</t>
      </is>
    </nc>
  </rcc>
  <rcc rId="1797" sId="1">
    <nc r="C123" t="inlineStr">
      <is>
        <t>passed</t>
      </is>
    </nc>
  </rcc>
  <rcc rId="1798" sId="1">
    <nc r="C124" t="inlineStr">
      <is>
        <t>passed</t>
      </is>
    </nc>
  </rcc>
  <rfmt sheetId="1" sqref="C126">
    <dxf>
      <alignment horizontal="general" vertical="bottom" textRotation="0" wrapText="0" indent="0" justifyLastLine="0" shrinkToFit="0" readingOrder="0"/>
    </dxf>
  </rfmt>
  <rcc rId="1799" sId="1">
    <nc r="C134" t="inlineStr">
      <is>
        <t>passed</t>
      </is>
    </nc>
  </rcc>
  <rcc rId="1800" sId="1">
    <nc r="C138" t="inlineStr">
      <is>
        <t>passed</t>
      </is>
    </nc>
  </rcc>
  <rcc rId="1801" sId="1">
    <nc r="C139" t="inlineStr">
      <is>
        <t>passed</t>
      </is>
    </nc>
  </rcc>
  <rcc rId="1802" sId="1">
    <nc r="C140" t="inlineStr">
      <is>
        <t>passed</t>
      </is>
    </nc>
  </rcc>
  <rcc rId="1803" sId="1">
    <nc r="C141" t="inlineStr">
      <is>
        <t>passed</t>
      </is>
    </nc>
  </rcc>
  <rfmt sheetId="1" sqref="C141">
    <dxf>
      <alignment horizontal="general" vertical="bottom" textRotation="0" wrapText="0" indent="0" justifyLastLine="0" shrinkToFit="0" readingOrder="0"/>
    </dxf>
  </rfmt>
  <rcc rId="1804" sId="1">
    <nc r="C142" t="inlineStr">
      <is>
        <t>passed</t>
      </is>
    </nc>
  </rcc>
  <rfmt sheetId="1" sqref="C142">
    <dxf>
      <alignment horizontal="general" vertical="bottom" textRotation="0" wrapText="0" indent="0" justifyLastLine="0" shrinkToFit="0" readingOrder="0"/>
    </dxf>
  </rfmt>
  <rcc rId="1805" sId="1">
    <nc r="C148" t="inlineStr">
      <is>
        <t>passed</t>
      </is>
    </nc>
  </rcc>
  <rcc rId="1806" sId="1">
    <nc r="C153" t="inlineStr">
      <is>
        <t>passed</t>
      </is>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07" sId="1">
    <nc r="C7" t="inlineStr">
      <is>
        <t>k</t>
      </is>
    </nc>
  </rcc>
  <rcc rId="1808" sId="1">
    <nc r="C8" t="inlineStr">
      <is>
        <t>k</t>
      </is>
    </nc>
  </rcc>
  <rcc rId="1809" sId="1">
    <nc r="C11" t="inlineStr">
      <is>
        <t>k</t>
      </is>
    </nc>
  </rcc>
  <rfmt sheetId="1" sqref="C11">
    <dxf>
      <alignment horizontal="general" vertical="bottom" textRotation="0" wrapText="0" indent="0" justifyLastLine="0" shrinkToFit="0" readingOrder="0"/>
    </dxf>
  </rfmt>
  <rcc rId="1810" sId="1">
    <nc r="C15" t="inlineStr">
      <is>
        <t>k</t>
      </is>
    </nc>
  </rcc>
  <rfmt sheetId="1" sqref="C15">
    <dxf>
      <alignment horizontal="general" vertical="bottom" textRotation="0" wrapText="0" indent="0" justifyLastLine="0" shrinkToFit="0" readingOrder="0"/>
    </dxf>
  </rfmt>
  <rcc rId="1811" sId="1">
    <nc r="C22" t="inlineStr">
      <is>
        <t>k</t>
      </is>
    </nc>
  </rcc>
  <rcc rId="1812" sId="1">
    <nc r="C23" t="inlineStr">
      <is>
        <t>k</t>
      </is>
    </nc>
  </rcc>
  <rcc rId="1813" sId="1">
    <nc r="C31" t="inlineStr">
      <is>
        <t>k</t>
      </is>
    </nc>
  </rcc>
  <rcc rId="1814" sId="1">
    <nc r="C33" t="inlineStr">
      <is>
        <t>k</t>
      </is>
    </nc>
  </rcc>
  <rcc rId="1815" sId="1">
    <nc r="C35" t="inlineStr">
      <is>
        <t>passed</t>
      </is>
    </nc>
  </rcc>
  <rcc rId="1816" sId="1">
    <nc r="C34" t="inlineStr">
      <is>
        <t>k</t>
      </is>
    </nc>
  </rcc>
  <rcc rId="1817" sId="1">
    <nc r="C37" t="inlineStr">
      <is>
        <t>k</t>
      </is>
    </nc>
  </rcc>
  <rfmt sheetId="1" sqref="C37">
    <dxf>
      <alignment horizontal="general" vertical="bottom" textRotation="0" wrapText="0" indent="0" justifyLastLine="0" shrinkToFit="0" readingOrder="0"/>
    </dxf>
  </rfmt>
  <rcc rId="1818" sId="1">
    <nc r="C44" t="inlineStr">
      <is>
        <t>k</t>
      </is>
    </nc>
  </rcc>
  <rcc rId="1819" sId="1">
    <nc r="C45" t="inlineStr">
      <is>
        <t>k</t>
      </is>
    </nc>
  </rcc>
  <rcc rId="1820" sId="1">
    <nc r="C47" t="inlineStr">
      <is>
        <t>k</t>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21" sId="1">
    <nc r="C14" t="inlineStr">
      <is>
        <t>passed</t>
      </is>
    </nc>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5">
  <userInfo guid="{87618564-6794-4BAA-BF53-36C609469757}" name="Gs, SherinX" id="-1232797253" dateTime="2022-07-21T12:31:59"/>
  <userInfo guid="{19D4EFF1-E358-47C5-AC81-00F1B2885C4E}" name="Gs, SherinX" id="-1232773468" dateTime="2022-07-21T12:38:20"/>
  <userInfo guid="{19D4EFF1-E358-47C5-AC81-00F1B2885C4E}" name="P, RanjithX" id="-1982366034" dateTime="2022-07-21T12:39:36"/>
  <userInfo guid="{54BF224E-0A83-48ED-973F-361AB2301B05}" name="Gs, SherinX" id="-1232749849" dateTime="2022-07-21T12:44:38"/>
  <userInfo guid="{407E3EB5-04DB-473C-8B95-7BE4E35796A0}" name="Gs, SherinX" id="-1232777132" dateTime="2022-07-25T09:55:22"/>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157"/>
  <sheetViews>
    <sheetView tabSelected="1" workbookViewId="0">
      <selection activeCell="C1" sqref="C1"/>
    </sheetView>
  </sheetViews>
  <sheetFormatPr defaultColWidth="20.44140625" defaultRowHeight="14.4" x14ac:dyDescent="0.3"/>
  <cols>
    <col min="1" max="1" width="20.44140625" style="1"/>
    <col min="2" max="2" width="127.77734375" style="1" customWidth="1"/>
    <col min="3" max="16384" width="20.44140625" style="1"/>
  </cols>
  <sheetData>
    <row r="1" spans="1:38" x14ac:dyDescent="0.3">
      <c r="A1" s="1" t="s">
        <v>1438</v>
      </c>
      <c r="B1" s="1" t="s">
        <v>1439</v>
      </c>
      <c r="C1" s="1" t="s">
        <v>1440</v>
      </c>
      <c r="D1" s="1" t="s">
        <v>1435</v>
      </c>
      <c r="E1" s="1" t="s">
        <v>0</v>
      </c>
      <c r="F1" s="1" t="s">
        <v>1</v>
      </c>
      <c r="G1" s="1" t="s">
        <v>2</v>
      </c>
      <c r="H1" s="1" t="s">
        <v>3</v>
      </c>
      <c r="I1" s="1" t="s">
        <v>4</v>
      </c>
      <c r="J1" s="1" t="s">
        <v>5</v>
      </c>
      <c r="K1" s="1" t="s">
        <v>6</v>
      </c>
      <c r="L1" s="1" t="s">
        <v>7</v>
      </c>
      <c r="M1" s="1" t="s">
        <v>8</v>
      </c>
      <c r="N1" s="1" t="s">
        <v>9</v>
      </c>
      <c r="O1" s="1" t="s">
        <v>10</v>
      </c>
      <c r="P1" s="1" t="s">
        <v>11</v>
      </c>
      <c r="Q1" s="1" t="s">
        <v>12</v>
      </c>
      <c r="R1" s="1" t="s">
        <v>13</v>
      </c>
      <c r="S1" s="1" t="s">
        <v>14</v>
      </c>
      <c r="T1" s="1" t="s">
        <v>15</v>
      </c>
      <c r="U1" s="1" t="s">
        <v>16</v>
      </c>
      <c r="V1" s="1" t="s">
        <v>17</v>
      </c>
      <c r="W1" s="1" t="s">
        <v>18</v>
      </c>
      <c r="X1" s="1" t="s">
        <v>19</v>
      </c>
      <c r="Y1" s="1" t="s">
        <v>20</v>
      </c>
      <c r="Z1" s="1" t="s">
        <v>21</v>
      </c>
      <c r="AA1" s="1" t="s">
        <v>22</v>
      </c>
      <c r="AB1" s="1" t="s">
        <v>23</v>
      </c>
      <c r="AC1" s="1" t="s">
        <v>24</v>
      </c>
      <c r="AD1" s="1" t="s">
        <v>25</v>
      </c>
      <c r="AE1" s="1" t="s">
        <v>26</v>
      </c>
      <c r="AF1" s="1" t="s">
        <v>27</v>
      </c>
      <c r="AG1" s="1" t="s">
        <v>28</v>
      </c>
      <c r="AH1" s="1" t="s">
        <v>29</v>
      </c>
      <c r="AI1" s="1" t="s">
        <v>30</v>
      </c>
      <c r="AJ1" s="1" t="s">
        <v>31</v>
      </c>
      <c r="AK1" s="1" t="s">
        <v>32</v>
      </c>
      <c r="AL1" s="1" t="s">
        <v>33</v>
      </c>
    </row>
    <row r="2" spans="1:38" x14ac:dyDescent="0.3">
      <c r="A2" s="1" t="str">
        <f>HYPERLINK("https://hsdes.intel.com/resource/14013120952","14013120952")</f>
        <v>14013120952</v>
      </c>
      <c r="B2" s="1" t="s">
        <v>53</v>
      </c>
      <c r="C2" s="1" t="s">
        <v>1434</v>
      </c>
      <c r="E2" s="1" t="s">
        <v>54</v>
      </c>
      <c r="F2" s="1" t="s">
        <v>55</v>
      </c>
      <c r="G2" s="1" t="s">
        <v>36</v>
      </c>
      <c r="H2" s="1" t="s">
        <v>37</v>
      </c>
      <c r="I2" s="1" t="s">
        <v>38</v>
      </c>
      <c r="J2" s="1" t="s">
        <v>56</v>
      </c>
      <c r="K2" s="1">
        <v>10</v>
      </c>
      <c r="L2" s="1">
        <v>5</v>
      </c>
      <c r="M2" s="1" t="s">
        <v>57</v>
      </c>
      <c r="N2" s="1" t="s">
        <v>58</v>
      </c>
      <c r="O2" s="1" t="s">
        <v>59</v>
      </c>
      <c r="P2" s="1" t="s">
        <v>60</v>
      </c>
      <c r="Q2" s="1" t="s">
        <v>61</v>
      </c>
      <c r="R2" s="1" t="s">
        <v>57</v>
      </c>
      <c r="S2" s="1" t="s">
        <v>42</v>
      </c>
      <c r="T2" s="1" t="s">
        <v>62</v>
      </c>
      <c r="U2" s="1" t="s">
        <v>63</v>
      </c>
      <c r="V2" s="1" t="s">
        <v>64</v>
      </c>
      <c r="W2" s="1" t="s">
        <v>44</v>
      </c>
      <c r="X2" s="1" t="s">
        <v>45</v>
      </c>
      <c r="Y2" s="1" t="s">
        <v>46</v>
      </c>
      <c r="Z2" s="1" t="s">
        <v>47</v>
      </c>
      <c r="AB2" s="1" t="s">
        <v>48</v>
      </c>
      <c r="AC2" s="1" t="s">
        <v>49</v>
      </c>
      <c r="AE2" s="1" t="s">
        <v>50</v>
      </c>
      <c r="AF2" s="1" t="s">
        <v>65</v>
      </c>
      <c r="AI2" s="1" t="s">
        <v>51</v>
      </c>
      <c r="AJ2" s="1" t="s">
        <v>66</v>
      </c>
      <c r="AK2" s="1" t="s">
        <v>67</v>
      </c>
      <c r="AL2" s="1" t="s">
        <v>68</v>
      </c>
    </row>
    <row r="3" spans="1:38" x14ac:dyDescent="0.3">
      <c r="A3" s="1" t="str">
        <f>HYPERLINK("https://hsdes.intel.com/resource/14013120979","14013120979")</f>
        <v>14013120979</v>
      </c>
      <c r="B3" s="1" t="s">
        <v>69</v>
      </c>
      <c r="C3" s="1" t="s">
        <v>1434</v>
      </c>
      <c r="E3" s="1" t="s">
        <v>54</v>
      </c>
      <c r="F3" s="1" t="s">
        <v>55</v>
      </c>
      <c r="G3" s="1" t="s">
        <v>36</v>
      </c>
      <c r="H3" s="1" t="s">
        <v>37</v>
      </c>
      <c r="I3" s="1" t="s">
        <v>38</v>
      </c>
      <c r="J3" s="1" t="s">
        <v>56</v>
      </c>
      <c r="K3" s="1">
        <v>30</v>
      </c>
      <c r="L3" s="1">
        <v>10</v>
      </c>
      <c r="M3" s="1" t="s">
        <v>70</v>
      </c>
      <c r="N3" s="1" t="s">
        <v>58</v>
      </c>
      <c r="O3" s="1" t="s">
        <v>71</v>
      </c>
      <c r="P3" s="1" t="s">
        <v>60</v>
      </c>
      <c r="Q3" s="1" t="s">
        <v>72</v>
      </c>
      <c r="R3" s="1" t="s">
        <v>70</v>
      </c>
      <c r="S3" s="1" t="s">
        <v>42</v>
      </c>
      <c r="T3" s="1" t="s">
        <v>62</v>
      </c>
      <c r="U3" s="1" t="s">
        <v>63</v>
      </c>
      <c r="V3" s="1" t="s">
        <v>73</v>
      </c>
      <c r="W3" s="1" t="s">
        <v>44</v>
      </c>
      <c r="X3" s="1" t="s">
        <v>45</v>
      </c>
      <c r="Y3" s="1" t="s">
        <v>74</v>
      </c>
      <c r="Z3" s="1" t="s">
        <v>75</v>
      </c>
      <c r="AB3" s="1" t="s">
        <v>48</v>
      </c>
      <c r="AC3" s="1" t="s">
        <v>49</v>
      </c>
      <c r="AE3" s="1" t="s">
        <v>50</v>
      </c>
      <c r="AF3" s="1" t="s">
        <v>65</v>
      </c>
      <c r="AI3" s="1" t="s">
        <v>51</v>
      </c>
      <c r="AJ3" s="1" t="s">
        <v>66</v>
      </c>
      <c r="AK3" s="1" t="s">
        <v>76</v>
      </c>
      <c r="AL3" s="1" t="s">
        <v>77</v>
      </c>
    </row>
    <row r="4" spans="1:38" x14ac:dyDescent="0.3">
      <c r="A4" s="1" t="str">
        <f>HYPERLINK("https://hsdes.intel.com/resource/14013156710","14013156710")</f>
        <v>14013156710</v>
      </c>
      <c r="B4" s="1" t="s">
        <v>80</v>
      </c>
      <c r="C4" s="1" t="s">
        <v>1434</v>
      </c>
      <c r="E4" s="1" t="s">
        <v>81</v>
      </c>
      <c r="F4" s="1" t="s">
        <v>82</v>
      </c>
      <c r="G4" s="1" t="s">
        <v>36</v>
      </c>
      <c r="H4" s="1" t="s">
        <v>37</v>
      </c>
      <c r="I4" s="1" t="s">
        <v>38</v>
      </c>
      <c r="J4" s="1" t="s">
        <v>83</v>
      </c>
      <c r="K4" s="1">
        <v>10</v>
      </c>
      <c r="L4" s="1">
        <v>5</v>
      </c>
      <c r="M4" s="1" t="s">
        <v>84</v>
      </c>
      <c r="N4" s="1" t="s">
        <v>85</v>
      </c>
      <c r="O4" s="1" t="s">
        <v>86</v>
      </c>
      <c r="P4" s="1" t="s">
        <v>87</v>
      </c>
      <c r="Q4" s="1" t="s">
        <v>88</v>
      </c>
      <c r="R4" s="1" t="s">
        <v>84</v>
      </c>
      <c r="S4" s="1" t="s">
        <v>89</v>
      </c>
      <c r="U4" s="1" t="s">
        <v>81</v>
      </c>
      <c r="V4" s="1" t="s">
        <v>90</v>
      </c>
      <c r="W4" s="1" t="s">
        <v>44</v>
      </c>
      <c r="X4" s="1" t="s">
        <v>45</v>
      </c>
      <c r="Y4" s="1" t="s">
        <v>91</v>
      </c>
      <c r="Z4" s="1" t="s">
        <v>92</v>
      </c>
      <c r="AB4" s="1" t="s">
        <v>48</v>
      </c>
      <c r="AC4" s="1" t="s">
        <v>49</v>
      </c>
      <c r="AE4" s="1" t="s">
        <v>50</v>
      </c>
      <c r="AF4" s="1" t="s">
        <v>65</v>
      </c>
      <c r="AI4" s="1" t="s">
        <v>51</v>
      </c>
      <c r="AJ4" s="1" t="s">
        <v>66</v>
      </c>
      <c r="AK4" s="1" t="s">
        <v>93</v>
      </c>
      <c r="AL4" s="1" t="s">
        <v>94</v>
      </c>
    </row>
    <row r="5" spans="1:38" x14ac:dyDescent="0.3">
      <c r="A5" s="1" t="str">
        <f>HYPERLINK("https://hsdes.intel.com/resource/14013156714","14013156714")</f>
        <v>14013156714</v>
      </c>
      <c r="B5" s="1" t="s">
        <v>95</v>
      </c>
      <c r="C5" s="1" t="s">
        <v>1434</v>
      </c>
      <c r="E5" s="1" t="s">
        <v>81</v>
      </c>
      <c r="F5" s="1" t="s">
        <v>96</v>
      </c>
      <c r="G5" s="1" t="s">
        <v>36</v>
      </c>
      <c r="H5" s="1" t="s">
        <v>37</v>
      </c>
      <c r="I5" s="1" t="s">
        <v>38</v>
      </c>
      <c r="J5" s="1" t="s">
        <v>83</v>
      </c>
      <c r="K5" s="1">
        <v>15</v>
      </c>
      <c r="L5" s="1">
        <v>10</v>
      </c>
      <c r="M5" s="1" t="s">
        <v>97</v>
      </c>
      <c r="N5" s="1" t="s">
        <v>85</v>
      </c>
      <c r="O5" s="1" t="s">
        <v>86</v>
      </c>
      <c r="P5" s="1" t="s">
        <v>87</v>
      </c>
      <c r="Q5" s="1" t="s">
        <v>88</v>
      </c>
      <c r="R5" s="1" t="s">
        <v>97</v>
      </c>
      <c r="S5" s="1" t="s">
        <v>89</v>
      </c>
      <c r="U5" s="1" t="s">
        <v>81</v>
      </c>
      <c r="V5" s="1" t="s">
        <v>98</v>
      </c>
      <c r="W5" s="1" t="s">
        <v>44</v>
      </c>
      <c r="X5" s="1" t="s">
        <v>45</v>
      </c>
      <c r="Y5" s="1" t="s">
        <v>91</v>
      </c>
      <c r="Z5" s="1" t="s">
        <v>92</v>
      </c>
      <c r="AB5" s="1" t="s">
        <v>48</v>
      </c>
      <c r="AC5" s="1" t="s">
        <v>99</v>
      </c>
      <c r="AE5" s="1" t="s">
        <v>50</v>
      </c>
      <c r="AF5" s="1" t="s">
        <v>65</v>
      </c>
      <c r="AI5" s="1" t="s">
        <v>51</v>
      </c>
      <c r="AJ5" s="1" t="s">
        <v>66</v>
      </c>
      <c r="AK5" s="1" t="s">
        <v>100</v>
      </c>
      <c r="AL5" s="1" t="s">
        <v>101</v>
      </c>
    </row>
    <row r="6" spans="1:38" x14ac:dyDescent="0.3">
      <c r="A6" s="1" t="str">
        <f>HYPERLINK("https://hsdes.intel.com/resource/14013157206","14013157206")</f>
        <v>14013157206</v>
      </c>
      <c r="B6" s="1" t="s">
        <v>102</v>
      </c>
      <c r="C6" s="1" t="s">
        <v>1437</v>
      </c>
      <c r="D6" s="2" t="s">
        <v>1436</v>
      </c>
      <c r="E6" s="1" t="s">
        <v>34</v>
      </c>
      <c r="F6" s="1" t="s">
        <v>35</v>
      </c>
      <c r="G6" s="1" t="s">
        <v>103</v>
      </c>
      <c r="H6" s="1" t="s">
        <v>37</v>
      </c>
      <c r="I6" s="1" t="s">
        <v>38</v>
      </c>
      <c r="J6" s="1" t="s">
        <v>104</v>
      </c>
      <c r="K6" s="1">
        <v>20</v>
      </c>
      <c r="L6" s="1">
        <v>16</v>
      </c>
      <c r="M6" s="1" t="s">
        <v>105</v>
      </c>
      <c r="N6" s="1" t="s">
        <v>40</v>
      </c>
      <c r="O6" s="1" t="s">
        <v>106</v>
      </c>
      <c r="P6" s="1" t="s">
        <v>107</v>
      </c>
      <c r="Q6" s="1" t="s">
        <v>108</v>
      </c>
      <c r="R6" s="1" t="s">
        <v>105</v>
      </c>
      <c r="S6" s="1" t="s">
        <v>42</v>
      </c>
      <c r="U6" s="1" t="s">
        <v>43</v>
      </c>
      <c r="V6" s="1" t="s">
        <v>109</v>
      </c>
      <c r="W6" s="1" t="s">
        <v>44</v>
      </c>
      <c r="X6" s="1" t="s">
        <v>110</v>
      </c>
      <c r="Y6" s="1" t="s">
        <v>111</v>
      </c>
      <c r="Z6" s="1" t="s">
        <v>112</v>
      </c>
      <c r="AB6" s="1" t="s">
        <v>48</v>
      </c>
      <c r="AC6" s="1" t="s">
        <v>49</v>
      </c>
      <c r="AE6" s="1" t="s">
        <v>113</v>
      </c>
      <c r="AF6" s="1" t="s">
        <v>65</v>
      </c>
      <c r="AI6" s="1" t="s">
        <v>51</v>
      </c>
      <c r="AJ6" s="1" t="s">
        <v>66</v>
      </c>
      <c r="AK6" s="1" t="s">
        <v>114</v>
      </c>
      <c r="AL6" s="1" t="s">
        <v>115</v>
      </c>
    </row>
    <row r="7" spans="1:38" x14ac:dyDescent="0.3">
      <c r="A7" s="1" t="str">
        <f>HYPERLINK("https://hsdes.intel.com/resource/14013157552","14013157552")</f>
        <v>14013157552</v>
      </c>
      <c r="B7" s="1" t="s">
        <v>1021</v>
      </c>
      <c r="C7" s="1" t="s">
        <v>1434</v>
      </c>
      <c r="E7" s="1" t="s">
        <v>54</v>
      </c>
      <c r="F7" s="1" t="s">
        <v>116</v>
      </c>
      <c r="G7" s="1" t="s">
        <v>36</v>
      </c>
      <c r="H7" s="1" t="s">
        <v>37</v>
      </c>
      <c r="I7" s="1" t="s">
        <v>38</v>
      </c>
      <c r="J7" s="1" t="s">
        <v>117</v>
      </c>
      <c r="K7" s="1">
        <v>10</v>
      </c>
      <c r="L7" s="1">
        <v>5</v>
      </c>
      <c r="M7" s="1" t="s">
        <v>118</v>
      </c>
      <c r="N7" s="1" t="s">
        <v>58</v>
      </c>
      <c r="O7" s="1" t="s">
        <v>119</v>
      </c>
      <c r="P7" s="1" t="s">
        <v>120</v>
      </c>
      <c r="Q7" s="1" t="s">
        <v>121</v>
      </c>
      <c r="R7" s="1" t="s">
        <v>118</v>
      </c>
      <c r="S7" s="1" t="s">
        <v>122</v>
      </c>
      <c r="T7" s="1" t="s">
        <v>62</v>
      </c>
      <c r="U7" s="1" t="s">
        <v>63</v>
      </c>
      <c r="V7" s="1" t="s">
        <v>123</v>
      </c>
      <c r="W7" s="1" t="s">
        <v>44</v>
      </c>
      <c r="X7" s="1" t="s">
        <v>110</v>
      </c>
      <c r="Y7" s="1" t="s">
        <v>124</v>
      </c>
      <c r="Z7" s="1" t="s">
        <v>125</v>
      </c>
      <c r="AB7" s="1" t="s">
        <v>48</v>
      </c>
      <c r="AC7" s="1" t="s">
        <v>49</v>
      </c>
      <c r="AE7" s="1" t="s">
        <v>50</v>
      </c>
      <c r="AF7" s="1" t="s">
        <v>65</v>
      </c>
      <c r="AI7" s="1" t="s">
        <v>51</v>
      </c>
      <c r="AJ7" s="1" t="s">
        <v>66</v>
      </c>
      <c r="AK7" s="1" t="s">
        <v>126</v>
      </c>
      <c r="AL7" s="1" t="s">
        <v>127</v>
      </c>
    </row>
    <row r="8" spans="1:38" x14ac:dyDescent="0.3">
      <c r="A8" s="1" t="str">
        <f>HYPERLINK("https://hsdes.intel.com/resource/14013158404","14013158404")</f>
        <v>14013158404</v>
      </c>
      <c r="B8" s="1" t="s">
        <v>128</v>
      </c>
      <c r="C8" s="1" t="s">
        <v>1434</v>
      </c>
      <c r="E8" s="1" t="s">
        <v>129</v>
      </c>
      <c r="F8" s="1" t="s">
        <v>116</v>
      </c>
      <c r="G8" s="1" t="s">
        <v>36</v>
      </c>
      <c r="H8" s="1" t="s">
        <v>37</v>
      </c>
      <c r="I8" s="1" t="s">
        <v>38</v>
      </c>
      <c r="J8" s="1" t="s">
        <v>130</v>
      </c>
      <c r="K8" s="1">
        <v>10</v>
      </c>
      <c r="L8" s="1">
        <v>5</v>
      </c>
      <c r="M8" s="1" t="s">
        <v>131</v>
      </c>
      <c r="N8" s="1" t="s">
        <v>132</v>
      </c>
      <c r="O8" s="1" t="s">
        <v>133</v>
      </c>
      <c r="P8" s="1" t="s">
        <v>134</v>
      </c>
      <c r="Q8" s="1" t="s">
        <v>135</v>
      </c>
      <c r="R8" s="1" t="s">
        <v>131</v>
      </c>
      <c r="S8" s="1" t="s">
        <v>122</v>
      </c>
      <c r="T8" s="1" t="s">
        <v>136</v>
      </c>
      <c r="U8" s="1" t="s">
        <v>137</v>
      </c>
      <c r="V8" s="1" t="s">
        <v>138</v>
      </c>
      <c r="W8" s="1" t="s">
        <v>44</v>
      </c>
      <c r="X8" s="1" t="s">
        <v>45</v>
      </c>
      <c r="Y8" s="1" t="s">
        <v>139</v>
      </c>
      <c r="Z8" s="1" t="s">
        <v>140</v>
      </c>
      <c r="AB8" s="1" t="s">
        <v>48</v>
      </c>
      <c r="AC8" s="1" t="s">
        <v>49</v>
      </c>
      <c r="AE8" s="1" t="s">
        <v>50</v>
      </c>
      <c r="AF8" s="1" t="s">
        <v>65</v>
      </c>
      <c r="AI8" s="1" t="s">
        <v>51</v>
      </c>
      <c r="AJ8" s="1" t="s">
        <v>66</v>
      </c>
      <c r="AK8" s="1" t="s">
        <v>141</v>
      </c>
      <c r="AL8" s="1" t="s">
        <v>142</v>
      </c>
    </row>
    <row r="9" spans="1:38" x14ac:dyDescent="0.3">
      <c r="A9" s="1" t="str">
        <f>HYPERLINK("https://hsdes.intel.com/resource/14013158479","14013158479")</f>
        <v>14013158479</v>
      </c>
      <c r="B9" s="1" t="s">
        <v>143</v>
      </c>
      <c r="C9" s="1" t="s">
        <v>1434</v>
      </c>
      <c r="E9" s="1" t="s">
        <v>34</v>
      </c>
      <c r="F9" s="1" t="s">
        <v>116</v>
      </c>
      <c r="G9" s="1" t="s">
        <v>36</v>
      </c>
      <c r="H9" s="1" t="s">
        <v>37</v>
      </c>
      <c r="I9" s="1" t="s">
        <v>38</v>
      </c>
      <c r="J9" s="1" t="s">
        <v>144</v>
      </c>
      <c r="K9" s="1">
        <v>3</v>
      </c>
      <c r="L9" s="1">
        <v>2</v>
      </c>
      <c r="M9" s="1" t="s">
        <v>145</v>
      </c>
      <c r="N9" s="1" t="s">
        <v>146</v>
      </c>
      <c r="O9" s="1" t="s">
        <v>147</v>
      </c>
      <c r="P9" s="1" t="s">
        <v>148</v>
      </c>
      <c r="Q9" s="1" t="s">
        <v>149</v>
      </c>
      <c r="R9" s="1" t="s">
        <v>145</v>
      </c>
      <c r="S9" s="1" t="s">
        <v>42</v>
      </c>
      <c r="U9" s="1" t="s">
        <v>43</v>
      </c>
      <c r="V9" s="1" t="s">
        <v>150</v>
      </c>
      <c r="W9" s="1" t="s">
        <v>44</v>
      </c>
      <c r="X9" s="1" t="s">
        <v>45</v>
      </c>
      <c r="Y9" s="1" t="s">
        <v>151</v>
      </c>
      <c r="Z9" s="1" t="s">
        <v>152</v>
      </c>
      <c r="AB9" s="1" t="s">
        <v>48</v>
      </c>
      <c r="AC9" s="1" t="s">
        <v>49</v>
      </c>
      <c r="AE9" s="1" t="s">
        <v>50</v>
      </c>
      <c r="AF9" s="1" t="s">
        <v>65</v>
      </c>
      <c r="AI9" s="1" t="s">
        <v>51</v>
      </c>
      <c r="AJ9" s="1" t="s">
        <v>66</v>
      </c>
      <c r="AK9" s="1" t="s">
        <v>153</v>
      </c>
      <c r="AL9" s="1" t="s">
        <v>154</v>
      </c>
    </row>
    <row r="10" spans="1:38" x14ac:dyDescent="0.3">
      <c r="A10" s="1" t="str">
        <f>HYPERLINK("https://hsdes.intel.com/resource/14013158799","14013158799")</f>
        <v>14013158799</v>
      </c>
      <c r="B10" s="1" t="s">
        <v>155</v>
      </c>
      <c r="C10" s="1" t="s">
        <v>1434</v>
      </c>
      <c r="E10" s="1" t="s">
        <v>156</v>
      </c>
      <c r="F10" s="1" t="s">
        <v>55</v>
      </c>
      <c r="G10" s="1" t="s">
        <v>36</v>
      </c>
      <c r="H10" s="1" t="s">
        <v>37</v>
      </c>
      <c r="I10" s="1" t="s">
        <v>38</v>
      </c>
      <c r="J10" s="1" t="s">
        <v>157</v>
      </c>
      <c r="K10" s="1">
        <v>20</v>
      </c>
      <c r="L10" s="1">
        <v>13</v>
      </c>
      <c r="M10" s="1" t="s">
        <v>158</v>
      </c>
      <c r="N10" s="1" t="s">
        <v>159</v>
      </c>
      <c r="O10" s="1" t="s">
        <v>160</v>
      </c>
      <c r="P10" s="1" t="s">
        <v>161</v>
      </c>
      <c r="Q10" s="1" t="s">
        <v>162</v>
      </c>
      <c r="R10" s="1" t="s">
        <v>158</v>
      </c>
      <c r="S10" s="1" t="s">
        <v>42</v>
      </c>
      <c r="U10" s="1" t="s">
        <v>163</v>
      </c>
      <c r="V10" s="1" t="s">
        <v>164</v>
      </c>
      <c r="W10" s="1" t="s">
        <v>44</v>
      </c>
      <c r="X10" s="1" t="s">
        <v>45</v>
      </c>
      <c r="Y10" s="1" t="s">
        <v>165</v>
      </c>
      <c r="Z10" s="1" t="s">
        <v>166</v>
      </c>
      <c r="AB10" s="1" t="s">
        <v>48</v>
      </c>
      <c r="AC10" s="1" t="s">
        <v>49</v>
      </c>
      <c r="AE10" s="1" t="s">
        <v>50</v>
      </c>
      <c r="AF10" s="1" t="s">
        <v>65</v>
      </c>
      <c r="AI10" s="1" t="s">
        <v>51</v>
      </c>
      <c r="AJ10" s="1" t="s">
        <v>167</v>
      </c>
      <c r="AK10" s="1" t="s">
        <v>168</v>
      </c>
      <c r="AL10" s="1" t="s">
        <v>169</v>
      </c>
    </row>
    <row r="11" spans="1:38" x14ac:dyDescent="0.3">
      <c r="A11" s="1" t="str">
        <f>HYPERLINK("https://hsdes.intel.com/resource/14013159015","14013159015")</f>
        <v>14013159015</v>
      </c>
      <c r="B11" s="1" t="s">
        <v>170</v>
      </c>
      <c r="C11" s="1" t="s">
        <v>1434</v>
      </c>
      <c r="E11" s="1" t="s">
        <v>54</v>
      </c>
      <c r="F11" s="1" t="s">
        <v>116</v>
      </c>
      <c r="G11" s="1" t="s">
        <v>36</v>
      </c>
      <c r="H11" s="1" t="s">
        <v>37</v>
      </c>
      <c r="I11" s="1" t="s">
        <v>38</v>
      </c>
      <c r="J11" s="1" t="s">
        <v>117</v>
      </c>
      <c r="K11" s="1">
        <v>14</v>
      </c>
      <c r="L11" s="1">
        <v>5</v>
      </c>
      <c r="M11" s="1" t="s">
        <v>171</v>
      </c>
      <c r="N11" s="1" t="s">
        <v>58</v>
      </c>
      <c r="O11" s="1" t="s">
        <v>172</v>
      </c>
      <c r="P11" s="1" t="s">
        <v>173</v>
      </c>
      <c r="Q11" s="1" t="s">
        <v>174</v>
      </c>
      <c r="R11" s="1" t="s">
        <v>171</v>
      </c>
      <c r="S11" s="1" t="s">
        <v>42</v>
      </c>
      <c r="T11" s="1" t="s">
        <v>62</v>
      </c>
      <c r="U11" s="1" t="s">
        <v>63</v>
      </c>
      <c r="V11" s="1" t="s">
        <v>175</v>
      </c>
      <c r="W11" s="1" t="s">
        <v>44</v>
      </c>
      <c r="X11" s="1" t="s">
        <v>110</v>
      </c>
      <c r="Y11" s="1" t="s">
        <v>176</v>
      </c>
      <c r="Z11" s="1" t="s">
        <v>177</v>
      </c>
      <c r="AB11" s="1" t="s">
        <v>48</v>
      </c>
      <c r="AC11" s="1" t="s">
        <v>49</v>
      </c>
      <c r="AE11" s="1" t="s">
        <v>50</v>
      </c>
      <c r="AF11" s="1" t="s">
        <v>65</v>
      </c>
      <c r="AI11" s="1" t="s">
        <v>51</v>
      </c>
      <c r="AJ11" s="1" t="s">
        <v>66</v>
      </c>
      <c r="AK11" s="1" t="s">
        <v>178</v>
      </c>
      <c r="AL11" s="1" t="s">
        <v>179</v>
      </c>
    </row>
    <row r="12" spans="1:38" x14ac:dyDescent="0.3">
      <c r="A12" s="1" t="str">
        <f>HYPERLINK("https://hsdes.intel.com/resource/14013159042","14013159042")</f>
        <v>14013159042</v>
      </c>
      <c r="B12" s="1" t="s">
        <v>180</v>
      </c>
      <c r="C12" s="1" t="s">
        <v>1434</v>
      </c>
      <c r="E12" s="1" t="s">
        <v>43</v>
      </c>
      <c r="F12" s="1" t="s">
        <v>116</v>
      </c>
      <c r="G12" s="1" t="s">
        <v>36</v>
      </c>
      <c r="H12" s="1" t="s">
        <v>37</v>
      </c>
      <c r="I12" s="1" t="s">
        <v>38</v>
      </c>
      <c r="J12" s="1" t="s">
        <v>130</v>
      </c>
      <c r="K12" s="1">
        <v>10</v>
      </c>
      <c r="L12" s="1">
        <v>8</v>
      </c>
      <c r="M12" s="1" t="s">
        <v>181</v>
      </c>
      <c r="N12" s="1" t="s">
        <v>182</v>
      </c>
      <c r="O12" s="1" t="s">
        <v>183</v>
      </c>
      <c r="P12" s="1" t="s">
        <v>184</v>
      </c>
      <c r="Q12" s="1" t="s">
        <v>185</v>
      </c>
      <c r="R12" s="1" t="s">
        <v>181</v>
      </c>
      <c r="S12" s="1" t="s">
        <v>42</v>
      </c>
      <c r="U12" s="1" t="s">
        <v>186</v>
      </c>
      <c r="V12" s="1" t="s">
        <v>187</v>
      </c>
      <c r="W12" s="1" t="s">
        <v>44</v>
      </c>
      <c r="X12" s="1" t="s">
        <v>45</v>
      </c>
      <c r="Y12" s="1" t="s">
        <v>188</v>
      </c>
      <c r="Z12" s="1" t="s">
        <v>189</v>
      </c>
      <c r="AB12" s="1" t="s">
        <v>48</v>
      </c>
      <c r="AC12" s="1" t="s">
        <v>99</v>
      </c>
      <c r="AE12" s="1" t="s">
        <v>50</v>
      </c>
      <c r="AF12" s="1" t="s">
        <v>65</v>
      </c>
      <c r="AI12" s="1" t="s">
        <v>190</v>
      </c>
      <c r="AJ12" s="1" t="s">
        <v>66</v>
      </c>
      <c r="AK12" s="1" t="s">
        <v>191</v>
      </c>
      <c r="AL12" s="1" t="s">
        <v>192</v>
      </c>
    </row>
    <row r="13" spans="1:38" x14ac:dyDescent="0.3">
      <c r="A13" s="1" t="str">
        <f>HYPERLINK("https://hsdes.intel.com/resource/14013159046","14013159046")</f>
        <v>14013159046</v>
      </c>
      <c r="B13" s="1" t="s">
        <v>193</v>
      </c>
      <c r="C13" s="1" t="s">
        <v>1434</v>
      </c>
      <c r="E13" s="1" t="s">
        <v>43</v>
      </c>
      <c r="F13" s="1" t="s">
        <v>116</v>
      </c>
      <c r="G13" s="1" t="s">
        <v>36</v>
      </c>
      <c r="H13" s="1" t="s">
        <v>37</v>
      </c>
      <c r="I13" s="1" t="s">
        <v>38</v>
      </c>
      <c r="J13" s="1" t="s">
        <v>130</v>
      </c>
      <c r="K13" s="1">
        <v>10</v>
      </c>
      <c r="L13" s="1">
        <v>8</v>
      </c>
      <c r="M13" s="1" t="s">
        <v>194</v>
      </c>
      <c r="N13" s="1" t="s">
        <v>182</v>
      </c>
      <c r="O13" s="1" t="s">
        <v>195</v>
      </c>
      <c r="P13" s="1" t="s">
        <v>184</v>
      </c>
      <c r="Q13" s="1" t="s">
        <v>196</v>
      </c>
      <c r="R13" s="1" t="s">
        <v>194</v>
      </c>
      <c r="S13" s="1" t="s">
        <v>42</v>
      </c>
      <c r="U13" s="1" t="s">
        <v>186</v>
      </c>
      <c r="V13" s="1" t="s">
        <v>197</v>
      </c>
      <c r="W13" s="1" t="s">
        <v>44</v>
      </c>
      <c r="X13" s="1" t="s">
        <v>45</v>
      </c>
      <c r="Y13" s="1" t="s">
        <v>188</v>
      </c>
      <c r="Z13" s="1" t="s">
        <v>189</v>
      </c>
      <c r="AB13" s="1" t="s">
        <v>48</v>
      </c>
      <c r="AC13" s="1" t="s">
        <v>99</v>
      </c>
      <c r="AE13" s="1" t="s">
        <v>50</v>
      </c>
      <c r="AF13" s="1" t="s">
        <v>65</v>
      </c>
      <c r="AI13" s="1" t="s">
        <v>190</v>
      </c>
      <c r="AJ13" s="1" t="s">
        <v>66</v>
      </c>
      <c r="AK13" s="1" t="s">
        <v>198</v>
      </c>
      <c r="AL13" s="1" t="s">
        <v>199</v>
      </c>
    </row>
    <row r="14" spans="1:38" x14ac:dyDescent="0.3">
      <c r="A14" s="1" t="str">
        <f>HYPERLINK("https://hsdes.intel.com/resource/14013159061","14013159061")</f>
        <v>14013159061</v>
      </c>
      <c r="B14" s="1" t="s">
        <v>200</v>
      </c>
      <c r="C14" s="1" t="s">
        <v>1434</v>
      </c>
      <c r="E14" s="1" t="s">
        <v>54</v>
      </c>
      <c r="F14" s="1" t="s">
        <v>79</v>
      </c>
      <c r="G14" s="1" t="s">
        <v>36</v>
      </c>
      <c r="H14" s="1" t="s">
        <v>37</v>
      </c>
      <c r="I14" s="1" t="s">
        <v>38</v>
      </c>
      <c r="J14" s="1" t="s">
        <v>201</v>
      </c>
      <c r="K14" s="1">
        <v>5</v>
      </c>
      <c r="L14" s="1">
        <v>3</v>
      </c>
      <c r="M14" s="1" t="s">
        <v>202</v>
      </c>
      <c r="N14" s="1" t="s">
        <v>58</v>
      </c>
      <c r="O14" s="1" t="s">
        <v>203</v>
      </c>
      <c r="P14" s="1" t="s">
        <v>60</v>
      </c>
      <c r="Q14" s="1" t="s">
        <v>204</v>
      </c>
      <c r="R14" s="1" t="s">
        <v>202</v>
      </c>
      <c r="S14" s="1" t="s">
        <v>42</v>
      </c>
      <c r="T14" s="1" t="s">
        <v>62</v>
      </c>
      <c r="U14" s="1" t="s">
        <v>63</v>
      </c>
      <c r="V14" s="1" t="s">
        <v>205</v>
      </c>
      <c r="W14" s="1" t="s">
        <v>44</v>
      </c>
      <c r="X14" s="1" t="s">
        <v>45</v>
      </c>
      <c r="Y14" s="1" t="s">
        <v>206</v>
      </c>
      <c r="Z14" s="1" t="s">
        <v>207</v>
      </c>
      <c r="AB14" s="1" t="s">
        <v>48</v>
      </c>
      <c r="AC14" s="1" t="s">
        <v>49</v>
      </c>
      <c r="AE14" s="1" t="s">
        <v>50</v>
      </c>
      <c r="AF14" s="1" t="s">
        <v>65</v>
      </c>
      <c r="AI14" s="1" t="s">
        <v>51</v>
      </c>
      <c r="AJ14" s="1" t="s">
        <v>66</v>
      </c>
      <c r="AK14" s="1" t="s">
        <v>208</v>
      </c>
      <c r="AL14" s="1" t="s">
        <v>209</v>
      </c>
    </row>
    <row r="15" spans="1:38" x14ac:dyDescent="0.3">
      <c r="A15" s="1" t="str">
        <f>HYPERLINK("https://hsdes.intel.com/resource/14013159684","14013159684")</f>
        <v>14013159684</v>
      </c>
      <c r="B15" s="1" t="s">
        <v>212</v>
      </c>
      <c r="C15" s="1" t="s">
        <v>1434</v>
      </c>
      <c r="E15" s="1" t="s">
        <v>54</v>
      </c>
      <c r="F15" s="1" t="s">
        <v>79</v>
      </c>
      <c r="G15" s="1" t="s">
        <v>36</v>
      </c>
      <c r="H15" s="1" t="s">
        <v>37</v>
      </c>
      <c r="I15" s="1" t="s">
        <v>38</v>
      </c>
      <c r="J15" s="1" t="s">
        <v>201</v>
      </c>
      <c r="K15" s="1">
        <v>40</v>
      </c>
      <c r="L15" s="1">
        <v>18</v>
      </c>
      <c r="M15" s="1" t="s">
        <v>213</v>
      </c>
      <c r="N15" s="1" t="s">
        <v>58</v>
      </c>
      <c r="O15" s="1" t="s">
        <v>214</v>
      </c>
      <c r="P15" s="1" t="s">
        <v>215</v>
      </c>
      <c r="Q15" s="1" t="s">
        <v>216</v>
      </c>
      <c r="R15" s="1" t="s">
        <v>213</v>
      </c>
      <c r="S15" s="1" t="s">
        <v>42</v>
      </c>
      <c r="T15" s="1" t="s">
        <v>62</v>
      </c>
      <c r="U15" s="1" t="s">
        <v>63</v>
      </c>
      <c r="V15" s="1" t="s">
        <v>217</v>
      </c>
      <c r="W15" s="1" t="s">
        <v>44</v>
      </c>
      <c r="X15" s="1" t="s">
        <v>110</v>
      </c>
      <c r="Y15" s="1" t="s">
        <v>218</v>
      </c>
      <c r="Z15" s="1" t="s">
        <v>219</v>
      </c>
      <c r="AB15" s="1" t="s">
        <v>48</v>
      </c>
      <c r="AC15" s="1" t="s">
        <v>99</v>
      </c>
      <c r="AE15" s="1" t="s">
        <v>113</v>
      </c>
      <c r="AF15" s="1" t="s">
        <v>65</v>
      </c>
      <c r="AI15" s="1" t="s">
        <v>51</v>
      </c>
      <c r="AJ15" s="1" t="s">
        <v>66</v>
      </c>
      <c r="AK15" s="1" t="s">
        <v>220</v>
      </c>
      <c r="AL15" s="1" t="s">
        <v>221</v>
      </c>
    </row>
    <row r="16" spans="1:38" x14ac:dyDescent="0.3">
      <c r="A16" s="1" t="str">
        <f>HYPERLINK("https://hsdes.intel.com/resource/14013159823","14013159823")</f>
        <v>14013159823</v>
      </c>
      <c r="B16" s="1" t="s">
        <v>222</v>
      </c>
      <c r="C16" s="1" t="s">
        <v>1434</v>
      </c>
      <c r="E16" s="1" t="s">
        <v>54</v>
      </c>
      <c r="F16" s="1" t="s">
        <v>79</v>
      </c>
      <c r="G16" s="1" t="s">
        <v>36</v>
      </c>
      <c r="H16" s="1" t="s">
        <v>37</v>
      </c>
      <c r="I16" s="1" t="s">
        <v>38</v>
      </c>
      <c r="J16" s="1" t="s">
        <v>56</v>
      </c>
      <c r="K16" s="1">
        <v>5</v>
      </c>
      <c r="L16" s="1">
        <v>3</v>
      </c>
      <c r="M16" s="1" t="s">
        <v>223</v>
      </c>
      <c r="N16" s="1" t="s">
        <v>58</v>
      </c>
      <c r="O16" s="1" t="s">
        <v>224</v>
      </c>
      <c r="P16" s="1" t="s">
        <v>225</v>
      </c>
      <c r="Q16" s="1" t="s">
        <v>226</v>
      </c>
      <c r="R16" s="1" t="s">
        <v>223</v>
      </c>
      <c r="S16" s="1" t="s">
        <v>42</v>
      </c>
      <c r="T16" s="1" t="s">
        <v>62</v>
      </c>
      <c r="U16" s="1" t="s">
        <v>63</v>
      </c>
      <c r="V16" s="1" t="s">
        <v>227</v>
      </c>
      <c r="W16" s="1" t="s">
        <v>44</v>
      </c>
      <c r="X16" s="1" t="s">
        <v>45</v>
      </c>
      <c r="Y16" s="1" t="s">
        <v>228</v>
      </c>
      <c r="Z16" s="1" t="s">
        <v>229</v>
      </c>
      <c r="AB16" s="1" t="s">
        <v>48</v>
      </c>
      <c r="AC16" s="1" t="s">
        <v>49</v>
      </c>
      <c r="AE16" s="1" t="s">
        <v>50</v>
      </c>
      <c r="AF16" s="1" t="s">
        <v>65</v>
      </c>
      <c r="AI16" s="1" t="s">
        <v>51</v>
      </c>
      <c r="AJ16" s="1" t="s">
        <v>66</v>
      </c>
      <c r="AK16" s="1" t="s">
        <v>230</v>
      </c>
      <c r="AL16" s="1" t="s">
        <v>231</v>
      </c>
    </row>
    <row r="17" spans="1:38" x14ac:dyDescent="0.3">
      <c r="A17" s="1" t="str">
        <f>HYPERLINK("https://hsdes.intel.com/resource/14013159990","14013159990")</f>
        <v>14013159990</v>
      </c>
      <c r="B17" s="1" t="s">
        <v>232</v>
      </c>
      <c r="C17" s="1" t="s">
        <v>1434</v>
      </c>
      <c r="E17" s="1" t="s">
        <v>43</v>
      </c>
      <c r="F17" s="1" t="s">
        <v>55</v>
      </c>
      <c r="G17" s="1" t="s">
        <v>36</v>
      </c>
      <c r="H17" s="1" t="s">
        <v>37</v>
      </c>
      <c r="I17" s="1" t="s">
        <v>38</v>
      </c>
      <c r="J17" s="1" t="s">
        <v>104</v>
      </c>
      <c r="K17" s="1">
        <v>50</v>
      </c>
      <c r="L17" s="1">
        <v>40</v>
      </c>
      <c r="M17" s="1" t="s">
        <v>233</v>
      </c>
      <c r="N17" s="1" t="s">
        <v>234</v>
      </c>
      <c r="O17" s="1" t="s">
        <v>235</v>
      </c>
      <c r="P17" s="1" t="s">
        <v>236</v>
      </c>
      <c r="Q17" s="1" t="s">
        <v>237</v>
      </c>
      <c r="R17" s="1" t="s">
        <v>233</v>
      </c>
      <c r="S17" s="1" t="s">
        <v>42</v>
      </c>
      <c r="U17" s="1" t="s">
        <v>43</v>
      </c>
      <c r="V17" s="1" t="s">
        <v>238</v>
      </c>
      <c r="W17" s="1" t="s">
        <v>44</v>
      </c>
      <c r="X17" s="1" t="s">
        <v>45</v>
      </c>
      <c r="Y17" s="1" t="s">
        <v>239</v>
      </c>
      <c r="Z17" s="1" t="s">
        <v>240</v>
      </c>
      <c r="AB17" s="1" t="s">
        <v>48</v>
      </c>
      <c r="AC17" s="1" t="s">
        <v>49</v>
      </c>
      <c r="AE17" s="1" t="s">
        <v>241</v>
      </c>
      <c r="AF17" s="1" t="s">
        <v>65</v>
      </c>
      <c r="AI17" s="1" t="s">
        <v>51</v>
      </c>
      <c r="AJ17" s="1" t="s">
        <v>66</v>
      </c>
      <c r="AK17" s="1" t="s">
        <v>242</v>
      </c>
      <c r="AL17" s="1" t="s">
        <v>243</v>
      </c>
    </row>
    <row r="18" spans="1:38" x14ac:dyDescent="0.3">
      <c r="A18" s="1" t="str">
        <f>HYPERLINK("https://hsdes.intel.com/resource/14013159992","14013159992")</f>
        <v>14013159992</v>
      </c>
      <c r="B18" s="1" t="s">
        <v>244</v>
      </c>
      <c r="C18" s="1" t="s">
        <v>1434</v>
      </c>
      <c r="E18" s="1" t="s">
        <v>43</v>
      </c>
      <c r="F18" s="1" t="s">
        <v>55</v>
      </c>
      <c r="G18" s="1" t="s">
        <v>36</v>
      </c>
      <c r="H18" s="1" t="s">
        <v>37</v>
      </c>
      <c r="I18" s="1" t="s">
        <v>38</v>
      </c>
      <c r="J18" s="1" t="s">
        <v>245</v>
      </c>
      <c r="K18" s="1">
        <v>40</v>
      </c>
      <c r="L18" s="1">
        <v>40</v>
      </c>
      <c r="M18" s="1" t="s">
        <v>246</v>
      </c>
      <c r="N18" s="1" t="s">
        <v>234</v>
      </c>
      <c r="O18" s="1" t="s">
        <v>247</v>
      </c>
      <c r="P18" s="1" t="s">
        <v>248</v>
      </c>
      <c r="Q18" s="1" t="s">
        <v>249</v>
      </c>
      <c r="R18" s="1" t="s">
        <v>246</v>
      </c>
      <c r="S18" s="1" t="s">
        <v>42</v>
      </c>
      <c r="U18" s="1" t="s">
        <v>43</v>
      </c>
      <c r="V18" s="1" t="s">
        <v>250</v>
      </c>
      <c r="W18" s="1" t="s">
        <v>44</v>
      </c>
      <c r="X18" s="1" t="s">
        <v>45</v>
      </c>
      <c r="Y18" s="1" t="s">
        <v>251</v>
      </c>
      <c r="Z18" s="1" t="s">
        <v>252</v>
      </c>
      <c r="AB18" s="1" t="s">
        <v>48</v>
      </c>
      <c r="AC18" s="1" t="s">
        <v>49</v>
      </c>
      <c r="AE18" s="1" t="s">
        <v>241</v>
      </c>
      <c r="AF18" s="1" t="s">
        <v>65</v>
      </c>
      <c r="AI18" s="1" t="s">
        <v>51</v>
      </c>
      <c r="AJ18" s="1" t="s">
        <v>66</v>
      </c>
      <c r="AK18" s="1" t="s">
        <v>253</v>
      </c>
      <c r="AL18" s="1" t="s">
        <v>254</v>
      </c>
    </row>
    <row r="19" spans="1:38" x14ac:dyDescent="0.3">
      <c r="A19" s="1" t="str">
        <f>HYPERLINK("https://hsdes.intel.com/resource/14013160449","14013160449")</f>
        <v>14013160449</v>
      </c>
      <c r="B19" s="1" t="s">
        <v>256</v>
      </c>
      <c r="C19" s="1" t="s">
        <v>1434</v>
      </c>
      <c r="E19" s="1" t="s">
        <v>54</v>
      </c>
      <c r="F19" s="1" t="s">
        <v>116</v>
      </c>
      <c r="G19" s="1" t="s">
        <v>36</v>
      </c>
      <c r="H19" s="1" t="s">
        <v>37</v>
      </c>
      <c r="I19" s="1" t="s">
        <v>38</v>
      </c>
      <c r="J19" s="1" t="s">
        <v>201</v>
      </c>
      <c r="K19" s="1">
        <v>10</v>
      </c>
      <c r="L19" s="1">
        <v>5</v>
      </c>
      <c r="M19" s="1" t="s">
        <v>257</v>
      </c>
      <c r="N19" s="1" t="s">
        <v>58</v>
      </c>
      <c r="O19" s="1" t="s">
        <v>258</v>
      </c>
      <c r="P19" s="1" t="s">
        <v>259</v>
      </c>
      <c r="Q19" s="1" t="s">
        <v>260</v>
      </c>
      <c r="R19" s="1" t="s">
        <v>257</v>
      </c>
      <c r="S19" s="1" t="s">
        <v>42</v>
      </c>
      <c r="T19" s="1" t="s">
        <v>62</v>
      </c>
      <c r="U19" s="1" t="s">
        <v>63</v>
      </c>
      <c r="V19" s="1" t="s">
        <v>261</v>
      </c>
      <c r="W19" s="1" t="s">
        <v>44</v>
      </c>
      <c r="X19" s="1" t="s">
        <v>45</v>
      </c>
      <c r="Y19" s="1" t="s">
        <v>262</v>
      </c>
      <c r="Z19" s="1" t="s">
        <v>263</v>
      </c>
      <c r="AB19" s="1" t="s">
        <v>48</v>
      </c>
      <c r="AC19" s="1" t="s">
        <v>49</v>
      </c>
      <c r="AE19" s="1" t="s">
        <v>50</v>
      </c>
      <c r="AF19" s="1" t="s">
        <v>65</v>
      </c>
      <c r="AI19" s="1" t="s">
        <v>51</v>
      </c>
      <c r="AJ19" s="1" t="s">
        <v>66</v>
      </c>
      <c r="AK19" s="1" t="s">
        <v>264</v>
      </c>
      <c r="AL19" s="1" t="s">
        <v>265</v>
      </c>
    </row>
    <row r="20" spans="1:38" x14ac:dyDescent="0.3">
      <c r="A20" s="1" t="str">
        <f>HYPERLINK("https://hsdes.intel.com/resource/14013160451","14013160451")</f>
        <v>14013160451</v>
      </c>
      <c r="B20" s="1" t="s">
        <v>266</v>
      </c>
      <c r="C20" s="1" t="s">
        <v>1434</v>
      </c>
      <c r="E20" s="1" t="s">
        <v>54</v>
      </c>
      <c r="F20" s="1" t="s">
        <v>79</v>
      </c>
      <c r="G20" s="1" t="s">
        <v>36</v>
      </c>
      <c r="H20" s="1" t="s">
        <v>37</v>
      </c>
      <c r="I20" s="1" t="s">
        <v>38</v>
      </c>
      <c r="J20" s="1" t="s">
        <v>201</v>
      </c>
      <c r="K20" s="1">
        <v>10</v>
      </c>
      <c r="L20" s="1">
        <v>5</v>
      </c>
      <c r="M20" s="1" t="s">
        <v>267</v>
      </c>
      <c r="N20" s="1" t="s">
        <v>58</v>
      </c>
      <c r="O20" s="1" t="s">
        <v>268</v>
      </c>
      <c r="P20" s="1" t="s">
        <v>60</v>
      </c>
      <c r="Q20" s="1" t="s">
        <v>269</v>
      </c>
      <c r="R20" s="1" t="s">
        <v>267</v>
      </c>
      <c r="S20" s="1" t="s">
        <v>42</v>
      </c>
      <c r="T20" s="1" t="s">
        <v>62</v>
      </c>
      <c r="U20" s="1" t="s">
        <v>63</v>
      </c>
      <c r="V20" s="1" t="s">
        <v>270</v>
      </c>
      <c r="W20" s="1" t="s">
        <v>44</v>
      </c>
      <c r="X20" s="1" t="s">
        <v>45</v>
      </c>
      <c r="Y20" s="1" t="s">
        <v>271</v>
      </c>
      <c r="Z20" s="1" t="s">
        <v>272</v>
      </c>
      <c r="AB20" s="1" t="s">
        <v>48</v>
      </c>
      <c r="AC20" s="1" t="s">
        <v>49</v>
      </c>
      <c r="AE20" s="1" t="s">
        <v>50</v>
      </c>
      <c r="AF20" s="1" t="s">
        <v>65</v>
      </c>
      <c r="AI20" s="1" t="s">
        <v>51</v>
      </c>
      <c r="AJ20" s="1" t="s">
        <v>66</v>
      </c>
      <c r="AK20" s="1" t="s">
        <v>273</v>
      </c>
      <c r="AL20" s="1" t="s">
        <v>274</v>
      </c>
    </row>
    <row r="21" spans="1:38" x14ac:dyDescent="0.3">
      <c r="A21" s="1" t="str">
        <f>HYPERLINK("https://hsdes.intel.com/resource/14013160473","14013160473")</f>
        <v>14013160473</v>
      </c>
      <c r="B21" s="1" t="s">
        <v>275</v>
      </c>
      <c r="C21" s="1" t="s">
        <v>1434</v>
      </c>
      <c r="E21" s="1" t="s">
        <v>54</v>
      </c>
      <c r="F21" s="1" t="s">
        <v>79</v>
      </c>
      <c r="G21" s="1" t="s">
        <v>36</v>
      </c>
      <c r="H21" s="1" t="s">
        <v>37</v>
      </c>
      <c r="I21" s="1" t="s">
        <v>38</v>
      </c>
      <c r="J21" s="1" t="s">
        <v>201</v>
      </c>
      <c r="K21" s="1">
        <v>30</v>
      </c>
      <c r="L21" s="1">
        <v>10</v>
      </c>
      <c r="M21" s="1" t="s">
        <v>276</v>
      </c>
      <c r="N21" s="1" t="s">
        <v>58</v>
      </c>
      <c r="O21" s="1" t="s">
        <v>277</v>
      </c>
      <c r="P21" s="1" t="s">
        <v>60</v>
      </c>
      <c r="Q21" s="1" t="s">
        <v>278</v>
      </c>
      <c r="R21" s="1" t="s">
        <v>276</v>
      </c>
      <c r="S21" s="1" t="s">
        <v>42</v>
      </c>
      <c r="T21" s="1" t="s">
        <v>62</v>
      </c>
      <c r="U21" s="1" t="s">
        <v>63</v>
      </c>
      <c r="V21" s="1" t="s">
        <v>279</v>
      </c>
      <c r="W21" s="1" t="s">
        <v>44</v>
      </c>
      <c r="X21" s="1" t="s">
        <v>110</v>
      </c>
      <c r="Y21" s="1" t="s">
        <v>280</v>
      </c>
      <c r="Z21" s="1" t="s">
        <v>281</v>
      </c>
      <c r="AB21" s="1" t="s">
        <v>48</v>
      </c>
      <c r="AC21" s="1" t="s">
        <v>49</v>
      </c>
      <c r="AE21" s="1" t="s">
        <v>50</v>
      </c>
      <c r="AF21" s="1" t="s">
        <v>65</v>
      </c>
      <c r="AI21" s="1" t="s">
        <v>51</v>
      </c>
      <c r="AJ21" s="1" t="s">
        <v>66</v>
      </c>
      <c r="AK21" s="1" t="s">
        <v>282</v>
      </c>
      <c r="AL21" s="1" t="s">
        <v>283</v>
      </c>
    </row>
    <row r="22" spans="1:38" x14ac:dyDescent="0.3">
      <c r="A22" s="1" t="str">
        <f>HYPERLINK("https://hsdes.intel.com/resource/14013161102","14013161102")</f>
        <v>14013161102</v>
      </c>
      <c r="B22" s="1" t="s">
        <v>285</v>
      </c>
      <c r="C22" s="1" t="s">
        <v>1434</v>
      </c>
      <c r="E22" s="1" t="s">
        <v>129</v>
      </c>
      <c r="F22" s="1" t="s">
        <v>116</v>
      </c>
      <c r="G22" s="1" t="s">
        <v>36</v>
      </c>
      <c r="H22" s="1" t="s">
        <v>37</v>
      </c>
      <c r="I22" s="1" t="s">
        <v>38</v>
      </c>
      <c r="J22" s="1" t="s">
        <v>130</v>
      </c>
      <c r="K22" s="1">
        <v>5</v>
      </c>
      <c r="L22" s="1">
        <v>4</v>
      </c>
      <c r="M22" s="1" t="s">
        <v>286</v>
      </c>
      <c r="N22" s="1" t="s">
        <v>132</v>
      </c>
      <c r="O22" s="1" t="s">
        <v>287</v>
      </c>
      <c r="P22" s="1" t="s">
        <v>288</v>
      </c>
      <c r="Q22" s="1" t="s">
        <v>289</v>
      </c>
      <c r="R22" s="1" t="s">
        <v>286</v>
      </c>
      <c r="S22" s="1" t="s">
        <v>122</v>
      </c>
      <c r="T22" s="1" t="s">
        <v>136</v>
      </c>
      <c r="U22" s="1" t="s">
        <v>137</v>
      </c>
      <c r="V22" s="1" t="s">
        <v>290</v>
      </c>
      <c r="W22" s="1" t="s">
        <v>44</v>
      </c>
      <c r="X22" s="1" t="s">
        <v>45</v>
      </c>
      <c r="Y22" s="1" t="s">
        <v>291</v>
      </c>
      <c r="Z22" s="1" t="s">
        <v>292</v>
      </c>
      <c r="AB22" s="1" t="s">
        <v>48</v>
      </c>
      <c r="AC22" s="1" t="s">
        <v>49</v>
      </c>
      <c r="AE22" s="1" t="s">
        <v>50</v>
      </c>
      <c r="AF22" s="1" t="s">
        <v>65</v>
      </c>
      <c r="AI22" s="1" t="s">
        <v>51</v>
      </c>
      <c r="AJ22" s="1" t="s">
        <v>293</v>
      </c>
      <c r="AK22" s="1" t="s">
        <v>294</v>
      </c>
      <c r="AL22" s="1" t="s">
        <v>295</v>
      </c>
    </row>
    <row r="23" spans="1:38" x14ac:dyDescent="0.3">
      <c r="A23" s="1" t="str">
        <f>HYPERLINK("https://hsdes.intel.com/resource/14013161178","14013161178")</f>
        <v>14013161178</v>
      </c>
      <c r="B23" s="1" t="s">
        <v>296</v>
      </c>
      <c r="C23" s="1" t="s">
        <v>1434</v>
      </c>
      <c r="E23" s="1" t="s">
        <v>54</v>
      </c>
      <c r="F23" s="1" t="s">
        <v>35</v>
      </c>
      <c r="G23" s="1" t="s">
        <v>36</v>
      </c>
      <c r="H23" s="1" t="s">
        <v>37</v>
      </c>
      <c r="I23" s="1" t="s">
        <v>38</v>
      </c>
      <c r="J23" s="1" t="s">
        <v>56</v>
      </c>
      <c r="K23" s="1">
        <v>10</v>
      </c>
      <c r="L23" s="1">
        <v>5</v>
      </c>
      <c r="M23" s="1" t="s">
        <v>297</v>
      </c>
      <c r="N23" s="1" t="s">
        <v>58</v>
      </c>
      <c r="O23" s="1" t="s">
        <v>298</v>
      </c>
      <c r="P23" s="1" t="s">
        <v>299</v>
      </c>
      <c r="Q23" s="1" t="s">
        <v>300</v>
      </c>
      <c r="R23" s="1" t="s">
        <v>297</v>
      </c>
      <c r="S23" s="1" t="s">
        <v>42</v>
      </c>
      <c r="T23" s="1" t="s">
        <v>62</v>
      </c>
      <c r="U23" s="1" t="s">
        <v>63</v>
      </c>
      <c r="V23" s="1" t="s">
        <v>301</v>
      </c>
      <c r="W23" s="1" t="s">
        <v>44</v>
      </c>
      <c r="X23" s="1" t="s">
        <v>45</v>
      </c>
      <c r="Y23" s="1" t="s">
        <v>262</v>
      </c>
      <c r="Z23" s="1" t="s">
        <v>302</v>
      </c>
      <c r="AB23" s="1" t="s">
        <v>48</v>
      </c>
      <c r="AC23" s="1" t="s">
        <v>99</v>
      </c>
      <c r="AE23" s="1" t="s">
        <v>50</v>
      </c>
      <c r="AF23" s="1" t="s">
        <v>65</v>
      </c>
      <c r="AI23" s="1" t="s">
        <v>51</v>
      </c>
      <c r="AJ23" s="1" t="s">
        <v>66</v>
      </c>
      <c r="AK23" s="1" t="s">
        <v>303</v>
      </c>
      <c r="AL23" s="1" t="s">
        <v>304</v>
      </c>
    </row>
    <row r="24" spans="1:38" x14ac:dyDescent="0.3">
      <c r="A24" s="1" t="str">
        <f>HYPERLINK("https://hsdes.intel.com/resource/14013161557","14013161557")</f>
        <v>14013161557</v>
      </c>
      <c r="B24" s="1" t="s">
        <v>305</v>
      </c>
      <c r="C24" s="1" t="s">
        <v>1434</v>
      </c>
      <c r="E24" s="1" t="s">
        <v>54</v>
      </c>
      <c r="F24" s="1" t="s">
        <v>116</v>
      </c>
      <c r="G24" s="1" t="s">
        <v>36</v>
      </c>
      <c r="H24" s="1" t="s">
        <v>37</v>
      </c>
      <c r="I24" s="1" t="s">
        <v>38</v>
      </c>
      <c r="J24" s="1" t="s">
        <v>201</v>
      </c>
      <c r="K24" s="1">
        <v>25</v>
      </c>
      <c r="L24" s="1">
        <v>10</v>
      </c>
      <c r="M24" s="1" t="s">
        <v>306</v>
      </c>
      <c r="N24" s="1" t="s">
        <v>58</v>
      </c>
      <c r="O24" s="1" t="s">
        <v>307</v>
      </c>
      <c r="P24" s="1" t="s">
        <v>299</v>
      </c>
      <c r="Q24" s="1" t="s">
        <v>308</v>
      </c>
      <c r="R24" s="1" t="s">
        <v>306</v>
      </c>
      <c r="S24" s="1" t="s">
        <v>42</v>
      </c>
      <c r="T24" s="1" t="s">
        <v>62</v>
      </c>
      <c r="U24" s="1" t="s">
        <v>63</v>
      </c>
      <c r="V24" s="1" t="s">
        <v>309</v>
      </c>
      <c r="W24" s="1" t="s">
        <v>44</v>
      </c>
      <c r="X24" s="1" t="s">
        <v>110</v>
      </c>
      <c r="Y24" s="1" t="s">
        <v>310</v>
      </c>
      <c r="Z24" s="1" t="s">
        <v>311</v>
      </c>
      <c r="AB24" s="1" t="s">
        <v>48</v>
      </c>
      <c r="AC24" s="1" t="s">
        <v>99</v>
      </c>
      <c r="AE24" s="1" t="s">
        <v>50</v>
      </c>
      <c r="AF24" s="1" t="s">
        <v>65</v>
      </c>
      <c r="AI24" s="1" t="s">
        <v>51</v>
      </c>
      <c r="AJ24" s="1" t="s">
        <v>66</v>
      </c>
      <c r="AK24" s="1" t="s">
        <v>312</v>
      </c>
      <c r="AL24" s="1" t="s">
        <v>313</v>
      </c>
    </row>
    <row r="25" spans="1:38" x14ac:dyDescent="0.3">
      <c r="A25" s="1" t="str">
        <f>HYPERLINK("https://hsdes.intel.com/resource/14013161567","14013161567")</f>
        <v>14013161567</v>
      </c>
      <c r="B25" s="1" t="s">
        <v>314</v>
      </c>
      <c r="C25" s="1" t="s">
        <v>1434</v>
      </c>
      <c r="E25" s="1" t="s">
        <v>54</v>
      </c>
      <c r="F25" s="1" t="s">
        <v>35</v>
      </c>
      <c r="G25" s="1" t="s">
        <v>36</v>
      </c>
      <c r="H25" s="1" t="s">
        <v>37</v>
      </c>
      <c r="I25" s="1" t="s">
        <v>38</v>
      </c>
      <c r="J25" s="1" t="s">
        <v>56</v>
      </c>
      <c r="K25" s="1">
        <v>5</v>
      </c>
      <c r="L25" s="1">
        <v>3</v>
      </c>
      <c r="M25" s="1" t="s">
        <v>315</v>
      </c>
      <c r="N25" s="1" t="s">
        <v>58</v>
      </c>
      <c r="O25" s="1" t="s">
        <v>316</v>
      </c>
      <c r="P25" s="1" t="s">
        <v>317</v>
      </c>
      <c r="Q25" s="1" t="s">
        <v>318</v>
      </c>
      <c r="R25" s="1" t="s">
        <v>315</v>
      </c>
      <c r="S25" s="1" t="s">
        <v>42</v>
      </c>
      <c r="T25" s="1" t="s">
        <v>62</v>
      </c>
      <c r="U25" s="1" t="s">
        <v>63</v>
      </c>
      <c r="V25" s="1" t="s">
        <v>319</v>
      </c>
      <c r="W25" s="1" t="s">
        <v>44</v>
      </c>
      <c r="X25" s="1" t="s">
        <v>45</v>
      </c>
      <c r="Y25" s="1" t="s">
        <v>320</v>
      </c>
      <c r="Z25" s="1" t="s">
        <v>321</v>
      </c>
      <c r="AB25" s="1" t="s">
        <v>48</v>
      </c>
      <c r="AC25" s="1" t="s">
        <v>99</v>
      </c>
      <c r="AE25" s="1" t="s">
        <v>50</v>
      </c>
      <c r="AF25" s="1" t="s">
        <v>65</v>
      </c>
      <c r="AI25" s="1" t="s">
        <v>51</v>
      </c>
      <c r="AJ25" s="1" t="s">
        <v>66</v>
      </c>
      <c r="AK25" s="1" t="s">
        <v>322</v>
      </c>
      <c r="AL25" s="1" t="s">
        <v>323</v>
      </c>
    </row>
    <row r="26" spans="1:38" x14ac:dyDescent="0.3">
      <c r="A26" s="1" t="str">
        <f>HYPERLINK("https://hsdes.intel.com/resource/14013163180","14013163180")</f>
        <v>14013163180</v>
      </c>
      <c r="B26" s="1" t="s">
        <v>324</v>
      </c>
      <c r="C26" s="1" t="s">
        <v>1434</v>
      </c>
      <c r="E26" s="1" t="s">
        <v>34</v>
      </c>
      <c r="F26" s="1" t="s">
        <v>96</v>
      </c>
      <c r="G26" s="1" t="s">
        <v>36</v>
      </c>
      <c r="H26" s="1" t="s">
        <v>37</v>
      </c>
      <c r="I26" s="1" t="s">
        <v>38</v>
      </c>
      <c r="J26" s="1" t="s">
        <v>325</v>
      </c>
      <c r="K26" s="1">
        <v>130</v>
      </c>
      <c r="L26" s="1">
        <v>120</v>
      </c>
      <c r="M26" s="1" t="s">
        <v>326</v>
      </c>
      <c r="N26" s="1" t="s">
        <v>40</v>
      </c>
      <c r="O26" s="1" t="s">
        <v>327</v>
      </c>
      <c r="P26" s="1" t="s">
        <v>328</v>
      </c>
      <c r="Q26" s="1" t="s">
        <v>329</v>
      </c>
      <c r="R26" s="1" t="s">
        <v>326</v>
      </c>
      <c r="S26" s="1" t="s">
        <v>42</v>
      </c>
      <c r="U26" s="1" t="s">
        <v>43</v>
      </c>
      <c r="V26" s="1" t="s">
        <v>330</v>
      </c>
      <c r="W26" s="1" t="s">
        <v>44</v>
      </c>
      <c r="X26" s="1" t="s">
        <v>45</v>
      </c>
      <c r="Y26" s="1" t="s">
        <v>331</v>
      </c>
      <c r="Z26" s="1" t="s">
        <v>332</v>
      </c>
      <c r="AB26" s="1" t="s">
        <v>48</v>
      </c>
      <c r="AC26" s="1" t="s">
        <v>333</v>
      </c>
      <c r="AE26" s="1" t="s">
        <v>241</v>
      </c>
      <c r="AF26" s="1" t="s">
        <v>65</v>
      </c>
      <c r="AI26" s="1" t="s">
        <v>51</v>
      </c>
      <c r="AJ26" s="1" t="s">
        <v>66</v>
      </c>
      <c r="AK26" s="1" t="s">
        <v>334</v>
      </c>
      <c r="AL26" s="1" t="s">
        <v>335</v>
      </c>
    </row>
    <row r="27" spans="1:38" x14ac:dyDescent="0.3">
      <c r="A27" s="1" t="str">
        <f>HYPERLINK("https://hsdes.intel.com/resource/14013163289","14013163289")</f>
        <v>14013163289</v>
      </c>
      <c r="B27" s="1" t="s">
        <v>336</v>
      </c>
      <c r="C27" s="1" t="s">
        <v>1434</v>
      </c>
      <c r="E27" s="1" t="s">
        <v>156</v>
      </c>
      <c r="F27" s="1" t="s">
        <v>55</v>
      </c>
      <c r="G27" s="1" t="s">
        <v>36</v>
      </c>
      <c r="H27" s="1" t="s">
        <v>37</v>
      </c>
      <c r="I27" s="1" t="s">
        <v>38</v>
      </c>
      <c r="J27" s="1" t="s">
        <v>337</v>
      </c>
      <c r="K27" s="1">
        <v>20</v>
      </c>
      <c r="L27" s="1">
        <v>15</v>
      </c>
      <c r="M27" s="1" t="s">
        <v>338</v>
      </c>
      <c r="N27" s="1" t="s">
        <v>159</v>
      </c>
      <c r="O27" s="1" t="s">
        <v>339</v>
      </c>
      <c r="P27" s="1" t="s">
        <v>340</v>
      </c>
      <c r="Q27" s="1" t="s">
        <v>341</v>
      </c>
      <c r="R27" s="1" t="s">
        <v>338</v>
      </c>
      <c r="S27" s="1" t="s">
        <v>122</v>
      </c>
      <c r="U27" s="1" t="s">
        <v>163</v>
      </c>
      <c r="V27" s="1" t="s">
        <v>342</v>
      </c>
      <c r="W27" s="1" t="s">
        <v>44</v>
      </c>
      <c r="X27" s="1" t="s">
        <v>343</v>
      </c>
      <c r="Y27" s="1" t="s">
        <v>344</v>
      </c>
      <c r="Z27" s="1" t="s">
        <v>345</v>
      </c>
      <c r="AB27" s="1" t="s">
        <v>48</v>
      </c>
      <c r="AC27" s="1" t="s">
        <v>49</v>
      </c>
      <c r="AE27" s="1" t="s">
        <v>113</v>
      </c>
      <c r="AF27" s="1" t="s">
        <v>65</v>
      </c>
      <c r="AI27" s="1" t="s">
        <v>51</v>
      </c>
      <c r="AJ27" s="1" t="s">
        <v>346</v>
      </c>
      <c r="AK27" s="1" t="s">
        <v>347</v>
      </c>
      <c r="AL27" s="1" t="s">
        <v>348</v>
      </c>
    </row>
    <row r="28" spans="1:38" x14ac:dyDescent="0.3">
      <c r="A28" s="1" t="str">
        <f>HYPERLINK("https://hsdes.intel.com/resource/14013165663","14013165663")</f>
        <v>14013165663</v>
      </c>
      <c r="B28" s="1" t="s">
        <v>351</v>
      </c>
      <c r="C28" s="1" t="s">
        <v>1434</v>
      </c>
      <c r="E28" s="1" t="s">
        <v>81</v>
      </c>
      <c r="F28" s="1" t="s">
        <v>352</v>
      </c>
      <c r="G28" s="1" t="s">
        <v>36</v>
      </c>
      <c r="H28" s="1" t="s">
        <v>37</v>
      </c>
      <c r="I28" s="1" t="s">
        <v>38</v>
      </c>
      <c r="J28" s="1" t="s">
        <v>83</v>
      </c>
      <c r="K28" s="1">
        <v>20</v>
      </c>
      <c r="L28" s="1">
        <v>15</v>
      </c>
      <c r="M28" s="1" t="s">
        <v>353</v>
      </c>
      <c r="N28" s="1" t="s">
        <v>85</v>
      </c>
      <c r="O28" s="1" t="s">
        <v>354</v>
      </c>
      <c r="P28" s="1" t="s">
        <v>355</v>
      </c>
      <c r="Q28" s="1" t="s">
        <v>356</v>
      </c>
      <c r="R28" s="1" t="s">
        <v>353</v>
      </c>
      <c r="S28" s="1" t="s">
        <v>89</v>
      </c>
      <c r="U28" s="1" t="s">
        <v>81</v>
      </c>
      <c r="V28" s="1" t="s">
        <v>357</v>
      </c>
      <c r="W28" s="1" t="s">
        <v>44</v>
      </c>
      <c r="X28" s="1" t="s">
        <v>45</v>
      </c>
      <c r="Y28" s="1" t="s">
        <v>358</v>
      </c>
      <c r="Z28" s="1" t="s">
        <v>92</v>
      </c>
      <c r="AB28" s="1" t="s">
        <v>48</v>
      </c>
      <c r="AC28" s="1" t="s">
        <v>99</v>
      </c>
      <c r="AE28" s="1" t="s">
        <v>113</v>
      </c>
      <c r="AF28" s="1" t="s">
        <v>65</v>
      </c>
      <c r="AI28" s="1" t="s">
        <v>51</v>
      </c>
      <c r="AJ28" s="1" t="s">
        <v>359</v>
      </c>
      <c r="AK28" s="1" t="s">
        <v>360</v>
      </c>
      <c r="AL28" s="1" t="s">
        <v>361</v>
      </c>
    </row>
    <row r="29" spans="1:38" x14ac:dyDescent="0.3">
      <c r="A29" s="1" t="str">
        <f>HYPERLINK("https://hsdes.intel.com/resource/14013165665","14013165665")</f>
        <v>14013165665</v>
      </c>
      <c r="B29" s="1" t="s">
        <v>362</v>
      </c>
      <c r="C29" s="1" t="s">
        <v>1434</v>
      </c>
      <c r="E29" s="1" t="s">
        <v>81</v>
      </c>
      <c r="F29" s="1" t="s">
        <v>352</v>
      </c>
      <c r="G29" s="1" t="s">
        <v>36</v>
      </c>
      <c r="H29" s="1" t="s">
        <v>37</v>
      </c>
      <c r="I29" s="1" t="s">
        <v>38</v>
      </c>
      <c r="J29" s="1" t="s">
        <v>83</v>
      </c>
      <c r="K29" s="1">
        <v>20</v>
      </c>
      <c r="L29" s="1">
        <v>15</v>
      </c>
      <c r="M29" s="1" t="s">
        <v>363</v>
      </c>
      <c r="N29" s="1" t="s">
        <v>85</v>
      </c>
      <c r="O29" s="1" t="s">
        <v>354</v>
      </c>
      <c r="P29" s="1" t="s">
        <v>355</v>
      </c>
      <c r="Q29" s="1" t="s">
        <v>356</v>
      </c>
      <c r="R29" s="1" t="s">
        <v>363</v>
      </c>
      <c r="S29" s="1" t="s">
        <v>89</v>
      </c>
      <c r="U29" s="1" t="s">
        <v>81</v>
      </c>
      <c r="V29" s="1" t="s">
        <v>364</v>
      </c>
      <c r="W29" s="1" t="s">
        <v>44</v>
      </c>
      <c r="X29" s="1" t="s">
        <v>45</v>
      </c>
      <c r="Y29" s="1" t="s">
        <v>358</v>
      </c>
      <c r="Z29" s="1" t="s">
        <v>365</v>
      </c>
      <c r="AB29" s="1" t="s">
        <v>48</v>
      </c>
      <c r="AC29" s="1" t="s">
        <v>99</v>
      </c>
      <c r="AE29" s="1" t="s">
        <v>113</v>
      </c>
      <c r="AF29" s="1" t="s">
        <v>65</v>
      </c>
      <c r="AI29" s="1" t="s">
        <v>51</v>
      </c>
      <c r="AJ29" s="1" t="s">
        <v>359</v>
      </c>
      <c r="AK29" s="1" t="s">
        <v>366</v>
      </c>
      <c r="AL29" s="1" t="s">
        <v>367</v>
      </c>
    </row>
    <row r="30" spans="1:38" x14ac:dyDescent="0.3">
      <c r="A30" s="1" t="str">
        <f>HYPERLINK("https://hsdes.intel.com/resource/14013172868","14013172868")</f>
        <v>14013172868</v>
      </c>
      <c r="B30" s="1" t="s">
        <v>368</v>
      </c>
      <c r="C30" s="1" t="s">
        <v>1434</v>
      </c>
      <c r="E30" s="1" t="s">
        <v>369</v>
      </c>
      <c r="F30" s="1" t="s">
        <v>116</v>
      </c>
      <c r="G30" s="1" t="s">
        <v>36</v>
      </c>
      <c r="H30" s="1" t="s">
        <v>37</v>
      </c>
      <c r="I30" s="1" t="s">
        <v>38</v>
      </c>
      <c r="J30" s="1" t="s">
        <v>370</v>
      </c>
      <c r="K30" s="1">
        <v>12</v>
      </c>
      <c r="L30" s="1">
        <v>10</v>
      </c>
      <c r="M30" s="1" t="s">
        <v>371</v>
      </c>
      <c r="N30" s="1" t="s">
        <v>372</v>
      </c>
      <c r="O30" s="1" t="s">
        <v>373</v>
      </c>
      <c r="P30" s="1" t="s">
        <v>374</v>
      </c>
      <c r="Q30" s="1" t="s">
        <v>375</v>
      </c>
      <c r="R30" s="1" t="s">
        <v>371</v>
      </c>
      <c r="S30" s="1" t="s">
        <v>42</v>
      </c>
      <c r="U30" s="1" t="s">
        <v>163</v>
      </c>
      <c r="V30" s="1" t="s">
        <v>376</v>
      </c>
      <c r="W30" s="1" t="s">
        <v>44</v>
      </c>
      <c r="X30" s="1" t="s">
        <v>45</v>
      </c>
      <c r="Y30" s="1" t="s">
        <v>377</v>
      </c>
      <c r="Z30" s="1" t="s">
        <v>284</v>
      </c>
      <c r="AB30" s="1" t="s">
        <v>48</v>
      </c>
      <c r="AC30" s="1" t="s">
        <v>333</v>
      </c>
      <c r="AE30" s="1" t="s">
        <v>50</v>
      </c>
      <c r="AF30" s="1" t="s">
        <v>65</v>
      </c>
      <c r="AI30" s="1" t="s">
        <v>51</v>
      </c>
      <c r="AJ30" s="1" t="s">
        <v>66</v>
      </c>
      <c r="AK30" s="1" t="s">
        <v>378</v>
      </c>
      <c r="AL30" s="1" t="s">
        <v>379</v>
      </c>
    </row>
    <row r="31" spans="1:38" x14ac:dyDescent="0.3">
      <c r="A31" s="1" t="str">
        <f>HYPERLINK("https://hsdes.intel.com/resource/14013172875","14013172875")</f>
        <v>14013172875</v>
      </c>
      <c r="B31" s="1" t="s">
        <v>380</v>
      </c>
      <c r="C31" s="1" t="s">
        <v>1434</v>
      </c>
      <c r="E31" s="1" t="s">
        <v>369</v>
      </c>
      <c r="F31" s="1" t="s">
        <v>116</v>
      </c>
      <c r="G31" s="1" t="s">
        <v>36</v>
      </c>
      <c r="H31" s="1" t="s">
        <v>37</v>
      </c>
      <c r="I31" s="1" t="s">
        <v>38</v>
      </c>
      <c r="J31" s="1" t="s">
        <v>370</v>
      </c>
      <c r="K31" s="1">
        <v>10</v>
      </c>
      <c r="L31" s="1">
        <v>5</v>
      </c>
      <c r="M31" s="1" t="s">
        <v>381</v>
      </c>
      <c r="N31" s="1" t="s">
        <v>372</v>
      </c>
      <c r="O31" s="1" t="s">
        <v>382</v>
      </c>
      <c r="P31" s="1" t="s">
        <v>374</v>
      </c>
      <c r="Q31" s="1" t="s">
        <v>383</v>
      </c>
      <c r="R31" s="1" t="s">
        <v>381</v>
      </c>
      <c r="S31" s="1" t="s">
        <v>42</v>
      </c>
      <c r="U31" s="1" t="s">
        <v>163</v>
      </c>
      <c r="V31" s="1" t="s">
        <v>384</v>
      </c>
      <c r="W31" s="1" t="s">
        <v>44</v>
      </c>
      <c r="X31" s="1" t="s">
        <v>45</v>
      </c>
      <c r="Y31" s="1" t="s">
        <v>385</v>
      </c>
      <c r="Z31" s="1" t="s">
        <v>386</v>
      </c>
      <c r="AB31" s="1" t="s">
        <v>48</v>
      </c>
      <c r="AC31" s="1" t="s">
        <v>333</v>
      </c>
      <c r="AE31" s="1" t="s">
        <v>50</v>
      </c>
      <c r="AF31" s="1" t="s">
        <v>65</v>
      </c>
      <c r="AI31" s="1" t="s">
        <v>51</v>
      </c>
      <c r="AJ31" s="1" t="s">
        <v>66</v>
      </c>
      <c r="AK31" s="1" t="s">
        <v>387</v>
      </c>
      <c r="AL31" s="1" t="s">
        <v>388</v>
      </c>
    </row>
    <row r="32" spans="1:38" x14ac:dyDescent="0.3">
      <c r="A32" s="1" t="str">
        <f>HYPERLINK("https://hsdes.intel.com/resource/14013172878","14013172878")</f>
        <v>14013172878</v>
      </c>
      <c r="B32" s="1" t="s">
        <v>389</v>
      </c>
      <c r="C32" s="1" t="s">
        <v>1434</v>
      </c>
      <c r="E32" s="1" t="s">
        <v>369</v>
      </c>
      <c r="F32" s="1" t="s">
        <v>35</v>
      </c>
      <c r="G32" s="1" t="s">
        <v>36</v>
      </c>
      <c r="H32" s="1" t="s">
        <v>37</v>
      </c>
      <c r="I32" s="1" t="s">
        <v>38</v>
      </c>
      <c r="J32" s="1" t="s">
        <v>370</v>
      </c>
      <c r="K32" s="1">
        <v>5</v>
      </c>
      <c r="L32" s="1">
        <v>3</v>
      </c>
      <c r="M32" s="1" t="s">
        <v>390</v>
      </c>
      <c r="N32" s="1" t="s">
        <v>372</v>
      </c>
      <c r="O32" s="1" t="s">
        <v>391</v>
      </c>
      <c r="P32" s="1" t="s">
        <v>374</v>
      </c>
      <c r="Q32" s="1" t="s">
        <v>392</v>
      </c>
      <c r="R32" s="1" t="s">
        <v>390</v>
      </c>
      <c r="S32" s="1" t="s">
        <v>42</v>
      </c>
      <c r="U32" s="1" t="s">
        <v>163</v>
      </c>
      <c r="V32" s="1" t="s">
        <v>393</v>
      </c>
      <c r="W32" s="1" t="s">
        <v>44</v>
      </c>
      <c r="X32" s="1" t="s">
        <v>45</v>
      </c>
      <c r="Y32" s="1" t="s">
        <v>394</v>
      </c>
      <c r="Z32" s="1" t="s">
        <v>395</v>
      </c>
      <c r="AB32" s="1" t="s">
        <v>48</v>
      </c>
      <c r="AC32" s="1" t="s">
        <v>99</v>
      </c>
      <c r="AE32" s="1" t="s">
        <v>50</v>
      </c>
      <c r="AF32" s="1" t="s">
        <v>65</v>
      </c>
      <c r="AI32" s="1" t="s">
        <v>51</v>
      </c>
      <c r="AJ32" s="1" t="s">
        <v>66</v>
      </c>
      <c r="AK32" s="1" t="s">
        <v>396</v>
      </c>
      <c r="AL32" s="1" t="s">
        <v>397</v>
      </c>
    </row>
    <row r="33" spans="1:38" x14ac:dyDescent="0.3">
      <c r="A33" s="1" t="str">
        <f>HYPERLINK("https://hsdes.intel.com/resource/14013172888","14013172888")</f>
        <v>14013172888</v>
      </c>
      <c r="B33" s="1" t="s">
        <v>398</v>
      </c>
      <c r="C33" s="1" t="s">
        <v>1434</v>
      </c>
      <c r="E33" s="1" t="s">
        <v>369</v>
      </c>
      <c r="F33" s="1" t="s">
        <v>116</v>
      </c>
      <c r="G33" s="1" t="s">
        <v>36</v>
      </c>
      <c r="H33" s="1" t="s">
        <v>37</v>
      </c>
      <c r="I33" s="1" t="s">
        <v>38</v>
      </c>
      <c r="J33" s="1" t="s">
        <v>370</v>
      </c>
      <c r="K33" s="1">
        <v>12</v>
      </c>
      <c r="L33" s="1">
        <v>8</v>
      </c>
      <c r="M33" s="1" t="s">
        <v>399</v>
      </c>
      <c r="N33" s="1" t="s">
        <v>372</v>
      </c>
      <c r="O33" s="1" t="s">
        <v>400</v>
      </c>
      <c r="P33" s="1" t="s">
        <v>374</v>
      </c>
      <c r="Q33" s="1" t="s">
        <v>401</v>
      </c>
      <c r="R33" s="1" t="s">
        <v>399</v>
      </c>
      <c r="S33" s="1" t="s">
        <v>122</v>
      </c>
      <c r="U33" s="1" t="s">
        <v>163</v>
      </c>
      <c r="V33" s="1" t="s">
        <v>402</v>
      </c>
      <c r="W33" s="1" t="s">
        <v>44</v>
      </c>
      <c r="X33" s="1" t="s">
        <v>45</v>
      </c>
      <c r="Y33" s="1" t="s">
        <v>394</v>
      </c>
      <c r="Z33" s="1" t="s">
        <v>403</v>
      </c>
      <c r="AB33" s="1" t="s">
        <v>48</v>
      </c>
      <c r="AC33" s="1" t="s">
        <v>99</v>
      </c>
      <c r="AE33" s="1" t="s">
        <v>50</v>
      </c>
      <c r="AF33" s="1" t="s">
        <v>65</v>
      </c>
      <c r="AI33" s="1" t="s">
        <v>51</v>
      </c>
      <c r="AJ33" s="1" t="s">
        <v>66</v>
      </c>
      <c r="AK33" s="1" t="s">
        <v>404</v>
      </c>
      <c r="AL33" s="1" t="s">
        <v>405</v>
      </c>
    </row>
    <row r="34" spans="1:38" x14ac:dyDescent="0.3">
      <c r="A34" s="1" t="str">
        <f>HYPERLINK("https://hsdes.intel.com/resource/14013172908","14013172908")</f>
        <v>14013172908</v>
      </c>
      <c r="B34" s="1" t="s">
        <v>406</v>
      </c>
      <c r="C34" s="1" t="s">
        <v>1434</v>
      </c>
      <c r="E34" s="1" t="s">
        <v>54</v>
      </c>
      <c r="F34" s="1" t="s">
        <v>116</v>
      </c>
      <c r="G34" s="1" t="s">
        <v>36</v>
      </c>
      <c r="H34" s="1" t="s">
        <v>37</v>
      </c>
      <c r="I34" s="1" t="s">
        <v>38</v>
      </c>
      <c r="J34" s="1" t="s">
        <v>201</v>
      </c>
      <c r="K34" s="1">
        <v>10</v>
      </c>
      <c r="L34" s="1">
        <v>7</v>
      </c>
      <c r="M34" s="1" t="s">
        <v>407</v>
      </c>
      <c r="N34" s="1" t="s">
        <v>58</v>
      </c>
      <c r="O34" s="1" t="s">
        <v>408</v>
      </c>
      <c r="P34" s="1" t="s">
        <v>409</v>
      </c>
      <c r="Q34" s="1" t="s">
        <v>410</v>
      </c>
      <c r="R34" s="1" t="s">
        <v>407</v>
      </c>
      <c r="S34" s="1" t="s">
        <v>42</v>
      </c>
      <c r="T34" s="1" t="s">
        <v>62</v>
      </c>
      <c r="U34" s="1" t="s">
        <v>63</v>
      </c>
      <c r="V34" s="1" t="s">
        <v>411</v>
      </c>
      <c r="W34" s="1" t="s">
        <v>44</v>
      </c>
      <c r="X34" s="1" t="s">
        <v>45</v>
      </c>
      <c r="Y34" s="1" t="s">
        <v>412</v>
      </c>
      <c r="Z34" s="1" t="s">
        <v>413</v>
      </c>
      <c r="AB34" s="1" t="s">
        <v>48</v>
      </c>
      <c r="AC34" s="1" t="s">
        <v>49</v>
      </c>
      <c r="AE34" s="1" t="s">
        <v>50</v>
      </c>
      <c r="AF34" s="1" t="s">
        <v>65</v>
      </c>
      <c r="AI34" s="1" t="s">
        <v>51</v>
      </c>
      <c r="AJ34" s="1" t="s">
        <v>66</v>
      </c>
      <c r="AK34" s="1" t="s">
        <v>414</v>
      </c>
      <c r="AL34" s="1" t="s">
        <v>415</v>
      </c>
    </row>
    <row r="35" spans="1:38" x14ac:dyDescent="0.3">
      <c r="A35" s="1" t="str">
        <f>HYPERLINK("https://hsdes.intel.com/resource/14013172956","14013172956")</f>
        <v>14013172956</v>
      </c>
      <c r="B35" s="1" t="s">
        <v>416</v>
      </c>
      <c r="C35" s="1" t="s">
        <v>1434</v>
      </c>
      <c r="E35" s="1" t="s">
        <v>417</v>
      </c>
      <c r="F35" s="1" t="s">
        <v>418</v>
      </c>
      <c r="G35" s="1" t="s">
        <v>36</v>
      </c>
      <c r="H35" s="1" t="s">
        <v>37</v>
      </c>
      <c r="I35" s="1" t="s">
        <v>38</v>
      </c>
      <c r="J35" s="1" t="s">
        <v>419</v>
      </c>
      <c r="K35" s="1">
        <v>60</v>
      </c>
      <c r="L35" s="1">
        <v>25</v>
      </c>
      <c r="M35" s="1" t="s">
        <v>420</v>
      </c>
      <c r="N35" s="1" t="s">
        <v>421</v>
      </c>
      <c r="O35" s="1" t="s">
        <v>422</v>
      </c>
      <c r="P35" s="1" t="s">
        <v>423</v>
      </c>
      <c r="Q35" s="1" t="s">
        <v>424</v>
      </c>
      <c r="R35" s="1" t="s">
        <v>420</v>
      </c>
      <c r="S35" s="1" t="s">
        <v>42</v>
      </c>
      <c r="U35" s="1" t="s">
        <v>417</v>
      </c>
      <c r="V35" s="1" t="s">
        <v>425</v>
      </c>
      <c r="W35" s="1" t="s">
        <v>44</v>
      </c>
      <c r="X35" s="1" t="s">
        <v>110</v>
      </c>
      <c r="Y35" s="1" t="s">
        <v>426</v>
      </c>
      <c r="Z35" s="1" t="s">
        <v>427</v>
      </c>
      <c r="AB35" s="1" t="s">
        <v>48</v>
      </c>
      <c r="AC35" s="1" t="s">
        <v>49</v>
      </c>
      <c r="AE35" s="1" t="s">
        <v>241</v>
      </c>
      <c r="AF35" s="1" t="s">
        <v>65</v>
      </c>
      <c r="AI35" s="1" t="s">
        <v>51</v>
      </c>
      <c r="AJ35" s="1" t="s">
        <v>66</v>
      </c>
      <c r="AK35" s="1" t="s">
        <v>428</v>
      </c>
      <c r="AL35" s="1" t="s">
        <v>429</v>
      </c>
    </row>
    <row r="36" spans="1:38" x14ac:dyDescent="0.3">
      <c r="A36" s="1" t="str">
        <f>HYPERLINK("https://hsdes.intel.com/resource/14013173200","14013173200")</f>
        <v>14013173200</v>
      </c>
      <c r="B36" s="1" t="s">
        <v>430</v>
      </c>
      <c r="C36" s="1" t="s">
        <v>1434</v>
      </c>
      <c r="E36" s="1" t="s">
        <v>54</v>
      </c>
      <c r="F36" s="1" t="s">
        <v>79</v>
      </c>
      <c r="G36" s="1" t="s">
        <v>36</v>
      </c>
      <c r="H36" s="1" t="s">
        <v>37</v>
      </c>
      <c r="I36" s="1" t="s">
        <v>38</v>
      </c>
      <c r="J36" s="1" t="s">
        <v>117</v>
      </c>
      <c r="K36" s="1">
        <v>18</v>
      </c>
      <c r="L36" s="1">
        <v>8</v>
      </c>
      <c r="M36" s="1" t="s">
        <v>431</v>
      </c>
      <c r="N36" s="1" t="s">
        <v>58</v>
      </c>
      <c r="O36" s="1" t="s">
        <v>432</v>
      </c>
      <c r="P36" s="1" t="s">
        <v>433</v>
      </c>
      <c r="Q36" s="1" t="s">
        <v>434</v>
      </c>
      <c r="R36" s="1" t="s">
        <v>431</v>
      </c>
      <c r="S36" s="1" t="s">
        <v>42</v>
      </c>
      <c r="T36" s="1" t="s">
        <v>62</v>
      </c>
      <c r="U36" s="1" t="s">
        <v>63</v>
      </c>
      <c r="V36" s="1" t="s">
        <v>435</v>
      </c>
      <c r="W36" s="1" t="s">
        <v>44</v>
      </c>
      <c r="X36" s="1" t="s">
        <v>45</v>
      </c>
      <c r="Y36" s="1" t="s">
        <v>349</v>
      </c>
      <c r="Z36" s="1" t="s">
        <v>350</v>
      </c>
      <c r="AB36" s="1" t="s">
        <v>48</v>
      </c>
      <c r="AC36" s="1" t="s">
        <v>49</v>
      </c>
      <c r="AE36" s="1" t="s">
        <v>50</v>
      </c>
      <c r="AF36" s="1" t="s">
        <v>65</v>
      </c>
      <c r="AI36" s="1" t="s">
        <v>51</v>
      </c>
      <c r="AJ36" s="1" t="s">
        <v>66</v>
      </c>
      <c r="AK36" s="1" t="s">
        <v>436</v>
      </c>
      <c r="AL36" s="1" t="s">
        <v>437</v>
      </c>
    </row>
    <row r="37" spans="1:38" x14ac:dyDescent="0.3">
      <c r="A37" s="1" t="str">
        <f>HYPERLINK("https://hsdes.intel.com/resource/14013174283","14013174283")</f>
        <v>14013174283</v>
      </c>
      <c r="B37" s="1" t="s">
        <v>440</v>
      </c>
      <c r="C37" s="1" t="s">
        <v>1434</v>
      </c>
      <c r="E37" s="1" t="s">
        <v>129</v>
      </c>
      <c r="F37" s="1" t="s">
        <v>79</v>
      </c>
      <c r="G37" s="1" t="s">
        <v>36</v>
      </c>
      <c r="H37" s="1" t="s">
        <v>37</v>
      </c>
      <c r="I37" s="1" t="s">
        <v>38</v>
      </c>
      <c r="J37" s="1" t="s">
        <v>104</v>
      </c>
      <c r="K37" s="1">
        <v>15</v>
      </c>
      <c r="L37" s="1">
        <v>12</v>
      </c>
      <c r="M37" s="1" t="s">
        <v>441</v>
      </c>
      <c r="N37" s="1" t="s">
        <v>132</v>
      </c>
      <c r="O37" s="1" t="s">
        <v>442</v>
      </c>
      <c r="P37" s="1" t="s">
        <v>443</v>
      </c>
      <c r="Q37" s="1" t="s">
        <v>444</v>
      </c>
      <c r="R37" s="1" t="s">
        <v>441</v>
      </c>
      <c r="S37" s="1" t="s">
        <v>122</v>
      </c>
      <c r="T37" s="1" t="s">
        <v>136</v>
      </c>
      <c r="U37" s="1" t="s">
        <v>137</v>
      </c>
      <c r="V37" s="1" t="s">
        <v>445</v>
      </c>
      <c r="W37" s="1" t="s">
        <v>44</v>
      </c>
      <c r="X37" s="1" t="s">
        <v>110</v>
      </c>
      <c r="Y37" s="1" t="s">
        <v>446</v>
      </c>
      <c r="Z37" s="1" t="s">
        <v>447</v>
      </c>
      <c r="AB37" s="1" t="s">
        <v>48</v>
      </c>
      <c r="AC37" s="1" t="s">
        <v>49</v>
      </c>
      <c r="AE37" s="1" t="s">
        <v>50</v>
      </c>
      <c r="AF37" s="1" t="s">
        <v>65</v>
      </c>
      <c r="AI37" s="1" t="s">
        <v>51</v>
      </c>
      <c r="AJ37" s="1" t="s">
        <v>66</v>
      </c>
      <c r="AK37" s="1" t="s">
        <v>448</v>
      </c>
      <c r="AL37" s="1" t="s">
        <v>449</v>
      </c>
    </row>
    <row r="38" spans="1:38" x14ac:dyDescent="0.3">
      <c r="A38" s="1" t="str">
        <f>HYPERLINK("https://hsdes.intel.com/resource/14013174630","14013174630")</f>
        <v>14013174630</v>
      </c>
      <c r="B38" s="1" t="s">
        <v>450</v>
      </c>
      <c r="C38" s="1" t="s">
        <v>1434</v>
      </c>
      <c r="E38" s="1" t="s">
        <v>129</v>
      </c>
      <c r="F38" s="1" t="s">
        <v>116</v>
      </c>
      <c r="G38" s="1" t="s">
        <v>36</v>
      </c>
      <c r="H38" s="1" t="s">
        <v>37</v>
      </c>
      <c r="I38" s="1" t="s">
        <v>38</v>
      </c>
      <c r="J38" s="1" t="s">
        <v>104</v>
      </c>
      <c r="K38" s="1">
        <v>5</v>
      </c>
      <c r="L38" s="1">
        <v>5</v>
      </c>
      <c r="M38" s="1" t="s">
        <v>451</v>
      </c>
      <c r="N38" s="1" t="s">
        <v>132</v>
      </c>
      <c r="O38" s="1" t="s">
        <v>452</v>
      </c>
      <c r="P38" s="1" t="s">
        <v>453</v>
      </c>
      <c r="Q38" s="1" t="s">
        <v>454</v>
      </c>
      <c r="R38" s="1" t="s">
        <v>451</v>
      </c>
      <c r="S38" s="1" t="s">
        <v>122</v>
      </c>
      <c r="T38" s="1" t="s">
        <v>136</v>
      </c>
      <c r="U38" s="1" t="s">
        <v>137</v>
      </c>
      <c r="V38" s="1" t="s">
        <v>455</v>
      </c>
      <c r="W38" s="1" t="s">
        <v>44</v>
      </c>
      <c r="X38" s="1" t="s">
        <v>45</v>
      </c>
      <c r="Y38" s="1" t="s">
        <v>456</v>
      </c>
      <c r="Z38" s="1" t="s">
        <v>457</v>
      </c>
      <c r="AB38" s="1" t="s">
        <v>48</v>
      </c>
      <c r="AC38" s="1" t="s">
        <v>49</v>
      </c>
      <c r="AE38" s="1" t="s">
        <v>50</v>
      </c>
      <c r="AF38" s="1" t="s">
        <v>65</v>
      </c>
      <c r="AI38" s="1" t="s">
        <v>51</v>
      </c>
      <c r="AJ38" s="1" t="s">
        <v>66</v>
      </c>
      <c r="AK38" s="1" t="s">
        <v>458</v>
      </c>
      <c r="AL38" s="1" t="s">
        <v>459</v>
      </c>
    </row>
    <row r="39" spans="1:38" x14ac:dyDescent="0.3">
      <c r="A39" s="1" t="str">
        <f>HYPERLINK("https://hsdes.intel.com/resource/14013175486","14013175486")</f>
        <v>14013175486</v>
      </c>
      <c r="B39" s="1" t="s">
        <v>461</v>
      </c>
      <c r="C39" s="1" t="s">
        <v>1434</v>
      </c>
      <c r="E39" s="1" t="s">
        <v>129</v>
      </c>
      <c r="F39" s="1" t="s">
        <v>116</v>
      </c>
      <c r="G39" s="1" t="s">
        <v>36</v>
      </c>
      <c r="H39" s="1" t="s">
        <v>37</v>
      </c>
      <c r="I39" s="1" t="s">
        <v>38</v>
      </c>
      <c r="J39" s="1" t="s">
        <v>462</v>
      </c>
      <c r="K39" s="1">
        <v>12</v>
      </c>
      <c r="L39" s="1">
        <v>10</v>
      </c>
      <c r="M39" s="1" t="s">
        <v>463</v>
      </c>
      <c r="N39" s="1" t="s">
        <v>132</v>
      </c>
      <c r="O39" s="1" t="s">
        <v>464</v>
      </c>
      <c r="P39" s="1" t="s">
        <v>465</v>
      </c>
      <c r="Q39" s="1" t="s">
        <v>460</v>
      </c>
      <c r="R39" s="1" t="s">
        <v>463</v>
      </c>
      <c r="S39" s="1" t="s">
        <v>122</v>
      </c>
      <c r="T39" s="1" t="s">
        <v>136</v>
      </c>
      <c r="U39" s="1" t="s">
        <v>137</v>
      </c>
      <c r="V39" s="1" t="s">
        <v>466</v>
      </c>
      <c r="W39" s="1" t="s">
        <v>44</v>
      </c>
      <c r="X39" s="1" t="s">
        <v>45</v>
      </c>
      <c r="Y39" s="1" t="s">
        <v>349</v>
      </c>
      <c r="Z39" s="1" t="s">
        <v>467</v>
      </c>
      <c r="AB39" s="1" t="s">
        <v>48</v>
      </c>
      <c r="AC39" s="1" t="s">
        <v>49</v>
      </c>
      <c r="AE39" s="1" t="s">
        <v>50</v>
      </c>
      <c r="AF39" s="1" t="s">
        <v>65</v>
      </c>
      <c r="AI39" s="1" t="s">
        <v>51</v>
      </c>
      <c r="AJ39" s="1" t="s">
        <v>66</v>
      </c>
      <c r="AK39" s="1" t="s">
        <v>468</v>
      </c>
      <c r="AL39" s="1" t="s">
        <v>469</v>
      </c>
    </row>
    <row r="40" spans="1:38" x14ac:dyDescent="0.3">
      <c r="A40" s="1" t="str">
        <f>HYPERLINK("https://hsdes.intel.com/resource/14013176475","14013176475")</f>
        <v>14013176475</v>
      </c>
      <c r="B40" s="1" t="s">
        <v>470</v>
      </c>
      <c r="C40" s="1" t="s">
        <v>1434</v>
      </c>
      <c r="E40" s="1" t="s">
        <v>417</v>
      </c>
      <c r="F40" s="1" t="s">
        <v>116</v>
      </c>
      <c r="G40" s="1" t="s">
        <v>36</v>
      </c>
      <c r="H40" s="1" t="s">
        <v>37</v>
      </c>
      <c r="I40" s="1" t="s">
        <v>38</v>
      </c>
      <c r="J40" s="1" t="s">
        <v>130</v>
      </c>
      <c r="K40" s="1">
        <v>20</v>
      </c>
      <c r="L40" s="1">
        <v>10</v>
      </c>
      <c r="M40" s="1" t="s">
        <v>471</v>
      </c>
      <c r="N40" s="1" t="s">
        <v>421</v>
      </c>
      <c r="O40" s="1" t="s">
        <v>472</v>
      </c>
      <c r="P40" s="1" t="s">
        <v>473</v>
      </c>
      <c r="Q40" s="1" t="s">
        <v>474</v>
      </c>
      <c r="R40" s="1" t="s">
        <v>471</v>
      </c>
      <c r="S40" s="1" t="s">
        <v>122</v>
      </c>
      <c r="U40" s="1" t="s">
        <v>417</v>
      </c>
      <c r="V40" s="1" t="s">
        <v>475</v>
      </c>
      <c r="W40" s="1" t="s">
        <v>44</v>
      </c>
      <c r="X40" s="1" t="s">
        <v>45</v>
      </c>
      <c r="Y40" s="1" t="s">
        <v>476</v>
      </c>
      <c r="Z40" s="1" t="s">
        <v>477</v>
      </c>
      <c r="AB40" s="1" t="s">
        <v>48</v>
      </c>
      <c r="AC40" s="1" t="s">
        <v>99</v>
      </c>
      <c r="AE40" s="1" t="s">
        <v>50</v>
      </c>
      <c r="AF40" s="1" t="s">
        <v>65</v>
      </c>
      <c r="AI40" s="1" t="s">
        <v>51</v>
      </c>
      <c r="AJ40" s="1" t="s">
        <v>66</v>
      </c>
      <c r="AK40" s="1" t="s">
        <v>478</v>
      </c>
      <c r="AL40" s="1" t="s">
        <v>479</v>
      </c>
    </row>
    <row r="41" spans="1:38" x14ac:dyDescent="0.3">
      <c r="A41" s="1" t="str">
        <f>HYPERLINK("https://hsdes.intel.com/resource/14013176664","14013176664")</f>
        <v>14013176664</v>
      </c>
      <c r="B41" s="1" t="s">
        <v>480</v>
      </c>
      <c r="C41" s="1" t="s">
        <v>1434</v>
      </c>
      <c r="E41" s="1" t="s">
        <v>43</v>
      </c>
      <c r="F41" s="1" t="s">
        <v>55</v>
      </c>
      <c r="G41" s="1" t="s">
        <v>36</v>
      </c>
      <c r="H41" s="1" t="s">
        <v>37</v>
      </c>
      <c r="I41" s="1" t="s">
        <v>38</v>
      </c>
      <c r="J41" s="1" t="s">
        <v>481</v>
      </c>
      <c r="K41" s="1">
        <v>40</v>
      </c>
      <c r="L41" s="1">
        <v>35</v>
      </c>
      <c r="M41" s="1" t="s">
        <v>482</v>
      </c>
      <c r="N41" s="1" t="s">
        <v>234</v>
      </c>
      <c r="O41" s="1" t="s">
        <v>483</v>
      </c>
      <c r="P41" s="1" t="s">
        <v>484</v>
      </c>
      <c r="Q41" s="1" t="s">
        <v>485</v>
      </c>
      <c r="R41" s="1" t="s">
        <v>482</v>
      </c>
      <c r="S41" s="1" t="s">
        <v>42</v>
      </c>
      <c r="U41" s="1" t="s">
        <v>43</v>
      </c>
      <c r="V41" s="1" t="s">
        <v>486</v>
      </c>
      <c r="W41" s="1" t="s">
        <v>44</v>
      </c>
      <c r="X41" s="1" t="s">
        <v>110</v>
      </c>
      <c r="Y41" s="1" t="s">
        <v>251</v>
      </c>
      <c r="Z41" s="1" t="s">
        <v>252</v>
      </c>
      <c r="AB41" s="1" t="s">
        <v>48</v>
      </c>
      <c r="AC41" s="1" t="s">
        <v>49</v>
      </c>
      <c r="AE41" s="1" t="s">
        <v>241</v>
      </c>
      <c r="AF41" s="1" t="s">
        <v>65</v>
      </c>
      <c r="AI41" s="1" t="s">
        <v>51</v>
      </c>
      <c r="AJ41" s="1" t="s">
        <v>66</v>
      </c>
      <c r="AK41" s="1" t="s">
        <v>487</v>
      </c>
      <c r="AL41" s="1" t="s">
        <v>488</v>
      </c>
    </row>
    <row r="42" spans="1:38" x14ac:dyDescent="0.3">
      <c r="A42" s="1" t="str">
        <f>HYPERLINK("https://hsdes.intel.com/resource/14013176673","14013176673")</f>
        <v>14013176673</v>
      </c>
      <c r="B42" s="1" t="s">
        <v>489</v>
      </c>
      <c r="C42" s="1" t="s">
        <v>1434</v>
      </c>
      <c r="E42" s="1" t="s">
        <v>43</v>
      </c>
      <c r="F42" s="1" t="s">
        <v>55</v>
      </c>
      <c r="G42" s="1" t="s">
        <v>36</v>
      </c>
      <c r="H42" s="1" t="s">
        <v>37</v>
      </c>
      <c r="I42" s="1" t="s">
        <v>38</v>
      </c>
      <c r="J42" s="1" t="s">
        <v>481</v>
      </c>
      <c r="K42" s="1">
        <v>50</v>
      </c>
      <c r="L42" s="1">
        <v>35</v>
      </c>
      <c r="M42" s="1" t="s">
        <v>490</v>
      </c>
      <c r="N42" s="1" t="s">
        <v>234</v>
      </c>
      <c r="O42" s="1" t="s">
        <v>491</v>
      </c>
      <c r="P42" s="1" t="s">
        <v>492</v>
      </c>
      <c r="Q42" s="1" t="s">
        <v>493</v>
      </c>
      <c r="R42" s="1" t="s">
        <v>490</v>
      </c>
      <c r="S42" s="1" t="s">
        <v>42</v>
      </c>
      <c r="U42" s="1" t="s">
        <v>43</v>
      </c>
      <c r="V42" s="1" t="s">
        <v>494</v>
      </c>
      <c r="W42" s="1" t="s">
        <v>44</v>
      </c>
      <c r="X42" s="1" t="s">
        <v>110</v>
      </c>
      <c r="Y42" s="1" t="s">
        <v>495</v>
      </c>
      <c r="Z42" s="1" t="s">
        <v>496</v>
      </c>
      <c r="AB42" s="1" t="s">
        <v>48</v>
      </c>
      <c r="AC42" s="1" t="s">
        <v>49</v>
      </c>
      <c r="AE42" s="1" t="s">
        <v>241</v>
      </c>
      <c r="AF42" s="1" t="s">
        <v>65</v>
      </c>
      <c r="AI42" s="1" t="s">
        <v>51</v>
      </c>
      <c r="AJ42" s="1" t="s">
        <v>66</v>
      </c>
      <c r="AK42" s="1" t="s">
        <v>497</v>
      </c>
      <c r="AL42" s="1" t="s">
        <v>498</v>
      </c>
    </row>
    <row r="43" spans="1:38" x14ac:dyDescent="0.3">
      <c r="A43" s="1" t="str">
        <f>HYPERLINK("https://hsdes.intel.com/resource/14013177662","14013177662")</f>
        <v>14013177662</v>
      </c>
      <c r="B43" s="1" t="s">
        <v>499</v>
      </c>
      <c r="C43" s="1" t="s">
        <v>1434</v>
      </c>
      <c r="E43" s="1" t="s">
        <v>417</v>
      </c>
      <c r="F43" s="1" t="s">
        <v>500</v>
      </c>
      <c r="G43" s="1" t="s">
        <v>36</v>
      </c>
      <c r="H43" s="1" t="s">
        <v>37</v>
      </c>
      <c r="I43" s="1" t="s">
        <v>38</v>
      </c>
      <c r="J43" s="1" t="s">
        <v>501</v>
      </c>
      <c r="K43" s="1">
        <v>10</v>
      </c>
      <c r="L43" s="1">
        <v>10</v>
      </c>
      <c r="M43" s="1" t="s">
        <v>502</v>
      </c>
      <c r="N43" s="1" t="s">
        <v>421</v>
      </c>
      <c r="O43" s="1" t="s">
        <v>503</v>
      </c>
      <c r="P43" s="1" t="s">
        <v>504</v>
      </c>
      <c r="Q43" s="1" t="s">
        <v>505</v>
      </c>
      <c r="R43" s="1" t="s">
        <v>502</v>
      </c>
      <c r="S43" s="1" t="s">
        <v>122</v>
      </c>
      <c r="U43" s="1" t="s">
        <v>417</v>
      </c>
      <c r="V43" s="1" t="s">
        <v>506</v>
      </c>
      <c r="W43" s="1" t="s">
        <v>44</v>
      </c>
      <c r="X43" s="1" t="s">
        <v>45</v>
      </c>
      <c r="Y43" s="1" t="s">
        <v>507</v>
      </c>
      <c r="Z43" s="1" t="s">
        <v>508</v>
      </c>
      <c r="AB43" s="1" t="s">
        <v>48</v>
      </c>
      <c r="AC43" s="1" t="s">
        <v>49</v>
      </c>
      <c r="AE43" s="1" t="s">
        <v>50</v>
      </c>
      <c r="AF43" s="1" t="s">
        <v>65</v>
      </c>
      <c r="AI43" s="1" t="s">
        <v>51</v>
      </c>
      <c r="AJ43" s="1" t="s">
        <v>66</v>
      </c>
      <c r="AK43" s="1" t="s">
        <v>509</v>
      </c>
      <c r="AL43" s="1" t="s">
        <v>510</v>
      </c>
    </row>
    <row r="44" spans="1:38" x14ac:dyDescent="0.3">
      <c r="A44" s="1" t="str">
        <f>HYPERLINK("https://hsdes.intel.com/resource/14013177670","14013177670")</f>
        <v>14013177670</v>
      </c>
      <c r="B44" s="1" t="s">
        <v>511</v>
      </c>
      <c r="C44" s="1" t="s">
        <v>1434</v>
      </c>
      <c r="E44" s="1" t="s">
        <v>417</v>
      </c>
      <c r="F44" s="1" t="s">
        <v>500</v>
      </c>
      <c r="G44" s="1" t="s">
        <v>36</v>
      </c>
      <c r="H44" s="1" t="s">
        <v>37</v>
      </c>
      <c r="I44" s="1" t="s">
        <v>38</v>
      </c>
      <c r="J44" s="1" t="s">
        <v>512</v>
      </c>
      <c r="K44" s="1">
        <v>35</v>
      </c>
      <c r="L44" s="1">
        <v>25</v>
      </c>
      <c r="M44" s="1" t="s">
        <v>513</v>
      </c>
      <c r="N44" s="1" t="s">
        <v>421</v>
      </c>
      <c r="O44" s="1" t="s">
        <v>514</v>
      </c>
      <c r="P44" s="1" t="s">
        <v>515</v>
      </c>
      <c r="Q44" s="1" t="s">
        <v>516</v>
      </c>
      <c r="R44" s="1" t="s">
        <v>513</v>
      </c>
      <c r="S44" s="1" t="s">
        <v>122</v>
      </c>
      <c r="U44" s="1" t="s">
        <v>417</v>
      </c>
      <c r="V44" s="1" t="s">
        <v>517</v>
      </c>
      <c r="W44" s="1" t="s">
        <v>44</v>
      </c>
      <c r="X44" s="1" t="s">
        <v>110</v>
      </c>
      <c r="Y44" s="1" t="s">
        <v>507</v>
      </c>
      <c r="Z44" s="1" t="s">
        <v>518</v>
      </c>
      <c r="AB44" s="1" t="s">
        <v>48</v>
      </c>
      <c r="AC44" s="1" t="s">
        <v>49</v>
      </c>
      <c r="AE44" s="1" t="s">
        <v>241</v>
      </c>
      <c r="AF44" s="1" t="s">
        <v>65</v>
      </c>
      <c r="AI44" s="1" t="s">
        <v>51</v>
      </c>
      <c r="AJ44" s="1" t="s">
        <v>66</v>
      </c>
      <c r="AK44" s="1" t="s">
        <v>519</v>
      </c>
      <c r="AL44" s="1" t="s">
        <v>520</v>
      </c>
    </row>
    <row r="45" spans="1:38" x14ac:dyDescent="0.3">
      <c r="A45" s="1" t="str">
        <f>HYPERLINK("https://hsdes.intel.com/resource/14013177968","14013177968")</f>
        <v>14013177968</v>
      </c>
      <c r="B45" s="1" t="s">
        <v>522</v>
      </c>
      <c r="C45" s="1" t="s">
        <v>1434</v>
      </c>
      <c r="E45" s="1" t="s">
        <v>417</v>
      </c>
      <c r="F45" s="1" t="s">
        <v>523</v>
      </c>
      <c r="G45" s="1" t="s">
        <v>36</v>
      </c>
      <c r="H45" s="1" t="s">
        <v>37</v>
      </c>
      <c r="I45" s="1" t="s">
        <v>38</v>
      </c>
      <c r="J45" s="1" t="s">
        <v>117</v>
      </c>
      <c r="K45" s="1">
        <v>30</v>
      </c>
      <c r="L45" s="1">
        <v>25</v>
      </c>
      <c r="M45" s="1" t="s">
        <v>524</v>
      </c>
      <c r="N45" s="1" t="s">
        <v>421</v>
      </c>
      <c r="O45" s="1" t="s">
        <v>525</v>
      </c>
      <c r="P45" s="1" t="s">
        <v>526</v>
      </c>
      <c r="Q45" s="1" t="s">
        <v>527</v>
      </c>
      <c r="R45" s="1" t="s">
        <v>524</v>
      </c>
      <c r="S45" s="1" t="s">
        <v>42</v>
      </c>
      <c r="U45" s="1" t="s">
        <v>417</v>
      </c>
      <c r="V45" s="1" t="s">
        <v>528</v>
      </c>
      <c r="W45" s="1" t="s">
        <v>44</v>
      </c>
      <c r="X45" s="1" t="s">
        <v>45</v>
      </c>
      <c r="Y45" s="1" t="s">
        <v>507</v>
      </c>
      <c r="Z45" s="1" t="s">
        <v>518</v>
      </c>
      <c r="AB45" s="1" t="s">
        <v>48</v>
      </c>
      <c r="AC45" s="1" t="s">
        <v>49</v>
      </c>
      <c r="AE45" s="1" t="s">
        <v>241</v>
      </c>
      <c r="AF45" s="1" t="s">
        <v>65</v>
      </c>
      <c r="AI45" s="1" t="s">
        <v>51</v>
      </c>
      <c r="AJ45" s="1" t="s">
        <v>66</v>
      </c>
      <c r="AK45" s="1" t="s">
        <v>529</v>
      </c>
      <c r="AL45" s="1" t="s">
        <v>530</v>
      </c>
    </row>
    <row r="46" spans="1:38" x14ac:dyDescent="0.3">
      <c r="A46" s="1" t="str">
        <f>HYPERLINK("https://hsdes.intel.com/resource/14013177978","14013177978")</f>
        <v>14013177978</v>
      </c>
      <c r="B46" s="1" t="s">
        <v>531</v>
      </c>
      <c r="C46" s="1" t="s">
        <v>1434</v>
      </c>
      <c r="E46" s="1" t="s">
        <v>417</v>
      </c>
      <c r="F46" s="1" t="s">
        <v>523</v>
      </c>
      <c r="G46" s="1" t="s">
        <v>36</v>
      </c>
      <c r="H46" s="1" t="s">
        <v>37</v>
      </c>
      <c r="I46" s="1" t="s">
        <v>38</v>
      </c>
      <c r="J46" s="1" t="s">
        <v>512</v>
      </c>
      <c r="K46" s="1">
        <v>40</v>
      </c>
      <c r="L46" s="1">
        <v>32</v>
      </c>
      <c r="M46" s="1" t="s">
        <v>532</v>
      </c>
      <c r="N46" s="1" t="s">
        <v>421</v>
      </c>
      <c r="O46" s="1" t="s">
        <v>533</v>
      </c>
      <c r="P46" s="1" t="s">
        <v>534</v>
      </c>
      <c r="Q46" s="1" t="s">
        <v>527</v>
      </c>
      <c r="R46" s="1" t="s">
        <v>532</v>
      </c>
      <c r="S46" s="1" t="s">
        <v>42</v>
      </c>
      <c r="U46" s="1" t="s">
        <v>417</v>
      </c>
      <c r="V46" s="1" t="s">
        <v>535</v>
      </c>
      <c r="W46" s="1" t="s">
        <v>44</v>
      </c>
      <c r="X46" s="1" t="s">
        <v>45</v>
      </c>
      <c r="Y46" s="1" t="s">
        <v>507</v>
      </c>
      <c r="Z46" s="1" t="s">
        <v>518</v>
      </c>
      <c r="AB46" s="1" t="s">
        <v>48</v>
      </c>
      <c r="AC46" s="1" t="s">
        <v>49</v>
      </c>
      <c r="AE46" s="1" t="s">
        <v>241</v>
      </c>
      <c r="AF46" s="1" t="s">
        <v>65</v>
      </c>
      <c r="AI46" s="1" t="s">
        <v>51</v>
      </c>
      <c r="AJ46" s="1" t="s">
        <v>66</v>
      </c>
      <c r="AK46" s="1" t="s">
        <v>536</v>
      </c>
      <c r="AL46" s="1" t="s">
        <v>537</v>
      </c>
    </row>
    <row r="47" spans="1:38" x14ac:dyDescent="0.3">
      <c r="A47" s="1" t="str">
        <f>HYPERLINK("https://hsdes.intel.com/resource/14013179167","14013179167")</f>
        <v>14013179167</v>
      </c>
      <c r="B47" s="1" t="s">
        <v>539</v>
      </c>
      <c r="C47" s="1" t="s">
        <v>1434</v>
      </c>
      <c r="E47" s="1" t="s">
        <v>417</v>
      </c>
      <c r="F47" s="1" t="s">
        <v>55</v>
      </c>
      <c r="G47" s="1" t="s">
        <v>36</v>
      </c>
      <c r="H47" s="1" t="s">
        <v>37</v>
      </c>
      <c r="I47" s="1" t="s">
        <v>38</v>
      </c>
      <c r="J47" s="1" t="s">
        <v>130</v>
      </c>
      <c r="K47" s="1">
        <v>10</v>
      </c>
      <c r="L47" s="1">
        <v>8</v>
      </c>
      <c r="M47" s="1" t="s">
        <v>540</v>
      </c>
      <c r="N47" s="1" t="s">
        <v>421</v>
      </c>
      <c r="O47" s="1" t="s">
        <v>541</v>
      </c>
      <c r="P47" s="1" t="s">
        <v>542</v>
      </c>
      <c r="Q47" s="1" t="s">
        <v>543</v>
      </c>
      <c r="R47" s="1" t="s">
        <v>540</v>
      </c>
      <c r="S47" s="1" t="s">
        <v>42</v>
      </c>
      <c r="U47" s="1" t="s">
        <v>417</v>
      </c>
      <c r="V47" s="1" t="s">
        <v>544</v>
      </c>
      <c r="W47" s="1" t="s">
        <v>44</v>
      </c>
      <c r="X47" s="1" t="s">
        <v>45</v>
      </c>
      <c r="Y47" s="1" t="s">
        <v>46</v>
      </c>
      <c r="Z47" s="1" t="s">
        <v>545</v>
      </c>
      <c r="AB47" s="1" t="s">
        <v>48</v>
      </c>
      <c r="AC47" s="1" t="s">
        <v>49</v>
      </c>
      <c r="AE47" s="1" t="s">
        <v>50</v>
      </c>
      <c r="AF47" s="1" t="s">
        <v>65</v>
      </c>
      <c r="AI47" s="1" t="s">
        <v>51</v>
      </c>
      <c r="AJ47" s="1" t="s">
        <v>66</v>
      </c>
      <c r="AK47" s="1" t="s">
        <v>546</v>
      </c>
      <c r="AL47" s="1" t="s">
        <v>547</v>
      </c>
    </row>
    <row r="48" spans="1:38" x14ac:dyDescent="0.3">
      <c r="A48" s="1" t="str">
        <f>HYPERLINK("https://hsdes.intel.com/resource/14013179168","14013179168")</f>
        <v>14013179168</v>
      </c>
      <c r="B48" s="1" t="s">
        <v>548</v>
      </c>
      <c r="C48" s="1" t="s">
        <v>1434</v>
      </c>
      <c r="E48" s="1" t="s">
        <v>129</v>
      </c>
      <c r="F48" s="1" t="s">
        <v>116</v>
      </c>
      <c r="G48" s="1" t="s">
        <v>36</v>
      </c>
      <c r="H48" s="1" t="s">
        <v>37</v>
      </c>
      <c r="I48" s="1" t="s">
        <v>38</v>
      </c>
      <c r="J48" s="1" t="s">
        <v>549</v>
      </c>
      <c r="K48" s="1">
        <v>15</v>
      </c>
      <c r="L48" s="1">
        <v>12</v>
      </c>
      <c r="M48" s="1" t="s">
        <v>550</v>
      </c>
      <c r="N48" s="1" t="s">
        <v>132</v>
      </c>
      <c r="O48" s="1" t="s">
        <v>551</v>
      </c>
      <c r="P48" s="1" t="s">
        <v>465</v>
      </c>
      <c r="Q48" s="1" t="s">
        <v>552</v>
      </c>
      <c r="R48" s="1" t="s">
        <v>550</v>
      </c>
      <c r="S48" s="1" t="s">
        <v>122</v>
      </c>
      <c r="T48" s="1" t="s">
        <v>136</v>
      </c>
      <c r="U48" s="1" t="s">
        <v>137</v>
      </c>
      <c r="V48" s="1" t="s">
        <v>553</v>
      </c>
      <c r="W48" s="1" t="s">
        <v>44</v>
      </c>
      <c r="X48" s="1" t="s">
        <v>110</v>
      </c>
      <c r="Y48" s="1" t="s">
        <v>349</v>
      </c>
      <c r="Z48" s="1" t="s">
        <v>554</v>
      </c>
      <c r="AB48" s="1" t="s">
        <v>48</v>
      </c>
      <c r="AC48" s="1" t="s">
        <v>49</v>
      </c>
      <c r="AE48" s="1" t="s">
        <v>113</v>
      </c>
      <c r="AF48" s="1" t="s">
        <v>65</v>
      </c>
      <c r="AI48" s="1" t="s">
        <v>51</v>
      </c>
      <c r="AJ48" s="1" t="s">
        <v>66</v>
      </c>
      <c r="AK48" s="1" t="s">
        <v>555</v>
      </c>
      <c r="AL48" s="1" t="s">
        <v>556</v>
      </c>
    </row>
    <row r="49" spans="1:38" x14ac:dyDescent="0.3">
      <c r="A49" s="1" t="str">
        <f>HYPERLINK("https://hsdes.intel.com/resource/14013179174","14013179174")</f>
        <v>14013179174</v>
      </c>
      <c r="B49" s="1" t="s">
        <v>557</v>
      </c>
      <c r="C49" s="1" t="s">
        <v>1434</v>
      </c>
      <c r="E49" s="1" t="s">
        <v>129</v>
      </c>
      <c r="F49" s="1" t="s">
        <v>116</v>
      </c>
      <c r="G49" s="1" t="s">
        <v>36</v>
      </c>
      <c r="H49" s="1" t="s">
        <v>37</v>
      </c>
      <c r="I49" s="1" t="s">
        <v>38</v>
      </c>
      <c r="J49" s="1" t="s">
        <v>558</v>
      </c>
      <c r="K49" s="1">
        <v>15</v>
      </c>
      <c r="L49" s="1">
        <v>10</v>
      </c>
      <c r="M49" s="1" t="s">
        <v>559</v>
      </c>
      <c r="N49" s="1" t="s">
        <v>132</v>
      </c>
      <c r="O49" s="1" t="s">
        <v>560</v>
      </c>
      <c r="P49" s="1" t="s">
        <v>561</v>
      </c>
      <c r="Q49" s="1" t="s">
        <v>562</v>
      </c>
      <c r="R49" s="1" t="s">
        <v>559</v>
      </c>
      <c r="S49" s="1" t="s">
        <v>122</v>
      </c>
      <c r="T49" s="1" t="s">
        <v>136</v>
      </c>
      <c r="U49" s="1" t="s">
        <v>137</v>
      </c>
      <c r="V49" s="1" t="s">
        <v>563</v>
      </c>
      <c r="W49" s="1" t="s">
        <v>44</v>
      </c>
      <c r="X49" s="1" t="s">
        <v>110</v>
      </c>
      <c r="Y49" s="1" t="s">
        <v>349</v>
      </c>
      <c r="Z49" s="1" t="s">
        <v>467</v>
      </c>
      <c r="AB49" s="1" t="s">
        <v>48</v>
      </c>
      <c r="AC49" s="1" t="s">
        <v>49</v>
      </c>
      <c r="AE49" s="1" t="s">
        <v>50</v>
      </c>
      <c r="AF49" s="1" t="s">
        <v>65</v>
      </c>
      <c r="AI49" s="1" t="s">
        <v>51</v>
      </c>
      <c r="AJ49" s="1" t="s">
        <v>66</v>
      </c>
      <c r="AK49" s="1" t="s">
        <v>564</v>
      </c>
      <c r="AL49" s="1" t="s">
        <v>565</v>
      </c>
    </row>
    <row r="50" spans="1:38" x14ac:dyDescent="0.3">
      <c r="A50" s="1" t="str">
        <f>HYPERLINK("https://hsdes.intel.com/resource/14013179183","14013179183")</f>
        <v>14013179183</v>
      </c>
      <c r="B50" s="1" t="s">
        <v>566</v>
      </c>
      <c r="C50" s="1" t="s">
        <v>1434</v>
      </c>
      <c r="E50" s="1" t="s">
        <v>129</v>
      </c>
      <c r="F50" s="1" t="s">
        <v>55</v>
      </c>
      <c r="G50" s="1" t="s">
        <v>36</v>
      </c>
      <c r="H50" s="1" t="s">
        <v>37</v>
      </c>
      <c r="I50" s="1" t="s">
        <v>38</v>
      </c>
      <c r="J50" s="1" t="s">
        <v>549</v>
      </c>
      <c r="K50" s="1">
        <v>20</v>
      </c>
      <c r="L50" s="1">
        <v>10</v>
      </c>
      <c r="M50" s="1" t="s">
        <v>567</v>
      </c>
      <c r="N50" s="1" t="s">
        <v>132</v>
      </c>
      <c r="O50" s="1" t="s">
        <v>568</v>
      </c>
      <c r="P50" s="1" t="s">
        <v>569</v>
      </c>
      <c r="Q50" s="1" t="s">
        <v>570</v>
      </c>
      <c r="R50" s="1" t="s">
        <v>567</v>
      </c>
      <c r="S50" s="1" t="s">
        <v>122</v>
      </c>
      <c r="T50" s="1" t="s">
        <v>136</v>
      </c>
      <c r="U50" s="1" t="s">
        <v>137</v>
      </c>
      <c r="V50" s="1" t="s">
        <v>571</v>
      </c>
      <c r="W50" s="1" t="s">
        <v>44</v>
      </c>
      <c r="X50" s="1" t="s">
        <v>45</v>
      </c>
      <c r="Y50" s="1" t="s">
        <v>349</v>
      </c>
      <c r="Z50" s="1" t="s">
        <v>350</v>
      </c>
      <c r="AB50" s="1" t="s">
        <v>48</v>
      </c>
      <c r="AC50" s="1" t="s">
        <v>49</v>
      </c>
      <c r="AE50" s="1" t="s">
        <v>50</v>
      </c>
      <c r="AF50" s="1" t="s">
        <v>65</v>
      </c>
      <c r="AI50" s="1" t="s">
        <v>51</v>
      </c>
      <c r="AJ50" s="1" t="s">
        <v>66</v>
      </c>
      <c r="AK50" s="1" t="s">
        <v>572</v>
      </c>
      <c r="AL50" s="1" t="s">
        <v>573</v>
      </c>
    </row>
    <row r="51" spans="1:38" x14ac:dyDescent="0.3">
      <c r="A51" s="1" t="str">
        <f>HYPERLINK("https://hsdes.intel.com/resource/14013179274","14013179274")</f>
        <v>14013179274</v>
      </c>
      <c r="B51" s="1" t="s">
        <v>574</v>
      </c>
      <c r="C51" s="1" t="s">
        <v>1434</v>
      </c>
      <c r="E51" s="1" t="s">
        <v>156</v>
      </c>
      <c r="F51" s="1" t="s">
        <v>55</v>
      </c>
      <c r="G51" s="1" t="s">
        <v>36</v>
      </c>
      <c r="H51" s="1" t="s">
        <v>37</v>
      </c>
      <c r="I51" s="1" t="s">
        <v>38</v>
      </c>
      <c r="J51" s="1" t="s">
        <v>157</v>
      </c>
      <c r="K51" s="1">
        <v>20</v>
      </c>
      <c r="L51" s="1">
        <v>20</v>
      </c>
      <c r="M51" s="1" t="s">
        <v>575</v>
      </c>
      <c r="N51" s="1" t="s">
        <v>159</v>
      </c>
      <c r="O51" s="1" t="s">
        <v>576</v>
      </c>
      <c r="P51" s="1" t="s">
        <v>577</v>
      </c>
      <c r="Q51" s="1" t="s">
        <v>578</v>
      </c>
      <c r="R51" s="1" t="s">
        <v>575</v>
      </c>
      <c r="S51" s="1" t="s">
        <v>42</v>
      </c>
      <c r="U51" s="1" t="s">
        <v>163</v>
      </c>
      <c r="V51" s="1" t="s">
        <v>579</v>
      </c>
      <c r="W51" s="1" t="s">
        <v>44</v>
      </c>
      <c r="X51" s="1" t="s">
        <v>45</v>
      </c>
      <c r="Y51" s="1" t="s">
        <v>580</v>
      </c>
      <c r="Z51" s="1" t="s">
        <v>581</v>
      </c>
      <c r="AB51" s="1" t="s">
        <v>48</v>
      </c>
      <c r="AC51" s="1" t="s">
        <v>49</v>
      </c>
      <c r="AE51" s="1" t="s">
        <v>113</v>
      </c>
      <c r="AF51" s="1" t="s">
        <v>65</v>
      </c>
      <c r="AI51" s="1" t="s">
        <v>51</v>
      </c>
      <c r="AJ51" s="1" t="s">
        <v>52</v>
      </c>
      <c r="AK51" s="1" t="s">
        <v>582</v>
      </c>
      <c r="AL51" s="1" t="s">
        <v>583</v>
      </c>
    </row>
    <row r="52" spans="1:38" x14ac:dyDescent="0.3">
      <c r="A52" s="1" t="str">
        <f>HYPERLINK("https://hsdes.intel.com/resource/14013179310","14013179310")</f>
        <v>14013179310</v>
      </c>
      <c r="B52" s="1" t="s">
        <v>584</v>
      </c>
      <c r="C52" s="1" t="s">
        <v>1434</v>
      </c>
      <c r="E52" s="1" t="s">
        <v>43</v>
      </c>
      <c r="F52" s="1" t="s">
        <v>55</v>
      </c>
      <c r="G52" s="1" t="s">
        <v>36</v>
      </c>
      <c r="H52" s="1" t="s">
        <v>37</v>
      </c>
      <c r="I52" s="1" t="s">
        <v>38</v>
      </c>
      <c r="J52" s="1" t="s">
        <v>104</v>
      </c>
      <c r="K52" s="1">
        <v>15</v>
      </c>
      <c r="L52" s="1">
        <v>10</v>
      </c>
      <c r="M52" s="1" t="s">
        <v>585</v>
      </c>
      <c r="N52" s="1" t="s">
        <v>234</v>
      </c>
      <c r="O52" s="1" t="s">
        <v>586</v>
      </c>
      <c r="P52" s="1" t="s">
        <v>587</v>
      </c>
      <c r="Q52" s="1" t="s">
        <v>588</v>
      </c>
      <c r="R52" s="1" t="s">
        <v>585</v>
      </c>
      <c r="S52" s="1" t="s">
        <v>42</v>
      </c>
      <c r="U52" s="1" t="s">
        <v>43</v>
      </c>
      <c r="V52" s="1" t="s">
        <v>589</v>
      </c>
      <c r="W52" s="1" t="s">
        <v>44</v>
      </c>
      <c r="X52" s="1" t="s">
        <v>343</v>
      </c>
      <c r="Y52" s="1" t="s">
        <v>46</v>
      </c>
      <c r="Z52" s="1" t="s">
        <v>47</v>
      </c>
      <c r="AB52" s="1" t="s">
        <v>48</v>
      </c>
      <c r="AC52" s="1" t="s">
        <v>49</v>
      </c>
      <c r="AE52" s="1" t="s">
        <v>50</v>
      </c>
      <c r="AF52" s="1" t="s">
        <v>65</v>
      </c>
      <c r="AI52" s="1" t="s">
        <v>51</v>
      </c>
      <c r="AJ52" s="1" t="s">
        <v>66</v>
      </c>
      <c r="AK52" s="1" t="s">
        <v>590</v>
      </c>
      <c r="AL52" s="1" t="s">
        <v>591</v>
      </c>
    </row>
    <row r="53" spans="1:38" x14ac:dyDescent="0.3">
      <c r="A53" s="1" t="str">
        <f>HYPERLINK("https://hsdes.intel.com/resource/14013179329","14013179329")</f>
        <v>14013179329</v>
      </c>
      <c r="B53" s="1" t="s">
        <v>592</v>
      </c>
      <c r="C53" s="1" t="s">
        <v>1434</v>
      </c>
      <c r="E53" s="1" t="s">
        <v>43</v>
      </c>
      <c r="F53" s="1" t="s">
        <v>55</v>
      </c>
      <c r="G53" s="1" t="s">
        <v>36</v>
      </c>
      <c r="H53" s="1" t="s">
        <v>37</v>
      </c>
      <c r="I53" s="1" t="s">
        <v>38</v>
      </c>
      <c r="J53" s="1" t="s">
        <v>245</v>
      </c>
      <c r="K53" s="1">
        <v>30</v>
      </c>
      <c r="L53" s="1">
        <v>15</v>
      </c>
      <c r="M53" s="1" t="s">
        <v>593</v>
      </c>
      <c r="N53" s="1" t="s">
        <v>234</v>
      </c>
      <c r="O53" s="1" t="s">
        <v>594</v>
      </c>
      <c r="P53" s="1" t="s">
        <v>595</v>
      </c>
      <c r="Q53" s="1" t="s">
        <v>596</v>
      </c>
      <c r="R53" s="1" t="s">
        <v>593</v>
      </c>
      <c r="S53" s="1" t="s">
        <v>42</v>
      </c>
      <c r="U53" s="1" t="s">
        <v>43</v>
      </c>
      <c r="V53" s="1" t="s">
        <v>597</v>
      </c>
      <c r="W53" s="1" t="s">
        <v>44</v>
      </c>
      <c r="X53" s="1" t="s">
        <v>343</v>
      </c>
      <c r="Y53" s="1" t="s">
        <v>598</v>
      </c>
      <c r="Z53" s="1" t="s">
        <v>599</v>
      </c>
      <c r="AB53" s="1" t="s">
        <v>48</v>
      </c>
      <c r="AC53" s="1" t="s">
        <v>49</v>
      </c>
      <c r="AE53" s="1" t="s">
        <v>113</v>
      </c>
      <c r="AF53" s="1" t="s">
        <v>65</v>
      </c>
      <c r="AI53" s="1" t="s">
        <v>51</v>
      </c>
      <c r="AJ53" s="1" t="s">
        <v>66</v>
      </c>
      <c r="AK53" s="1" t="s">
        <v>600</v>
      </c>
      <c r="AL53" s="1" t="s">
        <v>601</v>
      </c>
    </row>
    <row r="54" spans="1:38" x14ac:dyDescent="0.3">
      <c r="A54" s="1" t="str">
        <f>HYPERLINK("https://hsdes.intel.com/resource/14013179332","14013179332")</f>
        <v>14013179332</v>
      </c>
      <c r="B54" s="1" t="s">
        <v>602</v>
      </c>
      <c r="C54" s="1" t="s">
        <v>1434</v>
      </c>
      <c r="E54" s="1" t="s">
        <v>43</v>
      </c>
      <c r="F54" s="1" t="s">
        <v>55</v>
      </c>
      <c r="G54" s="1" t="s">
        <v>36</v>
      </c>
      <c r="H54" s="1" t="s">
        <v>603</v>
      </c>
      <c r="I54" s="1" t="s">
        <v>38</v>
      </c>
      <c r="J54" s="1" t="s">
        <v>245</v>
      </c>
      <c r="K54" s="1">
        <v>25</v>
      </c>
      <c r="L54" s="1">
        <v>15</v>
      </c>
      <c r="M54" s="1" t="s">
        <v>604</v>
      </c>
      <c r="N54" s="1" t="s">
        <v>234</v>
      </c>
      <c r="O54" s="1" t="s">
        <v>605</v>
      </c>
      <c r="P54" s="1" t="s">
        <v>587</v>
      </c>
      <c r="Q54" s="1" t="s">
        <v>606</v>
      </c>
      <c r="R54" s="1" t="s">
        <v>604</v>
      </c>
      <c r="S54" s="1" t="s">
        <v>42</v>
      </c>
      <c r="U54" s="1" t="s">
        <v>43</v>
      </c>
      <c r="V54" s="1" t="s">
        <v>607</v>
      </c>
      <c r="W54" s="1" t="s">
        <v>44</v>
      </c>
      <c r="X54" s="1" t="s">
        <v>343</v>
      </c>
      <c r="Y54" s="1" t="s">
        <v>608</v>
      </c>
      <c r="Z54" s="1" t="s">
        <v>609</v>
      </c>
      <c r="AB54" s="1" t="s">
        <v>48</v>
      </c>
      <c r="AC54" s="1" t="s">
        <v>49</v>
      </c>
      <c r="AE54" s="1" t="s">
        <v>113</v>
      </c>
      <c r="AF54" s="1" t="s">
        <v>65</v>
      </c>
      <c r="AI54" s="1" t="s">
        <v>51</v>
      </c>
      <c r="AJ54" s="1" t="s">
        <v>66</v>
      </c>
      <c r="AK54" s="1" t="s">
        <v>610</v>
      </c>
      <c r="AL54" s="1" t="s">
        <v>611</v>
      </c>
    </row>
    <row r="55" spans="1:38" x14ac:dyDescent="0.3">
      <c r="A55" s="1" t="str">
        <f>HYPERLINK("https://hsdes.intel.com/resource/14013179421","14013179421")</f>
        <v>14013179421</v>
      </c>
      <c r="B55" s="1" t="s">
        <v>612</v>
      </c>
      <c r="C55" s="1" t="s">
        <v>1434</v>
      </c>
      <c r="E55" s="1" t="s">
        <v>43</v>
      </c>
      <c r="F55" s="1" t="s">
        <v>116</v>
      </c>
      <c r="G55" s="1" t="s">
        <v>36</v>
      </c>
      <c r="H55" s="1" t="s">
        <v>37</v>
      </c>
      <c r="I55" s="1" t="s">
        <v>38</v>
      </c>
      <c r="J55" s="1" t="s">
        <v>130</v>
      </c>
      <c r="K55" s="1">
        <v>10</v>
      </c>
      <c r="L55" s="1">
        <v>8</v>
      </c>
      <c r="M55" s="1" t="s">
        <v>613</v>
      </c>
      <c r="N55" s="1" t="s">
        <v>182</v>
      </c>
      <c r="O55" s="1" t="s">
        <v>614</v>
      </c>
      <c r="P55" s="1" t="s">
        <v>615</v>
      </c>
      <c r="Q55" s="1" t="s">
        <v>616</v>
      </c>
      <c r="R55" s="1" t="s">
        <v>613</v>
      </c>
      <c r="S55" s="1" t="s">
        <v>42</v>
      </c>
      <c r="U55" s="1" t="s">
        <v>186</v>
      </c>
      <c r="V55" s="1" t="s">
        <v>617</v>
      </c>
      <c r="W55" s="1" t="s">
        <v>44</v>
      </c>
      <c r="X55" s="1" t="s">
        <v>343</v>
      </c>
      <c r="Y55" s="1" t="s">
        <v>78</v>
      </c>
      <c r="Z55" s="1" t="s">
        <v>618</v>
      </c>
      <c r="AB55" s="1" t="s">
        <v>48</v>
      </c>
      <c r="AC55" s="1" t="s">
        <v>333</v>
      </c>
      <c r="AE55" s="1" t="s">
        <v>50</v>
      </c>
      <c r="AF55" s="1" t="s">
        <v>65</v>
      </c>
      <c r="AI55" s="1" t="s">
        <v>51</v>
      </c>
      <c r="AJ55" s="1" t="s">
        <v>66</v>
      </c>
      <c r="AK55" s="1" t="s">
        <v>619</v>
      </c>
      <c r="AL55" s="1" t="s">
        <v>620</v>
      </c>
    </row>
    <row r="56" spans="1:38" x14ac:dyDescent="0.3">
      <c r="A56" s="1" t="str">
        <f>HYPERLINK("https://hsdes.intel.com/resource/14013180376","14013180376")</f>
        <v>14013180376</v>
      </c>
      <c r="B56" s="1" t="s">
        <v>621</v>
      </c>
      <c r="C56" s="1" t="s">
        <v>1434</v>
      </c>
      <c r="E56" s="1" t="s">
        <v>81</v>
      </c>
      <c r="F56" s="1" t="s">
        <v>116</v>
      </c>
      <c r="G56" s="1" t="s">
        <v>36</v>
      </c>
      <c r="H56" s="1" t="s">
        <v>37</v>
      </c>
      <c r="I56" s="1" t="s">
        <v>38</v>
      </c>
      <c r="J56" s="1" t="s">
        <v>83</v>
      </c>
      <c r="K56" s="1">
        <v>10</v>
      </c>
      <c r="L56" s="1">
        <v>5</v>
      </c>
      <c r="M56" s="1" t="s">
        <v>622</v>
      </c>
      <c r="N56" s="1" t="s">
        <v>85</v>
      </c>
      <c r="O56" s="1" t="s">
        <v>623</v>
      </c>
      <c r="P56" s="1" t="s">
        <v>624</v>
      </c>
      <c r="Q56" s="1" t="s">
        <v>625</v>
      </c>
      <c r="R56" s="1" t="s">
        <v>622</v>
      </c>
      <c r="S56" s="1" t="s">
        <v>89</v>
      </c>
      <c r="U56" s="1" t="s">
        <v>81</v>
      </c>
      <c r="V56" s="1" t="s">
        <v>626</v>
      </c>
      <c r="W56" s="1" t="s">
        <v>627</v>
      </c>
      <c r="X56" s="1" t="s">
        <v>45</v>
      </c>
      <c r="Y56" s="1" t="s">
        <v>628</v>
      </c>
      <c r="Z56" s="1" t="s">
        <v>629</v>
      </c>
      <c r="AB56" s="1" t="s">
        <v>48</v>
      </c>
      <c r="AC56" s="1" t="s">
        <v>49</v>
      </c>
      <c r="AE56" s="1" t="s">
        <v>50</v>
      </c>
      <c r="AF56" s="1" t="s">
        <v>65</v>
      </c>
      <c r="AI56" s="1" t="s">
        <v>51</v>
      </c>
      <c r="AJ56" s="1" t="s">
        <v>66</v>
      </c>
      <c r="AK56" s="1" t="s">
        <v>630</v>
      </c>
      <c r="AL56" s="1" t="s">
        <v>631</v>
      </c>
    </row>
    <row r="57" spans="1:38" x14ac:dyDescent="0.3">
      <c r="A57" s="1" t="str">
        <f>HYPERLINK("https://hsdes.intel.com/resource/14013182597","14013182597")</f>
        <v>14013182597</v>
      </c>
      <c r="B57" s="1" t="s">
        <v>634</v>
      </c>
      <c r="C57" s="1" t="s">
        <v>1434</v>
      </c>
      <c r="E57" s="1" t="s">
        <v>54</v>
      </c>
      <c r="F57" s="1" t="s">
        <v>116</v>
      </c>
      <c r="G57" s="1" t="s">
        <v>36</v>
      </c>
      <c r="H57" s="1" t="s">
        <v>37</v>
      </c>
      <c r="I57" s="1" t="s">
        <v>38</v>
      </c>
      <c r="J57" s="1" t="s">
        <v>104</v>
      </c>
      <c r="K57" s="1">
        <v>30</v>
      </c>
      <c r="L57" s="1">
        <v>10</v>
      </c>
      <c r="M57" s="1" t="s">
        <v>635</v>
      </c>
      <c r="N57" s="1" t="s">
        <v>58</v>
      </c>
      <c r="O57" s="1" t="s">
        <v>636</v>
      </c>
      <c r="P57" s="1" t="s">
        <v>60</v>
      </c>
      <c r="Q57" s="1" t="s">
        <v>637</v>
      </c>
      <c r="R57" s="1" t="s">
        <v>635</v>
      </c>
      <c r="S57" s="1" t="s">
        <v>42</v>
      </c>
      <c r="T57" s="1" t="s">
        <v>62</v>
      </c>
      <c r="U57" s="1" t="s">
        <v>63</v>
      </c>
      <c r="V57" s="1" t="s">
        <v>638</v>
      </c>
      <c r="W57" s="1" t="s">
        <v>44</v>
      </c>
      <c r="X57" s="1" t="s">
        <v>110</v>
      </c>
      <c r="Y57" s="1" t="s">
        <v>639</v>
      </c>
      <c r="Z57" s="1" t="s">
        <v>640</v>
      </c>
      <c r="AB57" s="1" t="s">
        <v>48</v>
      </c>
      <c r="AC57" s="1" t="s">
        <v>49</v>
      </c>
      <c r="AE57" s="1" t="s">
        <v>50</v>
      </c>
      <c r="AF57" s="1" t="s">
        <v>65</v>
      </c>
      <c r="AI57" s="1" t="s">
        <v>51</v>
      </c>
      <c r="AJ57" s="1" t="s">
        <v>66</v>
      </c>
      <c r="AK57" s="1" t="s">
        <v>641</v>
      </c>
      <c r="AL57" s="1" t="s">
        <v>642</v>
      </c>
    </row>
    <row r="58" spans="1:38" x14ac:dyDescent="0.3">
      <c r="A58" s="1" t="str">
        <f>HYPERLINK("https://hsdes.intel.com/resource/14013182980","14013182980")</f>
        <v>14013182980</v>
      </c>
      <c r="B58" s="1" t="s">
        <v>645</v>
      </c>
      <c r="C58" s="1" t="s">
        <v>1434</v>
      </c>
      <c r="E58" s="1" t="s">
        <v>417</v>
      </c>
      <c r="F58" s="1" t="s">
        <v>55</v>
      </c>
      <c r="G58" s="1" t="s">
        <v>36</v>
      </c>
      <c r="H58" s="1" t="s">
        <v>37</v>
      </c>
      <c r="I58" s="1" t="s">
        <v>38</v>
      </c>
      <c r="J58" s="1" t="s">
        <v>130</v>
      </c>
      <c r="K58" s="1">
        <v>6</v>
      </c>
      <c r="L58" s="1">
        <v>4</v>
      </c>
      <c r="M58" s="1" t="s">
        <v>646</v>
      </c>
      <c r="N58" s="1" t="s">
        <v>421</v>
      </c>
      <c r="O58" s="1" t="s">
        <v>647</v>
      </c>
      <c r="P58" s="1" t="s">
        <v>648</v>
      </c>
      <c r="Q58" s="1" t="s">
        <v>649</v>
      </c>
      <c r="R58" s="1" t="s">
        <v>646</v>
      </c>
      <c r="S58" s="1" t="s">
        <v>42</v>
      </c>
      <c r="U58" s="1" t="s">
        <v>417</v>
      </c>
      <c r="V58" s="1" t="s">
        <v>650</v>
      </c>
      <c r="W58" s="1" t="s">
        <v>44</v>
      </c>
      <c r="X58" s="1" t="s">
        <v>110</v>
      </c>
      <c r="Y58" s="1" t="s">
        <v>633</v>
      </c>
      <c r="Z58" s="1" t="s">
        <v>633</v>
      </c>
      <c r="AB58" s="1" t="s">
        <v>48</v>
      </c>
      <c r="AC58" s="1" t="s">
        <v>49</v>
      </c>
      <c r="AE58" s="1" t="s">
        <v>50</v>
      </c>
      <c r="AF58" s="1" t="s">
        <v>65</v>
      </c>
      <c r="AI58" s="1" t="s">
        <v>51</v>
      </c>
      <c r="AJ58" s="1" t="s">
        <v>66</v>
      </c>
      <c r="AK58" s="1" t="s">
        <v>651</v>
      </c>
      <c r="AL58" s="1" t="s">
        <v>652</v>
      </c>
    </row>
    <row r="59" spans="1:38" x14ac:dyDescent="0.3">
      <c r="A59" s="1" t="str">
        <f>HYPERLINK("https://hsdes.intel.com/resource/14013183771","14013183771")</f>
        <v>14013183771</v>
      </c>
      <c r="B59" s="1" t="s">
        <v>653</v>
      </c>
      <c r="C59" s="1" t="s">
        <v>1434</v>
      </c>
      <c r="E59" s="1" t="s">
        <v>417</v>
      </c>
      <c r="F59" s="1" t="s">
        <v>79</v>
      </c>
      <c r="G59" s="1" t="s">
        <v>36</v>
      </c>
      <c r="H59" s="1" t="s">
        <v>37</v>
      </c>
      <c r="I59" s="1" t="s">
        <v>38</v>
      </c>
      <c r="J59" s="1" t="s">
        <v>130</v>
      </c>
      <c r="K59" s="1">
        <v>10</v>
      </c>
      <c r="L59" s="1">
        <v>8</v>
      </c>
      <c r="M59" s="1" t="s">
        <v>654</v>
      </c>
      <c r="N59" s="1" t="s">
        <v>421</v>
      </c>
      <c r="O59" s="1" t="s">
        <v>655</v>
      </c>
      <c r="P59" s="1" t="s">
        <v>656</v>
      </c>
      <c r="Q59" s="1" t="s">
        <v>657</v>
      </c>
      <c r="R59" s="1" t="s">
        <v>654</v>
      </c>
      <c r="S59" s="1" t="s">
        <v>122</v>
      </c>
      <c r="U59" s="1" t="s">
        <v>417</v>
      </c>
      <c r="V59" s="1" t="s">
        <v>658</v>
      </c>
      <c r="W59" s="1" t="s">
        <v>44</v>
      </c>
      <c r="X59" s="1" t="s">
        <v>45</v>
      </c>
      <c r="Y59" s="1" t="s">
        <v>643</v>
      </c>
      <c r="Z59" s="1" t="s">
        <v>644</v>
      </c>
      <c r="AB59" s="1" t="s">
        <v>48</v>
      </c>
      <c r="AC59" s="1" t="s">
        <v>99</v>
      </c>
      <c r="AE59" s="1" t="s">
        <v>50</v>
      </c>
      <c r="AF59" s="1" t="s">
        <v>65</v>
      </c>
      <c r="AI59" s="1" t="s">
        <v>51</v>
      </c>
      <c r="AJ59" s="1" t="s">
        <v>66</v>
      </c>
      <c r="AK59" s="1" t="s">
        <v>659</v>
      </c>
      <c r="AL59" s="1" t="s">
        <v>660</v>
      </c>
    </row>
    <row r="60" spans="1:38" x14ac:dyDescent="0.3">
      <c r="A60" s="1" t="str">
        <f>HYPERLINK("https://hsdes.intel.com/resource/14013184164","14013184164")</f>
        <v>14013184164</v>
      </c>
      <c r="B60" s="1" t="s">
        <v>661</v>
      </c>
      <c r="C60" s="1" t="s">
        <v>1434</v>
      </c>
      <c r="E60" s="1" t="s">
        <v>54</v>
      </c>
      <c r="F60" s="1" t="s">
        <v>79</v>
      </c>
      <c r="G60" s="1" t="s">
        <v>36</v>
      </c>
      <c r="H60" s="1" t="s">
        <v>37</v>
      </c>
      <c r="I60" s="1" t="s">
        <v>38</v>
      </c>
      <c r="J60" s="1" t="s">
        <v>56</v>
      </c>
      <c r="K60" s="1">
        <v>5</v>
      </c>
      <c r="L60" s="1">
        <v>3</v>
      </c>
      <c r="M60" s="1" t="s">
        <v>662</v>
      </c>
      <c r="N60" s="1" t="s">
        <v>58</v>
      </c>
      <c r="O60" s="1" t="s">
        <v>663</v>
      </c>
      <c r="P60" s="1" t="s">
        <v>60</v>
      </c>
      <c r="Q60" s="1" t="s">
        <v>664</v>
      </c>
      <c r="R60" s="1" t="s">
        <v>662</v>
      </c>
      <c r="S60" s="1" t="s">
        <v>42</v>
      </c>
      <c r="T60" s="1" t="s">
        <v>62</v>
      </c>
      <c r="U60" s="1" t="s">
        <v>63</v>
      </c>
      <c r="V60" s="1" t="s">
        <v>665</v>
      </c>
      <c r="W60" s="1" t="s">
        <v>44</v>
      </c>
      <c r="X60" s="1" t="s">
        <v>45</v>
      </c>
      <c r="Y60" s="1" t="s">
        <v>74</v>
      </c>
      <c r="Z60" s="1" t="s">
        <v>75</v>
      </c>
      <c r="AB60" s="1" t="s">
        <v>48</v>
      </c>
      <c r="AC60" s="1" t="s">
        <v>49</v>
      </c>
      <c r="AE60" s="1" t="s">
        <v>50</v>
      </c>
      <c r="AF60" s="1" t="s">
        <v>65</v>
      </c>
      <c r="AI60" s="1" t="s">
        <v>51</v>
      </c>
      <c r="AJ60" s="1" t="s">
        <v>66</v>
      </c>
      <c r="AK60" s="1" t="s">
        <v>666</v>
      </c>
      <c r="AL60" s="1" t="s">
        <v>667</v>
      </c>
    </row>
    <row r="61" spans="1:38" x14ac:dyDescent="0.3">
      <c r="A61" s="1" t="str">
        <f>HYPERLINK("https://hsdes.intel.com/resource/14013184167","14013184167")</f>
        <v>14013184167</v>
      </c>
      <c r="B61" s="1" t="s">
        <v>668</v>
      </c>
      <c r="C61" s="1" t="s">
        <v>1434</v>
      </c>
      <c r="E61" s="1" t="s">
        <v>54</v>
      </c>
      <c r="F61" s="1" t="s">
        <v>79</v>
      </c>
      <c r="G61" s="1" t="s">
        <v>36</v>
      </c>
      <c r="H61" s="1" t="s">
        <v>37</v>
      </c>
      <c r="I61" s="1" t="s">
        <v>38</v>
      </c>
      <c r="J61" s="1" t="s">
        <v>56</v>
      </c>
      <c r="K61" s="1">
        <v>5</v>
      </c>
      <c r="L61" s="1">
        <v>4</v>
      </c>
      <c r="M61" s="1" t="s">
        <v>669</v>
      </c>
      <c r="N61" s="1" t="s">
        <v>58</v>
      </c>
      <c r="O61" s="1" t="s">
        <v>670</v>
      </c>
      <c r="P61" s="1" t="s">
        <v>60</v>
      </c>
      <c r="Q61" s="1" t="s">
        <v>671</v>
      </c>
      <c r="R61" s="1" t="s">
        <v>669</v>
      </c>
      <c r="S61" s="1" t="s">
        <v>42</v>
      </c>
      <c r="T61" s="1" t="s">
        <v>62</v>
      </c>
      <c r="U61" s="1" t="s">
        <v>63</v>
      </c>
      <c r="V61" s="1" t="s">
        <v>672</v>
      </c>
      <c r="W61" s="1" t="s">
        <v>44</v>
      </c>
      <c r="X61" s="1" t="s">
        <v>45</v>
      </c>
      <c r="Y61" s="1" t="s">
        <v>673</v>
      </c>
      <c r="Z61" s="1" t="s">
        <v>674</v>
      </c>
      <c r="AB61" s="1" t="s">
        <v>48</v>
      </c>
      <c r="AC61" s="1" t="s">
        <v>99</v>
      </c>
      <c r="AE61" s="1" t="s">
        <v>50</v>
      </c>
      <c r="AF61" s="1" t="s">
        <v>65</v>
      </c>
      <c r="AI61" s="1" t="s">
        <v>51</v>
      </c>
      <c r="AJ61" s="1" t="s">
        <v>66</v>
      </c>
      <c r="AK61" s="1" t="s">
        <v>675</v>
      </c>
      <c r="AL61" s="1" t="s">
        <v>676</v>
      </c>
    </row>
    <row r="62" spans="1:38" x14ac:dyDescent="0.3">
      <c r="A62" s="1" t="str">
        <f>HYPERLINK("https://hsdes.intel.com/resource/14013184473","14013184473")</f>
        <v>14013184473</v>
      </c>
      <c r="B62" s="1" t="s">
        <v>677</v>
      </c>
      <c r="C62" s="1" t="s">
        <v>1434</v>
      </c>
      <c r="E62" s="1" t="s">
        <v>129</v>
      </c>
      <c r="F62" s="1" t="s">
        <v>79</v>
      </c>
      <c r="G62" s="1" t="s">
        <v>36</v>
      </c>
      <c r="H62" s="1" t="s">
        <v>37</v>
      </c>
      <c r="I62" s="1" t="s">
        <v>38</v>
      </c>
      <c r="J62" s="1" t="s">
        <v>521</v>
      </c>
      <c r="K62" s="1">
        <v>8</v>
      </c>
      <c r="L62" s="1">
        <v>6</v>
      </c>
      <c r="M62" s="1" t="s">
        <v>678</v>
      </c>
      <c r="N62" s="1" t="s">
        <v>132</v>
      </c>
      <c r="O62" s="1" t="s">
        <v>679</v>
      </c>
      <c r="P62" s="1" t="s">
        <v>680</v>
      </c>
      <c r="Q62" s="1" t="s">
        <v>681</v>
      </c>
      <c r="R62" s="1" t="s">
        <v>678</v>
      </c>
      <c r="S62" s="1" t="s">
        <v>122</v>
      </c>
      <c r="T62" s="1" t="s">
        <v>136</v>
      </c>
      <c r="U62" s="1" t="s">
        <v>137</v>
      </c>
      <c r="V62" s="1" t="s">
        <v>682</v>
      </c>
      <c r="W62" s="1" t="s">
        <v>44</v>
      </c>
      <c r="X62" s="1" t="s">
        <v>110</v>
      </c>
      <c r="Y62" s="1" t="s">
        <v>683</v>
      </c>
      <c r="Z62" s="1" t="s">
        <v>684</v>
      </c>
      <c r="AB62" s="1" t="s">
        <v>48</v>
      </c>
      <c r="AC62" s="1" t="s">
        <v>49</v>
      </c>
      <c r="AE62" s="1" t="s">
        <v>50</v>
      </c>
      <c r="AF62" s="1" t="s">
        <v>65</v>
      </c>
      <c r="AI62" s="1" t="s">
        <v>51</v>
      </c>
      <c r="AJ62" s="1" t="s">
        <v>66</v>
      </c>
      <c r="AK62" s="1" t="s">
        <v>685</v>
      </c>
      <c r="AL62" s="1" t="s">
        <v>686</v>
      </c>
    </row>
    <row r="63" spans="1:38" x14ac:dyDescent="0.3">
      <c r="A63" s="1" t="str">
        <f>HYPERLINK("https://hsdes.intel.com/resource/14013184525","14013184525")</f>
        <v>14013184525</v>
      </c>
      <c r="B63" s="1" t="s">
        <v>687</v>
      </c>
      <c r="C63" s="1" t="s">
        <v>1434</v>
      </c>
      <c r="E63" s="1" t="s">
        <v>34</v>
      </c>
      <c r="F63" s="1" t="s">
        <v>116</v>
      </c>
      <c r="G63" s="1" t="s">
        <v>36</v>
      </c>
      <c r="H63" s="1" t="s">
        <v>688</v>
      </c>
      <c r="I63" s="1" t="s">
        <v>38</v>
      </c>
      <c r="J63" s="1" t="s">
        <v>104</v>
      </c>
      <c r="K63" s="1">
        <v>10</v>
      </c>
      <c r="L63" s="1">
        <v>8</v>
      </c>
      <c r="M63" s="1" t="s">
        <v>689</v>
      </c>
      <c r="N63" s="1" t="s">
        <v>40</v>
      </c>
      <c r="O63" s="1" t="s">
        <v>690</v>
      </c>
      <c r="P63" s="1" t="s">
        <v>691</v>
      </c>
      <c r="Q63" s="1" t="s">
        <v>692</v>
      </c>
      <c r="R63" s="1" t="s">
        <v>689</v>
      </c>
      <c r="S63" s="1" t="s">
        <v>42</v>
      </c>
      <c r="U63" s="1" t="s">
        <v>43</v>
      </c>
      <c r="V63" s="1" t="s">
        <v>693</v>
      </c>
      <c r="W63" s="1" t="s">
        <v>44</v>
      </c>
      <c r="X63" s="1" t="s">
        <v>45</v>
      </c>
      <c r="Y63" s="1" t="s">
        <v>46</v>
      </c>
      <c r="Z63" s="1" t="s">
        <v>211</v>
      </c>
      <c r="AB63" s="1" t="s">
        <v>48</v>
      </c>
      <c r="AC63" s="1" t="s">
        <v>49</v>
      </c>
      <c r="AE63" s="1" t="s">
        <v>50</v>
      </c>
      <c r="AF63" s="1" t="s">
        <v>65</v>
      </c>
      <c r="AI63" s="1" t="s">
        <v>51</v>
      </c>
      <c r="AJ63" s="1" t="s">
        <v>52</v>
      </c>
      <c r="AK63" s="1" t="s">
        <v>694</v>
      </c>
      <c r="AL63" s="1" t="s">
        <v>695</v>
      </c>
    </row>
    <row r="64" spans="1:38" x14ac:dyDescent="0.3">
      <c r="A64" s="1" t="str">
        <f>HYPERLINK("https://hsdes.intel.com/resource/14013184603","14013184603")</f>
        <v>14013184603</v>
      </c>
      <c r="B64" s="1" t="s">
        <v>696</v>
      </c>
      <c r="C64" s="1" t="s">
        <v>1434</v>
      </c>
      <c r="E64" s="1" t="s">
        <v>34</v>
      </c>
      <c r="F64" s="1" t="s">
        <v>35</v>
      </c>
      <c r="G64" s="1" t="s">
        <v>36</v>
      </c>
      <c r="H64" s="1" t="s">
        <v>37</v>
      </c>
      <c r="I64" s="1" t="s">
        <v>38</v>
      </c>
      <c r="J64" s="1" t="s">
        <v>104</v>
      </c>
      <c r="K64" s="1">
        <v>5</v>
      </c>
      <c r="L64" s="1">
        <v>3</v>
      </c>
      <c r="M64" s="1" t="s">
        <v>697</v>
      </c>
      <c r="N64" s="1" t="s">
        <v>146</v>
      </c>
      <c r="O64" s="1" t="s">
        <v>698</v>
      </c>
      <c r="P64" s="1" t="s">
        <v>41</v>
      </c>
      <c r="Q64" s="1" t="s">
        <v>699</v>
      </c>
      <c r="R64" s="1" t="s">
        <v>697</v>
      </c>
      <c r="S64" s="1" t="s">
        <v>42</v>
      </c>
      <c r="U64" s="1" t="s">
        <v>43</v>
      </c>
      <c r="V64" s="1" t="s">
        <v>700</v>
      </c>
      <c r="W64" s="1" t="s">
        <v>44</v>
      </c>
      <c r="X64" s="1" t="s">
        <v>45</v>
      </c>
      <c r="Y64" s="1" t="s">
        <v>46</v>
      </c>
      <c r="Z64" s="1" t="s">
        <v>47</v>
      </c>
      <c r="AB64" s="1" t="s">
        <v>48</v>
      </c>
      <c r="AC64" s="1" t="s">
        <v>49</v>
      </c>
      <c r="AE64" s="1" t="s">
        <v>50</v>
      </c>
      <c r="AF64" s="1" t="s">
        <v>65</v>
      </c>
      <c r="AI64" s="1" t="s">
        <v>51</v>
      </c>
      <c r="AJ64" s="1" t="s">
        <v>66</v>
      </c>
      <c r="AK64" s="1" t="s">
        <v>701</v>
      </c>
      <c r="AL64" s="1" t="s">
        <v>702</v>
      </c>
    </row>
    <row r="65" spans="1:38" x14ac:dyDescent="0.3">
      <c r="A65" s="1" t="str">
        <f>HYPERLINK("https://hsdes.intel.com/resource/14013184823","14013184823")</f>
        <v>14013184823</v>
      </c>
      <c r="B65" s="1" t="s">
        <v>704</v>
      </c>
      <c r="C65" s="1" t="s">
        <v>1434</v>
      </c>
      <c r="E65" s="1" t="s">
        <v>34</v>
      </c>
      <c r="F65" s="1" t="s">
        <v>116</v>
      </c>
      <c r="G65" s="1" t="s">
        <v>36</v>
      </c>
      <c r="H65" s="1" t="s">
        <v>37</v>
      </c>
      <c r="I65" s="1" t="s">
        <v>38</v>
      </c>
      <c r="J65" s="1" t="s">
        <v>104</v>
      </c>
      <c r="K65" s="1">
        <v>5</v>
      </c>
      <c r="L65" s="1">
        <v>3</v>
      </c>
      <c r="M65" s="1" t="s">
        <v>705</v>
      </c>
      <c r="N65" s="1" t="s">
        <v>146</v>
      </c>
      <c r="O65" s="1" t="s">
        <v>706</v>
      </c>
      <c r="P65" s="1" t="s">
        <v>41</v>
      </c>
      <c r="Q65" s="1" t="s">
        <v>707</v>
      </c>
      <c r="R65" s="1" t="s">
        <v>705</v>
      </c>
      <c r="S65" s="1" t="s">
        <v>42</v>
      </c>
      <c r="U65" s="1" t="s">
        <v>43</v>
      </c>
      <c r="V65" s="1" t="s">
        <v>708</v>
      </c>
      <c r="W65" s="1" t="s">
        <v>44</v>
      </c>
      <c r="X65" s="1" t="s">
        <v>45</v>
      </c>
      <c r="Y65" s="1" t="s">
        <v>46</v>
      </c>
      <c r="Z65" s="1" t="s">
        <v>581</v>
      </c>
      <c r="AB65" s="1" t="s">
        <v>48</v>
      </c>
      <c r="AC65" s="1" t="s">
        <v>99</v>
      </c>
      <c r="AE65" s="1" t="s">
        <v>50</v>
      </c>
      <c r="AF65" s="1" t="s">
        <v>65</v>
      </c>
      <c r="AI65" s="1" t="s">
        <v>51</v>
      </c>
      <c r="AJ65" s="1" t="s">
        <v>66</v>
      </c>
      <c r="AK65" s="1" t="s">
        <v>709</v>
      </c>
      <c r="AL65" s="1" t="s">
        <v>710</v>
      </c>
    </row>
    <row r="66" spans="1:38" x14ac:dyDescent="0.3">
      <c r="A66" s="1" t="str">
        <f>HYPERLINK("https://hsdes.intel.com/resource/14013184835","14013184835")</f>
        <v>14013184835</v>
      </c>
      <c r="B66" s="1" t="s">
        <v>712</v>
      </c>
      <c r="C66" s="1" t="s">
        <v>1434</v>
      </c>
      <c r="E66" s="1" t="s">
        <v>34</v>
      </c>
      <c r="F66" s="1" t="s">
        <v>79</v>
      </c>
      <c r="G66" s="1" t="s">
        <v>36</v>
      </c>
      <c r="H66" s="1" t="s">
        <v>37</v>
      </c>
      <c r="I66" s="1" t="s">
        <v>38</v>
      </c>
      <c r="J66" s="1" t="s">
        <v>39</v>
      </c>
      <c r="K66" s="1">
        <v>6</v>
      </c>
      <c r="L66" s="1">
        <v>4</v>
      </c>
      <c r="M66" s="1" t="s">
        <v>713</v>
      </c>
      <c r="N66" s="1" t="s">
        <v>146</v>
      </c>
      <c r="O66" s="1" t="s">
        <v>714</v>
      </c>
      <c r="P66" s="1" t="s">
        <v>215</v>
      </c>
      <c r="Q66" s="1" t="s">
        <v>715</v>
      </c>
      <c r="R66" s="1" t="s">
        <v>713</v>
      </c>
      <c r="S66" s="1" t="s">
        <v>42</v>
      </c>
      <c r="U66" s="1" t="s">
        <v>43</v>
      </c>
      <c r="V66" s="1" t="s">
        <v>716</v>
      </c>
      <c r="W66" s="1" t="s">
        <v>44</v>
      </c>
      <c r="X66" s="1" t="s">
        <v>45</v>
      </c>
      <c r="Y66" s="1" t="s">
        <v>46</v>
      </c>
      <c r="Z66" s="1" t="s">
        <v>717</v>
      </c>
      <c r="AB66" s="1" t="s">
        <v>48</v>
      </c>
      <c r="AC66" s="1" t="s">
        <v>49</v>
      </c>
      <c r="AE66" s="1" t="s">
        <v>50</v>
      </c>
      <c r="AF66" s="1" t="s">
        <v>65</v>
      </c>
      <c r="AI66" s="1" t="s">
        <v>51</v>
      </c>
      <c r="AJ66" s="1" t="s">
        <v>718</v>
      </c>
      <c r="AK66" s="1" t="s">
        <v>719</v>
      </c>
      <c r="AL66" s="1" t="s">
        <v>720</v>
      </c>
    </row>
    <row r="67" spans="1:38" x14ac:dyDescent="0.3">
      <c r="A67" s="1" t="str">
        <f>HYPERLINK("https://hsdes.intel.com/resource/14013185220","14013185220")</f>
        <v>14013185220</v>
      </c>
      <c r="B67" s="1" t="s">
        <v>721</v>
      </c>
      <c r="C67" s="1" t="s">
        <v>1434</v>
      </c>
      <c r="E67" s="1" t="s">
        <v>417</v>
      </c>
      <c r="F67" s="1" t="s">
        <v>79</v>
      </c>
      <c r="G67" s="1" t="s">
        <v>36</v>
      </c>
      <c r="H67" s="1" t="s">
        <v>37</v>
      </c>
      <c r="I67" s="1" t="s">
        <v>38</v>
      </c>
      <c r="J67" s="1" t="s">
        <v>538</v>
      </c>
      <c r="K67" s="1">
        <v>8</v>
      </c>
      <c r="L67" s="1">
        <v>6</v>
      </c>
      <c r="M67" s="1" t="s">
        <v>722</v>
      </c>
      <c r="N67" s="1" t="s">
        <v>421</v>
      </c>
      <c r="O67" s="1" t="s">
        <v>723</v>
      </c>
      <c r="P67" s="1" t="s">
        <v>724</v>
      </c>
      <c r="Q67" s="1" t="s">
        <v>725</v>
      </c>
      <c r="R67" s="1" t="s">
        <v>722</v>
      </c>
      <c r="S67" s="1" t="s">
        <v>42</v>
      </c>
      <c r="U67" s="1" t="s">
        <v>417</v>
      </c>
      <c r="V67" s="1" t="s">
        <v>726</v>
      </c>
      <c r="W67" s="1" t="s">
        <v>44</v>
      </c>
      <c r="X67" s="1" t="s">
        <v>45</v>
      </c>
      <c r="Y67" s="1" t="s">
        <v>727</v>
      </c>
      <c r="Z67" s="1" t="s">
        <v>728</v>
      </c>
      <c r="AB67" s="1" t="s">
        <v>48</v>
      </c>
      <c r="AC67" s="1" t="s">
        <v>49</v>
      </c>
      <c r="AE67" s="1" t="s">
        <v>50</v>
      </c>
      <c r="AF67" s="1" t="s">
        <v>65</v>
      </c>
      <c r="AI67" s="1" t="s">
        <v>51</v>
      </c>
      <c r="AJ67" s="1" t="s">
        <v>66</v>
      </c>
      <c r="AK67" s="1" t="s">
        <v>729</v>
      </c>
      <c r="AL67" s="1" t="s">
        <v>730</v>
      </c>
    </row>
    <row r="68" spans="1:38" x14ac:dyDescent="0.3">
      <c r="A68" s="1" t="str">
        <f>HYPERLINK("https://hsdes.intel.com/resource/14013185226","14013185226")</f>
        <v>14013185226</v>
      </c>
      <c r="B68" s="1" t="s">
        <v>731</v>
      </c>
      <c r="C68" s="1" t="s">
        <v>1434</v>
      </c>
      <c r="E68" s="1" t="s">
        <v>34</v>
      </c>
      <c r="F68" s="1" t="s">
        <v>116</v>
      </c>
      <c r="G68" s="1" t="s">
        <v>36</v>
      </c>
      <c r="H68" s="1" t="s">
        <v>37</v>
      </c>
      <c r="I68" s="1" t="s">
        <v>38</v>
      </c>
      <c r="J68" s="1" t="s">
        <v>144</v>
      </c>
      <c r="K68" s="1">
        <v>8</v>
      </c>
      <c r="L68" s="1">
        <v>6</v>
      </c>
      <c r="M68" s="1" t="s">
        <v>732</v>
      </c>
      <c r="N68" s="1" t="s">
        <v>40</v>
      </c>
      <c r="O68" s="1" t="s">
        <v>733</v>
      </c>
      <c r="P68" s="1" t="s">
        <v>409</v>
      </c>
      <c r="Q68" s="1" t="s">
        <v>734</v>
      </c>
      <c r="R68" s="1" t="s">
        <v>732</v>
      </c>
      <c r="S68" s="1" t="s">
        <v>42</v>
      </c>
      <c r="U68" s="1" t="s">
        <v>43</v>
      </c>
      <c r="V68" s="1" t="s">
        <v>735</v>
      </c>
      <c r="W68" s="1" t="s">
        <v>44</v>
      </c>
      <c r="X68" s="1" t="s">
        <v>45</v>
      </c>
      <c r="Y68" s="1" t="s">
        <v>46</v>
      </c>
      <c r="Z68" s="1" t="s">
        <v>736</v>
      </c>
      <c r="AB68" s="1" t="s">
        <v>48</v>
      </c>
      <c r="AC68" s="1" t="s">
        <v>49</v>
      </c>
      <c r="AE68" s="1" t="s">
        <v>50</v>
      </c>
      <c r="AF68" s="1" t="s">
        <v>65</v>
      </c>
      <c r="AI68" s="1" t="s">
        <v>51</v>
      </c>
      <c r="AJ68" s="1" t="s">
        <v>66</v>
      </c>
      <c r="AK68" s="1" t="s">
        <v>737</v>
      </c>
      <c r="AL68" s="1" t="s">
        <v>738</v>
      </c>
    </row>
    <row r="69" spans="1:38" x14ac:dyDescent="0.3">
      <c r="A69" s="1" t="str">
        <f>HYPERLINK("https://hsdes.intel.com/resource/14013185276","14013185276")</f>
        <v>14013185276</v>
      </c>
      <c r="B69" s="1" t="s">
        <v>739</v>
      </c>
      <c r="C69" s="1" t="s">
        <v>1434</v>
      </c>
      <c r="E69" s="1" t="s">
        <v>54</v>
      </c>
      <c r="F69" s="1" t="s">
        <v>79</v>
      </c>
      <c r="G69" s="1" t="s">
        <v>36</v>
      </c>
      <c r="H69" s="1" t="s">
        <v>37</v>
      </c>
      <c r="I69" s="1" t="s">
        <v>38</v>
      </c>
      <c r="J69" s="1" t="s">
        <v>117</v>
      </c>
      <c r="K69" s="1">
        <v>18</v>
      </c>
      <c r="L69" s="1">
        <v>8</v>
      </c>
      <c r="M69" s="1" t="s">
        <v>740</v>
      </c>
      <c r="N69" s="1" t="s">
        <v>58</v>
      </c>
      <c r="O69" s="1" t="s">
        <v>741</v>
      </c>
      <c r="P69" s="1" t="s">
        <v>742</v>
      </c>
      <c r="Q69" s="1" t="s">
        <v>743</v>
      </c>
      <c r="R69" s="1" t="s">
        <v>740</v>
      </c>
      <c r="S69" s="1" t="s">
        <v>42</v>
      </c>
      <c r="T69" s="1" t="s">
        <v>62</v>
      </c>
      <c r="U69" s="1" t="s">
        <v>63</v>
      </c>
      <c r="V69" s="1" t="s">
        <v>744</v>
      </c>
      <c r="W69" s="1" t="s">
        <v>44</v>
      </c>
      <c r="X69" s="1" t="s">
        <v>45</v>
      </c>
      <c r="Y69" s="1" t="s">
        <v>745</v>
      </c>
      <c r="Z69" s="1" t="s">
        <v>746</v>
      </c>
      <c r="AB69" s="1" t="s">
        <v>48</v>
      </c>
      <c r="AC69" s="1" t="s">
        <v>49</v>
      </c>
      <c r="AE69" s="1" t="s">
        <v>50</v>
      </c>
      <c r="AF69" s="1" t="s">
        <v>65</v>
      </c>
      <c r="AI69" s="1" t="s">
        <v>51</v>
      </c>
      <c r="AJ69" s="1" t="s">
        <v>66</v>
      </c>
      <c r="AK69" s="1" t="s">
        <v>747</v>
      </c>
      <c r="AL69" s="1" t="s">
        <v>748</v>
      </c>
    </row>
    <row r="70" spans="1:38" x14ac:dyDescent="0.3">
      <c r="A70" s="1" t="str">
        <f>HYPERLINK("https://hsdes.intel.com/resource/14013185278","14013185278")</f>
        <v>14013185278</v>
      </c>
      <c r="B70" s="1" t="s">
        <v>749</v>
      </c>
      <c r="C70" s="1" t="s">
        <v>1434</v>
      </c>
      <c r="E70" s="1" t="s">
        <v>54</v>
      </c>
      <c r="F70" s="1" t="s">
        <v>116</v>
      </c>
      <c r="G70" s="1" t="s">
        <v>36</v>
      </c>
      <c r="H70" s="1" t="s">
        <v>37</v>
      </c>
      <c r="I70" s="1" t="s">
        <v>38</v>
      </c>
      <c r="J70" s="1" t="s">
        <v>117</v>
      </c>
      <c r="K70" s="1">
        <v>25</v>
      </c>
      <c r="L70" s="1">
        <v>5</v>
      </c>
      <c r="M70" s="1" t="s">
        <v>750</v>
      </c>
      <c r="N70" s="1" t="s">
        <v>58</v>
      </c>
      <c r="O70" s="1" t="s">
        <v>751</v>
      </c>
      <c r="P70" s="1" t="s">
        <v>409</v>
      </c>
      <c r="Q70" s="1" t="s">
        <v>752</v>
      </c>
      <c r="R70" s="1" t="s">
        <v>750</v>
      </c>
      <c r="S70" s="1" t="s">
        <v>42</v>
      </c>
      <c r="T70" s="1" t="s">
        <v>62</v>
      </c>
      <c r="U70" s="1" t="s">
        <v>63</v>
      </c>
      <c r="V70" s="1" t="s">
        <v>753</v>
      </c>
      <c r="W70" s="1" t="s">
        <v>44</v>
      </c>
      <c r="X70" s="1" t="s">
        <v>45</v>
      </c>
      <c r="Y70" s="1" t="s">
        <v>754</v>
      </c>
      <c r="Z70" s="1" t="s">
        <v>755</v>
      </c>
      <c r="AB70" s="1" t="s">
        <v>48</v>
      </c>
      <c r="AC70" s="1" t="s">
        <v>49</v>
      </c>
      <c r="AE70" s="1" t="s">
        <v>50</v>
      </c>
      <c r="AF70" s="1" t="s">
        <v>65</v>
      </c>
      <c r="AI70" s="1" t="s">
        <v>51</v>
      </c>
      <c r="AJ70" s="1" t="s">
        <v>66</v>
      </c>
      <c r="AK70" s="1" t="s">
        <v>756</v>
      </c>
      <c r="AL70" s="1" t="s">
        <v>757</v>
      </c>
    </row>
    <row r="71" spans="1:38" x14ac:dyDescent="0.3">
      <c r="A71" s="1" t="str">
        <f>HYPERLINK("https://hsdes.intel.com/resource/14013185356","14013185356")</f>
        <v>14013185356</v>
      </c>
      <c r="B71" s="1" t="s">
        <v>758</v>
      </c>
      <c r="C71" s="1" t="s">
        <v>1434</v>
      </c>
      <c r="E71" s="1" t="s">
        <v>129</v>
      </c>
      <c r="F71" s="1" t="s">
        <v>55</v>
      </c>
      <c r="G71" s="1" t="s">
        <v>36</v>
      </c>
      <c r="H71" s="1" t="s">
        <v>37</v>
      </c>
      <c r="I71" s="1" t="s">
        <v>38</v>
      </c>
      <c r="J71" s="1" t="s">
        <v>549</v>
      </c>
      <c r="K71" s="1">
        <v>7</v>
      </c>
      <c r="L71" s="1">
        <v>5</v>
      </c>
      <c r="M71" s="1" t="s">
        <v>759</v>
      </c>
      <c r="N71" s="1" t="s">
        <v>132</v>
      </c>
      <c r="O71" s="1" t="s">
        <v>760</v>
      </c>
      <c r="P71" s="1" t="s">
        <v>761</v>
      </c>
      <c r="Q71" s="1" t="s">
        <v>762</v>
      </c>
      <c r="R71" s="1" t="s">
        <v>759</v>
      </c>
      <c r="S71" s="1" t="s">
        <v>122</v>
      </c>
      <c r="T71" s="1" t="s">
        <v>136</v>
      </c>
      <c r="U71" s="1" t="s">
        <v>137</v>
      </c>
      <c r="V71" s="1" t="s">
        <v>763</v>
      </c>
      <c r="W71" s="1" t="s">
        <v>44</v>
      </c>
      <c r="X71" s="1" t="s">
        <v>45</v>
      </c>
      <c r="Y71" s="1" t="s">
        <v>46</v>
      </c>
      <c r="Z71" s="1" t="s">
        <v>211</v>
      </c>
      <c r="AB71" s="1" t="s">
        <v>48</v>
      </c>
      <c r="AC71" s="1" t="s">
        <v>49</v>
      </c>
      <c r="AE71" s="1" t="s">
        <v>50</v>
      </c>
      <c r="AF71" s="1" t="s">
        <v>65</v>
      </c>
      <c r="AI71" s="1" t="s">
        <v>51</v>
      </c>
      <c r="AJ71" s="1" t="s">
        <v>293</v>
      </c>
      <c r="AK71" s="1" t="s">
        <v>764</v>
      </c>
      <c r="AL71" s="1" t="s">
        <v>765</v>
      </c>
    </row>
    <row r="72" spans="1:38" x14ac:dyDescent="0.3">
      <c r="A72" s="1" t="str">
        <f>HYPERLINK("https://hsdes.intel.com/resource/14013185370","14013185370")</f>
        <v>14013185370</v>
      </c>
      <c r="B72" s="1" t="s">
        <v>766</v>
      </c>
      <c r="C72" s="1" t="s">
        <v>1434</v>
      </c>
      <c r="E72" s="1" t="s">
        <v>417</v>
      </c>
      <c r="F72" s="1" t="s">
        <v>79</v>
      </c>
      <c r="G72" s="1" t="s">
        <v>36</v>
      </c>
      <c r="H72" s="1" t="s">
        <v>37</v>
      </c>
      <c r="I72" s="1" t="s">
        <v>38</v>
      </c>
      <c r="J72" s="1" t="s">
        <v>538</v>
      </c>
      <c r="K72" s="1">
        <v>8</v>
      </c>
      <c r="L72" s="1">
        <v>6</v>
      </c>
      <c r="M72" s="1" t="s">
        <v>767</v>
      </c>
      <c r="N72" s="1" t="s">
        <v>421</v>
      </c>
      <c r="O72" s="1" t="s">
        <v>768</v>
      </c>
      <c r="P72" s="1" t="s">
        <v>769</v>
      </c>
      <c r="Q72" s="1" t="s">
        <v>770</v>
      </c>
      <c r="R72" s="1" t="s">
        <v>767</v>
      </c>
      <c r="S72" s="1" t="s">
        <v>42</v>
      </c>
      <c r="U72" s="1" t="s">
        <v>417</v>
      </c>
      <c r="V72" s="1" t="s">
        <v>771</v>
      </c>
      <c r="W72" s="1" t="s">
        <v>44</v>
      </c>
      <c r="X72" s="1" t="s">
        <v>110</v>
      </c>
      <c r="Y72" s="1" t="s">
        <v>772</v>
      </c>
      <c r="Z72" s="1" t="s">
        <v>773</v>
      </c>
      <c r="AB72" s="1" t="s">
        <v>48</v>
      </c>
      <c r="AC72" s="1" t="s">
        <v>49</v>
      </c>
      <c r="AE72" s="1" t="s">
        <v>50</v>
      </c>
      <c r="AF72" s="1" t="s">
        <v>65</v>
      </c>
      <c r="AI72" s="1" t="s">
        <v>51</v>
      </c>
      <c r="AJ72" s="1" t="s">
        <v>66</v>
      </c>
      <c r="AK72" s="1" t="s">
        <v>774</v>
      </c>
      <c r="AL72" s="1" t="s">
        <v>775</v>
      </c>
    </row>
    <row r="73" spans="1:38" x14ac:dyDescent="0.3">
      <c r="A73" s="1" t="str">
        <f>HYPERLINK("https://hsdes.intel.com/resource/14013185376","14013185376")</f>
        <v>14013185376</v>
      </c>
      <c r="B73" s="1" t="s">
        <v>776</v>
      </c>
      <c r="C73" s="1" t="s">
        <v>1434</v>
      </c>
      <c r="E73" s="1" t="s">
        <v>417</v>
      </c>
      <c r="F73" s="1" t="s">
        <v>79</v>
      </c>
      <c r="G73" s="1" t="s">
        <v>36</v>
      </c>
      <c r="H73" s="1" t="s">
        <v>37</v>
      </c>
      <c r="I73" s="1" t="s">
        <v>38</v>
      </c>
      <c r="J73" s="1" t="s">
        <v>130</v>
      </c>
      <c r="K73" s="1">
        <v>10</v>
      </c>
      <c r="L73" s="1">
        <v>8</v>
      </c>
      <c r="M73" s="1" t="s">
        <v>777</v>
      </c>
      <c r="N73" s="1" t="s">
        <v>421</v>
      </c>
      <c r="O73" s="1" t="s">
        <v>778</v>
      </c>
      <c r="P73" s="1" t="s">
        <v>779</v>
      </c>
      <c r="Q73" s="1" t="s">
        <v>780</v>
      </c>
      <c r="R73" s="1" t="s">
        <v>777</v>
      </c>
      <c r="S73" s="1" t="s">
        <v>122</v>
      </c>
      <c r="U73" s="1" t="s">
        <v>417</v>
      </c>
      <c r="V73" s="1" t="s">
        <v>781</v>
      </c>
      <c r="W73" s="1" t="s">
        <v>44</v>
      </c>
      <c r="X73" s="1" t="s">
        <v>45</v>
      </c>
      <c r="Y73" s="1" t="s">
        <v>772</v>
      </c>
      <c r="Z73" s="1" t="s">
        <v>773</v>
      </c>
      <c r="AB73" s="1" t="s">
        <v>48</v>
      </c>
      <c r="AC73" s="1" t="s">
        <v>49</v>
      </c>
      <c r="AE73" s="1" t="s">
        <v>50</v>
      </c>
      <c r="AF73" s="1" t="s">
        <v>65</v>
      </c>
      <c r="AI73" s="1" t="s">
        <v>51</v>
      </c>
      <c r="AJ73" s="1" t="s">
        <v>66</v>
      </c>
      <c r="AK73" s="1" t="s">
        <v>782</v>
      </c>
      <c r="AL73" s="1" t="s">
        <v>783</v>
      </c>
    </row>
    <row r="74" spans="1:38" x14ac:dyDescent="0.3">
      <c r="A74" s="1" t="str">
        <f>HYPERLINK("https://hsdes.intel.com/resource/14013185378","14013185378")</f>
        <v>14013185378</v>
      </c>
      <c r="B74" s="1" t="s">
        <v>784</v>
      </c>
      <c r="C74" s="1" t="s">
        <v>1434</v>
      </c>
      <c r="E74" s="1" t="s">
        <v>417</v>
      </c>
      <c r="F74" s="1" t="s">
        <v>79</v>
      </c>
      <c r="G74" s="1" t="s">
        <v>36</v>
      </c>
      <c r="H74" s="1" t="s">
        <v>37</v>
      </c>
      <c r="I74" s="1" t="s">
        <v>38</v>
      </c>
      <c r="J74" s="1" t="s">
        <v>130</v>
      </c>
      <c r="K74" s="1">
        <v>10</v>
      </c>
      <c r="L74" s="1">
        <v>8</v>
      </c>
      <c r="M74" s="1" t="s">
        <v>785</v>
      </c>
      <c r="N74" s="1" t="s">
        <v>421</v>
      </c>
      <c r="O74" s="1" t="s">
        <v>768</v>
      </c>
      <c r="P74" s="1" t="s">
        <v>769</v>
      </c>
      <c r="Q74" s="1" t="s">
        <v>786</v>
      </c>
      <c r="R74" s="1" t="s">
        <v>785</v>
      </c>
      <c r="S74" s="1" t="s">
        <v>122</v>
      </c>
      <c r="U74" s="1" t="s">
        <v>417</v>
      </c>
      <c r="V74" s="1" t="s">
        <v>787</v>
      </c>
      <c r="W74" s="1" t="s">
        <v>44</v>
      </c>
      <c r="X74" s="1" t="s">
        <v>45</v>
      </c>
      <c r="Y74" s="1" t="s">
        <v>772</v>
      </c>
      <c r="Z74" s="1" t="s">
        <v>773</v>
      </c>
      <c r="AB74" s="1" t="s">
        <v>48</v>
      </c>
      <c r="AC74" s="1" t="s">
        <v>49</v>
      </c>
      <c r="AE74" s="1" t="s">
        <v>50</v>
      </c>
      <c r="AF74" s="1" t="s">
        <v>65</v>
      </c>
      <c r="AI74" s="1" t="s">
        <v>51</v>
      </c>
      <c r="AJ74" s="1" t="s">
        <v>66</v>
      </c>
      <c r="AK74" s="1" t="s">
        <v>788</v>
      </c>
      <c r="AL74" s="1" t="s">
        <v>789</v>
      </c>
    </row>
    <row r="75" spans="1:38" x14ac:dyDescent="0.3">
      <c r="A75" s="1" t="str">
        <f>HYPERLINK("https://hsdes.intel.com/resource/14013185388","14013185388")</f>
        <v>14013185388</v>
      </c>
      <c r="B75" s="1" t="s">
        <v>790</v>
      </c>
      <c r="C75" s="1" t="s">
        <v>1434</v>
      </c>
      <c r="E75" s="1" t="s">
        <v>417</v>
      </c>
      <c r="F75" s="1" t="s">
        <v>79</v>
      </c>
      <c r="G75" s="1" t="s">
        <v>36</v>
      </c>
      <c r="H75" s="1" t="s">
        <v>37</v>
      </c>
      <c r="I75" s="1" t="s">
        <v>38</v>
      </c>
      <c r="J75" s="1" t="s">
        <v>538</v>
      </c>
      <c r="K75" s="1">
        <v>10</v>
      </c>
      <c r="L75" s="1">
        <v>8</v>
      </c>
      <c r="M75" s="1" t="s">
        <v>791</v>
      </c>
      <c r="N75" s="1" t="s">
        <v>421</v>
      </c>
      <c r="O75" s="1" t="s">
        <v>792</v>
      </c>
      <c r="P75" s="1" t="s">
        <v>769</v>
      </c>
      <c r="Q75" s="1" t="s">
        <v>793</v>
      </c>
      <c r="R75" s="1" t="s">
        <v>791</v>
      </c>
      <c r="S75" s="1" t="s">
        <v>122</v>
      </c>
      <c r="U75" s="1" t="s">
        <v>417</v>
      </c>
      <c r="V75" s="1" t="s">
        <v>794</v>
      </c>
      <c r="W75" s="1" t="s">
        <v>44</v>
      </c>
      <c r="X75" s="1" t="s">
        <v>45</v>
      </c>
      <c r="Y75" s="1" t="s">
        <v>772</v>
      </c>
      <c r="Z75" s="1" t="s">
        <v>773</v>
      </c>
      <c r="AB75" s="1" t="s">
        <v>48</v>
      </c>
      <c r="AC75" s="1" t="s">
        <v>49</v>
      </c>
      <c r="AE75" s="1" t="s">
        <v>50</v>
      </c>
      <c r="AF75" s="1" t="s">
        <v>65</v>
      </c>
      <c r="AI75" s="1" t="s">
        <v>51</v>
      </c>
      <c r="AJ75" s="1" t="s">
        <v>66</v>
      </c>
      <c r="AK75" s="1" t="s">
        <v>795</v>
      </c>
      <c r="AL75" s="1" t="s">
        <v>796</v>
      </c>
    </row>
    <row r="76" spans="1:38" x14ac:dyDescent="0.3">
      <c r="A76" s="1" t="str">
        <f>HYPERLINK("https://hsdes.intel.com/resource/14013185476","14013185476")</f>
        <v>14013185476</v>
      </c>
      <c r="B76" s="1" t="s">
        <v>797</v>
      </c>
      <c r="C76" s="1" t="s">
        <v>1434</v>
      </c>
      <c r="E76" s="1" t="s">
        <v>129</v>
      </c>
      <c r="F76" s="1" t="s">
        <v>55</v>
      </c>
      <c r="G76" s="1" t="s">
        <v>36</v>
      </c>
      <c r="H76" s="1" t="s">
        <v>37</v>
      </c>
      <c r="I76" s="1" t="s">
        <v>38</v>
      </c>
      <c r="J76" s="1" t="s">
        <v>549</v>
      </c>
      <c r="K76" s="1">
        <v>8</v>
      </c>
      <c r="L76" s="1">
        <v>6</v>
      </c>
      <c r="M76" s="1" t="s">
        <v>798</v>
      </c>
      <c r="N76" s="1" t="s">
        <v>132</v>
      </c>
      <c r="O76" s="1" t="s">
        <v>799</v>
      </c>
      <c r="P76" s="1" t="s">
        <v>761</v>
      </c>
      <c r="Q76" s="1" t="s">
        <v>800</v>
      </c>
      <c r="R76" s="1" t="s">
        <v>798</v>
      </c>
      <c r="S76" s="1" t="s">
        <v>122</v>
      </c>
      <c r="T76" s="1" t="s">
        <v>136</v>
      </c>
      <c r="U76" s="1" t="s">
        <v>137</v>
      </c>
      <c r="V76" s="1" t="s">
        <v>801</v>
      </c>
      <c r="W76" s="1" t="s">
        <v>44</v>
      </c>
      <c r="X76" s="1" t="s">
        <v>45</v>
      </c>
      <c r="Y76" s="1" t="s">
        <v>210</v>
      </c>
      <c r="Z76" s="1" t="s">
        <v>211</v>
      </c>
      <c r="AB76" s="1" t="s">
        <v>48</v>
      </c>
      <c r="AC76" s="1" t="s">
        <v>49</v>
      </c>
      <c r="AE76" s="1" t="s">
        <v>50</v>
      </c>
      <c r="AF76" s="1" t="s">
        <v>65</v>
      </c>
      <c r="AI76" s="1" t="s">
        <v>51</v>
      </c>
      <c r="AJ76" s="1" t="s">
        <v>293</v>
      </c>
      <c r="AK76" s="1" t="s">
        <v>802</v>
      </c>
      <c r="AL76" s="1" t="s">
        <v>803</v>
      </c>
    </row>
    <row r="77" spans="1:38" x14ac:dyDescent="0.3">
      <c r="A77" s="1" t="str">
        <f>HYPERLINK("https://hsdes.intel.com/resource/14013185479","14013185479")</f>
        <v>14013185479</v>
      </c>
      <c r="B77" s="1" t="s">
        <v>804</v>
      </c>
      <c r="C77" s="1" t="s">
        <v>1434</v>
      </c>
      <c r="E77" s="1" t="s">
        <v>129</v>
      </c>
      <c r="F77" s="1" t="s">
        <v>116</v>
      </c>
      <c r="G77" s="1" t="s">
        <v>36</v>
      </c>
      <c r="H77" s="1" t="s">
        <v>37</v>
      </c>
      <c r="I77" s="1" t="s">
        <v>38</v>
      </c>
      <c r="J77" s="1" t="s">
        <v>462</v>
      </c>
      <c r="K77" s="1">
        <v>25</v>
      </c>
      <c r="L77" s="1">
        <v>5</v>
      </c>
      <c r="M77" s="1" t="s">
        <v>805</v>
      </c>
      <c r="N77" s="1" t="s">
        <v>132</v>
      </c>
      <c r="O77" s="1" t="s">
        <v>806</v>
      </c>
      <c r="P77" s="1" t="s">
        <v>807</v>
      </c>
      <c r="Q77" s="1" t="s">
        <v>808</v>
      </c>
      <c r="R77" s="1" t="s">
        <v>805</v>
      </c>
      <c r="S77" s="1" t="s">
        <v>122</v>
      </c>
      <c r="T77" s="1" t="s">
        <v>136</v>
      </c>
      <c r="U77" s="1" t="s">
        <v>137</v>
      </c>
      <c r="V77" s="1" t="s">
        <v>809</v>
      </c>
      <c r="W77" s="1" t="s">
        <v>44</v>
      </c>
      <c r="X77" s="1" t="s">
        <v>45</v>
      </c>
      <c r="Y77" s="1" t="s">
        <v>46</v>
      </c>
      <c r="Z77" s="1" t="s">
        <v>211</v>
      </c>
      <c r="AB77" s="1" t="s">
        <v>48</v>
      </c>
      <c r="AC77" s="1" t="s">
        <v>49</v>
      </c>
      <c r="AE77" s="1" t="s">
        <v>50</v>
      </c>
      <c r="AF77" s="1" t="s">
        <v>65</v>
      </c>
      <c r="AI77" s="1" t="s">
        <v>51</v>
      </c>
      <c r="AJ77" s="1" t="s">
        <v>293</v>
      </c>
      <c r="AK77" s="1" t="s">
        <v>810</v>
      </c>
      <c r="AL77" s="1" t="s">
        <v>811</v>
      </c>
    </row>
    <row r="78" spans="1:38" x14ac:dyDescent="0.3">
      <c r="A78" s="1" t="str">
        <f>HYPERLINK("https://hsdes.intel.com/resource/14013185500","14013185500")</f>
        <v>14013185500</v>
      </c>
      <c r="B78" s="1" t="s">
        <v>812</v>
      </c>
      <c r="C78" s="1" t="s">
        <v>1434</v>
      </c>
      <c r="E78" s="1" t="s">
        <v>34</v>
      </c>
      <c r="F78" s="1" t="s">
        <v>711</v>
      </c>
      <c r="G78" s="1" t="s">
        <v>36</v>
      </c>
      <c r="H78" s="1" t="s">
        <v>37</v>
      </c>
      <c r="I78" s="1" t="s">
        <v>38</v>
      </c>
      <c r="J78" s="1" t="s">
        <v>201</v>
      </c>
      <c r="K78" s="1">
        <v>10</v>
      </c>
      <c r="L78" s="1">
        <v>4</v>
      </c>
      <c r="M78" s="1" t="s">
        <v>813</v>
      </c>
      <c r="N78" s="1" t="s">
        <v>146</v>
      </c>
      <c r="O78" s="1" t="s">
        <v>814</v>
      </c>
      <c r="P78" s="1" t="s">
        <v>215</v>
      </c>
      <c r="Q78" s="1" t="s">
        <v>815</v>
      </c>
      <c r="R78" s="1" t="s">
        <v>813</v>
      </c>
      <c r="S78" s="1" t="s">
        <v>122</v>
      </c>
      <c r="U78" s="1" t="s">
        <v>43</v>
      </c>
      <c r="V78" s="1" t="s">
        <v>816</v>
      </c>
      <c r="W78" s="1" t="s">
        <v>44</v>
      </c>
      <c r="X78" s="1" t="s">
        <v>45</v>
      </c>
      <c r="Y78" s="1" t="s">
        <v>745</v>
      </c>
      <c r="Z78" s="1" t="s">
        <v>755</v>
      </c>
      <c r="AB78" s="1" t="s">
        <v>48</v>
      </c>
      <c r="AC78" s="1" t="s">
        <v>49</v>
      </c>
      <c r="AE78" s="1" t="s">
        <v>50</v>
      </c>
      <c r="AF78" s="1" t="s">
        <v>65</v>
      </c>
      <c r="AI78" s="1" t="s">
        <v>51</v>
      </c>
      <c r="AJ78" s="1" t="s">
        <v>66</v>
      </c>
      <c r="AK78" s="1" t="s">
        <v>817</v>
      </c>
      <c r="AL78" s="1" t="s">
        <v>818</v>
      </c>
    </row>
    <row r="79" spans="1:38" x14ac:dyDescent="0.3">
      <c r="A79" s="1" t="str">
        <f>HYPERLINK("https://hsdes.intel.com/resource/14013185503","14013185503")</f>
        <v>14013185503</v>
      </c>
      <c r="B79" s="1" t="s">
        <v>819</v>
      </c>
      <c r="C79" s="1" t="s">
        <v>1434</v>
      </c>
      <c r="E79" s="1" t="s">
        <v>129</v>
      </c>
      <c r="F79" s="1" t="s">
        <v>116</v>
      </c>
      <c r="G79" s="1" t="s">
        <v>36</v>
      </c>
      <c r="H79" s="1" t="s">
        <v>37</v>
      </c>
      <c r="I79" s="1" t="s">
        <v>38</v>
      </c>
      <c r="J79" s="1" t="s">
        <v>512</v>
      </c>
      <c r="K79" s="1">
        <v>8</v>
      </c>
      <c r="L79" s="1">
        <v>6</v>
      </c>
      <c r="M79" s="1" t="s">
        <v>820</v>
      </c>
      <c r="N79" s="1" t="s">
        <v>132</v>
      </c>
      <c r="O79" s="1" t="s">
        <v>821</v>
      </c>
      <c r="P79" s="1" t="s">
        <v>822</v>
      </c>
      <c r="Q79" s="1" t="s">
        <v>823</v>
      </c>
      <c r="R79" s="1" t="s">
        <v>820</v>
      </c>
      <c r="S79" s="1" t="s">
        <v>122</v>
      </c>
      <c r="T79" s="1" t="s">
        <v>136</v>
      </c>
      <c r="U79" s="1" t="s">
        <v>137</v>
      </c>
      <c r="V79" s="1" t="s">
        <v>824</v>
      </c>
      <c r="W79" s="1" t="s">
        <v>44</v>
      </c>
      <c r="X79" s="1" t="s">
        <v>45</v>
      </c>
      <c r="Y79" s="1" t="s">
        <v>46</v>
      </c>
      <c r="Z79" s="1" t="s">
        <v>211</v>
      </c>
      <c r="AB79" s="1" t="s">
        <v>48</v>
      </c>
      <c r="AC79" s="1" t="s">
        <v>49</v>
      </c>
      <c r="AE79" s="1" t="s">
        <v>50</v>
      </c>
      <c r="AF79" s="1" t="s">
        <v>65</v>
      </c>
      <c r="AI79" s="1" t="s">
        <v>51</v>
      </c>
      <c r="AJ79" s="1" t="s">
        <v>293</v>
      </c>
      <c r="AK79" s="1" t="s">
        <v>825</v>
      </c>
      <c r="AL79" s="1" t="s">
        <v>826</v>
      </c>
    </row>
    <row r="80" spans="1:38" x14ac:dyDescent="0.3">
      <c r="A80" s="1" t="str">
        <f>HYPERLINK("https://hsdes.intel.com/resource/14013185707","14013185707")</f>
        <v>14013185707</v>
      </c>
      <c r="B80" s="1" t="s">
        <v>827</v>
      </c>
      <c r="C80" s="1" t="s">
        <v>1434</v>
      </c>
      <c r="E80" s="1" t="s">
        <v>43</v>
      </c>
      <c r="F80" s="1" t="s">
        <v>79</v>
      </c>
      <c r="G80" s="1" t="s">
        <v>36</v>
      </c>
      <c r="H80" s="1" t="s">
        <v>37</v>
      </c>
      <c r="I80" s="1" t="s">
        <v>38</v>
      </c>
      <c r="J80" s="1" t="s">
        <v>538</v>
      </c>
      <c r="K80" s="1">
        <v>8</v>
      </c>
      <c r="L80" s="1">
        <v>6</v>
      </c>
      <c r="M80" s="1" t="s">
        <v>828</v>
      </c>
      <c r="N80" s="1" t="s">
        <v>182</v>
      </c>
      <c r="O80" s="1" t="s">
        <v>829</v>
      </c>
      <c r="P80" s="1" t="s">
        <v>830</v>
      </c>
      <c r="Q80" s="1" t="s">
        <v>831</v>
      </c>
      <c r="R80" s="1" t="s">
        <v>828</v>
      </c>
      <c r="S80" s="1" t="s">
        <v>42</v>
      </c>
      <c r="U80" s="1" t="s">
        <v>186</v>
      </c>
      <c r="V80" s="1" t="s">
        <v>832</v>
      </c>
      <c r="W80" s="1" t="s">
        <v>44</v>
      </c>
      <c r="X80" s="1" t="s">
        <v>110</v>
      </c>
      <c r="Y80" s="1" t="s">
        <v>833</v>
      </c>
      <c r="Z80" s="1" t="s">
        <v>834</v>
      </c>
      <c r="AB80" s="1" t="s">
        <v>48</v>
      </c>
      <c r="AC80" s="1" t="s">
        <v>333</v>
      </c>
      <c r="AE80" s="1" t="s">
        <v>50</v>
      </c>
      <c r="AF80" s="1" t="s">
        <v>65</v>
      </c>
      <c r="AI80" s="1" t="s">
        <v>51</v>
      </c>
      <c r="AJ80" s="1" t="s">
        <v>66</v>
      </c>
      <c r="AK80" s="1" t="s">
        <v>835</v>
      </c>
      <c r="AL80" s="1" t="s">
        <v>836</v>
      </c>
    </row>
    <row r="81" spans="1:38" x14ac:dyDescent="0.3">
      <c r="A81" s="1" t="str">
        <f>HYPERLINK("https://hsdes.intel.com/resource/14013185714","14013185714")</f>
        <v>14013185714</v>
      </c>
      <c r="B81" s="1" t="s">
        <v>837</v>
      </c>
      <c r="C81" s="1" t="s">
        <v>1434</v>
      </c>
      <c r="E81" s="1" t="s">
        <v>43</v>
      </c>
      <c r="F81" s="1" t="s">
        <v>79</v>
      </c>
      <c r="G81" s="1" t="s">
        <v>36</v>
      </c>
      <c r="H81" s="1" t="s">
        <v>37</v>
      </c>
      <c r="I81" s="1" t="s">
        <v>38</v>
      </c>
      <c r="J81" s="1" t="s">
        <v>538</v>
      </c>
      <c r="K81" s="1">
        <v>8</v>
      </c>
      <c r="L81" s="1">
        <v>6</v>
      </c>
      <c r="M81" s="1" t="s">
        <v>838</v>
      </c>
      <c r="N81" s="1" t="s">
        <v>182</v>
      </c>
      <c r="O81" s="1" t="s">
        <v>829</v>
      </c>
      <c r="P81" s="1" t="s">
        <v>830</v>
      </c>
      <c r="Q81" s="1" t="s">
        <v>839</v>
      </c>
      <c r="R81" s="1" t="s">
        <v>838</v>
      </c>
      <c r="S81" s="1" t="s">
        <v>42</v>
      </c>
      <c r="U81" s="1" t="s">
        <v>186</v>
      </c>
      <c r="V81" s="1" t="s">
        <v>840</v>
      </c>
      <c r="W81" s="1" t="s">
        <v>44</v>
      </c>
      <c r="X81" s="1" t="s">
        <v>110</v>
      </c>
      <c r="Y81" s="1" t="s">
        <v>833</v>
      </c>
      <c r="Z81" s="1" t="s">
        <v>834</v>
      </c>
      <c r="AB81" s="1" t="s">
        <v>48</v>
      </c>
      <c r="AC81" s="1" t="s">
        <v>333</v>
      </c>
      <c r="AE81" s="1" t="s">
        <v>50</v>
      </c>
      <c r="AF81" s="1" t="s">
        <v>65</v>
      </c>
      <c r="AI81" s="1" t="s">
        <v>51</v>
      </c>
      <c r="AJ81" s="1" t="s">
        <v>66</v>
      </c>
      <c r="AK81" s="1" t="s">
        <v>841</v>
      </c>
      <c r="AL81" s="1" t="s">
        <v>842</v>
      </c>
    </row>
    <row r="82" spans="1:38" x14ac:dyDescent="0.3">
      <c r="A82" s="1" t="str">
        <f>HYPERLINK("https://hsdes.intel.com/resource/14013185732","14013185732")</f>
        <v>14013185732</v>
      </c>
      <c r="B82" s="1" t="s">
        <v>843</v>
      </c>
      <c r="C82" s="1" t="s">
        <v>1434</v>
      </c>
      <c r="E82" s="1" t="s">
        <v>417</v>
      </c>
      <c r="F82" s="1" t="s">
        <v>79</v>
      </c>
      <c r="G82" s="1" t="s">
        <v>36</v>
      </c>
      <c r="H82" s="1" t="s">
        <v>37</v>
      </c>
      <c r="I82" s="1" t="s">
        <v>38</v>
      </c>
      <c r="J82" s="1" t="s">
        <v>130</v>
      </c>
      <c r="K82" s="1">
        <v>15</v>
      </c>
      <c r="L82" s="1">
        <v>10</v>
      </c>
      <c r="M82" s="1" t="s">
        <v>844</v>
      </c>
      <c r="N82" s="1" t="s">
        <v>421</v>
      </c>
      <c r="O82" s="1" t="s">
        <v>845</v>
      </c>
      <c r="P82" s="1" t="s">
        <v>542</v>
      </c>
      <c r="Q82" s="1" t="s">
        <v>846</v>
      </c>
      <c r="R82" s="1" t="s">
        <v>844</v>
      </c>
      <c r="S82" s="1" t="s">
        <v>42</v>
      </c>
      <c r="U82" s="1" t="s">
        <v>417</v>
      </c>
      <c r="V82" s="1" t="s">
        <v>847</v>
      </c>
      <c r="W82" s="1" t="s">
        <v>44</v>
      </c>
      <c r="X82" s="1" t="s">
        <v>110</v>
      </c>
      <c r="Y82" s="1" t="s">
        <v>848</v>
      </c>
      <c r="Z82" s="1" t="s">
        <v>849</v>
      </c>
      <c r="AB82" s="1" t="s">
        <v>48</v>
      </c>
      <c r="AC82" s="1" t="s">
        <v>49</v>
      </c>
      <c r="AE82" s="1" t="s">
        <v>50</v>
      </c>
      <c r="AF82" s="1" t="s">
        <v>65</v>
      </c>
      <c r="AI82" s="1" t="s">
        <v>51</v>
      </c>
      <c r="AJ82" s="1" t="s">
        <v>66</v>
      </c>
      <c r="AK82" s="1" t="s">
        <v>850</v>
      </c>
      <c r="AL82" s="1" t="s">
        <v>851</v>
      </c>
    </row>
    <row r="83" spans="1:38" x14ac:dyDescent="0.3">
      <c r="A83" s="1" t="str">
        <f>HYPERLINK("https://hsdes.intel.com/resource/14013185824","14013185824")</f>
        <v>14013185824</v>
      </c>
      <c r="B83" s="1" t="s">
        <v>852</v>
      </c>
      <c r="C83" s="1" t="s">
        <v>1434</v>
      </c>
      <c r="E83" s="1" t="s">
        <v>417</v>
      </c>
      <c r="F83" s="1" t="s">
        <v>55</v>
      </c>
      <c r="G83" s="1" t="s">
        <v>36</v>
      </c>
      <c r="H83" s="1" t="s">
        <v>37</v>
      </c>
      <c r="I83" s="1" t="s">
        <v>38</v>
      </c>
      <c r="J83" s="1" t="s">
        <v>130</v>
      </c>
      <c r="K83" s="1">
        <v>20</v>
      </c>
      <c r="L83" s="1">
        <v>15</v>
      </c>
      <c r="M83" s="1" t="s">
        <v>853</v>
      </c>
      <c r="N83" s="1" t="s">
        <v>421</v>
      </c>
      <c r="O83" s="1" t="s">
        <v>854</v>
      </c>
      <c r="P83" s="1" t="s">
        <v>855</v>
      </c>
      <c r="Q83" s="1" t="s">
        <v>856</v>
      </c>
      <c r="R83" s="1" t="s">
        <v>853</v>
      </c>
      <c r="S83" s="1" t="s">
        <v>42</v>
      </c>
      <c r="U83" s="1" t="s">
        <v>417</v>
      </c>
      <c r="V83" s="1" t="s">
        <v>857</v>
      </c>
      <c r="W83" s="1" t="s">
        <v>44</v>
      </c>
      <c r="X83" s="1" t="s">
        <v>110</v>
      </c>
      <c r="Y83" s="1" t="s">
        <v>858</v>
      </c>
      <c r="Z83" s="1" t="s">
        <v>859</v>
      </c>
      <c r="AB83" s="1" t="s">
        <v>48</v>
      </c>
      <c r="AC83" s="1" t="s">
        <v>49</v>
      </c>
      <c r="AE83" s="1" t="s">
        <v>113</v>
      </c>
      <c r="AF83" s="1" t="s">
        <v>65</v>
      </c>
      <c r="AI83" s="1" t="s">
        <v>51</v>
      </c>
      <c r="AJ83" s="1" t="s">
        <v>66</v>
      </c>
      <c r="AK83" s="1" t="s">
        <v>860</v>
      </c>
      <c r="AL83" s="1" t="s">
        <v>861</v>
      </c>
    </row>
    <row r="84" spans="1:38" x14ac:dyDescent="0.3">
      <c r="A84" s="1" t="str">
        <f>HYPERLINK("https://hsdes.intel.com/resource/14013185827","14013185827")</f>
        <v>14013185827</v>
      </c>
      <c r="B84" s="1" t="s">
        <v>862</v>
      </c>
      <c r="C84" s="1" t="s">
        <v>1434</v>
      </c>
      <c r="E84" s="1" t="s">
        <v>417</v>
      </c>
      <c r="F84" s="1" t="s">
        <v>55</v>
      </c>
      <c r="G84" s="1" t="s">
        <v>36</v>
      </c>
      <c r="H84" s="1" t="s">
        <v>37</v>
      </c>
      <c r="I84" s="1" t="s">
        <v>38</v>
      </c>
      <c r="J84" s="1" t="s">
        <v>130</v>
      </c>
      <c r="K84" s="1">
        <v>30</v>
      </c>
      <c r="L84" s="1">
        <v>20</v>
      </c>
      <c r="M84" s="1" t="s">
        <v>863</v>
      </c>
      <c r="N84" s="1" t="s">
        <v>421</v>
      </c>
      <c r="O84" s="1" t="s">
        <v>864</v>
      </c>
      <c r="P84" s="1" t="s">
        <v>855</v>
      </c>
      <c r="Q84" s="1" t="s">
        <v>865</v>
      </c>
      <c r="R84" s="1" t="s">
        <v>863</v>
      </c>
      <c r="S84" s="1" t="s">
        <v>42</v>
      </c>
      <c r="U84" s="1" t="s">
        <v>417</v>
      </c>
      <c r="V84" s="1" t="s">
        <v>866</v>
      </c>
      <c r="W84" s="1" t="s">
        <v>44</v>
      </c>
      <c r="X84" s="1" t="s">
        <v>45</v>
      </c>
      <c r="Y84" s="1" t="s">
        <v>349</v>
      </c>
      <c r="Z84" s="1" t="s">
        <v>350</v>
      </c>
      <c r="AB84" s="1" t="s">
        <v>48</v>
      </c>
      <c r="AC84" s="1" t="s">
        <v>49</v>
      </c>
      <c r="AE84" s="1" t="s">
        <v>113</v>
      </c>
      <c r="AF84" s="1" t="s">
        <v>65</v>
      </c>
      <c r="AI84" s="1" t="s">
        <v>51</v>
      </c>
      <c r="AJ84" s="1" t="s">
        <v>66</v>
      </c>
      <c r="AK84" s="1" t="s">
        <v>867</v>
      </c>
      <c r="AL84" s="1" t="s">
        <v>868</v>
      </c>
    </row>
    <row r="85" spans="1:38" x14ac:dyDescent="0.3">
      <c r="A85" s="1" t="str">
        <f>HYPERLINK("https://hsdes.intel.com/resource/14013185830","14013185830")</f>
        <v>14013185830</v>
      </c>
      <c r="B85" s="1" t="s">
        <v>869</v>
      </c>
      <c r="C85" s="1" t="s">
        <v>1434</v>
      </c>
      <c r="E85" s="1" t="s">
        <v>417</v>
      </c>
      <c r="F85" s="1" t="s">
        <v>116</v>
      </c>
      <c r="G85" s="1" t="s">
        <v>36</v>
      </c>
      <c r="H85" s="1" t="s">
        <v>37</v>
      </c>
      <c r="I85" s="1" t="s">
        <v>38</v>
      </c>
      <c r="J85" s="1" t="s">
        <v>130</v>
      </c>
      <c r="K85" s="1">
        <v>30</v>
      </c>
      <c r="L85" s="1">
        <v>20</v>
      </c>
      <c r="M85" s="1" t="s">
        <v>870</v>
      </c>
      <c r="N85" s="1" t="s">
        <v>421</v>
      </c>
      <c r="O85" s="1" t="s">
        <v>871</v>
      </c>
      <c r="P85" s="1" t="s">
        <v>872</v>
      </c>
      <c r="Q85" s="1" t="s">
        <v>873</v>
      </c>
      <c r="R85" s="1" t="s">
        <v>870</v>
      </c>
      <c r="S85" s="1" t="s">
        <v>122</v>
      </c>
      <c r="U85" s="1" t="s">
        <v>417</v>
      </c>
      <c r="V85" s="1" t="s">
        <v>874</v>
      </c>
      <c r="W85" s="1" t="s">
        <v>44</v>
      </c>
      <c r="X85" s="1" t="s">
        <v>45</v>
      </c>
      <c r="Y85" s="1" t="s">
        <v>349</v>
      </c>
      <c r="Z85" s="1" t="s">
        <v>467</v>
      </c>
      <c r="AB85" s="1" t="s">
        <v>48</v>
      </c>
      <c r="AC85" s="1" t="s">
        <v>49</v>
      </c>
      <c r="AE85" s="1" t="s">
        <v>113</v>
      </c>
      <c r="AF85" s="1" t="s">
        <v>65</v>
      </c>
      <c r="AI85" s="1" t="s">
        <v>51</v>
      </c>
      <c r="AJ85" s="1" t="s">
        <v>66</v>
      </c>
      <c r="AK85" s="1" t="s">
        <v>875</v>
      </c>
      <c r="AL85" s="1" t="s">
        <v>876</v>
      </c>
    </row>
    <row r="86" spans="1:38" x14ac:dyDescent="0.3">
      <c r="A86" s="1" t="str">
        <f>HYPERLINK("https://hsdes.intel.com/resource/14013185831","14013185831")</f>
        <v>14013185831</v>
      </c>
      <c r="B86" s="1" t="s">
        <v>877</v>
      </c>
      <c r="C86" s="1" t="s">
        <v>1434</v>
      </c>
      <c r="E86" s="1" t="s">
        <v>417</v>
      </c>
      <c r="F86" s="1" t="s">
        <v>878</v>
      </c>
      <c r="G86" s="1" t="s">
        <v>36</v>
      </c>
      <c r="H86" s="1" t="s">
        <v>37</v>
      </c>
      <c r="I86" s="1" t="s">
        <v>38</v>
      </c>
      <c r="J86" s="1" t="s">
        <v>538</v>
      </c>
      <c r="K86" s="1">
        <v>30</v>
      </c>
      <c r="L86" s="1">
        <v>20</v>
      </c>
      <c r="M86" s="1" t="s">
        <v>879</v>
      </c>
      <c r="N86" s="1" t="s">
        <v>421</v>
      </c>
      <c r="O86" s="1" t="s">
        <v>880</v>
      </c>
      <c r="P86" s="1" t="s">
        <v>881</v>
      </c>
      <c r="Q86" s="1" t="s">
        <v>882</v>
      </c>
      <c r="R86" s="1" t="s">
        <v>879</v>
      </c>
      <c r="S86" s="1" t="s">
        <v>42</v>
      </c>
      <c r="U86" s="1" t="s">
        <v>417</v>
      </c>
      <c r="V86" s="1" t="s">
        <v>883</v>
      </c>
      <c r="W86" s="1" t="s">
        <v>44</v>
      </c>
      <c r="X86" s="1" t="s">
        <v>45</v>
      </c>
      <c r="Y86" s="1" t="s">
        <v>349</v>
      </c>
      <c r="Z86" s="1" t="s">
        <v>884</v>
      </c>
      <c r="AB86" s="1" t="s">
        <v>48</v>
      </c>
      <c r="AC86" s="1" t="s">
        <v>49</v>
      </c>
      <c r="AE86" s="1" t="s">
        <v>113</v>
      </c>
      <c r="AF86" s="1" t="s">
        <v>65</v>
      </c>
      <c r="AI86" s="1" t="s">
        <v>51</v>
      </c>
      <c r="AJ86" s="1" t="s">
        <v>66</v>
      </c>
      <c r="AK86" s="1" t="s">
        <v>885</v>
      </c>
      <c r="AL86" s="1" t="s">
        <v>886</v>
      </c>
    </row>
    <row r="87" spans="1:38" x14ac:dyDescent="0.3">
      <c r="A87" s="1" t="str">
        <f>HYPERLINK("https://hsdes.intel.com/resource/14013185840","14013185840")</f>
        <v>14013185840</v>
      </c>
      <c r="B87" s="1" t="s">
        <v>887</v>
      </c>
      <c r="C87" s="1" t="s">
        <v>1434</v>
      </c>
      <c r="E87" s="1" t="s">
        <v>34</v>
      </c>
      <c r="F87" s="1" t="s">
        <v>116</v>
      </c>
      <c r="G87" s="1" t="s">
        <v>36</v>
      </c>
      <c r="H87" s="1" t="s">
        <v>37</v>
      </c>
      <c r="I87" s="1" t="s">
        <v>38</v>
      </c>
      <c r="J87" s="1" t="s">
        <v>104</v>
      </c>
      <c r="K87" s="1">
        <v>8</v>
      </c>
      <c r="L87" s="1">
        <v>6</v>
      </c>
      <c r="M87" s="1" t="s">
        <v>888</v>
      </c>
      <c r="N87" s="1" t="s">
        <v>40</v>
      </c>
      <c r="O87" s="1" t="s">
        <v>889</v>
      </c>
      <c r="P87" s="1" t="s">
        <v>890</v>
      </c>
      <c r="Q87" s="1" t="s">
        <v>891</v>
      </c>
      <c r="R87" s="1" t="s">
        <v>888</v>
      </c>
      <c r="S87" s="1" t="s">
        <v>42</v>
      </c>
      <c r="U87" s="1" t="s">
        <v>43</v>
      </c>
      <c r="V87" s="1" t="s">
        <v>892</v>
      </c>
      <c r="W87" s="1" t="s">
        <v>44</v>
      </c>
      <c r="X87" s="1" t="s">
        <v>110</v>
      </c>
      <c r="Y87" s="1" t="s">
        <v>349</v>
      </c>
      <c r="Z87" s="1" t="s">
        <v>350</v>
      </c>
      <c r="AB87" s="1" t="s">
        <v>48</v>
      </c>
      <c r="AC87" s="1" t="s">
        <v>49</v>
      </c>
      <c r="AE87" s="1" t="s">
        <v>50</v>
      </c>
      <c r="AF87" s="1" t="s">
        <v>65</v>
      </c>
      <c r="AI87" s="1" t="s">
        <v>51</v>
      </c>
      <c r="AJ87" s="1" t="s">
        <v>66</v>
      </c>
      <c r="AK87" s="1" t="s">
        <v>737</v>
      </c>
      <c r="AL87" s="1" t="s">
        <v>893</v>
      </c>
    </row>
    <row r="88" spans="1:38" x14ac:dyDescent="0.3">
      <c r="A88" s="1" t="str">
        <f>HYPERLINK("https://hsdes.intel.com/resource/14013185842","14013185842")</f>
        <v>14013185842</v>
      </c>
      <c r="B88" s="1" t="s">
        <v>894</v>
      </c>
      <c r="C88" s="1" t="s">
        <v>1434</v>
      </c>
      <c r="E88" s="1" t="s">
        <v>34</v>
      </c>
      <c r="F88" s="1" t="s">
        <v>116</v>
      </c>
      <c r="G88" s="1" t="s">
        <v>36</v>
      </c>
      <c r="H88" s="1" t="s">
        <v>37</v>
      </c>
      <c r="I88" s="1" t="s">
        <v>38</v>
      </c>
      <c r="J88" s="1" t="s">
        <v>201</v>
      </c>
      <c r="K88" s="1">
        <v>15</v>
      </c>
      <c r="L88" s="1">
        <v>15</v>
      </c>
      <c r="M88" s="1" t="s">
        <v>895</v>
      </c>
      <c r="N88" s="1" t="s">
        <v>146</v>
      </c>
      <c r="O88" s="1" t="s">
        <v>896</v>
      </c>
      <c r="P88" s="1" t="s">
        <v>41</v>
      </c>
      <c r="Q88" s="1" t="s">
        <v>897</v>
      </c>
      <c r="R88" s="1" t="s">
        <v>895</v>
      </c>
      <c r="S88" s="1" t="s">
        <v>42</v>
      </c>
      <c r="U88" s="1" t="s">
        <v>43</v>
      </c>
      <c r="V88" s="1" t="s">
        <v>898</v>
      </c>
      <c r="W88" s="1" t="s">
        <v>44</v>
      </c>
      <c r="X88" s="1" t="s">
        <v>45</v>
      </c>
      <c r="Y88" s="1" t="s">
        <v>349</v>
      </c>
      <c r="Z88" s="1" t="s">
        <v>350</v>
      </c>
      <c r="AB88" s="1" t="s">
        <v>48</v>
      </c>
      <c r="AC88" s="1" t="s">
        <v>49</v>
      </c>
      <c r="AE88" s="1" t="s">
        <v>113</v>
      </c>
      <c r="AF88" s="1" t="s">
        <v>65</v>
      </c>
      <c r="AI88" s="1" t="s">
        <v>51</v>
      </c>
      <c r="AJ88" s="1" t="s">
        <v>66</v>
      </c>
      <c r="AK88" s="1" t="s">
        <v>899</v>
      </c>
      <c r="AL88" s="1" t="s">
        <v>900</v>
      </c>
    </row>
    <row r="89" spans="1:38" x14ac:dyDescent="0.3">
      <c r="A89" s="1" t="str">
        <f>HYPERLINK("https://hsdes.intel.com/resource/14013185986","14013185986")</f>
        <v>14013185986</v>
      </c>
      <c r="B89" s="1" t="s">
        <v>901</v>
      </c>
      <c r="C89" s="1" t="s">
        <v>1434</v>
      </c>
      <c r="E89" s="1" t="s">
        <v>129</v>
      </c>
      <c r="F89" s="1" t="s">
        <v>79</v>
      </c>
      <c r="G89" s="1" t="s">
        <v>36</v>
      </c>
      <c r="H89" s="1" t="s">
        <v>37</v>
      </c>
      <c r="I89" s="1" t="s">
        <v>38</v>
      </c>
      <c r="J89" s="1" t="s">
        <v>902</v>
      </c>
      <c r="K89" s="1">
        <v>20</v>
      </c>
      <c r="L89" s="1">
        <v>17</v>
      </c>
      <c r="M89" s="1" t="s">
        <v>903</v>
      </c>
      <c r="N89" s="1" t="s">
        <v>132</v>
      </c>
      <c r="O89" s="1" t="s">
        <v>904</v>
      </c>
      <c r="P89" s="1" t="s">
        <v>905</v>
      </c>
      <c r="Q89" s="1" t="s">
        <v>906</v>
      </c>
      <c r="R89" s="1" t="s">
        <v>903</v>
      </c>
      <c r="S89" s="1" t="s">
        <v>122</v>
      </c>
      <c r="T89" s="1" t="s">
        <v>136</v>
      </c>
      <c r="U89" s="1" t="s">
        <v>137</v>
      </c>
      <c r="V89" s="1" t="s">
        <v>907</v>
      </c>
      <c r="W89" s="1" t="s">
        <v>627</v>
      </c>
      <c r="X89" s="1" t="s">
        <v>110</v>
      </c>
      <c r="Y89" s="1" t="s">
        <v>908</v>
      </c>
      <c r="Z89" s="1" t="s">
        <v>909</v>
      </c>
      <c r="AB89" s="1" t="s">
        <v>48</v>
      </c>
      <c r="AC89" s="1" t="s">
        <v>910</v>
      </c>
      <c r="AE89" s="1" t="s">
        <v>113</v>
      </c>
      <c r="AF89" s="1" t="s">
        <v>65</v>
      </c>
      <c r="AI89" s="1" t="s">
        <v>51</v>
      </c>
      <c r="AJ89" s="1" t="s">
        <v>66</v>
      </c>
      <c r="AK89" s="1" t="s">
        <v>911</v>
      </c>
      <c r="AL89" s="1" t="s">
        <v>912</v>
      </c>
    </row>
    <row r="90" spans="1:38" x14ac:dyDescent="0.3">
      <c r="A90" s="1" t="str">
        <f>HYPERLINK("https://hsdes.intel.com/resource/14013186175","14013186175")</f>
        <v>14013186175</v>
      </c>
      <c r="B90" s="1" t="s">
        <v>916</v>
      </c>
      <c r="C90" s="1" t="s">
        <v>1434</v>
      </c>
      <c r="E90" s="1" t="s">
        <v>417</v>
      </c>
      <c r="F90" s="1" t="s">
        <v>79</v>
      </c>
      <c r="G90" s="1" t="s">
        <v>36</v>
      </c>
      <c r="H90" s="1" t="s">
        <v>37</v>
      </c>
      <c r="I90" s="1" t="s">
        <v>38</v>
      </c>
      <c r="J90" s="1" t="s">
        <v>913</v>
      </c>
      <c r="K90" s="1">
        <v>60</v>
      </c>
      <c r="L90" s="1">
        <v>40</v>
      </c>
      <c r="M90" s="1" t="s">
        <v>917</v>
      </c>
      <c r="N90" s="1" t="s">
        <v>421</v>
      </c>
      <c r="O90" s="1" t="s">
        <v>918</v>
      </c>
      <c r="P90" s="1" t="s">
        <v>919</v>
      </c>
      <c r="Q90" s="1" t="s">
        <v>920</v>
      </c>
      <c r="R90" s="1" t="s">
        <v>917</v>
      </c>
      <c r="S90" s="1" t="s">
        <v>42</v>
      </c>
      <c r="U90" s="1" t="s">
        <v>417</v>
      </c>
      <c r="V90" s="1" t="s">
        <v>921</v>
      </c>
      <c r="W90" s="1" t="s">
        <v>627</v>
      </c>
      <c r="X90" s="1" t="s">
        <v>45</v>
      </c>
      <c r="Y90" s="1" t="s">
        <v>914</v>
      </c>
      <c r="Z90" s="1" t="s">
        <v>915</v>
      </c>
      <c r="AB90" s="1" t="s">
        <v>48</v>
      </c>
      <c r="AC90" s="1" t="s">
        <v>99</v>
      </c>
      <c r="AE90" s="1" t="s">
        <v>241</v>
      </c>
      <c r="AF90" s="1" t="s">
        <v>65</v>
      </c>
      <c r="AI90" s="1" t="s">
        <v>51</v>
      </c>
      <c r="AJ90" s="1" t="s">
        <v>66</v>
      </c>
      <c r="AK90" s="1" t="s">
        <v>922</v>
      </c>
      <c r="AL90" s="1" t="s">
        <v>923</v>
      </c>
    </row>
    <row r="91" spans="1:38" x14ac:dyDescent="0.3">
      <c r="A91" s="1" t="str">
        <f>HYPERLINK("https://hsdes.intel.com/resource/14013186385","14013186385")</f>
        <v>14013186385</v>
      </c>
      <c r="B91" s="1" t="s">
        <v>924</v>
      </c>
      <c r="C91" s="1" t="s">
        <v>1434</v>
      </c>
      <c r="E91" s="1" t="s">
        <v>81</v>
      </c>
      <c r="F91" s="1" t="s">
        <v>79</v>
      </c>
      <c r="G91" s="1" t="s">
        <v>36</v>
      </c>
      <c r="H91" s="1" t="s">
        <v>37</v>
      </c>
      <c r="I91" s="1" t="s">
        <v>38</v>
      </c>
      <c r="J91" s="1" t="s">
        <v>925</v>
      </c>
      <c r="K91" s="1">
        <v>15</v>
      </c>
      <c r="L91" s="1">
        <v>8</v>
      </c>
      <c r="M91" s="1" t="s">
        <v>926</v>
      </c>
      <c r="N91" s="1" t="s">
        <v>438</v>
      </c>
      <c r="O91" s="1" t="s">
        <v>927</v>
      </c>
      <c r="P91" s="1" t="s">
        <v>928</v>
      </c>
      <c r="Q91" s="1" t="s">
        <v>255</v>
      </c>
      <c r="R91" s="1" t="s">
        <v>926</v>
      </c>
      <c r="S91" s="1" t="s">
        <v>42</v>
      </c>
      <c r="U91" s="1" t="s">
        <v>81</v>
      </c>
      <c r="V91" s="1" t="s">
        <v>929</v>
      </c>
      <c r="W91" s="1" t="s">
        <v>627</v>
      </c>
      <c r="X91" s="1" t="s">
        <v>110</v>
      </c>
      <c r="Y91" s="1" t="s">
        <v>908</v>
      </c>
      <c r="Z91" s="1" t="s">
        <v>909</v>
      </c>
      <c r="AB91" s="1" t="s">
        <v>48</v>
      </c>
      <c r="AC91" s="1" t="s">
        <v>99</v>
      </c>
      <c r="AE91" s="1" t="s">
        <v>50</v>
      </c>
      <c r="AF91" s="1" t="s">
        <v>65</v>
      </c>
      <c r="AI91" s="1" t="s">
        <v>51</v>
      </c>
      <c r="AJ91" s="1" t="s">
        <v>930</v>
      </c>
      <c r="AK91" s="1" t="s">
        <v>931</v>
      </c>
      <c r="AL91" s="1" t="s">
        <v>932</v>
      </c>
    </row>
    <row r="92" spans="1:38" x14ac:dyDescent="0.3">
      <c r="A92" s="1" t="str">
        <f>HYPERLINK("https://hsdes.intel.com/resource/14013186515","14013186515")</f>
        <v>14013186515</v>
      </c>
      <c r="B92" s="1" t="s">
        <v>933</v>
      </c>
      <c r="C92" s="1" t="s">
        <v>1434</v>
      </c>
      <c r="E92" s="1" t="s">
        <v>129</v>
      </c>
      <c r="F92" s="1" t="s">
        <v>79</v>
      </c>
      <c r="G92" s="1" t="s">
        <v>36</v>
      </c>
      <c r="H92" s="1" t="s">
        <v>37</v>
      </c>
      <c r="I92" s="1" t="s">
        <v>38</v>
      </c>
      <c r="J92" s="1" t="s">
        <v>934</v>
      </c>
      <c r="K92" s="1">
        <v>10</v>
      </c>
      <c r="L92" s="1">
        <v>8</v>
      </c>
      <c r="M92" s="1" t="s">
        <v>935</v>
      </c>
      <c r="N92" s="1" t="s">
        <v>132</v>
      </c>
      <c r="O92" s="1" t="s">
        <v>936</v>
      </c>
      <c r="P92" s="1" t="s">
        <v>937</v>
      </c>
      <c r="Q92" s="1" t="s">
        <v>938</v>
      </c>
      <c r="R92" s="1" t="s">
        <v>935</v>
      </c>
      <c r="S92" s="1" t="s">
        <v>122</v>
      </c>
      <c r="T92" s="1" t="s">
        <v>136</v>
      </c>
      <c r="U92" s="1" t="s">
        <v>137</v>
      </c>
      <c r="V92" s="1" t="s">
        <v>290</v>
      </c>
      <c r="W92" s="1" t="s">
        <v>627</v>
      </c>
      <c r="X92" s="1" t="s">
        <v>45</v>
      </c>
      <c r="Y92" s="1" t="s">
        <v>908</v>
      </c>
      <c r="Z92" s="1" t="s">
        <v>909</v>
      </c>
      <c r="AB92" s="1" t="s">
        <v>48</v>
      </c>
      <c r="AC92" s="1" t="s">
        <v>99</v>
      </c>
      <c r="AE92" s="1" t="s">
        <v>50</v>
      </c>
      <c r="AF92" s="1" t="s">
        <v>65</v>
      </c>
      <c r="AI92" s="1" t="s">
        <v>51</v>
      </c>
      <c r="AJ92" s="1" t="s">
        <v>66</v>
      </c>
      <c r="AK92" s="1" t="s">
        <v>294</v>
      </c>
      <c r="AL92" s="1" t="s">
        <v>939</v>
      </c>
    </row>
    <row r="93" spans="1:38" x14ac:dyDescent="0.3">
      <c r="A93" s="1" t="str">
        <f>HYPERLINK("https://hsdes.intel.com/resource/14013186582","14013186582")</f>
        <v>14013186582</v>
      </c>
      <c r="B93" s="1" t="s">
        <v>940</v>
      </c>
      <c r="C93" s="1" t="s">
        <v>1434</v>
      </c>
      <c r="E93" s="1" t="s">
        <v>43</v>
      </c>
      <c r="F93" s="1" t="s">
        <v>79</v>
      </c>
      <c r="G93" s="1" t="s">
        <v>36</v>
      </c>
      <c r="H93" s="1" t="s">
        <v>37</v>
      </c>
      <c r="I93" s="1" t="s">
        <v>38</v>
      </c>
      <c r="J93" s="1" t="s">
        <v>913</v>
      </c>
      <c r="K93" s="1">
        <v>10</v>
      </c>
      <c r="L93" s="1">
        <v>8</v>
      </c>
      <c r="M93" s="1" t="s">
        <v>941</v>
      </c>
      <c r="N93" s="1" t="s">
        <v>182</v>
      </c>
      <c r="O93" s="1" t="s">
        <v>942</v>
      </c>
      <c r="P93" s="1" t="s">
        <v>943</v>
      </c>
      <c r="Q93" s="1" t="s">
        <v>944</v>
      </c>
      <c r="R93" s="1" t="s">
        <v>941</v>
      </c>
      <c r="S93" s="1" t="s">
        <v>42</v>
      </c>
      <c r="U93" s="1" t="s">
        <v>186</v>
      </c>
      <c r="V93" s="1" t="s">
        <v>945</v>
      </c>
      <c r="W93" s="1" t="s">
        <v>627</v>
      </c>
      <c r="X93" s="1" t="s">
        <v>110</v>
      </c>
      <c r="Y93" s="1" t="s">
        <v>908</v>
      </c>
      <c r="Z93" s="1" t="s">
        <v>909</v>
      </c>
      <c r="AB93" s="1" t="s">
        <v>48</v>
      </c>
      <c r="AC93" s="1" t="s">
        <v>99</v>
      </c>
      <c r="AE93" s="1" t="s">
        <v>50</v>
      </c>
      <c r="AF93" s="1" t="s">
        <v>65</v>
      </c>
      <c r="AI93" s="1" t="s">
        <v>51</v>
      </c>
      <c r="AJ93" s="1" t="s">
        <v>66</v>
      </c>
      <c r="AK93" s="1" t="s">
        <v>946</v>
      </c>
      <c r="AL93" s="1" t="s">
        <v>947</v>
      </c>
    </row>
    <row r="94" spans="1:38" x14ac:dyDescent="0.3">
      <c r="A94" s="1" t="str">
        <f>HYPERLINK("https://hsdes.intel.com/resource/14013186700","14013186700")</f>
        <v>14013186700</v>
      </c>
      <c r="B94" s="1" t="s">
        <v>951</v>
      </c>
      <c r="C94" s="1" t="s">
        <v>1434</v>
      </c>
      <c r="E94" s="1" t="s">
        <v>34</v>
      </c>
      <c r="F94" s="1" t="s">
        <v>79</v>
      </c>
      <c r="G94" s="1" t="s">
        <v>36</v>
      </c>
      <c r="H94" s="1" t="s">
        <v>37</v>
      </c>
      <c r="I94" s="1" t="s">
        <v>38</v>
      </c>
      <c r="J94" s="1" t="s">
        <v>949</v>
      </c>
      <c r="K94" s="1">
        <v>8</v>
      </c>
      <c r="L94" s="1">
        <v>5</v>
      </c>
      <c r="M94" s="1" t="s">
        <v>952</v>
      </c>
      <c r="N94" s="1" t="s">
        <v>953</v>
      </c>
      <c r="O94" s="1" t="s">
        <v>954</v>
      </c>
      <c r="P94" s="1" t="s">
        <v>955</v>
      </c>
      <c r="Q94" s="1" t="s">
        <v>956</v>
      </c>
      <c r="R94" s="1" t="s">
        <v>952</v>
      </c>
      <c r="S94" s="1" t="s">
        <v>122</v>
      </c>
      <c r="U94" s="1" t="s">
        <v>417</v>
      </c>
      <c r="V94" s="1" t="s">
        <v>957</v>
      </c>
      <c r="W94" s="1" t="s">
        <v>627</v>
      </c>
      <c r="X94" s="1" t="s">
        <v>45</v>
      </c>
      <c r="Y94" s="1" t="s">
        <v>914</v>
      </c>
      <c r="Z94" s="1" t="s">
        <v>915</v>
      </c>
      <c r="AB94" s="1" t="s">
        <v>48</v>
      </c>
      <c r="AC94" s="1" t="s">
        <v>99</v>
      </c>
      <c r="AE94" s="1" t="s">
        <v>50</v>
      </c>
      <c r="AF94" s="1" t="s">
        <v>65</v>
      </c>
      <c r="AI94" s="1" t="s">
        <v>51</v>
      </c>
      <c r="AJ94" s="1" t="s">
        <v>958</v>
      </c>
      <c r="AK94" s="1" t="s">
        <v>959</v>
      </c>
      <c r="AL94" s="1" t="s">
        <v>960</v>
      </c>
    </row>
    <row r="95" spans="1:38" x14ac:dyDescent="0.3">
      <c r="A95" s="1" t="str">
        <f>HYPERLINK("https://hsdes.intel.com/resource/14013186701","14013186701")</f>
        <v>14013186701</v>
      </c>
      <c r="B95" s="1" t="s">
        <v>961</v>
      </c>
      <c r="C95" s="1" t="s">
        <v>1434</v>
      </c>
      <c r="E95" s="1" t="s">
        <v>34</v>
      </c>
      <c r="F95" s="1" t="s">
        <v>79</v>
      </c>
      <c r="G95" s="1" t="s">
        <v>36</v>
      </c>
      <c r="H95" s="1" t="s">
        <v>37</v>
      </c>
      <c r="I95" s="1" t="s">
        <v>38</v>
      </c>
      <c r="J95" s="1" t="s">
        <v>902</v>
      </c>
      <c r="K95" s="1">
        <v>8</v>
      </c>
      <c r="L95" s="1">
        <v>5</v>
      </c>
      <c r="M95" s="1" t="s">
        <v>962</v>
      </c>
      <c r="N95" s="1" t="s">
        <v>40</v>
      </c>
      <c r="O95" s="1" t="s">
        <v>963</v>
      </c>
      <c r="P95" s="1" t="s">
        <v>964</v>
      </c>
      <c r="Q95" s="1" t="s">
        <v>956</v>
      </c>
      <c r="R95" s="1" t="s">
        <v>962</v>
      </c>
      <c r="S95" s="1" t="s">
        <v>89</v>
      </c>
      <c r="U95" s="1" t="s">
        <v>43</v>
      </c>
      <c r="V95" s="1" t="s">
        <v>965</v>
      </c>
      <c r="W95" s="1" t="s">
        <v>627</v>
      </c>
      <c r="X95" s="1" t="s">
        <v>45</v>
      </c>
      <c r="Y95" s="1" t="s">
        <v>966</v>
      </c>
      <c r="Z95" s="1" t="s">
        <v>915</v>
      </c>
      <c r="AB95" s="1" t="s">
        <v>48</v>
      </c>
      <c r="AC95" s="1" t="s">
        <v>99</v>
      </c>
      <c r="AE95" s="1" t="s">
        <v>50</v>
      </c>
      <c r="AF95" s="1" t="s">
        <v>65</v>
      </c>
      <c r="AI95" s="1" t="s">
        <v>51</v>
      </c>
      <c r="AJ95" s="1" t="s">
        <v>66</v>
      </c>
      <c r="AK95" s="1" t="s">
        <v>967</v>
      </c>
      <c r="AL95" s="1" t="s">
        <v>968</v>
      </c>
    </row>
    <row r="96" spans="1:38" x14ac:dyDescent="0.3">
      <c r="A96" s="1" t="str">
        <f>HYPERLINK("https://hsdes.intel.com/resource/14013186703","14013186703")</f>
        <v>14013186703</v>
      </c>
      <c r="B96" s="1" t="s">
        <v>969</v>
      </c>
      <c r="C96" s="1" t="s">
        <v>1434</v>
      </c>
      <c r="E96" s="1" t="s">
        <v>34</v>
      </c>
      <c r="F96" s="1" t="s">
        <v>79</v>
      </c>
      <c r="G96" s="1" t="s">
        <v>36</v>
      </c>
      <c r="H96" s="1" t="s">
        <v>37</v>
      </c>
      <c r="I96" s="1" t="s">
        <v>38</v>
      </c>
      <c r="J96" s="1" t="s">
        <v>970</v>
      </c>
      <c r="K96" s="1">
        <v>8</v>
      </c>
      <c r="L96" s="1">
        <v>5</v>
      </c>
      <c r="M96" s="1" t="s">
        <v>971</v>
      </c>
      <c r="N96" s="1" t="s">
        <v>40</v>
      </c>
      <c r="O96" s="1" t="s">
        <v>972</v>
      </c>
      <c r="P96" s="1" t="s">
        <v>964</v>
      </c>
      <c r="Q96" s="1" t="s">
        <v>973</v>
      </c>
      <c r="R96" s="1" t="s">
        <v>971</v>
      </c>
      <c r="S96" s="1" t="s">
        <v>122</v>
      </c>
      <c r="U96" s="1" t="s">
        <v>43</v>
      </c>
      <c r="V96" s="1" t="s">
        <v>974</v>
      </c>
      <c r="W96" s="1" t="s">
        <v>627</v>
      </c>
      <c r="X96" s="1" t="s">
        <v>45</v>
      </c>
      <c r="Y96" s="1" t="s">
        <v>975</v>
      </c>
      <c r="Z96" s="1" t="s">
        <v>976</v>
      </c>
      <c r="AB96" s="1" t="s">
        <v>48</v>
      </c>
      <c r="AC96" s="1" t="s">
        <v>99</v>
      </c>
      <c r="AE96" s="1" t="s">
        <v>50</v>
      </c>
      <c r="AF96" s="1" t="s">
        <v>65</v>
      </c>
      <c r="AI96" s="1" t="s">
        <v>51</v>
      </c>
      <c r="AJ96" s="1" t="s">
        <v>66</v>
      </c>
      <c r="AK96" s="1" t="s">
        <v>977</v>
      </c>
      <c r="AL96" s="1" t="s">
        <v>978</v>
      </c>
    </row>
    <row r="97" spans="1:38" x14ac:dyDescent="0.3">
      <c r="A97" s="1" t="str">
        <f>HYPERLINK("https://hsdes.intel.com/resource/14013186737","14013186737")</f>
        <v>14013186737</v>
      </c>
      <c r="B97" s="1" t="s">
        <v>979</v>
      </c>
      <c r="C97" s="1" t="s">
        <v>1434</v>
      </c>
      <c r="E97" s="1" t="s">
        <v>129</v>
      </c>
      <c r="F97" s="1" t="s">
        <v>79</v>
      </c>
      <c r="G97" s="1" t="s">
        <v>36</v>
      </c>
      <c r="H97" s="1" t="s">
        <v>37</v>
      </c>
      <c r="I97" s="1" t="s">
        <v>38</v>
      </c>
      <c r="J97" s="1" t="s">
        <v>902</v>
      </c>
      <c r="K97" s="1">
        <v>8</v>
      </c>
      <c r="L97" s="1">
        <v>5</v>
      </c>
      <c r="M97" s="1" t="s">
        <v>980</v>
      </c>
      <c r="N97" s="1" t="s">
        <v>132</v>
      </c>
      <c r="O97" s="1" t="s">
        <v>981</v>
      </c>
      <c r="P97" s="1" t="s">
        <v>982</v>
      </c>
      <c r="Q97" s="1" t="s">
        <v>983</v>
      </c>
      <c r="R97" s="1" t="s">
        <v>980</v>
      </c>
      <c r="S97" s="1" t="s">
        <v>122</v>
      </c>
      <c r="T97" s="1" t="s">
        <v>136</v>
      </c>
      <c r="U97" s="1" t="s">
        <v>137</v>
      </c>
      <c r="V97" s="1" t="s">
        <v>984</v>
      </c>
      <c r="W97" s="1" t="s">
        <v>627</v>
      </c>
      <c r="X97" s="1" t="s">
        <v>343</v>
      </c>
      <c r="Y97" s="1" t="s">
        <v>914</v>
      </c>
      <c r="Z97" s="1" t="s">
        <v>915</v>
      </c>
      <c r="AB97" s="1" t="s">
        <v>48</v>
      </c>
      <c r="AC97" s="1" t="s">
        <v>910</v>
      </c>
      <c r="AE97" s="1" t="s">
        <v>50</v>
      </c>
      <c r="AF97" s="1" t="s">
        <v>65</v>
      </c>
      <c r="AI97" s="1" t="s">
        <v>51</v>
      </c>
      <c r="AJ97" s="1" t="s">
        <v>66</v>
      </c>
      <c r="AK97" s="1" t="s">
        <v>985</v>
      </c>
      <c r="AL97" s="1" t="s">
        <v>986</v>
      </c>
    </row>
    <row r="98" spans="1:38" x14ac:dyDescent="0.3">
      <c r="A98" s="1" t="str">
        <f>HYPERLINK("https://hsdes.intel.com/resource/14013186740","14013186740")</f>
        <v>14013186740</v>
      </c>
      <c r="B98" s="1" t="s">
        <v>987</v>
      </c>
      <c r="C98" s="1" t="s">
        <v>1434</v>
      </c>
      <c r="E98" s="1" t="s">
        <v>129</v>
      </c>
      <c r="F98" s="1" t="s">
        <v>79</v>
      </c>
      <c r="G98" s="1" t="s">
        <v>36</v>
      </c>
      <c r="H98" s="1" t="s">
        <v>37</v>
      </c>
      <c r="I98" s="1" t="s">
        <v>38</v>
      </c>
      <c r="J98" s="1" t="s">
        <v>949</v>
      </c>
      <c r="K98" s="1">
        <v>15</v>
      </c>
      <c r="L98" s="1">
        <v>10</v>
      </c>
      <c r="M98" s="1" t="s">
        <v>988</v>
      </c>
      <c r="N98" s="1" t="s">
        <v>132</v>
      </c>
      <c r="O98" s="1" t="s">
        <v>989</v>
      </c>
      <c r="P98" s="1" t="s">
        <v>982</v>
      </c>
      <c r="Q98" s="1" t="s">
        <v>990</v>
      </c>
      <c r="R98" s="1" t="s">
        <v>988</v>
      </c>
      <c r="S98" s="1" t="s">
        <v>122</v>
      </c>
      <c r="T98" s="1" t="s">
        <v>136</v>
      </c>
      <c r="U98" s="1" t="s">
        <v>137</v>
      </c>
      <c r="V98" s="1" t="s">
        <v>991</v>
      </c>
      <c r="W98" s="1" t="s">
        <v>627</v>
      </c>
      <c r="X98" s="1" t="s">
        <v>343</v>
      </c>
      <c r="Y98" s="1" t="s">
        <v>914</v>
      </c>
      <c r="Z98" s="1" t="s">
        <v>915</v>
      </c>
      <c r="AB98" s="1" t="s">
        <v>48</v>
      </c>
      <c r="AC98" s="1" t="s">
        <v>910</v>
      </c>
      <c r="AE98" s="1" t="s">
        <v>50</v>
      </c>
      <c r="AF98" s="1" t="s">
        <v>65</v>
      </c>
      <c r="AI98" s="1" t="s">
        <v>51</v>
      </c>
      <c r="AJ98" s="1" t="s">
        <v>66</v>
      </c>
      <c r="AK98" s="1" t="s">
        <v>992</v>
      </c>
      <c r="AL98" s="1" t="s">
        <v>993</v>
      </c>
    </row>
    <row r="99" spans="1:38" x14ac:dyDescent="0.3">
      <c r="A99" s="1" t="str">
        <f>HYPERLINK("https://hsdes.intel.com/resource/14013186766","14013186766")</f>
        <v>14013186766</v>
      </c>
      <c r="B99" s="1" t="s">
        <v>994</v>
      </c>
      <c r="C99" s="1" t="s">
        <v>1434</v>
      </c>
      <c r="E99" s="1" t="s">
        <v>34</v>
      </c>
      <c r="F99" s="1" t="s">
        <v>79</v>
      </c>
      <c r="G99" s="1" t="s">
        <v>36</v>
      </c>
      <c r="H99" s="1" t="s">
        <v>37</v>
      </c>
      <c r="I99" s="1" t="s">
        <v>38</v>
      </c>
      <c r="J99" s="1" t="s">
        <v>902</v>
      </c>
      <c r="K99" s="1">
        <v>15</v>
      </c>
      <c r="L99" s="1">
        <v>10</v>
      </c>
      <c r="M99" s="1" t="s">
        <v>995</v>
      </c>
      <c r="N99" s="1" t="s">
        <v>146</v>
      </c>
      <c r="O99" s="1" t="s">
        <v>996</v>
      </c>
      <c r="P99" s="1" t="s">
        <v>703</v>
      </c>
      <c r="Q99" s="1" t="s">
        <v>997</v>
      </c>
      <c r="R99" s="1" t="s">
        <v>995</v>
      </c>
      <c r="S99" s="1" t="s">
        <v>42</v>
      </c>
      <c r="U99" s="1" t="s">
        <v>43</v>
      </c>
      <c r="V99" s="1" t="s">
        <v>998</v>
      </c>
      <c r="W99" s="1" t="s">
        <v>627</v>
      </c>
      <c r="X99" s="1" t="s">
        <v>343</v>
      </c>
      <c r="Y99" s="1" t="s">
        <v>999</v>
      </c>
      <c r="Z99" s="1" t="s">
        <v>1000</v>
      </c>
      <c r="AB99" s="1" t="s">
        <v>48</v>
      </c>
      <c r="AC99" s="1" t="s">
        <v>99</v>
      </c>
      <c r="AE99" s="1" t="s">
        <v>50</v>
      </c>
      <c r="AF99" s="1" t="s">
        <v>65</v>
      </c>
      <c r="AI99" s="1" t="s">
        <v>51</v>
      </c>
      <c r="AJ99" s="1" t="s">
        <v>66</v>
      </c>
      <c r="AK99" s="1" t="s">
        <v>1001</v>
      </c>
      <c r="AL99" s="1" t="s">
        <v>1002</v>
      </c>
    </row>
    <row r="100" spans="1:38" x14ac:dyDescent="0.3">
      <c r="A100" s="1" t="str">
        <f>HYPERLINK("https://hsdes.intel.com/resource/14013186891","14013186891")</f>
        <v>14013186891</v>
      </c>
      <c r="B100" s="1" t="s">
        <v>1003</v>
      </c>
      <c r="C100" s="1" t="s">
        <v>1434</v>
      </c>
      <c r="E100" s="1" t="s">
        <v>81</v>
      </c>
      <c r="F100" s="1" t="s">
        <v>116</v>
      </c>
      <c r="G100" s="1" t="s">
        <v>36</v>
      </c>
      <c r="H100" s="1" t="s">
        <v>37</v>
      </c>
      <c r="I100" s="1" t="s">
        <v>38</v>
      </c>
      <c r="J100" s="1" t="s">
        <v>83</v>
      </c>
      <c r="K100" s="1">
        <v>10</v>
      </c>
      <c r="L100" s="1">
        <v>10</v>
      </c>
      <c r="M100" s="1" t="s">
        <v>1004</v>
      </c>
      <c r="N100" s="1" t="s">
        <v>85</v>
      </c>
      <c r="O100" s="1" t="s">
        <v>1005</v>
      </c>
      <c r="P100" s="1" t="s">
        <v>1006</v>
      </c>
      <c r="Q100" s="1" t="s">
        <v>1007</v>
      </c>
      <c r="R100" s="1" t="s">
        <v>1004</v>
      </c>
      <c r="S100" s="1" t="s">
        <v>89</v>
      </c>
      <c r="U100" s="1" t="s">
        <v>81</v>
      </c>
      <c r="V100" s="1" t="s">
        <v>1008</v>
      </c>
      <c r="W100" s="1" t="s">
        <v>627</v>
      </c>
      <c r="X100" s="1" t="s">
        <v>110</v>
      </c>
      <c r="Y100" s="1" t="s">
        <v>1009</v>
      </c>
      <c r="Z100" s="1" t="s">
        <v>915</v>
      </c>
      <c r="AB100" s="1" t="s">
        <v>48</v>
      </c>
      <c r="AC100" s="1" t="s">
        <v>99</v>
      </c>
      <c r="AE100" s="1" t="s">
        <v>50</v>
      </c>
      <c r="AF100" s="1" t="s">
        <v>65</v>
      </c>
      <c r="AI100" s="1" t="s">
        <v>1010</v>
      </c>
      <c r="AJ100" s="1" t="s">
        <v>359</v>
      </c>
      <c r="AK100" s="1" t="s">
        <v>1011</v>
      </c>
      <c r="AL100" s="1" t="s">
        <v>1012</v>
      </c>
    </row>
    <row r="101" spans="1:38" x14ac:dyDescent="0.3">
      <c r="A101" s="1" t="str">
        <f>HYPERLINK("https://hsdes.intel.com/resource/14013186912","14013186912")</f>
        <v>14013186912</v>
      </c>
      <c r="B101" s="1" t="s">
        <v>1013</v>
      </c>
      <c r="C101" s="1" t="s">
        <v>1434</v>
      </c>
      <c r="E101" s="1" t="s">
        <v>81</v>
      </c>
      <c r="F101" s="1" t="s">
        <v>79</v>
      </c>
      <c r="G101" s="1" t="s">
        <v>36</v>
      </c>
      <c r="H101" s="1" t="s">
        <v>37</v>
      </c>
      <c r="I101" s="1" t="s">
        <v>38</v>
      </c>
      <c r="J101" s="1" t="s">
        <v>925</v>
      </c>
      <c r="K101" s="1">
        <v>12</v>
      </c>
      <c r="L101" s="1">
        <v>6</v>
      </c>
      <c r="M101" s="1" t="s">
        <v>1014</v>
      </c>
      <c r="N101" s="1" t="s">
        <v>85</v>
      </c>
      <c r="O101" s="1" t="s">
        <v>1015</v>
      </c>
      <c r="P101" s="1" t="s">
        <v>1016</v>
      </c>
      <c r="Q101" s="1" t="s">
        <v>1017</v>
      </c>
      <c r="R101" s="1" t="s">
        <v>1014</v>
      </c>
      <c r="S101" s="1" t="s">
        <v>89</v>
      </c>
      <c r="U101" s="1" t="s">
        <v>81</v>
      </c>
      <c r="V101" s="1" t="s">
        <v>1018</v>
      </c>
      <c r="W101" s="1" t="s">
        <v>627</v>
      </c>
      <c r="X101" s="1" t="s">
        <v>110</v>
      </c>
      <c r="Y101" s="1" t="s">
        <v>914</v>
      </c>
      <c r="Z101" s="1" t="s">
        <v>915</v>
      </c>
      <c r="AB101" s="1" t="s">
        <v>48</v>
      </c>
      <c r="AC101" s="1" t="s">
        <v>99</v>
      </c>
      <c r="AE101" s="1" t="s">
        <v>50</v>
      </c>
      <c r="AF101" s="1" t="s">
        <v>65</v>
      </c>
      <c r="AI101" s="1" t="s">
        <v>51</v>
      </c>
      <c r="AJ101" s="1" t="s">
        <v>359</v>
      </c>
      <c r="AK101" s="1" t="s">
        <v>1019</v>
      </c>
      <c r="AL101" s="1" t="s">
        <v>1020</v>
      </c>
    </row>
    <row r="102" spans="1:38" x14ac:dyDescent="0.3">
      <c r="A102" s="1" t="str">
        <f>HYPERLINK("https://hsdes.intel.com/resource/14013186924","14013186924")</f>
        <v>14013186924</v>
      </c>
      <c r="B102" s="1" t="s">
        <v>1021</v>
      </c>
      <c r="C102" s="1" t="s">
        <v>1434</v>
      </c>
      <c r="E102" s="1" t="s">
        <v>81</v>
      </c>
      <c r="F102" s="1" t="s">
        <v>116</v>
      </c>
      <c r="G102" s="1" t="s">
        <v>36</v>
      </c>
      <c r="H102" s="1" t="s">
        <v>37</v>
      </c>
      <c r="I102" s="1" t="s">
        <v>38</v>
      </c>
      <c r="J102" s="1" t="s">
        <v>1022</v>
      </c>
      <c r="K102" s="1">
        <v>10</v>
      </c>
      <c r="L102" s="1">
        <v>8</v>
      </c>
      <c r="M102" s="1" t="s">
        <v>1023</v>
      </c>
      <c r="N102" s="1" t="s">
        <v>438</v>
      </c>
      <c r="O102" s="1" t="s">
        <v>1024</v>
      </c>
      <c r="P102" s="1" t="s">
        <v>1025</v>
      </c>
      <c r="Q102" s="1" t="s">
        <v>1026</v>
      </c>
      <c r="R102" s="1" t="s">
        <v>1023</v>
      </c>
      <c r="S102" s="1" t="s">
        <v>122</v>
      </c>
      <c r="U102" s="1" t="s">
        <v>81</v>
      </c>
      <c r="V102" s="1" t="s">
        <v>1027</v>
      </c>
      <c r="W102" s="1" t="s">
        <v>627</v>
      </c>
      <c r="X102" s="1" t="s">
        <v>45</v>
      </c>
      <c r="Y102" s="1" t="s">
        <v>1028</v>
      </c>
      <c r="Z102" s="1" t="s">
        <v>1029</v>
      </c>
      <c r="AB102" s="1" t="s">
        <v>48</v>
      </c>
      <c r="AC102" s="1" t="s">
        <v>49</v>
      </c>
      <c r="AE102" s="1" t="s">
        <v>50</v>
      </c>
      <c r="AF102" s="1" t="s">
        <v>65</v>
      </c>
      <c r="AI102" s="1" t="s">
        <v>51</v>
      </c>
      <c r="AJ102" s="1" t="s">
        <v>1030</v>
      </c>
      <c r="AK102" s="1" t="s">
        <v>1031</v>
      </c>
      <c r="AL102" s="1" t="s">
        <v>1032</v>
      </c>
    </row>
    <row r="103" spans="1:38" x14ac:dyDescent="0.3">
      <c r="A103" s="1" t="str">
        <f>HYPERLINK("https://hsdes.intel.com/resource/14013186943","14013186943")</f>
        <v>14013186943</v>
      </c>
      <c r="B103" s="1" t="s">
        <v>1034</v>
      </c>
      <c r="C103" s="1" t="s">
        <v>1434</v>
      </c>
      <c r="E103" s="1" t="s">
        <v>81</v>
      </c>
      <c r="F103" s="1" t="s">
        <v>116</v>
      </c>
      <c r="G103" s="1" t="s">
        <v>36</v>
      </c>
      <c r="H103" s="1" t="s">
        <v>37</v>
      </c>
      <c r="I103" s="1" t="s">
        <v>38</v>
      </c>
      <c r="J103" s="1" t="s">
        <v>83</v>
      </c>
      <c r="K103" s="1">
        <v>8</v>
      </c>
      <c r="L103" s="1">
        <v>6</v>
      </c>
      <c r="M103" s="1" t="s">
        <v>1035</v>
      </c>
      <c r="N103" s="1" t="s">
        <v>85</v>
      </c>
      <c r="O103" s="1" t="s">
        <v>1036</v>
      </c>
      <c r="P103" s="1" t="s">
        <v>624</v>
      </c>
      <c r="Q103" s="1" t="s">
        <v>1037</v>
      </c>
      <c r="R103" s="1" t="s">
        <v>1035</v>
      </c>
      <c r="S103" s="1" t="s">
        <v>89</v>
      </c>
      <c r="U103" s="1" t="s">
        <v>81</v>
      </c>
      <c r="V103" s="1" t="s">
        <v>1038</v>
      </c>
      <c r="W103" s="1" t="s">
        <v>627</v>
      </c>
      <c r="X103" s="1" t="s">
        <v>45</v>
      </c>
      <c r="Y103" s="1" t="s">
        <v>1039</v>
      </c>
      <c r="Z103" s="1" t="s">
        <v>1040</v>
      </c>
      <c r="AB103" s="1" t="s">
        <v>48</v>
      </c>
      <c r="AC103" s="1" t="s">
        <v>49</v>
      </c>
      <c r="AE103" s="1" t="s">
        <v>50</v>
      </c>
      <c r="AF103" s="1" t="s">
        <v>65</v>
      </c>
      <c r="AI103" s="1" t="s">
        <v>51</v>
      </c>
      <c r="AJ103" s="1" t="s">
        <v>359</v>
      </c>
      <c r="AK103" s="1" t="s">
        <v>1041</v>
      </c>
      <c r="AL103" s="1" t="s">
        <v>1042</v>
      </c>
    </row>
    <row r="104" spans="1:38" x14ac:dyDescent="0.3">
      <c r="A104" s="1" t="str">
        <f>HYPERLINK("https://hsdes.intel.com/resource/14013186947","14013186947")</f>
        <v>14013186947</v>
      </c>
      <c r="B104" s="1" t="s">
        <v>1043</v>
      </c>
      <c r="C104" s="1" t="s">
        <v>1434</v>
      </c>
      <c r="E104" s="1" t="s">
        <v>81</v>
      </c>
      <c r="F104" s="1" t="s">
        <v>116</v>
      </c>
      <c r="G104" s="1" t="s">
        <v>36</v>
      </c>
      <c r="H104" s="1" t="s">
        <v>37</v>
      </c>
      <c r="I104" s="1" t="s">
        <v>38</v>
      </c>
      <c r="J104" s="1" t="s">
        <v>83</v>
      </c>
      <c r="K104" s="1">
        <v>10</v>
      </c>
      <c r="L104" s="1">
        <v>8</v>
      </c>
      <c r="M104" s="1" t="s">
        <v>1044</v>
      </c>
      <c r="N104" s="1" t="s">
        <v>85</v>
      </c>
      <c r="O104" s="1" t="s">
        <v>1045</v>
      </c>
      <c r="P104" s="1" t="s">
        <v>624</v>
      </c>
      <c r="Q104" s="1" t="s">
        <v>1046</v>
      </c>
      <c r="R104" s="1" t="s">
        <v>1044</v>
      </c>
      <c r="S104" s="1" t="s">
        <v>89</v>
      </c>
      <c r="U104" s="1" t="s">
        <v>81</v>
      </c>
      <c r="V104" s="1" t="s">
        <v>1047</v>
      </c>
      <c r="W104" s="1" t="s">
        <v>627</v>
      </c>
      <c r="X104" s="1" t="s">
        <v>110</v>
      </c>
      <c r="Y104" s="1" t="s">
        <v>1048</v>
      </c>
      <c r="Z104" s="1" t="s">
        <v>1040</v>
      </c>
      <c r="AB104" s="1" t="s">
        <v>48</v>
      </c>
      <c r="AC104" s="1" t="s">
        <v>49</v>
      </c>
      <c r="AE104" s="1" t="s">
        <v>50</v>
      </c>
      <c r="AF104" s="1" t="s">
        <v>65</v>
      </c>
      <c r="AI104" s="1" t="s">
        <v>51</v>
      </c>
      <c r="AJ104" s="1" t="s">
        <v>66</v>
      </c>
      <c r="AK104" s="1" t="s">
        <v>1049</v>
      </c>
      <c r="AL104" s="1" t="s">
        <v>1050</v>
      </c>
    </row>
    <row r="105" spans="1:38" x14ac:dyDescent="0.3">
      <c r="A105" s="1" t="str">
        <f>HYPERLINK("https://hsdes.intel.com/resource/14013186950","14013186950")</f>
        <v>14013186950</v>
      </c>
      <c r="B105" s="1" t="s">
        <v>1051</v>
      </c>
      <c r="C105" s="1" t="s">
        <v>1434</v>
      </c>
      <c r="E105" s="1" t="s">
        <v>81</v>
      </c>
      <c r="F105" s="1" t="s">
        <v>116</v>
      </c>
      <c r="G105" s="1" t="s">
        <v>36</v>
      </c>
      <c r="H105" s="1" t="s">
        <v>37</v>
      </c>
      <c r="I105" s="1" t="s">
        <v>38</v>
      </c>
      <c r="J105" s="1" t="s">
        <v>83</v>
      </c>
      <c r="K105" s="1">
        <v>8</v>
      </c>
      <c r="L105" s="1">
        <v>5</v>
      </c>
      <c r="M105" s="1" t="s">
        <v>1052</v>
      </c>
      <c r="N105" s="1" t="s">
        <v>85</v>
      </c>
      <c r="O105" s="1" t="s">
        <v>1053</v>
      </c>
      <c r="P105" s="1" t="s">
        <v>624</v>
      </c>
      <c r="Q105" s="1" t="s">
        <v>1054</v>
      </c>
      <c r="R105" s="1" t="s">
        <v>1052</v>
      </c>
      <c r="S105" s="1" t="s">
        <v>89</v>
      </c>
      <c r="U105" s="1" t="s">
        <v>81</v>
      </c>
      <c r="V105" s="1" t="s">
        <v>1055</v>
      </c>
      <c r="W105" s="1" t="s">
        <v>627</v>
      </c>
      <c r="X105" s="1" t="s">
        <v>45</v>
      </c>
      <c r="Y105" s="1" t="s">
        <v>1039</v>
      </c>
      <c r="Z105" s="1" t="s">
        <v>1040</v>
      </c>
      <c r="AB105" s="1" t="s">
        <v>48</v>
      </c>
      <c r="AC105" s="1" t="s">
        <v>49</v>
      </c>
      <c r="AE105" s="1" t="s">
        <v>50</v>
      </c>
      <c r="AF105" s="1" t="s">
        <v>65</v>
      </c>
      <c r="AI105" s="1" t="s">
        <v>51</v>
      </c>
      <c r="AJ105" s="1" t="s">
        <v>66</v>
      </c>
      <c r="AK105" s="1" t="s">
        <v>1056</v>
      </c>
      <c r="AL105" s="1" t="s">
        <v>1057</v>
      </c>
    </row>
    <row r="106" spans="1:38" x14ac:dyDescent="0.3">
      <c r="A106" s="1" t="str">
        <f>HYPERLINK("https://hsdes.intel.com/resource/14013186951","14013186951")</f>
        <v>14013186951</v>
      </c>
      <c r="B106" s="1" t="s">
        <v>1058</v>
      </c>
      <c r="C106" s="1" t="s">
        <v>1434</v>
      </c>
      <c r="E106" s="1" t="s">
        <v>81</v>
      </c>
      <c r="F106" s="1" t="s">
        <v>116</v>
      </c>
      <c r="G106" s="1" t="s">
        <v>36</v>
      </c>
      <c r="H106" s="1" t="s">
        <v>37</v>
      </c>
      <c r="I106" s="1" t="s">
        <v>38</v>
      </c>
      <c r="J106" s="1" t="s">
        <v>83</v>
      </c>
      <c r="K106" s="1">
        <v>5</v>
      </c>
      <c r="L106" s="1">
        <v>3</v>
      </c>
      <c r="M106" s="1" t="s">
        <v>1059</v>
      </c>
      <c r="N106" s="1" t="s">
        <v>85</v>
      </c>
      <c r="O106" s="1" t="s">
        <v>1060</v>
      </c>
      <c r="P106" s="1" t="s">
        <v>624</v>
      </c>
      <c r="Q106" s="1" t="s">
        <v>1061</v>
      </c>
      <c r="R106" s="1" t="s">
        <v>1059</v>
      </c>
      <c r="S106" s="1" t="s">
        <v>89</v>
      </c>
      <c r="U106" s="1" t="s">
        <v>81</v>
      </c>
      <c r="V106" s="1" t="s">
        <v>1062</v>
      </c>
      <c r="W106" s="1" t="s">
        <v>627</v>
      </c>
      <c r="X106" s="1" t="s">
        <v>110</v>
      </c>
      <c r="Y106" s="1" t="s">
        <v>1009</v>
      </c>
      <c r="Z106" s="1" t="s">
        <v>1040</v>
      </c>
      <c r="AB106" s="1" t="s">
        <v>48</v>
      </c>
      <c r="AC106" s="1" t="s">
        <v>49</v>
      </c>
      <c r="AE106" s="1" t="s">
        <v>50</v>
      </c>
      <c r="AF106" s="1" t="s">
        <v>65</v>
      </c>
      <c r="AI106" s="1" t="s">
        <v>51</v>
      </c>
      <c r="AJ106" s="1" t="s">
        <v>66</v>
      </c>
      <c r="AK106" s="1" t="s">
        <v>1063</v>
      </c>
      <c r="AL106" s="1" t="s">
        <v>1064</v>
      </c>
    </row>
    <row r="107" spans="1:38" x14ac:dyDescent="0.3">
      <c r="A107" s="1" t="str">
        <f>HYPERLINK("https://hsdes.intel.com/resource/14013186959","14013186959")</f>
        <v>14013186959</v>
      </c>
      <c r="B107" s="1" t="s">
        <v>1065</v>
      </c>
      <c r="C107" s="1" t="s">
        <v>1434</v>
      </c>
      <c r="E107" s="1" t="s">
        <v>81</v>
      </c>
      <c r="F107" s="1" t="s">
        <v>79</v>
      </c>
      <c r="G107" s="1" t="s">
        <v>36</v>
      </c>
      <c r="H107" s="1" t="s">
        <v>37</v>
      </c>
      <c r="I107" s="1" t="s">
        <v>38</v>
      </c>
      <c r="J107" s="1" t="s">
        <v>925</v>
      </c>
      <c r="K107" s="1">
        <v>8</v>
      </c>
      <c r="L107" s="1">
        <v>6</v>
      </c>
      <c r="M107" s="1" t="s">
        <v>1066</v>
      </c>
      <c r="N107" s="1" t="s">
        <v>85</v>
      </c>
      <c r="O107" s="1" t="s">
        <v>1067</v>
      </c>
      <c r="P107" s="1" t="s">
        <v>624</v>
      </c>
      <c r="Q107" s="1" t="s">
        <v>1068</v>
      </c>
      <c r="R107" s="1" t="s">
        <v>1066</v>
      </c>
      <c r="S107" s="1" t="s">
        <v>89</v>
      </c>
      <c r="U107" s="1" t="s">
        <v>81</v>
      </c>
      <c r="V107" s="1" t="s">
        <v>1069</v>
      </c>
      <c r="W107" s="1" t="s">
        <v>627</v>
      </c>
      <c r="X107" s="1" t="s">
        <v>45</v>
      </c>
      <c r="Y107" s="1" t="s">
        <v>914</v>
      </c>
      <c r="Z107" s="1" t="s">
        <v>915</v>
      </c>
      <c r="AB107" s="1" t="s">
        <v>48</v>
      </c>
      <c r="AC107" s="1" t="s">
        <v>99</v>
      </c>
      <c r="AE107" s="1" t="s">
        <v>50</v>
      </c>
      <c r="AF107" s="1" t="s">
        <v>65</v>
      </c>
      <c r="AI107" s="1" t="s">
        <v>51</v>
      </c>
      <c r="AJ107" s="1" t="s">
        <v>66</v>
      </c>
      <c r="AK107" s="1" t="s">
        <v>1070</v>
      </c>
      <c r="AL107" s="1" t="s">
        <v>1071</v>
      </c>
    </row>
    <row r="108" spans="1:38" x14ac:dyDescent="0.3">
      <c r="A108" s="1" t="str">
        <f>HYPERLINK("https://hsdes.intel.com/resource/14013186960","14013186960")</f>
        <v>14013186960</v>
      </c>
      <c r="B108" s="1" t="s">
        <v>1072</v>
      </c>
      <c r="C108" s="1" t="s">
        <v>1434</v>
      </c>
      <c r="E108" s="1" t="s">
        <v>81</v>
      </c>
      <c r="F108" s="1" t="s">
        <v>79</v>
      </c>
      <c r="G108" s="1" t="s">
        <v>36</v>
      </c>
      <c r="H108" s="1" t="s">
        <v>37</v>
      </c>
      <c r="I108" s="1" t="s">
        <v>38</v>
      </c>
      <c r="J108" s="1" t="s">
        <v>83</v>
      </c>
      <c r="K108" s="1">
        <v>4</v>
      </c>
      <c r="L108" s="1">
        <v>2</v>
      </c>
      <c r="M108" s="1" t="s">
        <v>1073</v>
      </c>
      <c r="N108" s="1" t="s">
        <v>85</v>
      </c>
      <c r="O108" s="1" t="s">
        <v>1053</v>
      </c>
      <c r="P108" s="1" t="s">
        <v>624</v>
      </c>
      <c r="Q108" s="1" t="s">
        <v>1068</v>
      </c>
      <c r="R108" s="1" t="s">
        <v>1073</v>
      </c>
      <c r="S108" s="1" t="s">
        <v>89</v>
      </c>
      <c r="U108" s="1" t="s">
        <v>81</v>
      </c>
      <c r="V108" s="1" t="s">
        <v>1074</v>
      </c>
      <c r="W108" s="1" t="s">
        <v>627</v>
      </c>
      <c r="X108" s="1" t="s">
        <v>45</v>
      </c>
      <c r="Y108" s="1" t="s">
        <v>1075</v>
      </c>
      <c r="Z108" s="1" t="s">
        <v>1033</v>
      </c>
      <c r="AB108" s="1" t="s">
        <v>48</v>
      </c>
      <c r="AC108" s="1" t="s">
        <v>99</v>
      </c>
      <c r="AE108" s="1" t="s">
        <v>50</v>
      </c>
      <c r="AF108" s="1" t="s">
        <v>65</v>
      </c>
      <c r="AI108" s="1" t="s">
        <v>51</v>
      </c>
      <c r="AJ108" s="1" t="s">
        <v>66</v>
      </c>
      <c r="AK108" s="1" t="s">
        <v>1076</v>
      </c>
      <c r="AL108" s="1" t="s">
        <v>1077</v>
      </c>
    </row>
    <row r="109" spans="1:38" x14ac:dyDescent="0.3">
      <c r="A109" s="1" t="str">
        <f>HYPERLINK("https://hsdes.intel.com/resource/14013186967","14013186967")</f>
        <v>14013186967</v>
      </c>
      <c r="B109" s="1" t="s">
        <v>1078</v>
      </c>
      <c r="C109" s="1" t="s">
        <v>1434</v>
      </c>
      <c r="E109" s="1" t="s">
        <v>81</v>
      </c>
      <c r="F109" s="1" t="s">
        <v>116</v>
      </c>
      <c r="G109" s="1" t="s">
        <v>36</v>
      </c>
      <c r="H109" s="1" t="s">
        <v>37</v>
      </c>
      <c r="I109" s="1" t="s">
        <v>38</v>
      </c>
      <c r="J109" s="1" t="s">
        <v>83</v>
      </c>
      <c r="K109" s="1">
        <v>10</v>
      </c>
      <c r="L109" s="1">
        <v>10</v>
      </c>
      <c r="M109" s="1" t="s">
        <v>1079</v>
      </c>
      <c r="N109" s="1" t="s">
        <v>85</v>
      </c>
      <c r="O109" s="1" t="s">
        <v>1080</v>
      </c>
      <c r="P109" s="1" t="s">
        <v>632</v>
      </c>
      <c r="Q109" s="1" t="s">
        <v>1081</v>
      </c>
      <c r="R109" s="1" t="s">
        <v>1079</v>
      </c>
      <c r="S109" s="1" t="s">
        <v>89</v>
      </c>
      <c r="U109" s="1" t="s">
        <v>81</v>
      </c>
      <c r="V109" s="1" t="s">
        <v>1082</v>
      </c>
      <c r="W109" s="1" t="s">
        <v>627</v>
      </c>
      <c r="X109" s="1" t="s">
        <v>45</v>
      </c>
      <c r="Y109" s="1" t="s">
        <v>1009</v>
      </c>
      <c r="Z109" s="1" t="s">
        <v>1083</v>
      </c>
      <c r="AB109" s="1" t="s">
        <v>48</v>
      </c>
      <c r="AC109" s="1" t="s">
        <v>49</v>
      </c>
      <c r="AE109" s="1" t="s">
        <v>50</v>
      </c>
      <c r="AF109" s="1" t="s">
        <v>65</v>
      </c>
      <c r="AI109" s="1" t="s">
        <v>51</v>
      </c>
      <c r="AJ109" s="1" t="s">
        <v>359</v>
      </c>
      <c r="AK109" s="1" t="s">
        <v>1084</v>
      </c>
      <c r="AL109" s="1" t="s">
        <v>1085</v>
      </c>
    </row>
    <row r="110" spans="1:38" x14ac:dyDescent="0.3">
      <c r="A110" s="1" t="str">
        <f>HYPERLINK("https://hsdes.intel.com/resource/14013186971","14013186971")</f>
        <v>14013186971</v>
      </c>
      <c r="B110" s="1" t="s">
        <v>1086</v>
      </c>
      <c r="C110" s="1" t="s">
        <v>1434</v>
      </c>
      <c r="E110" s="1" t="s">
        <v>81</v>
      </c>
      <c r="F110" s="1" t="s">
        <v>116</v>
      </c>
      <c r="G110" s="1" t="s">
        <v>36</v>
      </c>
      <c r="H110" s="1" t="s">
        <v>37</v>
      </c>
      <c r="I110" s="1" t="s">
        <v>38</v>
      </c>
      <c r="J110" s="1" t="s">
        <v>83</v>
      </c>
      <c r="K110" s="1">
        <v>10</v>
      </c>
      <c r="L110" s="1">
        <v>8</v>
      </c>
      <c r="M110" s="1" t="s">
        <v>1087</v>
      </c>
      <c r="N110" s="1" t="s">
        <v>85</v>
      </c>
      <c r="O110" s="1" t="s">
        <v>1088</v>
      </c>
      <c r="P110" s="1" t="s">
        <v>624</v>
      </c>
      <c r="Q110" s="1" t="s">
        <v>1089</v>
      </c>
      <c r="R110" s="1" t="s">
        <v>1087</v>
      </c>
      <c r="S110" s="1" t="s">
        <v>89</v>
      </c>
      <c r="U110" s="1" t="s">
        <v>81</v>
      </c>
      <c r="V110" s="1" t="s">
        <v>1090</v>
      </c>
      <c r="W110" s="1" t="s">
        <v>627</v>
      </c>
      <c r="X110" s="1" t="s">
        <v>110</v>
      </c>
      <c r="Y110" s="1" t="s">
        <v>1091</v>
      </c>
      <c r="Z110" s="1" t="s">
        <v>1040</v>
      </c>
      <c r="AB110" s="1" t="s">
        <v>48</v>
      </c>
      <c r="AC110" s="1" t="s">
        <v>49</v>
      </c>
      <c r="AE110" s="1" t="s">
        <v>50</v>
      </c>
      <c r="AF110" s="1" t="s">
        <v>65</v>
      </c>
      <c r="AI110" s="1" t="s">
        <v>51</v>
      </c>
      <c r="AJ110" s="1" t="s">
        <v>359</v>
      </c>
      <c r="AK110" s="1" t="s">
        <v>1092</v>
      </c>
      <c r="AL110" s="1" t="s">
        <v>1093</v>
      </c>
    </row>
    <row r="111" spans="1:38" x14ac:dyDescent="0.3">
      <c r="A111" s="1" t="str">
        <f>HYPERLINK("https://hsdes.intel.com/resource/14013186981","14013186981")</f>
        <v>14013186981</v>
      </c>
      <c r="B111" s="1" t="s">
        <v>1094</v>
      </c>
      <c r="C111" s="1" t="s">
        <v>1434</v>
      </c>
      <c r="E111" s="1" t="s">
        <v>81</v>
      </c>
      <c r="F111" s="1" t="s">
        <v>79</v>
      </c>
      <c r="G111" s="1" t="s">
        <v>36</v>
      </c>
      <c r="H111" s="1" t="s">
        <v>37</v>
      </c>
      <c r="I111" s="1" t="s">
        <v>38</v>
      </c>
      <c r="J111" s="1" t="s">
        <v>925</v>
      </c>
      <c r="K111" s="1">
        <v>7</v>
      </c>
      <c r="L111" s="1">
        <v>5</v>
      </c>
      <c r="M111" s="1" t="s">
        <v>1095</v>
      </c>
      <c r="N111" s="1" t="s">
        <v>85</v>
      </c>
      <c r="O111" s="1" t="s">
        <v>1067</v>
      </c>
      <c r="P111" s="1" t="s">
        <v>624</v>
      </c>
      <c r="Q111" s="1" t="s">
        <v>1096</v>
      </c>
      <c r="R111" s="1" t="s">
        <v>1095</v>
      </c>
      <c r="S111" s="1" t="s">
        <v>89</v>
      </c>
      <c r="U111" s="1" t="s">
        <v>81</v>
      </c>
      <c r="V111" s="1" t="s">
        <v>1097</v>
      </c>
      <c r="W111" s="1" t="s">
        <v>627</v>
      </c>
      <c r="X111" s="1" t="s">
        <v>110</v>
      </c>
      <c r="Y111" s="1" t="s">
        <v>914</v>
      </c>
      <c r="Z111" s="1" t="s">
        <v>915</v>
      </c>
      <c r="AB111" s="1" t="s">
        <v>48</v>
      </c>
      <c r="AC111" s="1" t="s">
        <v>99</v>
      </c>
      <c r="AE111" s="1" t="s">
        <v>50</v>
      </c>
      <c r="AF111" s="1" t="s">
        <v>65</v>
      </c>
      <c r="AI111" s="1" t="s">
        <v>51</v>
      </c>
      <c r="AJ111" s="1" t="s">
        <v>66</v>
      </c>
      <c r="AK111" s="1" t="s">
        <v>1098</v>
      </c>
      <c r="AL111" s="1" t="s">
        <v>1099</v>
      </c>
    </row>
    <row r="112" spans="1:38" x14ac:dyDescent="0.3">
      <c r="A112" s="1" t="str">
        <f>HYPERLINK("https://hsdes.intel.com/resource/14013186996","14013186996")</f>
        <v>14013186996</v>
      </c>
      <c r="B112" s="1" t="s">
        <v>1100</v>
      </c>
      <c r="C112" s="1" t="s">
        <v>1434</v>
      </c>
      <c r="E112" s="1" t="s">
        <v>81</v>
      </c>
      <c r="F112" s="1" t="s">
        <v>79</v>
      </c>
      <c r="G112" s="1" t="s">
        <v>36</v>
      </c>
      <c r="H112" s="1" t="s">
        <v>37</v>
      </c>
      <c r="I112" s="1" t="s">
        <v>38</v>
      </c>
      <c r="J112" s="1" t="s">
        <v>925</v>
      </c>
      <c r="K112" s="1">
        <v>40</v>
      </c>
      <c r="L112" s="1">
        <v>10</v>
      </c>
      <c r="M112" s="1" t="s">
        <v>1101</v>
      </c>
      <c r="N112" s="1" t="s">
        <v>85</v>
      </c>
      <c r="O112" s="1" t="s">
        <v>1102</v>
      </c>
      <c r="P112" s="1" t="s">
        <v>1103</v>
      </c>
      <c r="Q112" s="1" t="s">
        <v>1104</v>
      </c>
      <c r="R112" s="1" t="s">
        <v>1101</v>
      </c>
      <c r="S112" s="1" t="s">
        <v>89</v>
      </c>
      <c r="U112" s="1" t="s">
        <v>81</v>
      </c>
      <c r="V112" s="1" t="s">
        <v>1105</v>
      </c>
      <c r="W112" s="1" t="s">
        <v>627</v>
      </c>
      <c r="X112" s="1" t="s">
        <v>110</v>
      </c>
      <c r="Y112" s="1" t="s">
        <v>914</v>
      </c>
      <c r="Z112" s="1" t="s">
        <v>915</v>
      </c>
      <c r="AB112" s="1" t="s">
        <v>48</v>
      </c>
      <c r="AC112" s="1" t="s">
        <v>99</v>
      </c>
      <c r="AE112" s="1" t="s">
        <v>50</v>
      </c>
      <c r="AF112" s="1" t="s">
        <v>65</v>
      </c>
      <c r="AI112" s="1" t="s">
        <v>51</v>
      </c>
      <c r="AJ112" s="1" t="s">
        <v>359</v>
      </c>
      <c r="AK112" s="1" t="s">
        <v>1106</v>
      </c>
      <c r="AL112" s="1" t="s">
        <v>1107</v>
      </c>
    </row>
    <row r="113" spans="1:38" x14ac:dyDescent="0.3">
      <c r="A113" s="1" t="str">
        <f>HYPERLINK("https://hsdes.intel.com/resource/14013186997","14013186997")</f>
        <v>14013186997</v>
      </c>
      <c r="B113" s="1" t="s">
        <v>1108</v>
      </c>
      <c r="C113" s="1" t="s">
        <v>1434</v>
      </c>
      <c r="E113" s="1" t="s">
        <v>81</v>
      </c>
      <c r="F113" s="1" t="s">
        <v>116</v>
      </c>
      <c r="G113" s="1" t="s">
        <v>36</v>
      </c>
      <c r="H113" s="1" t="s">
        <v>37</v>
      </c>
      <c r="I113" s="1" t="s">
        <v>38</v>
      </c>
      <c r="J113" s="1" t="s">
        <v>83</v>
      </c>
      <c r="K113" s="1">
        <v>10</v>
      </c>
      <c r="L113" s="1">
        <v>8</v>
      </c>
      <c r="M113" s="1" t="s">
        <v>1109</v>
      </c>
      <c r="N113" s="1" t="s">
        <v>85</v>
      </c>
      <c r="O113" s="1" t="s">
        <v>1110</v>
      </c>
      <c r="P113" s="1" t="s">
        <v>1111</v>
      </c>
      <c r="Q113" s="1" t="s">
        <v>1112</v>
      </c>
      <c r="R113" s="1" t="s">
        <v>1109</v>
      </c>
      <c r="S113" s="1" t="s">
        <v>89</v>
      </c>
      <c r="U113" s="1" t="s">
        <v>81</v>
      </c>
      <c r="V113" s="1" t="s">
        <v>1113</v>
      </c>
      <c r="W113" s="1" t="s">
        <v>627</v>
      </c>
      <c r="X113" s="1" t="s">
        <v>45</v>
      </c>
      <c r="Y113" s="1" t="s">
        <v>1009</v>
      </c>
      <c r="Z113" s="1" t="s">
        <v>1033</v>
      </c>
      <c r="AB113" s="1" t="s">
        <v>48</v>
      </c>
      <c r="AC113" s="1" t="s">
        <v>99</v>
      </c>
      <c r="AE113" s="1" t="s">
        <v>50</v>
      </c>
      <c r="AF113" s="1" t="s">
        <v>65</v>
      </c>
      <c r="AI113" s="1" t="s">
        <v>51</v>
      </c>
      <c r="AJ113" s="1" t="s">
        <v>359</v>
      </c>
      <c r="AK113" s="1" t="s">
        <v>1114</v>
      </c>
      <c r="AL113" s="1" t="s">
        <v>1115</v>
      </c>
    </row>
    <row r="114" spans="1:38" x14ac:dyDescent="0.3">
      <c r="A114" s="1" t="str">
        <f>HYPERLINK("https://hsdes.intel.com/resource/14013187012","14013187012")</f>
        <v>14013187012</v>
      </c>
      <c r="B114" s="1" t="s">
        <v>1116</v>
      </c>
      <c r="C114" s="1" t="s">
        <v>1434</v>
      </c>
      <c r="E114" s="1" t="s">
        <v>81</v>
      </c>
      <c r="F114" s="1" t="s">
        <v>79</v>
      </c>
      <c r="G114" s="1" t="s">
        <v>36</v>
      </c>
      <c r="H114" s="1" t="s">
        <v>37</v>
      </c>
      <c r="I114" s="1" t="s">
        <v>38</v>
      </c>
      <c r="J114" s="1" t="s">
        <v>925</v>
      </c>
      <c r="K114" s="1">
        <v>10</v>
      </c>
      <c r="L114" s="1">
        <v>8</v>
      </c>
      <c r="M114" s="1" t="s">
        <v>1117</v>
      </c>
      <c r="N114" s="1" t="s">
        <v>438</v>
      </c>
      <c r="O114" s="1" t="s">
        <v>1118</v>
      </c>
      <c r="P114" s="1" t="s">
        <v>928</v>
      </c>
      <c r="Q114" s="1" t="s">
        <v>1104</v>
      </c>
      <c r="R114" s="1" t="s">
        <v>1117</v>
      </c>
      <c r="S114" s="1" t="s">
        <v>89</v>
      </c>
      <c r="U114" s="1" t="s">
        <v>81</v>
      </c>
      <c r="V114" s="1" t="s">
        <v>1119</v>
      </c>
      <c r="W114" s="1" t="s">
        <v>627</v>
      </c>
      <c r="X114" s="1" t="s">
        <v>110</v>
      </c>
      <c r="Y114" s="1" t="s">
        <v>1120</v>
      </c>
      <c r="Z114" s="1" t="s">
        <v>1121</v>
      </c>
      <c r="AB114" s="1" t="s">
        <v>48</v>
      </c>
      <c r="AC114" s="1" t="s">
        <v>99</v>
      </c>
      <c r="AE114" s="1" t="s">
        <v>50</v>
      </c>
      <c r="AF114" s="1" t="s">
        <v>65</v>
      </c>
      <c r="AI114" s="1" t="s">
        <v>51</v>
      </c>
      <c r="AJ114" s="1" t="s">
        <v>359</v>
      </c>
      <c r="AK114" s="1" t="s">
        <v>1122</v>
      </c>
      <c r="AL114" s="1" t="s">
        <v>1123</v>
      </c>
    </row>
    <row r="115" spans="1:38" x14ac:dyDescent="0.3">
      <c r="A115" s="1" t="str">
        <f>HYPERLINK("https://hsdes.intel.com/resource/14013187015","14013187015")</f>
        <v>14013187015</v>
      </c>
      <c r="B115" s="1" t="s">
        <v>1124</v>
      </c>
      <c r="C115" s="1" t="s">
        <v>1434</v>
      </c>
      <c r="E115" s="1" t="s">
        <v>81</v>
      </c>
      <c r="F115" s="1" t="s">
        <v>79</v>
      </c>
      <c r="G115" s="1" t="s">
        <v>36</v>
      </c>
      <c r="H115" s="1" t="s">
        <v>37</v>
      </c>
      <c r="I115" s="1" t="s">
        <v>38</v>
      </c>
      <c r="J115" s="1" t="s">
        <v>925</v>
      </c>
      <c r="K115" s="1">
        <v>30</v>
      </c>
      <c r="L115" s="1">
        <v>20</v>
      </c>
      <c r="M115" s="1" t="s">
        <v>1125</v>
      </c>
      <c r="N115" s="1" t="s">
        <v>85</v>
      </c>
      <c r="O115" s="1" t="s">
        <v>1126</v>
      </c>
      <c r="P115" s="1" t="s">
        <v>1127</v>
      </c>
      <c r="Q115" s="1" t="s">
        <v>1128</v>
      </c>
      <c r="R115" s="1" t="s">
        <v>1125</v>
      </c>
      <c r="S115" s="1" t="s">
        <v>89</v>
      </c>
      <c r="U115" s="1" t="s">
        <v>81</v>
      </c>
      <c r="V115" s="1" t="s">
        <v>1129</v>
      </c>
      <c r="W115" s="1" t="s">
        <v>627</v>
      </c>
      <c r="X115" s="1" t="s">
        <v>110</v>
      </c>
      <c r="Y115" s="1" t="s">
        <v>914</v>
      </c>
      <c r="Z115" s="1" t="s">
        <v>915</v>
      </c>
      <c r="AB115" s="1" t="s">
        <v>48</v>
      </c>
      <c r="AC115" s="1" t="s">
        <v>99</v>
      </c>
      <c r="AE115" s="1" t="s">
        <v>113</v>
      </c>
      <c r="AF115" s="1" t="s">
        <v>65</v>
      </c>
      <c r="AI115" s="1" t="s">
        <v>51</v>
      </c>
      <c r="AJ115" s="1" t="s">
        <v>66</v>
      </c>
      <c r="AK115" s="1" t="s">
        <v>1130</v>
      </c>
      <c r="AL115" s="1" t="s">
        <v>1131</v>
      </c>
    </row>
    <row r="116" spans="1:38" x14ac:dyDescent="0.3">
      <c r="A116" s="1" t="str">
        <f>HYPERLINK("https://hsdes.intel.com/resource/14013187018","14013187018")</f>
        <v>14013187018</v>
      </c>
      <c r="B116" s="1" t="s">
        <v>1132</v>
      </c>
      <c r="C116" s="1" t="s">
        <v>1434</v>
      </c>
      <c r="E116" s="1" t="s">
        <v>81</v>
      </c>
      <c r="F116" s="1" t="s">
        <v>116</v>
      </c>
      <c r="G116" s="1" t="s">
        <v>36</v>
      </c>
      <c r="H116" s="1" t="s">
        <v>37</v>
      </c>
      <c r="I116" s="1" t="s">
        <v>38</v>
      </c>
      <c r="J116" s="1" t="s">
        <v>83</v>
      </c>
      <c r="K116" s="1">
        <v>10</v>
      </c>
      <c r="L116" s="1">
        <v>8</v>
      </c>
      <c r="M116" s="1" t="s">
        <v>1133</v>
      </c>
      <c r="N116" s="1" t="s">
        <v>85</v>
      </c>
      <c r="O116" s="1" t="s">
        <v>1134</v>
      </c>
      <c r="P116" s="1" t="s">
        <v>1135</v>
      </c>
      <c r="Q116" s="1" t="s">
        <v>1136</v>
      </c>
      <c r="R116" s="1" t="s">
        <v>1133</v>
      </c>
      <c r="S116" s="1" t="s">
        <v>122</v>
      </c>
      <c r="U116" s="1" t="s">
        <v>81</v>
      </c>
      <c r="V116" s="1" t="s">
        <v>1027</v>
      </c>
      <c r="W116" s="1" t="s">
        <v>627</v>
      </c>
      <c r="X116" s="1" t="s">
        <v>45</v>
      </c>
      <c r="Y116" s="1" t="s">
        <v>1028</v>
      </c>
      <c r="Z116" s="1" t="s">
        <v>1137</v>
      </c>
      <c r="AB116" s="1" t="s">
        <v>48</v>
      </c>
      <c r="AC116" s="1" t="s">
        <v>99</v>
      </c>
      <c r="AE116" s="1" t="s">
        <v>50</v>
      </c>
      <c r="AF116" s="1" t="s">
        <v>65</v>
      </c>
      <c r="AI116" s="1" t="s">
        <v>51</v>
      </c>
      <c r="AJ116" s="1" t="s">
        <v>930</v>
      </c>
      <c r="AK116" s="1" t="s">
        <v>1138</v>
      </c>
      <c r="AL116" s="1" t="s">
        <v>1139</v>
      </c>
    </row>
    <row r="117" spans="1:38" x14ac:dyDescent="0.3">
      <c r="A117" s="1" t="str">
        <f>HYPERLINK("https://hsdes.intel.com/resource/14013187020","14013187020")</f>
        <v>14013187020</v>
      </c>
      <c r="B117" s="1" t="s">
        <v>1140</v>
      </c>
      <c r="C117" s="1" t="s">
        <v>1434</v>
      </c>
      <c r="E117" s="1" t="s">
        <v>81</v>
      </c>
      <c r="F117" s="1" t="s">
        <v>116</v>
      </c>
      <c r="G117" s="1" t="s">
        <v>36</v>
      </c>
      <c r="H117" s="1" t="s">
        <v>37</v>
      </c>
      <c r="I117" s="1" t="s">
        <v>38</v>
      </c>
      <c r="J117" s="1" t="s">
        <v>83</v>
      </c>
      <c r="K117" s="1">
        <v>10</v>
      </c>
      <c r="L117" s="1">
        <v>8</v>
      </c>
      <c r="M117" s="1" t="s">
        <v>1141</v>
      </c>
      <c r="N117" s="1" t="s">
        <v>85</v>
      </c>
      <c r="O117" s="1" t="s">
        <v>1142</v>
      </c>
      <c r="P117" s="1" t="s">
        <v>1135</v>
      </c>
      <c r="Q117" s="1" t="s">
        <v>1143</v>
      </c>
      <c r="R117" s="1" t="s">
        <v>1141</v>
      </c>
      <c r="S117" s="1" t="s">
        <v>122</v>
      </c>
      <c r="U117" s="1" t="s">
        <v>81</v>
      </c>
      <c r="V117" s="1" t="s">
        <v>1027</v>
      </c>
      <c r="W117" s="1" t="s">
        <v>627</v>
      </c>
      <c r="X117" s="1" t="s">
        <v>45</v>
      </c>
      <c r="Y117" s="1" t="s">
        <v>1028</v>
      </c>
      <c r="Z117" s="1" t="s">
        <v>1029</v>
      </c>
      <c r="AB117" s="1" t="s">
        <v>48</v>
      </c>
      <c r="AC117" s="1" t="s">
        <v>49</v>
      </c>
      <c r="AE117" s="1" t="s">
        <v>50</v>
      </c>
      <c r="AF117" s="1" t="s">
        <v>65</v>
      </c>
      <c r="AI117" s="1" t="s">
        <v>51</v>
      </c>
      <c r="AJ117" s="1" t="s">
        <v>930</v>
      </c>
      <c r="AK117" s="1" t="s">
        <v>1138</v>
      </c>
      <c r="AL117" s="1" t="s">
        <v>1144</v>
      </c>
    </row>
    <row r="118" spans="1:38" x14ac:dyDescent="0.3">
      <c r="A118" s="1" t="str">
        <f>HYPERLINK("https://hsdes.intel.com/resource/14013187021","14013187021")</f>
        <v>14013187021</v>
      </c>
      <c r="B118" s="1" t="s">
        <v>1145</v>
      </c>
      <c r="C118" s="1" t="s">
        <v>1434</v>
      </c>
      <c r="E118" s="1" t="s">
        <v>81</v>
      </c>
      <c r="F118" s="1" t="s">
        <v>116</v>
      </c>
      <c r="G118" s="1" t="s">
        <v>36</v>
      </c>
      <c r="H118" s="1" t="s">
        <v>37</v>
      </c>
      <c r="I118" s="1" t="s">
        <v>38</v>
      </c>
      <c r="J118" s="1" t="s">
        <v>83</v>
      </c>
      <c r="K118" s="1">
        <v>10</v>
      </c>
      <c r="L118" s="1">
        <v>8</v>
      </c>
      <c r="M118" s="1" t="s">
        <v>1146</v>
      </c>
      <c r="N118" s="1" t="s">
        <v>85</v>
      </c>
      <c r="O118" s="1" t="s">
        <v>1147</v>
      </c>
      <c r="P118" s="1" t="s">
        <v>1148</v>
      </c>
      <c r="Q118" s="1" t="s">
        <v>1149</v>
      </c>
      <c r="R118" s="1" t="s">
        <v>1146</v>
      </c>
      <c r="S118" s="1" t="s">
        <v>122</v>
      </c>
      <c r="U118" s="1" t="s">
        <v>81</v>
      </c>
      <c r="V118" s="1" t="s">
        <v>1150</v>
      </c>
      <c r="W118" s="1" t="s">
        <v>627</v>
      </c>
      <c r="X118" s="1" t="s">
        <v>45</v>
      </c>
      <c r="Y118" s="1" t="s">
        <v>1028</v>
      </c>
      <c r="Z118" s="1" t="s">
        <v>1137</v>
      </c>
      <c r="AB118" s="1" t="s">
        <v>48</v>
      </c>
      <c r="AC118" s="1" t="s">
        <v>99</v>
      </c>
      <c r="AE118" s="1" t="s">
        <v>50</v>
      </c>
      <c r="AF118" s="1" t="s">
        <v>65</v>
      </c>
      <c r="AI118" s="1" t="s">
        <v>51</v>
      </c>
      <c r="AJ118" s="1" t="s">
        <v>930</v>
      </c>
      <c r="AK118" s="1" t="s">
        <v>1151</v>
      </c>
      <c r="AL118" s="1" t="s">
        <v>1152</v>
      </c>
    </row>
    <row r="119" spans="1:38" x14ac:dyDescent="0.3">
      <c r="A119" s="1" t="str">
        <f>HYPERLINK("https://hsdes.intel.com/resource/14013187023","14013187023")</f>
        <v>14013187023</v>
      </c>
      <c r="B119" s="1" t="s">
        <v>1153</v>
      </c>
      <c r="C119" s="1" t="s">
        <v>1434</v>
      </c>
      <c r="E119" s="1" t="s">
        <v>81</v>
      </c>
      <c r="F119" s="1" t="s">
        <v>79</v>
      </c>
      <c r="G119" s="1" t="s">
        <v>36</v>
      </c>
      <c r="H119" s="1" t="s">
        <v>37</v>
      </c>
      <c r="I119" s="1" t="s">
        <v>38</v>
      </c>
      <c r="J119" s="1" t="s">
        <v>925</v>
      </c>
      <c r="K119" s="1">
        <v>10</v>
      </c>
      <c r="L119" s="1">
        <v>8</v>
      </c>
      <c r="M119" s="1" t="s">
        <v>1154</v>
      </c>
      <c r="N119" s="1" t="s">
        <v>438</v>
      </c>
      <c r="O119" s="1" t="s">
        <v>1155</v>
      </c>
      <c r="P119" s="1" t="s">
        <v>1156</v>
      </c>
      <c r="Q119" s="1" t="s">
        <v>1104</v>
      </c>
      <c r="R119" s="1" t="s">
        <v>1154</v>
      </c>
      <c r="S119" s="1" t="s">
        <v>89</v>
      </c>
      <c r="U119" s="1" t="s">
        <v>81</v>
      </c>
      <c r="V119" s="1" t="s">
        <v>1157</v>
      </c>
      <c r="W119" s="1" t="s">
        <v>627</v>
      </c>
      <c r="X119" s="1" t="s">
        <v>45</v>
      </c>
      <c r="Y119" s="1" t="s">
        <v>914</v>
      </c>
      <c r="Z119" s="1" t="s">
        <v>915</v>
      </c>
      <c r="AB119" s="1" t="s">
        <v>48</v>
      </c>
      <c r="AC119" s="1" t="s">
        <v>99</v>
      </c>
      <c r="AE119" s="1" t="s">
        <v>50</v>
      </c>
      <c r="AF119" s="1" t="s">
        <v>65</v>
      </c>
      <c r="AI119" s="1" t="s">
        <v>51</v>
      </c>
      <c r="AJ119" s="1" t="s">
        <v>930</v>
      </c>
      <c r="AK119" s="1" t="s">
        <v>1158</v>
      </c>
      <c r="AL119" s="1" t="s">
        <v>1159</v>
      </c>
    </row>
    <row r="120" spans="1:38" x14ac:dyDescent="0.3">
      <c r="A120" s="1" t="str">
        <f>HYPERLINK("https://hsdes.intel.com/resource/14013187024","14013187024")</f>
        <v>14013187024</v>
      </c>
      <c r="B120" s="1" t="s">
        <v>1160</v>
      </c>
      <c r="C120" s="1" t="s">
        <v>1434</v>
      </c>
      <c r="E120" s="1" t="s">
        <v>81</v>
      </c>
      <c r="F120" s="1" t="s">
        <v>116</v>
      </c>
      <c r="G120" s="1" t="s">
        <v>36</v>
      </c>
      <c r="H120" s="1" t="s">
        <v>37</v>
      </c>
      <c r="I120" s="1" t="s">
        <v>38</v>
      </c>
      <c r="J120" s="1" t="s">
        <v>83</v>
      </c>
      <c r="K120" s="1">
        <v>10</v>
      </c>
      <c r="L120" s="1">
        <v>8</v>
      </c>
      <c r="M120" s="1" t="s">
        <v>1161</v>
      </c>
      <c r="N120" s="1" t="s">
        <v>85</v>
      </c>
      <c r="O120" s="1" t="s">
        <v>1162</v>
      </c>
      <c r="P120" s="1" t="s">
        <v>1135</v>
      </c>
      <c r="Q120" s="1" t="s">
        <v>1163</v>
      </c>
      <c r="R120" s="1" t="s">
        <v>1161</v>
      </c>
      <c r="S120" s="1" t="s">
        <v>122</v>
      </c>
      <c r="U120" s="1" t="s">
        <v>81</v>
      </c>
      <c r="V120" s="1" t="s">
        <v>1027</v>
      </c>
      <c r="W120" s="1" t="s">
        <v>627</v>
      </c>
      <c r="X120" s="1" t="s">
        <v>45</v>
      </c>
      <c r="Y120" s="1" t="s">
        <v>1028</v>
      </c>
      <c r="Z120" s="1" t="s">
        <v>1029</v>
      </c>
      <c r="AB120" s="1" t="s">
        <v>48</v>
      </c>
      <c r="AC120" s="1" t="s">
        <v>49</v>
      </c>
      <c r="AE120" s="1" t="s">
        <v>50</v>
      </c>
      <c r="AF120" s="1" t="s">
        <v>65</v>
      </c>
      <c r="AI120" s="1" t="s">
        <v>51</v>
      </c>
      <c r="AJ120" s="1" t="s">
        <v>930</v>
      </c>
      <c r="AK120" s="1" t="s">
        <v>1164</v>
      </c>
      <c r="AL120" s="1" t="s">
        <v>1165</v>
      </c>
    </row>
    <row r="121" spans="1:38" x14ac:dyDescent="0.3">
      <c r="A121" s="1" t="str">
        <f>HYPERLINK("https://hsdes.intel.com/resource/14013187095","14013187095")</f>
        <v>14013187095</v>
      </c>
      <c r="B121" s="1" t="s">
        <v>1166</v>
      </c>
      <c r="C121" s="1" t="s">
        <v>1434</v>
      </c>
      <c r="E121" s="1" t="s">
        <v>417</v>
      </c>
      <c r="F121" s="1" t="s">
        <v>79</v>
      </c>
      <c r="G121" s="1" t="s">
        <v>36</v>
      </c>
      <c r="H121" s="1" t="s">
        <v>37</v>
      </c>
      <c r="I121" s="1" t="s">
        <v>38</v>
      </c>
      <c r="J121" s="1" t="s">
        <v>913</v>
      </c>
      <c r="K121" s="1">
        <v>15</v>
      </c>
      <c r="L121" s="1">
        <v>12</v>
      </c>
      <c r="M121" s="1" t="s">
        <v>1167</v>
      </c>
      <c r="N121" s="1" t="s">
        <v>421</v>
      </c>
      <c r="O121" s="1" t="s">
        <v>1168</v>
      </c>
      <c r="P121" s="1" t="s">
        <v>1169</v>
      </c>
      <c r="Q121" s="1" t="s">
        <v>1170</v>
      </c>
      <c r="R121" s="1" t="s">
        <v>1167</v>
      </c>
      <c r="S121" s="1" t="s">
        <v>42</v>
      </c>
      <c r="U121" s="1" t="s">
        <v>417</v>
      </c>
      <c r="V121" s="1" t="s">
        <v>726</v>
      </c>
      <c r="W121" s="1" t="s">
        <v>627</v>
      </c>
      <c r="X121" s="1" t="s">
        <v>45</v>
      </c>
      <c r="Y121" s="1" t="s">
        <v>908</v>
      </c>
      <c r="Z121" s="1" t="s">
        <v>909</v>
      </c>
      <c r="AB121" s="1" t="s">
        <v>48</v>
      </c>
      <c r="AC121" s="1" t="s">
        <v>99</v>
      </c>
      <c r="AE121" s="1" t="s">
        <v>50</v>
      </c>
      <c r="AF121" s="1" t="s">
        <v>65</v>
      </c>
      <c r="AI121" s="1" t="s">
        <v>51</v>
      </c>
      <c r="AJ121" s="1" t="s">
        <v>66</v>
      </c>
      <c r="AK121" s="1" t="s">
        <v>1171</v>
      </c>
      <c r="AL121" s="1" t="s">
        <v>1172</v>
      </c>
    </row>
    <row r="122" spans="1:38" x14ac:dyDescent="0.3">
      <c r="A122" s="1" t="str">
        <f>HYPERLINK("https://hsdes.intel.com/resource/14013187098","14013187098")</f>
        <v>14013187098</v>
      </c>
      <c r="B122" s="1" t="s">
        <v>1173</v>
      </c>
      <c r="C122" s="1" t="s">
        <v>1434</v>
      </c>
      <c r="E122" s="1" t="s">
        <v>417</v>
      </c>
      <c r="F122" s="1" t="s">
        <v>79</v>
      </c>
      <c r="G122" s="1" t="s">
        <v>36</v>
      </c>
      <c r="H122" s="1" t="s">
        <v>37</v>
      </c>
      <c r="I122" s="1" t="s">
        <v>38</v>
      </c>
      <c r="J122" s="1" t="s">
        <v>913</v>
      </c>
      <c r="K122" s="1">
        <v>15</v>
      </c>
      <c r="L122" s="1">
        <v>12</v>
      </c>
      <c r="M122" s="1" t="s">
        <v>1174</v>
      </c>
      <c r="N122" s="1" t="s">
        <v>421</v>
      </c>
      <c r="O122" s="1" t="s">
        <v>1175</v>
      </c>
      <c r="P122" s="1" t="s">
        <v>1169</v>
      </c>
      <c r="Q122" s="1" t="s">
        <v>1176</v>
      </c>
      <c r="R122" s="1" t="s">
        <v>1174</v>
      </c>
      <c r="S122" s="1" t="s">
        <v>42</v>
      </c>
      <c r="U122" s="1" t="s">
        <v>417</v>
      </c>
      <c r="V122" s="1" t="s">
        <v>726</v>
      </c>
      <c r="W122" s="1" t="s">
        <v>627</v>
      </c>
      <c r="X122" s="1" t="s">
        <v>45</v>
      </c>
      <c r="Y122" s="1" t="s">
        <v>908</v>
      </c>
      <c r="Z122" s="1" t="s">
        <v>909</v>
      </c>
      <c r="AB122" s="1" t="s">
        <v>48</v>
      </c>
      <c r="AC122" s="1" t="s">
        <v>99</v>
      </c>
      <c r="AE122" s="1" t="s">
        <v>50</v>
      </c>
      <c r="AF122" s="1" t="s">
        <v>65</v>
      </c>
      <c r="AI122" s="1" t="s">
        <v>51</v>
      </c>
      <c r="AJ122" s="1" t="s">
        <v>66</v>
      </c>
      <c r="AK122" s="1" t="s">
        <v>1177</v>
      </c>
      <c r="AL122" s="1" t="s">
        <v>1178</v>
      </c>
    </row>
    <row r="123" spans="1:38" x14ac:dyDescent="0.3">
      <c r="A123" s="1" t="str">
        <f>HYPERLINK("https://hsdes.intel.com/resource/14013187105","14013187105")</f>
        <v>14013187105</v>
      </c>
      <c r="B123" s="1" t="s">
        <v>1179</v>
      </c>
      <c r="C123" s="1" t="s">
        <v>1434</v>
      </c>
      <c r="E123" s="1" t="s">
        <v>34</v>
      </c>
      <c r="F123" s="1" t="s">
        <v>79</v>
      </c>
      <c r="G123" s="1" t="s">
        <v>36</v>
      </c>
      <c r="H123" s="1" t="s">
        <v>37</v>
      </c>
      <c r="I123" s="1" t="s">
        <v>38</v>
      </c>
      <c r="J123" s="1" t="s">
        <v>902</v>
      </c>
      <c r="K123" s="1">
        <v>15</v>
      </c>
      <c r="L123" s="1">
        <v>12</v>
      </c>
      <c r="M123" s="1" t="s">
        <v>1180</v>
      </c>
      <c r="N123" s="1" t="s">
        <v>40</v>
      </c>
      <c r="O123" s="1" t="s">
        <v>1181</v>
      </c>
      <c r="P123" s="1" t="s">
        <v>60</v>
      </c>
      <c r="Q123" s="1" t="s">
        <v>891</v>
      </c>
      <c r="R123" s="1" t="s">
        <v>1180</v>
      </c>
      <c r="S123" s="1" t="s">
        <v>42</v>
      </c>
      <c r="U123" s="1" t="s">
        <v>43</v>
      </c>
      <c r="V123" s="1" t="s">
        <v>1182</v>
      </c>
      <c r="W123" s="1" t="s">
        <v>627</v>
      </c>
      <c r="X123" s="1" t="s">
        <v>110</v>
      </c>
      <c r="Y123" s="1" t="s">
        <v>914</v>
      </c>
      <c r="Z123" s="1" t="s">
        <v>915</v>
      </c>
      <c r="AB123" s="1" t="s">
        <v>48</v>
      </c>
      <c r="AC123" s="1" t="s">
        <v>99</v>
      </c>
      <c r="AE123" s="1" t="s">
        <v>50</v>
      </c>
      <c r="AF123" s="1" t="s">
        <v>65</v>
      </c>
      <c r="AI123" s="1" t="s">
        <v>51</v>
      </c>
      <c r="AJ123" s="1" t="s">
        <v>66</v>
      </c>
      <c r="AK123" s="1" t="s">
        <v>737</v>
      </c>
      <c r="AL123" s="1" t="s">
        <v>1183</v>
      </c>
    </row>
    <row r="124" spans="1:38" x14ac:dyDescent="0.3">
      <c r="A124" s="1" t="str">
        <f>HYPERLINK("https://hsdes.intel.com/resource/14013187157","14013187157")</f>
        <v>14013187157</v>
      </c>
      <c r="B124" s="1" t="s">
        <v>1184</v>
      </c>
      <c r="C124" s="1" t="s">
        <v>1434</v>
      </c>
      <c r="E124" s="1" t="s">
        <v>54</v>
      </c>
      <c r="F124" s="1" t="s">
        <v>79</v>
      </c>
      <c r="G124" s="1" t="s">
        <v>36</v>
      </c>
      <c r="H124" s="1" t="s">
        <v>37</v>
      </c>
      <c r="I124" s="1" t="s">
        <v>38</v>
      </c>
      <c r="J124" s="1" t="s">
        <v>56</v>
      </c>
      <c r="K124" s="1">
        <v>25</v>
      </c>
      <c r="L124" s="1">
        <v>15</v>
      </c>
      <c r="M124" s="1" t="s">
        <v>1185</v>
      </c>
      <c r="N124" s="1" t="s">
        <v>58</v>
      </c>
      <c r="O124" s="1" t="s">
        <v>1186</v>
      </c>
      <c r="P124" s="1" t="s">
        <v>1187</v>
      </c>
      <c r="Q124" s="1" t="s">
        <v>1188</v>
      </c>
      <c r="R124" s="1" t="s">
        <v>1185</v>
      </c>
      <c r="S124" s="1" t="s">
        <v>42</v>
      </c>
      <c r="T124" s="1" t="s">
        <v>62</v>
      </c>
      <c r="U124" s="1" t="s">
        <v>63</v>
      </c>
      <c r="V124" s="1" t="s">
        <v>1189</v>
      </c>
      <c r="W124" s="1" t="s">
        <v>627</v>
      </c>
      <c r="X124" s="1" t="s">
        <v>45</v>
      </c>
      <c r="Y124" s="1" t="s">
        <v>908</v>
      </c>
      <c r="Z124" s="1" t="s">
        <v>909</v>
      </c>
      <c r="AB124" s="1" t="s">
        <v>48</v>
      </c>
      <c r="AC124" s="1" t="s">
        <v>99</v>
      </c>
      <c r="AE124" s="1" t="s">
        <v>113</v>
      </c>
      <c r="AF124" s="1" t="s">
        <v>65</v>
      </c>
      <c r="AI124" s="1" t="s">
        <v>51</v>
      </c>
      <c r="AJ124" s="1" t="s">
        <v>66</v>
      </c>
      <c r="AK124" s="1" t="s">
        <v>1190</v>
      </c>
      <c r="AL124" s="1" t="s">
        <v>1191</v>
      </c>
    </row>
    <row r="125" spans="1:38" x14ac:dyDescent="0.3">
      <c r="A125" s="1" t="str">
        <f>HYPERLINK("https://hsdes.intel.com/resource/14013187193","14013187193")</f>
        <v>14013187193</v>
      </c>
      <c r="B125" s="1" t="s">
        <v>1192</v>
      </c>
      <c r="C125" s="1" t="s">
        <v>1434</v>
      </c>
      <c r="E125" s="1" t="s">
        <v>417</v>
      </c>
      <c r="F125" s="1" t="s">
        <v>79</v>
      </c>
      <c r="G125" s="1" t="s">
        <v>36</v>
      </c>
      <c r="H125" s="1" t="s">
        <v>37</v>
      </c>
      <c r="I125" s="1" t="s">
        <v>38</v>
      </c>
      <c r="J125" s="1" t="s">
        <v>913</v>
      </c>
      <c r="K125" s="1">
        <v>8</v>
      </c>
      <c r="L125" s="1">
        <v>6</v>
      </c>
      <c r="M125" s="1" t="s">
        <v>1193</v>
      </c>
      <c r="N125" s="1" t="s">
        <v>421</v>
      </c>
      <c r="O125" s="1" t="s">
        <v>1194</v>
      </c>
      <c r="P125" s="1" t="s">
        <v>1195</v>
      </c>
      <c r="Q125" s="1" t="s">
        <v>1196</v>
      </c>
      <c r="R125" s="1" t="s">
        <v>1193</v>
      </c>
      <c r="S125" s="1" t="s">
        <v>42</v>
      </c>
      <c r="U125" s="1" t="s">
        <v>417</v>
      </c>
      <c r="V125" s="1" t="s">
        <v>1197</v>
      </c>
      <c r="W125" s="1" t="s">
        <v>627</v>
      </c>
      <c r="X125" s="1" t="s">
        <v>45</v>
      </c>
      <c r="Y125" s="1" t="s">
        <v>908</v>
      </c>
      <c r="Z125" s="1" t="s">
        <v>909</v>
      </c>
      <c r="AB125" s="1" t="s">
        <v>48</v>
      </c>
      <c r="AC125" s="1" t="s">
        <v>99</v>
      </c>
      <c r="AE125" s="1" t="s">
        <v>50</v>
      </c>
      <c r="AF125" s="1" t="s">
        <v>65</v>
      </c>
      <c r="AI125" s="1" t="s">
        <v>51</v>
      </c>
      <c r="AJ125" s="1" t="s">
        <v>66</v>
      </c>
      <c r="AK125" s="1" t="s">
        <v>1198</v>
      </c>
      <c r="AL125" s="1" t="s">
        <v>1199</v>
      </c>
    </row>
    <row r="126" spans="1:38" x14ac:dyDescent="0.3">
      <c r="A126" s="1" t="str">
        <f>HYPERLINK("https://hsdes.intel.com/resource/14013187194","14013187194")</f>
        <v>14013187194</v>
      </c>
      <c r="B126" s="1" t="s">
        <v>1200</v>
      </c>
      <c r="C126" s="1" t="s">
        <v>1434</v>
      </c>
      <c r="E126" s="1" t="s">
        <v>417</v>
      </c>
      <c r="F126" s="1" t="s">
        <v>79</v>
      </c>
      <c r="G126" s="1" t="s">
        <v>36</v>
      </c>
      <c r="H126" s="1" t="s">
        <v>37</v>
      </c>
      <c r="I126" s="1" t="s">
        <v>38</v>
      </c>
      <c r="J126" s="1" t="s">
        <v>913</v>
      </c>
      <c r="K126" s="1">
        <v>15</v>
      </c>
      <c r="L126" s="1">
        <v>12</v>
      </c>
      <c r="M126" s="1" t="s">
        <v>1201</v>
      </c>
      <c r="N126" s="1" t="s">
        <v>421</v>
      </c>
      <c r="O126" s="1" t="s">
        <v>1202</v>
      </c>
      <c r="P126" s="1" t="s">
        <v>1203</v>
      </c>
      <c r="Q126" s="1" t="s">
        <v>1204</v>
      </c>
      <c r="R126" s="1" t="s">
        <v>1201</v>
      </c>
      <c r="S126" s="1" t="s">
        <v>42</v>
      </c>
      <c r="U126" s="1" t="s">
        <v>417</v>
      </c>
      <c r="V126" s="1" t="s">
        <v>771</v>
      </c>
      <c r="W126" s="1" t="s">
        <v>627</v>
      </c>
      <c r="X126" s="1" t="s">
        <v>45</v>
      </c>
      <c r="Y126" s="1" t="s">
        <v>908</v>
      </c>
      <c r="Z126" s="1" t="s">
        <v>909</v>
      </c>
      <c r="AB126" s="1" t="s">
        <v>48</v>
      </c>
      <c r="AC126" s="1" t="s">
        <v>99</v>
      </c>
      <c r="AE126" s="1" t="s">
        <v>50</v>
      </c>
      <c r="AF126" s="1" t="s">
        <v>65</v>
      </c>
      <c r="AI126" s="1" t="s">
        <v>51</v>
      </c>
      <c r="AJ126" s="1" t="s">
        <v>66</v>
      </c>
      <c r="AK126" s="1" t="s">
        <v>1198</v>
      </c>
      <c r="AL126" s="1" t="s">
        <v>1205</v>
      </c>
    </row>
    <row r="127" spans="1:38" x14ac:dyDescent="0.3">
      <c r="A127" s="1" t="str">
        <f>HYPERLINK("https://hsdes.intel.com/resource/14013187197","14013187197")</f>
        <v>14013187197</v>
      </c>
      <c r="B127" s="1" t="s">
        <v>1206</v>
      </c>
      <c r="C127" s="1" t="s">
        <v>1434</v>
      </c>
      <c r="E127" s="1" t="s">
        <v>129</v>
      </c>
      <c r="F127" s="1" t="s">
        <v>79</v>
      </c>
      <c r="G127" s="1" t="s">
        <v>36</v>
      </c>
      <c r="H127" s="1" t="s">
        <v>37</v>
      </c>
      <c r="I127" s="1" t="s">
        <v>38</v>
      </c>
      <c r="J127" s="1" t="s">
        <v>934</v>
      </c>
      <c r="K127" s="1">
        <v>15</v>
      </c>
      <c r="L127" s="1">
        <v>12</v>
      </c>
      <c r="M127" s="1" t="s">
        <v>1207</v>
      </c>
      <c r="N127" s="1" t="s">
        <v>132</v>
      </c>
      <c r="O127" s="1" t="s">
        <v>1208</v>
      </c>
      <c r="P127" s="1" t="s">
        <v>1209</v>
      </c>
      <c r="Q127" s="1" t="s">
        <v>1210</v>
      </c>
      <c r="R127" s="1" t="s">
        <v>1207</v>
      </c>
      <c r="S127" s="1" t="s">
        <v>122</v>
      </c>
      <c r="T127" s="1" t="s">
        <v>136</v>
      </c>
      <c r="U127" s="1" t="s">
        <v>137</v>
      </c>
      <c r="V127" s="1" t="s">
        <v>1211</v>
      </c>
      <c r="W127" s="1" t="s">
        <v>627</v>
      </c>
      <c r="X127" s="1" t="s">
        <v>110</v>
      </c>
      <c r="Y127" s="1" t="s">
        <v>908</v>
      </c>
      <c r="Z127" s="1" t="s">
        <v>909</v>
      </c>
      <c r="AB127" s="1" t="s">
        <v>48</v>
      </c>
      <c r="AC127" s="1" t="s">
        <v>99</v>
      </c>
      <c r="AE127" s="1" t="s">
        <v>50</v>
      </c>
      <c r="AF127" s="1" t="s">
        <v>65</v>
      </c>
      <c r="AI127" s="1" t="s">
        <v>51</v>
      </c>
      <c r="AJ127" s="1" t="s">
        <v>66</v>
      </c>
      <c r="AK127" s="1" t="s">
        <v>1212</v>
      </c>
      <c r="AL127" s="1" t="s">
        <v>1213</v>
      </c>
    </row>
    <row r="128" spans="1:38" x14ac:dyDescent="0.3">
      <c r="A128" s="1" t="str">
        <f>HYPERLINK("https://hsdes.intel.com/resource/14013187204","14013187204")</f>
        <v>14013187204</v>
      </c>
      <c r="B128" s="1" t="s">
        <v>1214</v>
      </c>
      <c r="C128" s="1" t="s">
        <v>1434</v>
      </c>
      <c r="E128" s="1" t="s">
        <v>417</v>
      </c>
      <c r="F128" s="1" t="s">
        <v>79</v>
      </c>
      <c r="G128" s="1" t="s">
        <v>36</v>
      </c>
      <c r="H128" s="1" t="s">
        <v>37</v>
      </c>
      <c r="I128" s="1" t="s">
        <v>38</v>
      </c>
      <c r="J128" s="1" t="s">
        <v>913</v>
      </c>
      <c r="K128" s="1">
        <v>15</v>
      </c>
      <c r="L128" s="1">
        <v>12</v>
      </c>
      <c r="M128" s="1" t="s">
        <v>1215</v>
      </c>
      <c r="N128" s="1" t="s">
        <v>421</v>
      </c>
      <c r="O128" s="1" t="s">
        <v>1216</v>
      </c>
      <c r="P128" s="1" t="s">
        <v>1195</v>
      </c>
      <c r="Q128" s="1" t="s">
        <v>1217</v>
      </c>
      <c r="R128" s="1" t="s">
        <v>1215</v>
      </c>
      <c r="S128" s="1" t="s">
        <v>42</v>
      </c>
      <c r="U128" s="1" t="s">
        <v>417</v>
      </c>
      <c r="V128" s="1" t="s">
        <v>1218</v>
      </c>
      <c r="W128" s="1" t="s">
        <v>627</v>
      </c>
      <c r="X128" s="1" t="s">
        <v>110</v>
      </c>
      <c r="Y128" s="1" t="s">
        <v>908</v>
      </c>
      <c r="Z128" s="1" t="s">
        <v>909</v>
      </c>
      <c r="AB128" s="1" t="s">
        <v>48</v>
      </c>
      <c r="AC128" s="1" t="s">
        <v>99</v>
      </c>
      <c r="AE128" s="1" t="s">
        <v>50</v>
      </c>
      <c r="AF128" s="1" t="s">
        <v>65</v>
      </c>
      <c r="AI128" s="1" t="s">
        <v>51</v>
      </c>
      <c r="AJ128" s="1" t="s">
        <v>66</v>
      </c>
      <c r="AK128" s="1" t="s">
        <v>1219</v>
      </c>
      <c r="AL128" s="1" t="s">
        <v>1220</v>
      </c>
    </row>
    <row r="129" spans="1:38" x14ac:dyDescent="0.3">
      <c r="A129" s="1" t="str">
        <f>HYPERLINK("https://hsdes.intel.com/resource/14013187207","14013187207")</f>
        <v>14013187207</v>
      </c>
      <c r="B129" s="1" t="s">
        <v>1221</v>
      </c>
      <c r="C129" s="1" t="s">
        <v>1434</v>
      </c>
      <c r="E129" s="1" t="s">
        <v>417</v>
      </c>
      <c r="F129" s="1" t="s">
        <v>79</v>
      </c>
      <c r="G129" s="1" t="s">
        <v>36</v>
      </c>
      <c r="H129" s="1" t="s">
        <v>37</v>
      </c>
      <c r="I129" s="1" t="s">
        <v>38</v>
      </c>
      <c r="J129" s="1" t="s">
        <v>913</v>
      </c>
      <c r="K129" s="1">
        <v>15</v>
      </c>
      <c r="L129" s="1">
        <v>12</v>
      </c>
      <c r="M129" s="1" t="s">
        <v>1222</v>
      </c>
      <c r="N129" s="1" t="s">
        <v>421</v>
      </c>
      <c r="O129" s="1" t="s">
        <v>1223</v>
      </c>
      <c r="P129" s="1" t="s">
        <v>1224</v>
      </c>
      <c r="Q129" s="1" t="s">
        <v>1225</v>
      </c>
      <c r="R129" s="1" t="s">
        <v>1222</v>
      </c>
      <c r="S129" s="1" t="s">
        <v>42</v>
      </c>
      <c r="U129" s="1" t="s">
        <v>417</v>
      </c>
      <c r="V129" s="1" t="s">
        <v>1226</v>
      </c>
      <c r="W129" s="1" t="s">
        <v>627</v>
      </c>
      <c r="X129" s="1" t="s">
        <v>110</v>
      </c>
      <c r="Y129" s="1" t="s">
        <v>908</v>
      </c>
      <c r="Z129" s="1" t="s">
        <v>909</v>
      </c>
      <c r="AB129" s="1" t="s">
        <v>48</v>
      </c>
      <c r="AC129" s="1" t="s">
        <v>99</v>
      </c>
      <c r="AE129" s="1" t="s">
        <v>50</v>
      </c>
      <c r="AF129" s="1" t="s">
        <v>65</v>
      </c>
      <c r="AI129" s="1" t="s">
        <v>51</v>
      </c>
      <c r="AJ129" s="1" t="s">
        <v>66</v>
      </c>
      <c r="AK129" s="1" t="s">
        <v>1219</v>
      </c>
      <c r="AL129" s="1" t="s">
        <v>1227</v>
      </c>
    </row>
    <row r="130" spans="1:38" x14ac:dyDescent="0.3">
      <c r="A130" s="1" t="str">
        <f>HYPERLINK("https://hsdes.intel.com/resource/14013187213","14013187213")</f>
        <v>14013187213</v>
      </c>
      <c r="B130" s="1" t="s">
        <v>1228</v>
      </c>
      <c r="C130" s="1" t="s">
        <v>1434</v>
      </c>
      <c r="E130" s="1" t="s">
        <v>417</v>
      </c>
      <c r="F130" s="1" t="s">
        <v>79</v>
      </c>
      <c r="G130" s="1" t="s">
        <v>36</v>
      </c>
      <c r="H130" s="1" t="s">
        <v>37</v>
      </c>
      <c r="I130" s="1" t="s">
        <v>38</v>
      </c>
      <c r="J130" s="1" t="s">
        <v>913</v>
      </c>
      <c r="K130" s="1">
        <v>15</v>
      </c>
      <c r="L130" s="1">
        <v>12</v>
      </c>
      <c r="M130" s="1" t="s">
        <v>1229</v>
      </c>
      <c r="N130" s="1" t="s">
        <v>421</v>
      </c>
      <c r="O130" s="1" t="s">
        <v>1230</v>
      </c>
      <c r="P130" s="1" t="s">
        <v>1203</v>
      </c>
      <c r="Q130" s="1" t="s">
        <v>1231</v>
      </c>
      <c r="R130" s="1" t="s">
        <v>1229</v>
      </c>
      <c r="S130" s="1" t="s">
        <v>42</v>
      </c>
      <c r="U130" s="1" t="s">
        <v>417</v>
      </c>
      <c r="V130" s="1" t="s">
        <v>1232</v>
      </c>
      <c r="W130" s="1" t="s">
        <v>627</v>
      </c>
      <c r="X130" s="1" t="s">
        <v>110</v>
      </c>
      <c r="Y130" s="1" t="s">
        <v>914</v>
      </c>
      <c r="Z130" s="1" t="s">
        <v>915</v>
      </c>
      <c r="AB130" s="1" t="s">
        <v>48</v>
      </c>
      <c r="AC130" s="1" t="s">
        <v>99</v>
      </c>
      <c r="AE130" s="1" t="s">
        <v>50</v>
      </c>
      <c r="AF130" s="1" t="s">
        <v>65</v>
      </c>
      <c r="AI130" s="1" t="s">
        <v>51</v>
      </c>
      <c r="AJ130" s="1" t="s">
        <v>66</v>
      </c>
      <c r="AK130" s="1" t="s">
        <v>1233</v>
      </c>
      <c r="AL130" s="1" t="s">
        <v>1234</v>
      </c>
    </row>
    <row r="131" spans="1:38" x14ac:dyDescent="0.3">
      <c r="A131" s="1" t="str">
        <f>HYPERLINK("https://hsdes.intel.com/resource/14013187326","14013187326")</f>
        <v>14013187326</v>
      </c>
      <c r="B131" s="1" t="s">
        <v>1235</v>
      </c>
      <c r="C131" s="1" t="s">
        <v>1434</v>
      </c>
      <c r="E131" s="1" t="s">
        <v>129</v>
      </c>
      <c r="F131" s="1" t="s">
        <v>79</v>
      </c>
      <c r="G131" s="1" t="s">
        <v>36</v>
      </c>
      <c r="H131" s="1" t="s">
        <v>37</v>
      </c>
      <c r="I131" s="1" t="s">
        <v>38</v>
      </c>
      <c r="J131" s="1" t="s">
        <v>949</v>
      </c>
      <c r="K131" s="1">
        <v>40</v>
      </c>
      <c r="L131" s="1">
        <v>35</v>
      </c>
      <c r="M131" s="1" t="s">
        <v>1236</v>
      </c>
      <c r="N131" s="1" t="s">
        <v>132</v>
      </c>
      <c r="O131" s="1" t="s">
        <v>1237</v>
      </c>
      <c r="P131" s="1" t="s">
        <v>1209</v>
      </c>
      <c r="Q131" s="1" t="s">
        <v>1238</v>
      </c>
      <c r="R131" s="1" t="s">
        <v>1236</v>
      </c>
      <c r="S131" s="1" t="s">
        <v>122</v>
      </c>
      <c r="T131" s="1" t="s">
        <v>136</v>
      </c>
      <c r="U131" s="1" t="s">
        <v>137</v>
      </c>
      <c r="V131" s="1" t="s">
        <v>1239</v>
      </c>
      <c r="W131" s="1" t="s">
        <v>627</v>
      </c>
      <c r="X131" s="1" t="s">
        <v>45</v>
      </c>
      <c r="Y131" s="1" t="s">
        <v>908</v>
      </c>
      <c r="Z131" s="1" t="s">
        <v>909</v>
      </c>
      <c r="AB131" s="1" t="s">
        <v>48</v>
      </c>
      <c r="AC131" s="1" t="s">
        <v>910</v>
      </c>
      <c r="AE131" s="1" t="s">
        <v>241</v>
      </c>
      <c r="AF131" s="1" t="s">
        <v>65</v>
      </c>
      <c r="AI131" s="1" t="s">
        <v>51</v>
      </c>
      <c r="AJ131" s="1" t="s">
        <v>66</v>
      </c>
      <c r="AK131" s="1" t="s">
        <v>1240</v>
      </c>
      <c r="AL131" s="1" t="s">
        <v>1241</v>
      </c>
    </row>
    <row r="132" spans="1:38" x14ac:dyDescent="0.3">
      <c r="A132" s="1" t="str">
        <f>HYPERLINK("https://hsdes.intel.com/resource/14013187403","14013187403")</f>
        <v>14013187403</v>
      </c>
      <c r="B132" s="1" t="s">
        <v>1242</v>
      </c>
      <c r="C132" s="1" t="s">
        <v>1434</v>
      </c>
      <c r="E132" s="1" t="s">
        <v>129</v>
      </c>
      <c r="F132" s="1" t="s">
        <v>79</v>
      </c>
      <c r="G132" s="1" t="s">
        <v>36</v>
      </c>
      <c r="H132" s="1" t="s">
        <v>37</v>
      </c>
      <c r="I132" s="1" t="s">
        <v>38</v>
      </c>
      <c r="J132" s="1" t="s">
        <v>934</v>
      </c>
      <c r="K132" s="1">
        <v>8</v>
      </c>
      <c r="L132" s="1">
        <v>6</v>
      </c>
      <c r="M132" s="1" t="s">
        <v>1243</v>
      </c>
      <c r="N132" s="1" t="s">
        <v>132</v>
      </c>
      <c r="O132" s="1" t="s">
        <v>1244</v>
      </c>
      <c r="P132" s="1" t="s">
        <v>1209</v>
      </c>
      <c r="Q132" s="1" t="s">
        <v>1245</v>
      </c>
      <c r="R132" s="1" t="s">
        <v>1243</v>
      </c>
      <c r="S132" s="1" t="s">
        <v>122</v>
      </c>
      <c r="T132" s="1" t="s">
        <v>136</v>
      </c>
      <c r="U132" s="1" t="s">
        <v>137</v>
      </c>
      <c r="V132" s="1" t="s">
        <v>824</v>
      </c>
      <c r="W132" s="1" t="s">
        <v>627</v>
      </c>
      <c r="X132" s="1" t="s">
        <v>45</v>
      </c>
      <c r="Y132" s="1" t="s">
        <v>914</v>
      </c>
      <c r="Z132" s="1" t="s">
        <v>915</v>
      </c>
      <c r="AB132" s="1" t="s">
        <v>48</v>
      </c>
      <c r="AC132" s="1" t="s">
        <v>99</v>
      </c>
      <c r="AE132" s="1" t="s">
        <v>50</v>
      </c>
      <c r="AF132" s="1" t="s">
        <v>65</v>
      </c>
      <c r="AI132" s="1" t="s">
        <v>51</v>
      </c>
      <c r="AJ132" s="1" t="s">
        <v>66</v>
      </c>
      <c r="AK132" s="1" t="s">
        <v>1246</v>
      </c>
      <c r="AL132" s="1" t="s">
        <v>1247</v>
      </c>
    </row>
    <row r="133" spans="1:38" x14ac:dyDescent="0.3">
      <c r="A133" s="1" t="str">
        <f>HYPERLINK("https://hsdes.intel.com/resource/14013187515","14013187515")</f>
        <v>14013187515</v>
      </c>
      <c r="B133" s="1" t="s">
        <v>1248</v>
      </c>
      <c r="C133" s="1" t="s">
        <v>1434</v>
      </c>
      <c r="E133" s="1" t="s">
        <v>417</v>
      </c>
      <c r="F133" s="1" t="s">
        <v>79</v>
      </c>
      <c r="G133" s="1" t="s">
        <v>36</v>
      </c>
      <c r="H133" s="1" t="s">
        <v>37</v>
      </c>
      <c r="I133" s="1" t="s">
        <v>38</v>
      </c>
      <c r="J133" s="1" t="s">
        <v>913</v>
      </c>
      <c r="K133" s="1">
        <v>6</v>
      </c>
      <c r="L133" s="1">
        <v>4</v>
      </c>
      <c r="M133" s="1" t="s">
        <v>1249</v>
      </c>
      <c r="N133" s="1" t="s">
        <v>421</v>
      </c>
      <c r="O133" s="1" t="s">
        <v>1250</v>
      </c>
      <c r="P133" s="1" t="s">
        <v>724</v>
      </c>
      <c r="Q133" s="1" t="s">
        <v>1251</v>
      </c>
      <c r="R133" s="1" t="s">
        <v>1249</v>
      </c>
      <c r="S133" s="1" t="s">
        <v>42</v>
      </c>
      <c r="U133" s="1" t="s">
        <v>417</v>
      </c>
      <c r="V133" s="1" t="s">
        <v>726</v>
      </c>
      <c r="W133" s="1" t="s">
        <v>627</v>
      </c>
      <c r="X133" s="1" t="s">
        <v>110</v>
      </c>
      <c r="Y133" s="1" t="s">
        <v>908</v>
      </c>
      <c r="Z133" s="1" t="s">
        <v>909</v>
      </c>
      <c r="AB133" s="1" t="s">
        <v>48</v>
      </c>
      <c r="AC133" s="1" t="s">
        <v>99</v>
      </c>
      <c r="AE133" s="1" t="s">
        <v>50</v>
      </c>
      <c r="AF133" s="1" t="s">
        <v>65</v>
      </c>
      <c r="AI133" s="1" t="s">
        <v>51</v>
      </c>
      <c r="AJ133" s="1" t="s">
        <v>66</v>
      </c>
      <c r="AK133" s="1" t="s">
        <v>1252</v>
      </c>
      <c r="AL133" s="1" t="s">
        <v>1253</v>
      </c>
    </row>
    <row r="134" spans="1:38" x14ac:dyDescent="0.3">
      <c r="A134" s="1" t="str">
        <f>HYPERLINK("https://hsdes.intel.com/resource/14013187540","14013187540")</f>
        <v>14013187540</v>
      </c>
      <c r="B134" s="1" t="s">
        <v>1254</v>
      </c>
      <c r="C134" s="1" t="s">
        <v>1434</v>
      </c>
      <c r="E134" s="1" t="s">
        <v>81</v>
      </c>
      <c r="F134" s="1" t="s">
        <v>79</v>
      </c>
      <c r="G134" s="1" t="s">
        <v>36</v>
      </c>
      <c r="H134" s="1" t="s">
        <v>37</v>
      </c>
      <c r="I134" s="1" t="s">
        <v>38</v>
      </c>
      <c r="J134" s="1" t="s">
        <v>925</v>
      </c>
      <c r="K134" s="1">
        <v>8</v>
      </c>
      <c r="L134" s="1">
        <v>6</v>
      </c>
      <c r="M134" s="1" t="s">
        <v>1255</v>
      </c>
      <c r="N134" s="1" t="s">
        <v>438</v>
      </c>
      <c r="O134" s="1" t="s">
        <v>1256</v>
      </c>
      <c r="P134" s="1" t="s">
        <v>1257</v>
      </c>
      <c r="Q134" s="1" t="s">
        <v>1258</v>
      </c>
      <c r="R134" s="1" t="s">
        <v>1255</v>
      </c>
      <c r="S134" s="1" t="s">
        <v>122</v>
      </c>
      <c r="T134" s="1" t="s">
        <v>136</v>
      </c>
      <c r="U134" s="1" t="s">
        <v>81</v>
      </c>
      <c r="V134" s="1" t="s">
        <v>1259</v>
      </c>
      <c r="W134" s="1" t="s">
        <v>627</v>
      </c>
      <c r="X134" s="1" t="s">
        <v>110</v>
      </c>
      <c r="Y134" s="1" t="s">
        <v>908</v>
      </c>
      <c r="Z134" s="1" t="s">
        <v>909</v>
      </c>
      <c r="AB134" s="1" t="s">
        <v>48</v>
      </c>
      <c r="AC134" s="1" t="s">
        <v>99</v>
      </c>
      <c r="AE134" s="1" t="s">
        <v>50</v>
      </c>
      <c r="AF134" s="1" t="s">
        <v>65</v>
      </c>
      <c r="AI134" s="1" t="s">
        <v>51</v>
      </c>
      <c r="AJ134" s="1" t="s">
        <v>930</v>
      </c>
      <c r="AK134" s="1" t="s">
        <v>1260</v>
      </c>
      <c r="AL134" s="1" t="s">
        <v>1261</v>
      </c>
    </row>
    <row r="135" spans="1:38" x14ac:dyDescent="0.3">
      <c r="A135" s="1" t="str">
        <f>HYPERLINK("https://hsdes.intel.com/resource/14013187571","14013187571")</f>
        <v>14013187571</v>
      </c>
      <c r="B135" s="1" t="s">
        <v>1262</v>
      </c>
      <c r="C135" s="1" t="s">
        <v>1434</v>
      </c>
      <c r="E135" s="1" t="s">
        <v>417</v>
      </c>
      <c r="F135" s="1" t="s">
        <v>79</v>
      </c>
      <c r="G135" s="1" t="s">
        <v>36</v>
      </c>
      <c r="H135" s="1" t="s">
        <v>37</v>
      </c>
      <c r="I135" s="1" t="s">
        <v>38</v>
      </c>
      <c r="J135" s="1" t="s">
        <v>913</v>
      </c>
      <c r="K135" s="1">
        <v>8</v>
      </c>
      <c r="L135" s="1">
        <v>6</v>
      </c>
      <c r="M135" s="1" t="s">
        <v>1263</v>
      </c>
      <c r="N135" s="1" t="s">
        <v>421</v>
      </c>
      <c r="O135" s="1" t="s">
        <v>1264</v>
      </c>
      <c r="P135" s="1" t="s">
        <v>779</v>
      </c>
      <c r="Q135" s="1" t="s">
        <v>1265</v>
      </c>
      <c r="R135" s="1" t="s">
        <v>1263</v>
      </c>
      <c r="S135" s="1" t="s">
        <v>42</v>
      </c>
      <c r="U135" s="1" t="s">
        <v>417</v>
      </c>
      <c r="V135" s="1" t="s">
        <v>771</v>
      </c>
      <c r="W135" s="1" t="s">
        <v>627</v>
      </c>
      <c r="X135" s="1" t="s">
        <v>110</v>
      </c>
      <c r="Y135" s="1" t="s">
        <v>908</v>
      </c>
      <c r="Z135" s="1" t="s">
        <v>909</v>
      </c>
      <c r="AB135" s="1" t="s">
        <v>48</v>
      </c>
      <c r="AC135" s="1" t="s">
        <v>99</v>
      </c>
      <c r="AE135" s="1" t="s">
        <v>50</v>
      </c>
      <c r="AF135" s="1" t="s">
        <v>65</v>
      </c>
      <c r="AI135" s="1" t="s">
        <v>51</v>
      </c>
      <c r="AJ135" s="1" t="s">
        <v>66</v>
      </c>
      <c r="AK135" s="1" t="s">
        <v>1266</v>
      </c>
      <c r="AL135" s="1" t="s">
        <v>1267</v>
      </c>
    </row>
    <row r="136" spans="1:38" x14ac:dyDescent="0.3">
      <c r="A136" s="1" t="str">
        <f>HYPERLINK("https://hsdes.intel.com/resource/14013187575","14013187575")</f>
        <v>14013187575</v>
      </c>
      <c r="B136" s="1" t="s">
        <v>1268</v>
      </c>
      <c r="C136" s="1" t="s">
        <v>1434</v>
      </c>
      <c r="E136" s="1" t="s">
        <v>129</v>
      </c>
      <c r="F136" s="1" t="s">
        <v>79</v>
      </c>
      <c r="G136" s="1" t="s">
        <v>36</v>
      </c>
      <c r="H136" s="1" t="s">
        <v>37</v>
      </c>
      <c r="I136" s="1" t="s">
        <v>38</v>
      </c>
      <c r="J136" s="1" t="s">
        <v>1269</v>
      </c>
      <c r="K136" s="1">
        <v>8</v>
      </c>
      <c r="L136" s="1">
        <v>6</v>
      </c>
      <c r="M136" s="1" t="s">
        <v>1270</v>
      </c>
      <c r="N136" s="1" t="s">
        <v>132</v>
      </c>
      <c r="O136" s="1" t="s">
        <v>1271</v>
      </c>
      <c r="P136" s="1" t="s">
        <v>822</v>
      </c>
      <c r="Q136" s="1" t="s">
        <v>1272</v>
      </c>
      <c r="R136" s="1" t="s">
        <v>1270</v>
      </c>
      <c r="S136" s="1" t="s">
        <v>122</v>
      </c>
      <c r="T136" s="1" t="s">
        <v>136</v>
      </c>
      <c r="U136" s="1" t="s">
        <v>137</v>
      </c>
      <c r="V136" s="1" t="s">
        <v>1211</v>
      </c>
      <c r="W136" s="1" t="s">
        <v>627</v>
      </c>
      <c r="X136" s="1" t="s">
        <v>110</v>
      </c>
      <c r="Y136" s="1" t="s">
        <v>914</v>
      </c>
      <c r="Z136" s="1" t="s">
        <v>915</v>
      </c>
      <c r="AB136" s="1" t="s">
        <v>48</v>
      </c>
      <c r="AC136" s="1" t="s">
        <v>99</v>
      </c>
      <c r="AE136" s="1" t="s">
        <v>50</v>
      </c>
      <c r="AF136" s="1" t="s">
        <v>65</v>
      </c>
      <c r="AI136" s="1" t="s">
        <v>51</v>
      </c>
      <c r="AJ136" s="1" t="s">
        <v>66</v>
      </c>
      <c r="AK136" s="1" t="s">
        <v>1273</v>
      </c>
      <c r="AL136" s="1" t="s">
        <v>1274</v>
      </c>
    </row>
    <row r="137" spans="1:38" x14ac:dyDescent="0.3">
      <c r="A137" s="1" t="str">
        <f>HYPERLINK("https://hsdes.intel.com/resource/14013187689","14013187689")</f>
        <v>14013187689</v>
      </c>
      <c r="B137" s="1" t="s">
        <v>1275</v>
      </c>
      <c r="C137" s="1" t="s">
        <v>1434</v>
      </c>
      <c r="E137" s="1" t="s">
        <v>43</v>
      </c>
      <c r="F137" s="1" t="s">
        <v>79</v>
      </c>
      <c r="G137" s="1" t="s">
        <v>36</v>
      </c>
      <c r="H137" s="1" t="s">
        <v>37</v>
      </c>
      <c r="I137" s="1" t="s">
        <v>38</v>
      </c>
      <c r="J137" s="1" t="s">
        <v>913</v>
      </c>
      <c r="K137" s="1">
        <v>20</v>
      </c>
      <c r="L137" s="1">
        <v>15</v>
      </c>
      <c r="M137" s="1" t="s">
        <v>1276</v>
      </c>
      <c r="N137" s="1" t="s">
        <v>182</v>
      </c>
      <c r="O137" s="1" t="s">
        <v>1277</v>
      </c>
      <c r="P137" s="1" t="s">
        <v>1278</v>
      </c>
      <c r="Q137" s="1" t="s">
        <v>1279</v>
      </c>
      <c r="R137" s="1" t="s">
        <v>1276</v>
      </c>
      <c r="S137" s="1" t="s">
        <v>42</v>
      </c>
      <c r="U137" s="1" t="s">
        <v>186</v>
      </c>
      <c r="V137" s="1" t="s">
        <v>1280</v>
      </c>
      <c r="W137" s="1" t="s">
        <v>627</v>
      </c>
      <c r="X137" s="1" t="s">
        <v>45</v>
      </c>
      <c r="Y137" s="1" t="s">
        <v>908</v>
      </c>
      <c r="Z137" s="1" t="s">
        <v>909</v>
      </c>
      <c r="AB137" s="1" t="s">
        <v>48</v>
      </c>
      <c r="AC137" s="1" t="s">
        <v>99</v>
      </c>
      <c r="AE137" s="1" t="s">
        <v>113</v>
      </c>
      <c r="AF137" s="1" t="s">
        <v>65</v>
      </c>
      <c r="AI137" s="1" t="s">
        <v>51</v>
      </c>
      <c r="AJ137" s="1" t="s">
        <v>66</v>
      </c>
      <c r="AK137" s="1" t="s">
        <v>1281</v>
      </c>
      <c r="AL137" s="1" t="s">
        <v>1282</v>
      </c>
    </row>
    <row r="138" spans="1:38" x14ac:dyDescent="0.3">
      <c r="A138" s="1" t="str">
        <f>HYPERLINK("https://hsdes.intel.com/resource/14013187692","14013187692")</f>
        <v>14013187692</v>
      </c>
      <c r="B138" s="1" t="s">
        <v>1283</v>
      </c>
      <c r="C138" s="1" t="s">
        <v>1434</v>
      </c>
      <c r="E138" s="1" t="s">
        <v>43</v>
      </c>
      <c r="F138" s="1" t="s">
        <v>79</v>
      </c>
      <c r="G138" s="1" t="s">
        <v>36</v>
      </c>
      <c r="H138" s="1" t="s">
        <v>37</v>
      </c>
      <c r="I138" s="1" t="s">
        <v>38</v>
      </c>
      <c r="J138" s="1" t="s">
        <v>913</v>
      </c>
      <c r="K138" s="1">
        <v>10</v>
      </c>
      <c r="L138" s="1">
        <v>8</v>
      </c>
      <c r="M138" s="1" t="s">
        <v>1284</v>
      </c>
      <c r="N138" s="1" t="s">
        <v>182</v>
      </c>
      <c r="O138" s="1" t="s">
        <v>1285</v>
      </c>
      <c r="P138" s="1" t="s">
        <v>1286</v>
      </c>
      <c r="Q138" s="1" t="s">
        <v>1287</v>
      </c>
      <c r="R138" s="1" t="s">
        <v>1284</v>
      </c>
      <c r="S138" s="1" t="s">
        <v>42</v>
      </c>
      <c r="U138" s="1" t="s">
        <v>186</v>
      </c>
      <c r="V138" s="1" t="s">
        <v>1288</v>
      </c>
      <c r="W138" s="1" t="s">
        <v>627</v>
      </c>
      <c r="X138" s="1" t="s">
        <v>110</v>
      </c>
      <c r="Y138" s="1" t="s">
        <v>908</v>
      </c>
      <c r="Z138" s="1" t="s">
        <v>909</v>
      </c>
      <c r="AB138" s="1" t="s">
        <v>48</v>
      </c>
      <c r="AC138" s="1" t="s">
        <v>99</v>
      </c>
      <c r="AE138" s="1" t="s">
        <v>50</v>
      </c>
      <c r="AF138" s="1" t="s">
        <v>65</v>
      </c>
      <c r="AI138" s="1" t="s">
        <v>51</v>
      </c>
      <c r="AJ138" s="1" t="s">
        <v>66</v>
      </c>
      <c r="AK138" s="1" t="s">
        <v>1289</v>
      </c>
      <c r="AL138" s="1" t="s">
        <v>1290</v>
      </c>
    </row>
    <row r="139" spans="1:38" x14ac:dyDescent="0.3">
      <c r="A139" s="1" t="str">
        <f>HYPERLINK("https://hsdes.intel.com/resource/14013187693","14013187693")</f>
        <v>14013187693</v>
      </c>
      <c r="B139" s="1" t="s">
        <v>1291</v>
      </c>
      <c r="C139" s="1" t="s">
        <v>1434</v>
      </c>
      <c r="E139" s="1" t="s">
        <v>43</v>
      </c>
      <c r="F139" s="1" t="s">
        <v>79</v>
      </c>
      <c r="G139" s="1" t="s">
        <v>36</v>
      </c>
      <c r="H139" s="1" t="s">
        <v>37</v>
      </c>
      <c r="I139" s="1" t="s">
        <v>38</v>
      </c>
      <c r="J139" s="1" t="s">
        <v>913</v>
      </c>
      <c r="K139" s="1">
        <v>20</v>
      </c>
      <c r="L139" s="1">
        <v>15</v>
      </c>
      <c r="M139" s="1" t="s">
        <v>1292</v>
      </c>
      <c r="N139" s="1" t="s">
        <v>182</v>
      </c>
      <c r="O139" s="1" t="s">
        <v>1293</v>
      </c>
      <c r="P139" s="1" t="s">
        <v>1278</v>
      </c>
      <c r="Q139" s="1" t="s">
        <v>1294</v>
      </c>
      <c r="R139" s="1" t="s">
        <v>1292</v>
      </c>
      <c r="S139" s="1" t="s">
        <v>42</v>
      </c>
      <c r="U139" s="1" t="s">
        <v>186</v>
      </c>
      <c r="V139" s="1" t="s">
        <v>1295</v>
      </c>
      <c r="W139" s="1" t="s">
        <v>627</v>
      </c>
      <c r="X139" s="1" t="s">
        <v>45</v>
      </c>
      <c r="Y139" s="1" t="s">
        <v>908</v>
      </c>
      <c r="Z139" s="1" t="s">
        <v>909</v>
      </c>
      <c r="AB139" s="1" t="s">
        <v>48</v>
      </c>
      <c r="AC139" s="1" t="s">
        <v>99</v>
      </c>
      <c r="AE139" s="1" t="s">
        <v>113</v>
      </c>
      <c r="AF139" s="1" t="s">
        <v>65</v>
      </c>
      <c r="AI139" s="1" t="s">
        <v>51</v>
      </c>
      <c r="AJ139" s="1" t="s">
        <v>66</v>
      </c>
      <c r="AK139" s="1" t="s">
        <v>1296</v>
      </c>
      <c r="AL139" s="1" t="s">
        <v>1297</v>
      </c>
    </row>
    <row r="140" spans="1:38" x14ac:dyDescent="0.3">
      <c r="A140" s="1" t="str">
        <f>HYPERLINK("https://hsdes.intel.com/resource/14013187704","14013187704")</f>
        <v>14013187704</v>
      </c>
      <c r="B140" s="1" t="s">
        <v>1298</v>
      </c>
      <c r="C140" s="1" t="s">
        <v>1434</v>
      </c>
      <c r="E140" s="1" t="s">
        <v>43</v>
      </c>
      <c r="F140" s="1" t="s">
        <v>79</v>
      </c>
      <c r="G140" s="1" t="s">
        <v>36</v>
      </c>
      <c r="H140" s="1" t="s">
        <v>37</v>
      </c>
      <c r="I140" s="1" t="s">
        <v>38</v>
      </c>
      <c r="J140" s="1" t="s">
        <v>913</v>
      </c>
      <c r="K140" s="1">
        <v>15</v>
      </c>
      <c r="L140" s="1">
        <v>12</v>
      </c>
      <c r="M140" s="1" t="s">
        <v>1299</v>
      </c>
      <c r="N140" s="1" t="s">
        <v>182</v>
      </c>
      <c r="O140" s="1" t="s">
        <v>1300</v>
      </c>
      <c r="P140" s="1" t="s">
        <v>1278</v>
      </c>
      <c r="Q140" s="1" t="s">
        <v>831</v>
      </c>
      <c r="R140" s="1" t="s">
        <v>1299</v>
      </c>
      <c r="S140" s="1" t="s">
        <v>42</v>
      </c>
      <c r="U140" s="1" t="s">
        <v>186</v>
      </c>
      <c r="V140" s="1" t="s">
        <v>1301</v>
      </c>
      <c r="W140" s="1" t="s">
        <v>627</v>
      </c>
      <c r="X140" s="1" t="s">
        <v>110</v>
      </c>
      <c r="Y140" s="1" t="s">
        <v>908</v>
      </c>
      <c r="Z140" s="1" t="s">
        <v>909</v>
      </c>
      <c r="AB140" s="1" t="s">
        <v>48</v>
      </c>
      <c r="AC140" s="1" t="s">
        <v>99</v>
      </c>
      <c r="AE140" s="1" t="s">
        <v>50</v>
      </c>
      <c r="AF140" s="1" t="s">
        <v>65</v>
      </c>
      <c r="AI140" s="1" t="s">
        <v>51</v>
      </c>
      <c r="AJ140" s="1" t="s">
        <v>66</v>
      </c>
      <c r="AK140" s="1" t="s">
        <v>1302</v>
      </c>
      <c r="AL140" s="1" t="s">
        <v>1303</v>
      </c>
    </row>
    <row r="141" spans="1:38" x14ac:dyDescent="0.3">
      <c r="A141" s="1" t="str">
        <f>HYPERLINK("https://hsdes.intel.com/resource/14013187709","14013187709")</f>
        <v>14013187709</v>
      </c>
      <c r="B141" s="1" t="s">
        <v>1304</v>
      </c>
      <c r="C141" s="1" t="s">
        <v>1434</v>
      </c>
      <c r="E141" s="1" t="s">
        <v>43</v>
      </c>
      <c r="F141" s="1" t="s">
        <v>79</v>
      </c>
      <c r="G141" s="1" t="s">
        <v>36</v>
      </c>
      <c r="H141" s="1" t="s">
        <v>37</v>
      </c>
      <c r="I141" s="1" t="s">
        <v>38</v>
      </c>
      <c r="J141" s="1" t="s">
        <v>913</v>
      </c>
      <c r="K141" s="1">
        <v>15</v>
      </c>
      <c r="L141" s="1">
        <v>12</v>
      </c>
      <c r="M141" s="1" t="s">
        <v>1305</v>
      </c>
      <c r="N141" s="1" t="s">
        <v>182</v>
      </c>
      <c r="O141" s="1" t="s">
        <v>1306</v>
      </c>
      <c r="P141" s="1" t="s">
        <v>1278</v>
      </c>
      <c r="Q141" s="1" t="s">
        <v>839</v>
      </c>
      <c r="R141" s="1" t="s">
        <v>1305</v>
      </c>
      <c r="S141" s="1" t="s">
        <v>42</v>
      </c>
      <c r="U141" s="1" t="s">
        <v>186</v>
      </c>
      <c r="V141" s="1" t="s">
        <v>1307</v>
      </c>
      <c r="W141" s="1" t="s">
        <v>627</v>
      </c>
      <c r="X141" s="1" t="s">
        <v>110</v>
      </c>
      <c r="Y141" s="1" t="s">
        <v>908</v>
      </c>
      <c r="Z141" s="1" t="s">
        <v>909</v>
      </c>
      <c r="AB141" s="1" t="s">
        <v>48</v>
      </c>
      <c r="AC141" s="1" t="s">
        <v>99</v>
      </c>
      <c r="AE141" s="1" t="s">
        <v>50</v>
      </c>
      <c r="AF141" s="1" t="s">
        <v>65</v>
      </c>
      <c r="AI141" s="1" t="s">
        <v>51</v>
      </c>
      <c r="AJ141" s="1" t="s">
        <v>66</v>
      </c>
      <c r="AK141" s="1" t="s">
        <v>1302</v>
      </c>
      <c r="AL141" s="1" t="s">
        <v>1308</v>
      </c>
    </row>
    <row r="142" spans="1:38" x14ac:dyDescent="0.3">
      <c r="A142" s="1" t="str">
        <f>HYPERLINK("https://hsdes.intel.com/resource/14013187722","14013187722")</f>
        <v>14013187722</v>
      </c>
      <c r="B142" s="1" t="s">
        <v>1310</v>
      </c>
      <c r="C142" s="1" t="s">
        <v>1434</v>
      </c>
      <c r="E142" s="1" t="s">
        <v>81</v>
      </c>
      <c r="F142" s="1" t="s">
        <v>79</v>
      </c>
      <c r="G142" s="1" t="s">
        <v>36</v>
      </c>
      <c r="H142" s="1" t="s">
        <v>37</v>
      </c>
      <c r="I142" s="1" t="s">
        <v>38</v>
      </c>
      <c r="J142" s="1" t="s">
        <v>83</v>
      </c>
      <c r="K142" s="1">
        <v>8</v>
      </c>
      <c r="L142" s="1">
        <v>6</v>
      </c>
      <c r="M142" s="1" t="s">
        <v>1311</v>
      </c>
      <c r="N142" s="1" t="s">
        <v>438</v>
      </c>
      <c r="O142" s="1" t="s">
        <v>1312</v>
      </c>
      <c r="P142" s="1" t="s">
        <v>1313</v>
      </c>
      <c r="Q142" s="1" t="s">
        <v>1309</v>
      </c>
      <c r="R142" s="1" t="s">
        <v>1311</v>
      </c>
      <c r="S142" s="1" t="s">
        <v>122</v>
      </c>
      <c r="U142" s="1" t="s">
        <v>81</v>
      </c>
      <c r="V142" s="1" t="s">
        <v>1259</v>
      </c>
      <c r="W142" s="1" t="s">
        <v>627</v>
      </c>
      <c r="X142" s="1" t="s">
        <v>110</v>
      </c>
      <c r="Y142" s="1" t="s">
        <v>1314</v>
      </c>
      <c r="Z142" s="1" t="s">
        <v>1315</v>
      </c>
      <c r="AB142" s="1" t="s">
        <v>48</v>
      </c>
      <c r="AC142" s="1" t="s">
        <v>49</v>
      </c>
      <c r="AE142" s="1" t="s">
        <v>50</v>
      </c>
      <c r="AF142" s="1" t="s">
        <v>65</v>
      </c>
      <c r="AI142" s="1" t="s">
        <v>51</v>
      </c>
      <c r="AJ142" s="1" t="s">
        <v>930</v>
      </c>
      <c r="AK142" s="1" t="s">
        <v>1316</v>
      </c>
      <c r="AL142" s="1" t="s">
        <v>1317</v>
      </c>
    </row>
    <row r="143" spans="1:38" x14ac:dyDescent="0.3">
      <c r="A143" s="1" t="str">
        <f>HYPERLINK("https://hsdes.intel.com/resource/14013187729","14013187729")</f>
        <v>14013187729</v>
      </c>
      <c r="B143" s="1" t="s">
        <v>1318</v>
      </c>
      <c r="C143" s="1" t="s">
        <v>1434</v>
      </c>
      <c r="E143" s="1" t="s">
        <v>948</v>
      </c>
      <c r="F143" s="1" t="s">
        <v>79</v>
      </c>
      <c r="G143" s="1" t="s">
        <v>36</v>
      </c>
      <c r="H143" s="1" t="s">
        <v>37</v>
      </c>
      <c r="I143" s="1" t="s">
        <v>38</v>
      </c>
      <c r="J143" s="1" t="s">
        <v>949</v>
      </c>
      <c r="K143" s="1">
        <v>6</v>
      </c>
      <c r="L143" s="1">
        <v>5</v>
      </c>
      <c r="M143" s="1" t="s">
        <v>1319</v>
      </c>
      <c r="N143" s="1" t="s">
        <v>146</v>
      </c>
      <c r="O143" s="1" t="s">
        <v>1320</v>
      </c>
      <c r="P143" s="1" t="s">
        <v>1321</v>
      </c>
      <c r="Q143" s="1" t="s">
        <v>1322</v>
      </c>
      <c r="R143" s="1" t="s">
        <v>1319</v>
      </c>
      <c r="S143" s="1" t="s">
        <v>122</v>
      </c>
      <c r="U143" s="1" t="s">
        <v>948</v>
      </c>
      <c r="V143" s="1" t="s">
        <v>1323</v>
      </c>
      <c r="W143" s="1" t="s">
        <v>627</v>
      </c>
      <c r="X143" s="1" t="s">
        <v>110</v>
      </c>
      <c r="Y143" s="1" t="s">
        <v>908</v>
      </c>
      <c r="Z143" s="1" t="s">
        <v>909</v>
      </c>
      <c r="AB143" s="1" t="s">
        <v>48</v>
      </c>
      <c r="AC143" s="1" t="s">
        <v>99</v>
      </c>
      <c r="AE143" s="1" t="s">
        <v>50</v>
      </c>
      <c r="AF143" s="1" t="s">
        <v>65</v>
      </c>
      <c r="AI143" s="1" t="s">
        <v>51</v>
      </c>
      <c r="AJ143" s="1" t="s">
        <v>66</v>
      </c>
      <c r="AK143" s="1" t="s">
        <v>1324</v>
      </c>
      <c r="AL143" s="1" t="s">
        <v>1325</v>
      </c>
    </row>
    <row r="144" spans="1:38" x14ac:dyDescent="0.3">
      <c r="A144" s="1" t="str">
        <f>HYPERLINK("https://hsdes.intel.com/resource/14013187740","14013187740")</f>
        <v>14013187740</v>
      </c>
      <c r="B144" s="1" t="s">
        <v>1326</v>
      </c>
      <c r="C144" s="1" t="s">
        <v>1434</v>
      </c>
      <c r="E144" s="1" t="s">
        <v>948</v>
      </c>
      <c r="F144" s="1" t="s">
        <v>79</v>
      </c>
      <c r="G144" s="1" t="s">
        <v>36</v>
      </c>
      <c r="H144" s="1" t="s">
        <v>37</v>
      </c>
      <c r="I144" s="1" t="s">
        <v>38</v>
      </c>
      <c r="J144" s="1" t="s">
        <v>949</v>
      </c>
      <c r="K144" s="1">
        <v>10</v>
      </c>
      <c r="L144" s="1">
        <v>8</v>
      </c>
      <c r="M144" s="1" t="s">
        <v>1327</v>
      </c>
      <c r="N144" s="1" t="s">
        <v>950</v>
      </c>
      <c r="O144" s="1" t="s">
        <v>1328</v>
      </c>
      <c r="P144" s="1" t="s">
        <v>1329</v>
      </c>
      <c r="Q144" s="1" t="s">
        <v>1330</v>
      </c>
      <c r="R144" s="1" t="s">
        <v>1327</v>
      </c>
      <c r="S144" s="1" t="s">
        <v>122</v>
      </c>
      <c r="U144" s="1" t="s">
        <v>948</v>
      </c>
      <c r="V144" s="1" t="s">
        <v>1331</v>
      </c>
      <c r="W144" s="1" t="s">
        <v>627</v>
      </c>
      <c r="X144" s="1" t="s">
        <v>45</v>
      </c>
      <c r="Y144" s="1" t="s">
        <v>914</v>
      </c>
      <c r="Z144" s="1" t="s">
        <v>915</v>
      </c>
      <c r="AB144" s="1" t="s">
        <v>48</v>
      </c>
      <c r="AC144" s="1" t="s">
        <v>99</v>
      </c>
      <c r="AE144" s="1" t="s">
        <v>50</v>
      </c>
      <c r="AF144" s="1" t="s">
        <v>65</v>
      </c>
      <c r="AI144" s="1" t="s">
        <v>51</v>
      </c>
      <c r="AJ144" s="1" t="s">
        <v>66</v>
      </c>
      <c r="AK144" s="1" t="s">
        <v>1332</v>
      </c>
      <c r="AL144" s="1" t="s">
        <v>1333</v>
      </c>
    </row>
    <row r="145" spans="1:38" x14ac:dyDescent="0.3">
      <c r="A145" s="1" t="str">
        <f>HYPERLINK("https://hsdes.intel.com/resource/14013187755","14013187755")</f>
        <v>14013187755</v>
      </c>
      <c r="B145" s="1" t="s">
        <v>1334</v>
      </c>
      <c r="C145" s="1" t="s">
        <v>1434</v>
      </c>
      <c r="E145" s="1" t="s">
        <v>129</v>
      </c>
      <c r="F145" s="1" t="s">
        <v>79</v>
      </c>
      <c r="G145" s="1" t="s">
        <v>103</v>
      </c>
      <c r="H145" s="1" t="s">
        <v>37</v>
      </c>
      <c r="I145" s="1" t="s">
        <v>38</v>
      </c>
      <c r="J145" s="1" t="s">
        <v>902</v>
      </c>
      <c r="K145" s="1">
        <v>25</v>
      </c>
      <c r="L145" s="1">
        <v>15</v>
      </c>
      <c r="M145" s="1" t="s">
        <v>1335</v>
      </c>
      <c r="N145" s="1" t="s">
        <v>132</v>
      </c>
      <c r="O145" s="1" t="s">
        <v>1336</v>
      </c>
      <c r="P145" s="1" t="s">
        <v>1337</v>
      </c>
      <c r="Q145" s="1" t="s">
        <v>1338</v>
      </c>
      <c r="R145" s="1" t="s">
        <v>1335</v>
      </c>
      <c r="S145" s="1" t="s">
        <v>122</v>
      </c>
      <c r="T145" s="1" t="s">
        <v>136</v>
      </c>
      <c r="U145" s="1" t="s">
        <v>137</v>
      </c>
      <c r="V145" s="1" t="s">
        <v>1339</v>
      </c>
      <c r="W145" s="1" t="s">
        <v>627</v>
      </c>
      <c r="X145" s="1" t="s">
        <v>110</v>
      </c>
      <c r="Y145" s="1" t="s">
        <v>908</v>
      </c>
      <c r="Z145" s="1" t="s">
        <v>909</v>
      </c>
      <c r="AB145" s="1" t="s">
        <v>48</v>
      </c>
      <c r="AC145" s="1" t="s">
        <v>910</v>
      </c>
      <c r="AE145" s="1" t="s">
        <v>113</v>
      </c>
      <c r="AF145" s="1" t="s">
        <v>65</v>
      </c>
      <c r="AI145" s="1" t="s">
        <v>51</v>
      </c>
      <c r="AJ145" s="1" t="s">
        <v>66</v>
      </c>
      <c r="AK145" s="1" t="s">
        <v>1340</v>
      </c>
      <c r="AL145" s="1" t="s">
        <v>1341</v>
      </c>
    </row>
    <row r="146" spans="1:38" x14ac:dyDescent="0.3">
      <c r="A146" s="1" t="str">
        <f>HYPERLINK("https://hsdes.intel.com/resource/14013187762","14013187762")</f>
        <v>14013187762</v>
      </c>
      <c r="B146" s="1" t="s">
        <v>1342</v>
      </c>
      <c r="C146" s="1" t="s">
        <v>1434</v>
      </c>
      <c r="E146" s="1" t="s">
        <v>43</v>
      </c>
      <c r="F146" s="1" t="s">
        <v>79</v>
      </c>
      <c r="G146" s="1" t="s">
        <v>36</v>
      </c>
      <c r="H146" s="1" t="s">
        <v>37</v>
      </c>
      <c r="I146" s="1" t="s">
        <v>38</v>
      </c>
      <c r="J146" s="1" t="s">
        <v>949</v>
      </c>
      <c r="K146" s="1">
        <v>20</v>
      </c>
      <c r="L146" s="1">
        <v>15</v>
      </c>
      <c r="M146" s="1" t="s">
        <v>1343</v>
      </c>
      <c r="N146" s="1" t="s">
        <v>234</v>
      </c>
      <c r="O146" s="1" t="s">
        <v>1344</v>
      </c>
      <c r="P146" s="1" t="s">
        <v>1345</v>
      </c>
      <c r="Q146" s="1" t="s">
        <v>1346</v>
      </c>
      <c r="R146" s="1" t="s">
        <v>1343</v>
      </c>
      <c r="S146" s="1" t="s">
        <v>42</v>
      </c>
      <c r="U146" s="1" t="s">
        <v>43</v>
      </c>
      <c r="V146" s="1" t="s">
        <v>1347</v>
      </c>
      <c r="W146" s="1" t="s">
        <v>627</v>
      </c>
      <c r="X146" s="1" t="s">
        <v>110</v>
      </c>
      <c r="Y146" s="1" t="s">
        <v>908</v>
      </c>
      <c r="Z146" s="1" t="s">
        <v>909</v>
      </c>
      <c r="AB146" s="1" t="s">
        <v>48</v>
      </c>
      <c r="AC146" s="1" t="s">
        <v>99</v>
      </c>
      <c r="AE146" s="1" t="s">
        <v>113</v>
      </c>
      <c r="AF146" s="1" t="s">
        <v>65</v>
      </c>
      <c r="AI146" s="1" t="s">
        <v>51</v>
      </c>
      <c r="AJ146" s="1" t="s">
        <v>66</v>
      </c>
      <c r="AK146" s="1" t="s">
        <v>1348</v>
      </c>
      <c r="AL146" s="1" t="s">
        <v>1349</v>
      </c>
    </row>
    <row r="147" spans="1:38" x14ac:dyDescent="0.3">
      <c r="A147" s="1" t="str">
        <f>HYPERLINK("https://hsdes.intel.com/resource/14013187796","14013187796")</f>
        <v>14013187796</v>
      </c>
      <c r="B147" s="1" t="s">
        <v>1350</v>
      </c>
      <c r="C147" s="1" t="s">
        <v>1434</v>
      </c>
      <c r="E147" s="1" t="s">
        <v>34</v>
      </c>
      <c r="F147" s="1" t="s">
        <v>79</v>
      </c>
      <c r="G147" s="1" t="s">
        <v>36</v>
      </c>
      <c r="H147" s="1" t="s">
        <v>37</v>
      </c>
      <c r="I147" s="1" t="s">
        <v>38</v>
      </c>
      <c r="J147" s="1" t="s">
        <v>949</v>
      </c>
      <c r="K147" s="1">
        <v>15</v>
      </c>
      <c r="L147" s="1">
        <v>10</v>
      </c>
      <c r="M147" s="1" t="s">
        <v>1351</v>
      </c>
      <c r="N147" s="1" t="s">
        <v>40</v>
      </c>
      <c r="O147" s="1" t="s">
        <v>1352</v>
      </c>
      <c r="P147" s="1" t="s">
        <v>1353</v>
      </c>
      <c r="Q147" s="1" t="s">
        <v>1354</v>
      </c>
      <c r="R147" s="1" t="s">
        <v>1351</v>
      </c>
      <c r="S147" s="1" t="s">
        <v>42</v>
      </c>
      <c r="U147" s="1" t="s">
        <v>43</v>
      </c>
      <c r="V147" s="1" t="s">
        <v>1355</v>
      </c>
      <c r="W147" s="1" t="s">
        <v>627</v>
      </c>
      <c r="X147" s="1" t="s">
        <v>110</v>
      </c>
      <c r="Y147" s="1" t="s">
        <v>914</v>
      </c>
      <c r="Z147" s="1" t="s">
        <v>915</v>
      </c>
      <c r="AB147" s="1" t="s">
        <v>48</v>
      </c>
      <c r="AC147" s="1" t="s">
        <v>99</v>
      </c>
      <c r="AE147" s="1" t="s">
        <v>50</v>
      </c>
      <c r="AF147" s="1" t="s">
        <v>65</v>
      </c>
      <c r="AI147" s="1" t="s">
        <v>51</v>
      </c>
      <c r="AJ147" s="1" t="s">
        <v>66</v>
      </c>
      <c r="AK147" s="1" t="s">
        <v>1356</v>
      </c>
      <c r="AL147" s="1" t="s">
        <v>1357</v>
      </c>
    </row>
    <row r="148" spans="1:38" x14ac:dyDescent="0.3">
      <c r="A148" s="1" t="str">
        <f>HYPERLINK("https://hsdes.intel.com/resource/14013187825","14013187825")</f>
        <v>14013187825</v>
      </c>
      <c r="B148" s="1" t="s">
        <v>1358</v>
      </c>
      <c r="C148" s="1" t="s">
        <v>1434</v>
      </c>
      <c r="E148" s="1" t="s">
        <v>948</v>
      </c>
      <c r="F148" s="1" t="s">
        <v>79</v>
      </c>
      <c r="G148" s="1" t="s">
        <v>36</v>
      </c>
      <c r="H148" s="1" t="s">
        <v>37</v>
      </c>
      <c r="I148" s="1" t="s">
        <v>38</v>
      </c>
      <c r="J148" s="1" t="s">
        <v>949</v>
      </c>
      <c r="K148" s="1">
        <v>20</v>
      </c>
      <c r="L148" s="1">
        <v>16</v>
      </c>
      <c r="M148" s="1" t="s">
        <v>1359</v>
      </c>
      <c r="N148" s="1" t="s">
        <v>950</v>
      </c>
      <c r="O148" s="1" t="s">
        <v>1360</v>
      </c>
      <c r="P148" s="1" t="s">
        <v>1361</v>
      </c>
      <c r="Q148" s="1" t="s">
        <v>1362</v>
      </c>
      <c r="R148" s="1" t="s">
        <v>1359</v>
      </c>
      <c r="S148" s="1" t="s">
        <v>122</v>
      </c>
      <c r="U148" s="1" t="s">
        <v>948</v>
      </c>
      <c r="V148" s="1" t="s">
        <v>1363</v>
      </c>
      <c r="W148" s="1" t="s">
        <v>627</v>
      </c>
      <c r="X148" s="1" t="s">
        <v>110</v>
      </c>
      <c r="Y148" s="1" t="s">
        <v>908</v>
      </c>
      <c r="Z148" s="1" t="s">
        <v>909</v>
      </c>
      <c r="AB148" s="1" t="s">
        <v>48</v>
      </c>
      <c r="AC148" s="1" t="s">
        <v>99</v>
      </c>
      <c r="AE148" s="1" t="s">
        <v>113</v>
      </c>
      <c r="AF148" s="1" t="s">
        <v>65</v>
      </c>
      <c r="AI148" s="1" t="s">
        <v>51</v>
      </c>
      <c r="AJ148" s="1" t="s">
        <v>66</v>
      </c>
      <c r="AK148" s="1" t="s">
        <v>1364</v>
      </c>
      <c r="AL148" s="1" t="s">
        <v>1365</v>
      </c>
    </row>
    <row r="149" spans="1:38" x14ac:dyDescent="0.3">
      <c r="A149" s="1" t="str">
        <f>HYPERLINK("https://hsdes.intel.com/resource/14013187827","14013187827")</f>
        <v>14013187827</v>
      </c>
      <c r="B149" s="1" t="s">
        <v>1366</v>
      </c>
      <c r="C149" s="1" t="s">
        <v>1434</v>
      </c>
      <c r="E149" s="1" t="s">
        <v>948</v>
      </c>
      <c r="F149" s="1" t="s">
        <v>79</v>
      </c>
      <c r="G149" s="1" t="s">
        <v>36</v>
      </c>
      <c r="H149" s="1" t="s">
        <v>37</v>
      </c>
      <c r="I149" s="1" t="s">
        <v>38</v>
      </c>
      <c r="J149" s="1" t="s">
        <v>949</v>
      </c>
      <c r="K149" s="1">
        <v>6</v>
      </c>
      <c r="L149" s="1">
        <v>4</v>
      </c>
      <c r="M149" s="1" t="s">
        <v>1367</v>
      </c>
      <c r="N149" s="1" t="s">
        <v>950</v>
      </c>
      <c r="O149" s="1" t="s">
        <v>1368</v>
      </c>
      <c r="P149" s="1" t="s">
        <v>1369</v>
      </c>
      <c r="Q149" s="1" t="s">
        <v>1370</v>
      </c>
      <c r="R149" s="1" t="s">
        <v>1367</v>
      </c>
      <c r="S149" s="1" t="s">
        <v>122</v>
      </c>
      <c r="U149" s="1" t="s">
        <v>948</v>
      </c>
      <c r="V149" s="1" t="s">
        <v>1371</v>
      </c>
      <c r="W149" s="1" t="s">
        <v>627</v>
      </c>
      <c r="X149" s="1" t="s">
        <v>110</v>
      </c>
      <c r="Y149" s="1" t="s">
        <v>908</v>
      </c>
      <c r="Z149" s="1" t="s">
        <v>909</v>
      </c>
      <c r="AB149" s="1" t="s">
        <v>48</v>
      </c>
      <c r="AC149" s="1" t="s">
        <v>99</v>
      </c>
      <c r="AE149" s="1" t="s">
        <v>50</v>
      </c>
      <c r="AF149" s="1" t="s">
        <v>65</v>
      </c>
      <c r="AI149" s="1" t="s">
        <v>1010</v>
      </c>
      <c r="AJ149" s="1" t="s">
        <v>1372</v>
      </c>
      <c r="AK149" s="1" t="s">
        <v>1373</v>
      </c>
      <c r="AL149" s="1" t="s">
        <v>1374</v>
      </c>
    </row>
    <row r="150" spans="1:38" x14ac:dyDescent="0.3">
      <c r="A150" s="1" t="str">
        <f>HYPERLINK("https://hsdes.intel.com/resource/14013187864","14013187864")</f>
        <v>14013187864</v>
      </c>
      <c r="B150" s="1" t="s">
        <v>1375</v>
      </c>
      <c r="C150" s="1" t="s">
        <v>1434</v>
      </c>
      <c r="E150" s="1" t="s">
        <v>417</v>
      </c>
      <c r="F150" s="1" t="s">
        <v>79</v>
      </c>
      <c r="G150" s="1" t="s">
        <v>36</v>
      </c>
      <c r="H150" s="1" t="s">
        <v>37</v>
      </c>
      <c r="I150" s="1" t="s">
        <v>38</v>
      </c>
      <c r="J150" s="1" t="s">
        <v>913</v>
      </c>
      <c r="K150" s="1">
        <v>15</v>
      </c>
      <c r="L150" s="1">
        <v>15</v>
      </c>
      <c r="M150" s="1" t="s">
        <v>1376</v>
      </c>
      <c r="N150" s="1" t="s">
        <v>421</v>
      </c>
      <c r="O150" s="1" t="s">
        <v>1377</v>
      </c>
      <c r="P150" s="1" t="s">
        <v>1378</v>
      </c>
      <c r="Q150" s="1" t="s">
        <v>1379</v>
      </c>
      <c r="R150" s="1" t="s">
        <v>1376</v>
      </c>
      <c r="S150" s="1" t="s">
        <v>42</v>
      </c>
      <c r="U150" s="1" t="s">
        <v>417</v>
      </c>
      <c r="V150" s="1" t="s">
        <v>1380</v>
      </c>
      <c r="W150" s="1" t="s">
        <v>627</v>
      </c>
      <c r="X150" s="1" t="s">
        <v>45</v>
      </c>
      <c r="Y150" s="1" t="s">
        <v>914</v>
      </c>
      <c r="Z150" s="1" t="s">
        <v>915</v>
      </c>
      <c r="AB150" s="1" t="s">
        <v>48</v>
      </c>
      <c r="AC150" s="1" t="s">
        <v>99</v>
      </c>
      <c r="AE150" s="1" t="s">
        <v>113</v>
      </c>
      <c r="AF150" s="1" t="s">
        <v>65</v>
      </c>
      <c r="AI150" s="1" t="s">
        <v>51</v>
      </c>
      <c r="AJ150" s="1" t="s">
        <v>66</v>
      </c>
      <c r="AK150" s="1" t="s">
        <v>1381</v>
      </c>
      <c r="AL150" s="1" t="s">
        <v>1382</v>
      </c>
    </row>
    <row r="151" spans="1:38" x14ac:dyDescent="0.3">
      <c r="A151" s="1" t="str">
        <f>HYPERLINK("https://hsdes.intel.com/resource/14013187884","14013187884")</f>
        <v>14013187884</v>
      </c>
      <c r="B151" s="1" t="s">
        <v>1383</v>
      </c>
      <c r="C151" s="1" t="s">
        <v>1434</v>
      </c>
      <c r="E151" s="1" t="s">
        <v>54</v>
      </c>
      <c r="F151" s="1" t="s">
        <v>79</v>
      </c>
      <c r="G151" s="1" t="s">
        <v>36</v>
      </c>
      <c r="H151" s="1" t="s">
        <v>37</v>
      </c>
      <c r="I151" s="1" t="s">
        <v>38</v>
      </c>
      <c r="J151" s="1" t="s">
        <v>56</v>
      </c>
      <c r="K151" s="1">
        <v>50</v>
      </c>
      <c r="L151" s="1">
        <v>10</v>
      </c>
      <c r="M151" s="1" t="s">
        <v>1384</v>
      </c>
      <c r="N151" s="1" t="s">
        <v>58</v>
      </c>
      <c r="O151" s="1" t="s">
        <v>1385</v>
      </c>
      <c r="P151" s="1" t="s">
        <v>1386</v>
      </c>
      <c r="Q151" s="1">
        <v>1604638265</v>
      </c>
      <c r="R151" s="1" t="s">
        <v>1384</v>
      </c>
      <c r="S151" s="1" t="s">
        <v>42</v>
      </c>
      <c r="T151" s="1" t="s">
        <v>62</v>
      </c>
      <c r="U151" s="1" t="s">
        <v>63</v>
      </c>
      <c r="V151" s="1" t="s">
        <v>1387</v>
      </c>
      <c r="W151" s="1" t="s">
        <v>627</v>
      </c>
      <c r="X151" s="1" t="s">
        <v>439</v>
      </c>
      <c r="Y151" s="1" t="s">
        <v>908</v>
      </c>
      <c r="Z151" s="1" t="s">
        <v>909</v>
      </c>
      <c r="AB151" s="1" t="s">
        <v>48</v>
      </c>
      <c r="AC151" s="1" t="s">
        <v>99</v>
      </c>
      <c r="AE151" s="1" t="s">
        <v>50</v>
      </c>
      <c r="AF151" s="1" t="s">
        <v>65</v>
      </c>
      <c r="AI151" s="1" t="s">
        <v>51</v>
      </c>
      <c r="AJ151" s="1" t="s">
        <v>66</v>
      </c>
      <c r="AK151" s="1" t="s">
        <v>1388</v>
      </c>
      <c r="AL151" s="1" t="s">
        <v>1389</v>
      </c>
    </row>
    <row r="152" spans="1:38" x14ac:dyDescent="0.3">
      <c r="A152" s="1" t="str">
        <f>HYPERLINK("https://hsdes.intel.com/resource/14013187885","14013187885")</f>
        <v>14013187885</v>
      </c>
      <c r="B152" s="1" t="s">
        <v>1390</v>
      </c>
      <c r="C152" s="1" t="s">
        <v>1434</v>
      </c>
      <c r="E152" s="1" t="s">
        <v>54</v>
      </c>
      <c r="F152" s="1" t="s">
        <v>79</v>
      </c>
      <c r="G152" s="1" t="s">
        <v>36</v>
      </c>
      <c r="H152" s="1" t="s">
        <v>37</v>
      </c>
      <c r="I152" s="1" t="s">
        <v>38</v>
      </c>
      <c r="J152" s="1" t="s">
        <v>56</v>
      </c>
      <c r="K152" s="1">
        <v>50</v>
      </c>
      <c r="L152" s="1">
        <v>10</v>
      </c>
      <c r="M152" s="1" t="s">
        <v>1391</v>
      </c>
      <c r="N152" s="1" t="s">
        <v>58</v>
      </c>
      <c r="O152" s="1" t="s">
        <v>1385</v>
      </c>
      <c r="P152" s="1" t="s">
        <v>1386</v>
      </c>
      <c r="Q152" s="1">
        <v>1604638265</v>
      </c>
      <c r="R152" s="1" t="s">
        <v>1391</v>
      </c>
      <c r="S152" s="1" t="s">
        <v>42</v>
      </c>
      <c r="T152" s="1" t="s">
        <v>62</v>
      </c>
      <c r="U152" s="1" t="s">
        <v>63</v>
      </c>
      <c r="V152" s="1" t="s">
        <v>1392</v>
      </c>
      <c r="W152" s="1" t="s">
        <v>627</v>
      </c>
      <c r="X152" s="1" t="s">
        <v>110</v>
      </c>
      <c r="Y152" s="1" t="s">
        <v>908</v>
      </c>
      <c r="Z152" s="1" t="s">
        <v>909</v>
      </c>
      <c r="AB152" s="1" t="s">
        <v>48</v>
      </c>
      <c r="AC152" s="1" t="s">
        <v>99</v>
      </c>
      <c r="AE152" s="1" t="s">
        <v>50</v>
      </c>
      <c r="AF152" s="1" t="s">
        <v>65</v>
      </c>
      <c r="AI152" s="1" t="s">
        <v>51</v>
      </c>
      <c r="AJ152" s="1" t="s">
        <v>66</v>
      </c>
      <c r="AK152" s="1" t="s">
        <v>1393</v>
      </c>
      <c r="AL152" s="1" t="s">
        <v>1394</v>
      </c>
    </row>
    <row r="153" spans="1:38" x14ac:dyDescent="0.3">
      <c r="A153" s="1" t="str">
        <f>HYPERLINK("https://hsdes.intel.com/resource/14013187935","14013187935")</f>
        <v>14013187935</v>
      </c>
      <c r="B153" s="1" t="s">
        <v>1395</v>
      </c>
      <c r="C153" s="1" t="s">
        <v>1434</v>
      </c>
      <c r="E153" s="1" t="s">
        <v>948</v>
      </c>
      <c r="F153" s="1" t="s">
        <v>79</v>
      </c>
      <c r="G153" s="1" t="s">
        <v>36</v>
      </c>
      <c r="H153" s="1" t="s">
        <v>37</v>
      </c>
      <c r="I153" s="1" t="s">
        <v>38</v>
      </c>
      <c r="J153" s="1" t="s">
        <v>949</v>
      </c>
      <c r="K153" s="1">
        <v>25</v>
      </c>
      <c r="L153" s="1">
        <v>10</v>
      </c>
      <c r="M153" s="1" t="s">
        <v>1396</v>
      </c>
      <c r="N153" s="1" t="s">
        <v>950</v>
      </c>
      <c r="O153" s="1" t="s">
        <v>1397</v>
      </c>
      <c r="P153" s="1" t="s">
        <v>1398</v>
      </c>
      <c r="Q153" s="1" t="s">
        <v>1399</v>
      </c>
      <c r="R153" s="1" t="s">
        <v>1396</v>
      </c>
      <c r="S153" s="1" t="s">
        <v>42</v>
      </c>
      <c r="U153" s="1" t="s">
        <v>948</v>
      </c>
      <c r="V153" s="1" t="s">
        <v>1400</v>
      </c>
      <c r="W153" s="1" t="s">
        <v>627</v>
      </c>
      <c r="X153" s="1" t="s">
        <v>110</v>
      </c>
      <c r="Y153" s="1" t="s">
        <v>914</v>
      </c>
      <c r="Z153" s="1" t="s">
        <v>1000</v>
      </c>
      <c r="AB153" s="1" t="s">
        <v>48</v>
      </c>
      <c r="AC153" s="1" t="s">
        <v>99</v>
      </c>
      <c r="AE153" s="1" t="s">
        <v>50</v>
      </c>
      <c r="AF153" s="1" t="s">
        <v>65</v>
      </c>
      <c r="AI153" s="1" t="s">
        <v>51</v>
      </c>
      <c r="AJ153" s="1" t="s">
        <v>66</v>
      </c>
      <c r="AK153" s="1" t="s">
        <v>1401</v>
      </c>
      <c r="AL153" s="1" t="s">
        <v>1402</v>
      </c>
    </row>
    <row r="154" spans="1:38" x14ac:dyDescent="0.3">
      <c r="A154" s="1" t="str">
        <f>HYPERLINK("https://hsdes.intel.com/resource/16012555100","16012555100")</f>
        <v>16012555100</v>
      </c>
      <c r="B154" s="1" t="s">
        <v>1403</v>
      </c>
      <c r="C154" s="1" t="s">
        <v>1434</v>
      </c>
      <c r="E154" s="1" t="s">
        <v>156</v>
      </c>
      <c r="F154" s="1" t="s">
        <v>79</v>
      </c>
      <c r="G154" s="1" t="s">
        <v>36</v>
      </c>
      <c r="H154" s="1" t="s">
        <v>1404</v>
      </c>
      <c r="I154" s="1" t="s">
        <v>38</v>
      </c>
      <c r="J154" s="1" t="s">
        <v>1405</v>
      </c>
      <c r="K154" s="1">
        <v>6</v>
      </c>
      <c r="L154" s="1">
        <v>6</v>
      </c>
      <c r="M154" s="1" t="s">
        <v>1406</v>
      </c>
      <c r="N154" s="1" t="s">
        <v>132</v>
      </c>
      <c r="O154" s="1" t="s">
        <v>1407</v>
      </c>
      <c r="P154" s="1" t="s">
        <v>982</v>
      </c>
      <c r="R154" s="1" t="s">
        <v>1406</v>
      </c>
      <c r="S154" s="1" t="s">
        <v>122</v>
      </c>
      <c r="U154" s="1" t="s">
        <v>163</v>
      </c>
      <c r="V154" s="1" t="s">
        <v>1408</v>
      </c>
      <c r="W154" s="1" t="s">
        <v>627</v>
      </c>
      <c r="X154" s="1" t="s">
        <v>439</v>
      </c>
      <c r="Y154" s="1" t="s">
        <v>1409</v>
      </c>
      <c r="Z154" s="1" t="s">
        <v>1121</v>
      </c>
      <c r="AB154" s="1" t="s">
        <v>48</v>
      </c>
      <c r="AC154" s="1" t="s">
        <v>99</v>
      </c>
      <c r="AE154" s="1" t="s">
        <v>50</v>
      </c>
      <c r="AF154" s="1" t="s">
        <v>65</v>
      </c>
      <c r="AI154" s="1" t="s">
        <v>51</v>
      </c>
      <c r="AJ154" s="1" t="s">
        <v>66</v>
      </c>
      <c r="AK154" s="1" t="s">
        <v>1410</v>
      </c>
      <c r="AL154" s="1" t="s">
        <v>1411</v>
      </c>
    </row>
    <row r="155" spans="1:38" x14ac:dyDescent="0.3">
      <c r="A155" s="1" t="str">
        <f>HYPERLINK("https://hsdes.intel.com/resource/16012555118","16012555118")</f>
        <v>16012555118</v>
      </c>
      <c r="B155" s="1" t="s">
        <v>1412</v>
      </c>
      <c r="C155" s="1" t="s">
        <v>1434</v>
      </c>
      <c r="E155" s="1" t="s">
        <v>81</v>
      </c>
      <c r="F155" s="1" t="s">
        <v>82</v>
      </c>
      <c r="G155" s="1" t="s">
        <v>36</v>
      </c>
      <c r="H155" s="1" t="s">
        <v>37</v>
      </c>
      <c r="I155" s="1" t="s">
        <v>38</v>
      </c>
      <c r="J155" s="1" t="s">
        <v>83</v>
      </c>
      <c r="K155" s="1">
        <v>15</v>
      </c>
      <c r="L155" s="1">
        <v>10</v>
      </c>
      <c r="M155" s="1" t="s">
        <v>1413</v>
      </c>
      <c r="N155" s="1" t="s">
        <v>85</v>
      </c>
      <c r="O155" s="1" t="s">
        <v>86</v>
      </c>
      <c r="P155" s="1" t="s">
        <v>1414</v>
      </c>
      <c r="Q155" s="1" t="s">
        <v>1415</v>
      </c>
      <c r="R155" s="1" t="s">
        <v>1413</v>
      </c>
      <c r="S155" s="1" t="s">
        <v>89</v>
      </c>
      <c r="U155" s="1" t="s">
        <v>81</v>
      </c>
      <c r="V155" s="1" t="s">
        <v>1416</v>
      </c>
      <c r="W155" s="1" t="s">
        <v>627</v>
      </c>
      <c r="X155" s="1" t="s">
        <v>110</v>
      </c>
      <c r="Y155" s="1" t="s">
        <v>1417</v>
      </c>
      <c r="Z155" s="1" t="s">
        <v>1418</v>
      </c>
      <c r="AB155" s="1" t="s">
        <v>48</v>
      </c>
      <c r="AC155" s="1" t="s">
        <v>49</v>
      </c>
      <c r="AE155" s="1" t="s">
        <v>50</v>
      </c>
      <c r="AF155" s="1" t="s">
        <v>65</v>
      </c>
      <c r="AI155" s="1" t="s">
        <v>51</v>
      </c>
      <c r="AJ155" s="1" t="s">
        <v>1419</v>
      </c>
      <c r="AK155" s="1" t="s">
        <v>1420</v>
      </c>
      <c r="AL155" s="1" t="s">
        <v>1421</v>
      </c>
    </row>
    <row r="156" spans="1:38" x14ac:dyDescent="0.3">
      <c r="A156" s="1" t="str">
        <f>HYPERLINK("https://hsdes.intel.com/resource/16012555249","16012555249")</f>
        <v>16012555249</v>
      </c>
      <c r="B156" s="1" t="s">
        <v>1422</v>
      </c>
      <c r="C156" s="1" t="s">
        <v>1434</v>
      </c>
      <c r="E156" s="1" t="s">
        <v>81</v>
      </c>
      <c r="F156" s="1" t="s">
        <v>96</v>
      </c>
      <c r="G156" s="1" t="s">
        <v>36</v>
      </c>
      <c r="H156" s="1" t="s">
        <v>1404</v>
      </c>
      <c r="I156" s="1" t="s">
        <v>38</v>
      </c>
      <c r="J156" s="1" t="s">
        <v>925</v>
      </c>
      <c r="K156" s="1">
        <v>20</v>
      </c>
      <c r="L156" s="1">
        <v>15</v>
      </c>
      <c r="M156" s="1" t="s">
        <v>1423</v>
      </c>
      <c r="N156" s="1" t="s">
        <v>438</v>
      </c>
      <c r="O156" s="1" t="s">
        <v>1424</v>
      </c>
      <c r="P156" s="1" t="s">
        <v>624</v>
      </c>
      <c r="Q156" s="1" t="s">
        <v>1425</v>
      </c>
      <c r="R156" s="1" t="s">
        <v>1423</v>
      </c>
      <c r="S156" s="1" t="s">
        <v>89</v>
      </c>
      <c r="U156" s="1" t="s">
        <v>81</v>
      </c>
      <c r="V156" s="1" t="s">
        <v>1426</v>
      </c>
      <c r="W156" s="1" t="s">
        <v>627</v>
      </c>
      <c r="X156" s="1" t="s">
        <v>110</v>
      </c>
      <c r="Y156" s="1" t="s">
        <v>1427</v>
      </c>
      <c r="Z156" s="1" t="s">
        <v>1121</v>
      </c>
      <c r="AB156" s="1" t="s">
        <v>48</v>
      </c>
      <c r="AC156" s="1" t="s">
        <v>99</v>
      </c>
      <c r="AE156" s="1" t="s">
        <v>113</v>
      </c>
      <c r="AF156" s="1" t="s">
        <v>65</v>
      </c>
      <c r="AI156" s="1" t="s">
        <v>51</v>
      </c>
      <c r="AJ156" s="1" t="s">
        <v>1419</v>
      </c>
      <c r="AK156" s="1" t="s">
        <v>1428</v>
      </c>
      <c r="AL156" s="1" t="s">
        <v>1429</v>
      </c>
    </row>
    <row r="157" spans="1:38" x14ac:dyDescent="0.3">
      <c r="A157" s="1" t="str">
        <f>HYPERLINK("https://hsdes.intel.com/resource/16012555533","16012555533")</f>
        <v>16012555533</v>
      </c>
      <c r="B157" s="1" t="s">
        <v>1430</v>
      </c>
      <c r="C157" s="1" t="s">
        <v>1434</v>
      </c>
      <c r="E157" s="1" t="s">
        <v>81</v>
      </c>
      <c r="F157" s="1" t="s">
        <v>79</v>
      </c>
      <c r="G157" s="1" t="s">
        <v>36</v>
      </c>
      <c r="H157" s="1" t="s">
        <v>1404</v>
      </c>
      <c r="I157" s="1" t="s">
        <v>38</v>
      </c>
      <c r="J157" s="1" t="s">
        <v>925</v>
      </c>
      <c r="K157" s="1">
        <v>20</v>
      </c>
      <c r="L157" s="1">
        <v>15</v>
      </c>
      <c r="M157" s="1" t="s">
        <v>1423</v>
      </c>
      <c r="N157" s="1" t="s">
        <v>438</v>
      </c>
      <c r="O157" s="1" t="s">
        <v>1424</v>
      </c>
      <c r="P157" s="1" t="s">
        <v>624</v>
      </c>
      <c r="Q157" s="1" t="s">
        <v>1425</v>
      </c>
      <c r="R157" s="1" t="s">
        <v>1423</v>
      </c>
      <c r="S157" s="1" t="s">
        <v>89</v>
      </c>
      <c r="U157" s="1" t="s">
        <v>81</v>
      </c>
      <c r="V157" s="1" t="s">
        <v>1431</v>
      </c>
      <c r="W157" s="1" t="s">
        <v>627</v>
      </c>
      <c r="X157" s="1" t="s">
        <v>110</v>
      </c>
      <c r="Y157" s="1" t="s">
        <v>966</v>
      </c>
      <c r="Z157" s="1" t="s">
        <v>1121</v>
      </c>
      <c r="AB157" s="1" t="s">
        <v>48</v>
      </c>
      <c r="AC157" s="1" t="s">
        <v>99</v>
      </c>
      <c r="AE157" s="1" t="s">
        <v>113</v>
      </c>
      <c r="AF157" s="1" t="s">
        <v>65</v>
      </c>
      <c r="AI157" s="1" t="s">
        <v>1010</v>
      </c>
      <c r="AJ157" s="1" t="s">
        <v>1419</v>
      </c>
      <c r="AK157" s="1" t="s">
        <v>1432</v>
      </c>
      <c r="AL157" s="1" t="s">
        <v>1433</v>
      </c>
    </row>
  </sheetData>
  <autoFilter ref="A1:AL157" xr:uid="{00000000-0001-0000-0000-000000000000}"/>
  <customSheetViews>
    <customSheetView guid="{5165AFF0-589C-4E42-A991-309018DDC598}" showAutoFilter="1">
      <selection activeCell="C1" sqref="C1"/>
      <pageMargins left="0.7" right="0.7" top="0.75" bottom="0.75" header="0.3" footer="0.3"/>
      <pageSetup orientation="portrait" r:id="rId1"/>
      <autoFilter ref="A1:AL157" xr:uid="{00000000-0001-0000-0000-000000000000}"/>
    </customSheetView>
    <customSheetView guid="{1A92EF9E-5A9F-4F1C-B725-8C43195E16DF}" showAutoFilter="1">
      <selection activeCell="AG1" sqref="AG1"/>
      <pageMargins left="0.7" right="0.7" top="0.75" bottom="0.75" header="0.3" footer="0.3"/>
      <autoFilter ref="A1:AL158" xr:uid="{C951F4A3-95E8-49CD-A8FE-4CC44E53B46F}"/>
    </customSheetView>
    <customSheetView guid="{1799C6C7-CCF7-4C42-9FA0-B26CF068EBED}" scale="93" filter="1" showAutoFilter="1">
      <selection activeCell="B98" sqref="B98"/>
      <pageMargins left="0.7" right="0.7" top="0.75" bottom="0.75" header="0.3" footer="0.3"/>
      <autoFilter ref="A1:AL158" xr:uid="{00025C90-07F2-4077-905F-FF6736DD03C9}">
        <filterColumn colId="2">
          <filters blank="1">
            <filter val="k"/>
            <filter val="sc"/>
            <filter val="WIP"/>
          </filters>
        </filterColumn>
        <filterColumn colId="31">
          <filters>
            <filter val="L2 Mandatory-BAT"/>
          </filters>
        </filterColumn>
      </autoFilter>
    </customSheetView>
    <customSheetView guid="{E2E4297A-CF2A-4F60-9E14-14909310CEAC}" filter="1" showAutoFilter="1">
      <selection activeCell="B30" sqref="B30"/>
      <pageMargins left="0.7" right="0.7" top="0.75" bottom="0.75" header="0.3" footer="0.3"/>
      <pageSetup orientation="portrait" r:id="rId2"/>
      <autoFilter ref="A1:AL158" xr:uid="{6ABDA26D-3E79-4580-BFCD-D6A07B0A4FE9}">
        <filterColumn colId="2">
          <filters blank="1">
            <filter val="failed"/>
            <filter val="WIP"/>
          </filters>
        </filterColumn>
        <filterColumn colId="31">
          <filters>
            <filter val="L2 Mandatory-BAT"/>
          </filters>
        </filterColumn>
      </autoFilter>
    </customSheetView>
    <customSheetView guid="{33D93107-CCEA-4B00-8879-11399CB42099}" filter="1" showAutoFilter="1" topLeftCell="A4">
      <selection activeCell="B20" sqref="B20"/>
      <pageMargins left="0.7" right="0.7" top="0.75" bottom="0.75" header="0.3" footer="0.3"/>
      <pageSetup orientation="portrait" r:id="rId3"/>
      <autoFilter ref="A1:AL157" xr:uid="{11E208B8-BD6A-42A4-9A25-B81E669425F3}">
        <filterColumn colId="2">
          <filters>
            <filter val="passed"/>
          </filters>
        </filterColumn>
      </autoFilter>
    </customSheetView>
  </customSheetView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RPL_S_IFWI_Test suite_Ext_BAT_4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 SherinX</dc:creator>
  <cp:lastModifiedBy>Agarwal, Naman</cp:lastModifiedBy>
  <dcterms:created xsi:type="dcterms:W3CDTF">2022-07-21T04:57:30Z</dcterms:created>
  <dcterms:modified xsi:type="dcterms:W3CDTF">2022-12-01T05:23:47Z</dcterms:modified>
</cp:coreProperties>
</file>