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A314E579-6394-4B81-A8EB-BDBEC5F779C0}"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alcChain>
</file>

<file path=xl/sharedStrings.xml><?xml version="1.0" encoding="utf-8"?>
<sst xmlns="http://schemas.openxmlformats.org/spreadsheetml/2006/main" count="1898" uniqueCount="678">
  <si>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</si>
  <si>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</si>
  <si>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</si>
  <si>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</si>
  <si>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</si>
  <si>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</si>
  <si>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</si>
  <si>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</si>
  <si>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</si>
  <si>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</si>
  <si>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</si>
  <si>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</si>
  <si>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</si>
  <si>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</si>
  <si>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</si>
  <si>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</si>
  <si>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</si>
  <si>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</si>
  <si>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</si>
  <si>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</si>
  <si>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</si>
  <si>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</si>
  <si>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</si>
  <si>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</si>
  <si>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</si>
  <si>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</si>
  <si>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</si>
  <si>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</si>
  <si>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</si>
  <si>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</si>
  <si>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</si>
  <si>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</si>
  <si>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</si>
  <si>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</si>
  <si>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</si>
  <si>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</si>
  <si>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</si>
  <si>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</si>
  <si>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</si>
  <si>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</si>
  <si>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</si>
  <si>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</si>
  <si>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</si>
  <si>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</si>
  <si>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</si>
  <si>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</si>
  <si>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</si>
  <si>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</si>
  <si>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</si>
  <si>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</si>
  <si>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</si>
  <si>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</si>
  <si>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</si>
  <si>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SUT can boot to EFI Shell and SUT resets on Ctrl+Alt+Del</t>
  </si>
  <si>
    <t>common,emulation.hybrid,emulation.ip,fpga.hybrid,silicon,simulation.ip</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</si>
  <si>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</si>
  <si>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</si>
  <si>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</si>
  <si>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</si>
  <si>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BC-RQTBC-2628
BC-RQTBC-12809
JSL:2202553187,2205194552,1504935094</t>
  </si>
  <si>
    <t>Pass Criteria: Test case passes if SUT can boot to EFI shell without error and SUT should reboot on pressing -Ctrl+Alt+Del</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</si>
  <si>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</si>
  <si>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</si>
  <si>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L3 Extended-BAT-FV</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</si>
  <si>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</si>
  <si>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</si>
  <si>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</si>
  <si>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</si>
  <si>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</si>
  <si>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</si>
  <si>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</si>
  <si>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</si>
  <si>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</si>
  <si>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</si>
  <si>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</si>
  <si>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</si>
  <si>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</si>
  <si>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</si>
  <si>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</si>
  <si>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</si>
  <si>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</si>
  <si>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</si>
  <si>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MTL-S_Pre-Si_In_Production</t>
  </si>
  <si>
    <t>S-states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</si>
  <si>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</si>
  <si>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common</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</si>
  <si>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</si>
  <si>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</si>
  <si>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</si>
  <si>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</si>
  <si>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</si>
  <si>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</si>
  <si>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</si>
  <si>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</si>
  <si>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</si>
  <si>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</si>
  <si>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</si>
  <si>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</si>
  <si>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</si>
  <si>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</si>
  <si>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</si>
  <si>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</si>
  <si>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</si>
  <si>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</si>
  <si>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</si>
  <si>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</si>
  <si>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</si>
  <si>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</si>
  <si>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</si>
  <si>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</si>
  <si>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</si>
  <si>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</si>
  <si>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</si>
  <si>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</si>
  <si>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</si>
  <si>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</si>
  <si>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</si>
  <si>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</si>
  <si>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</si>
  <si>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</si>
  <si>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</si>
  <si>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</si>
  <si>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</si>
  <si>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</si>
  <si>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</si>
  <si>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</si>
  <si>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</si>
  <si>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</si>
  <si>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</si>
  <si>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</si>
  <si>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</si>
  <si>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</si>
  <si>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</si>
  <si>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</si>
  <si>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</si>
  <si>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</si>
  <si>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</si>
  <si>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</si>
  <si>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</si>
  <si>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</si>
  <si>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</si>
  <si>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</si>
  <si>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RPL_Hx-R-GC,RPL_Hx-R-DC1</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</si>
  <si>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</si>
  <si>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</si>
  <si>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</si>
  <si>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</si>
  <si>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</si>
  <si>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</si>
  <si>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</si>
  <si>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</si>
  <si>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</si>
  <si>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</si>
  <si>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</si>
  <si>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</si>
  <si>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</si>
  <si>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</si>
  <si>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</si>
  <si>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</si>
  <si>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</si>
  <si>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</si>
  <si>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</si>
  <si>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</si>
  <si>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</si>
  <si>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</si>
  <si>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</si>
  <si>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</si>
  <si>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RPL_Hx-R-GC,RPL_Hx-R-DC1</t>
  </si>
  <si>
    <t>bios.platform,fw.ifwi.others</t>
  </si>
  <si>
    <t>4-low</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</si>
  <si>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</si>
  <si>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</si>
  <si>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</si>
  <si>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</si>
  <si>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</si>
  <si>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</si>
  <si>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</si>
  <si>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</si>
  <si>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</si>
  <si>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</si>
  <si>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</si>
  <si>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</si>
  <si>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</si>
  <si>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</si>
  <si>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</si>
  <si>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</si>
  <si>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</si>
  <si>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</si>
  <si>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</si>
  <si>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</si>
  <si>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</si>
  <si>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</si>
  <si>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</si>
  <si>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</si>
  <si>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</si>
  <si>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</si>
  <si>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</si>
  <si>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</si>
  <si>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</si>
  <si>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</si>
  <si>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</si>
  <si>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</si>
  <si>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</si>
  <si>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</si>
  <si>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</si>
  <si>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</si>
  <si>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</si>
  <si>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</si>
  <si>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</si>
  <si>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</si>
  <si>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</si>
  <si>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</si>
  <si>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t>
  </si>
  <si>
    <t>Foxville,PCIe LAN,S-states</t>
  </si>
  <si>
    <t>Crashlog,debug interfaces</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</si>
  <si>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</si>
  <si>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</si>
  <si>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</si>
  <si>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</si>
  <si>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</si>
  <si>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</si>
  <si>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</si>
  <si>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</si>
  <si>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</si>
  <si>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</si>
  <si>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Network functionality using AIC connected over PCIe slot after Sx cycles</t>
  </si>
  <si>
    <t>CSS-IVE-118278</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</si>
  <si>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</si>
  <si>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</si>
  <si>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</si>
  <si>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</si>
  <si>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</si>
  <si>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</si>
  <si>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</si>
  <si>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</si>
  <si>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</si>
  <si>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</si>
  <si>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</si>
  <si>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</si>
  <si>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</si>
  <si>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bios.alderlake,bios.arrowlake,bios.jasperlake,bios.lunarlake,bios.meteorlake,bios.raptorlake,bios.rocketlake,ifwi.meteorlake,ifwi.raptorlake</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</si>
  <si>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</si>
  <si>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</si>
  <si>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</si>
  <si>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</si>
  <si>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</si>
  <si>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</si>
  <si>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</si>
  <si>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</si>
  <si>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</si>
  <si>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</si>
  <si>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</si>
  <si>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RPL_Hx-R-GC,RPL_Hx-R-DC1</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</si>
  <si>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</si>
  <si>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</si>
  <si>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</si>
  <si>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</si>
  <si>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</si>
  <si>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</si>
  <si>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</si>
  <si>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</si>
  <si>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</si>
  <si>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</si>
  <si>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windows.cobalt.client</t>
  </si>
  <si>
    <t>bios.alderlake,bios.arrowlake,bios.jasperlake,bios.lunarlake,bios.meteorlake,bios.raptorlake,bios.raptorlake_refresh,bios.rocketlake,ifwi.arrowlake,ifwi.lunarlake,ifwi.meteorlake,ifwi.raptorlake,ifwi.raptorlake_refresh</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</si>
  <si>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</si>
  <si>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</si>
  <si>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</si>
  <si>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</si>
  <si>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</si>
  <si>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</si>
  <si>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</si>
  <si>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</si>
  <si>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</si>
  <si>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,RPL_P_Q0_DC2_PO_P3,ARL_S_PSS0.8,LNLM5SGC,LNLM3SDC2,LNLM3SDC4,LNLM3SDC5,LNLM2SDC6,ARL_S_IFWI_0.8PSS,RPL_Hx-R-GC,RPL_Hx-R-DC1</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</si>
  <si>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</si>
  <si>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</si>
  <si>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</si>
  <si>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</si>
  <si>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</si>
  <si>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</si>
  <si>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</si>
  <si>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</si>
  <si>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</si>
  <si>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</si>
  <si>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availability of SATA device populated on the SATA ports of board after Sx cycle</t>
  </si>
  <si>
    <t>CSS-IVE-105555</t>
  </si>
  <si>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</si>
  <si>
    <t>HDD</t>
  </si>
  <si>
    <t>Scenario created based on Architect input for ICL PO readiness with Sx cycle on basic storage device verification
BC-RQTBC-10416
ADL:14011083258
14011314131</t>
  </si>
  <si>
    <t>All SSDs connected to SUT are detected and enumerated in OS after S3,S4,S5 cycle</t>
  </si>
  <si>
    <t>bios.alderlake,bios.arrowlake,bios.cannonlake,bios.coffeelake,bios.icelake-client,bios.meteorlake,bios.raptorlake,bios.rocketlake,bios.tigerlake,ifwi.arrowlake,ifwi.cannonlake,ifwi.coffeelake,ifwi.icelake,ifwi.meteorlake,ifwi.raptorlake,ifwi.tigerlake</t>
  </si>
  <si>
    <t>bios.alderlake,bios.arrowlake,bios.cannonlake,bios.coffeelake,bios.icelake-client,bios.meteorlake,bios.raptorlake,bios.rocketlake,bios.tigerlake,ifwi.cannonlake,ifwi.coffeelake,ifwi.icelake,ifwi.meteorlake,ifwi.raptorlake,ifwi.tigerlake</t>
  </si>
  <si>
    <t>All connected devices should be enumerated after S5, S3 &amp; S4 cycle
 </t>
  </si>
  <si>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RPL-P_3SDC2,MTL_M_NA,RPL-S_2SDC1,MTL_IFWI_CBV_PMC,MTL_IFWI_CBV_PCHC,MTL IFWI_Payload_Platform-Val,MTL-P_2SDC5,MTL-P_2SDC6,MTL_M_P_PV_POR,ARL_S_IFWI_0.8PSS,MTLSDC3</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</si>
  <si>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</si>
  <si>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</si>
  <si>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</si>
  <si>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</si>
  <si>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</si>
  <si>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</si>
  <si>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</si>
  <si>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bios.alderlake,bios.arrowlake,bios.cannonlake,bios.coffeelake,bios.cometlake,bios.icelake-client,bios.lunarlake,bios.meteorlake,bios.raptorlake,bios.rocketlake,bios.tigerlake,ifwi.arrowlake,ifwi.lunarlake,ifwi.meteorlake,ifwi.raptorlake</t>
  </si>
  <si>
    <t>bios.alderlake,bios.arrowlake,bios.cannonlake,bios.coffeelake,bios.cometlake,bios.icelake-client,bios.meteorlake,bios.raptorlake,bios.rocketlake,bios.tigerlake,ifwi.raptorlake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</si>
  <si>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</si>
  <si>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ARL_S_IFWI_0.5PSS,MTLSDC3</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</si>
  <si>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</si>
  <si>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</si>
  <si>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</si>
  <si>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</si>
  <si>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</si>
  <si>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</si>
  <si>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</si>
  <si>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</si>
  <si>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</si>
  <si>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</si>
  <si>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</si>
  <si>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</si>
  <si>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</si>
  <si>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</si>
  <si>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</si>
  <si>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</si>
  <si>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</si>
  <si>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</si>
  <si>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</si>
  <si>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</si>
  <si>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</si>
  <si>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</si>
  <si>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</si>
  <si>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</si>
  <si>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</si>
  <si>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</si>
  <si>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</si>
  <si>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</si>
  <si>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</si>
  <si>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</si>
  <si>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</si>
  <si>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</si>
  <si>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</si>
  <si>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</si>
  <si>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</si>
  <si>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</si>
  <si>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</si>
  <si>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</si>
  <si>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</si>
  <si>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</si>
  <si>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</si>
  <si>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</si>
  <si>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</si>
  <si>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</si>
  <si>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</si>
  <si>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</si>
  <si>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</si>
  <si>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</si>
  <si>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</si>
  <si>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</si>
  <si>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</si>
  <si>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</si>
  <si>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</si>
  <si>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</si>
  <si>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</si>
  <si>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</si>
  <si>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</si>
  <si>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</si>
  <si>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</si>
  <si>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</si>
  <si>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</si>
  <si>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</si>
  <si>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</si>
  <si>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</si>
  <si>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</si>
  <si>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</si>
  <si>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</si>
  <si>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</si>
  <si>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</si>
  <si>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</si>
  <si>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</si>
  <si>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</si>
  <si>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</si>
  <si>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MTL_PSS_0.8_BLOCK,MTL_S_IFWI_PSS_1.1,RPL_P_Q0_DC2_PO_P3,ARL_S_IFWI_PSS,LNLM5SGC,LNLM4SDC1,LNLM3SDC2,LNLM3SDC3,LNLM3SDC4,LNLM3SDC5,LNLM2SDC6,ARL_S_IFWI_1.1PSS,MTLSGC1, MTLSDC1, MTLSDC2, MTLSDC3,MTLSDC5,IPU23.1_BIOS_Changes,RPL-S_2SDC8,RPL_Hx-R-GC,RPL_Hx-R-DC1</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</si>
  <si>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</si>
  <si>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</si>
  <si>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</si>
  <si>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</si>
  <si>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</si>
  <si>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</si>
  <si>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</si>
  <si>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</si>
  <si>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</si>
  <si>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</si>
  <si>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</si>
  <si>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</si>
  <si>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</si>
  <si>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</si>
  <si>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</si>
  <si>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</si>
  <si>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</si>
  <si>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</si>
  <si>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</si>
  <si>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</si>
  <si>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</si>
  <si>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</si>
  <si>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</si>
  <si>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</si>
  <si>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</si>
  <si>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</si>
  <si>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</si>
  <si>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t>
  </si>
  <si>
    <t>Client-IFWI</t>
  </si>
  <si>
    <t>open.test_review_phase</t>
  </si>
  <si>
    <t>Socwatch</t>
  </si>
  <si>
    <t>Verify that the microcode patch is loaded and applied</t>
  </si>
  <si>
    <t>common,emulation.ip,emulation.sle,silicon,simulation.ip</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</si>
  <si>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</si>
  <si>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</si>
  <si>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</si>
  <si>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</si>
  <si>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</si>
  <si>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</si>
  <si>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</si>
  <si>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</si>
  <si>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intel manageability configuration</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</si>
  <si>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</si>
  <si>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</si>
  <si>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</si>
  <si>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</si>
  <si>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</si>
  <si>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</si>
  <si>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</si>
  <si>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</si>
  <si>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</si>
  <si>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</si>
  <si>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</si>
  <si>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</si>
  <si>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</si>
  <si>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</si>
  <si>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</si>
  <si>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</si>
  <si>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</si>
  <si>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</si>
  <si>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</si>
  <si>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</si>
  <si>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</si>
  <si>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</si>
  <si>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</si>
  <si>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</si>
  <si>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</si>
  <si>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</si>
  <si>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</si>
  <si>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</si>
  <si>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</si>
  <si>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</si>
  <si>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</si>
  <si>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</si>
  <si>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</si>
  <si>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</si>
  <si>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</si>
  <si>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</si>
  <si>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</si>
  <si>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</si>
  <si>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</si>
  <si>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</si>
  <si>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</si>
  <si>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</si>
  <si>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</si>
  <si>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</si>
  <si>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t>
  </si>
  <si>
    <t>fw.ifwi.pchc</t>
  </si>
  <si>
    <t>ifwi.alderlake,ifwi.arrowlake,ifwi.lunarlake,ifwi.meteorlake,ifwi.raptorlake,ifwi.rocketlake</t>
  </si>
  <si>
    <t>ifwi.alderlake,ifwi.meteorlake,ifwi.raptorlake,ifwi.rocketlake</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</si>
  <si>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</si>
  <si>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</si>
  <si>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</si>
  <si>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</si>
  <si>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</si>
  <si>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ifwi.alderlake,ifwi.arrowlake,ifwi.lunarlake,ifwi.meteorlake,ifwi.raptorlake,ifwi.raptorlake_refresh,ifwi.rocketlake</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</si>
  <si>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</si>
  <si>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t>
  </si>
  <si>
    <t>ifwi.alderlake,ifwi.arrowlake,ifwi.jasperlake,ifwi.lunarlake,ifwi.meteorlake,ifwi.raptorlake,ifwi.raptorlake_refresh,ifwi.rocketlake</t>
  </si>
  <si>
    <t>ifwi.alderlake,ifwi.jasperlake,ifwi.meteorlake,ifwi.raptorlake,ifwi.rocketlake</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</si>
  <si>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</si>
  <si>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</si>
  <si>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</si>
  <si>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</si>
  <si>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</si>
  <si>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</si>
  <si>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</si>
  <si>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</si>
  <si>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</si>
  <si>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</si>
  <si>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</si>
  <si>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</si>
  <si>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</si>
  <si>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</si>
  <si>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</si>
  <si>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</si>
  <si>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</si>
  <si>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</si>
  <si>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</si>
  <si>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</si>
  <si>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</si>
  <si>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</si>
  <si>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</si>
  <si>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</si>
  <si>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</si>
  <si>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</si>
  <si>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</si>
  <si>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</si>
  <si>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</si>
  <si>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</si>
  <si>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</si>
  <si>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</si>
  <si>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</si>
  <si>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</si>
  <si>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</si>
  <si>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</si>
  <si>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</si>
  <si>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</si>
  <si>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</si>
  <si>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</si>
  <si>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</si>
  <si>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</si>
  <si>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</si>
  <si>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</si>
  <si>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</si>
  <si>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</si>
  <si>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</si>
  <si>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</si>
  <si>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</si>
  <si>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</si>
  <si>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</si>
  <si>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</si>
  <si>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</si>
  <si>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</si>
  <si>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</si>
  <si>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</si>
  <si>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</si>
  <si>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</si>
  <si>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</si>
  <si>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</si>
  <si>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</si>
  <si>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</si>
  <si>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</si>
  <si>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</si>
  <si>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</si>
  <si>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</si>
  <si>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</si>
  <si>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</si>
  <si>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</si>
  <si>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</si>
  <si>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</si>
  <si>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</si>
  <si>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</si>
  <si>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</si>
  <si>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</si>
  <si>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</si>
  <si>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</si>
  <si>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</si>
  <si>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</si>
  <si>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</si>
  <si>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</si>
  <si>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</si>
  <si>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</si>
  <si>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</si>
  <si>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</si>
  <si>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</si>
  <si>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</si>
  <si>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</si>
  <si>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</si>
  <si>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</si>
  <si>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</si>
  <si>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</si>
  <si>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</si>
  <si>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</si>
  <si>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</si>
  <si>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</si>
  <si>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</si>
  <si>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</si>
  <si>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</si>
  <si>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</si>
  <si>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</si>
  <si>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bios.arrowlake,bios.lunarlake,bios.meteorlake,bios.raptorlake,bios.tigerlake,ifwi.alderlake,ifwi.arrowlake,ifwi.lunarlake,ifwi.meteorlake,ifwi.raptorlake,ifwi.rocketlake</t>
  </si>
  <si>
    <t>bios.lunarlake,bios.raptorlake,ifwi.alderlake,ifwi.meteorlake,ifwi.raptorlake,ifwi.rocketlake</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</si>
  <si>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</si>
  <si>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LNL_M_PSS0.8,MTLSGC1,MTLSDC1,MTLSDC2,RPL_Hx-R-GC,MTL_IFWI_AMT</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</si>
  <si>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</si>
  <si>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</si>
  <si>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</si>
  <si>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</si>
  <si>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</si>
  <si>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</si>
  <si>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</si>
  <si>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</si>
  <si>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</si>
  <si>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</si>
  <si>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</si>
  <si>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</si>
  <si>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</si>
  <si>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</si>
  <si>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t>
  </si>
  <si>
    <t>Verify Audio recording and playback over 3.5mm-Jack-Headset (via Soundwire), pre and post Sx cycle</t>
  </si>
  <si>
    <t>fw.ifwi.bios,fw.ifwi.pchc,fw.ifwi.pmc</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</si>
  <si>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</si>
  <si>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</si>
  <si>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</si>
  <si>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</si>
  <si>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</si>
  <si>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</si>
  <si>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</si>
  <si>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</si>
  <si>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</si>
  <si>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</si>
  <si>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</si>
  <si>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</si>
  <si>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</si>
  <si>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</si>
  <si>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</si>
  <si>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</si>
  <si>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</si>
  <si>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</si>
  <si>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</si>
  <si>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</si>
  <si>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</si>
  <si>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</si>
  <si>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</si>
  <si>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</si>
  <si>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</si>
  <si>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</si>
  <si>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</si>
  <si>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</si>
  <si>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</si>
  <si>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</si>
  <si>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</si>
  <si>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</si>
  <si>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</si>
  <si>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</si>
  <si>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</si>
  <si>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</si>
  <si>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</si>
  <si>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</si>
  <si>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</si>
  <si>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</si>
  <si>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</si>
  <si>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</si>
  <si>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</si>
  <si>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</si>
  <si>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</si>
  <si>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</si>
  <si>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</si>
  <si>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</si>
  <si>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</si>
  <si>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</si>
  <si>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</si>
  <si>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</si>
  <si>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</si>
  <si>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</si>
  <si>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</si>
  <si>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</si>
  <si>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</si>
  <si>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</si>
  <si>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</si>
  <si>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</si>
  <si>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</si>
  <si>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</si>
  <si>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</si>
  <si>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</si>
  <si>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</si>
  <si>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</si>
  <si>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</si>
  <si>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</si>
  <si>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</si>
  <si>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</si>
  <si>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Status</t>
  </si>
  <si>
    <t>Comments</t>
  </si>
  <si>
    <t>Passed</t>
  </si>
  <si>
    <t>wip</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</si>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</sst>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5"/>
  <sheetViews>
    <sheetView tabSelected="1" workbookViewId="0">
      <selection activeCell="B1" sqref="B1"/>
    </sheetView>
  </sheetViews>
  <sheetFormatPr defaultRowHeight="14.4" x14ac:dyDescent="0.3"/>
  <cols>
    <col min="1" max="1" width="15.33203125" style="1" customWidth="1"/>
    <col min="2" max="2" width="106.77734375" style="1" customWidth="1"/>
    <col min="3" max="3" width="8.88671875" style="1"/>
    <col min="4" max="4" width="47.5546875" style="1" bestFit="1" customWidth="1"/>
    <col min="5" max="16384" width="8.88671875" style="1"/>
  </cols>
  <sheetData>
    <row r="1" spans="1:39" x14ac:dyDescent="0.3">
      <c r="A1" s="1" t="s">
        <v>676</v>
      </c>
      <c r="B1" s="1" t="s">
        <v>677</v>
      </c>
      <c r="C1" s="1" t="s">
        <v>672</v>
      </c>
      <c r="D1" s="1" t="s">
        <v>673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53</v>
      </c>
      <c r="C2" s="1" t="s">
        <v>674</v>
      </c>
      <c r="F2" s="1" t="s">
        <v>35</v>
      </c>
      <c r="G2" s="1" t="s">
        <v>54</v>
      </c>
      <c r="H2" s="1" t="s">
        <v>37</v>
      </c>
      <c r="I2" s="1" t="s">
        <v>38</v>
      </c>
      <c r="J2" s="1" t="s">
        <v>39</v>
      </c>
      <c r="K2" s="1" t="s">
        <v>55</v>
      </c>
      <c r="L2" s="1">
        <v>3</v>
      </c>
      <c r="M2" s="1">
        <v>3</v>
      </c>
      <c r="N2" s="1" t="s">
        <v>56</v>
      </c>
      <c r="O2" s="1" t="s">
        <v>57</v>
      </c>
      <c r="P2" s="1" t="s">
        <v>58</v>
      </c>
      <c r="Q2" s="1" t="s">
        <v>42</v>
      </c>
      <c r="R2" s="1" t="s">
        <v>59</v>
      </c>
      <c r="S2" s="1" t="s">
        <v>56</v>
      </c>
      <c r="T2" s="1" t="s">
        <v>43</v>
      </c>
      <c r="V2" s="1" t="s">
        <v>44</v>
      </c>
      <c r="W2" s="1" t="s">
        <v>60</v>
      </c>
      <c r="X2" s="1" t="s">
        <v>45</v>
      </c>
      <c r="Y2" s="1" t="s">
        <v>46</v>
      </c>
      <c r="Z2" s="1" t="s">
        <v>61</v>
      </c>
      <c r="AA2" s="1" t="s">
        <v>62</v>
      </c>
      <c r="AC2" s="1" t="s">
        <v>48</v>
      </c>
      <c r="AD2" s="1" t="s">
        <v>49</v>
      </c>
      <c r="AF2" s="1" t="s">
        <v>50</v>
      </c>
      <c r="AG2" s="1" t="s">
        <v>63</v>
      </c>
      <c r="AJ2" s="1" t="s">
        <v>51</v>
      </c>
      <c r="AK2" s="1" t="s">
        <v>64</v>
      </c>
      <c r="AL2" s="1" t="s">
        <v>65</v>
      </c>
      <c r="AM2" s="1" t="s">
        <v>66</v>
      </c>
    </row>
    <row r="3" spans="1:39" x14ac:dyDescent="0.3">
      <c r="A3" s="1" t="str">
        <f>HYPERLINK("https://hsdes.intel.com/resource/14013121015","14013121015")</f>
        <v>14013121015</v>
      </c>
      <c r="B3" s="1" t="s">
        <v>67</v>
      </c>
      <c r="C3" s="1" t="s">
        <v>674</v>
      </c>
      <c r="F3" s="1" t="s">
        <v>68</v>
      </c>
      <c r="G3" s="1" t="s">
        <v>69</v>
      </c>
      <c r="H3" s="1" t="s">
        <v>37</v>
      </c>
      <c r="I3" s="1" t="s">
        <v>38</v>
      </c>
      <c r="J3" s="1" t="s">
        <v>39</v>
      </c>
      <c r="K3" s="1" t="s">
        <v>70</v>
      </c>
      <c r="L3" s="1">
        <v>10</v>
      </c>
      <c r="M3" s="1">
        <v>5</v>
      </c>
      <c r="N3" s="1" t="s">
        <v>71</v>
      </c>
      <c r="O3" s="1" t="s">
        <v>72</v>
      </c>
      <c r="P3" s="1" t="s">
        <v>73</v>
      </c>
      <c r="Q3" s="1" t="s">
        <v>74</v>
      </c>
      <c r="R3" s="1" t="s">
        <v>75</v>
      </c>
      <c r="S3" s="1" t="s">
        <v>71</v>
      </c>
      <c r="T3" s="1" t="s">
        <v>43</v>
      </c>
      <c r="U3" s="1" t="s">
        <v>76</v>
      </c>
      <c r="V3" s="1" t="s">
        <v>77</v>
      </c>
      <c r="W3" s="1" t="s">
        <v>78</v>
      </c>
      <c r="X3" s="1" t="s">
        <v>45</v>
      </c>
      <c r="Y3" s="1" t="s">
        <v>46</v>
      </c>
      <c r="Z3" s="1" t="s">
        <v>79</v>
      </c>
      <c r="AA3" s="1" t="s">
        <v>80</v>
      </c>
      <c r="AC3" s="1" t="s">
        <v>48</v>
      </c>
      <c r="AD3" s="1" t="s">
        <v>49</v>
      </c>
      <c r="AF3" s="1" t="s">
        <v>50</v>
      </c>
      <c r="AG3" s="1" t="s">
        <v>63</v>
      </c>
      <c r="AJ3" s="1" t="s">
        <v>51</v>
      </c>
      <c r="AK3" s="1" t="s">
        <v>64</v>
      </c>
      <c r="AL3" s="1" t="s">
        <v>81</v>
      </c>
      <c r="AM3" s="1" t="s">
        <v>82</v>
      </c>
    </row>
    <row r="4" spans="1:39" x14ac:dyDescent="0.3">
      <c r="A4" s="1" t="str">
        <f>HYPERLINK("https://hsdes.intel.com/resource/14013156703","14013156703")</f>
        <v>14013156703</v>
      </c>
      <c r="B4" s="1" t="s">
        <v>86</v>
      </c>
      <c r="C4" s="1" t="s">
        <v>674</v>
      </c>
      <c r="F4" s="1" t="s">
        <v>87</v>
      </c>
      <c r="G4" s="1" t="s">
        <v>88</v>
      </c>
      <c r="H4" s="1" t="s">
        <v>37</v>
      </c>
      <c r="I4" s="1" t="s">
        <v>38</v>
      </c>
      <c r="J4" s="1" t="s">
        <v>39</v>
      </c>
      <c r="K4" s="1" t="s">
        <v>89</v>
      </c>
      <c r="L4" s="1">
        <v>10</v>
      </c>
      <c r="M4" s="1">
        <v>5</v>
      </c>
      <c r="N4" s="1" t="s">
        <v>90</v>
      </c>
      <c r="O4" s="1" t="s">
        <v>91</v>
      </c>
      <c r="P4" s="1" t="s">
        <v>92</v>
      </c>
      <c r="Q4" s="1" t="s">
        <v>93</v>
      </c>
      <c r="R4" s="1" t="s">
        <v>94</v>
      </c>
      <c r="S4" s="1" t="s">
        <v>90</v>
      </c>
      <c r="T4" s="1" t="s">
        <v>95</v>
      </c>
      <c r="V4" s="1" t="s">
        <v>87</v>
      </c>
      <c r="W4" s="1" t="s">
        <v>96</v>
      </c>
      <c r="X4" s="1" t="s">
        <v>45</v>
      </c>
      <c r="Y4" s="1" t="s">
        <v>97</v>
      </c>
      <c r="Z4" s="1" t="s">
        <v>98</v>
      </c>
      <c r="AA4" s="1" t="s">
        <v>99</v>
      </c>
      <c r="AC4" s="1" t="s">
        <v>48</v>
      </c>
      <c r="AD4" s="1" t="s">
        <v>49</v>
      </c>
      <c r="AF4" s="1" t="s">
        <v>50</v>
      </c>
      <c r="AG4" s="1" t="s">
        <v>63</v>
      </c>
      <c r="AJ4" s="1" t="s">
        <v>51</v>
      </c>
      <c r="AK4" s="1" t="s">
        <v>64</v>
      </c>
      <c r="AL4" s="1" t="s">
        <v>100</v>
      </c>
      <c r="AM4" s="1" t="s">
        <v>101</v>
      </c>
    </row>
    <row r="5" spans="1:39" x14ac:dyDescent="0.3">
      <c r="A5" s="1" t="str">
        <f>HYPERLINK("https://hsdes.intel.com/resource/14013156723","14013156723")</f>
        <v>14013156723</v>
      </c>
      <c r="B5" s="1" t="s">
        <v>102</v>
      </c>
      <c r="C5" s="1" t="s">
        <v>674</v>
      </c>
      <c r="F5" s="1" t="s">
        <v>87</v>
      </c>
      <c r="G5" s="1" t="s">
        <v>88</v>
      </c>
      <c r="H5" s="1" t="s">
        <v>37</v>
      </c>
      <c r="I5" s="1" t="s">
        <v>38</v>
      </c>
      <c r="J5" s="1" t="s">
        <v>39</v>
      </c>
      <c r="K5" s="1" t="s">
        <v>89</v>
      </c>
      <c r="L5" s="1">
        <v>15</v>
      </c>
      <c r="M5" s="1">
        <v>5</v>
      </c>
      <c r="N5" s="1" t="s">
        <v>103</v>
      </c>
      <c r="O5" s="1" t="s">
        <v>91</v>
      </c>
      <c r="P5" s="1" t="s">
        <v>92</v>
      </c>
      <c r="Q5" s="1" t="s">
        <v>93</v>
      </c>
      <c r="R5" s="1" t="s">
        <v>94</v>
      </c>
      <c r="S5" s="1" t="s">
        <v>103</v>
      </c>
      <c r="T5" s="1" t="s">
        <v>95</v>
      </c>
      <c r="V5" s="1" t="s">
        <v>87</v>
      </c>
      <c r="W5" s="1" t="s">
        <v>104</v>
      </c>
      <c r="X5" s="1" t="s">
        <v>45</v>
      </c>
      <c r="Y5" s="1" t="s">
        <v>46</v>
      </c>
      <c r="Z5" s="1" t="s">
        <v>98</v>
      </c>
      <c r="AA5" s="1" t="s">
        <v>99</v>
      </c>
      <c r="AC5" s="1" t="s">
        <v>48</v>
      </c>
      <c r="AD5" s="1" t="s">
        <v>49</v>
      </c>
      <c r="AF5" s="1" t="s">
        <v>50</v>
      </c>
      <c r="AG5" s="1" t="s">
        <v>63</v>
      </c>
      <c r="AJ5" s="1" t="s">
        <v>51</v>
      </c>
      <c r="AK5" s="1" t="s">
        <v>64</v>
      </c>
      <c r="AL5" s="1" t="s">
        <v>105</v>
      </c>
      <c r="AM5" s="1" t="s">
        <v>106</v>
      </c>
    </row>
    <row r="6" spans="1:39" x14ac:dyDescent="0.3">
      <c r="A6" s="1" t="str">
        <f>HYPERLINK("https://hsdes.intel.com/resource/14013158232","14013158232")</f>
        <v>14013158232</v>
      </c>
      <c r="B6" s="1" t="s">
        <v>107</v>
      </c>
      <c r="C6" s="1" t="s">
        <v>674</v>
      </c>
      <c r="F6" s="1" t="s">
        <v>108</v>
      </c>
      <c r="G6" s="1" t="s">
        <v>88</v>
      </c>
      <c r="H6" s="1" t="s">
        <v>37</v>
      </c>
      <c r="I6" s="1" t="s">
        <v>38</v>
      </c>
      <c r="J6" s="1" t="s">
        <v>39</v>
      </c>
      <c r="K6" s="1" t="s">
        <v>109</v>
      </c>
      <c r="L6" s="1">
        <v>15</v>
      </c>
      <c r="M6" s="1">
        <v>12</v>
      </c>
      <c r="N6" s="1" t="s">
        <v>110</v>
      </c>
      <c r="O6" s="1" t="s">
        <v>111</v>
      </c>
      <c r="P6" s="1" t="s">
        <v>112</v>
      </c>
      <c r="Q6" s="1" t="s">
        <v>113</v>
      </c>
      <c r="R6" s="1" t="s">
        <v>114</v>
      </c>
      <c r="S6" s="1" t="s">
        <v>110</v>
      </c>
      <c r="T6" s="1" t="s">
        <v>115</v>
      </c>
      <c r="V6" s="1" t="s">
        <v>116</v>
      </c>
      <c r="W6" s="1" t="s">
        <v>117</v>
      </c>
      <c r="X6" s="1" t="s">
        <v>45</v>
      </c>
      <c r="Y6" s="1" t="s">
        <v>46</v>
      </c>
      <c r="Z6" s="1" t="s">
        <v>118</v>
      </c>
      <c r="AA6" s="1" t="s">
        <v>119</v>
      </c>
      <c r="AC6" s="1" t="s">
        <v>48</v>
      </c>
      <c r="AD6" s="1" t="s">
        <v>49</v>
      </c>
      <c r="AF6" s="1" t="s">
        <v>50</v>
      </c>
      <c r="AG6" s="1" t="s">
        <v>63</v>
      </c>
      <c r="AJ6" s="1" t="s">
        <v>51</v>
      </c>
      <c r="AK6" s="1" t="s">
        <v>64</v>
      </c>
      <c r="AL6" s="1" t="s">
        <v>120</v>
      </c>
      <c r="AM6" s="1" t="s">
        <v>121</v>
      </c>
    </row>
    <row r="7" spans="1:39" x14ac:dyDescent="0.3">
      <c r="A7" s="1" t="str">
        <f>HYPERLINK("https://hsdes.intel.com/resource/14013158240","14013158240")</f>
        <v>14013158240</v>
      </c>
      <c r="B7" s="1" t="s">
        <v>122</v>
      </c>
      <c r="C7" s="1" t="s">
        <v>674</v>
      </c>
      <c r="F7" s="1" t="s">
        <v>108</v>
      </c>
      <c r="G7" s="1" t="s">
        <v>85</v>
      </c>
      <c r="H7" s="1" t="s">
        <v>37</v>
      </c>
      <c r="I7" s="1" t="s">
        <v>38</v>
      </c>
      <c r="J7" s="1" t="s">
        <v>39</v>
      </c>
      <c r="K7" s="1" t="s">
        <v>109</v>
      </c>
      <c r="L7" s="1">
        <v>10</v>
      </c>
      <c r="M7" s="1">
        <v>9</v>
      </c>
      <c r="N7" s="1" t="s">
        <v>123</v>
      </c>
      <c r="O7" s="1" t="s">
        <v>111</v>
      </c>
      <c r="P7" s="1" t="s">
        <v>112</v>
      </c>
      <c r="Q7" s="1" t="s">
        <v>113</v>
      </c>
      <c r="R7" s="1" t="s">
        <v>114</v>
      </c>
      <c r="S7" s="1" t="s">
        <v>123</v>
      </c>
      <c r="T7" s="1" t="s">
        <v>115</v>
      </c>
      <c r="V7" s="1" t="s">
        <v>116</v>
      </c>
      <c r="W7" s="1" t="s">
        <v>124</v>
      </c>
      <c r="X7" s="1" t="s">
        <v>45</v>
      </c>
      <c r="Y7" s="1" t="s">
        <v>125</v>
      </c>
      <c r="Z7" s="1" t="s">
        <v>126</v>
      </c>
      <c r="AA7" s="1" t="s">
        <v>127</v>
      </c>
      <c r="AC7" s="1" t="s">
        <v>48</v>
      </c>
      <c r="AD7" s="1" t="s">
        <v>49</v>
      </c>
      <c r="AF7" s="1" t="s">
        <v>50</v>
      </c>
      <c r="AG7" s="1" t="s">
        <v>63</v>
      </c>
      <c r="AJ7" s="1" t="s">
        <v>51</v>
      </c>
      <c r="AK7" s="1" t="s">
        <v>64</v>
      </c>
      <c r="AL7" s="1" t="s">
        <v>128</v>
      </c>
      <c r="AM7" s="1" t="s">
        <v>129</v>
      </c>
    </row>
    <row r="8" spans="1:39" x14ac:dyDescent="0.3">
      <c r="A8" s="1" t="str">
        <f>HYPERLINK("https://hsdes.intel.com/resource/14013158998","14013158998")</f>
        <v>14013158998</v>
      </c>
      <c r="B8" s="1" t="s">
        <v>130</v>
      </c>
      <c r="C8" s="1" t="s">
        <v>674</v>
      </c>
      <c r="F8" s="1" t="s">
        <v>131</v>
      </c>
      <c r="G8" s="1" t="s">
        <v>88</v>
      </c>
      <c r="H8" s="1" t="s">
        <v>37</v>
      </c>
      <c r="I8" s="1" t="s">
        <v>38</v>
      </c>
      <c r="J8" s="1" t="s">
        <v>39</v>
      </c>
      <c r="K8" s="1" t="s">
        <v>132</v>
      </c>
      <c r="L8" s="1">
        <v>7</v>
      </c>
      <c r="M8" s="1">
        <v>5</v>
      </c>
      <c r="N8" s="1" t="s">
        <v>133</v>
      </c>
      <c r="O8" s="1" t="s">
        <v>134</v>
      </c>
      <c r="P8" s="1" t="s">
        <v>135</v>
      </c>
      <c r="Q8" s="1" t="s">
        <v>136</v>
      </c>
      <c r="R8" s="1" t="s">
        <v>137</v>
      </c>
      <c r="S8" s="1" t="s">
        <v>133</v>
      </c>
      <c r="T8" s="1" t="s">
        <v>43</v>
      </c>
      <c r="V8" s="1" t="s">
        <v>131</v>
      </c>
      <c r="W8" s="1" t="s">
        <v>138</v>
      </c>
      <c r="X8" s="1" t="s">
        <v>45</v>
      </c>
      <c r="Y8" s="1" t="s">
        <v>97</v>
      </c>
      <c r="Z8" s="1" t="s">
        <v>139</v>
      </c>
      <c r="AA8" s="1" t="s">
        <v>140</v>
      </c>
      <c r="AC8" s="1" t="s">
        <v>48</v>
      </c>
      <c r="AD8" s="1" t="s">
        <v>49</v>
      </c>
      <c r="AF8" s="1" t="s">
        <v>50</v>
      </c>
      <c r="AG8" s="1" t="s">
        <v>63</v>
      </c>
      <c r="AJ8" s="1" t="s">
        <v>51</v>
      </c>
      <c r="AK8" s="1" t="s">
        <v>64</v>
      </c>
      <c r="AL8" s="1" t="s">
        <v>141</v>
      </c>
      <c r="AM8" s="1" t="s">
        <v>142</v>
      </c>
    </row>
    <row r="9" spans="1:39" x14ac:dyDescent="0.3">
      <c r="A9" s="1" t="str">
        <f>HYPERLINK("https://hsdes.intel.com/resource/14013159002","14013159002")</f>
        <v>14013159002</v>
      </c>
      <c r="B9" s="1" t="s">
        <v>143</v>
      </c>
      <c r="C9" s="1" t="s">
        <v>674</v>
      </c>
      <c r="F9" s="1" t="s">
        <v>44</v>
      </c>
      <c r="G9" s="1" t="s">
        <v>69</v>
      </c>
      <c r="H9" s="1" t="s">
        <v>37</v>
      </c>
      <c r="I9" s="1" t="s">
        <v>38</v>
      </c>
      <c r="J9" s="1" t="s">
        <v>39</v>
      </c>
      <c r="K9" s="1" t="s">
        <v>144</v>
      </c>
      <c r="L9" s="1">
        <v>40</v>
      </c>
      <c r="M9" s="1">
        <v>35</v>
      </c>
      <c r="N9" s="1" t="s">
        <v>145</v>
      </c>
      <c r="O9" s="1" t="s">
        <v>146</v>
      </c>
      <c r="P9" s="1" t="s">
        <v>147</v>
      </c>
      <c r="Q9" s="1" t="s">
        <v>148</v>
      </c>
      <c r="R9" s="1" t="s">
        <v>149</v>
      </c>
      <c r="S9" s="1" t="s">
        <v>145</v>
      </c>
      <c r="T9" s="1" t="s">
        <v>43</v>
      </c>
      <c r="V9" s="1" t="s">
        <v>44</v>
      </c>
      <c r="W9" s="1" t="s">
        <v>150</v>
      </c>
      <c r="X9" s="1" t="s">
        <v>45</v>
      </c>
      <c r="Y9" s="1" t="s">
        <v>97</v>
      </c>
      <c r="Z9" s="1" t="s">
        <v>151</v>
      </c>
      <c r="AA9" s="1" t="s">
        <v>152</v>
      </c>
      <c r="AC9" s="1" t="s">
        <v>48</v>
      </c>
      <c r="AD9" s="1" t="s">
        <v>49</v>
      </c>
      <c r="AF9" s="1" t="s">
        <v>153</v>
      </c>
      <c r="AG9" s="1" t="s">
        <v>63</v>
      </c>
      <c r="AJ9" s="1" t="s">
        <v>51</v>
      </c>
      <c r="AK9" s="1" t="s">
        <v>64</v>
      </c>
      <c r="AL9" s="1" t="s">
        <v>154</v>
      </c>
      <c r="AM9" s="1" t="s">
        <v>155</v>
      </c>
    </row>
    <row r="10" spans="1:39" x14ac:dyDescent="0.3">
      <c r="A10" s="1" t="str">
        <f>HYPERLINK("https://hsdes.intel.com/resource/14013159008","14013159008")</f>
        <v>14013159008</v>
      </c>
      <c r="B10" s="1" t="s">
        <v>156</v>
      </c>
      <c r="C10" s="1" t="s">
        <v>674</v>
      </c>
      <c r="F10" s="1" t="s">
        <v>68</v>
      </c>
      <c r="G10" s="1" t="s">
        <v>36</v>
      </c>
      <c r="H10" s="1" t="s">
        <v>37</v>
      </c>
      <c r="I10" s="1" t="s">
        <v>38</v>
      </c>
      <c r="J10" s="1" t="s">
        <v>39</v>
      </c>
      <c r="K10" s="1" t="s">
        <v>157</v>
      </c>
      <c r="L10" s="1">
        <v>90</v>
      </c>
      <c r="M10" s="1">
        <v>15</v>
      </c>
      <c r="N10" s="1" t="s">
        <v>158</v>
      </c>
      <c r="O10" s="1" t="s">
        <v>72</v>
      </c>
      <c r="P10" s="1" t="s">
        <v>159</v>
      </c>
      <c r="Q10" s="1" t="s">
        <v>83</v>
      </c>
      <c r="R10" s="1" t="s">
        <v>160</v>
      </c>
      <c r="S10" s="1" t="s">
        <v>158</v>
      </c>
      <c r="T10" s="1" t="s">
        <v>43</v>
      </c>
      <c r="U10" s="1" t="s">
        <v>76</v>
      </c>
      <c r="V10" s="1" t="s">
        <v>77</v>
      </c>
      <c r="W10" s="1" t="s">
        <v>161</v>
      </c>
      <c r="X10" s="1" t="s">
        <v>45</v>
      </c>
      <c r="Y10" s="1" t="s">
        <v>97</v>
      </c>
      <c r="Z10" s="1" t="s">
        <v>162</v>
      </c>
      <c r="AA10" s="1" t="s">
        <v>163</v>
      </c>
      <c r="AC10" s="1" t="s">
        <v>48</v>
      </c>
      <c r="AD10" s="1" t="s">
        <v>164</v>
      </c>
      <c r="AF10" s="1" t="s">
        <v>165</v>
      </c>
      <c r="AG10" s="1" t="s">
        <v>63</v>
      </c>
      <c r="AJ10" s="1" t="s">
        <v>51</v>
      </c>
      <c r="AK10" s="1" t="s">
        <v>64</v>
      </c>
      <c r="AL10" s="1" t="s">
        <v>166</v>
      </c>
      <c r="AM10" s="1" t="s">
        <v>167</v>
      </c>
    </row>
    <row r="11" spans="1:39" x14ac:dyDescent="0.3">
      <c r="A11" s="1" t="str">
        <f>HYPERLINK("https://hsdes.intel.com/resource/14013160655","14013160655")</f>
        <v>14013160655</v>
      </c>
      <c r="B11" s="1" t="s">
        <v>170</v>
      </c>
      <c r="C11" s="1" t="s">
        <v>674</v>
      </c>
      <c r="F11" s="1" t="s">
        <v>44</v>
      </c>
      <c r="G11" s="1" t="s">
        <v>69</v>
      </c>
      <c r="H11" s="1" t="s">
        <v>37</v>
      </c>
      <c r="I11" s="1" t="s">
        <v>38</v>
      </c>
      <c r="J11" s="1" t="s">
        <v>39</v>
      </c>
      <c r="K11" s="1" t="s">
        <v>168</v>
      </c>
      <c r="L11" s="1">
        <v>40</v>
      </c>
      <c r="M11" s="1">
        <v>35</v>
      </c>
      <c r="N11" s="1" t="s">
        <v>171</v>
      </c>
      <c r="O11" s="1" t="s">
        <v>146</v>
      </c>
      <c r="P11" s="1" t="s">
        <v>172</v>
      </c>
      <c r="Q11" s="1" t="s">
        <v>173</v>
      </c>
      <c r="R11" s="1" t="s">
        <v>174</v>
      </c>
      <c r="S11" s="1" t="s">
        <v>171</v>
      </c>
      <c r="T11" s="1" t="s">
        <v>43</v>
      </c>
      <c r="V11" s="1" t="s">
        <v>44</v>
      </c>
      <c r="W11" s="1" t="s">
        <v>175</v>
      </c>
      <c r="X11" s="1" t="s">
        <v>45</v>
      </c>
      <c r="Y11" s="1" t="s">
        <v>97</v>
      </c>
      <c r="Z11" s="1" t="s">
        <v>176</v>
      </c>
      <c r="AA11" s="1" t="s">
        <v>140</v>
      </c>
      <c r="AC11" s="1" t="s">
        <v>48</v>
      </c>
      <c r="AD11" s="1" t="s">
        <v>49</v>
      </c>
      <c r="AF11" s="1" t="s">
        <v>153</v>
      </c>
      <c r="AG11" s="1" t="s">
        <v>63</v>
      </c>
      <c r="AJ11" s="1" t="s">
        <v>51</v>
      </c>
      <c r="AK11" s="1" t="s">
        <v>64</v>
      </c>
      <c r="AL11" s="1" t="s">
        <v>177</v>
      </c>
      <c r="AM11" s="1" t="s">
        <v>178</v>
      </c>
    </row>
    <row r="12" spans="1:39" x14ac:dyDescent="0.3">
      <c r="A12" s="1" t="str">
        <f>HYPERLINK("https://hsdes.intel.com/resource/14013160688","14013160688")</f>
        <v>14013160688</v>
      </c>
      <c r="B12" s="1" t="s">
        <v>179</v>
      </c>
      <c r="C12" s="1" t="s">
        <v>674</v>
      </c>
      <c r="F12" s="1" t="s">
        <v>44</v>
      </c>
      <c r="G12" s="1" t="s">
        <v>88</v>
      </c>
      <c r="H12" s="1" t="s">
        <v>37</v>
      </c>
      <c r="I12" s="1" t="s">
        <v>38</v>
      </c>
      <c r="J12" s="1" t="s">
        <v>39</v>
      </c>
      <c r="K12" s="1" t="s">
        <v>132</v>
      </c>
      <c r="L12" s="1">
        <v>25</v>
      </c>
      <c r="M12" s="1">
        <v>17</v>
      </c>
      <c r="N12" s="1" t="s">
        <v>180</v>
      </c>
      <c r="O12" s="1" t="s">
        <v>181</v>
      </c>
      <c r="P12" s="1" t="s">
        <v>182</v>
      </c>
      <c r="Q12" s="1" t="s">
        <v>183</v>
      </c>
      <c r="R12" s="1" t="s">
        <v>184</v>
      </c>
      <c r="S12" s="1" t="s">
        <v>180</v>
      </c>
      <c r="T12" s="1" t="s">
        <v>43</v>
      </c>
      <c r="V12" s="1" t="s">
        <v>185</v>
      </c>
      <c r="W12" s="1" t="s">
        <v>186</v>
      </c>
      <c r="X12" s="1" t="s">
        <v>45</v>
      </c>
      <c r="Y12" s="1" t="s">
        <v>46</v>
      </c>
      <c r="Z12" s="1" t="s">
        <v>187</v>
      </c>
      <c r="AA12" s="1" t="s">
        <v>188</v>
      </c>
      <c r="AC12" s="1" t="s">
        <v>48</v>
      </c>
      <c r="AD12" s="1" t="s">
        <v>49</v>
      </c>
      <c r="AF12" s="1" t="s">
        <v>165</v>
      </c>
      <c r="AG12" s="1" t="s">
        <v>63</v>
      </c>
      <c r="AJ12" s="1" t="s">
        <v>51</v>
      </c>
      <c r="AK12" s="1" t="s">
        <v>64</v>
      </c>
      <c r="AL12" s="1" t="s">
        <v>189</v>
      </c>
      <c r="AM12" s="1" t="s">
        <v>190</v>
      </c>
    </row>
    <row r="13" spans="1:39" x14ac:dyDescent="0.3">
      <c r="A13" s="1" t="str">
        <f>HYPERLINK("https://hsdes.intel.com/resource/14013160691","14013160691")</f>
        <v>14013160691</v>
      </c>
      <c r="B13" s="1" t="s">
        <v>191</v>
      </c>
      <c r="C13" s="1" t="s">
        <v>674</v>
      </c>
      <c r="F13" s="1" t="s">
        <v>44</v>
      </c>
      <c r="G13" s="1" t="s">
        <v>88</v>
      </c>
      <c r="H13" s="1" t="s">
        <v>37</v>
      </c>
      <c r="I13" s="1" t="s">
        <v>38</v>
      </c>
      <c r="J13" s="1" t="s">
        <v>39</v>
      </c>
      <c r="K13" s="1" t="s">
        <v>132</v>
      </c>
      <c r="L13" s="1">
        <v>25</v>
      </c>
      <c r="M13" s="1">
        <v>17</v>
      </c>
      <c r="N13" s="1" t="s">
        <v>192</v>
      </c>
      <c r="O13" s="1" t="s">
        <v>181</v>
      </c>
      <c r="P13" s="1" t="s">
        <v>193</v>
      </c>
      <c r="Q13" s="1" t="s">
        <v>183</v>
      </c>
      <c r="R13" s="1" t="s">
        <v>194</v>
      </c>
      <c r="S13" s="1" t="s">
        <v>192</v>
      </c>
      <c r="T13" s="1" t="s">
        <v>43</v>
      </c>
      <c r="V13" s="1" t="s">
        <v>185</v>
      </c>
      <c r="W13" s="1" t="s">
        <v>195</v>
      </c>
      <c r="X13" s="1" t="s">
        <v>45</v>
      </c>
      <c r="Y13" s="1" t="s">
        <v>46</v>
      </c>
      <c r="Z13" s="1" t="s">
        <v>187</v>
      </c>
      <c r="AA13" s="1" t="s">
        <v>188</v>
      </c>
      <c r="AC13" s="1" t="s">
        <v>48</v>
      </c>
      <c r="AD13" s="1" t="s">
        <v>49</v>
      </c>
      <c r="AF13" s="1" t="s">
        <v>165</v>
      </c>
      <c r="AG13" s="1" t="s">
        <v>63</v>
      </c>
      <c r="AJ13" s="1" t="s">
        <v>51</v>
      </c>
      <c r="AK13" s="1" t="s">
        <v>64</v>
      </c>
      <c r="AL13" s="1" t="s">
        <v>196</v>
      </c>
      <c r="AM13" s="1" t="s">
        <v>197</v>
      </c>
    </row>
    <row r="14" spans="1:39" x14ac:dyDescent="0.3">
      <c r="A14" s="1" t="str">
        <f>HYPERLINK("https://hsdes.intel.com/resource/14013160847","14013160847")</f>
        <v>14013160847</v>
      </c>
      <c r="B14" s="1" t="s">
        <v>198</v>
      </c>
      <c r="C14" s="1" t="s">
        <v>674</v>
      </c>
      <c r="F14" s="1" t="s">
        <v>199</v>
      </c>
      <c r="G14" s="1" t="s">
        <v>88</v>
      </c>
      <c r="H14" s="1" t="s">
        <v>37</v>
      </c>
      <c r="I14" s="1" t="s">
        <v>38</v>
      </c>
      <c r="J14" s="1" t="s">
        <v>39</v>
      </c>
      <c r="K14" s="1" t="s">
        <v>200</v>
      </c>
      <c r="L14" s="1">
        <v>15</v>
      </c>
      <c r="M14" s="1">
        <v>10</v>
      </c>
      <c r="N14" s="1" t="s">
        <v>201</v>
      </c>
      <c r="O14" s="1" t="s">
        <v>202</v>
      </c>
      <c r="P14" s="1" t="s">
        <v>203</v>
      </c>
      <c r="Q14" s="1" t="s">
        <v>204</v>
      </c>
      <c r="R14" s="1" t="s">
        <v>205</v>
      </c>
      <c r="S14" s="1" t="s">
        <v>201</v>
      </c>
      <c r="T14" s="1" t="s">
        <v>43</v>
      </c>
      <c r="V14" s="1" t="s">
        <v>185</v>
      </c>
      <c r="W14" s="1" t="s">
        <v>206</v>
      </c>
      <c r="X14" s="1" t="s">
        <v>45</v>
      </c>
      <c r="Y14" s="1" t="s">
        <v>125</v>
      </c>
      <c r="Z14" s="1" t="s">
        <v>207</v>
      </c>
      <c r="AA14" s="1" t="s">
        <v>208</v>
      </c>
      <c r="AC14" s="1" t="s">
        <v>48</v>
      </c>
      <c r="AD14" s="1" t="s">
        <v>209</v>
      </c>
      <c r="AF14" s="1" t="s">
        <v>50</v>
      </c>
      <c r="AG14" s="1" t="s">
        <v>63</v>
      </c>
      <c r="AJ14" s="1" t="s">
        <v>51</v>
      </c>
      <c r="AK14" s="1" t="s">
        <v>210</v>
      </c>
      <c r="AL14" s="1" t="s">
        <v>211</v>
      </c>
      <c r="AM14" s="1" t="s">
        <v>212</v>
      </c>
    </row>
    <row r="15" spans="1:39" x14ac:dyDescent="0.3">
      <c r="A15" s="1" t="str">
        <f>HYPERLINK("https://hsdes.intel.com/resource/14013162374","14013162374")</f>
        <v>14013162374</v>
      </c>
      <c r="B15" s="1" t="s">
        <v>215</v>
      </c>
      <c r="C15" s="1" t="s">
        <v>674</v>
      </c>
      <c r="F15" s="1" t="s">
        <v>44</v>
      </c>
      <c r="G15" s="1" t="s">
        <v>88</v>
      </c>
      <c r="H15" s="1" t="s">
        <v>37</v>
      </c>
      <c r="I15" s="1" t="s">
        <v>38</v>
      </c>
      <c r="J15" s="1" t="s">
        <v>39</v>
      </c>
      <c r="K15" s="1" t="s">
        <v>132</v>
      </c>
      <c r="L15" s="1">
        <v>15</v>
      </c>
      <c r="M15" s="1">
        <v>10</v>
      </c>
      <c r="N15" s="1" t="s">
        <v>216</v>
      </c>
      <c r="O15" s="1" t="s">
        <v>181</v>
      </c>
      <c r="P15" s="1" t="s">
        <v>217</v>
      </c>
      <c r="Q15" s="1" t="s">
        <v>218</v>
      </c>
      <c r="R15" s="1" t="s">
        <v>219</v>
      </c>
      <c r="S15" s="1" t="s">
        <v>216</v>
      </c>
      <c r="T15" s="1" t="s">
        <v>43</v>
      </c>
      <c r="V15" s="1" t="s">
        <v>185</v>
      </c>
      <c r="W15" s="1" t="s">
        <v>220</v>
      </c>
      <c r="X15" s="1" t="s">
        <v>45</v>
      </c>
      <c r="Y15" s="1" t="s">
        <v>125</v>
      </c>
      <c r="Z15" s="1" t="s">
        <v>221</v>
      </c>
      <c r="AA15" s="1" t="s">
        <v>222</v>
      </c>
      <c r="AC15" s="1" t="s">
        <v>48</v>
      </c>
      <c r="AD15" s="1" t="s">
        <v>49</v>
      </c>
      <c r="AF15" s="1" t="s">
        <v>50</v>
      </c>
      <c r="AG15" s="1" t="s">
        <v>63</v>
      </c>
      <c r="AJ15" s="1" t="s">
        <v>51</v>
      </c>
      <c r="AK15" s="1" t="s">
        <v>64</v>
      </c>
      <c r="AL15" s="1" t="s">
        <v>223</v>
      </c>
      <c r="AM15" s="1" t="s">
        <v>224</v>
      </c>
    </row>
    <row r="16" spans="1:39" x14ac:dyDescent="0.3">
      <c r="A16" s="1" t="str">
        <f>HYPERLINK("https://hsdes.intel.com/resource/14013162379","14013162379")</f>
        <v>14013162379</v>
      </c>
      <c r="B16" s="1" t="s">
        <v>225</v>
      </c>
      <c r="C16" s="1" t="s">
        <v>674</v>
      </c>
      <c r="F16" s="1" t="s">
        <v>44</v>
      </c>
      <c r="G16" s="1" t="s">
        <v>88</v>
      </c>
      <c r="H16" s="1" t="s">
        <v>37</v>
      </c>
      <c r="I16" s="1" t="s">
        <v>38</v>
      </c>
      <c r="J16" s="1" t="s">
        <v>39</v>
      </c>
      <c r="K16" s="1" t="s">
        <v>132</v>
      </c>
      <c r="L16" s="1">
        <v>15</v>
      </c>
      <c r="M16" s="1">
        <v>10</v>
      </c>
      <c r="N16" s="1" t="s">
        <v>226</v>
      </c>
      <c r="O16" s="1" t="s">
        <v>181</v>
      </c>
      <c r="P16" s="1" t="s">
        <v>217</v>
      </c>
      <c r="Q16" s="1" t="s">
        <v>213</v>
      </c>
      <c r="R16" s="1" t="s">
        <v>219</v>
      </c>
      <c r="S16" s="1" t="s">
        <v>226</v>
      </c>
      <c r="T16" s="1" t="s">
        <v>43</v>
      </c>
      <c r="V16" s="1" t="s">
        <v>185</v>
      </c>
      <c r="W16" s="1" t="s">
        <v>227</v>
      </c>
      <c r="X16" s="1" t="s">
        <v>45</v>
      </c>
      <c r="Y16" s="1" t="s">
        <v>125</v>
      </c>
      <c r="Z16" s="1" t="s">
        <v>221</v>
      </c>
      <c r="AA16" s="1" t="s">
        <v>222</v>
      </c>
      <c r="AC16" s="1" t="s">
        <v>48</v>
      </c>
      <c r="AD16" s="1" t="s">
        <v>49</v>
      </c>
      <c r="AF16" s="1" t="s">
        <v>50</v>
      </c>
      <c r="AG16" s="1" t="s">
        <v>63</v>
      </c>
      <c r="AJ16" s="1" t="s">
        <v>51</v>
      </c>
      <c r="AK16" s="1" t="s">
        <v>64</v>
      </c>
      <c r="AL16" s="1" t="s">
        <v>228</v>
      </c>
      <c r="AM16" s="1" t="s">
        <v>229</v>
      </c>
    </row>
    <row r="17" spans="1:39" x14ac:dyDescent="0.3">
      <c r="A17" s="1" t="str">
        <f>HYPERLINK("https://hsdes.intel.com/resource/14013163171","14013163171")</f>
        <v>14013163171</v>
      </c>
      <c r="B17" s="1" t="s">
        <v>230</v>
      </c>
      <c r="C17" s="1" t="s">
        <v>674</v>
      </c>
      <c r="F17" s="1" t="s">
        <v>44</v>
      </c>
      <c r="G17" s="1" t="s">
        <v>69</v>
      </c>
      <c r="H17" s="1" t="s">
        <v>37</v>
      </c>
      <c r="I17" s="1" t="s">
        <v>38</v>
      </c>
      <c r="J17" s="1" t="s">
        <v>39</v>
      </c>
      <c r="K17" s="1" t="s">
        <v>231</v>
      </c>
      <c r="L17" s="1">
        <v>40</v>
      </c>
      <c r="M17" s="1">
        <v>30</v>
      </c>
      <c r="N17" s="1" t="s">
        <v>232</v>
      </c>
      <c r="O17" s="1" t="s">
        <v>146</v>
      </c>
      <c r="P17" s="1" t="s">
        <v>233</v>
      </c>
      <c r="Q17" s="1" t="s">
        <v>173</v>
      </c>
      <c r="R17" s="1" t="s">
        <v>234</v>
      </c>
      <c r="S17" s="1" t="s">
        <v>232</v>
      </c>
      <c r="T17" s="1" t="s">
        <v>43</v>
      </c>
      <c r="V17" s="1" t="s">
        <v>44</v>
      </c>
      <c r="W17" s="1" t="s">
        <v>235</v>
      </c>
      <c r="X17" s="1" t="s">
        <v>45</v>
      </c>
      <c r="Y17" s="1" t="s">
        <v>97</v>
      </c>
      <c r="Z17" s="1" t="s">
        <v>236</v>
      </c>
      <c r="AA17" s="1" t="s">
        <v>237</v>
      </c>
      <c r="AC17" s="1" t="s">
        <v>48</v>
      </c>
      <c r="AD17" s="1" t="s">
        <v>49</v>
      </c>
      <c r="AF17" s="1" t="s">
        <v>153</v>
      </c>
      <c r="AG17" s="1" t="s">
        <v>63</v>
      </c>
      <c r="AJ17" s="1" t="s">
        <v>51</v>
      </c>
      <c r="AK17" s="1" t="s">
        <v>64</v>
      </c>
      <c r="AL17" s="1" t="s">
        <v>238</v>
      </c>
      <c r="AM17" s="1" t="s">
        <v>239</v>
      </c>
    </row>
    <row r="18" spans="1:39" x14ac:dyDescent="0.3">
      <c r="A18" s="1" t="str">
        <f>HYPERLINK("https://hsdes.intel.com/resource/14013169069","14013169069")</f>
        <v>14013169069</v>
      </c>
      <c r="B18" s="1" t="s">
        <v>241</v>
      </c>
      <c r="C18" s="1" t="s">
        <v>674</v>
      </c>
      <c r="F18" s="1" t="s">
        <v>131</v>
      </c>
      <c r="G18" s="1" t="s">
        <v>36</v>
      </c>
      <c r="H18" s="1" t="s">
        <v>37</v>
      </c>
      <c r="I18" s="1" t="s">
        <v>38</v>
      </c>
      <c r="J18" s="1" t="s">
        <v>39</v>
      </c>
      <c r="K18" s="1" t="s">
        <v>242</v>
      </c>
      <c r="L18" s="1">
        <v>60</v>
      </c>
      <c r="M18" s="1">
        <v>35</v>
      </c>
      <c r="N18" s="1" t="s">
        <v>243</v>
      </c>
      <c r="O18" s="1" t="s">
        <v>244</v>
      </c>
      <c r="P18" s="1" t="s">
        <v>245</v>
      </c>
      <c r="Q18" s="1" t="s">
        <v>246</v>
      </c>
      <c r="R18" s="1" t="s">
        <v>247</v>
      </c>
      <c r="S18" s="1" t="s">
        <v>243</v>
      </c>
      <c r="T18" s="1" t="s">
        <v>43</v>
      </c>
      <c r="V18" s="1" t="s">
        <v>131</v>
      </c>
      <c r="W18" s="1" t="s">
        <v>248</v>
      </c>
      <c r="X18" s="1" t="s">
        <v>45</v>
      </c>
      <c r="Y18" s="1" t="s">
        <v>46</v>
      </c>
      <c r="Z18" s="1" t="s">
        <v>249</v>
      </c>
      <c r="AA18" s="1" t="s">
        <v>250</v>
      </c>
      <c r="AC18" s="1" t="s">
        <v>48</v>
      </c>
      <c r="AD18" s="1" t="s">
        <v>49</v>
      </c>
      <c r="AF18" s="1" t="s">
        <v>153</v>
      </c>
      <c r="AG18" s="1" t="s">
        <v>63</v>
      </c>
      <c r="AJ18" s="1" t="s">
        <v>51</v>
      </c>
      <c r="AK18" s="1" t="s">
        <v>64</v>
      </c>
      <c r="AL18" s="1" t="s">
        <v>251</v>
      </c>
      <c r="AM18" s="1" t="s">
        <v>252</v>
      </c>
    </row>
    <row r="19" spans="1:39" x14ac:dyDescent="0.3">
      <c r="A19" s="1" t="str">
        <f>HYPERLINK("https://hsdes.intel.com/resource/14013172845","14013172845")</f>
        <v>14013172845</v>
      </c>
      <c r="B19" s="1" t="s">
        <v>253</v>
      </c>
      <c r="C19" s="1" t="s">
        <v>674</v>
      </c>
      <c r="F19" s="1" t="s">
        <v>44</v>
      </c>
      <c r="G19" s="1" t="s">
        <v>69</v>
      </c>
      <c r="H19" s="1" t="s">
        <v>37</v>
      </c>
      <c r="I19" s="1" t="s">
        <v>38</v>
      </c>
      <c r="J19" s="1" t="s">
        <v>39</v>
      </c>
      <c r="K19" s="1" t="s">
        <v>144</v>
      </c>
      <c r="L19" s="1">
        <v>20</v>
      </c>
      <c r="M19" s="1">
        <v>10</v>
      </c>
      <c r="N19" s="1" t="s">
        <v>254</v>
      </c>
      <c r="O19" s="1" t="s">
        <v>146</v>
      </c>
      <c r="P19" s="1" t="s">
        <v>255</v>
      </c>
      <c r="Q19" s="1" t="s">
        <v>256</v>
      </c>
      <c r="R19" s="1" t="s">
        <v>257</v>
      </c>
      <c r="S19" s="1" t="s">
        <v>254</v>
      </c>
      <c r="T19" s="1" t="s">
        <v>43</v>
      </c>
      <c r="V19" s="1" t="s">
        <v>44</v>
      </c>
      <c r="W19" s="1" t="s">
        <v>258</v>
      </c>
      <c r="X19" s="1" t="s">
        <v>45</v>
      </c>
      <c r="Y19" s="1" t="s">
        <v>46</v>
      </c>
      <c r="Z19" s="1" t="s">
        <v>259</v>
      </c>
      <c r="AA19" s="1" t="s">
        <v>260</v>
      </c>
      <c r="AC19" s="1" t="s">
        <v>48</v>
      </c>
      <c r="AD19" s="1" t="s">
        <v>49</v>
      </c>
      <c r="AF19" s="1" t="s">
        <v>50</v>
      </c>
      <c r="AG19" s="1" t="s">
        <v>63</v>
      </c>
      <c r="AJ19" s="1" t="s">
        <v>51</v>
      </c>
      <c r="AK19" s="1" t="s">
        <v>64</v>
      </c>
      <c r="AL19" s="1" t="s">
        <v>261</v>
      </c>
      <c r="AM19" s="1" t="s">
        <v>262</v>
      </c>
    </row>
    <row r="20" spans="1:39" x14ac:dyDescent="0.3">
      <c r="A20" s="1" t="str">
        <f>HYPERLINK("https://hsdes.intel.com/resource/14013175871","14013175871")</f>
        <v>14013175871</v>
      </c>
      <c r="B20" s="1" t="s">
        <v>265</v>
      </c>
      <c r="C20" s="1" t="s">
        <v>674</v>
      </c>
      <c r="F20" s="1" t="s">
        <v>131</v>
      </c>
      <c r="G20" s="1" t="s">
        <v>266</v>
      </c>
      <c r="H20" s="1" t="s">
        <v>37</v>
      </c>
      <c r="I20" s="1" t="s">
        <v>38</v>
      </c>
      <c r="J20" s="1" t="s">
        <v>39</v>
      </c>
      <c r="K20" s="1" t="s">
        <v>132</v>
      </c>
      <c r="L20" s="1">
        <v>30</v>
      </c>
      <c r="M20" s="1">
        <v>20</v>
      </c>
      <c r="N20" s="1" t="s">
        <v>267</v>
      </c>
      <c r="O20" s="1" t="s">
        <v>134</v>
      </c>
      <c r="P20" s="1" t="s">
        <v>268</v>
      </c>
      <c r="Q20" s="1" t="s">
        <v>269</v>
      </c>
      <c r="R20" s="1" t="s">
        <v>270</v>
      </c>
      <c r="S20" s="1" t="s">
        <v>267</v>
      </c>
      <c r="T20" s="1" t="s">
        <v>43</v>
      </c>
      <c r="V20" s="1" t="s">
        <v>131</v>
      </c>
      <c r="W20" s="1" t="s">
        <v>271</v>
      </c>
      <c r="X20" s="1" t="s">
        <v>45</v>
      </c>
      <c r="Y20" s="1" t="s">
        <v>97</v>
      </c>
      <c r="Z20" s="1" t="s">
        <v>272</v>
      </c>
      <c r="AA20" s="1" t="s">
        <v>84</v>
      </c>
      <c r="AC20" s="1" t="s">
        <v>48</v>
      </c>
      <c r="AD20" s="1" t="s">
        <v>49</v>
      </c>
      <c r="AF20" s="1" t="s">
        <v>165</v>
      </c>
      <c r="AG20" s="1" t="s">
        <v>63</v>
      </c>
      <c r="AJ20" s="1" t="s">
        <v>51</v>
      </c>
      <c r="AK20" s="1" t="s">
        <v>64</v>
      </c>
      <c r="AL20" s="1" t="s">
        <v>273</v>
      </c>
      <c r="AM20" s="1" t="s">
        <v>274</v>
      </c>
    </row>
    <row r="21" spans="1:39" x14ac:dyDescent="0.3">
      <c r="A21" s="1" t="str">
        <f>HYPERLINK("https://hsdes.intel.com/resource/14013176669","14013176669")</f>
        <v>14013176669</v>
      </c>
      <c r="B21" s="1" t="s">
        <v>275</v>
      </c>
      <c r="C21" s="1" t="s">
        <v>674</v>
      </c>
      <c r="F21" s="1" t="s">
        <v>44</v>
      </c>
      <c r="G21" s="1" t="s">
        <v>85</v>
      </c>
      <c r="H21" s="1" t="s">
        <v>37</v>
      </c>
      <c r="I21" s="1" t="s">
        <v>38</v>
      </c>
      <c r="J21" s="1" t="s">
        <v>39</v>
      </c>
      <c r="K21" s="1" t="s">
        <v>144</v>
      </c>
      <c r="L21" s="1">
        <v>40</v>
      </c>
      <c r="M21" s="1">
        <v>35</v>
      </c>
      <c r="N21" s="1" t="s">
        <v>276</v>
      </c>
      <c r="O21" s="1" t="s">
        <v>146</v>
      </c>
      <c r="P21" s="1" t="s">
        <v>277</v>
      </c>
      <c r="Q21" s="1" t="s">
        <v>278</v>
      </c>
      <c r="R21" s="1" t="s">
        <v>279</v>
      </c>
      <c r="S21" s="1" t="s">
        <v>276</v>
      </c>
      <c r="T21" s="1" t="s">
        <v>43</v>
      </c>
      <c r="V21" s="1" t="s">
        <v>44</v>
      </c>
      <c r="W21" s="1" t="s">
        <v>280</v>
      </c>
      <c r="X21" s="1" t="s">
        <v>45</v>
      </c>
      <c r="Y21" s="1" t="s">
        <v>97</v>
      </c>
      <c r="Z21" s="1" t="s">
        <v>281</v>
      </c>
      <c r="AA21" s="1" t="s">
        <v>282</v>
      </c>
      <c r="AC21" s="1" t="s">
        <v>48</v>
      </c>
      <c r="AD21" s="1" t="s">
        <v>49</v>
      </c>
      <c r="AF21" s="1" t="s">
        <v>153</v>
      </c>
      <c r="AG21" s="1" t="s">
        <v>63</v>
      </c>
      <c r="AJ21" s="1" t="s">
        <v>51</v>
      </c>
      <c r="AK21" s="1" t="s">
        <v>64</v>
      </c>
      <c r="AL21" s="1" t="s">
        <v>283</v>
      </c>
      <c r="AM21" s="1" t="s">
        <v>284</v>
      </c>
    </row>
    <row r="22" spans="1:39" x14ac:dyDescent="0.3">
      <c r="A22" s="1" t="str">
        <f>HYPERLINK("https://hsdes.intel.com/resource/14013176955","14013176955")</f>
        <v>14013176955</v>
      </c>
      <c r="B22" s="1" t="s">
        <v>285</v>
      </c>
      <c r="C22" s="1" t="s">
        <v>675</v>
      </c>
      <c r="F22" s="1" t="s">
        <v>131</v>
      </c>
      <c r="G22" s="1" t="s">
        <v>88</v>
      </c>
      <c r="H22" s="1" t="s">
        <v>37</v>
      </c>
      <c r="I22" s="1" t="s">
        <v>38</v>
      </c>
      <c r="J22" s="1" t="s">
        <v>39</v>
      </c>
      <c r="K22" s="1" t="s">
        <v>132</v>
      </c>
      <c r="L22" s="1">
        <v>45</v>
      </c>
      <c r="M22" s="1">
        <v>20</v>
      </c>
      <c r="N22" s="1" t="s">
        <v>286</v>
      </c>
      <c r="O22" s="1" t="s">
        <v>134</v>
      </c>
      <c r="P22" s="1" t="s">
        <v>287</v>
      </c>
      <c r="Q22" s="1" t="s">
        <v>288</v>
      </c>
      <c r="R22" s="1" t="s">
        <v>289</v>
      </c>
      <c r="S22" s="1" t="s">
        <v>286</v>
      </c>
      <c r="T22" s="1" t="s">
        <v>115</v>
      </c>
      <c r="V22" s="1" t="s">
        <v>131</v>
      </c>
      <c r="W22" s="1" t="s">
        <v>290</v>
      </c>
      <c r="X22" s="1" t="s">
        <v>45</v>
      </c>
      <c r="Y22" s="1" t="s">
        <v>97</v>
      </c>
      <c r="Z22" s="1" t="s">
        <v>291</v>
      </c>
      <c r="AA22" s="1" t="s">
        <v>292</v>
      </c>
      <c r="AC22" s="1" t="s">
        <v>48</v>
      </c>
      <c r="AD22" s="1" t="s">
        <v>49</v>
      </c>
      <c r="AF22" s="1" t="s">
        <v>165</v>
      </c>
      <c r="AG22" s="1" t="s">
        <v>63</v>
      </c>
      <c r="AJ22" s="1" t="s">
        <v>51</v>
      </c>
      <c r="AK22" s="1" t="s">
        <v>64</v>
      </c>
      <c r="AL22" s="1" t="s">
        <v>293</v>
      </c>
      <c r="AM22" s="1" t="s">
        <v>294</v>
      </c>
    </row>
    <row r="23" spans="1:39" x14ac:dyDescent="0.3">
      <c r="A23" s="1" t="str">
        <f>HYPERLINK("https://hsdes.intel.com/resource/14013177183","14013177183")</f>
        <v>14013177183</v>
      </c>
      <c r="B23" s="1" t="s">
        <v>295</v>
      </c>
      <c r="C23" s="1" t="s">
        <v>674</v>
      </c>
      <c r="F23" s="1" t="s">
        <v>131</v>
      </c>
      <c r="G23" s="1" t="s">
        <v>85</v>
      </c>
      <c r="H23" s="1" t="s">
        <v>37</v>
      </c>
      <c r="I23" s="1" t="s">
        <v>38</v>
      </c>
      <c r="J23" s="1" t="s">
        <v>39</v>
      </c>
      <c r="K23" s="1" t="s">
        <v>296</v>
      </c>
      <c r="L23" s="1">
        <v>30</v>
      </c>
      <c r="M23" s="1">
        <v>28</v>
      </c>
      <c r="N23" s="1" t="s">
        <v>297</v>
      </c>
      <c r="O23" s="1" t="s">
        <v>134</v>
      </c>
      <c r="P23" s="1" t="s">
        <v>298</v>
      </c>
      <c r="Q23" s="1" t="s">
        <v>299</v>
      </c>
      <c r="R23" s="1" t="s">
        <v>300</v>
      </c>
      <c r="S23" s="1" t="s">
        <v>297</v>
      </c>
      <c r="T23" s="1" t="s">
        <v>115</v>
      </c>
      <c r="V23" s="1" t="s">
        <v>131</v>
      </c>
      <c r="W23" s="1" t="s">
        <v>301</v>
      </c>
      <c r="X23" s="1" t="s">
        <v>45</v>
      </c>
      <c r="Y23" s="1" t="s">
        <v>97</v>
      </c>
      <c r="Z23" s="1" t="s">
        <v>302</v>
      </c>
      <c r="AA23" s="1" t="s">
        <v>303</v>
      </c>
      <c r="AC23" s="1" t="s">
        <v>48</v>
      </c>
      <c r="AD23" s="1" t="s">
        <v>49</v>
      </c>
      <c r="AF23" s="1" t="s">
        <v>153</v>
      </c>
      <c r="AG23" s="1" t="s">
        <v>63</v>
      </c>
      <c r="AJ23" s="1" t="s">
        <v>51</v>
      </c>
      <c r="AK23" s="1" t="s">
        <v>64</v>
      </c>
      <c r="AL23" s="1" t="s">
        <v>304</v>
      </c>
      <c r="AM23" s="1" t="s">
        <v>305</v>
      </c>
    </row>
    <row r="24" spans="1:39" x14ac:dyDescent="0.3">
      <c r="A24" s="1" t="str">
        <f>HYPERLINK("https://hsdes.intel.com/resource/14013177242","14013177242")</f>
        <v>14013177242</v>
      </c>
      <c r="B24" s="1" t="s">
        <v>306</v>
      </c>
      <c r="C24" s="1" t="s">
        <v>674</v>
      </c>
      <c r="F24" s="1" t="s">
        <v>131</v>
      </c>
      <c r="G24" s="1" t="s">
        <v>88</v>
      </c>
      <c r="H24" s="1" t="s">
        <v>37</v>
      </c>
      <c r="I24" s="1" t="s">
        <v>38</v>
      </c>
      <c r="J24" s="1" t="s">
        <v>39</v>
      </c>
      <c r="K24" s="1" t="s">
        <v>307</v>
      </c>
      <c r="L24" s="1">
        <v>20</v>
      </c>
      <c r="M24" s="1">
        <v>15</v>
      </c>
      <c r="N24" s="1" t="s">
        <v>308</v>
      </c>
      <c r="O24" s="1" t="s">
        <v>134</v>
      </c>
      <c r="P24" s="1" t="s">
        <v>309</v>
      </c>
      <c r="Q24" s="1" t="s">
        <v>310</v>
      </c>
      <c r="R24" s="1" t="s">
        <v>311</v>
      </c>
      <c r="S24" s="1" t="s">
        <v>308</v>
      </c>
      <c r="T24" s="1" t="s">
        <v>115</v>
      </c>
      <c r="V24" s="1" t="s">
        <v>131</v>
      </c>
      <c r="W24" s="1" t="s">
        <v>312</v>
      </c>
      <c r="X24" s="1" t="s">
        <v>45</v>
      </c>
      <c r="Y24" s="1" t="s">
        <v>46</v>
      </c>
      <c r="Z24" s="1" t="s">
        <v>313</v>
      </c>
      <c r="AA24" s="1" t="s">
        <v>314</v>
      </c>
      <c r="AC24" s="1" t="s">
        <v>48</v>
      </c>
      <c r="AD24" s="1" t="s">
        <v>164</v>
      </c>
      <c r="AF24" s="1" t="s">
        <v>165</v>
      </c>
      <c r="AG24" s="1" t="s">
        <v>63</v>
      </c>
      <c r="AJ24" s="1" t="s">
        <v>51</v>
      </c>
      <c r="AK24" s="1" t="s">
        <v>64</v>
      </c>
      <c r="AL24" s="1" t="s">
        <v>306</v>
      </c>
      <c r="AM24" s="1" t="s">
        <v>315</v>
      </c>
    </row>
    <row r="25" spans="1:39" x14ac:dyDescent="0.3">
      <c r="A25" s="1" t="str">
        <f>HYPERLINK("https://hsdes.intel.com/resource/14013177245","14013177245")</f>
        <v>14013177245</v>
      </c>
      <c r="B25" s="1" t="s">
        <v>316</v>
      </c>
      <c r="C25" s="1" t="s">
        <v>674</v>
      </c>
      <c r="F25" s="1" t="s">
        <v>131</v>
      </c>
      <c r="G25" s="1" t="s">
        <v>88</v>
      </c>
      <c r="H25" s="1" t="s">
        <v>37</v>
      </c>
      <c r="I25" s="1" t="s">
        <v>317</v>
      </c>
      <c r="J25" s="1" t="s">
        <v>39</v>
      </c>
      <c r="K25" s="1" t="s">
        <v>318</v>
      </c>
      <c r="L25" s="1">
        <v>20</v>
      </c>
      <c r="M25" s="1">
        <v>20</v>
      </c>
      <c r="N25" s="1" t="s">
        <v>319</v>
      </c>
      <c r="O25" s="1" t="s">
        <v>134</v>
      </c>
      <c r="P25" s="1" t="s">
        <v>320</v>
      </c>
      <c r="Q25" s="1" t="s">
        <v>310</v>
      </c>
      <c r="R25" s="1" t="s">
        <v>321</v>
      </c>
      <c r="S25" s="1" t="s">
        <v>319</v>
      </c>
      <c r="T25" s="1" t="s">
        <v>115</v>
      </c>
      <c r="V25" s="1" t="s">
        <v>131</v>
      </c>
      <c r="W25" s="1" t="s">
        <v>322</v>
      </c>
      <c r="X25" s="1" t="s">
        <v>45</v>
      </c>
      <c r="Y25" s="1" t="s">
        <v>97</v>
      </c>
      <c r="Z25" s="1" t="s">
        <v>323</v>
      </c>
      <c r="AA25" s="1" t="s">
        <v>324</v>
      </c>
      <c r="AC25" s="1" t="s">
        <v>48</v>
      </c>
      <c r="AD25" s="1" t="s">
        <v>49</v>
      </c>
      <c r="AF25" s="1" t="s">
        <v>165</v>
      </c>
      <c r="AG25" s="1" t="s">
        <v>63</v>
      </c>
      <c r="AJ25" s="1" t="s">
        <v>51</v>
      </c>
      <c r="AK25" s="1" t="s">
        <v>64</v>
      </c>
      <c r="AL25" s="1" t="s">
        <v>316</v>
      </c>
      <c r="AM25" s="1" t="s">
        <v>325</v>
      </c>
    </row>
    <row r="26" spans="1:39" x14ac:dyDescent="0.3">
      <c r="A26" s="1" t="str">
        <f>HYPERLINK("https://hsdes.intel.com/resource/14013177323","14013177323")</f>
        <v>14013177323</v>
      </c>
      <c r="B26" s="1" t="s">
        <v>326</v>
      </c>
      <c r="C26" s="1" t="s">
        <v>674</v>
      </c>
      <c r="F26" s="1" t="s">
        <v>131</v>
      </c>
      <c r="G26" s="1" t="s">
        <v>327</v>
      </c>
      <c r="H26" s="1" t="s">
        <v>37</v>
      </c>
      <c r="I26" s="1" t="s">
        <v>38</v>
      </c>
      <c r="J26" s="1" t="s">
        <v>39</v>
      </c>
      <c r="K26" s="1" t="s">
        <v>328</v>
      </c>
      <c r="L26" s="1">
        <v>10</v>
      </c>
      <c r="M26" s="1">
        <v>5</v>
      </c>
      <c r="N26" s="1" t="s">
        <v>329</v>
      </c>
      <c r="O26" s="1" t="s">
        <v>134</v>
      </c>
      <c r="P26" s="1" t="s">
        <v>330</v>
      </c>
      <c r="Q26" s="1" t="s">
        <v>331</v>
      </c>
      <c r="R26" s="1" t="s">
        <v>332</v>
      </c>
      <c r="S26" s="1" t="s">
        <v>329</v>
      </c>
      <c r="T26" s="1" t="s">
        <v>115</v>
      </c>
      <c r="V26" s="1" t="s">
        <v>131</v>
      </c>
      <c r="W26" s="1" t="s">
        <v>333</v>
      </c>
      <c r="X26" s="1" t="s">
        <v>45</v>
      </c>
      <c r="Y26" s="1" t="s">
        <v>97</v>
      </c>
      <c r="Z26" s="1" t="s">
        <v>334</v>
      </c>
      <c r="AA26" s="1" t="s">
        <v>335</v>
      </c>
      <c r="AC26" s="1" t="s">
        <v>48</v>
      </c>
      <c r="AD26" s="1" t="s">
        <v>49</v>
      </c>
      <c r="AF26" s="1" t="s">
        <v>50</v>
      </c>
      <c r="AG26" s="1" t="s">
        <v>63</v>
      </c>
      <c r="AJ26" s="1" t="s">
        <v>336</v>
      </c>
      <c r="AK26" s="1" t="s">
        <v>64</v>
      </c>
      <c r="AL26" s="1" t="s">
        <v>337</v>
      </c>
      <c r="AM26" s="1" t="s">
        <v>338</v>
      </c>
    </row>
    <row r="27" spans="1:39" x14ac:dyDescent="0.3">
      <c r="A27" s="1" t="str">
        <f>HYPERLINK("https://hsdes.intel.com/resource/14013178212","14013178212")</f>
        <v>14013178212</v>
      </c>
      <c r="B27" s="1" t="s">
        <v>339</v>
      </c>
      <c r="C27" s="1" t="s">
        <v>674</v>
      </c>
      <c r="F27" s="1" t="s">
        <v>131</v>
      </c>
      <c r="G27" s="1" t="s">
        <v>340</v>
      </c>
      <c r="H27" s="1" t="s">
        <v>37</v>
      </c>
      <c r="I27" s="1" t="s">
        <v>38</v>
      </c>
      <c r="J27" s="1" t="s">
        <v>39</v>
      </c>
      <c r="K27" s="1" t="s">
        <v>341</v>
      </c>
      <c r="L27" s="1">
        <v>20</v>
      </c>
      <c r="M27" s="1">
        <v>15</v>
      </c>
      <c r="N27" s="1" t="s">
        <v>342</v>
      </c>
      <c r="O27" s="1" t="s">
        <v>134</v>
      </c>
      <c r="P27" s="1" t="s">
        <v>343</v>
      </c>
      <c r="Q27" s="1" t="s">
        <v>344</v>
      </c>
      <c r="R27" s="1" t="s">
        <v>345</v>
      </c>
      <c r="S27" s="1" t="s">
        <v>342</v>
      </c>
      <c r="T27" s="1" t="s">
        <v>115</v>
      </c>
      <c r="V27" s="1" t="s">
        <v>131</v>
      </c>
      <c r="W27" s="1" t="s">
        <v>346</v>
      </c>
      <c r="X27" s="1" t="s">
        <v>45</v>
      </c>
      <c r="Y27" s="1" t="s">
        <v>97</v>
      </c>
      <c r="Z27" s="1" t="s">
        <v>347</v>
      </c>
      <c r="AA27" s="1" t="s">
        <v>348</v>
      </c>
      <c r="AC27" s="1" t="s">
        <v>48</v>
      </c>
      <c r="AD27" s="1" t="s">
        <v>49</v>
      </c>
      <c r="AF27" s="1" t="s">
        <v>165</v>
      </c>
      <c r="AG27" s="1" t="s">
        <v>63</v>
      </c>
      <c r="AJ27" s="1" t="s">
        <v>51</v>
      </c>
      <c r="AK27" s="1" t="s">
        <v>64</v>
      </c>
      <c r="AL27" s="1" t="s">
        <v>349</v>
      </c>
      <c r="AM27" s="1" t="s">
        <v>350</v>
      </c>
    </row>
    <row r="28" spans="1:39" x14ac:dyDescent="0.3">
      <c r="A28" s="1" t="str">
        <f>HYPERLINK("https://hsdes.intel.com/resource/14013179076","14013179076")</f>
        <v>14013179076</v>
      </c>
      <c r="B28" s="1" t="s">
        <v>351</v>
      </c>
      <c r="C28" s="1" t="s">
        <v>674</v>
      </c>
      <c r="F28" s="1" t="s">
        <v>44</v>
      </c>
      <c r="G28" s="1" t="s">
        <v>88</v>
      </c>
      <c r="H28" s="1" t="s">
        <v>37</v>
      </c>
      <c r="I28" s="1" t="s">
        <v>38</v>
      </c>
      <c r="J28" s="1" t="s">
        <v>39</v>
      </c>
      <c r="K28" s="1" t="s">
        <v>352</v>
      </c>
      <c r="L28" s="1">
        <v>18</v>
      </c>
      <c r="M28" s="1">
        <v>14</v>
      </c>
      <c r="N28" s="1" t="s">
        <v>353</v>
      </c>
      <c r="O28" s="1" t="s">
        <v>181</v>
      </c>
      <c r="P28" s="1" t="s">
        <v>354</v>
      </c>
      <c r="Q28" s="1" t="s">
        <v>355</v>
      </c>
      <c r="R28" s="1" t="s">
        <v>356</v>
      </c>
      <c r="S28" s="1" t="s">
        <v>353</v>
      </c>
      <c r="T28" s="1" t="s">
        <v>115</v>
      </c>
      <c r="V28" s="1" t="s">
        <v>185</v>
      </c>
      <c r="W28" s="1" t="s">
        <v>357</v>
      </c>
      <c r="X28" s="1" t="s">
        <v>45</v>
      </c>
      <c r="Y28" s="1" t="s">
        <v>46</v>
      </c>
      <c r="Z28" s="1" t="s">
        <v>264</v>
      </c>
      <c r="AA28" s="1" t="s">
        <v>240</v>
      </c>
      <c r="AC28" s="1" t="s">
        <v>48</v>
      </c>
      <c r="AD28" s="1" t="s">
        <v>49</v>
      </c>
      <c r="AF28" s="1" t="s">
        <v>50</v>
      </c>
      <c r="AG28" s="1" t="s">
        <v>63</v>
      </c>
      <c r="AJ28" s="1" t="s">
        <v>51</v>
      </c>
      <c r="AK28" s="1" t="s">
        <v>64</v>
      </c>
      <c r="AL28" s="1" t="s">
        <v>358</v>
      </c>
      <c r="AM28" s="1" t="s">
        <v>359</v>
      </c>
    </row>
    <row r="29" spans="1:39" x14ac:dyDescent="0.3">
      <c r="A29" s="1" t="str">
        <f>HYPERLINK("https://hsdes.intel.com/resource/14013179082","14013179082")</f>
        <v>14013179082</v>
      </c>
      <c r="B29" s="1" t="s">
        <v>360</v>
      </c>
      <c r="C29" s="1" t="s">
        <v>674</v>
      </c>
      <c r="F29" s="1" t="s">
        <v>44</v>
      </c>
      <c r="G29" s="1" t="s">
        <v>88</v>
      </c>
      <c r="H29" s="1" t="s">
        <v>37</v>
      </c>
      <c r="I29" s="1" t="s">
        <v>38</v>
      </c>
      <c r="J29" s="1" t="s">
        <v>39</v>
      </c>
      <c r="K29" s="1" t="s">
        <v>132</v>
      </c>
      <c r="L29" s="1">
        <v>30</v>
      </c>
      <c r="M29" s="1">
        <v>25</v>
      </c>
      <c r="N29" s="1" t="s">
        <v>361</v>
      </c>
      <c r="O29" s="1" t="s">
        <v>181</v>
      </c>
      <c r="P29" s="1" t="s">
        <v>362</v>
      </c>
      <c r="Q29" s="1" t="s">
        <v>363</v>
      </c>
      <c r="R29" s="1" t="s">
        <v>364</v>
      </c>
      <c r="S29" s="1" t="s">
        <v>361</v>
      </c>
      <c r="T29" s="1" t="s">
        <v>43</v>
      </c>
      <c r="V29" s="1" t="s">
        <v>185</v>
      </c>
      <c r="W29" s="1" t="s">
        <v>365</v>
      </c>
      <c r="X29" s="1" t="s">
        <v>45</v>
      </c>
      <c r="Y29" s="1" t="s">
        <v>97</v>
      </c>
      <c r="Z29" s="1" t="s">
        <v>264</v>
      </c>
      <c r="AA29" s="1" t="s">
        <v>240</v>
      </c>
      <c r="AC29" s="1" t="s">
        <v>48</v>
      </c>
      <c r="AD29" s="1" t="s">
        <v>49</v>
      </c>
      <c r="AF29" s="1" t="s">
        <v>153</v>
      </c>
      <c r="AG29" s="1" t="s">
        <v>63</v>
      </c>
      <c r="AJ29" s="1" t="s">
        <v>51</v>
      </c>
      <c r="AK29" s="1" t="s">
        <v>64</v>
      </c>
      <c r="AL29" s="1" t="s">
        <v>366</v>
      </c>
      <c r="AM29" s="1" t="s">
        <v>367</v>
      </c>
    </row>
    <row r="30" spans="1:39" x14ac:dyDescent="0.3">
      <c r="A30" s="1" t="str">
        <f>HYPERLINK("https://hsdes.intel.com/resource/14013179160","14013179160")</f>
        <v>14013179160</v>
      </c>
      <c r="B30" s="1" t="s">
        <v>368</v>
      </c>
      <c r="C30" s="1" t="s">
        <v>674</v>
      </c>
      <c r="F30" s="1" t="s">
        <v>108</v>
      </c>
      <c r="G30" s="1" t="s">
        <v>69</v>
      </c>
      <c r="H30" s="1" t="s">
        <v>37</v>
      </c>
      <c r="I30" s="1" t="s">
        <v>38</v>
      </c>
      <c r="J30" s="1" t="s">
        <v>39</v>
      </c>
      <c r="K30" s="1" t="s">
        <v>369</v>
      </c>
      <c r="L30" s="1">
        <v>60</v>
      </c>
      <c r="M30" s="1">
        <v>25</v>
      </c>
      <c r="N30" s="1" t="s">
        <v>370</v>
      </c>
      <c r="O30" s="1" t="s">
        <v>111</v>
      </c>
      <c r="P30" s="1" t="s">
        <v>371</v>
      </c>
      <c r="Q30" s="1" t="s">
        <v>372</v>
      </c>
      <c r="R30" s="1" t="s">
        <v>373</v>
      </c>
      <c r="S30" s="1" t="s">
        <v>370</v>
      </c>
      <c r="T30" s="1" t="s">
        <v>115</v>
      </c>
      <c r="U30" s="1" t="s">
        <v>263</v>
      </c>
      <c r="V30" s="1" t="s">
        <v>116</v>
      </c>
      <c r="W30" s="1" t="s">
        <v>374</v>
      </c>
      <c r="X30" s="1" t="s">
        <v>45</v>
      </c>
      <c r="Y30" s="1" t="s">
        <v>46</v>
      </c>
      <c r="Z30" s="1" t="s">
        <v>375</v>
      </c>
      <c r="AA30" s="1" t="s">
        <v>376</v>
      </c>
      <c r="AC30" s="1" t="s">
        <v>48</v>
      </c>
      <c r="AD30" s="1" t="s">
        <v>49</v>
      </c>
      <c r="AF30" s="1" t="s">
        <v>153</v>
      </c>
      <c r="AG30" s="1" t="s">
        <v>63</v>
      </c>
      <c r="AJ30" s="1" t="s">
        <v>51</v>
      </c>
      <c r="AK30" s="1" t="s">
        <v>377</v>
      </c>
      <c r="AL30" s="1" t="s">
        <v>378</v>
      </c>
      <c r="AM30" s="1" t="s">
        <v>379</v>
      </c>
    </row>
    <row r="31" spans="1:39" x14ac:dyDescent="0.3">
      <c r="A31" s="1" t="str">
        <f>HYPERLINK("https://hsdes.intel.com/resource/14013179407","14013179407")</f>
        <v>14013179407</v>
      </c>
      <c r="B31" s="1" t="s">
        <v>380</v>
      </c>
      <c r="C31" s="1" t="s">
        <v>674</v>
      </c>
      <c r="F31" s="1" t="s">
        <v>44</v>
      </c>
      <c r="G31" s="1" t="s">
        <v>88</v>
      </c>
      <c r="H31" s="1" t="s">
        <v>37</v>
      </c>
      <c r="I31" s="1" t="s">
        <v>38</v>
      </c>
      <c r="J31" s="1" t="s">
        <v>39</v>
      </c>
      <c r="K31" s="1" t="s">
        <v>132</v>
      </c>
      <c r="L31" s="1">
        <v>8</v>
      </c>
      <c r="M31" s="1">
        <v>6</v>
      </c>
      <c r="N31" s="1" t="s">
        <v>381</v>
      </c>
      <c r="O31" s="1" t="s">
        <v>181</v>
      </c>
      <c r="P31" s="1" t="s">
        <v>382</v>
      </c>
      <c r="Q31" s="1" t="s">
        <v>383</v>
      </c>
      <c r="R31" s="1" t="s">
        <v>384</v>
      </c>
      <c r="S31" s="1" t="s">
        <v>381</v>
      </c>
      <c r="T31" s="1" t="s">
        <v>115</v>
      </c>
      <c r="V31" s="1" t="s">
        <v>185</v>
      </c>
      <c r="W31" s="1" t="s">
        <v>385</v>
      </c>
      <c r="X31" s="1" t="s">
        <v>45</v>
      </c>
      <c r="Y31" s="1" t="s">
        <v>97</v>
      </c>
      <c r="Z31" s="1" t="s">
        <v>272</v>
      </c>
      <c r="AA31" s="1" t="s">
        <v>386</v>
      </c>
      <c r="AC31" s="1" t="s">
        <v>48</v>
      </c>
      <c r="AD31" s="1" t="s">
        <v>164</v>
      </c>
      <c r="AF31" s="1" t="s">
        <v>50</v>
      </c>
      <c r="AG31" s="1" t="s">
        <v>63</v>
      </c>
      <c r="AJ31" s="1" t="s">
        <v>51</v>
      </c>
      <c r="AK31" s="1" t="s">
        <v>64</v>
      </c>
      <c r="AL31" s="1" t="s">
        <v>387</v>
      </c>
      <c r="AM31" s="1" t="s">
        <v>388</v>
      </c>
    </row>
    <row r="32" spans="1:39" x14ac:dyDescent="0.3">
      <c r="A32" s="1" t="str">
        <f>HYPERLINK("https://hsdes.intel.com/resource/14013179427","14013179427")</f>
        <v>14013179427</v>
      </c>
      <c r="B32" s="1" t="s">
        <v>389</v>
      </c>
      <c r="C32" s="1" t="s">
        <v>674</v>
      </c>
      <c r="F32" s="1" t="s">
        <v>44</v>
      </c>
      <c r="G32" s="1" t="s">
        <v>88</v>
      </c>
      <c r="H32" s="1" t="s">
        <v>37</v>
      </c>
      <c r="I32" s="1" t="s">
        <v>38</v>
      </c>
      <c r="J32" s="1" t="s">
        <v>39</v>
      </c>
      <c r="K32" s="1" t="s">
        <v>341</v>
      </c>
      <c r="L32" s="1">
        <v>8</v>
      </c>
      <c r="M32" s="1">
        <v>6</v>
      </c>
      <c r="N32" s="1" t="s">
        <v>390</v>
      </c>
      <c r="O32" s="1" t="s">
        <v>181</v>
      </c>
      <c r="P32" s="1" t="s">
        <v>391</v>
      </c>
      <c r="Q32" s="1" t="s">
        <v>392</v>
      </c>
      <c r="R32" s="1" t="s">
        <v>393</v>
      </c>
      <c r="S32" s="1" t="s">
        <v>390</v>
      </c>
      <c r="T32" s="1" t="s">
        <v>43</v>
      </c>
      <c r="V32" s="1" t="s">
        <v>185</v>
      </c>
      <c r="W32" s="1" t="s">
        <v>394</v>
      </c>
      <c r="X32" s="1" t="s">
        <v>45</v>
      </c>
      <c r="Y32" s="1" t="s">
        <v>169</v>
      </c>
      <c r="Z32" s="1" t="s">
        <v>395</v>
      </c>
      <c r="AA32" s="1" t="s">
        <v>396</v>
      </c>
      <c r="AC32" s="1" t="s">
        <v>48</v>
      </c>
      <c r="AD32" s="1" t="s">
        <v>209</v>
      </c>
      <c r="AF32" s="1" t="s">
        <v>50</v>
      </c>
      <c r="AG32" s="1" t="s">
        <v>63</v>
      </c>
      <c r="AJ32" s="1" t="s">
        <v>51</v>
      </c>
      <c r="AK32" s="1" t="s">
        <v>64</v>
      </c>
      <c r="AL32" s="1" t="s">
        <v>397</v>
      </c>
      <c r="AM32" s="1" t="s">
        <v>398</v>
      </c>
    </row>
    <row r="33" spans="1:39" x14ac:dyDescent="0.3">
      <c r="A33" s="1" t="str">
        <f>HYPERLINK("https://hsdes.intel.com/resource/14013179754","14013179754")</f>
        <v>14013179754</v>
      </c>
      <c r="B33" s="1" t="s">
        <v>399</v>
      </c>
      <c r="C33" s="1" t="s">
        <v>674</v>
      </c>
      <c r="F33" s="1" t="s">
        <v>44</v>
      </c>
      <c r="G33" s="1" t="s">
        <v>88</v>
      </c>
      <c r="H33" s="1" t="s">
        <v>37</v>
      </c>
      <c r="I33" s="1" t="s">
        <v>38</v>
      </c>
      <c r="J33" s="1" t="s">
        <v>39</v>
      </c>
      <c r="K33" s="1" t="s">
        <v>341</v>
      </c>
      <c r="L33" s="1">
        <v>10</v>
      </c>
      <c r="M33" s="1">
        <v>7</v>
      </c>
      <c r="N33" s="1" t="s">
        <v>400</v>
      </c>
      <c r="O33" s="1" t="s">
        <v>181</v>
      </c>
      <c r="P33" s="1" t="s">
        <v>401</v>
      </c>
      <c r="Q33" s="1" t="s">
        <v>402</v>
      </c>
      <c r="R33" s="1" t="s">
        <v>403</v>
      </c>
      <c r="S33" s="1" t="s">
        <v>400</v>
      </c>
      <c r="T33" s="1" t="s">
        <v>43</v>
      </c>
      <c r="V33" s="1" t="s">
        <v>185</v>
      </c>
      <c r="W33" s="1" t="s">
        <v>404</v>
      </c>
      <c r="X33" s="1" t="s">
        <v>45</v>
      </c>
      <c r="Y33" s="1" t="s">
        <v>169</v>
      </c>
      <c r="Z33" s="1" t="s">
        <v>79</v>
      </c>
      <c r="AA33" s="1" t="s">
        <v>47</v>
      </c>
      <c r="AC33" s="1" t="s">
        <v>48</v>
      </c>
      <c r="AD33" s="1" t="s">
        <v>49</v>
      </c>
      <c r="AF33" s="1" t="s">
        <v>50</v>
      </c>
      <c r="AG33" s="1" t="s">
        <v>63</v>
      </c>
      <c r="AJ33" s="1" t="s">
        <v>405</v>
      </c>
      <c r="AK33" s="1" t="s">
        <v>64</v>
      </c>
      <c r="AL33" s="1" t="s">
        <v>406</v>
      </c>
      <c r="AM33" s="1" t="s">
        <v>407</v>
      </c>
    </row>
    <row r="34" spans="1:39" x14ac:dyDescent="0.3">
      <c r="A34" s="1" t="str">
        <f>HYPERLINK("https://hsdes.intel.com/resource/14013179977","14013179977")</f>
        <v>14013179977</v>
      </c>
      <c r="B34" s="1" t="s">
        <v>411</v>
      </c>
      <c r="C34" s="1" t="s">
        <v>674</v>
      </c>
      <c r="F34" s="1" t="s">
        <v>35</v>
      </c>
      <c r="G34" s="1" t="s">
        <v>412</v>
      </c>
      <c r="H34" s="1" t="s">
        <v>37</v>
      </c>
      <c r="I34" s="1" t="s">
        <v>38</v>
      </c>
      <c r="J34" s="1" t="s">
        <v>39</v>
      </c>
      <c r="K34" s="1" t="s">
        <v>40</v>
      </c>
      <c r="L34" s="1">
        <v>5</v>
      </c>
      <c r="M34" s="1">
        <v>4</v>
      </c>
      <c r="N34" s="1" t="s">
        <v>413</v>
      </c>
      <c r="O34" s="1" t="s">
        <v>41</v>
      </c>
      <c r="P34" s="1" t="s">
        <v>414</v>
      </c>
      <c r="Q34" s="1" t="s">
        <v>415</v>
      </c>
      <c r="R34" s="1" t="s">
        <v>416</v>
      </c>
      <c r="S34" s="1" t="s">
        <v>413</v>
      </c>
      <c r="T34" s="1" t="s">
        <v>43</v>
      </c>
      <c r="V34" s="1" t="s">
        <v>44</v>
      </c>
      <c r="W34" s="1" t="s">
        <v>417</v>
      </c>
      <c r="X34" s="1" t="s">
        <v>45</v>
      </c>
      <c r="Y34" s="1" t="s">
        <v>97</v>
      </c>
      <c r="Z34" s="1" t="s">
        <v>418</v>
      </c>
      <c r="AA34" s="1" t="s">
        <v>47</v>
      </c>
      <c r="AC34" s="1" t="s">
        <v>48</v>
      </c>
      <c r="AD34" s="1" t="s">
        <v>49</v>
      </c>
      <c r="AF34" s="1" t="s">
        <v>50</v>
      </c>
      <c r="AG34" s="1" t="s">
        <v>63</v>
      </c>
      <c r="AJ34" s="1" t="s">
        <v>51</v>
      </c>
      <c r="AK34" s="1" t="s">
        <v>52</v>
      </c>
      <c r="AL34" s="1" t="s">
        <v>419</v>
      </c>
      <c r="AM34" s="1" t="s">
        <v>420</v>
      </c>
    </row>
    <row r="35" spans="1:39" x14ac:dyDescent="0.3">
      <c r="A35" s="1" t="str">
        <f>HYPERLINK("https://hsdes.intel.com/resource/14013185495","14013185495")</f>
        <v>14013185495</v>
      </c>
      <c r="B35" s="1" t="s">
        <v>422</v>
      </c>
      <c r="C35" s="1" t="s">
        <v>674</v>
      </c>
      <c r="F35" s="1" t="s">
        <v>108</v>
      </c>
      <c r="G35" s="1" t="s">
        <v>85</v>
      </c>
      <c r="H35" s="1" t="s">
        <v>37</v>
      </c>
      <c r="I35" s="1" t="s">
        <v>38</v>
      </c>
      <c r="J35" s="1" t="s">
        <v>39</v>
      </c>
      <c r="K35" s="1" t="s">
        <v>423</v>
      </c>
      <c r="L35" s="1">
        <v>30</v>
      </c>
      <c r="M35" s="1">
        <v>10</v>
      </c>
      <c r="N35" s="1" t="s">
        <v>424</v>
      </c>
      <c r="O35" s="1" t="s">
        <v>111</v>
      </c>
      <c r="P35" s="1" t="s">
        <v>425</v>
      </c>
      <c r="Q35" s="1" t="s">
        <v>426</v>
      </c>
      <c r="R35" s="1" t="s">
        <v>427</v>
      </c>
      <c r="S35" s="1" t="s">
        <v>424</v>
      </c>
      <c r="T35" s="1" t="s">
        <v>115</v>
      </c>
      <c r="U35" s="1" t="s">
        <v>263</v>
      </c>
      <c r="V35" s="1" t="s">
        <v>116</v>
      </c>
      <c r="W35" s="1" t="s">
        <v>428</v>
      </c>
      <c r="X35" s="1" t="s">
        <v>45</v>
      </c>
      <c r="Y35" s="1" t="s">
        <v>97</v>
      </c>
      <c r="Z35" s="1" t="s">
        <v>429</v>
      </c>
      <c r="AA35" s="1" t="s">
        <v>430</v>
      </c>
      <c r="AC35" s="1" t="s">
        <v>48</v>
      </c>
      <c r="AD35" s="1" t="s">
        <v>49</v>
      </c>
      <c r="AF35" s="1" t="s">
        <v>50</v>
      </c>
      <c r="AG35" s="1" t="s">
        <v>63</v>
      </c>
      <c r="AJ35" s="1" t="s">
        <v>51</v>
      </c>
      <c r="AK35" s="1" t="s">
        <v>410</v>
      </c>
      <c r="AL35" s="1" t="s">
        <v>431</v>
      </c>
      <c r="AM35" s="1" t="s">
        <v>432</v>
      </c>
    </row>
    <row r="36" spans="1:39" x14ac:dyDescent="0.3">
      <c r="A36" s="1" t="str">
        <f>HYPERLINK("https://hsdes.intel.com/resource/14013185659","14013185659")</f>
        <v>14013185659</v>
      </c>
      <c r="B36" s="1" t="s">
        <v>433</v>
      </c>
      <c r="C36" s="1" t="s">
        <v>674</v>
      </c>
      <c r="F36" s="1" t="s">
        <v>44</v>
      </c>
      <c r="G36" s="1" t="s">
        <v>85</v>
      </c>
      <c r="H36" s="1" t="s">
        <v>37</v>
      </c>
      <c r="I36" s="1" t="s">
        <v>38</v>
      </c>
      <c r="J36" s="1" t="s">
        <v>39</v>
      </c>
      <c r="K36" s="1" t="s">
        <v>341</v>
      </c>
      <c r="L36" s="1">
        <v>12</v>
      </c>
      <c r="M36" s="1">
        <v>10</v>
      </c>
      <c r="N36" s="1" t="s">
        <v>434</v>
      </c>
      <c r="O36" s="1" t="s">
        <v>181</v>
      </c>
      <c r="P36" s="1" t="s">
        <v>435</v>
      </c>
      <c r="Q36" s="1" t="s">
        <v>183</v>
      </c>
      <c r="R36" s="1" t="s">
        <v>436</v>
      </c>
      <c r="S36" s="1" t="s">
        <v>434</v>
      </c>
      <c r="T36" s="1" t="s">
        <v>43</v>
      </c>
      <c r="V36" s="1" t="s">
        <v>185</v>
      </c>
      <c r="W36" s="1" t="s">
        <v>437</v>
      </c>
      <c r="X36" s="1" t="s">
        <v>45</v>
      </c>
      <c r="Y36" s="1" t="s">
        <v>46</v>
      </c>
      <c r="Z36" s="1" t="s">
        <v>438</v>
      </c>
      <c r="AA36" s="1" t="s">
        <v>439</v>
      </c>
      <c r="AC36" s="1" t="s">
        <v>48</v>
      </c>
      <c r="AD36" s="1" t="s">
        <v>209</v>
      </c>
      <c r="AF36" s="1" t="s">
        <v>50</v>
      </c>
      <c r="AG36" s="1" t="s">
        <v>63</v>
      </c>
      <c r="AJ36" s="1" t="s">
        <v>51</v>
      </c>
      <c r="AK36" s="1" t="s">
        <v>64</v>
      </c>
      <c r="AL36" s="1" t="s">
        <v>440</v>
      </c>
      <c r="AM36" s="1" t="s">
        <v>441</v>
      </c>
    </row>
    <row r="37" spans="1:39" x14ac:dyDescent="0.3">
      <c r="A37" s="1" t="str">
        <f>HYPERLINK("https://hsdes.intel.com/resource/14013185672","14013185672")</f>
        <v>14013185672</v>
      </c>
      <c r="B37" s="1" t="s">
        <v>442</v>
      </c>
      <c r="C37" s="1" t="s">
        <v>674</v>
      </c>
      <c r="F37" s="1" t="s">
        <v>44</v>
      </c>
      <c r="G37" s="1" t="s">
        <v>85</v>
      </c>
      <c r="H37" s="1" t="s">
        <v>37</v>
      </c>
      <c r="I37" s="1" t="s">
        <v>38</v>
      </c>
      <c r="J37" s="1" t="s">
        <v>39</v>
      </c>
      <c r="K37" s="1" t="s">
        <v>341</v>
      </c>
      <c r="L37" s="1">
        <v>12</v>
      </c>
      <c r="M37" s="1">
        <v>10</v>
      </c>
      <c r="N37" s="1" t="s">
        <v>443</v>
      </c>
      <c r="O37" s="1" t="s">
        <v>181</v>
      </c>
      <c r="P37" s="1" t="s">
        <v>444</v>
      </c>
      <c r="Q37" s="1" t="s">
        <v>183</v>
      </c>
      <c r="R37" s="1" t="s">
        <v>436</v>
      </c>
      <c r="S37" s="1" t="s">
        <v>443</v>
      </c>
      <c r="T37" s="1" t="s">
        <v>43</v>
      </c>
      <c r="V37" s="1" t="s">
        <v>185</v>
      </c>
      <c r="W37" s="1" t="s">
        <v>445</v>
      </c>
      <c r="X37" s="1" t="s">
        <v>45</v>
      </c>
      <c r="Y37" s="1" t="s">
        <v>46</v>
      </c>
      <c r="Z37" s="1" t="s">
        <v>438</v>
      </c>
      <c r="AA37" s="1" t="s">
        <v>439</v>
      </c>
      <c r="AC37" s="1" t="s">
        <v>48</v>
      </c>
      <c r="AD37" s="1" t="s">
        <v>209</v>
      </c>
      <c r="AF37" s="1" t="s">
        <v>50</v>
      </c>
      <c r="AG37" s="1" t="s">
        <v>63</v>
      </c>
      <c r="AJ37" s="1" t="s">
        <v>51</v>
      </c>
      <c r="AK37" s="1" t="s">
        <v>64</v>
      </c>
      <c r="AL37" s="1" t="s">
        <v>446</v>
      </c>
      <c r="AM37" s="1" t="s">
        <v>447</v>
      </c>
    </row>
    <row r="38" spans="1:39" x14ac:dyDescent="0.3">
      <c r="A38" s="1" t="str">
        <f>HYPERLINK("https://hsdes.intel.com/resource/14013185716","14013185716")</f>
        <v>14013185716</v>
      </c>
      <c r="B38" s="1" t="s">
        <v>448</v>
      </c>
      <c r="C38" s="1" t="s">
        <v>674</v>
      </c>
      <c r="F38" s="1" t="s">
        <v>35</v>
      </c>
      <c r="G38" s="1" t="s">
        <v>88</v>
      </c>
      <c r="H38" s="1" t="s">
        <v>37</v>
      </c>
      <c r="I38" s="1" t="s">
        <v>38</v>
      </c>
      <c r="J38" s="1" t="s">
        <v>39</v>
      </c>
      <c r="K38" s="1" t="s">
        <v>157</v>
      </c>
      <c r="L38" s="1">
        <v>9</v>
      </c>
      <c r="M38" s="1">
        <v>9</v>
      </c>
      <c r="N38" s="1" t="s">
        <v>449</v>
      </c>
      <c r="O38" s="1" t="s">
        <v>57</v>
      </c>
      <c r="P38" s="1" t="s">
        <v>450</v>
      </c>
      <c r="Q38" s="1" t="s">
        <v>42</v>
      </c>
      <c r="R38" s="1" t="s">
        <v>451</v>
      </c>
      <c r="S38" s="1" t="s">
        <v>449</v>
      </c>
      <c r="T38" s="1" t="s">
        <v>43</v>
      </c>
      <c r="V38" s="1" t="s">
        <v>44</v>
      </c>
      <c r="W38" s="1" t="s">
        <v>452</v>
      </c>
      <c r="X38" s="1" t="s">
        <v>45</v>
      </c>
      <c r="Y38" s="1" t="s">
        <v>97</v>
      </c>
      <c r="Z38" s="1" t="s">
        <v>453</v>
      </c>
      <c r="AA38" s="1" t="s">
        <v>454</v>
      </c>
      <c r="AC38" s="1" t="s">
        <v>48</v>
      </c>
      <c r="AD38" s="1" t="s">
        <v>49</v>
      </c>
      <c r="AF38" s="1" t="s">
        <v>50</v>
      </c>
      <c r="AG38" s="1" t="s">
        <v>63</v>
      </c>
      <c r="AJ38" s="1" t="s">
        <v>51</v>
      </c>
      <c r="AK38" s="1" t="s">
        <v>64</v>
      </c>
      <c r="AL38" s="1" t="s">
        <v>455</v>
      </c>
      <c r="AM38" s="1" t="s">
        <v>456</v>
      </c>
    </row>
    <row r="39" spans="1:39" x14ac:dyDescent="0.3">
      <c r="A39" s="1" t="str">
        <f>HYPERLINK("https://hsdes.intel.com/resource/14013186099","14013186099")</f>
        <v>14013186099</v>
      </c>
      <c r="B39" s="1" t="s">
        <v>457</v>
      </c>
      <c r="C39" s="1" t="s">
        <v>674</v>
      </c>
      <c r="F39" s="1" t="s">
        <v>87</v>
      </c>
      <c r="G39" s="1" t="s">
        <v>85</v>
      </c>
      <c r="H39" s="1" t="s">
        <v>37</v>
      </c>
      <c r="I39" s="1" t="s">
        <v>38</v>
      </c>
      <c r="J39" s="1" t="s">
        <v>39</v>
      </c>
      <c r="K39" s="1" t="s">
        <v>89</v>
      </c>
      <c r="L39" s="1">
        <v>25</v>
      </c>
      <c r="M39" s="1">
        <v>20</v>
      </c>
      <c r="N39" s="1" t="s">
        <v>458</v>
      </c>
      <c r="O39" s="1" t="s">
        <v>91</v>
      </c>
      <c r="P39" s="1" t="s">
        <v>459</v>
      </c>
      <c r="Q39" s="1" t="s">
        <v>460</v>
      </c>
      <c r="R39" s="1" t="s">
        <v>461</v>
      </c>
      <c r="S39" s="1" t="s">
        <v>458</v>
      </c>
      <c r="T39" s="1" t="s">
        <v>95</v>
      </c>
      <c r="V39" s="1" t="s">
        <v>87</v>
      </c>
      <c r="W39" s="1" t="s">
        <v>462</v>
      </c>
      <c r="X39" s="1" t="s">
        <v>408</v>
      </c>
      <c r="Y39" s="1" t="s">
        <v>46</v>
      </c>
      <c r="Z39" s="1" t="s">
        <v>463</v>
      </c>
      <c r="AA39" s="1" t="s">
        <v>464</v>
      </c>
      <c r="AC39" s="1" t="s">
        <v>48</v>
      </c>
      <c r="AD39" s="1" t="s">
        <v>164</v>
      </c>
      <c r="AF39" s="1" t="s">
        <v>165</v>
      </c>
      <c r="AG39" s="1" t="s">
        <v>63</v>
      </c>
      <c r="AJ39" s="1" t="s">
        <v>51</v>
      </c>
      <c r="AK39" s="1" t="s">
        <v>410</v>
      </c>
      <c r="AL39" s="1" t="s">
        <v>465</v>
      </c>
      <c r="AM39" s="1" t="s">
        <v>466</v>
      </c>
    </row>
    <row r="40" spans="1:39" x14ac:dyDescent="0.3">
      <c r="A40" s="1" t="str">
        <f>HYPERLINK("https://hsdes.intel.com/resource/14013186298","14013186298")</f>
        <v>14013186298</v>
      </c>
      <c r="B40" s="1" t="s">
        <v>470</v>
      </c>
      <c r="C40" s="1" t="s">
        <v>674</v>
      </c>
      <c r="F40" s="1" t="s">
        <v>44</v>
      </c>
      <c r="G40" s="1" t="s">
        <v>85</v>
      </c>
      <c r="H40" s="1" t="s">
        <v>37</v>
      </c>
      <c r="I40" s="1" t="s">
        <v>38</v>
      </c>
      <c r="J40" s="1" t="s">
        <v>39</v>
      </c>
      <c r="K40" s="1" t="s">
        <v>467</v>
      </c>
      <c r="L40" s="1">
        <v>8</v>
      </c>
      <c r="M40" s="1">
        <v>6</v>
      </c>
      <c r="N40" s="1" t="s">
        <v>471</v>
      </c>
      <c r="O40" s="1" t="s">
        <v>181</v>
      </c>
      <c r="P40" s="1" t="s">
        <v>472</v>
      </c>
      <c r="Q40" s="1" t="s">
        <v>383</v>
      </c>
      <c r="R40" s="1" t="s">
        <v>473</v>
      </c>
      <c r="S40" s="1" t="s">
        <v>471</v>
      </c>
      <c r="T40" s="1" t="s">
        <v>115</v>
      </c>
      <c r="V40" s="1" t="s">
        <v>185</v>
      </c>
      <c r="W40" s="1" t="s">
        <v>474</v>
      </c>
      <c r="X40" s="1" t="s">
        <v>408</v>
      </c>
      <c r="Y40" s="1" t="s">
        <v>169</v>
      </c>
      <c r="Z40" s="1" t="s">
        <v>475</v>
      </c>
      <c r="AA40" s="1" t="s">
        <v>469</v>
      </c>
      <c r="AC40" s="1" t="s">
        <v>48</v>
      </c>
      <c r="AD40" s="1" t="s">
        <v>164</v>
      </c>
      <c r="AF40" s="1" t="s">
        <v>50</v>
      </c>
      <c r="AG40" s="1" t="s">
        <v>63</v>
      </c>
      <c r="AJ40" s="1" t="s">
        <v>51</v>
      </c>
      <c r="AK40" s="1" t="s">
        <v>64</v>
      </c>
      <c r="AL40" s="1" t="s">
        <v>476</v>
      </c>
      <c r="AM40" s="1" t="s">
        <v>477</v>
      </c>
    </row>
    <row r="41" spans="1:39" x14ac:dyDescent="0.3">
      <c r="A41" s="1" t="str">
        <f>HYPERLINK("https://hsdes.intel.com/resource/14013186411","14013186411")</f>
        <v>14013186411</v>
      </c>
      <c r="B41" s="1" t="s">
        <v>480</v>
      </c>
      <c r="C41" s="1" t="s">
        <v>674</v>
      </c>
      <c r="F41" s="1" t="s">
        <v>87</v>
      </c>
      <c r="G41" s="1" t="s">
        <v>88</v>
      </c>
      <c r="H41" s="1" t="s">
        <v>37</v>
      </c>
      <c r="I41" s="1" t="s">
        <v>38</v>
      </c>
      <c r="J41" s="1" t="s">
        <v>39</v>
      </c>
      <c r="K41" s="1" t="s">
        <v>89</v>
      </c>
      <c r="L41" s="1">
        <v>7</v>
      </c>
      <c r="M41" s="1">
        <v>5</v>
      </c>
      <c r="N41" s="1" t="s">
        <v>481</v>
      </c>
      <c r="O41" s="1" t="s">
        <v>91</v>
      </c>
      <c r="P41" s="1" t="s">
        <v>482</v>
      </c>
      <c r="Q41" s="1" t="s">
        <v>483</v>
      </c>
      <c r="R41" s="1">
        <v>1304564002</v>
      </c>
      <c r="S41" s="1" t="s">
        <v>481</v>
      </c>
      <c r="T41" s="1" t="s">
        <v>95</v>
      </c>
      <c r="V41" s="1" t="s">
        <v>87</v>
      </c>
      <c r="W41" s="1" t="s">
        <v>484</v>
      </c>
      <c r="X41" s="1" t="s">
        <v>408</v>
      </c>
      <c r="Y41" s="1" t="s">
        <v>125</v>
      </c>
      <c r="Z41" s="1" t="s">
        <v>485</v>
      </c>
      <c r="AA41" s="1" t="s">
        <v>464</v>
      </c>
      <c r="AC41" s="1" t="s">
        <v>48</v>
      </c>
      <c r="AD41" s="1" t="s">
        <v>164</v>
      </c>
      <c r="AF41" s="1" t="s">
        <v>50</v>
      </c>
      <c r="AG41" s="1" t="s">
        <v>63</v>
      </c>
      <c r="AJ41" s="1" t="s">
        <v>51</v>
      </c>
      <c r="AK41" s="1" t="s">
        <v>421</v>
      </c>
      <c r="AL41" s="1" t="s">
        <v>486</v>
      </c>
      <c r="AM41" s="1" t="s">
        <v>487</v>
      </c>
    </row>
    <row r="42" spans="1:39" x14ac:dyDescent="0.3">
      <c r="A42" s="1" t="str">
        <f>HYPERLINK("https://hsdes.intel.com/resource/14013186468","14013186468")</f>
        <v>14013186468</v>
      </c>
      <c r="B42" s="1" t="s">
        <v>488</v>
      </c>
      <c r="C42" s="1" t="s">
        <v>674</v>
      </c>
      <c r="F42" s="1" t="s">
        <v>44</v>
      </c>
      <c r="G42" s="1" t="s">
        <v>85</v>
      </c>
      <c r="H42" s="1" t="s">
        <v>37</v>
      </c>
      <c r="I42" s="1" t="s">
        <v>38</v>
      </c>
      <c r="J42" s="1" t="s">
        <v>39</v>
      </c>
      <c r="K42" s="1" t="s">
        <v>489</v>
      </c>
      <c r="L42" s="1">
        <v>40</v>
      </c>
      <c r="M42" s="1">
        <v>30</v>
      </c>
      <c r="N42" s="1" t="s">
        <v>490</v>
      </c>
      <c r="O42" s="1" t="s">
        <v>146</v>
      </c>
      <c r="P42" s="1" t="s">
        <v>491</v>
      </c>
      <c r="Q42" s="1" t="s">
        <v>173</v>
      </c>
      <c r="R42" s="1" t="s">
        <v>492</v>
      </c>
      <c r="S42" s="1" t="s">
        <v>490</v>
      </c>
      <c r="T42" s="1" t="s">
        <v>43</v>
      </c>
      <c r="V42" s="1" t="s">
        <v>44</v>
      </c>
      <c r="W42" s="1" t="s">
        <v>493</v>
      </c>
      <c r="X42" s="1" t="s">
        <v>408</v>
      </c>
      <c r="Y42" s="1" t="s">
        <v>97</v>
      </c>
      <c r="Z42" s="1" t="s">
        <v>494</v>
      </c>
      <c r="AA42" s="1" t="s">
        <v>479</v>
      </c>
      <c r="AC42" s="1" t="s">
        <v>48</v>
      </c>
      <c r="AD42" s="1" t="s">
        <v>164</v>
      </c>
      <c r="AF42" s="1" t="s">
        <v>153</v>
      </c>
      <c r="AG42" s="1" t="s">
        <v>63</v>
      </c>
      <c r="AJ42" s="1" t="s">
        <v>51</v>
      </c>
      <c r="AK42" s="1" t="s">
        <v>64</v>
      </c>
      <c r="AL42" s="1" t="s">
        <v>495</v>
      </c>
      <c r="AM42" s="1" t="s">
        <v>496</v>
      </c>
    </row>
    <row r="43" spans="1:39" x14ac:dyDescent="0.3">
      <c r="A43" s="1" t="str">
        <f>HYPERLINK("https://hsdes.intel.com/resource/14013186502","14013186502")</f>
        <v>14013186502</v>
      </c>
      <c r="B43" s="1" t="s">
        <v>497</v>
      </c>
      <c r="C43" s="1" t="s">
        <v>674</v>
      </c>
      <c r="F43" s="1" t="s">
        <v>87</v>
      </c>
      <c r="G43" s="1" t="s">
        <v>85</v>
      </c>
      <c r="H43" s="1" t="s">
        <v>37</v>
      </c>
      <c r="I43" s="1" t="s">
        <v>38</v>
      </c>
      <c r="J43" s="1" t="s">
        <v>39</v>
      </c>
      <c r="K43" s="1" t="s">
        <v>498</v>
      </c>
      <c r="L43" s="1">
        <v>7</v>
      </c>
      <c r="M43" s="1">
        <v>5</v>
      </c>
      <c r="N43" s="1" t="s">
        <v>499</v>
      </c>
      <c r="O43" s="1" t="s">
        <v>91</v>
      </c>
      <c r="P43" s="1" t="s">
        <v>500</v>
      </c>
      <c r="Q43" s="1" t="s">
        <v>501</v>
      </c>
      <c r="R43" s="1" t="s">
        <v>502</v>
      </c>
      <c r="S43" s="1" t="s">
        <v>499</v>
      </c>
      <c r="T43" s="1" t="s">
        <v>95</v>
      </c>
      <c r="V43" s="1" t="s">
        <v>87</v>
      </c>
      <c r="W43" s="1" t="s">
        <v>503</v>
      </c>
      <c r="X43" s="1" t="s">
        <v>408</v>
      </c>
      <c r="Y43" s="1" t="s">
        <v>125</v>
      </c>
      <c r="Z43" s="1" t="s">
        <v>468</v>
      </c>
      <c r="AA43" s="1" t="s">
        <v>469</v>
      </c>
      <c r="AC43" s="1" t="s">
        <v>48</v>
      </c>
      <c r="AD43" s="1" t="s">
        <v>164</v>
      </c>
      <c r="AF43" s="1" t="s">
        <v>50</v>
      </c>
      <c r="AG43" s="1" t="s">
        <v>63</v>
      </c>
      <c r="AJ43" s="1" t="s">
        <v>51</v>
      </c>
      <c r="AK43" s="1" t="s">
        <v>64</v>
      </c>
      <c r="AL43" s="1" t="s">
        <v>503</v>
      </c>
      <c r="AM43" s="1" t="s">
        <v>504</v>
      </c>
    </row>
    <row r="44" spans="1:39" x14ac:dyDescent="0.3">
      <c r="A44" s="1" t="str">
        <f>HYPERLINK("https://hsdes.intel.com/resource/14013186504","14013186504")</f>
        <v>14013186504</v>
      </c>
      <c r="B44" s="1" t="s">
        <v>505</v>
      </c>
      <c r="C44" s="1" t="s">
        <v>674</v>
      </c>
      <c r="F44" s="1" t="s">
        <v>68</v>
      </c>
      <c r="G44" s="1" t="s">
        <v>85</v>
      </c>
      <c r="H44" s="1" t="s">
        <v>37</v>
      </c>
      <c r="I44" s="1" t="s">
        <v>38</v>
      </c>
      <c r="J44" s="1" t="s">
        <v>39</v>
      </c>
      <c r="K44" s="1" t="s">
        <v>70</v>
      </c>
      <c r="L44" s="1">
        <v>10</v>
      </c>
      <c r="M44" s="1">
        <v>7</v>
      </c>
      <c r="N44" s="1" t="s">
        <v>506</v>
      </c>
      <c r="O44" s="1" t="s">
        <v>202</v>
      </c>
      <c r="P44" s="1" t="s">
        <v>507</v>
      </c>
      <c r="Q44" s="1" t="s">
        <v>508</v>
      </c>
      <c r="R44" s="1" t="s">
        <v>509</v>
      </c>
      <c r="S44" s="1" t="s">
        <v>506</v>
      </c>
      <c r="T44" s="1" t="s">
        <v>43</v>
      </c>
      <c r="U44" s="1" t="s">
        <v>76</v>
      </c>
      <c r="V44" s="1" t="s">
        <v>77</v>
      </c>
      <c r="W44" s="1" t="s">
        <v>510</v>
      </c>
      <c r="X44" s="1" t="s">
        <v>408</v>
      </c>
      <c r="Y44" s="1" t="s">
        <v>125</v>
      </c>
      <c r="Z44" s="1" t="s">
        <v>478</v>
      </c>
      <c r="AA44" s="1" t="s">
        <v>479</v>
      </c>
      <c r="AC44" s="1" t="s">
        <v>48</v>
      </c>
      <c r="AD44" s="1" t="s">
        <v>164</v>
      </c>
      <c r="AF44" s="1" t="s">
        <v>50</v>
      </c>
      <c r="AG44" s="1" t="s">
        <v>63</v>
      </c>
      <c r="AJ44" s="1" t="s">
        <v>51</v>
      </c>
      <c r="AK44" s="1" t="s">
        <v>64</v>
      </c>
      <c r="AL44" s="1" t="s">
        <v>505</v>
      </c>
      <c r="AM44" s="1" t="s">
        <v>511</v>
      </c>
    </row>
    <row r="45" spans="1:39" x14ac:dyDescent="0.3">
      <c r="A45" s="1" t="str">
        <f>HYPERLINK("https://hsdes.intel.com/resource/14013186505","14013186505")</f>
        <v>14013186505</v>
      </c>
      <c r="B45" s="1" t="s">
        <v>512</v>
      </c>
      <c r="C45" s="1" t="s">
        <v>674</v>
      </c>
      <c r="F45" s="1" t="s">
        <v>68</v>
      </c>
      <c r="G45" s="1" t="s">
        <v>85</v>
      </c>
      <c r="H45" s="1" t="s">
        <v>37</v>
      </c>
      <c r="I45" s="1" t="s">
        <v>38</v>
      </c>
      <c r="J45" s="1" t="s">
        <v>39</v>
      </c>
      <c r="K45" s="1" t="s">
        <v>70</v>
      </c>
      <c r="L45" s="1">
        <v>10</v>
      </c>
      <c r="M45" s="1">
        <v>7</v>
      </c>
      <c r="N45" s="1" t="s">
        <v>513</v>
      </c>
      <c r="O45" s="1" t="s">
        <v>202</v>
      </c>
      <c r="P45" s="1" t="s">
        <v>514</v>
      </c>
      <c r="Q45" s="1" t="s">
        <v>508</v>
      </c>
      <c r="R45" s="1" t="s">
        <v>515</v>
      </c>
      <c r="S45" s="1" t="s">
        <v>513</v>
      </c>
      <c r="T45" s="1" t="s">
        <v>43</v>
      </c>
      <c r="U45" s="1" t="s">
        <v>76</v>
      </c>
      <c r="V45" s="1" t="s">
        <v>77</v>
      </c>
      <c r="W45" s="1" t="s">
        <v>516</v>
      </c>
      <c r="X45" s="1" t="s">
        <v>408</v>
      </c>
      <c r="Y45" s="1" t="s">
        <v>125</v>
      </c>
      <c r="Z45" s="1" t="s">
        <v>475</v>
      </c>
      <c r="AA45" s="1" t="s">
        <v>469</v>
      </c>
      <c r="AC45" s="1" t="s">
        <v>48</v>
      </c>
      <c r="AD45" s="1" t="s">
        <v>164</v>
      </c>
      <c r="AF45" s="1" t="s">
        <v>50</v>
      </c>
      <c r="AG45" s="1" t="s">
        <v>63</v>
      </c>
      <c r="AJ45" s="1" t="s">
        <v>51</v>
      </c>
      <c r="AK45" s="1" t="s">
        <v>64</v>
      </c>
      <c r="AL45" s="1" t="s">
        <v>512</v>
      </c>
      <c r="AM45" s="1" t="s">
        <v>517</v>
      </c>
    </row>
    <row r="46" spans="1:39" x14ac:dyDescent="0.3">
      <c r="A46" s="1" t="str">
        <f>HYPERLINK("https://hsdes.intel.com/resource/14013186567","14013186567")</f>
        <v>14013186567</v>
      </c>
      <c r="B46" s="1" t="s">
        <v>518</v>
      </c>
      <c r="C46" s="1" t="s">
        <v>674</v>
      </c>
      <c r="F46" s="1" t="s">
        <v>87</v>
      </c>
      <c r="G46" s="1" t="s">
        <v>85</v>
      </c>
      <c r="H46" s="1" t="s">
        <v>37</v>
      </c>
      <c r="I46" s="1" t="s">
        <v>38</v>
      </c>
      <c r="J46" s="1" t="s">
        <v>39</v>
      </c>
      <c r="K46" s="1" t="s">
        <v>498</v>
      </c>
      <c r="L46" s="1">
        <v>15</v>
      </c>
      <c r="M46" s="1">
        <v>12</v>
      </c>
      <c r="N46" s="1" t="s">
        <v>519</v>
      </c>
      <c r="O46" s="1" t="s">
        <v>91</v>
      </c>
      <c r="P46" s="1" t="s">
        <v>520</v>
      </c>
      <c r="Q46" s="1" t="s">
        <v>521</v>
      </c>
      <c r="R46" s="1" t="s">
        <v>522</v>
      </c>
      <c r="S46" s="1" t="s">
        <v>519</v>
      </c>
      <c r="T46" s="1" t="s">
        <v>95</v>
      </c>
      <c r="V46" s="1" t="s">
        <v>87</v>
      </c>
      <c r="W46" s="1" t="s">
        <v>523</v>
      </c>
      <c r="X46" s="1" t="s">
        <v>408</v>
      </c>
      <c r="Y46" s="1" t="s">
        <v>125</v>
      </c>
      <c r="Z46" s="1" t="s">
        <v>524</v>
      </c>
      <c r="AA46" s="1" t="s">
        <v>464</v>
      </c>
      <c r="AC46" s="1" t="s">
        <v>48</v>
      </c>
      <c r="AD46" s="1" t="s">
        <v>164</v>
      </c>
      <c r="AF46" s="1" t="s">
        <v>50</v>
      </c>
      <c r="AG46" s="1" t="s">
        <v>63</v>
      </c>
      <c r="AJ46" s="1" t="s">
        <v>51</v>
      </c>
      <c r="AK46" s="1" t="s">
        <v>421</v>
      </c>
      <c r="AL46" s="1" t="s">
        <v>525</v>
      </c>
      <c r="AM46" s="1" t="s">
        <v>526</v>
      </c>
    </row>
    <row r="47" spans="1:39" x14ac:dyDescent="0.3">
      <c r="A47" s="1" t="str">
        <f>HYPERLINK("https://hsdes.intel.com/resource/14013186568","14013186568")</f>
        <v>14013186568</v>
      </c>
      <c r="B47" s="1" t="s">
        <v>527</v>
      </c>
      <c r="C47" s="1" t="s">
        <v>674</v>
      </c>
      <c r="F47" s="1" t="s">
        <v>87</v>
      </c>
      <c r="G47" s="1" t="s">
        <v>85</v>
      </c>
      <c r="H47" s="1" t="s">
        <v>37</v>
      </c>
      <c r="I47" s="1" t="s">
        <v>38</v>
      </c>
      <c r="J47" s="1" t="s">
        <v>39</v>
      </c>
      <c r="K47" s="1" t="s">
        <v>498</v>
      </c>
      <c r="L47" s="1">
        <v>10</v>
      </c>
      <c r="M47" s="1">
        <v>6</v>
      </c>
      <c r="N47" s="1" t="s">
        <v>528</v>
      </c>
      <c r="O47" s="1" t="s">
        <v>91</v>
      </c>
      <c r="P47" s="1" t="s">
        <v>529</v>
      </c>
      <c r="Q47" s="1" t="s">
        <v>530</v>
      </c>
      <c r="R47" s="1" t="s">
        <v>531</v>
      </c>
      <c r="S47" s="1" t="s">
        <v>528</v>
      </c>
      <c r="T47" s="1" t="s">
        <v>95</v>
      </c>
      <c r="V47" s="1" t="s">
        <v>87</v>
      </c>
      <c r="W47" s="1" t="s">
        <v>532</v>
      </c>
      <c r="X47" s="1" t="s">
        <v>408</v>
      </c>
      <c r="Y47" s="1" t="s">
        <v>125</v>
      </c>
      <c r="Z47" s="1" t="s">
        <v>524</v>
      </c>
      <c r="AA47" s="1" t="s">
        <v>464</v>
      </c>
      <c r="AC47" s="1" t="s">
        <v>48</v>
      </c>
      <c r="AD47" s="1" t="s">
        <v>164</v>
      </c>
      <c r="AF47" s="1" t="s">
        <v>50</v>
      </c>
      <c r="AG47" s="1" t="s">
        <v>63</v>
      </c>
      <c r="AJ47" s="1" t="s">
        <v>51</v>
      </c>
      <c r="AK47" s="1" t="s">
        <v>421</v>
      </c>
      <c r="AL47" s="1" t="s">
        <v>533</v>
      </c>
      <c r="AM47" s="1" t="s">
        <v>534</v>
      </c>
    </row>
    <row r="48" spans="1:39" x14ac:dyDescent="0.3">
      <c r="A48" s="1" t="str">
        <f>HYPERLINK("https://hsdes.intel.com/resource/14013186578","14013186578")</f>
        <v>14013186578</v>
      </c>
      <c r="B48" s="1" t="s">
        <v>535</v>
      </c>
      <c r="C48" s="1" t="s">
        <v>674</v>
      </c>
      <c r="F48" s="1" t="s">
        <v>87</v>
      </c>
      <c r="G48" s="1" t="s">
        <v>85</v>
      </c>
      <c r="H48" s="1" t="s">
        <v>37</v>
      </c>
      <c r="I48" s="1" t="s">
        <v>38</v>
      </c>
      <c r="J48" s="1" t="s">
        <v>39</v>
      </c>
      <c r="K48" s="1" t="s">
        <v>498</v>
      </c>
      <c r="L48" s="1">
        <v>20</v>
      </c>
      <c r="M48" s="1">
        <v>15</v>
      </c>
      <c r="N48" s="1" t="s">
        <v>536</v>
      </c>
      <c r="O48" s="1" t="s">
        <v>91</v>
      </c>
      <c r="P48" s="1" t="s">
        <v>537</v>
      </c>
      <c r="Q48" s="1" t="s">
        <v>538</v>
      </c>
      <c r="R48" s="1" t="s">
        <v>539</v>
      </c>
      <c r="S48" s="1" t="s">
        <v>536</v>
      </c>
      <c r="T48" s="1" t="s">
        <v>95</v>
      </c>
      <c r="V48" s="1" t="s">
        <v>87</v>
      </c>
      <c r="W48" s="1" t="s">
        <v>540</v>
      </c>
      <c r="X48" s="1" t="s">
        <v>408</v>
      </c>
      <c r="Y48" s="1" t="s">
        <v>169</v>
      </c>
      <c r="Z48" s="1" t="s">
        <v>524</v>
      </c>
      <c r="AA48" s="1" t="s">
        <v>469</v>
      </c>
      <c r="AC48" s="1" t="s">
        <v>48</v>
      </c>
      <c r="AD48" s="1" t="s">
        <v>164</v>
      </c>
      <c r="AF48" s="1" t="s">
        <v>165</v>
      </c>
      <c r="AG48" s="1" t="s">
        <v>63</v>
      </c>
      <c r="AJ48" s="1" t="s">
        <v>336</v>
      </c>
      <c r="AK48" s="1" t="s">
        <v>421</v>
      </c>
      <c r="AL48" s="1" t="s">
        <v>541</v>
      </c>
      <c r="AM48" s="1" t="s">
        <v>542</v>
      </c>
    </row>
    <row r="49" spans="1:39" x14ac:dyDescent="0.3">
      <c r="A49" s="1" t="str">
        <f>HYPERLINK("https://hsdes.intel.com/resource/14013186733","14013186733")</f>
        <v>14013186733</v>
      </c>
      <c r="B49" s="1" t="s">
        <v>543</v>
      </c>
      <c r="C49" s="1" t="s">
        <v>674</v>
      </c>
      <c r="F49" s="1" t="s">
        <v>108</v>
      </c>
      <c r="G49" s="1" t="s">
        <v>85</v>
      </c>
      <c r="H49" s="1" t="s">
        <v>37</v>
      </c>
      <c r="I49" s="1" t="s">
        <v>38</v>
      </c>
      <c r="J49" s="1" t="s">
        <v>39</v>
      </c>
      <c r="K49" s="1" t="s">
        <v>467</v>
      </c>
      <c r="L49" s="1">
        <v>20</v>
      </c>
      <c r="M49" s="1">
        <v>10</v>
      </c>
      <c r="N49" s="1" t="s">
        <v>544</v>
      </c>
      <c r="O49" s="1" t="s">
        <v>111</v>
      </c>
      <c r="P49" s="1" t="s">
        <v>545</v>
      </c>
      <c r="Q49" s="1" t="s">
        <v>546</v>
      </c>
      <c r="R49" s="1" t="s">
        <v>547</v>
      </c>
      <c r="S49" s="1" t="s">
        <v>544</v>
      </c>
      <c r="T49" s="1" t="s">
        <v>115</v>
      </c>
      <c r="U49" s="1" t="s">
        <v>263</v>
      </c>
      <c r="V49" s="1" t="s">
        <v>116</v>
      </c>
      <c r="W49" s="1" t="s">
        <v>548</v>
      </c>
      <c r="X49" s="1" t="s">
        <v>408</v>
      </c>
      <c r="Y49" s="1" t="s">
        <v>46</v>
      </c>
      <c r="Z49" s="1" t="s">
        <v>475</v>
      </c>
      <c r="AA49" s="1" t="s">
        <v>469</v>
      </c>
      <c r="AC49" s="1" t="s">
        <v>48</v>
      </c>
      <c r="AD49" s="1" t="s">
        <v>409</v>
      </c>
      <c r="AF49" s="1" t="s">
        <v>50</v>
      </c>
      <c r="AG49" s="1" t="s">
        <v>63</v>
      </c>
      <c r="AJ49" s="1" t="s">
        <v>51</v>
      </c>
      <c r="AK49" s="1" t="s">
        <v>64</v>
      </c>
      <c r="AL49" s="1" t="s">
        <v>549</v>
      </c>
      <c r="AM49" s="1" t="s">
        <v>550</v>
      </c>
    </row>
    <row r="50" spans="1:39" x14ac:dyDescent="0.3">
      <c r="A50" s="1" t="str">
        <f>HYPERLINK("https://hsdes.intel.com/resource/14013186745","14013186745")</f>
        <v>14013186745</v>
      </c>
      <c r="B50" s="1" t="s">
        <v>551</v>
      </c>
      <c r="C50" s="1" t="s">
        <v>674</v>
      </c>
      <c r="F50" s="1" t="s">
        <v>131</v>
      </c>
      <c r="G50" s="1" t="s">
        <v>85</v>
      </c>
      <c r="H50" s="1" t="s">
        <v>37</v>
      </c>
      <c r="I50" s="1" t="s">
        <v>38</v>
      </c>
      <c r="J50" s="1" t="s">
        <v>39</v>
      </c>
      <c r="K50" s="1" t="s">
        <v>467</v>
      </c>
      <c r="L50" s="1">
        <v>10</v>
      </c>
      <c r="M50" s="1">
        <v>6</v>
      </c>
      <c r="N50" s="1" t="s">
        <v>552</v>
      </c>
      <c r="O50" s="1" t="s">
        <v>134</v>
      </c>
      <c r="P50" s="1" t="s">
        <v>553</v>
      </c>
      <c r="Q50" s="1" t="s">
        <v>554</v>
      </c>
      <c r="R50" s="1" t="s">
        <v>555</v>
      </c>
      <c r="S50" s="1" t="s">
        <v>552</v>
      </c>
      <c r="T50" s="1" t="s">
        <v>115</v>
      </c>
      <c r="V50" s="1" t="s">
        <v>131</v>
      </c>
      <c r="W50" s="1" t="s">
        <v>556</v>
      </c>
      <c r="X50" s="1" t="s">
        <v>408</v>
      </c>
      <c r="Y50" s="1" t="s">
        <v>125</v>
      </c>
      <c r="Z50" s="1" t="s">
        <v>494</v>
      </c>
      <c r="AA50" s="1" t="s">
        <v>479</v>
      </c>
      <c r="AC50" s="1" t="s">
        <v>48</v>
      </c>
      <c r="AD50" s="1" t="s">
        <v>164</v>
      </c>
      <c r="AF50" s="1" t="s">
        <v>50</v>
      </c>
      <c r="AG50" s="1" t="s">
        <v>63</v>
      </c>
      <c r="AJ50" s="1" t="s">
        <v>51</v>
      </c>
      <c r="AK50" s="1" t="s">
        <v>64</v>
      </c>
      <c r="AL50" s="1" t="s">
        <v>557</v>
      </c>
      <c r="AM50" s="1" t="s">
        <v>558</v>
      </c>
    </row>
    <row r="51" spans="1:39" x14ac:dyDescent="0.3">
      <c r="A51" s="1" t="str">
        <f>HYPERLINK("https://hsdes.intel.com/resource/14013186785","14013186785")</f>
        <v>14013186785</v>
      </c>
      <c r="B51" s="1" t="s">
        <v>559</v>
      </c>
      <c r="C51" s="1" t="s">
        <v>674</v>
      </c>
      <c r="F51" s="1" t="s">
        <v>44</v>
      </c>
      <c r="G51" s="1" t="s">
        <v>85</v>
      </c>
      <c r="H51" s="1" t="s">
        <v>37</v>
      </c>
      <c r="I51" s="1" t="s">
        <v>38</v>
      </c>
      <c r="J51" s="1" t="s">
        <v>39</v>
      </c>
      <c r="K51" s="1" t="s">
        <v>467</v>
      </c>
      <c r="L51" s="1">
        <v>15</v>
      </c>
      <c r="M51" s="1">
        <v>10</v>
      </c>
      <c r="N51" s="1" t="s">
        <v>560</v>
      </c>
      <c r="O51" s="1" t="s">
        <v>181</v>
      </c>
      <c r="P51" s="1" t="s">
        <v>561</v>
      </c>
      <c r="Q51" s="1" t="s">
        <v>562</v>
      </c>
      <c r="R51" s="1" t="s">
        <v>563</v>
      </c>
      <c r="S51" s="1" t="s">
        <v>560</v>
      </c>
      <c r="T51" s="1" t="s">
        <v>43</v>
      </c>
      <c r="V51" s="1" t="s">
        <v>185</v>
      </c>
      <c r="W51" s="1" t="s">
        <v>564</v>
      </c>
      <c r="X51" s="1" t="s">
        <v>408</v>
      </c>
      <c r="Y51" s="1" t="s">
        <v>125</v>
      </c>
      <c r="Z51" s="1" t="s">
        <v>478</v>
      </c>
      <c r="AA51" s="1" t="s">
        <v>479</v>
      </c>
      <c r="AC51" s="1" t="s">
        <v>48</v>
      </c>
      <c r="AD51" s="1" t="s">
        <v>164</v>
      </c>
      <c r="AF51" s="1" t="s">
        <v>50</v>
      </c>
      <c r="AG51" s="1" t="s">
        <v>63</v>
      </c>
      <c r="AJ51" s="1" t="s">
        <v>405</v>
      </c>
      <c r="AK51" s="1" t="s">
        <v>64</v>
      </c>
      <c r="AL51" s="1" t="s">
        <v>565</v>
      </c>
      <c r="AM51" s="1" t="s">
        <v>566</v>
      </c>
    </row>
    <row r="52" spans="1:39" x14ac:dyDescent="0.3">
      <c r="A52" s="1" t="str">
        <f>HYPERLINK("https://hsdes.intel.com/resource/14013186938","14013186938")</f>
        <v>14013186938</v>
      </c>
      <c r="B52" s="1" t="s">
        <v>567</v>
      </c>
      <c r="C52" s="1" t="s">
        <v>674</v>
      </c>
      <c r="F52" s="1" t="s">
        <v>87</v>
      </c>
      <c r="G52" s="1" t="s">
        <v>85</v>
      </c>
      <c r="H52" s="1" t="s">
        <v>37</v>
      </c>
      <c r="I52" s="1" t="s">
        <v>38</v>
      </c>
      <c r="J52" s="1" t="s">
        <v>39</v>
      </c>
      <c r="K52" s="1" t="s">
        <v>498</v>
      </c>
      <c r="L52" s="1">
        <v>20</v>
      </c>
      <c r="M52" s="1">
        <v>10</v>
      </c>
      <c r="N52" s="1" t="s">
        <v>568</v>
      </c>
      <c r="O52" s="1" t="s">
        <v>202</v>
      </c>
      <c r="P52" s="1" t="s">
        <v>569</v>
      </c>
      <c r="Q52" s="1" t="s">
        <v>570</v>
      </c>
      <c r="R52" s="1" t="s">
        <v>571</v>
      </c>
      <c r="S52" s="1" t="s">
        <v>568</v>
      </c>
      <c r="T52" s="1" t="s">
        <v>115</v>
      </c>
      <c r="V52" s="1" t="s">
        <v>87</v>
      </c>
      <c r="W52" s="1" t="s">
        <v>572</v>
      </c>
      <c r="X52" s="1" t="s">
        <v>408</v>
      </c>
      <c r="Y52" s="1" t="s">
        <v>125</v>
      </c>
      <c r="Z52" s="1" t="s">
        <v>494</v>
      </c>
      <c r="AA52" s="1" t="s">
        <v>479</v>
      </c>
      <c r="AC52" s="1" t="s">
        <v>48</v>
      </c>
      <c r="AD52" s="1" t="s">
        <v>164</v>
      </c>
      <c r="AF52" s="1" t="s">
        <v>50</v>
      </c>
      <c r="AG52" s="1" t="s">
        <v>63</v>
      </c>
      <c r="AJ52" s="1" t="s">
        <v>51</v>
      </c>
      <c r="AK52" s="1" t="s">
        <v>573</v>
      </c>
      <c r="AL52" s="1" t="s">
        <v>574</v>
      </c>
      <c r="AM52" s="1" t="s">
        <v>575</v>
      </c>
    </row>
    <row r="53" spans="1:39" x14ac:dyDescent="0.3">
      <c r="A53" s="1" t="str">
        <f>HYPERLINK("https://hsdes.intel.com/resource/14013186958","14013186958")</f>
        <v>14013186958</v>
      </c>
      <c r="B53" s="1" t="s">
        <v>576</v>
      </c>
      <c r="C53" s="1" t="s">
        <v>674</v>
      </c>
      <c r="F53" s="1" t="s">
        <v>87</v>
      </c>
      <c r="G53" s="1" t="s">
        <v>88</v>
      </c>
      <c r="H53" s="1" t="s">
        <v>37</v>
      </c>
      <c r="I53" s="1" t="s">
        <v>38</v>
      </c>
      <c r="J53" s="1" t="s">
        <v>39</v>
      </c>
      <c r="K53" s="1" t="s">
        <v>89</v>
      </c>
      <c r="L53" s="1">
        <v>5</v>
      </c>
      <c r="M53" s="1">
        <v>3</v>
      </c>
      <c r="N53" s="1" t="s">
        <v>577</v>
      </c>
      <c r="O53" s="1" t="s">
        <v>91</v>
      </c>
      <c r="P53" s="1" t="s">
        <v>578</v>
      </c>
      <c r="Q53" s="1" t="s">
        <v>483</v>
      </c>
      <c r="R53" s="1" t="s">
        <v>579</v>
      </c>
      <c r="S53" s="1" t="s">
        <v>577</v>
      </c>
      <c r="T53" s="1" t="s">
        <v>95</v>
      </c>
      <c r="V53" s="1" t="s">
        <v>87</v>
      </c>
      <c r="W53" s="1" t="s">
        <v>580</v>
      </c>
      <c r="X53" s="1" t="s">
        <v>408</v>
      </c>
      <c r="Y53" s="1" t="s">
        <v>97</v>
      </c>
      <c r="Z53" s="1" t="s">
        <v>581</v>
      </c>
      <c r="AA53" s="1" t="s">
        <v>582</v>
      </c>
      <c r="AC53" s="1" t="s">
        <v>48</v>
      </c>
      <c r="AD53" s="1" t="s">
        <v>49</v>
      </c>
      <c r="AF53" s="1" t="s">
        <v>50</v>
      </c>
      <c r="AG53" s="1" t="s">
        <v>63</v>
      </c>
      <c r="AJ53" s="1" t="s">
        <v>51</v>
      </c>
      <c r="AK53" s="1" t="s">
        <v>421</v>
      </c>
      <c r="AL53" s="1" t="s">
        <v>583</v>
      </c>
      <c r="AM53" s="1" t="s">
        <v>584</v>
      </c>
    </row>
    <row r="54" spans="1:39" x14ac:dyDescent="0.3">
      <c r="A54" s="1" t="str">
        <f>HYPERLINK("https://hsdes.intel.com/resource/14013187344","14013187344")</f>
        <v>14013187344</v>
      </c>
      <c r="B54" s="1" t="s">
        <v>585</v>
      </c>
      <c r="C54" s="1" t="s">
        <v>674</v>
      </c>
      <c r="F54" s="1" t="s">
        <v>108</v>
      </c>
      <c r="G54" s="1" t="s">
        <v>85</v>
      </c>
      <c r="H54" s="1" t="s">
        <v>37</v>
      </c>
      <c r="I54" s="1" t="s">
        <v>38</v>
      </c>
      <c r="J54" s="1" t="s">
        <v>39</v>
      </c>
      <c r="K54" s="1" t="s">
        <v>586</v>
      </c>
      <c r="L54" s="1">
        <v>18</v>
      </c>
      <c r="M54" s="1">
        <v>15</v>
      </c>
      <c r="N54" s="1" t="s">
        <v>587</v>
      </c>
      <c r="O54" s="1" t="s">
        <v>111</v>
      </c>
      <c r="P54" s="1" t="s">
        <v>588</v>
      </c>
      <c r="Q54" s="1" t="s">
        <v>589</v>
      </c>
      <c r="R54" s="1" t="s">
        <v>590</v>
      </c>
      <c r="S54" s="1" t="s">
        <v>587</v>
      </c>
      <c r="T54" s="1" t="s">
        <v>115</v>
      </c>
      <c r="U54" s="1" t="s">
        <v>263</v>
      </c>
      <c r="V54" s="1" t="s">
        <v>116</v>
      </c>
      <c r="W54" s="1" t="s">
        <v>428</v>
      </c>
      <c r="X54" s="1" t="s">
        <v>408</v>
      </c>
      <c r="Y54" s="1" t="s">
        <v>97</v>
      </c>
      <c r="Z54" s="1" t="s">
        <v>475</v>
      </c>
      <c r="AA54" s="1" t="s">
        <v>469</v>
      </c>
      <c r="AC54" s="1" t="s">
        <v>48</v>
      </c>
      <c r="AD54" s="1" t="s">
        <v>409</v>
      </c>
      <c r="AF54" s="1" t="s">
        <v>165</v>
      </c>
      <c r="AG54" s="1" t="s">
        <v>63</v>
      </c>
      <c r="AJ54" s="1" t="s">
        <v>51</v>
      </c>
      <c r="AK54" s="1" t="s">
        <v>64</v>
      </c>
      <c r="AL54" s="1" t="s">
        <v>591</v>
      </c>
      <c r="AM54" s="1" t="s">
        <v>592</v>
      </c>
    </row>
    <row r="55" spans="1:39" x14ac:dyDescent="0.3">
      <c r="A55" s="1" t="str">
        <f>HYPERLINK("https://hsdes.intel.com/resource/14013187781","14013187781")</f>
        <v>14013187781</v>
      </c>
      <c r="B55" s="1" t="s">
        <v>593</v>
      </c>
      <c r="C55" s="1" t="s">
        <v>674</v>
      </c>
      <c r="F55" s="1" t="s">
        <v>44</v>
      </c>
      <c r="G55" s="1" t="s">
        <v>85</v>
      </c>
      <c r="H55" s="1" t="s">
        <v>37</v>
      </c>
      <c r="I55" s="1" t="s">
        <v>38</v>
      </c>
      <c r="J55" s="1" t="s">
        <v>39</v>
      </c>
      <c r="K55" s="1" t="s">
        <v>467</v>
      </c>
      <c r="L55" s="1">
        <v>8</v>
      </c>
      <c r="M55" s="1">
        <v>6</v>
      </c>
      <c r="N55" s="1" t="s">
        <v>594</v>
      </c>
      <c r="O55" s="1" t="s">
        <v>181</v>
      </c>
      <c r="P55" s="1" t="s">
        <v>595</v>
      </c>
      <c r="Q55" s="1" t="s">
        <v>383</v>
      </c>
      <c r="R55" s="1" t="s">
        <v>596</v>
      </c>
      <c r="S55" s="1" t="s">
        <v>594</v>
      </c>
      <c r="T55" s="1" t="s">
        <v>115</v>
      </c>
      <c r="V55" s="1" t="s">
        <v>185</v>
      </c>
      <c r="W55" s="1" t="s">
        <v>597</v>
      </c>
      <c r="X55" s="1" t="s">
        <v>408</v>
      </c>
      <c r="Y55" s="1" t="s">
        <v>169</v>
      </c>
      <c r="Z55" s="1" t="s">
        <v>475</v>
      </c>
      <c r="AA55" s="1" t="s">
        <v>469</v>
      </c>
      <c r="AC55" s="1" t="s">
        <v>48</v>
      </c>
      <c r="AD55" s="1" t="s">
        <v>164</v>
      </c>
      <c r="AF55" s="1" t="s">
        <v>50</v>
      </c>
      <c r="AG55" s="1" t="s">
        <v>63</v>
      </c>
      <c r="AJ55" s="1" t="s">
        <v>51</v>
      </c>
      <c r="AK55" s="1" t="s">
        <v>64</v>
      </c>
      <c r="AL55" s="1" t="s">
        <v>598</v>
      </c>
      <c r="AM55" s="1" t="s">
        <v>599</v>
      </c>
    </row>
    <row r="56" spans="1:39" x14ac:dyDescent="0.3">
      <c r="A56" s="1" t="str">
        <f>HYPERLINK("https://hsdes.intel.com/resource/14013187803","14013187803")</f>
        <v>14013187803</v>
      </c>
      <c r="B56" s="1" t="s">
        <v>600</v>
      </c>
      <c r="C56" s="1" t="s">
        <v>674</v>
      </c>
      <c r="F56" s="1" t="s">
        <v>108</v>
      </c>
      <c r="G56" s="1" t="s">
        <v>85</v>
      </c>
      <c r="H56" s="1" t="s">
        <v>37</v>
      </c>
      <c r="I56" s="1" t="s">
        <v>38</v>
      </c>
      <c r="J56" s="1" t="s">
        <v>39</v>
      </c>
      <c r="K56" s="1" t="s">
        <v>601</v>
      </c>
      <c r="L56" s="1">
        <v>20</v>
      </c>
      <c r="M56" s="1">
        <v>15</v>
      </c>
      <c r="N56" s="1" t="s">
        <v>602</v>
      </c>
      <c r="O56" s="1" t="s">
        <v>111</v>
      </c>
      <c r="P56" s="1" t="s">
        <v>603</v>
      </c>
      <c r="Q56" s="1" t="s">
        <v>604</v>
      </c>
      <c r="R56" s="1" t="s">
        <v>605</v>
      </c>
      <c r="S56" s="1" t="s">
        <v>602</v>
      </c>
      <c r="T56" s="1" t="s">
        <v>115</v>
      </c>
      <c r="U56" s="1" t="s">
        <v>263</v>
      </c>
      <c r="V56" s="1" t="s">
        <v>116</v>
      </c>
      <c r="W56" s="1" t="s">
        <v>606</v>
      </c>
      <c r="X56" s="1" t="s">
        <v>408</v>
      </c>
      <c r="Y56" s="1" t="s">
        <v>46</v>
      </c>
      <c r="Z56" s="1" t="s">
        <v>478</v>
      </c>
      <c r="AA56" s="1" t="s">
        <v>479</v>
      </c>
      <c r="AC56" s="1" t="s">
        <v>48</v>
      </c>
      <c r="AD56" s="1" t="s">
        <v>164</v>
      </c>
      <c r="AF56" s="1" t="s">
        <v>165</v>
      </c>
      <c r="AG56" s="1" t="s">
        <v>63</v>
      </c>
      <c r="AJ56" s="1" t="s">
        <v>51</v>
      </c>
      <c r="AK56" s="1" t="s">
        <v>64</v>
      </c>
      <c r="AL56" s="1" t="s">
        <v>607</v>
      </c>
      <c r="AM56" s="1" t="s">
        <v>608</v>
      </c>
    </row>
    <row r="57" spans="1:39" x14ac:dyDescent="0.3">
      <c r="A57" s="1" t="str">
        <f>HYPERLINK("https://hsdes.intel.com/resource/14013187815","14013187815")</f>
        <v>14013187815</v>
      </c>
      <c r="B57" s="1" t="s">
        <v>609</v>
      </c>
      <c r="C57" s="1" t="s">
        <v>674</v>
      </c>
      <c r="F57" s="1" t="s">
        <v>44</v>
      </c>
      <c r="G57" s="1" t="s">
        <v>85</v>
      </c>
      <c r="H57" s="1" t="s">
        <v>37</v>
      </c>
      <c r="I57" s="1" t="s">
        <v>38</v>
      </c>
      <c r="J57" s="1" t="s">
        <v>39</v>
      </c>
      <c r="K57" s="1" t="s">
        <v>489</v>
      </c>
      <c r="L57" s="1">
        <v>25</v>
      </c>
      <c r="M57" s="1">
        <v>20</v>
      </c>
      <c r="N57" s="1" t="s">
        <v>610</v>
      </c>
      <c r="O57" s="1" t="s">
        <v>146</v>
      </c>
      <c r="P57" s="1" t="s">
        <v>611</v>
      </c>
      <c r="Q57" s="1" t="s">
        <v>214</v>
      </c>
      <c r="R57" s="1" t="s">
        <v>612</v>
      </c>
      <c r="S57" s="1" t="s">
        <v>610</v>
      </c>
      <c r="T57" s="1" t="s">
        <v>43</v>
      </c>
      <c r="V57" s="1" t="s">
        <v>44</v>
      </c>
      <c r="W57" s="1" t="s">
        <v>613</v>
      </c>
      <c r="X57" s="1" t="s">
        <v>408</v>
      </c>
      <c r="Y57" s="1" t="s">
        <v>97</v>
      </c>
      <c r="Z57" s="1" t="s">
        <v>494</v>
      </c>
      <c r="AA57" s="1" t="s">
        <v>479</v>
      </c>
      <c r="AC57" s="1" t="s">
        <v>48</v>
      </c>
      <c r="AD57" s="1" t="s">
        <v>164</v>
      </c>
      <c r="AF57" s="1" t="s">
        <v>165</v>
      </c>
      <c r="AG57" s="1" t="s">
        <v>63</v>
      </c>
      <c r="AJ57" s="1" t="s">
        <v>51</v>
      </c>
      <c r="AK57" s="1" t="s">
        <v>64</v>
      </c>
      <c r="AL57" s="1" t="s">
        <v>614</v>
      </c>
      <c r="AM57" s="1" t="s">
        <v>615</v>
      </c>
    </row>
    <row r="58" spans="1:39" x14ac:dyDescent="0.3">
      <c r="A58" s="1" t="str">
        <f>HYPERLINK("https://hsdes.intel.com/resource/14013187829","14013187829")</f>
        <v>14013187829</v>
      </c>
      <c r="B58" s="1" t="s">
        <v>616</v>
      </c>
      <c r="C58" s="1" t="s">
        <v>674</v>
      </c>
      <c r="F58" s="1" t="s">
        <v>108</v>
      </c>
      <c r="G58" s="1" t="s">
        <v>85</v>
      </c>
      <c r="H58" s="1" t="s">
        <v>37</v>
      </c>
      <c r="I58" s="1" t="s">
        <v>38</v>
      </c>
      <c r="J58" s="1" t="s">
        <v>39</v>
      </c>
      <c r="K58" s="1" t="s">
        <v>467</v>
      </c>
      <c r="L58" s="1">
        <v>18</v>
      </c>
      <c r="M58" s="1">
        <v>10</v>
      </c>
      <c r="N58" s="1" t="s">
        <v>617</v>
      </c>
      <c r="O58" s="1" t="s">
        <v>111</v>
      </c>
      <c r="P58" s="1" t="s">
        <v>618</v>
      </c>
      <c r="Q58" s="1" t="s">
        <v>619</v>
      </c>
      <c r="R58" s="1" t="s">
        <v>620</v>
      </c>
      <c r="S58" s="1" t="s">
        <v>617</v>
      </c>
      <c r="T58" s="1" t="s">
        <v>115</v>
      </c>
      <c r="U58" s="1" t="s">
        <v>263</v>
      </c>
      <c r="V58" s="1" t="s">
        <v>116</v>
      </c>
      <c r="W58" s="1" t="s">
        <v>621</v>
      </c>
      <c r="X58" s="1" t="s">
        <v>408</v>
      </c>
      <c r="Y58" s="1" t="s">
        <v>97</v>
      </c>
      <c r="Z58" s="1" t="s">
        <v>475</v>
      </c>
      <c r="AA58" s="1" t="s">
        <v>469</v>
      </c>
      <c r="AC58" s="1" t="s">
        <v>48</v>
      </c>
      <c r="AD58" s="1" t="s">
        <v>409</v>
      </c>
      <c r="AF58" s="1" t="s">
        <v>50</v>
      </c>
      <c r="AG58" s="1" t="s">
        <v>63</v>
      </c>
      <c r="AJ58" s="1" t="s">
        <v>51</v>
      </c>
      <c r="AK58" s="1" t="s">
        <v>64</v>
      </c>
      <c r="AL58" s="1" t="s">
        <v>622</v>
      </c>
      <c r="AM58" s="1" t="s">
        <v>623</v>
      </c>
    </row>
    <row r="59" spans="1:39" x14ac:dyDescent="0.3">
      <c r="A59" s="1" t="str">
        <f>HYPERLINK("https://hsdes.intel.com/resource/14013187886","14013187886")</f>
        <v>14013187886</v>
      </c>
      <c r="B59" s="1" t="s">
        <v>624</v>
      </c>
      <c r="C59" s="1" t="s">
        <v>674</v>
      </c>
      <c r="F59" s="1" t="s">
        <v>44</v>
      </c>
      <c r="G59" s="1" t="s">
        <v>85</v>
      </c>
      <c r="H59" s="1" t="s">
        <v>37</v>
      </c>
      <c r="I59" s="1" t="s">
        <v>38</v>
      </c>
      <c r="J59" s="1" t="s">
        <v>39</v>
      </c>
      <c r="K59" s="1" t="s">
        <v>489</v>
      </c>
      <c r="L59" s="1">
        <v>20</v>
      </c>
      <c r="M59" s="1">
        <v>15</v>
      </c>
      <c r="N59" s="1" t="s">
        <v>625</v>
      </c>
      <c r="O59" s="1" t="s">
        <v>146</v>
      </c>
      <c r="P59" s="1" t="s">
        <v>626</v>
      </c>
      <c r="Q59" s="1" t="s">
        <v>627</v>
      </c>
      <c r="R59" s="1">
        <v>16011000546</v>
      </c>
      <c r="S59" s="1" t="s">
        <v>625</v>
      </c>
      <c r="T59" s="1" t="s">
        <v>115</v>
      </c>
      <c r="V59" s="1" t="s">
        <v>44</v>
      </c>
      <c r="W59" s="1" t="s">
        <v>628</v>
      </c>
      <c r="X59" s="1" t="s">
        <v>408</v>
      </c>
      <c r="Y59" s="1" t="s">
        <v>125</v>
      </c>
      <c r="Z59" s="1" t="s">
        <v>629</v>
      </c>
      <c r="AA59" s="1" t="s">
        <v>630</v>
      </c>
      <c r="AC59" s="1" t="s">
        <v>48</v>
      </c>
      <c r="AD59" s="1" t="s">
        <v>164</v>
      </c>
      <c r="AF59" s="1" t="s">
        <v>165</v>
      </c>
      <c r="AG59" s="1" t="s">
        <v>63</v>
      </c>
      <c r="AJ59" s="1" t="s">
        <v>51</v>
      </c>
      <c r="AK59" s="1" t="s">
        <v>64</v>
      </c>
      <c r="AL59" s="1" t="s">
        <v>628</v>
      </c>
      <c r="AM59" s="1" t="s">
        <v>631</v>
      </c>
    </row>
    <row r="60" spans="1:39" x14ac:dyDescent="0.3">
      <c r="A60" s="1" t="str">
        <f>HYPERLINK("https://hsdes.intel.com/resource/16012542796","16012542796")</f>
        <v>16012542796</v>
      </c>
      <c r="B60" s="1" t="s">
        <v>632</v>
      </c>
      <c r="C60" s="1" t="s">
        <v>674</v>
      </c>
      <c r="F60" s="1" t="s">
        <v>44</v>
      </c>
      <c r="G60" s="1" t="s">
        <v>85</v>
      </c>
      <c r="H60" s="1" t="s">
        <v>37</v>
      </c>
      <c r="I60" s="1" t="s">
        <v>633</v>
      </c>
      <c r="J60" s="1" t="s">
        <v>39</v>
      </c>
      <c r="K60" s="1" t="s">
        <v>467</v>
      </c>
      <c r="L60" s="1">
        <v>20</v>
      </c>
      <c r="M60" s="1">
        <v>15</v>
      </c>
      <c r="N60" s="1" t="s">
        <v>625</v>
      </c>
      <c r="O60" s="1" t="s">
        <v>146</v>
      </c>
      <c r="P60" s="1" t="s">
        <v>626</v>
      </c>
      <c r="Q60" s="1" t="s">
        <v>627</v>
      </c>
      <c r="S60" s="1" t="s">
        <v>625</v>
      </c>
      <c r="T60" s="1" t="s">
        <v>115</v>
      </c>
      <c r="V60" s="1" t="s">
        <v>44</v>
      </c>
      <c r="W60" s="1" t="s">
        <v>634</v>
      </c>
      <c r="X60" s="1" t="s">
        <v>408</v>
      </c>
      <c r="Y60" s="1" t="s">
        <v>125</v>
      </c>
      <c r="Z60" s="1" t="s">
        <v>635</v>
      </c>
      <c r="AA60" s="1" t="s">
        <v>630</v>
      </c>
      <c r="AC60" s="1" t="s">
        <v>48</v>
      </c>
      <c r="AD60" s="1" t="s">
        <v>164</v>
      </c>
      <c r="AF60" s="1" t="s">
        <v>165</v>
      </c>
      <c r="AG60" s="1" t="s">
        <v>63</v>
      </c>
      <c r="AJ60" s="1" t="s">
        <v>51</v>
      </c>
      <c r="AK60" s="1" t="s">
        <v>636</v>
      </c>
      <c r="AL60" s="1" t="s">
        <v>637</v>
      </c>
      <c r="AM60" s="1" t="s">
        <v>638</v>
      </c>
    </row>
    <row r="61" spans="1:39" x14ac:dyDescent="0.3">
      <c r="A61" s="1" t="str">
        <f>HYPERLINK("https://hsdes.intel.com/resource/16012542869","16012542869")</f>
        <v>16012542869</v>
      </c>
      <c r="B61" s="1" t="s">
        <v>639</v>
      </c>
      <c r="C61" s="1" t="s">
        <v>674</v>
      </c>
      <c r="F61" s="1" t="s">
        <v>44</v>
      </c>
      <c r="G61" s="1" t="s">
        <v>85</v>
      </c>
      <c r="H61" s="1" t="s">
        <v>37</v>
      </c>
      <c r="I61" s="1" t="s">
        <v>633</v>
      </c>
      <c r="J61" s="1" t="s">
        <v>39</v>
      </c>
      <c r="K61" s="1" t="s">
        <v>586</v>
      </c>
      <c r="L61" s="1">
        <v>20</v>
      </c>
      <c r="M61" s="1">
        <v>15</v>
      </c>
      <c r="N61" s="1" t="s">
        <v>625</v>
      </c>
      <c r="O61" s="1" t="s">
        <v>146</v>
      </c>
      <c r="P61" s="1" t="s">
        <v>626</v>
      </c>
      <c r="Q61" s="1" t="s">
        <v>627</v>
      </c>
      <c r="S61" s="1" t="s">
        <v>625</v>
      </c>
      <c r="T61" s="1" t="s">
        <v>115</v>
      </c>
      <c r="V61" s="1" t="s">
        <v>44</v>
      </c>
      <c r="W61" s="1" t="s">
        <v>640</v>
      </c>
      <c r="X61" s="1" t="s">
        <v>408</v>
      </c>
      <c r="Y61" s="1" t="s">
        <v>125</v>
      </c>
      <c r="Z61" s="1" t="s">
        <v>629</v>
      </c>
      <c r="AA61" s="1" t="s">
        <v>630</v>
      </c>
      <c r="AC61" s="1" t="s">
        <v>48</v>
      </c>
      <c r="AD61" s="1" t="s">
        <v>164</v>
      </c>
      <c r="AF61" s="1" t="s">
        <v>165</v>
      </c>
      <c r="AG61" s="1" t="s">
        <v>63</v>
      </c>
      <c r="AJ61" s="1" t="s">
        <v>51</v>
      </c>
      <c r="AK61" s="1" t="s">
        <v>636</v>
      </c>
      <c r="AL61" s="1" t="s">
        <v>641</v>
      </c>
      <c r="AM61" s="1" t="s">
        <v>642</v>
      </c>
    </row>
    <row r="62" spans="1:39" x14ac:dyDescent="0.3">
      <c r="A62" s="1" t="str">
        <f>HYPERLINK("https://hsdes.intel.com/resource/16012544000","16012544000")</f>
        <v>16012544000</v>
      </c>
      <c r="B62" s="1" t="s">
        <v>643</v>
      </c>
      <c r="C62" s="1" t="s">
        <v>674</v>
      </c>
      <c r="F62" s="1" t="s">
        <v>44</v>
      </c>
      <c r="G62" s="1" t="s">
        <v>85</v>
      </c>
      <c r="H62" s="1" t="s">
        <v>37</v>
      </c>
      <c r="I62" s="1" t="s">
        <v>633</v>
      </c>
      <c r="J62" s="1" t="s">
        <v>39</v>
      </c>
      <c r="K62" s="1" t="s">
        <v>644</v>
      </c>
      <c r="L62" s="1">
        <v>20</v>
      </c>
      <c r="M62" s="1">
        <v>15</v>
      </c>
      <c r="N62" s="1" t="s">
        <v>625</v>
      </c>
      <c r="O62" s="1" t="s">
        <v>146</v>
      </c>
      <c r="P62" s="1" t="s">
        <v>626</v>
      </c>
      <c r="Q62" s="1" t="s">
        <v>627</v>
      </c>
      <c r="S62" s="1" t="s">
        <v>625</v>
      </c>
      <c r="T62" s="1" t="s">
        <v>115</v>
      </c>
      <c r="V62" s="1" t="s">
        <v>185</v>
      </c>
      <c r="W62" s="1" t="s">
        <v>645</v>
      </c>
      <c r="X62" s="1" t="s">
        <v>408</v>
      </c>
      <c r="Y62" s="1" t="s">
        <v>125</v>
      </c>
      <c r="Z62" s="1" t="s">
        <v>646</v>
      </c>
      <c r="AA62" s="1" t="s">
        <v>630</v>
      </c>
      <c r="AC62" s="1" t="s">
        <v>48</v>
      </c>
      <c r="AD62" s="1" t="s">
        <v>164</v>
      </c>
      <c r="AF62" s="1" t="s">
        <v>165</v>
      </c>
      <c r="AG62" s="1" t="s">
        <v>63</v>
      </c>
      <c r="AJ62" s="1" t="s">
        <v>51</v>
      </c>
      <c r="AK62" s="1" t="s">
        <v>636</v>
      </c>
      <c r="AL62" s="1" t="s">
        <v>647</v>
      </c>
      <c r="AM62" s="1" t="s">
        <v>648</v>
      </c>
    </row>
    <row r="63" spans="1:39" x14ac:dyDescent="0.3">
      <c r="A63" s="1" t="str">
        <f>HYPERLINK("https://hsdes.intel.com/resource/16012544842","16012544842")</f>
        <v>16012544842</v>
      </c>
      <c r="B63" s="1" t="s">
        <v>649</v>
      </c>
      <c r="C63" s="1" t="s">
        <v>674</v>
      </c>
      <c r="F63" s="1" t="s">
        <v>44</v>
      </c>
      <c r="G63" s="1" t="s">
        <v>85</v>
      </c>
      <c r="H63" s="1" t="s">
        <v>37</v>
      </c>
      <c r="I63" s="1" t="s">
        <v>633</v>
      </c>
      <c r="J63" s="1" t="s">
        <v>39</v>
      </c>
      <c r="K63" s="1" t="s">
        <v>586</v>
      </c>
      <c r="L63" s="1">
        <v>20</v>
      </c>
      <c r="M63" s="1">
        <v>15</v>
      </c>
      <c r="N63" s="1" t="s">
        <v>625</v>
      </c>
      <c r="O63" s="1" t="s">
        <v>146</v>
      </c>
      <c r="P63" s="1" t="s">
        <v>626</v>
      </c>
      <c r="Q63" s="1" t="s">
        <v>627</v>
      </c>
      <c r="S63" s="1" t="s">
        <v>625</v>
      </c>
      <c r="T63" s="1" t="s">
        <v>115</v>
      </c>
      <c r="V63" s="1" t="s">
        <v>44</v>
      </c>
      <c r="W63" s="1" t="s">
        <v>650</v>
      </c>
      <c r="X63" s="1" t="s">
        <v>408</v>
      </c>
      <c r="Y63" s="1" t="s">
        <v>125</v>
      </c>
      <c r="Z63" s="1" t="s">
        <v>629</v>
      </c>
      <c r="AA63" s="1" t="s">
        <v>630</v>
      </c>
      <c r="AC63" s="1" t="s">
        <v>48</v>
      </c>
      <c r="AD63" s="1" t="s">
        <v>164</v>
      </c>
      <c r="AF63" s="1" t="s">
        <v>165</v>
      </c>
      <c r="AG63" s="1" t="s">
        <v>63</v>
      </c>
      <c r="AJ63" s="1" t="s">
        <v>51</v>
      </c>
      <c r="AK63" s="1" t="s">
        <v>636</v>
      </c>
      <c r="AL63" s="1" t="s">
        <v>651</v>
      </c>
      <c r="AM63" s="1" t="s">
        <v>652</v>
      </c>
    </row>
    <row r="64" spans="1:39" x14ac:dyDescent="0.3">
      <c r="A64" s="1" t="str">
        <f>HYPERLINK("https://hsdes.intel.com/resource/16012555183","16012555183")</f>
        <v>16012555183</v>
      </c>
      <c r="B64" s="1" t="s">
        <v>653</v>
      </c>
      <c r="C64" s="1" t="s">
        <v>674</v>
      </c>
      <c r="F64" s="1" t="s">
        <v>87</v>
      </c>
      <c r="G64" s="1" t="s">
        <v>88</v>
      </c>
      <c r="H64" s="1" t="s">
        <v>37</v>
      </c>
      <c r="I64" s="1" t="s">
        <v>38</v>
      </c>
      <c r="J64" s="1" t="s">
        <v>39</v>
      </c>
      <c r="K64" s="1" t="s">
        <v>89</v>
      </c>
      <c r="L64" s="1">
        <v>10</v>
      </c>
      <c r="M64" s="1">
        <v>5</v>
      </c>
      <c r="N64" s="1" t="s">
        <v>654</v>
      </c>
      <c r="O64" s="1" t="s">
        <v>91</v>
      </c>
      <c r="P64" s="1" t="s">
        <v>92</v>
      </c>
      <c r="Q64" s="1" t="s">
        <v>93</v>
      </c>
      <c r="R64" s="1" t="s">
        <v>655</v>
      </c>
      <c r="S64" s="1" t="s">
        <v>654</v>
      </c>
      <c r="T64" s="1" t="s">
        <v>95</v>
      </c>
      <c r="V64" s="1" t="s">
        <v>87</v>
      </c>
      <c r="W64" s="1" t="s">
        <v>656</v>
      </c>
      <c r="X64" s="1" t="s">
        <v>408</v>
      </c>
      <c r="Y64" s="1" t="s">
        <v>97</v>
      </c>
      <c r="Z64" s="1" t="s">
        <v>657</v>
      </c>
      <c r="AA64" s="1" t="s">
        <v>658</v>
      </c>
      <c r="AC64" s="1" t="s">
        <v>48</v>
      </c>
      <c r="AD64" s="1" t="s">
        <v>49</v>
      </c>
      <c r="AF64" s="1" t="s">
        <v>50</v>
      </c>
      <c r="AG64" s="1" t="s">
        <v>63</v>
      </c>
      <c r="AJ64" s="1" t="s">
        <v>336</v>
      </c>
      <c r="AK64" s="1" t="s">
        <v>636</v>
      </c>
      <c r="AL64" s="1" t="s">
        <v>659</v>
      </c>
      <c r="AM64" s="1" t="s">
        <v>660</v>
      </c>
    </row>
    <row r="65" spans="1:39" x14ac:dyDescent="0.3">
      <c r="A65" s="1" t="str">
        <f>HYPERLINK("https://hsdes.intel.com/resource/16014864801","16014864801")</f>
        <v>16014864801</v>
      </c>
      <c r="B65" s="1" t="s">
        <v>661</v>
      </c>
      <c r="C65" s="1" t="s">
        <v>674</v>
      </c>
      <c r="F65" s="1" t="s">
        <v>108</v>
      </c>
      <c r="G65" s="1" t="s">
        <v>88</v>
      </c>
      <c r="H65" s="1" t="s">
        <v>37</v>
      </c>
      <c r="I65" s="1" t="s">
        <v>38</v>
      </c>
      <c r="J65" s="1" t="s">
        <v>39</v>
      </c>
      <c r="K65" s="1" t="s">
        <v>662</v>
      </c>
      <c r="L65" s="1">
        <v>7</v>
      </c>
      <c r="M65" s="1">
        <v>6</v>
      </c>
      <c r="N65" s="1" t="s">
        <v>663</v>
      </c>
      <c r="O65" s="1" t="s">
        <v>111</v>
      </c>
      <c r="P65" s="1" t="s">
        <v>664</v>
      </c>
      <c r="Q65" s="1" t="s">
        <v>665</v>
      </c>
      <c r="S65" s="1" t="s">
        <v>663</v>
      </c>
      <c r="T65" s="1" t="s">
        <v>115</v>
      </c>
      <c r="V65" s="1" t="s">
        <v>116</v>
      </c>
      <c r="W65" s="1" t="s">
        <v>666</v>
      </c>
      <c r="X65" s="1" t="s">
        <v>45</v>
      </c>
      <c r="Y65" s="1" t="s">
        <v>97</v>
      </c>
      <c r="Z65" s="1" t="s">
        <v>667</v>
      </c>
      <c r="AA65" s="1" t="s">
        <v>668</v>
      </c>
      <c r="AC65" s="1" t="s">
        <v>48</v>
      </c>
      <c r="AD65" s="1" t="s">
        <v>49</v>
      </c>
      <c r="AF65" s="1" t="s">
        <v>165</v>
      </c>
      <c r="AG65" s="1" t="s">
        <v>63</v>
      </c>
      <c r="AJ65" s="1" t="s">
        <v>51</v>
      </c>
      <c r="AK65" s="1" t="s">
        <v>669</v>
      </c>
      <c r="AL65" s="1" t="s">
        <v>670</v>
      </c>
      <c r="AM65" s="1" t="s">
        <v>671</v>
      </c>
    </row>
  </sheetData>
  <autoFilter ref="A1:AM65"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2022-08-22T12:03:44Z</dcterms:created>
  <dcterms:modified xsi:type="dcterms:W3CDTF">2022-12-01T05:30:13Z</dcterms:modified>
</cp:coreProperties>
</file>