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1_{2A37263A-A043-48FA-9656-D8805188EB3B}" xr6:coauthVersionLast="47" xr6:coauthVersionMax="47" xr10:uidLastSave="{00000000-0000-0000-0000-000000000000}"/>
  <bookViews>
    <workbookView xWindow="-108" yWindow="-108" windowWidth="23256" windowHeight="12576" xr2:uid="{00000000-000D-0000-FFFF-FFFF00000000}"/>
  </bookViews>
  <sheets>
    <sheet name="RPL_S_IFWI_Test suite_FV_3SDC1_" sheetId="1" r:id="rId1"/>
  </sheets>
  <definedNames>
    <definedName name="_xlnm._FilterDatabase" localSheetId="0" hidden="1">'RPL_S_IFWI_Test suite_FV_3SDC1_'!$A$1:$AL$72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alcChain>
</file>

<file path=xl/sharedStrings.xml><?xml version="1.0" encoding="utf-8"?>
<sst xmlns="http://schemas.openxmlformats.org/spreadsheetml/2006/main" count="2105" uniqueCount="715">
  <si>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</si>
  <si>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</si>
  <si>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</si>
  <si>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</si>
  <si>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</si>
  <si>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</si>
  <si>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</si>
  <si>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</si>
  <si>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</si>
  <si>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</si>
  <si>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</si>
  <si>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</si>
  <si>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</si>
  <si>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</si>
  <si>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</si>
  <si>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</si>
  <si>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</si>
  <si>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</si>
  <si>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</si>
  <si>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</si>
  <si>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</si>
  <si>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</si>
  <si>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</si>
  <si>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</si>
  <si>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</si>
  <si>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</si>
  <si>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</si>
  <si>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</si>
  <si>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</si>
  <si>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</si>
  <si>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</si>
  <si>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</si>
  <si>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</si>
  <si>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</si>
  <si>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</si>
  <si>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</si>
  <si>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</si>
  <si>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</si>
  <si>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</si>
  <si>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</si>
  <si>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</si>
  <si>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</si>
  <si>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</si>
  <si>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</si>
  <si>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</si>
  <si>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</si>
  <si>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</si>
  <si>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</si>
  <si>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</si>
  <si>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</si>
  <si>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</si>
  <si>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</si>
  <si>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</si>
  <si>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</si>
  <si>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</si>
  <si>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</si>
  <si>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</si>
  <si>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</si>
  <si>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</si>
  <si>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</si>
  <si>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MTL_S_BIOS_Emulation,RPL_Px_PO_P1,ADL-S_Post-Si_In_Production,RPL_SBGA_IFWI_PO_Phase1,MTL_IFWI_CBV_BIOS,RPL_P_PO_P1,ARL_Px_IFWI_CI,MTL_M_P_PV_POR</t>
  </si>
  <si>
    <t>athirarx</t>
  </si>
  <si>
    <t>common,emulation.ip,silicon,simulation.ip</t>
  </si>
  <si>
    <t>TCSS</t>
  </si>
  <si>
    <t>raghav3x</t>
  </si>
  <si>
    <t>2-high</t>
  </si>
  <si>
    <t>open.review_complete_pending_dryrun</t>
  </si>
  <si>
    <t>Medium</t>
  </si>
  <si>
    <t>High</t>
  </si>
  <si>
    <t>Verify if user can edit Network Name under MEBx menu in BIOS</t>
  </si>
  <si>
    <t>sumith2x</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</si>
  <si>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</si>
  <si>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</si>
  <si>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</si>
  <si>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</si>
  <si>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</si>
  <si>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</si>
  <si>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</si>
  <si>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</si>
  <si>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bios.alderlake,bios.arrowlake,bios.lunarlake,bios.meteorlake,bios.raptorlake,ifwi.lunarlake,ifwi.meteorlake,ifwi.raptorlake</t>
  </si>
  <si>
    <t>bios.alderlake,bios.raptorlake,ifwi.meteorlake,ifwi.raptorlake</t>
  </si>
  <si>
    <t>open.test_update_phase</t>
  </si>
  <si>
    <t>objective of this test case to verify if user can edit Network Name under MEBx menu in BIOS</t>
  </si>
  <si>
    <t>UTR_SYNC,RPL_S_MASTER,RPL-S_2SDC3,RPL_S_MASTER,RPL_S_BACKWARDCOMP,MTL_S_MASTER,MTL_P_MASTER,MTL_M_MASTER,ADL-S_4SDC2,ADL-S_4SDC4,IFWI_COMMON_UNIFIED,IFWI_TEST_SUITE,MTL_Test_Suite,ADL-P_5SGC1,ADL-M_5SGC1,NA_4_FHF,ADL_SBGA_5GC,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ADL_SBGA_3DC4,MTL-M_5SGC1,MTL-M_3SDC3,MTL-M_2SDC4,MTL-M_2SDC5,MTL-M_2SDC6,MTL_IFWI_CBV_CSME,MTL_IFWI_CBV_BIOS,MTL-P_5SGC1,MTL-P_3SDC4,MTL-P_2SDC6,RPL-P_5SGC1,RPL-P_3SDC2,RPL-P_2SDC4,RPL-P_2SDC5</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</si>
  <si>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</si>
  <si>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</si>
  <si>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</si>
  <si>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</si>
  <si>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5SGC_1DPC,MTL-M_5SGC1,MTL-M_3SDC3,MTL-M_2SDC4,MTL-M_2SDC5,MTL-M_2SDC6,MTL_IFWI_CBV_PMC,MTL_IFWI_CBV_CSME,MTL_IFWI_CBV_CSME,MTL_IFWI_CBV_BIOS,MTL-P_5SGC1,MTL-P_3SDC4,MTL-P_2SDC6,RPL-P_5SGC1,RPL-P_3SDC2,RPL-P_2SDC4,RPL-P_2SDC5</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</si>
  <si>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</si>
  <si>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</si>
  <si>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</si>
  <si>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</si>
  <si>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</si>
  <si>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</si>
  <si>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</si>
  <si>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</si>
  <si>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</si>
  <si>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</si>
  <si>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</si>
  <si>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</si>
  <si>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</si>
  <si>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</si>
  <si>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</si>
  <si>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</si>
  <si>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</si>
  <si>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</si>
  <si>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</si>
  <si>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</si>
  <si>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</si>
  <si>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</si>
  <si>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RPL-P_3SDC2,MTL_S_DELTA_FR_COVERAGE,ADL_N_REV0,ADL-N_REV1,ADL_SBGA_5GC,ADL_SBGA_3DC1,ADL_SBGA_3DC2,ADL_SBGA_3DC3,ADL_SBGA_3DC4,RPL-SBGA_5SC,RPL-SBGA_3SC1,RPL-P_3SDC3,RPL-S_2SDC7,MTL_M_P_PV_POR,MTL-M_4SDC1,MTL-M_4SDC2,MTL-M_3SDC3,MTL-M_2SDC4,MTL-M_2SDC5,MTL-M_2SDC6,LNL_M_PSS1.0,RPL-P_2SDC4,RPL-Px_2SDC1,MTL_M_P_PV_POR,IFWI_COVERAGE_DELTA</t>
  </si>
  <si>
    <t>common,emulation.ip,fpga.hybrid,silicon,simulation.ip</t>
  </si>
  <si>
    <t>Debug Interfaces and Traces</t>
  </si>
  <si>
    <t>Socwatch</t>
  </si>
  <si>
    <t>rohith2x</t>
  </si>
  <si>
    <t>bios.platform,fw.ifwi.pmc</t>
  </si>
  <si>
    <t>Power Management</t>
  </si>
  <si>
    <t>windows.20h2_vibranium.x64</t>
  </si>
  <si>
    <t>reddyv5x</t>
  </si>
  <si>
    <t>4-low</t>
  </si>
  <si>
    <t>L4 Extended-FV</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</si>
  <si>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</si>
  <si>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</si>
  <si>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</si>
  <si>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</si>
  <si>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</si>
  <si>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</si>
  <si>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</si>
  <si>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</si>
  <si>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</si>
  <si>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ocketlake,bios.tigerlake,bios.whiskeylake,ifwi.cannonlake,ifwi.coffeelake,ifwi.cometlake,ifwi.icelake,ifwi.lakefield,ifwi.lunarlake,ifwi.meteorlake,ifwi.raptorlake,ifwi.tigerlake,ifwi.whiskeylake</t>
  </si>
  <si>
    <t>bios.alderlake,bios.cannonlake,bios.coffeelake,bios.cometlake,bios.icelake-client,bios.jasperlake,bios.lakefield,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</si>
  <si>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</si>
  <si>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RPL-SBGA_2SC1,RPL-SBGA_2SC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t>
  </si>
  <si>
    <t>Verify System trace via BSSB interface over Type-A port</t>
  </si>
  <si>
    <t>bios.platform,fw.ifwi.others,fw.ifwi.pchc</t>
  </si>
  <si>
    <t>CSS-IVE-99314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</si>
  <si>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</si>
  <si>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</si>
  <si>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</si>
  <si>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</si>
  <si>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lunarlake,ifwi.meteorlake,ifwi.raptorlake,ifwi.tiger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</si>
  <si>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</si>
  <si>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</si>
  <si>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t>
  </si>
  <si>
    <t>Verify SUT support Debug Trace log capture - Route traces to System Memory</t>
  </si>
  <si>
    <t>bios.platform,fw.ifwi.others</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</si>
  <si>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</si>
  <si>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</si>
  <si>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</si>
  <si>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</si>
  <si>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</si>
  <si>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</si>
  <si>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</si>
  <si>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t>
  </si>
  <si>
    <t>bios.alderlake,bios.arrowlake,bios.cannonlake,bios.coffeelake,bios.cometlake,bios.icelake-client,bios.jasperlake,bios.lakefield,bios.lunarlake,bios.meteorlake,bios.raptorlake,bios.rocketlake,bios.tigerlake,bios.whiskeylake,ifwi.lunarlake,ifwi.meteorlake,ifwi.raptorlake</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</si>
  <si>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</si>
  <si>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</si>
  <si>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</si>
  <si>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</si>
  <si>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</si>
  <si>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</si>
  <si>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</si>
  <si>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</si>
  <si>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ocketlake,bios.tigerlake,bios.whiskeylake,ifwi.cannonlake,ifwi.coffeelake,ifwi.comet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</si>
  <si>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</si>
  <si>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</si>
  <si>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3SDC3,RPL-P_4SDC1,RPL-P_PNP_GC,ADL_SBGA_3DC4,MTL-M_5SGC1,MTL-M_4SDC1,MTL-M_4SDC2,MTL-M_2SDC4,MTL-M_2SDC5,MTL-M_2SDC6,MTL_IFWI_QAC,MTL_IFWI_CBV_PMC,RPL-SBGA_3SC,RPL-SBGA_2SC1,RPL-SBGA_2SC2,MTL_IFWI_CBV_BIOS,MTL-P_5SGC1,MTL-P_4SDC1,MTL-P_4SDC2,MTL-P_3SDC3,MTL-P_2SDC5,MTL-P_2SDC6,RPL-S_2SDC8,RPL-Px_4SP2,RPL-Px_2SDC1,RPL-P_2SDC5,RPL-P_2SDC6,RPL-P_2SDC3,RPL-SBGA_3SC-2,MTL_S_IFWI_PSS_1.1</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</si>
  <si>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</si>
  <si>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</si>
  <si>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</si>
  <si>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</si>
  <si>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</si>
  <si>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</si>
  <si>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t>
  </si>
  <si>
    <t>Verify Sx and reboot cycles with ISH disabled</t>
  </si>
  <si>
    <t>bios.pch,bios.platform,fw.ifwi.ish</t>
  </si>
  <si>
    <t>CSS-IVE-114796</t>
  </si>
  <si>
    <t>Touch &amp; Sensing</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</si>
  <si>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5_PreAlpha</t>
  </si>
  <si>
    <t>ISH,Power Btn/HID,S-states</t>
  </si>
  <si>
    <t>BC-RQTBC-12770
BC-RQTBC-14163
BC-RQTBCLF-402
BC-RQTBCLF-747
BC-RQTBCLF-431
 BC-RQTBCTL-697
 BC-RQTBCTL-699
 BC-RQTBCTL-1099
RKL: BC-RQTBCTL-697,BC-RQTBCTL-699,BC-RQTBCTL-1099,2203201882,2203201890,2203202665
ADL:2203201882</t>
  </si>
  <si>
    <t>Sx and reboot cycles should be worked fine after disabling ISH controller</t>
  </si>
  <si>
    <t>bios.alderlake,bios.amberlake,bios.apollolake,bios.arrowlake,bios.cannonlake,bios.coffeelake,bios.cometlake,bios.icelake-client,bios.kabylake,bios.kabylake_r,bios.lakefield,bios.lunarlake,bios.meteorlake,bios.raptorlake,bios.rocketlake,bios.tigerlake,bios.whiskeylake,ifwi.amberlake,ifwi.apollolake,ifwi.cannonlake,ifwi.coffeelake,ifwi.cometlake,ifwi.icelake,ifwi.kabylake,ifwi.kabylake_r,ifwi.lakefield,ifwi.lunarlake,ifwi.meteorlake,ifwi.raptorlake,ifwi.tigerlake,ifwi.whiskeylake</t>
  </si>
  <si>
    <t>bios.alderlake,bios.amberlake,bios.cannonlake,bios.coffeelake,bios.cometlake,bios.icelake-client,bios.kabylake,bios.kabylake_r,bios.lakefield,bios.meteorlake,bios.raptorlake,bios.rocketlake,bios.tigerlake,bios.whiskeylake,ifwi.amberlake,ifwi.cannonlake,ifwi.coffeelake,ifwi.cometlake,ifwi.icelake,ifwi.kabylake,ifwi.kabylake_r,ifwi.lakefield,ifwi.meteorlake,ifwi.raptorlake,ifwi.tigerlake,ifwi.whiskeylake</t>
  </si>
  <si>
    <t>Intension of the testcase is to check the Sx and reboot cycles after disabling ISH</t>
  </si>
  <si>
    <t>EC-REVIEW,EC-TYPEC,EC-SX,EC-FV2,UDL2.0_ATMS2.0,EC-PD-NA,OBC-CNL-PCH-PXHCI-USB-USB3_Storage,OBC-CFL-PCH-PXHCI-USB-USB3_Storage,OBC-ICL-PCH-XHCI-USB-USB3_Storage,OBC-TGL-PCH-XHCI-USB-USB3_Storage,MTL_PSS_1.1,UTR_SYNC,RPL_S_MASTER,RPL_S_BackwardComp,ADL-S_ 5SGC_1DPC,ADL-S_4SDC2,ADL_N_MASTER,ADL_N_5SGC1,ADL_N_4SDC1,ADL_N_3SDC1,ADL_N_2SDC1,ADL_N_2SDC3,MTL_Test_Suite,IFWI_TEST_SUITE,IFWI_COMMON_UNIFIED,MTL_S_MASTER,MTL_P_MASTER,MTL_M_MASTER,TGL_H_MASTER,TGL_H_5SGC1,TGL_H_4SDC1,RPL-S_3SDC1,ADL-P_5SGC1,ADL-P_5SGC2,ADL-M_5SGC1,ADL-M_4SDC1,ADL-M_2SDC1,ADL_N_REV0,RPL-Px_5SGC1,RPL-Px_4SDC1,ADL-N_REV1,ADL_SBGA_5GC,RPL-SBGA_5SC,RPL-SBGA_3SC1,ARL_S_MASTER,ARL_PX_MASTER,RPL-P_5SGC1,RPL-P_5SGC2,RPL-P_2SDC3,RPL-P_3SDC2,ADL-M_2SDC2,ADL_SBGA_3DC4,LNL_M_PSS1.1,MTL_IFWI_CBV_PMC,MTL_IFWI_CBV_ISH,MTL_IFWI_CBV_BIOS,MTL-P_5SGC1,MTL-P_4SDC1,MTL-P_2SDC5,RPL-Px_4SP2,RPL-Px_2SDC1,RPL-P_5SGC,RPL-P_4SDC1,MTL_M_P_PV_POR,MTL_M_P_PV_POR</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</si>
  <si>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</si>
  <si>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</si>
  <si>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</si>
  <si>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</si>
  <si>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</si>
  <si>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</si>
  <si>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ocketlake,bios.tigerlake,bios.whiskeylake,ifwi.apollolake,ifwi.cannonlake,ifwi.coffeelake,ifwi.cometlake,ifwi.geminilake,ifwi.icelake,ifwi.kabylake,ifwi.kabylake_r,ifwi.lunarlake,ifwi.meteorlake,ifwi.raptorlake,ifwi.tigerlake,ifwi.whiskeylake</t>
  </si>
  <si>
    <t>bios.alderlake,bios.coffeelake,bios.cometlake,bios.icelake-client,bios.kabylake_r,bios.raptorlake,bios.rocketlake,bios.tigerlake,bios.whiskeylake,ifwi.coffeelake,ifwi.cometlake,ifwi.icelake,ifwi.kabylake_r,ifwi.meteorlake,ifwi.raptorlake,ifwi.tigerlake,ifwi.whiskeylake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</si>
  <si>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</si>
  <si>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</si>
  <si>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</si>
  <si>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</si>
  <si>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</si>
  <si>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</si>
  <si>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</si>
  <si>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t>
  </si>
  <si>
    <t>Jama_Not_Evaluated</t>
  </si>
  <si>
    <t>bios.alderlake,bios.arrowlake,bios.lunarlake,bios.meteorlake,bios.raptorlake,bios.rocketlake,ifwi.meteorlake,ifwi.raptorlake</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</si>
  <si>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</si>
  <si>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</si>
  <si>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</si>
  <si>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</si>
  <si>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</si>
  <si>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</si>
  <si>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bios.alderlake,bios.lunarlake,bios.meteorlake,bios.raptorlake,ifwi.meteorlake,ifwi.raptorlake</t>
  </si>
  <si>
    <t>This test case is to verify that PCH bootstall, CSE bootstall, CPU bootstall can be enabled via USB2DBC</t>
  </si>
  <si>
    <t>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</si>
  <si>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</si>
  <si>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</si>
  <si>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</si>
  <si>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</si>
  <si>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</si>
  <si>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</si>
  <si>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ocketlake,bios.tigerlake,bios.whiskeylake,ifwi.amber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</si>
  <si>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</si>
  <si>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</si>
  <si>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LNL_M_PSS1.0,RKL-S X2_(CML-S+CMP-H)_S62,RKL-S X2_(CML-S+CMP-H)_S102,MTL_PSS_0.8,LNL_M_PSS0.8,ADL-M_21H2,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</si>
  <si>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</si>
  <si>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</si>
  <si>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</si>
  <si>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</si>
  <si>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</si>
  <si>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</si>
  <si>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</si>
  <si>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lunarlake,ifwi.meteorlake,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</si>
  <si>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</si>
  <si>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</si>
  <si>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RPL-SBGA_2SC1,RPL-SBGA_2SC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</si>
  <si>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</si>
  <si>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</si>
  <si>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</si>
  <si>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</si>
  <si>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</si>
  <si>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</si>
  <si>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</si>
  <si>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</si>
  <si>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</si>
  <si>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VMD NVMe device boot and system stability after Sx cycles</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</si>
  <si>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</si>
  <si>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</si>
  <si>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</si>
  <si>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DMI/fDMI,VMD</t>
  </si>
  <si>
    <t>BC-RQTBC-15170
BC-RQTBCTL-1349
MTL:16011328354 16011326943</t>
  </si>
  <si>
    <t>VMD device boot and system stability after Sx cycles should be fine</t>
  </si>
  <si>
    <t>bios.alderlake,bios.arrowlake,bios.lunarlake,bios.meteorlake,bios.raptorlake,bios.tigerlake,bios.whiskeylake,ifwi.meteorlake,ifwi.raptorlake,ifwi.tigerlake,ifwi.whiskeylake</t>
  </si>
  <si>
    <t>bios.alderlake,bios.meteorlake,bios.raptorlake,bios.tigerlake,ifwi.meteorlake,ifwi.raptorlake,ifwi.tigerlake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</si>
  <si>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t>
  </si>
  <si>
    <t>Verify warm reset and Sx cycle with PCIe Gen4 NVMe SSD connected over PCIe Gen4 supported X4 slot</t>
  </si>
  <si>
    <t>emulation.ip,silicon,simulation.subsystem</t>
  </si>
  <si>
    <t>bios.pch,fw.ifwi.pmc</t>
  </si>
  <si>
    <t>CSS-IVE-119125</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</si>
  <si>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</si>
  <si>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</si>
  <si>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t>
  </si>
  <si>
    <t>Warm reset and Sx cycle with PCIe NVMe SSD connected over PCIe Gen4 supported X4 slot should work as expected</t>
  </si>
  <si>
    <t>bios.alderlake,bios.arrowlake,bios.lunarlake,bios.meteorlake,bios.raptorlake,bios.rocketlake,bios.tigerlake,ifwi.lunarlake,ifwi.meteorlake,ifwi.raptorlake,ifwi.tigerlake</t>
  </si>
  <si>
    <t>bios.alderlake,bios.meteorlake,bios.raptorlake,bios.rocketlake,bios.tigerlake,ifwi.meteorlake,ifwi.raptorlake,ifwi.tigerlake</t>
  </si>
  <si>
    <t>Test is to verify warm reset and Sx cycle with PCIe Gen4 NVMe SSD connected over PCIe Gen4 supported X4 slot</t>
  </si>
  <si>
    <t>TGL_BIOS_PO_P3,ADL-S_TGP-H_PO_Phase3,RKL_S_TGPH_POE,RKL_S_CMPH_POE,TGL_H_Delta,TGL_H_QRC_NA,IFWI_Payload_Platform,MTL_PSS_1.0,UTR_SYNC,RPL_S_MASTER,RPL_S_BackwardComp,ADL-S_4SDC3,MTL_Test_Suite,IFWI_TEST_SUITE,IFWI_COMMON_UNIFIED,IFWI_FOC_BAT,TGL_H_MASTER,RPL-S_4SDC1,RPL-S_4SDC2,RPL-S_2SDC1,RPL-S_2SDC2,ADL-P_5SGC1,ADL-P_5SGC2,ADL-P_3SDC3,ADL-P_3SDC4,RPL-Px_5SGC1,RPL-Px_4SDC1,RPL-P_3SDC2,RPL_P_MASTER,ADL_SBGA_5GC,ADL_SBGA_3DC3,ADL_SBGA_3DC4,RPL-SBGA_5SC,RPL-SBGA_3SC,RPL-S_3SDC1,MTL_PSS_1.0_BLOCK,RPL-P_3SDC3,MTL-M_5SGC1,MTL-M_4SDC1,MTL-M_4SDC2,MTL-M_3SDC3,MTL-M_2SDC4,MTL_IFWI_CBV_PMC,MTL_IFWI_CBV_SPHY,MTL IFWI_Payload_Platform-Val,MTL-P_5SGC1,MTL-P_4SDC1,MTL-P_4SDC2,MTL-P_3SDC3,MTL-P_3SDC4,RPL-Px_4SP2,RPL-Px_2SDC1,RPL-P_2SDC3,RPL-P_2SDC4,RPL-P_2SDC5,RPL-P_2SDC6,MTL_M_P_PV_POR,RPL-SBGA_3SC-2</t>
  </si>
  <si>
    <t>Verify PS_ON Residency with NVMe Storage device connected to x4 Slot</t>
  </si>
  <si>
    <t>silicon,simulation.subsystem</t>
  </si>
  <si>
    <t>bios.pch,fw.ifwi.pchc,fw.ifwi.pmc</t>
  </si>
  <si>
    <t>CSS-IVE-135440</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</si>
  <si>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reAlpha,ADL-P_ADP-LP_L4X_PreAlpha,ADL-P_ADP-LP_DDR4_PreAlpha,ADL-P_ADP-LP_DDR5_PreAlpha</t>
  </si>
  <si>
    <t>M.2 PCIe Gen3x2 and Gen3x4 NVMe,PS_ON,SLP_S0</t>
  </si>
  <si>
    <t>Created based 1805799176 ,CSS-IVE-115845</t>
  </si>
  <si>
    <t>PS_ON Residency should be achieved with NVMe Storage device </t>
  </si>
  <si>
    <t>bios.alderlake,bios.meteorlake,bios.raptorlake,bios.rocketlake,ifwi.meteorlake,ifwi.raptorlake</t>
  </si>
  <si>
    <t>Verify PS_ON Residency with NVMe Storage device connected to x4 slot 
 </t>
  </si>
  <si>
    <t>UTR_SYNC,RPL_S_MASTER, RPL_S_BackwardComp,ADL-S_4SDC3,ADL-S_4SDC3,IFWI_TEST_SUITE,IFWI_COMMON_UNIFIED,MTL_Test_Suite,RPL-S_ 5SGC1,RPL-S_4SDC1,RPL-S_4SDC2,RPL-S_4SDC2,RPL-S_2SDC8,RPL-S_2SDC3,ADL-P_5SGC1,ADL-P_5SGC2,RPL-Px_5SGC1, ,RPL-Px_4SDC1,,RPL-P_3SDC2,RPL_P_MASTER,RPL_S_IFWI_PO_Phase3,RPL-S_3SDC1,RPL-P_3SDC3,MTL_IFWI_IAC_PMC_SOC_IOE,RPL_SBGA_IFWI_PO_Phase3,MTL_IFWI_CBV_PMC,MTL_IFWI_CBV_ChipsetInit,MTL_IFWI_CBV_PCHC,RPL-Px_4SP2, RPL-Px_2SDC1</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</si>
  <si>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</si>
  <si>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</si>
  <si>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</si>
  <si>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</si>
  <si>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</si>
  <si>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</si>
  <si>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bios.alderlake,bios.arrowlake,bios.jasperlake,bios.lunarlake,bios.meteorlake,bios.raptorlake,bios.rocketlake,ifwi.lunarlake,ifwi.meteorlake,ifwi.raptorlake</t>
  </si>
  <si>
    <t>bios.alderlake,bios.jasperlake,bios.lunarlake,bios.meteorlake,bios.raptorlake,bios.rocketlake,ifwi.meteorlake,ifwi.raptorlake</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</si>
  <si>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</si>
  <si>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3SDC3,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</si>
  <si>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</si>
  <si>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</si>
  <si>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Integration</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</si>
  <si>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</si>
  <si>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S-states</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</si>
  <si>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</si>
  <si>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</si>
  <si>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</si>
  <si>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</si>
  <si>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</si>
  <si>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</si>
  <si>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</si>
  <si>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</si>
  <si>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</si>
  <si>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</si>
  <si>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MTL_P_MASTER,MTL_M_MASTER,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</si>
  <si>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</si>
  <si>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</si>
  <si>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</si>
  <si>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</si>
  <si>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</si>
  <si>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</si>
  <si>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ocketlake,bios.tigerlake,bios.whiskeylake,ifwi.coffeelake,ifwi.cometlake,ifwi.icelake,ifwi.lunarlake,ifwi.meteorlake,ifwi.raptorlake,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</si>
  <si>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</si>
  <si>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</si>
  <si>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 RPL-SBGA_5SC,RPL-SBGA_3SC, RPL-SBGA_2SC1, RPL-SBGA_2SC2,MTL IFWI_Payload_Platform-Val, MTL-P_5SGC1, MTL-P_4SDC1, MTL-P_4SDC2, MTL-P_3SDC3, MTL-P_2SDC5, MTL-P_2SDC6, RPL-S_2SDC8,RPL-S_2SDC8,RPL-Px_4SP2,RPL-Px_2SDC1,RPL-Px_2SDC1,RPL-P_2SDC5,RPL-P_2SDC6,RPL-P_2SDC3,RPL-SBGA_3SC-2</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</si>
  <si>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</si>
  <si>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</si>
  <si>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</si>
  <si>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</si>
  <si>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</si>
  <si>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</si>
  <si>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</si>
  <si>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 RPL-S_4SDC2,RPL-S_2SDC1,RPL-S_2SDC2,RPL-S_2SDC3,ADL-P_5SGC1,ADL-P_5SGC2,ADL-M_5SGC1,ADL-M_4SDC1,ADL-M_3SDC1,ADL-M_3SDC3,ADL-M_2SDC1,ADL-P_4SDC1,ADL_N_REV0RPL-Px_5SGC1,,ADL-N_REV1,MTL_IFWI_BAT,ADL_SBGA_5GC,RPL-SBGA_3SC1,RPL-SBGA_5SC,ADL-M_3SDC2,,ADL-M_2SDC2,ADL-M_5SGC1,ADL-M_3SDC2,ADL-M_2SDC2,,RPL-S_3SDC1,,RPL-S_3SDC3,MTL_PSS_CMS, ,RPL-S_3SDC1,, RPL-S_2SDC1, RPL-S_2SDC2, RPL-S_2SDC3,  , RPL-S_4SDC2, RPL-S_4SDC2, RPL-S_4SDC1, RPL-S_5SGC1, RPL-P_4SDC1, RPL-P_5SGC1, ,  , RPL-S_2SDC7, ADL_SBGA_3DC3, ADL_SBGA_3DC1, ADL_SBGA_3DC2, ADL_SBGA_3DC4, MTL-M_3SDC3, MTL-M_5SGC1, MTL-M_4SDC1, MTL-M_4SDC2, MTL-M_2SDC4, MTL-M_2SDC5, MTL-M_2SDC6,MTL_IFWI_QAC, RPL-SBGA_5SC, RPL-SBGA_4SC, RPL-SBGA_3SC, RPL-SBGA_2SC1, RPL-SBGA_2SC2,MTL IFWI_Payload_Platform-Val, MTL-P_5SGC1, MTL-P_4SDC1, MTL-P_4SDC2, MTL-P_3SDC3, MTL-P_3SDC4, MTL-P_2SDC5, MTL-P_2SDC6,MTL_A0_P1, RPL-S_2SDC8,RPL-S_2SDC8,RPL-Px_4SP2,RPL-Px_2SDC1,RPL-Px_2SDC1,RPL-SBGA_3SC-2</t>
  </si>
  <si>
    <t>sbabyshx</t>
  </si>
  <si>
    <t>fw.ifwi.pmc</t>
  </si>
  <si>
    <t>Client-IFWI</t>
  </si>
  <si>
    <t>open.test_review_phase</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</si>
  <si>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</si>
  <si>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</si>
  <si>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</si>
  <si>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</si>
  <si>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</si>
  <si>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</si>
  <si>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iTestSuite,na</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</si>
  <si>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</si>
  <si>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LNL_S_MASTER,LNL_P_MASTER,LNL_M_MASTER,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</si>
  <si>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</si>
  <si>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</si>
  <si>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</si>
  <si>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</si>
  <si>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</si>
  <si>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</si>
  <si>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</si>
  <si>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</si>
  <si>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5SGC1,RPL-S_4SDC1,RPL-S_4SDC2,,,RPL-S_2SDC2,RPL-S_2SDC3,ADL-P_3SDC1RPL-Px_5SGC1,,RPL_P_MASTER,ADL_SBGA_5GC,RPL-SBGA_5SC,ADL-M_5SGC1,ADL-M_3SDC2,ADL-M_2SDC2,ADL-M_5SGC1,ADL-M_3SDC2,ADL-M_2SDC2,,RPL-S_3SDC1,,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MTL-M_2SDC6,MTL_IFWI_QAC, RPL-SBGA_5SC,RPL-SBGA_3SC, RPL-SBGA_2SC1, RPL-SBGA_2SC2,MTL IFWI_Payload_Platform-Val, MTL-P_5SGC1, MTL-P_4SDC1, MTL-P_4SDC2, MTL-P_3SDC3, MTL-P_2SDC5, MTL-P_2SDC6, RPL-S_2SDC8,RPL-S_2SDC8,RPL-Px_4SP2,RPL-Px_2SDC1,RPL-Px_2SDC1,RPL-P_2SDC5,RPL-P_2SDC6,RPL-P_2SDC3,RPL-SBGA_3SC-2</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</si>
  <si>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</si>
  <si>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</si>
  <si>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</si>
  <si>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</si>
  <si>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</si>
  <si>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 RPL-SBGA_5SC,RPL-SBGA_3SC, RPL-SBGA_2SC1, RPL-SBGA_2SC2,MTL IFWI_Payload_Platform-Val, MTL-P_5SGC1, MTL-P_4SDC1, MTL-P_4SDC2, MTL-P_3SDC3, MTL-P_2SDC5, MTL-P_2SDC6, RPL-S_2SDC8,RPL-S_2SDC8,RPL-Px_4SP2,RPL-Px_2SDC1,RPL-Px_2SDC1,RPL-P_2SDC5,RPL-P_2SDC6,RPL-P_2SDC3,RPL-SBGA_3SC-2</t>
  </si>
  <si>
    <t>Verify Coexistence Support of CNVi Wi-Fi and Bluetooth functionality in OS after DS4, DS5 cycles</t>
  </si>
  <si>
    <t>CSS-IVE-95488</t>
  </si>
  <si>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</si>
  <si>
    <t>CNVi</t>
  </si>
  <si>
    <t>TGL: 1209949499
BC-RQTBCTL-651
BC-RQTBC-13414
BC-RQTBC-13856
BC-RQTBC-12333
BC-RQTBCTL-478
JSL: BC-RQTBC-16463
RKL: 2203202994
JSLP: 2203202994
ADL:2203201716</t>
  </si>
  <si>
    <t>Concurrent Support of CNVi WiFi and Bluetooth functionality in OS after DS4, DS5 cycles should be successful </t>
  </si>
  <si>
    <t>bios.alderlake,bios.arrowlake,bios.cannonlake,bios.coffeelake,bios.cometlake,bios.icelake-client,bios.jasperlake,bios.lunarlake,bios.meteorlake,bios.rocketlake,bios.tigerlake,bios.whiskeylake,ifwi.cannonlake,ifwi.coffeelake,ifwi.cometlake,ifwi.icelake,ifwi.lunarlake,ifwi.meteorlake,ifwi.raptorlake,ifwi.tigerlake,ifwi.whiskeylake</t>
  </si>
  <si>
    <t>bios.alderlake,bios.cannonlake,bios.coffeelake,bios.cometlake,bios.icelake-client,bios.jasperlake,bios.rocketlake,bios.tigerlake,bios.whiskeylake,ifwi.cannonlake,ifwi.coffeelake,ifwi.cometlake,ifwi.icelake,ifwi.meteorlake,ifwi.raptorlake,ifwi.tigerlake,ifwi.whiskeylake</t>
  </si>
  <si>
    <t>This TC to Verify Concurrent Support of CNVi Wi-Fi and Bluetooth functionality in OS after DS4, DS5 cycles</t>
  </si>
  <si>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</si>
  <si>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</si>
  <si>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</si>
  <si>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</si>
  <si>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</si>
  <si>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</si>
  <si>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ocketlake,bios.tigerlake,bios.whiskeylake,ifwi.amberlake,ifwi.apollolake,ifwi.cannonlake,ifwi.coffeelake,ifwi.cometlake,ifwi.geminilake,ifwi.icelake,ifwi.kabylake,ifwi.lakefield,ifwi.lunarlake,ifwi.meteorlake,ifwi.raptorlake,ifwi.tigerlake,ifwi.whiskeylake</t>
  </si>
  <si>
    <t>bios.alderlake,bios.amberlake,bios.apollo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</si>
  <si>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</si>
  <si>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</si>
  <si>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</si>
  <si>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</si>
  <si>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</si>
  <si>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</si>
  <si>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</si>
  <si>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</si>
  <si>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windows.cobalt.client</t>
  </si>
  <si>
    <t>Display panel should get detected correctly and recommended resolution mode should be same as panel native resolution mode. </t>
  </si>
  <si>
    <t>ifwi.alderlake,ifwi.lunarlake,ifwi.meteorlake,ifwi.raptorlake,ifwi.rocketlake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</si>
  <si>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</si>
  <si>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</si>
  <si>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</si>
  <si>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</si>
  <si>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</si>
  <si>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</si>
  <si>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</si>
  <si>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</si>
  <si>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</si>
  <si>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</si>
  <si>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</si>
  <si>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</si>
  <si>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RPL-S_2SDC3,MTL-M_5SGC1,MTL-M_3SDC3,MTL-M_2SDC4,MTL-M_2SDC5,MTL-M_2SDC6,MTL_IFWI_CBV_CSME,RPL-SBGA_5SC,RPL-P_5SGC1,RPL-P_3SDC2,RPL-P_2SDC4,RPL-P_2SDC5</t>
  </si>
  <si>
    <t>fw.ifwi.bios</t>
  </si>
  <si>
    <t>ifwi.alderlake,ifwi.jasperlake,ifwi.lunarlake,ifwi.meteorlake,ifwi.raptorlake,ifwi.rocketlake</t>
  </si>
  <si>
    <t>ifwi.alderlake,ifwi.jasperlake,ifwi.meteorlake,ifwi.raptorlake,ifwi.rocketlake</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</si>
  <si>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</si>
  <si>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</si>
  <si>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</si>
  <si>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</si>
  <si>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</si>
  <si>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</si>
  <si>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ifwi.alderlake,ifwi.lunarlake,ifwi.meteorlake,ifwi.raptorlake</t>
  </si>
  <si>
    <t>ifwi.alderlake,ifwi.meteorlake,ifwi.raptorlake</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</si>
  <si>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</si>
  <si>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5SGC1,RPL-P_5SGC2,RPL-P_4SDC1,RPL-P_3SDC2,RPL-P_2SDC3,RPL-S_5SGC1,RPL-S_4SDC1,RPL-S_4SDC2,RPL-S_3SDC1,RPL-S_2SDC1,RPL-S_2SDC2,RPL-S_2SDC3,RPL-S_ 5SGC1,MTL_IFWI_BAT,ADL_SBGA_5GC,ADL_SBGA_3SDC1,MTL_PSS_CMS,MTL_IFWI_PSS_BLOCK,RPL-S_ 5SGC1,RPL-S_4SDC1,RPL-S_4SDC2,RPL-S_3SDC1,RPL-S_2SDC2,RPL-S_2SDC3,RPL-S_2SDC7,RPL-S_2SDC8,MTL_IFWI_CBV_PMC,ADL_N_IFWI_2SDC3,ADL_N_IFWI_2SDC1,ADL_N_IFWI_3SDC1,ADL_N_IFWI_4SDC1,ADL_N_IFWI_5SGC1,ADL_N_IFWI_IEC_General,ADL_N_IFWI_IEC_PMC,MTL-P_5SGC1,MTL-P_4SDC1,MTL-P_4SDC2,MTL-P_3SDC3,MTL-P_3SDC4,MTL-P_2SDC5,MTL-P_2SDC6,RPL-SBGA_5SC,RPL-SBGA_4SC,RPL-SBGA_3SC,RPL-SBGA_2SC1,RPL-SBGA_2SC2,RPL-SBGA_3SC-2,</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</si>
  <si>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</si>
  <si>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</si>
  <si>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</si>
  <si>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</si>
  <si>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</si>
  <si>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bios.arrowlake,bios.lunarlake,bios.meteorlake,bios.raptorlake,bios.rocketlake,bios.tigerlake,ifwi.alderlake,ifwi.lunarlake,ifwi.meteorlake,ifwi.raptorlake,ifwi.rocketlake</t>
  </si>
  <si>
    <t>intel manageability configuration</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</si>
  <si>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</si>
  <si>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ADL_SBGA_3DC4,RPL-S_4SDC1,RPL-S_3SDC1,RPL-S_2SDC3,ARL_S_MASTER,ARL_PX_MASTER,MTL_IFWI_CBV_CSME,RPL-SBGA_5SC,MTL-P_5SGC1,MTL-P_3SDC4,MTL-P_2SDC6,RPL-P_5SGC1,RPL-P_3SDC2,RPL-P_2SDC4,RPL-P_2SDC5</t>
  </si>
  <si>
    <t>Verify PCH /CSE/CPU bootstall unlock via BSSB</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</si>
  <si>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</si>
  <si>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</si>
  <si>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</si>
  <si>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</si>
  <si>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</si>
  <si>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</si>
  <si>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</si>
  <si>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</si>
  <si>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</si>
  <si>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</si>
  <si>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</si>
  <si>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</si>
  <si>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</si>
  <si>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5SGC1,ADL_SBGA_5GC,ADL_SBGA_3SDC1,RPL-P_5SGC1,RPL-P_5SGC2,RPL-P_4SDC1,RPL-P_3SDC2,RPL-P_2SDC3,RPL-S_ 5SGC1,RPL-S_4SDC1,RPL-S_4SDC2,RPL-S_3SDC1,RPL-S_2SDC2,RPL-S_2SDC3,RPL-S_2SDC7,RPL-S_2SDC8,RPL_Px_PO_P2,RPL_SBGA_IFWI_PO_Phase2,RPL-SBGA_4SC,RPL-SBGA_3SC,RPL-SBGA_3SC-2,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t>
  </si>
  <si>
    <t>Verify simple power management cycle order: Warm reset-&gt;S0-&gt; CS-&gt;S0-&gt; Warm reset -&gt;S0-&gt;CS-&gt;S0</t>
  </si>
  <si>
    <t>CSS-IVE-131453</t>
  </si>
  <si>
    <t>Industry Specs and Open source initiatives</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</si>
  <si>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</si>
  <si>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</si>
  <si>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</si>
  <si>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</si>
  <si>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</si>
  <si>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</si>
  <si>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</si>
  <si>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</si>
  <si>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</si>
  <si>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</si>
  <si>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</si>
  <si>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</si>
  <si>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</si>
  <si>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</si>
  <si>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</si>
  <si>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</si>
  <si>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</si>
  <si>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</si>
  <si>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RPL-S_ 5SGC1,ADL_SBGA_5GC,ADL_SBGA_3SDC1,RPL-S_5SGC1,RPL-S_4SDC1,RPL-S_4SDC2,RPL-S_3SDC1,RPL-S_2SDC1,RPL-S_2SDC2,RPL-S_2SDC3,RPL-S_2SDC8,RPL-P_5SGC1,RPL-P_5SGC2,RPL-P_4SDC1,RPL-P_3SDC2,RPL-P_2SDC3,RPL-S_ 5SGC1,RPL-S_4SDC1,RPL-S_4SDC2,RPL-S_3SDC1,RPL-S_2SDC2,RPL-S_2SDC3,RPL-S_2SDC7,MTL_IFWI_CBV_EC,ADL_N_IFWI_2SDC2,MTL-P_5SGC1,MTL-P_4SDC1,MTL-P_4SDC2,MTL-P_3SDC3,MTL-P_3SDC4,MTL-P_2SDC5,MTL-P_2SDC6,RPL-SBGA_5SC,RPL-SBGA_4SC,RPL-SBGA_3SC,RPL-SBGA_2SC1,RPL-SBGA_2SC2,RPL-P_5SGC1,RPL-P_4SDC1,RPL-P_3SDC2,RPL-P_2SDC3,RPL-P_2SDC4,RPL-P_2SDC5,RPL-P_2SDC6</t>
  </si>
  <si>
    <t>Verify functionality of finger print sensor after Sx cycles</t>
  </si>
  <si>
    <t>bhiman1x</t>
  </si>
  <si>
    <t>CSS-IVE-131460</t>
  </si>
  <si>
    <t>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P_ADP-LP_DDR4_PreAlpha,ADL-P_ADP-LP_DDR5_PreAlpha</t>
  </si>
  <si>
    <t>FPS/iFPS,S-states</t>
  </si>
  <si>
    <t>Interops : FPS and Sx
RKL_FR: 1209951614</t>
  </si>
  <si>
    <t>Finger print functionality should be fine post Sx cycles.</t>
  </si>
  <si>
    <t>Intention of this test case is to verify the finger print device functionality post Sx cycles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</si>
  <si>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ADL_N_IFWI_IEC_PMC,RPL-SBGA_5SC,RPL-SBGA_4SC</t>
  </si>
  <si>
    <t>Verify SUT ability to Start Storage Redirection Session over Wireless LAN post Sx cycle</t>
  </si>
  <si>
    <t>fw.ifwi.csme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</si>
  <si>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</si>
  <si>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</si>
  <si>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</si>
  <si>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</si>
  <si>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</si>
  <si>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</si>
  <si>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</si>
  <si>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RPL-S_4SDC1,RPL-S_2SDC3,MTL_IFWI_CBV_PMC,MTL_IFWI_CBV_CSME,RPL-SBGA_5SC,RPL-P_5SGC1,RPL-P_2SDC4</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</si>
  <si>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</si>
  <si>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</si>
  <si>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</si>
  <si>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</si>
  <si>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</si>
  <si>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</si>
  <si>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</si>
  <si>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RPL-S_3SDC1,MTL_IFWI_QAC,MTL-M_5SGC1,MTL-M_3SDC3,MTL-M_2SDC4,MTL-M_2SDC4,MTL-M_2SDC5,MTL-M_2SDC6,MTL_IFWI_CBV_PMC,MTL_IFWI_CBV_CSME,RPL-SBGA_5SC,RPL-P_5SGC1,RPL-P_2SDC4</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</si>
  <si>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</si>
  <si>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</si>
  <si>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</si>
  <si>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</si>
  <si>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</si>
  <si>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</si>
  <si>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Negative</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</si>
  <si>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</si>
  <si>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IFWI_Payload_Platform-Val,RPL-SBGA_5SC,RPL-P_5SGC1,RPL-P_2SDC4</t>
  </si>
  <si>
    <t>Verify Wi-Fi Direct connectivity between 2 SUT</t>
  </si>
  <si>
    <t>fw.ifwi.pchc</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</si>
  <si>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</si>
  <si>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</si>
  <si>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</si>
  <si>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</si>
  <si>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</si>
  <si>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</si>
  <si>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t>
  </si>
  <si>
    <t>Verify BIOS should provide the options to enable/disable for PEP PEG0</t>
  </si>
  <si>
    <t>fw.ifwi.bios,fw.ifwi.sphy</t>
  </si>
  <si>
    <t>CSS-IVE-131567</t>
  </si>
  <si>
    <t>CFL_U43e_PV,CNL_H82_PV,CNL_U20_GT0_PV,CNL_U22_PV,CN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t>
  </si>
  <si>
    <t>RCR:2201481205</t>
  </si>
  <si>
    <t>PEP PEG0 option by default should be enabled in BIOS</t>
  </si>
  <si>
    <t>ifwi.raptorlake,ifwi.rocketlake</t>
  </si>
  <si>
    <t>BIOS SETUP optipon by default should be enabled for PEG0</t>
  </si>
  <si>
    <t>UDL2.0_ATMS2.0,OBC-CNL-PTF-PMC-PM-S0ix_PEP,OBC-CFL-PTF-PMC-PM-S0ix_PEP,IFWI_TEST_SUITE,ADL/RKL/JSL,MTL_Test_Suite,IFWI_SYNC,IFWI_COVERAGE_DELTA,RPL_S_MASTER,RPL-S_ 5SGC1,RPL-S_4SDC1,RPL-S_4SDC2,RPL-S_3SDC1,RPL-S_2SDC1,RPL-S_2SDC2,RPL-S_2SDC3,RPL-S_2SDC4,RPL-S-3SDC2, RPL-S_2SDC7,RPL-S_2SDC8</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</si>
  <si>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</si>
  <si>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</si>
  <si>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</si>
  <si>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</si>
  <si>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</si>
  <si>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</si>
  <si>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</si>
  <si>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5SGC1,RPL-S_4SDC1,RPL-S_3SDC1,RPL-S_4SDC2,RPL-S_2SDC1,RPL-S_2SDC2,RPL-S_2SDC3,MTL_IFWI_BAT,ADL_SBGA_5GC,ADL_SBGA_3DC1,ADL_SBGA_3DC2,ADL_SBGA_3DC3,ADL_SBGA_3DC4,ADL-M_5SGC1,ADL-M_3SDC1,ADL-M_3SDC2,ADL-M_2SDC1,ADL-M_2SDC2,RPL-P_3SDC3,RPL-P_PNP_GC,ADL_SBGA_3SDC1,MTL_IFWI_QAC,
MTL_IFWI_CBV_ACE FW,MTL_IFWI_CBV_TBT,MTL_IFWI_CBV_EC,MTL_IFWI_CBV_IOM,ADL_N_IFWI_5SGC1,ADL_N_IFWI_4SDC1,ADL_N_IFWI_3SDC1,ADL_N_IFWI_2SDC2,ADL_N_IFWI_2SDC3,ADL_N_IFWI_IEC_IOM,ARL_Px_IFWI_CI</t>
  </si>
  <si>
    <t>fw.ifwi.dekelPhy,fw.ifwi.iom,fw.ifwi.nphy,fw.ifwi.pmc,fw.ifwi.sam,fw.ifwi.sphy,fw.ifwi.tbt</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</si>
  <si>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</si>
  <si>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</si>
  <si>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</si>
  <si>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</si>
  <si>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</si>
  <si>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</si>
  <si>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</si>
  <si>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t>
  </si>
  <si>
    <t>USB plug/unplug Event wake from S0i3/CMS (USB2.0 and USB3.0)</t>
  </si>
  <si>
    <t>CSS-IVE-131778</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</si>
  <si>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</si>
  <si>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</si>
  <si>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</si>
  <si>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</si>
  <si>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</si>
  <si>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</si>
  <si>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4SDC1,RPL-S_4SDC2,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3SDC1,RPL-S_2SDC2,RPL-S_2SDC7,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3SC,RPL-SBGA_2SC1,RPL-SBGA_2SC2,RPL-S_2SDC8,RPL-P_2SDC5,RPL-P_2SDC6,RPL-Px_4SP2,RPL-Px_2SDC1,RPL-SBGA_3SC-2,MTL_S_IFWI_PSS_1.1</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</si>
  <si>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</si>
  <si>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</si>
  <si>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</si>
  <si>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</si>
  <si>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</si>
  <si>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</si>
  <si>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</si>
  <si>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</si>
  <si>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</si>
  <si>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</si>
  <si>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</si>
  <si>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</si>
  <si>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</si>
  <si>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</si>
  <si>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</si>
  <si>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</si>
  <si>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</si>
  <si>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</si>
  <si>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</si>
  <si>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</si>
  <si>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</si>
  <si>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</si>
  <si>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</si>
  <si>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</si>
  <si>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</si>
  <si>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</si>
  <si>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</si>
  <si>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</si>
  <si>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</si>
  <si>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</si>
  <si>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</si>
  <si>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FW,MTL_IFWI_CBV_EC,ADL_N_IFWI_IEC_PMC,ADL_N_IFWI_IEC_EC,RPL-SBGA_5SC,RPL-SBGA_4SC,RPL-SBGA_3SC,RPL-SBGA_2SC1,RPL-SBGA_2SC2</t>
  </si>
  <si>
    <t>ifwi.lunarlake,ifwi.meteorlake,ifwi.raptorlake</t>
  </si>
  <si>
    <t>ifwi.meteorlake,ifwi.raptorlake</t>
  </si>
  <si>
    <t>Verify "SD Card event" Wake System from S0i3</t>
  </si>
  <si>
    <t>CSS-IVE-131878</t>
  </si>
  <si>
    <t>GLK_B0_RS3_PV</t>
  </si>
  <si>
    <t>S0ix-states,SDXC</t>
  </si>
  <si>
    <t>BC-RQTBC-10041</t>
  </si>
  <si>
    <t>SD card insertion/removal should wake the system from S0i3 and Display should turned off
 </t>
  </si>
  <si>
    <t>This test is to verify SUT wake using SD card event (insertion/removal) from S0i3
 </t>
  </si>
  <si>
    <t>UDL2.0_ATMS2.0,small_core_only,IFWI_TEST_SUITE,ADL/RKL/JSL,MTL_Test_Suite,IFWI_SYNC,IFWI_COVERAGE_DELTA,RPL_S_MASTER,RPL-P_5SGC1,RPL-P_5SGC2,RPL-P_4SDC1,RPL-P_3SDC2,RPL-P_2SDC3,RPL-S_ 5SGC1,RPL-S_ 5SGC1,RPL-S_4SDC1,RPL-S_4SDC2,RPL-S_3SDC1,RPL-S_2SDC2,RPL-S_2SDC3,RPL-S_2SDC7,RPL-S_2SDC8,MTL_IFWI_CBV_BIOS,MTL-P_5SGC1,MTL-P_4SDC1,MTL-P_4SDC2,MTL-P_3SDC4,RPL-SBGA_5SC,RPL-SBGA_4SC,RPL-SBGA_3SC,RPL-SBGA_2SC1,RPL-SBGA_2SC2</t>
  </si>
  <si>
    <t>Verify the KVM session after 2 S5 cycles</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</si>
  <si>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</si>
  <si>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</si>
  <si>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</si>
  <si>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</si>
  <si>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</si>
  <si>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bios.arrowlake,bios.lunarlake,bios.meteorlake,bios.raptorlake,bios.tigerlake,ifwi.alderlake,ifwi.lunarlake,ifwi.meteorlake,ifwi.raptorlake,ifwi.rocketlake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</si>
  <si>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</si>
  <si>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3SDC1,ARL_PX_MASTER,ARL_S_MASTER,RPL-S_4SDC1,MTL-M_5SGC1,MTL-M_3SDC3,MTL-M_2SDC4,MTL-M_2SDC5,MTL-M_2SDC6,MTL_IFWI_IAC_CSE,MTL_IFWI_CBV_PMC,MTL_IFWI_CBV_CSME,RPL-SBGA_5SC,MTL-P_5SGC1,MTL-P_3SDC4,MTL-P_2SDC6,RPL-P_5SGC1,RPL-P_3SDC2,RPL-P_2SDC4,RPL-P_2SDC5</t>
  </si>
  <si>
    <t>Verify local user cannot enter into MEBx to change Intel  Standard Manageability Configuration when USB-R &amp; KVM session is active</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</si>
  <si>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</si>
  <si>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</si>
  <si>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</si>
  <si>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</si>
  <si>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</si>
  <si>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bios.alderlake,bios.arrowlake,bios.lunarlake,bios.meteorlake,bios.raptorlake,bios.tigerlake,ifwi.alderlake,ifwi.lunarlake,ifwi.meteorlake,ifwi.raptorlake,ifwi.rocketlake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</si>
  <si>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</si>
  <si>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ADL_SBGA_3DC4,RPL-S_4SDC1,RPL-S_3SDC1,RPL-S_2SDC3,ARL_PX_MASTER,ARL_S_MASTER,ADL-S_ 5SGC_1DPC,MTL-M_5SGC1,MTL-M_3SDC3,MTL-M_2SDC4,MTL-M_2SDC5,MTL-M_2SDC6,MTL_IFWI_CBV_CSME,RPL-SBGA_5SC,MTL-P_5SGC1,MTL-P_3SDC4,MTL-P_2SDC6,RPL-P_5SGC1,RPL-P_3SDC2,RPL-P_2SDC4,RPL-P_2SDC5</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</si>
  <si>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</si>
  <si>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</si>
  <si>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</si>
  <si>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MEBx,vPRO</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</si>
  <si>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</si>
  <si>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</si>
  <si>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</si>
  <si>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ADL_SBGA_3DC4,RPL-S_4SDC1,RPL-S_3SDC1,RPL-S_2SDC3,ARL_PX_MASTER,ARL_S_MASTER,MTL-M_5SGC1,MTL-M_3SDC3,MTL-M_2SDC4,MTL-M_2SDC5,MTL-M_2SDC6,MTL_IFWI_CBV_PMC,MTL_IFWI_CBV_CSME,RPL-SBGA_5SC,MTL-P_5SGC1,MTL-P_3SDC4,MTL-P_2SDC6,RPL-P_5SGC1,RPL-P_3SDC2,RPL-P_2SDC4,RPL-P_2SDC5</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</si>
  <si>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</si>
  <si>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</si>
  <si>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</si>
  <si>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</si>
  <si>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</si>
  <si>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</si>
  <si>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</si>
  <si>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</si>
  <si>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</si>
  <si>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</si>
  <si>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</si>
  <si>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</si>
  <si>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</si>
  <si>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</si>
  <si>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</si>
  <si>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ADL_SBGA_3DC4,RPL-S_4SDC1,RPL-S_3SDC1,RPL-S_2SDC3,ARL_S_MASTER,ARL_PX_MASTER,MTL-M_5SGC1,MTL-M_3SDC3,MTL-M_2SDC4,MTL-M_2SDC5,MTL-M_2SDC6,MTL_IFWI_CBV_CSME,RPL-SBGA_5SC,MTL-P_5SGC1,MTL-P_3SDC4,MTL-P_2SDC6,RPL-P_5SGC1,RPL-P_3SDC2,RPL-P_2SDC4,RPL-P_2SDC5</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</si>
  <si>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</si>
  <si>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</si>
  <si>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</si>
  <si>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</si>
  <si>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</si>
  <si>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</si>
  <si>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SUT should reach Graphics Turbo Frequency successfully pre and post cycle</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</si>
  <si>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</si>
  <si>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</si>
  <si>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</si>
  <si>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</si>
  <si>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</si>
  <si>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GbE,LAN</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</si>
  <si>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</si>
  <si>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</si>
  <si>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</si>
  <si>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5SGC1,RPL_S_IFWI_PO_Phase3,ADL-M_3SDC2RPL-S_3SDC2,RPL-S_5SGC1,RPL-P_5SGC2,RPL-P_3SDC2,RPL_Px_PO_P3,RPL_SBGA_IFWI_PO_Phase3,RPL_P_PO_P3,RPL-SBGA_5SC,RPL-SBGA_3SC,RPL-SBGA_2SC2,RPL-S_2SDC8,RPL-Px_4SP2,RPL-P_5SGC1,RPL-P_2SDC3,RPL-P_2SDC5,RPL-SBGA_3SC-2</t>
  </si>
  <si>
    <t>Verify Audio recording and playback over 3.5mm-Jack-Headset (via Soundwire), pre and post Sx cycle</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</si>
  <si>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</si>
  <si>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</si>
  <si>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</si>
  <si>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</si>
  <si>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</si>
  <si>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Audio play back should be fine over headset with Soundwire option in BIOS</t>
  </si>
  <si>
    <t>IFWI_TEST_SUITE,ADL/RKL/JSL,Delta_IFWI_BIOS,MTL_Test_Suite,IFWI_SYNC,IFWI_FOC_BAT,RPL_S_MASTER,MTL_IFWI_PSS_EXTENDEDIFWI_COVERAGE_DELTA,ADL-P_5SGC1,ADL-M_3SDC1,ADL-M_2SDC2,ADL-P_4SDC2,ADL-P_3SDC3,ADL-P_2SDC4,MTL_S_IFWI_PSS_0.8,RPL-P_4SDC1,RPL-P_3SDC2,RPL-P_3SDC3,RPL-P_2SDC4,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</si>
  <si>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</si>
  <si>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</si>
  <si>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</si>
  <si>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</si>
  <si>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</si>
  <si>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System should be stable when online video playback gets interrupted by performing warm reset cycles</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</si>
  <si>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</si>
  <si>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</si>
  <si>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</si>
  <si>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</si>
  <si>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</si>
  <si>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</si>
  <si>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</si>
  <si>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</si>
  <si>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</si>
  <si>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</si>
  <si>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</si>
  <si>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</si>
  <si>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</si>
  <si>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</si>
  <si>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</si>
  <si>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</si>
  <si>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</si>
  <si>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</si>
  <si>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</si>
  <si>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</si>
  <si>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</si>
  <si>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</si>
  <si>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</si>
  <si>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</si>
  <si>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</si>
  <si>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</si>
  <si>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</si>
  <si>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</si>
  <si>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</si>
  <si>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</si>
  <si>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</si>
  <si>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</si>
  <si>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</si>
  <si>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t>
  </si>
  <si>
    <t>verify Enabling Hyperthreading using FIT tool reflects in BIOS Page</t>
  </si>
  <si>
    <t>FIT tool Hyperthreading enablement should get reflect in BIOS page </t>
  </si>
  <si>
    <t>This testcase is to  verify Hyperthreading enabling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</si>
  <si>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5SGC1,RPL-S_4SDC1,RPL-S_3SDC2,RPL-S_4SDC2,RPL-S_3SDC1,RPL-S_2SDC1,RPL-S_2SDC2,RPL-S_2SDC7,RPL-S_2SDC3,RPL-S_2SDC4,RPL-S_5SGC1,RPL-S_2SDC3,RPL-S_2SDC2,RPL-S_2SDC7,RPL-S_2SDC1,RPL-S_3SDC1,RPL-S_4SDC1,RPL-S_3SDC2c,RPL-SBGA_5SC,RPL-SBGA_4SC,RPL-SBGA_3SC,RPL-SBGA_2SC1,RPL-SBGA_2SC2</t>
  </si>
  <si>
    <t>Enable/disable onboard (integrated) LAN using FIT tool</t>
  </si>
  <si>
    <t>fw.ifwi.gbe</t>
  </si>
  <si>
    <t>Onboard LAN should get enabled and disable as per FIT tool setting </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</si>
  <si>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</si>
  <si>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</si>
  <si>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</si>
  <si>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</si>
  <si>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</si>
  <si>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</si>
  <si>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</si>
  <si>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</si>
  <si>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</si>
  <si>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</si>
  <si>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bios.alderlake,bios.arrowlake,bios.lunarlake,bios.meteorlake,bios.raptorlake,ifwi.alderlake,ifwi.lunarlake,ifwi.meteorlake,ifwi.raptorlake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</si>
  <si>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</si>
  <si>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ADL_SBGA_3DC4,RPL-S_4SDC1,RPL-S_3SDC1,RPL-S_2SDC3,UTR_SYNC,RPL_S_BACKWARDCOMP,RPL-SBGA_5SC,ARL_PX_MASTER,ARL_S_MASTER,ADL-S_ 5SGC_1DPC,MTL-M_5SGC1,MTL-M_3SDC3,MTL-M_2SDC4,MTL-M_2SDC5,MTL-M_2SDC6,MTL_IFWI_CBV_CSME,MTL-P_5SGC1,MTL-P_3SDC4,MTL-P_2SDC6,RPL-P_5SGC1,RPL-P_3SDC2,RPL-P_2SDC4,RPL-P_2SDC5</t>
  </si>
  <si>
    <t>Verify devices (M.2 SATA SSD) are entering to RTD3 cold state</t>
  </si>
  <si>
    <t>CSS-IVE-70971</t>
  </si>
  <si>
    <t>ADL-S_ADP-S_SODIMM_DDR5_1DPC_Alpha,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KBL_H42_PV,KBL_U21_PV,KBL_U22_PV,KBL_U23e_PV,KBL_Y22_PV,KBLR_U42_PV,KBLR_Y_PV,KBLR_Y22_PV,TGL_ H81_RS4_Alpha,TGL_ H81_RS4_Beta,TGL_ H81_RS4_PV,TGL_H81_19H2_RS6_PreAlpha,TGL_U42_RS4_PV,TGL_Y42_RS4_PV,WHL_U42_Corp_PV,WHL_U42_PV,WHL_U43e_Corp_PV,ADL-S_ADP-S_UDIMM_DDR5_1DPC_PV,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</si>
  <si>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discrete WiFi/BT,D-States,RTD3,SATA/PCIe combo ports,touch panel</t>
  </si>
  <si>
    <t>BC-RQTBC-8479
BC-RQTBC-8480
BC-RQTBC-14301
BC-RQTBC-14298
CFL:BC-RQTBC-8387 
TGL,LKF:BC-RQTBCTL-1127,BC-RQTBCLF-485,BC-RQTBCLF-692,1405574776,1209619918
JSL:BC-RQTBC-16257,1607196128
LKF:4_335-UCIS-3015
TGL:BC-RQTBCTL-1132 \
ICL:BC-RQTBC-15307
BC-RQTBC-16698
RKL:2203202607,2203202739
JSLP: 1607196128</t>
  </si>
  <si>
    <t>Ensure that devices are  entering RTD3 cold and when power rails are turned off</t>
  </si>
  <si>
    <t>bios.arrowlake,bios.lunarlake,bios.meteorlake,ifwi.lunarlake,ifwi.meteorlake,ifwi.raptorlake</t>
  </si>
  <si>
    <t xml:space="preserve">Intention of the testcase is to verify devices are entering to RTD3 cold state
The following devices are checked as part of the following testcase
&gt; SATA SSD
</t>
  </si>
  <si>
    <t>UDL2.0_ATMS2.0,MTL_S_MASTER,IFWI_TEST_SUITE,IFWI_COMMON_UNIFIED,IFWI_FOC_BAT,RPL_S_MASTER,RPL-P_5SGC1,RPL-P_5SGC2,RPL-P_4SDC1,RPL-P_3SDC2,RPL-P_2SDC3,RPL-S_ 5SGC1,RPL-S_ 5SGC1,RPL-S_4SDC1,RPL-S_4SDC2,RPL-S_3SDC1,RPL-S_2SDC2,RPL-S_2SDC3,RPL-S_2SDC7,RPL-S_2SDC8,IFWI_Coverage_Delta,MTL_IFWI_CBV_PCHC,MTL_IFWI_CBV_BIOS,MTL-P_4SDC2,RPL-SBGA_5SC,RPL-SBGA_4SC,RPL-SBGA_3SC,RPL-SBGA_2SC1,RPL-SBGA_2SC2,MTL_PSS_0.8_BLOCK,MTL_S_PSS_1.1,MTL_S_IFWI_PSS_1.1</t>
  </si>
  <si>
    <t>COMMENTS</t>
  </si>
  <si>
    <t>passed</t>
  </si>
  <si>
    <t>Blocked</t>
  </si>
  <si>
    <t>Inventory Block: M.2 SATA SSD(Samsung 860EVO) is not available</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</si>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</sst>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72"/>
  <sheetViews>
    <sheetView tabSelected="1" zoomScale="99" workbookViewId="0">
      <selection activeCell="C1" sqref="C1"/>
    </sheetView>
  </sheetViews>
  <sheetFormatPr defaultColWidth="33.6640625" defaultRowHeight="14.4" x14ac:dyDescent="0.3"/>
  <cols>
    <col min="1" max="1" width="18.33203125" style="1" customWidth="1"/>
    <col min="2" max="2" width="108.6640625" style="1" customWidth="1"/>
    <col min="3" max="3" width="33.6640625" style="1"/>
    <col min="4" max="4" width="44.33203125" style="1" customWidth="1"/>
    <col min="5" max="16384" width="33.6640625" style="1"/>
  </cols>
  <sheetData>
    <row r="1" spans="1:38" x14ac:dyDescent="0.3">
      <c r="A1" s="1" t="s">
        <v>712</v>
      </c>
      <c r="B1" s="1" t="s">
        <v>713</v>
      </c>
      <c r="C1" s="1" t="s">
        <v>714</v>
      </c>
      <c r="D1" s="1" t="s">
        <v>708</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row>
    <row r="2" spans="1:38" x14ac:dyDescent="0.3">
      <c r="A2" s="1" t="str">
        <f>HYPERLINK("https://hsdes.intel.com/resource/14013118472","14013118472")</f>
        <v>14013118472</v>
      </c>
      <c r="B2" s="1" t="s">
        <v>34</v>
      </c>
      <c r="C2" s="1" t="s">
        <v>709</v>
      </c>
      <c r="E2" s="1" t="s">
        <v>35</v>
      </c>
      <c r="F2" s="1" t="s">
        <v>36</v>
      </c>
      <c r="G2" s="1" t="s">
        <v>37</v>
      </c>
      <c r="H2" s="1" t="s">
        <v>38</v>
      </c>
      <c r="I2" s="1" t="s">
        <v>39</v>
      </c>
      <c r="J2" s="1" t="s">
        <v>40</v>
      </c>
      <c r="K2" s="1">
        <v>3</v>
      </c>
      <c r="L2" s="1">
        <v>3</v>
      </c>
      <c r="M2" s="1" t="s">
        <v>41</v>
      </c>
      <c r="N2" s="1" t="s">
        <v>42</v>
      </c>
      <c r="O2" s="1" t="s">
        <v>43</v>
      </c>
      <c r="P2" s="1" t="s">
        <v>44</v>
      </c>
      <c r="Q2" s="1" t="s">
        <v>45</v>
      </c>
      <c r="R2" s="1" t="s">
        <v>41</v>
      </c>
      <c r="S2" s="1" t="s">
        <v>46</v>
      </c>
      <c r="U2" s="1" t="s">
        <v>47</v>
      </c>
      <c r="V2" s="1" t="s">
        <v>48</v>
      </c>
      <c r="W2" s="1" t="s">
        <v>49</v>
      </c>
      <c r="X2" s="1" t="s">
        <v>50</v>
      </c>
      <c r="Y2" s="1" t="s">
        <v>51</v>
      </c>
      <c r="Z2" s="1" t="s">
        <v>52</v>
      </c>
      <c r="AB2" s="1" t="s">
        <v>53</v>
      </c>
      <c r="AC2" s="1" t="s">
        <v>54</v>
      </c>
      <c r="AE2" s="1" t="s">
        <v>55</v>
      </c>
      <c r="AF2" s="1" t="s">
        <v>56</v>
      </c>
      <c r="AI2" s="1" t="s">
        <v>57</v>
      </c>
      <c r="AJ2" s="1" t="s">
        <v>58</v>
      </c>
      <c r="AK2" s="1" t="s">
        <v>59</v>
      </c>
      <c r="AL2" s="1" t="s">
        <v>60</v>
      </c>
    </row>
    <row r="3" spans="1:38" x14ac:dyDescent="0.3">
      <c r="A3" s="1" t="str">
        <f>HYPERLINK("https://hsdes.intel.com/resource/14013156703","14013156703")</f>
        <v>14013156703</v>
      </c>
      <c r="B3" s="1" t="s">
        <v>69</v>
      </c>
      <c r="C3" s="1" t="s">
        <v>709</v>
      </c>
      <c r="E3" s="1" t="s">
        <v>70</v>
      </c>
      <c r="F3" s="1" t="s">
        <v>62</v>
      </c>
      <c r="G3" s="1" t="s">
        <v>37</v>
      </c>
      <c r="H3" s="1" t="s">
        <v>38</v>
      </c>
      <c r="I3" s="1" t="s">
        <v>39</v>
      </c>
      <c r="J3" s="1" t="s">
        <v>71</v>
      </c>
      <c r="K3" s="1">
        <v>10</v>
      </c>
      <c r="L3" s="1">
        <v>5</v>
      </c>
      <c r="M3" s="1" t="s">
        <v>72</v>
      </c>
      <c r="N3" s="1" t="s">
        <v>73</v>
      </c>
      <c r="O3" s="1" t="s">
        <v>74</v>
      </c>
      <c r="P3" s="1" t="s">
        <v>75</v>
      </c>
      <c r="Q3" s="1" t="s">
        <v>76</v>
      </c>
      <c r="R3" s="1" t="s">
        <v>72</v>
      </c>
      <c r="S3" s="1" t="s">
        <v>77</v>
      </c>
      <c r="U3" s="1" t="s">
        <v>70</v>
      </c>
      <c r="V3" s="1" t="s">
        <v>78</v>
      </c>
      <c r="W3" s="1" t="s">
        <v>49</v>
      </c>
      <c r="X3" s="1" t="s">
        <v>65</v>
      </c>
      <c r="Y3" s="1" t="s">
        <v>79</v>
      </c>
      <c r="Z3" s="1" t="s">
        <v>80</v>
      </c>
      <c r="AB3" s="1" t="s">
        <v>53</v>
      </c>
      <c r="AC3" s="1" t="s">
        <v>81</v>
      </c>
      <c r="AE3" s="1" t="s">
        <v>55</v>
      </c>
      <c r="AF3" s="1" t="s">
        <v>56</v>
      </c>
      <c r="AI3" s="1" t="s">
        <v>57</v>
      </c>
      <c r="AJ3" s="1" t="s">
        <v>58</v>
      </c>
      <c r="AK3" s="1" t="s">
        <v>82</v>
      </c>
      <c r="AL3" s="1" t="s">
        <v>83</v>
      </c>
    </row>
    <row r="4" spans="1:38" x14ac:dyDescent="0.3">
      <c r="A4" s="1" t="str">
        <f>HYPERLINK("https://hsdes.intel.com/resource/14013156723","14013156723")</f>
        <v>14013156723</v>
      </c>
      <c r="B4" s="1" t="s">
        <v>84</v>
      </c>
      <c r="C4" s="1" t="s">
        <v>709</v>
      </c>
      <c r="E4" s="1" t="s">
        <v>70</v>
      </c>
      <c r="F4" s="1" t="s">
        <v>62</v>
      </c>
      <c r="G4" s="1" t="s">
        <v>37</v>
      </c>
      <c r="H4" s="1" t="s">
        <v>38</v>
      </c>
      <c r="I4" s="1" t="s">
        <v>39</v>
      </c>
      <c r="J4" s="1" t="s">
        <v>71</v>
      </c>
      <c r="K4" s="1">
        <v>15</v>
      </c>
      <c r="L4" s="1">
        <v>5</v>
      </c>
      <c r="M4" s="1" t="s">
        <v>85</v>
      </c>
      <c r="N4" s="1" t="s">
        <v>73</v>
      </c>
      <c r="O4" s="1" t="s">
        <v>74</v>
      </c>
      <c r="P4" s="1" t="s">
        <v>75</v>
      </c>
      <c r="Q4" s="1" t="s">
        <v>76</v>
      </c>
      <c r="R4" s="1" t="s">
        <v>85</v>
      </c>
      <c r="S4" s="1" t="s">
        <v>77</v>
      </c>
      <c r="U4" s="1" t="s">
        <v>70</v>
      </c>
      <c r="V4" s="1" t="s">
        <v>86</v>
      </c>
      <c r="W4" s="1" t="s">
        <v>49</v>
      </c>
      <c r="X4" s="1" t="s">
        <v>50</v>
      </c>
      <c r="Y4" s="1" t="s">
        <v>79</v>
      </c>
      <c r="Z4" s="1" t="s">
        <v>80</v>
      </c>
      <c r="AB4" s="1" t="s">
        <v>53</v>
      </c>
      <c r="AC4" s="1" t="s">
        <v>81</v>
      </c>
      <c r="AE4" s="1" t="s">
        <v>55</v>
      </c>
      <c r="AF4" s="1" t="s">
        <v>56</v>
      </c>
      <c r="AI4" s="1" t="s">
        <v>57</v>
      </c>
      <c r="AJ4" s="1" t="s">
        <v>58</v>
      </c>
      <c r="AK4" s="1" t="s">
        <v>87</v>
      </c>
      <c r="AL4" s="1" t="s">
        <v>88</v>
      </c>
    </row>
    <row r="5" spans="1:38" x14ac:dyDescent="0.3">
      <c r="A5" s="1" t="str">
        <f>HYPERLINK("https://hsdes.intel.com/resource/14013158232","14013158232")</f>
        <v>14013158232</v>
      </c>
      <c r="B5" s="1" t="s">
        <v>89</v>
      </c>
      <c r="C5" s="1" t="s">
        <v>709</v>
      </c>
      <c r="E5" s="1" t="s">
        <v>90</v>
      </c>
      <c r="F5" s="1" t="s">
        <v>62</v>
      </c>
      <c r="G5" s="1" t="s">
        <v>37</v>
      </c>
      <c r="H5" s="1" t="s">
        <v>38</v>
      </c>
      <c r="I5" s="1" t="s">
        <v>39</v>
      </c>
      <c r="J5" s="1" t="s">
        <v>91</v>
      </c>
      <c r="K5" s="1">
        <v>15</v>
      </c>
      <c r="L5" s="1">
        <v>12</v>
      </c>
      <c r="M5" s="1" t="s">
        <v>92</v>
      </c>
      <c r="N5" s="1" t="s">
        <v>93</v>
      </c>
      <c r="O5" s="1" t="s">
        <v>94</v>
      </c>
      <c r="P5" s="1" t="s">
        <v>95</v>
      </c>
      <c r="Q5" s="1" t="s">
        <v>96</v>
      </c>
      <c r="R5" s="1" t="s">
        <v>92</v>
      </c>
      <c r="S5" s="1" t="s">
        <v>97</v>
      </c>
      <c r="U5" s="1" t="s">
        <v>47</v>
      </c>
      <c r="V5" s="1" t="s">
        <v>98</v>
      </c>
      <c r="W5" s="1" t="s">
        <v>49</v>
      </c>
      <c r="X5" s="1" t="s">
        <v>50</v>
      </c>
      <c r="Y5" s="1" t="s">
        <v>99</v>
      </c>
      <c r="Z5" s="1" t="s">
        <v>100</v>
      </c>
      <c r="AB5" s="1" t="s">
        <v>53</v>
      </c>
      <c r="AC5" s="1" t="s">
        <v>54</v>
      </c>
      <c r="AE5" s="1" t="s">
        <v>55</v>
      </c>
      <c r="AF5" s="1" t="s">
        <v>56</v>
      </c>
      <c r="AI5" s="1" t="s">
        <v>57</v>
      </c>
      <c r="AJ5" s="1" t="s">
        <v>58</v>
      </c>
      <c r="AK5" s="1" t="s">
        <v>101</v>
      </c>
      <c r="AL5" s="1" t="s">
        <v>102</v>
      </c>
    </row>
    <row r="6" spans="1:38" x14ac:dyDescent="0.3">
      <c r="A6" s="1" t="str">
        <f>HYPERLINK("https://hsdes.intel.com/resource/14013158240","14013158240")</f>
        <v>14013158240</v>
      </c>
      <c r="B6" s="1" t="s">
        <v>103</v>
      </c>
      <c r="C6" s="1" t="s">
        <v>709</v>
      </c>
      <c r="E6" s="1" t="s">
        <v>90</v>
      </c>
      <c r="F6" s="1" t="s">
        <v>104</v>
      </c>
      <c r="G6" s="1" t="s">
        <v>37</v>
      </c>
      <c r="H6" s="1" t="s">
        <v>38</v>
      </c>
      <c r="I6" s="1" t="s">
        <v>39</v>
      </c>
      <c r="J6" s="1" t="s">
        <v>91</v>
      </c>
      <c r="K6" s="1">
        <v>10</v>
      </c>
      <c r="L6" s="1">
        <v>9</v>
      </c>
      <c r="M6" s="1" t="s">
        <v>105</v>
      </c>
      <c r="N6" s="1" t="s">
        <v>93</v>
      </c>
      <c r="O6" s="1" t="s">
        <v>94</v>
      </c>
      <c r="P6" s="1" t="s">
        <v>95</v>
      </c>
      <c r="Q6" s="1" t="s">
        <v>96</v>
      </c>
      <c r="R6" s="1" t="s">
        <v>105</v>
      </c>
      <c r="S6" s="1" t="s">
        <v>97</v>
      </c>
      <c r="U6" s="1" t="s">
        <v>47</v>
      </c>
      <c r="V6" s="1" t="s">
        <v>106</v>
      </c>
      <c r="W6" s="1" t="s">
        <v>49</v>
      </c>
      <c r="X6" s="1" t="s">
        <v>107</v>
      </c>
      <c r="Y6" s="1" t="s">
        <v>108</v>
      </c>
      <c r="Z6" s="1" t="s">
        <v>109</v>
      </c>
      <c r="AB6" s="1" t="s">
        <v>53</v>
      </c>
      <c r="AC6" s="1" t="s">
        <v>54</v>
      </c>
      <c r="AE6" s="1" t="s">
        <v>55</v>
      </c>
      <c r="AF6" s="1" t="s">
        <v>56</v>
      </c>
      <c r="AI6" s="1" t="s">
        <v>57</v>
      </c>
      <c r="AJ6" s="1" t="s">
        <v>58</v>
      </c>
      <c r="AK6" s="1" t="s">
        <v>110</v>
      </c>
      <c r="AL6" s="1" t="s">
        <v>111</v>
      </c>
    </row>
    <row r="7" spans="1:38" x14ac:dyDescent="0.3">
      <c r="A7" s="1" t="str">
        <f>HYPERLINK("https://hsdes.intel.com/resource/14013158998","14013158998")</f>
        <v>14013158998</v>
      </c>
      <c r="B7" s="1" t="s">
        <v>122</v>
      </c>
      <c r="C7" s="1" t="s">
        <v>709</v>
      </c>
      <c r="E7" s="1" t="s">
        <v>123</v>
      </c>
      <c r="F7" s="1" t="s">
        <v>62</v>
      </c>
      <c r="G7" s="1" t="s">
        <v>37</v>
      </c>
      <c r="H7" s="1" t="s">
        <v>38</v>
      </c>
      <c r="I7" s="1" t="s">
        <v>39</v>
      </c>
      <c r="J7" s="1" t="s">
        <v>124</v>
      </c>
      <c r="K7" s="1">
        <v>7</v>
      </c>
      <c r="L7" s="1">
        <v>5</v>
      </c>
      <c r="M7" s="1" t="s">
        <v>125</v>
      </c>
      <c r="N7" s="1" t="s">
        <v>126</v>
      </c>
      <c r="O7" s="1" t="s">
        <v>127</v>
      </c>
      <c r="P7" s="1" t="s">
        <v>128</v>
      </c>
      <c r="Q7" s="1" t="s">
        <v>129</v>
      </c>
      <c r="R7" s="1" t="s">
        <v>125</v>
      </c>
      <c r="S7" s="1" t="s">
        <v>46</v>
      </c>
      <c r="U7" s="1" t="s">
        <v>123</v>
      </c>
      <c r="V7" s="1" t="s">
        <v>130</v>
      </c>
      <c r="W7" s="1" t="s">
        <v>49</v>
      </c>
      <c r="X7" s="1" t="s">
        <v>65</v>
      </c>
      <c r="Y7" s="1" t="s">
        <v>131</v>
      </c>
      <c r="Z7" s="1" t="s">
        <v>132</v>
      </c>
      <c r="AB7" s="1" t="s">
        <v>53</v>
      </c>
      <c r="AC7" s="1" t="s">
        <v>66</v>
      </c>
      <c r="AE7" s="1" t="s">
        <v>55</v>
      </c>
      <c r="AF7" s="1" t="s">
        <v>56</v>
      </c>
      <c r="AI7" s="1" t="s">
        <v>57</v>
      </c>
      <c r="AJ7" s="1" t="s">
        <v>58</v>
      </c>
      <c r="AK7" s="1" t="s">
        <v>133</v>
      </c>
      <c r="AL7" s="1" t="s">
        <v>134</v>
      </c>
    </row>
    <row r="8" spans="1:38" x14ac:dyDescent="0.3">
      <c r="A8" s="1" t="str">
        <f>HYPERLINK("https://hsdes.intel.com/resource/14013159002","14013159002")</f>
        <v>14013159002</v>
      </c>
      <c r="B8" s="1" t="s">
        <v>135</v>
      </c>
      <c r="C8" s="1" t="s">
        <v>709</v>
      </c>
      <c r="E8" s="1" t="s">
        <v>47</v>
      </c>
      <c r="F8" s="1" t="s">
        <v>112</v>
      </c>
      <c r="G8" s="1" t="s">
        <v>37</v>
      </c>
      <c r="H8" s="1" t="s">
        <v>38</v>
      </c>
      <c r="I8" s="1" t="s">
        <v>39</v>
      </c>
      <c r="J8" s="1" t="s">
        <v>136</v>
      </c>
      <c r="K8" s="1">
        <v>40</v>
      </c>
      <c r="L8" s="1">
        <v>35</v>
      </c>
      <c r="M8" s="1" t="s">
        <v>137</v>
      </c>
      <c r="N8" s="1" t="s">
        <v>113</v>
      </c>
      <c r="O8" s="1" t="s">
        <v>138</v>
      </c>
      <c r="P8" s="1" t="s">
        <v>139</v>
      </c>
      <c r="Q8" s="1" t="s">
        <v>140</v>
      </c>
      <c r="R8" s="1" t="s">
        <v>137</v>
      </c>
      <c r="S8" s="1" t="s">
        <v>46</v>
      </c>
      <c r="U8" s="1" t="s">
        <v>47</v>
      </c>
      <c r="V8" s="1" t="s">
        <v>141</v>
      </c>
      <c r="W8" s="1" t="s">
        <v>49</v>
      </c>
      <c r="X8" s="1" t="s">
        <v>65</v>
      </c>
      <c r="Y8" s="1" t="s">
        <v>142</v>
      </c>
      <c r="Z8" s="1" t="s">
        <v>143</v>
      </c>
      <c r="AB8" s="1" t="s">
        <v>53</v>
      </c>
      <c r="AC8" s="1" t="s">
        <v>66</v>
      </c>
      <c r="AE8" s="1" t="s">
        <v>68</v>
      </c>
      <c r="AF8" s="1" t="s">
        <v>56</v>
      </c>
      <c r="AI8" s="1" t="s">
        <v>57</v>
      </c>
      <c r="AJ8" s="1" t="s">
        <v>58</v>
      </c>
      <c r="AK8" s="1" t="s">
        <v>144</v>
      </c>
      <c r="AL8" s="1" t="s">
        <v>145</v>
      </c>
    </row>
    <row r="9" spans="1:38" x14ac:dyDescent="0.3">
      <c r="A9" s="1" t="str">
        <f>HYPERLINK("https://hsdes.intel.com/resource/14013160655","14013160655")</f>
        <v>14013160655</v>
      </c>
      <c r="B9" s="1" t="s">
        <v>146</v>
      </c>
      <c r="C9" s="1" t="s">
        <v>709</v>
      </c>
      <c r="E9" s="1" t="s">
        <v>47</v>
      </c>
      <c r="F9" s="1" t="s">
        <v>112</v>
      </c>
      <c r="G9" s="1" t="s">
        <v>37</v>
      </c>
      <c r="H9" s="1" t="s">
        <v>38</v>
      </c>
      <c r="I9" s="1" t="s">
        <v>39</v>
      </c>
      <c r="J9" s="1" t="s">
        <v>147</v>
      </c>
      <c r="K9" s="1">
        <v>40</v>
      </c>
      <c r="L9" s="1">
        <v>35</v>
      </c>
      <c r="M9" s="1" t="s">
        <v>148</v>
      </c>
      <c r="N9" s="1" t="s">
        <v>113</v>
      </c>
      <c r="O9" s="1" t="s">
        <v>149</v>
      </c>
      <c r="P9" s="1" t="s">
        <v>150</v>
      </c>
      <c r="Q9" s="1" t="s">
        <v>151</v>
      </c>
      <c r="R9" s="1" t="s">
        <v>148</v>
      </c>
      <c r="S9" s="1" t="s">
        <v>46</v>
      </c>
      <c r="U9" s="1" t="s">
        <v>47</v>
      </c>
      <c r="V9" s="1" t="s">
        <v>152</v>
      </c>
      <c r="W9" s="1" t="s">
        <v>49</v>
      </c>
      <c r="X9" s="1" t="s">
        <v>65</v>
      </c>
      <c r="Y9" s="1" t="s">
        <v>131</v>
      </c>
      <c r="Z9" s="1" t="s">
        <v>153</v>
      </c>
      <c r="AB9" s="1" t="s">
        <v>53</v>
      </c>
      <c r="AC9" s="1" t="s">
        <v>66</v>
      </c>
      <c r="AE9" s="1" t="s">
        <v>68</v>
      </c>
      <c r="AF9" s="1" t="s">
        <v>56</v>
      </c>
      <c r="AI9" s="1" t="s">
        <v>57</v>
      </c>
      <c r="AJ9" s="1" t="s">
        <v>58</v>
      </c>
      <c r="AK9" s="1" t="s">
        <v>154</v>
      </c>
      <c r="AL9" s="1" t="s">
        <v>155</v>
      </c>
    </row>
    <row r="10" spans="1:38" x14ac:dyDescent="0.3">
      <c r="A10" s="1" t="str">
        <f>HYPERLINK("https://hsdes.intel.com/resource/14013160688","14013160688")</f>
        <v>14013160688</v>
      </c>
      <c r="B10" s="1" t="s">
        <v>157</v>
      </c>
      <c r="C10" s="1" t="s">
        <v>709</v>
      </c>
      <c r="E10" s="1" t="s">
        <v>47</v>
      </c>
      <c r="F10" s="1" t="s">
        <v>62</v>
      </c>
      <c r="G10" s="1" t="s">
        <v>37</v>
      </c>
      <c r="H10" s="1" t="s">
        <v>38</v>
      </c>
      <c r="I10" s="1" t="s">
        <v>39</v>
      </c>
      <c r="J10" s="1" t="s">
        <v>124</v>
      </c>
      <c r="K10" s="1">
        <v>25</v>
      </c>
      <c r="L10" s="1">
        <v>17</v>
      </c>
      <c r="M10" s="1" t="s">
        <v>158</v>
      </c>
      <c r="N10" s="1" t="s">
        <v>159</v>
      </c>
      <c r="O10" s="1" t="s">
        <v>160</v>
      </c>
      <c r="P10" s="1" t="s">
        <v>161</v>
      </c>
      <c r="Q10" s="1" t="s">
        <v>162</v>
      </c>
      <c r="R10" s="1" t="s">
        <v>158</v>
      </c>
      <c r="S10" s="1" t="s">
        <v>46</v>
      </c>
      <c r="U10" s="1" t="s">
        <v>163</v>
      </c>
      <c r="V10" s="1" t="s">
        <v>164</v>
      </c>
      <c r="W10" s="1" t="s">
        <v>49</v>
      </c>
      <c r="X10" s="1" t="s">
        <v>50</v>
      </c>
      <c r="Y10" s="1" t="s">
        <v>165</v>
      </c>
      <c r="Z10" s="1" t="s">
        <v>166</v>
      </c>
      <c r="AB10" s="1" t="s">
        <v>53</v>
      </c>
      <c r="AC10" s="1" t="s">
        <v>66</v>
      </c>
      <c r="AE10" s="1" t="s">
        <v>67</v>
      </c>
      <c r="AF10" s="1" t="s">
        <v>56</v>
      </c>
      <c r="AI10" s="1" t="s">
        <v>57</v>
      </c>
      <c r="AJ10" s="1" t="s">
        <v>58</v>
      </c>
      <c r="AK10" s="1" t="s">
        <v>167</v>
      </c>
      <c r="AL10" s="1" t="s">
        <v>168</v>
      </c>
    </row>
    <row r="11" spans="1:38" x14ac:dyDescent="0.3">
      <c r="A11" s="1" t="str">
        <f>HYPERLINK("https://hsdes.intel.com/resource/14013160691","14013160691")</f>
        <v>14013160691</v>
      </c>
      <c r="B11" s="1" t="s">
        <v>169</v>
      </c>
      <c r="C11" s="1" t="s">
        <v>709</v>
      </c>
      <c r="E11" s="1" t="s">
        <v>47</v>
      </c>
      <c r="F11" s="1" t="s">
        <v>62</v>
      </c>
      <c r="G11" s="1" t="s">
        <v>37</v>
      </c>
      <c r="H11" s="1" t="s">
        <v>38</v>
      </c>
      <c r="I11" s="1" t="s">
        <v>39</v>
      </c>
      <c r="J11" s="1" t="s">
        <v>124</v>
      </c>
      <c r="K11" s="1">
        <v>25</v>
      </c>
      <c r="L11" s="1">
        <v>17</v>
      </c>
      <c r="M11" s="1" t="s">
        <v>170</v>
      </c>
      <c r="N11" s="1" t="s">
        <v>159</v>
      </c>
      <c r="O11" s="1" t="s">
        <v>171</v>
      </c>
      <c r="P11" s="1" t="s">
        <v>161</v>
      </c>
      <c r="Q11" s="1" t="s">
        <v>172</v>
      </c>
      <c r="R11" s="1" t="s">
        <v>170</v>
      </c>
      <c r="S11" s="1" t="s">
        <v>46</v>
      </c>
      <c r="U11" s="1" t="s">
        <v>163</v>
      </c>
      <c r="V11" s="1" t="s">
        <v>173</v>
      </c>
      <c r="W11" s="1" t="s">
        <v>49</v>
      </c>
      <c r="X11" s="1" t="s">
        <v>50</v>
      </c>
      <c r="Y11" s="1" t="s">
        <v>165</v>
      </c>
      <c r="Z11" s="1" t="s">
        <v>166</v>
      </c>
      <c r="AB11" s="1" t="s">
        <v>53</v>
      </c>
      <c r="AC11" s="1" t="s">
        <v>66</v>
      </c>
      <c r="AE11" s="1" t="s">
        <v>67</v>
      </c>
      <c r="AF11" s="1" t="s">
        <v>56</v>
      </c>
      <c r="AI11" s="1" t="s">
        <v>57</v>
      </c>
      <c r="AJ11" s="1" t="s">
        <v>58</v>
      </c>
      <c r="AK11" s="1" t="s">
        <v>174</v>
      </c>
      <c r="AL11" s="1" t="s">
        <v>175</v>
      </c>
    </row>
    <row r="12" spans="1:38" x14ac:dyDescent="0.3">
      <c r="A12" s="1" t="str">
        <f>HYPERLINK("https://hsdes.intel.com/resource/14013161425","14013161425")</f>
        <v>14013161425</v>
      </c>
      <c r="B12" s="1" t="s">
        <v>176</v>
      </c>
      <c r="C12" s="1" t="s">
        <v>709</v>
      </c>
      <c r="E12" s="1" t="s">
        <v>70</v>
      </c>
      <c r="F12" s="1" t="s">
        <v>112</v>
      </c>
      <c r="G12" s="1" t="s">
        <v>37</v>
      </c>
      <c r="H12" s="1" t="s">
        <v>38</v>
      </c>
      <c r="I12" s="1" t="s">
        <v>39</v>
      </c>
      <c r="J12" s="1" t="s">
        <v>177</v>
      </c>
      <c r="K12" s="1">
        <v>35</v>
      </c>
      <c r="L12" s="1">
        <v>18</v>
      </c>
      <c r="M12" s="1" t="s">
        <v>178</v>
      </c>
      <c r="N12" s="1" t="s">
        <v>179</v>
      </c>
      <c r="O12" s="1" t="s">
        <v>180</v>
      </c>
      <c r="P12" s="1" t="s">
        <v>181</v>
      </c>
      <c r="Q12" s="1" t="s">
        <v>182</v>
      </c>
      <c r="R12" s="1" t="s">
        <v>178</v>
      </c>
      <c r="S12" s="1" t="s">
        <v>97</v>
      </c>
      <c r="U12" s="1" t="s">
        <v>70</v>
      </c>
      <c r="V12" s="1" t="s">
        <v>183</v>
      </c>
      <c r="W12" s="1" t="s">
        <v>49</v>
      </c>
      <c r="X12" s="1" t="s">
        <v>50</v>
      </c>
      <c r="Y12" s="1" t="s">
        <v>184</v>
      </c>
      <c r="Z12" s="1" t="s">
        <v>185</v>
      </c>
      <c r="AB12" s="1" t="s">
        <v>53</v>
      </c>
      <c r="AC12" s="1" t="s">
        <v>66</v>
      </c>
      <c r="AE12" s="1" t="s">
        <v>67</v>
      </c>
      <c r="AF12" s="1" t="s">
        <v>121</v>
      </c>
      <c r="AI12" s="1" t="s">
        <v>57</v>
      </c>
      <c r="AJ12" s="1" t="s">
        <v>58</v>
      </c>
      <c r="AK12" s="1" t="s">
        <v>186</v>
      </c>
      <c r="AL12" s="1" t="s">
        <v>187</v>
      </c>
    </row>
    <row r="13" spans="1:38" x14ac:dyDescent="0.3">
      <c r="A13" s="1" t="str">
        <f>HYPERLINK("https://hsdes.intel.com/resource/14013162374","14013162374")</f>
        <v>14013162374</v>
      </c>
      <c r="B13" s="1" t="s">
        <v>188</v>
      </c>
      <c r="C13" s="1" t="s">
        <v>709</v>
      </c>
      <c r="E13" s="1" t="s">
        <v>47</v>
      </c>
      <c r="F13" s="1" t="s">
        <v>62</v>
      </c>
      <c r="G13" s="1" t="s">
        <v>37</v>
      </c>
      <c r="H13" s="1" t="s">
        <v>38</v>
      </c>
      <c r="I13" s="1" t="s">
        <v>39</v>
      </c>
      <c r="J13" s="1" t="s">
        <v>124</v>
      </c>
      <c r="K13" s="1">
        <v>15</v>
      </c>
      <c r="L13" s="1">
        <v>10</v>
      </c>
      <c r="M13" s="1" t="s">
        <v>189</v>
      </c>
      <c r="N13" s="1" t="s">
        <v>159</v>
      </c>
      <c r="O13" s="1" t="s">
        <v>190</v>
      </c>
      <c r="P13" s="1" t="s">
        <v>191</v>
      </c>
      <c r="Q13" s="1" t="s">
        <v>192</v>
      </c>
      <c r="R13" s="1" t="s">
        <v>189</v>
      </c>
      <c r="S13" s="1" t="s">
        <v>46</v>
      </c>
      <c r="U13" s="1" t="s">
        <v>163</v>
      </c>
      <c r="V13" s="1" t="s">
        <v>193</v>
      </c>
      <c r="W13" s="1" t="s">
        <v>49</v>
      </c>
      <c r="X13" s="1" t="s">
        <v>107</v>
      </c>
      <c r="Y13" s="1" t="s">
        <v>194</v>
      </c>
      <c r="Z13" s="1" t="s">
        <v>195</v>
      </c>
      <c r="AB13" s="1" t="s">
        <v>53</v>
      </c>
      <c r="AC13" s="1" t="s">
        <v>66</v>
      </c>
      <c r="AE13" s="1" t="s">
        <v>55</v>
      </c>
      <c r="AF13" s="1" t="s">
        <v>56</v>
      </c>
      <c r="AI13" s="1" t="s">
        <v>57</v>
      </c>
      <c r="AJ13" s="1" t="s">
        <v>58</v>
      </c>
      <c r="AK13" s="1" t="s">
        <v>196</v>
      </c>
      <c r="AL13" s="1" t="s">
        <v>197</v>
      </c>
    </row>
    <row r="14" spans="1:38" x14ac:dyDescent="0.3">
      <c r="A14" s="1" t="str">
        <f>HYPERLINK("https://hsdes.intel.com/resource/14013162379","14013162379")</f>
        <v>14013162379</v>
      </c>
      <c r="B14" s="1" t="s">
        <v>198</v>
      </c>
      <c r="C14" s="1" t="s">
        <v>709</v>
      </c>
      <c r="E14" s="1" t="s">
        <v>47</v>
      </c>
      <c r="F14" s="1" t="s">
        <v>62</v>
      </c>
      <c r="G14" s="1" t="s">
        <v>37</v>
      </c>
      <c r="H14" s="1" t="s">
        <v>38</v>
      </c>
      <c r="I14" s="1" t="s">
        <v>39</v>
      </c>
      <c r="J14" s="1" t="s">
        <v>124</v>
      </c>
      <c r="K14" s="1">
        <v>15</v>
      </c>
      <c r="L14" s="1">
        <v>10</v>
      </c>
      <c r="M14" s="1" t="s">
        <v>199</v>
      </c>
      <c r="N14" s="1" t="s">
        <v>159</v>
      </c>
      <c r="O14" s="1" t="s">
        <v>190</v>
      </c>
      <c r="P14" s="1" t="s">
        <v>200</v>
      </c>
      <c r="Q14" s="1" t="s">
        <v>192</v>
      </c>
      <c r="R14" s="1" t="s">
        <v>199</v>
      </c>
      <c r="S14" s="1" t="s">
        <v>46</v>
      </c>
      <c r="U14" s="1" t="s">
        <v>163</v>
      </c>
      <c r="V14" s="1" t="s">
        <v>201</v>
      </c>
      <c r="W14" s="1" t="s">
        <v>49</v>
      </c>
      <c r="X14" s="1" t="s">
        <v>107</v>
      </c>
      <c r="Y14" s="1" t="s">
        <v>194</v>
      </c>
      <c r="Z14" s="1" t="s">
        <v>195</v>
      </c>
      <c r="AB14" s="1" t="s">
        <v>53</v>
      </c>
      <c r="AC14" s="1" t="s">
        <v>66</v>
      </c>
      <c r="AE14" s="1" t="s">
        <v>55</v>
      </c>
      <c r="AF14" s="1" t="s">
        <v>56</v>
      </c>
      <c r="AI14" s="1" t="s">
        <v>57</v>
      </c>
      <c r="AJ14" s="1" t="s">
        <v>58</v>
      </c>
      <c r="AK14" s="1" t="s">
        <v>202</v>
      </c>
      <c r="AL14" s="1" t="s">
        <v>203</v>
      </c>
    </row>
    <row r="15" spans="1:38" x14ac:dyDescent="0.3">
      <c r="A15" s="1" t="str">
        <f>HYPERLINK("https://hsdes.intel.com/resource/14013163171","14013163171")</f>
        <v>14013163171</v>
      </c>
      <c r="B15" s="1" t="s">
        <v>206</v>
      </c>
      <c r="C15" s="1" t="s">
        <v>709</v>
      </c>
      <c r="E15" s="1" t="s">
        <v>47</v>
      </c>
      <c r="F15" s="1" t="s">
        <v>112</v>
      </c>
      <c r="G15" s="1" t="s">
        <v>37</v>
      </c>
      <c r="H15" s="1" t="s">
        <v>38</v>
      </c>
      <c r="I15" s="1" t="s">
        <v>39</v>
      </c>
      <c r="J15" s="1" t="s">
        <v>207</v>
      </c>
      <c r="K15" s="1">
        <v>40</v>
      </c>
      <c r="L15" s="1">
        <v>30</v>
      </c>
      <c r="M15" s="1" t="s">
        <v>208</v>
      </c>
      <c r="N15" s="1" t="s">
        <v>113</v>
      </c>
      <c r="O15" s="1" t="s">
        <v>209</v>
      </c>
      <c r="P15" s="1" t="s">
        <v>150</v>
      </c>
      <c r="Q15" s="1" t="s">
        <v>210</v>
      </c>
      <c r="R15" s="1" t="s">
        <v>208</v>
      </c>
      <c r="S15" s="1" t="s">
        <v>46</v>
      </c>
      <c r="U15" s="1" t="s">
        <v>47</v>
      </c>
      <c r="V15" s="1" t="s">
        <v>211</v>
      </c>
      <c r="W15" s="1" t="s">
        <v>49</v>
      </c>
      <c r="X15" s="1" t="s">
        <v>65</v>
      </c>
      <c r="Y15" s="1" t="s">
        <v>79</v>
      </c>
      <c r="Z15" s="1" t="s">
        <v>212</v>
      </c>
      <c r="AB15" s="1" t="s">
        <v>53</v>
      </c>
      <c r="AC15" s="1" t="s">
        <v>66</v>
      </c>
      <c r="AE15" s="1" t="s">
        <v>68</v>
      </c>
      <c r="AF15" s="1" t="s">
        <v>56</v>
      </c>
      <c r="AI15" s="1" t="s">
        <v>57</v>
      </c>
      <c r="AJ15" s="1" t="s">
        <v>58</v>
      </c>
      <c r="AK15" s="1" t="s">
        <v>213</v>
      </c>
      <c r="AL15" s="1" t="s">
        <v>214</v>
      </c>
    </row>
    <row r="16" spans="1:38" x14ac:dyDescent="0.3">
      <c r="A16" s="1" t="str">
        <f>HYPERLINK("https://hsdes.intel.com/resource/14013172845","14013172845")</f>
        <v>14013172845</v>
      </c>
      <c r="B16" s="1" t="s">
        <v>215</v>
      </c>
      <c r="C16" s="1" t="s">
        <v>709</v>
      </c>
      <c r="E16" s="1" t="s">
        <v>47</v>
      </c>
      <c r="F16" s="1" t="s">
        <v>112</v>
      </c>
      <c r="G16" s="1" t="s">
        <v>37</v>
      </c>
      <c r="H16" s="1" t="s">
        <v>38</v>
      </c>
      <c r="I16" s="1" t="s">
        <v>39</v>
      </c>
      <c r="J16" s="1" t="s">
        <v>136</v>
      </c>
      <c r="K16" s="1">
        <v>20</v>
      </c>
      <c r="L16" s="1">
        <v>10</v>
      </c>
      <c r="M16" s="1" t="s">
        <v>216</v>
      </c>
      <c r="N16" s="1" t="s">
        <v>113</v>
      </c>
      <c r="O16" s="1" t="s">
        <v>217</v>
      </c>
      <c r="P16" s="1" t="s">
        <v>218</v>
      </c>
      <c r="Q16" s="1" t="s">
        <v>219</v>
      </c>
      <c r="R16" s="1" t="s">
        <v>216</v>
      </c>
      <c r="S16" s="1" t="s">
        <v>46</v>
      </c>
      <c r="U16" s="1" t="s">
        <v>47</v>
      </c>
      <c r="V16" s="1" t="s">
        <v>220</v>
      </c>
      <c r="W16" s="1" t="s">
        <v>49</v>
      </c>
      <c r="X16" s="1" t="s">
        <v>50</v>
      </c>
      <c r="Y16" s="1" t="s">
        <v>221</v>
      </c>
      <c r="Z16" s="1" t="s">
        <v>222</v>
      </c>
      <c r="AB16" s="1" t="s">
        <v>53</v>
      </c>
      <c r="AC16" s="1" t="s">
        <v>81</v>
      </c>
      <c r="AE16" s="1" t="s">
        <v>55</v>
      </c>
      <c r="AF16" s="1" t="s">
        <v>56</v>
      </c>
      <c r="AI16" s="1" t="s">
        <v>57</v>
      </c>
      <c r="AJ16" s="1" t="s">
        <v>58</v>
      </c>
      <c r="AK16" s="1" t="s">
        <v>223</v>
      </c>
      <c r="AL16" s="1" t="s">
        <v>224</v>
      </c>
    </row>
    <row r="17" spans="1:38" x14ac:dyDescent="0.3">
      <c r="A17" s="1" t="str">
        <f>HYPERLINK("https://hsdes.intel.com/resource/14013175871","14013175871")</f>
        <v>14013175871</v>
      </c>
      <c r="B17" s="1" t="s">
        <v>225</v>
      </c>
      <c r="C17" s="1" t="s">
        <v>709</v>
      </c>
      <c r="E17" s="1" t="s">
        <v>123</v>
      </c>
      <c r="F17" s="1" t="s">
        <v>226</v>
      </c>
      <c r="G17" s="1" t="s">
        <v>37</v>
      </c>
      <c r="H17" s="1" t="s">
        <v>38</v>
      </c>
      <c r="I17" s="1" t="s">
        <v>39</v>
      </c>
      <c r="J17" s="1" t="s">
        <v>124</v>
      </c>
      <c r="K17" s="1">
        <v>30</v>
      </c>
      <c r="L17" s="1">
        <v>20</v>
      </c>
      <c r="M17" s="1" t="s">
        <v>227</v>
      </c>
      <c r="N17" s="1" t="s">
        <v>126</v>
      </c>
      <c r="O17" s="1" t="s">
        <v>228</v>
      </c>
      <c r="P17" s="1" t="s">
        <v>229</v>
      </c>
      <c r="Q17" s="1" t="s">
        <v>230</v>
      </c>
      <c r="R17" s="1" t="s">
        <v>227</v>
      </c>
      <c r="S17" s="1" t="s">
        <v>46</v>
      </c>
      <c r="U17" s="1" t="s">
        <v>123</v>
      </c>
      <c r="V17" s="1" t="s">
        <v>231</v>
      </c>
      <c r="W17" s="1" t="s">
        <v>49</v>
      </c>
      <c r="X17" s="1" t="s">
        <v>65</v>
      </c>
      <c r="Y17" s="1" t="s">
        <v>232</v>
      </c>
      <c r="Z17" s="1" t="s">
        <v>233</v>
      </c>
      <c r="AB17" s="1" t="s">
        <v>53</v>
      </c>
      <c r="AC17" s="1" t="s">
        <v>66</v>
      </c>
      <c r="AE17" s="1" t="s">
        <v>67</v>
      </c>
      <c r="AF17" s="1" t="s">
        <v>56</v>
      </c>
      <c r="AI17" s="1" t="s">
        <v>57</v>
      </c>
      <c r="AJ17" s="1" t="s">
        <v>58</v>
      </c>
      <c r="AK17" s="1" t="s">
        <v>234</v>
      </c>
      <c r="AL17" s="1" t="s">
        <v>235</v>
      </c>
    </row>
    <row r="18" spans="1:38" x14ac:dyDescent="0.3">
      <c r="A18" s="1" t="str">
        <f>HYPERLINK("https://hsdes.intel.com/resource/14013176669","14013176669")</f>
        <v>14013176669</v>
      </c>
      <c r="B18" s="1" t="s">
        <v>236</v>
      </c>
      <c r="C18" s="1" t="s">
        <v>709</v>
      </c>
      <c r="E18" s="1" t="s">
        <v>47</v>
      </c>
      <c r="F18" s="1" t="s">
        <v>104</v>
      </c>
      <c r="G18" s="1" t="s">
        <v>37</v>
      </c>
      <c r="H18" s="1" t="s">
        <v>38</v>
      </c>
      <c r="I18" s="1" t="s">
        <v>39</v>
      </c>
      <c r="J18" s="1" t="s">
        <v>136</v>
      </c>
      <c r="K18" s="1">
        <v>40</v>
      </c>
      <c r="L18" s="1">
        <v>35</v>
      </c>
      <c r="M18" s="1" t="s">
        <v>237</v>
      </c>
      <c r="N18" s="1" t="s">
        <v>113</v>
      </c>
      <c r="O18" s="1" t="s">
        <v>238</v>
      </c>
      <c r="P18" s="1" t="s">
        <v>239</v>
      </c>
      <c r="Q18" s="1" t="s">
        <v>240</v>
      </c>
      <c r="R18" s="1" t="s">
        <v>237</v>
      </c>
      <c r="S18" s="1" t="s">
        <v>46</v>
      </c>
      <c r="U18" s="1" t="s">
        <v>47</v>
      </c>
      <c r="V18" s="1" t="s">
        <v>241</v>
      </c>
      <c r="W18" s="1" t="s">
        <v>49</v>
      </c>
      <c r="X18" s="1" t="s">
        <v>65</v>
      </c>
      <c r="Y18" s="1" t="s">
        <v>156</v>
      </c>
      <c r="Z18" s="1" t="s">
        <v>242</v>
      </c>
      <c r="AB18" s="1" t="s">
        <v>53</v>
      </c>
      <c r="AC18" s="1" t="s">
        <v>66</v>
      </c>
      <c r="AE18" s="1" t="s">
        <v>68</v>
      </c>
      <c r="AF18" s="1" t="s">
        <v>56</v>
      </c>
      <c r="AI18" s="1" t="s">
        <v>57</v>
      </c>
      <c r="AJ18" s="1" t="s">
        <v>58</v>
      </c>
      <c r="AK18" s="1" t="s">
        <v>243</v>
      </c>
      <c r="AL18" s="1" t="s">
        <v>244</v>
      </c>
    </row>
    <row r="19" spans="1:38" x14ac:dyDescent="0.3">
      <c r="A19" s="1" t="str">
        <f>HYPERLINK("https://hsdes.intel.com/resource/14013177245","14013177245")</f>
        <v>14013177245</v>
      </c>
      <c r="B19" s="1" t="s">
        <v>245</v>
      </c>
      <c r="C19" s="1" t="s">
        <v>709</v>
      </c>
      <c r="E19" s="1" t="s">
        <v>123</v>
      </c>
      <c r="F19" s="1" t="s">
        <v>62</v>
      </c>
      <c r="G19" s="1" t="s">
        <v>37</v>
      </c>
      <c r="H19" s="1" t="s">
        <v>204</v>
      </c>
      <c r="I19" s="1" t="s">
        <v>39</v>
      </c>
      <c r="J19" s="1" t="s">
        <v>246</v>
      </c>
      <c r="K19" s="1">
        <v>20</v>
      </c>
      <c r="L19" s="1">
        <v>20</v>
      </c>
      <c r="M19" s="1" t="s">
        <v>247</v>
      </c>
      <c r="N19" s="1" t="s">
        <v>126</v>
      </c>
      <c r="O19" s="1" t="s">
        <v>248</v>
      </c>
      <c r="P19" s="1" t="s">
        <v>249</v>
      </c>
      <c r="Q19" s="1" t="s">
        <v>250</v>
      </c>
      <c r="R19" s="1" t="s">
        <v>247</v>
      </c>
      <c r="S19" s="1" t="s">
        <v>97</v>
      </c>
      <c r="U19" s="1" t="s">
        <v>123</v>
      </c>
      <c r="V19" s="1" t="s">
        <v>251</v>
      </c>
      <c r="W19" s="1" t="s">
        <v>49</v>
      </c>
      <c r="X19" s="1" t="s">
        <v>65</v>
      </c>
      <c r="Y19" s="1" t="s">
        <v>252</v>
      </c>
      <c r="Z19" s="1" t="s">
        <v>253</v>
      </c>
      <c r="AB19" s="1" t="s">
        <v>53</v>
      </c>
      <c r="AC19" s="1" t="s">
        <v>66</v>
      </c>
      <c r="AE19" s="1" t="s">
        <v>67</v>
      </c>
      <c r="AF19" s="1" t="s">
        <v>56</v>
      </c>
      <c r="AI19" s="1" t="s">
        <v>57</v>
      </c>
      <c r="AJ19" s="1" t="s">
        <v>58</v>
      </c>
      <c r="AK19" s="1" t="s">
        <v>245</v>
      </c>
      <c r="AL19" s="1" t="s">
        <v>254</v>
      </c>
    </row>
    <row r="20" spans="1:38" x14ac:dyDescent="0.3">
      <c r="A20" s="1" t="str">
        <f>HYPERLINK("https://hsdes.intel.com/resource/14013177684","14013177684")</f>
        <v>14013177684</v>
      </c>
      <c r="B20" s="1" t="s">
        <v>255</v>
      </c>
      <c r="C20" s="1" t="s">
        <v>709</v>
      </c>
      <c r="E20" s="1" t="s">
        <v>123</v>
      </c>
      <c r="F20" s="1" t="s">
        <v>256</v>
      </c>
      <c r="G20" s="1" t="s">
        <v>37</v>
      </c>
      <c r="H20" s="1" t="s">
        <v>38</v>
      </c>
      <c r="I20" s="1" t="s">
        <v>39</v>
      </c>
      <c r="J20" s="1" t="s">
        <v>257</v>
      </c>
      <c r="K20" s="1">
        <v>30</v>
      </c>
      <c r="L20" s="1">
        <v>25</v>
      </c>
      <c r="M20" s="1" t="s">
        <v>258</v>
      </c>
      <c r="N20" s="1" t="s">
        <v>126</v>
      </c>
      <c r="O20" s="1" t="s">
        <v>259</v>
      </c>
      <c r="P20" s="1" t="s">
        <v>260</v>
      </c>
      <c r="Q20" s="1" t="s">
        <v>261</v>
      </c>
      <c r="R20" s="1" t="s">
        <v>258</v>
      </c>
      <c r="S20" s="1" t="s">
        <v>97</v>
      </c>
      <c r="U20" s="1" t="s">
        <v>123</v>
      </c>
      <c r="V20" s="1" t="s">
        <v>262</v>
      </c>
      <c r="W20" s="1" t="s">
        <v>49</v>
      </c>
      <c r="X20" s="1" t="s">
        <v>65</v>
      </c>
      <c r="Y20" s="1" t="s">
        <v>263</v>
      </c>
      <c r="Z20" s="1" t="s">
        <v>264</v>
      </c>
      <c r="AB20" s="1" t="s">
        <v>53</v>
      </c>
      <c r="AC20" s="1" t="s">
        <v>66</v>
      </c>
      <c r="AE20" s="1" t="s">
        <v>68</v>
      </c>
      <c r="AF20" s="1" t="s">
        <v>56</v>
      </c>
      <c r="AI20" s="1" t="s">
        <v>57</v>
      </c>
      <c r="AJ20" s="1" t="s">
        <v>58</v>
      </c>
      <c r="AK20" s="1" t="s">
        <v>265</v>
      </c>
      <c r="AL20" s="1" t="s">
        <v>266</v>
      </c>
    </row>
    <row r="21" spans="1:38" x14ac:dyDescent="0.3">
      <c r="A21" s="1" t="str">
        <f>HYPERLINK("https://hsdes.intel.com/resource/14013178212","14013178212")</f>
        <v>14013178212</v>
      </c>
      <c r="B21" s="1" t="s">
        <v>267</v>
      </c>
      <c r="C21" s="1" t="s">
        <v>709</v>
      </c>
      <c r="E21" s="1" t="s">
        <v>123</v>
      </c>
      <c r="F21" s="1" t="s">
        <v>268</v>
      </c>
      <c r="G21" s="1" t="s">
        <v>37</v>
      </c>
      <c r="H21" s="1" t="s">
        <v>38</v>
      </c>
      <c r="I21" s="1" t="s">
        <v>39</v>
      </c>
      <c r="J21" s="1" t="s">
        <v>269</v>
      </c>
      <c r="K21" s="1">
        <v>20</v>
      </c>
      <c r="L21" s="1">
        <v>15</v>
      </c>
      <c r="M21" s="1" t="s">
        <v>270</v>
      </c>
      <c r="N21" s="1" t="s">
        <v>126</v>
      </c>
      <c r="O21" s="1" t="s">
        <v>271</v>
      </c>
      <c r="P21" s="1" t="s">
        <v>272</v>
      </c>
      <c r="Q21" s="1" t="s">
        <v>273</v>
      </c>
      <c r="R21" s="1" t="s">
        <v>270</v>
      </c>
      <c r="S21" s="1" t="s">
        <v>97</v>
      </c>
      <c r="U21" s="1" t="s">
        <v>123</v>
      </c>
      <c r="V21" s="1" t="s">
        <v>274</v>
      </c>
      <c r="W21" s="1" t="s">
        <v>49</v>
      </c>
      <c r="X21" s="1" t="s">
        <v>65</v>
      </c>
      <c r="Y21" s="1" t="s">
        <v>205</v>
      </c>
      <c r="Z21" s="1" t="s">
        <v>275</v>
      </c>
      <c r="AB21" s="1" t="s">
        <v>53</v>
      </c>
      <c r="AC21" s="1" t="s">
        <v>66</v>
      </c>
      <c r="AE21" s="1" t="s">
        <v>67</v>
      </c>
      <c r="AF21" s="1" t="s">
        <v>56</v>
      </c>
      <c r="AI21" s="1" t="s">
        <v>57</v>
      </c>
      <c r="AJ21" s="1" t="s">
        <v>58</v>
      </c>
      <c r="AK21" s="1" t="s">
        <v>276</v>
      </c>
      <c r="AL21" s="1" t="s">
        <v>277</v>
      </c>
    </row>
    <row r="22" spans="1:38" x14ac:dyDescent="0.3">
      <c r="A22" s="1" t="str">
        <f>HYPERLINK("https://hsdes.intel.com/resource/14013179082","14013179082")</f>
        <v>14013179082</v>
      </c>
      <c r="B22" s="1" t="s">
        <v>278</v>
      </c>
      <c r="C22" s="1" t="s">
        <v>709</v>
      </c>
      <c r="E22" s="1" t="s">
        <v>47</v>
      </c>
      <c r="F22" s="1" t="s">
        <v>62</v>
      </c>
      <c r="G22" s="1" t="s">
        <v>37</v>
      </c>
      <c r="H22" s="1" t="s">
        <v>38</v>
      </c>
      <c r="I22" s="1" t="s">
        <v>39</v>
      </c>
      <c r="J22" s="1" t="s">
        <v>124</v>
      </c>
      <c r="K22" s="1">
        <v>30</v>
      </c>
      <c r="L22" s="1">
        <v>25</v>
      </c>
      <c r="M22" s="1" t="s">
        <v>279</v>
      </c>
      <c r="N22" s="1" t="s">
        <v>159</v>
      </c>
      <c r="O22" s="1" t="s">
        <v>280</v>
      </c>
      <c r="P22" s="1" t="s">
        <v>281</v>
      </c>
      <c r="Q22" s="1" t="s">
        <v>282</v>
      </c>
      <c r="R22" s="1" t="s">
        <v>279</v>
      </c>
      <c r="S22" s="1" t="s">
        <v>46</v>
      </c>
      <c r="U22" s="1" t="s">
        <v>163</v>
      </c>
      <c r="V22" s="1" t="s">
        <v>283</v>
      </c>
      <c r="W22" s="1" t="s">
        <v>49</v>
      </c>
      <c r="X22" s="1" t="s">
        <v>65</v>
      </c>
      <c r="Y22" s="1" t="s">
        <v>284</v>
      </c>
      <c r="Z22" s="1" t="s">
        <v>285</v>
      </c>
      <c r="AB22" s="1" t="s">
        <v>53</v>
      </c>
      <c r="AC22" s="1" t="s">
        <v>66</v>
      </c>
      <c r="AE22" s="1" t="s">
        <v>68</v>
      </c>
      <c r="AF22" s="1" t="s">
        <v>56</v>
      </c>
      <c r="AI22" s="1" t="s">
        <v>57</v>
      </c>
      <c r="AJ22" s="1" t="s">
        <v>58</v>
      </c>
      <c r="AK22" s="1" t="s">
        <v>286</v>
      </c>
      <c r="AL22" s="1" t="s">
        <v>287</v>
      </c>
    </row>
    <row r="23" spans="1:38" x14ac:dyDescent="0.3">
      <c r="A23" s="1" t="str">
        <f>HYPERLINK("https://hsdes.intel.com/resource/14013179303","14013179303")</f>
        <v>14013179303</v>
      </c>
      <c r="B23" s="1" t="s">
        <v>293</v>
      </c>
      <c r="C23" s="1" t="s">
        <v>709</v>
      </c>
      <c r="E23" s="1" t="s">
        <v>35</v>
      </c>
      <c r="F23" s="1" t="s">
        <v>294</v>
      </c>
      <c r="G23" s="1" t="s">
        <v>37</v>
      </c>
      <c r="H23" s="1" t="s">
        <v>38</v>
      </c>
      <c r="I23" s="1" t="s">
        <v>39</v>
      </c>
      <c r="J23" s="1" t="s">
        <v>295</v>
      </c>
      <c r="K23" s="1">
        <v>3</v>
      </c>
      <c r="L23" s="1">
        <v>2</v>
      </c>
      <c r="M23" s="1" t="s">
        <v>296</v>
      </c>
      <c r="N23" s="1" t="s">
        <v>297</v>
      </c>
      <c r="O23" s="1" t="s">
        <v>298</v>
      </c>
      <c r="P23" s="1" t="s">
        <v>299</v>
      </c>
      <c r="Q23" s="1" t="s">
        <v>300</v>
      </c>
      <c r="R23" s="1" t="s">
        <v>296</v>
      </c>
      <c r="S23" s="1" t="s">
        <v>46</v>
      </c>
      <c r="U23" s="1" t="s">
        <v>47</v>
      </c>
      <c r="V23" s="1" t="s">
        <v>301</v>
      </c>
      <c r="W23" s="1" t="s">
        <v>49</v>
      </c>
      <c r="X23" s="1" t="s">
        <v>120</v>
      </c>
      <c r="Y23" s="1" t="s">
        <v>288</v>
      </c>
      <c r="Z23" s="1" t="s">
        <v>289</v>
      </c>
      <c r="AB23" s="1" t="s">
        <v>53</v>
      </c>
      <c r="AC23" s="1" t="s">
        <v>66</v>
      </c>
      <c r="AE23" s="1" t="s">
        <v>55</v>
      </c>
      <c r="AF23" s="1" t="s">
        <v>121</v>
      </c>
      <c r="AI23" s="1" t="s">
        <v>57</v>
      </c>
      <c r="AJ23" s="1" t="s">
        <v>58</v>
      </c>
      <c r="AK23" s="1" t="s">
        <v>302</v>
      </c>
      <c r="AL23" s="1" t="s">
        <v>303</v>
      </c>
    </row>
    <row r="24" spans="1:38" x14ac:dyDescent="0.3">
      <c r="A24" s="1" t="str">
        <f>HYPERLINK("https://hsdes.intel.com/resource/14013179427","14013179427")</f>
        <v>14013179427</v>
      </c>
      <c r="B24" s="1" t="s">
        <v>304</v>
      </c>
      <c r="C24" s="1" t="s">
        <v>709</v>
      </c>
      <c r="E24" s="1" t="s">
        <v>47</v>
      </c>
      <c r="F24" s="1" t="s">
        <v>62</v>
      </c>
      <c r="G24" s="1" t="s">
        <v>37</v>
      </c>
      <c r="H24" s="1" t="s">
        <v>38</v>
      </c>
      <c r="I24" s="1" t="s">
        <v>39</v>
      </c>
      <c r="J24" s="1" t="s">
        <v>269</v>
      </c>
      <c r="K24" s="1">
        <v>8</v>
      </c>
      <c r="L24" s="1">
        <v>6</v>
      </c>
      <c r="M24" s="1" t="s">
        <v>305</v>
      </c>
      <c r="N24" s="1" t="s">
        <v>159</v>
      </c>
      <c r="O24" s="1" t="s">
        <v>306</v>
      </c>
      <c r="P24" s="1" t="s">
        <v>307</v>
      </c>
      <c r="Q24" s="1" t="s">
        <v>308</v>
      </c>
      <c r="R24" s="1" t="s">
        <v>305</v>
      </c>
      <c r="S24" s="1" t="s">
        <v>46</v>
      </c>
      <c r="U24" s="1" t="s">
        <v>163</v>
      </c>
      <c r="V24" s="1" t="s">
        <v>309</v>
      </c>
      <c r="W24" s="1" t="s">
        <v>49</v>
      </c>
      <c r="X24" s="1" t="s">
        <v>120</v>
      </c>
      <c r="Y24" s="1" t="s">
        <v>310</v>
      </c>
      <c r="Z24" s="1" t="s">
        <v>311</v>
      </c>
      <c r="AB24" s="1" t="s">
        <v>53</v>
      </c>
      <c r="AC24" s="1" t="s">
        <v>66</v>
      </c>
      <c r="AE24" s="1" t="s">
        <v>55</v>
      </c>
      <c r="AF24" s="1" t="s">
        <v>56</v>
      </c>
      <c r="AI24" s="1" t="s">
        <v>57</v>
      </c>
      <c r="AJ24" s="1" t="s">
        <v>58</v>
      </c>
      <c r="AK24" s="1" t="s">
        <v>312</v>
      </c>
      <c r="AL24" s="1" t="s">
        <v>313</v>
      </c>
    </row>
    <row r="25" spans="1:38" x14ac:dyDescent="0.3">
      <c r="A25" s="1" t="str">
        <f>HYPERLINK("https://hsdes.intel.com/resource/14013179754","14013179754")</f>
        <v>14013179754</v>
      </c>
      <c r="B25" s="1" t="s">
        <v>314</v>
      </c>
      <c r="C25" s="1" t="s">
        <v>709</v>
      </c>
      <c r="E25" s="1" t="s">
        <v>47</v>
      </c>
      <c r="F25" s="1" t="s">
        <v>62</v>
      </c>
      <c r="G25" s="1" t="s">
        <v>37</v>
      </c>
      <c r="H25" s="1" t="s">
        <v>38</v>
      </c>
      <c r="I25" s="1" t="s">
        <v>39</v>
      </c>
      <c r="J25" s="1" t="s">
        <v>269</v>
      </c>
      <c r="K25" s="1">
        <v>10</v>
      </c>
      <c r="L25" s="1">
        <v>7</v>
      </c>
      <c r="M25" s="1" t="s">
        <v>315</v>
      </c>
      <c r="N25" s="1" t="s">
        <v>159</v>
      </c>
      <c r="O25" s="1" t="s">
        <v>316</v>
      </c>
      <c r="P25" s="1" t="s">
        <v>317</v>
      </c>
      <c r="Q25" s="1" t="s">
        <v>318</v>
      </c>
      <c r="R25" s="1" t="s">
        <v>315</v>
      </c>
      <c r="S25" s="1" t="s">
        <v>46</v>
      </c>
      <c r="U25" s="1" t="s">
        <v>163</v>
      </c>
      <c r="V25" s="1" t="s">
        <v>319</v>
      </c>
      <c r="W25" s="1" t="s">
        <v>49</v>
      </c>
      <c r="X25" s="1" t="s">
        <v>120</v>
      </c>
      <c r="Y25" s="1" t="s">
        <v>288</v>
      </c>
      <c r="Z25" s="1" t="s">
        <v>291</v>
      </c>
      <c r="AB25" s="1" t="s">
        <v>53</v>
      </c>
      <c r="AC25" s="1" t="s">
        <v>54</v>
      </c>
      <c r="AE25" s="1" t="s">
        <v>55</v>
      </c>
      <c r="AF25" s="1" t="s">
        <v>56</v>
      </c>
      <c r="AI25" s="1" t="s">
        <v>290</v>
      </c>
      <c r="AJ25" s="1" t="s">
        <v>58</v>
      </c>
      <c r="AK25" s="1" t="s">
        <v>320</v>
      </c>
      <c r="AL25" s="1" t="s">
        <v>321</v>
      </c>
    </row>
    <row r="26" spans="1:38" x14ac:dyDescent="0.3">
      <c r="A26" s="1" t="str">
        <f>HYPERLINK("https://hsdes.intel.com/resource/14013179977","14013179977")</f>
        <v>14013179977</v>
      </c>
      <c r="B26" s="1" t="s">
        <v>326</v>
      </c>
      <c r="C26" s="1" t="s">
        <v>709</v>
      </c>
      <c r="E26" s="1" t="s">
        <v>35</v>
      </c>
      <c r="F26" s="1" t="s">
        <v>294</v>
      </c>
      <c r="G26" s="1" t="s">
        <v>37</v>
      </c>
      <c r="H26" s="1" t="s">
        <v>38</v>
      </c>
      <c r="I26" s="1" t="s">
        <v>39</v>
      </c>
      <c r="J26" s="1" t="s">
        <v>295</v>
      </c>
      <c r="K26" s="1">
        <v>5</v>
      </c>
      <c r="L26" s="1">
        <v>4</v>
      </c>
      <c r="M26" s="1" t="s">
        <v>327</v>
      </c>
      <c r="N26" s="1" t="s">
        <v>297</v>
      </c>
      <c r="O26" s="1" t="s">
        <v>328</v>
      </c>
      <c r="P26" s="1" t="s">
        <v>329</v>
      </c>
      <c r="Q26" s="1" t="s">
        <v>330</v>
      </c>
      <c r="R26" s="1" t="s">
        <v>327</v>
      </c>
      <c r="S26" s="1" t="s">
        <v>46</v>
      </c>
      <c r="U26" s="1" t="s">
        <v>47</v>
      </c>
      <c r="V26" s="1" t="s">
        <v>331</v>
      </c>
      <c r="W26" s="1" t="s">
        <v>49</v>
      </c>
      <c r="X26" s="1" t="s">
        <v>65</v>
      </c>
      <c r="Y26" s="1" t="s">
        <v>288</v>
      </c>
      <c r="Z26" s="1" t="s">
        <v>291</v>
      </c>
      <c r="AB26" s="1" t="s">
        <v>53</v>
      </c>
      <c r="AC26" s="1" t="s">
        <v>66</v>
      </c>
      <c r="AE26" s="1" t="s">
        <v>55</v>
      </c>
      <c r="AF26" s="1" t="s">
        <v>56</v>
      </c>
      <c r="AI26" s="1" t="s">
        <v>57</v>
      </c>
      <c r="AJ26" s="1" t="s">
        <v>332</v>
      </c>
      <c r="AK26" s="1" t="s">
        <v>333</v>
      </c>
      <c r="AL26" s="1" t="s">
        <v>334</v>
      </c>
    </row>
    <row r="27" spans="1:38" x14ac:dyDescent="0.3">
      <c r="A27" s="1" t="str">
        <f>HYPERLINK("https://hsdes.intel.com/resource/14013185659","14013185659")</f>
        <v>14013185659</v>
      </c>
      <c r="B27" s="1" t="s">
        <v>335</v>
      </c>
      <c r="C27" s="1" t="s">
        <v>709</v>
      </c>
      <c r="E27" s="1" t="s">
        <v>47</v>
      </c>
      <c r="F27" s="1" t="s">
        <v>104</v>
      </c>
      <c r="G27" s="1" t="s">
        <v>37</v>
      </c>
      <c r="H27" s="1" t="s">
        <v>38</v>
      </c>
      <c r="I27" s="1" t="s">
        <v>39</v>
      </c>
      <c r="J27" s="1" t="s">
        <v>269</v>
      </c>
      <c r="K27" s="1">
        <v>12</v>
      </c>
      <c r="L27" s="1">
        <v>10</v>
      </c>
      <c r="M27" s="1" t="s">
        <v>336</v>
      </c>
      <c r="N27" s="1" t="s">
        <v>159</v>
      </c>
      <c r="O27" s="1" t="s">
        <v>337</v>
      </c>
      <c r="P27" s="1" t="s">
        <v>161</v>
      </c>
      <c r="Q27" s="1" t="s">
        <v>338</v>
      </c>
      <c r="R27" s="1" t="s">
        <v>336</v>
      </c>
      <c r="S27" s="1" t="s">
        <v>46</v>
      </c>
      <c r="U27" s="1" t="s">
        <v>163</v>
      </c>
      <c r="V27" s="1" t="s">
        <v>339</v>
      </c>
      <c r="W27" s="1" t="s">
        <v>49</v>
      </c>
      <c r="X27" s="1" t="s">
        <v>50</v>
      </c>
      <c r="Y27" s="1" t="s">
        <v>340</v>
      </c>
      <c r="Z27" s="1" t="s">
        <v>341</v>
      </c>
      <c r="AB27" s="1" t="s">
        <v>53</v>
      </c>
      <c r="AC27" s="1" t="s">
        <v>66</v>
      </c>
      <c r="AE27" s="1" t="s">
        <v>55</v>
      </c>
      <c r="AF27" s="1" t="s">
        <v>56</v>
      </c>
      <c r="AI27" s="1" t="s">
        <v>57</v>
      </c>
      <c r="AJ27" s="1" t="s">
        <v>58</v>
      </c>
      <c r="AK27" s="1" t="s">
        <v>342</v>
      </c>
      <c r="AL27" s="1" t="s">
        <v>343</v>
      </c>
    </row>
    <row r="28" spans="1:38" x14ac:dyDescent="0.3">
      <c r="A28" s="1" t="str">
        <f>HYPERLINK("https://hsdes.intel.com/resource/14013185672","14013185672")</f>
        <v>14013185672</v>
      </c>
      <c r="B28" s="1" t="s">
        <v>344</v>
      </c>
      <c r="C28" s="1" t="s">
        <v>709</v>
      </c>
      <c r="E28" s="1" t="s">
        <v>47</v>
      </c>
      <c r="F28" s="1" t="s">
        <v>104</v>
      </c>
      <c r="G28" s="1" t="s">
        <v>37</v>
      </c>
      <c r="H28" s="1" t="s">
        <v>38</v>
      </c>
      <c r="I28" s="1" t="s">
        <v>39</v>
      </c>
      <c r="J28" s="1" t="s">
        <v>269</v>
      </c>
      <c r="K28" s="1">
        <v>12</v>
      </c>
      <c r="L28" s="1">
        <v>10</v>
      </c>
      <c r="M28" s="1" t="s">
        <v>345</v>
      </c>
      <c r="N28" s="1" t="s">
        <v>159</v>
      </c>
      <c r="O28" s="1" t="s">
        <v>346</v>
      </c>
      <c r="P28" s="1" t="s">
        <v>161</v>
      </c>
      <c r="Q28" s="1" t="s">
        <v>338</v>
      </c>
      <c r="R28" s="1" t="s">
        <v>345</v>
      </c>
      <c r="S28" s="1" t="s">
        <v>46</v>
      </c>
      <c r="U28" s="1" t="s">
        <v>163</v>
      </c>
      <c r="V28" s="1" t="s">
        <v>347</v>
      </c>
      <c r="W28" s="1" t="s">
        <v>49</v>
      </c>
      <c r="X28" s="1" t="s">
        <v>50</v>
      </c>
      <c r="Y28" s="1" t="s">
        <v>340</v>
      </c>
      <c r="Z28" s="1" t="s">
        <v>341</v>
      </c>
      <c r="AB28" s="1" t="s">
        <v>53</v>
      </c>
      <c r="AC28" s="1" t="s">
        <v>66</v>
      </c>
      <c r="AE28" s="1" t="s">
        <v>55</v>
      </c>
      <c r="AF28" s="1" t="s">
        <v>56</v>
      </c>
      <c r="AI28" s="1" t="s">
        <v>57</v>
      </c>
      <c r="AJ28" s="1" t="s">
        <v>58</v>
      </c>
      <c r="AK28" s="1" t="s">
        <v>348</v>
      </c>
      <c r="AL28" s="1" t="s">
        <v>349</v>
      </c>
    </row>
    <row r="29" spans="1:38" x14ac:dyDescent="0.3">
      <c r="A29" s="1" t="str">
        <f>HYPERLINK("https://hsdes.intel.com/resource/14013185693","14013185693")</f>
        <v>14013185693</v>
      </c>
      <c r="B29" s="1" t="s">
        <v>350</v>
      </c>
      <c r="C29" s="1" t="s">
        <v>709</v>
      </c>
      <c r="E29" s="1" t="s">
        <v>47</v>
      </c>
      <c r="F29" s="1" t="s">
        <v>104</v>
      </c>
      <c r="G29" s="1" t="s">
        <v>37</v>
      </c>
      <c r="H29" s="1" t="s">
        <v>38</v>
      </c>
      <c r="I29" s="1" t="s">
        <v>39</v>
      </c>
      <c r="J29" s="1" t="s">
        <v>124</v>
      </c>
      <c r="K29" s="1">
        <v>8</v>
      </c>
      <c r="L29" s="1">
        <v>5</v>
      </c>
      <c r="M29" s="1" t="s">
        <v>351</v>
      </c>
      <c r="N29" s="1" t="s">
        <v>159</v>
      </c>
      <c r="O29" s="1" t="s">
        <v>352</v>
      </c>
      <c r="P29" s="1" t="s">
        <v>353</v>
      </c>
      <c r="Q29" s="1" t="s">
        <v>354</v>
      </c>
      <c r="R29" s="1" t="s">
        <v>351</v>
      </c>
      <c r="S29" s="1" t="s">
        <v>46</v>
      </c>
      <c r="U29" s="1" t="s">
        <v>163</v>
      </c>
      <c r="V29" s="1" t="s">
        <v>355</v>
      </c>
      <c r="W29" s="1" t="s">
        <v>49</v>
      </c>
      <c r="X29" s="1" t="s">
        <v>50</v>
      </c>
      <c r="Y29" s="1" t="s">
        <v>356</v>
      </c>
      <c r="Z29" s="1" t="s">
        <v>357</v>
      </c>
      <c r="AB29" s="1" t="s">
        <v>53</v>
      </c>
      <c r="AC29" s="1" t="s">
        <v>81</v>
      </c>
      <c r="AE29" s="1" t="s">
        <v>55</v>
      </c>
      <c r="AF29" s="1" t="s">
        <v>56</v>
      </c>
      <c r="AI29" s="1" t="s">
        <v>57</v>
      </c>
      <c r="AJ29" s="1" t="s">
        <v>58</v>
      </c>
      <c r="AK29" s="1" t="s">
        <v>358</v>
      </c>
      <c r="AL29" s="1" t="s">
        <v>359</v>
      </c>
    </row>
    <row r="30" spans="1:38" x14ac:dyDescent="0.3">
      <c r="A30" s="1" t="str">
        <f>HYPERLINK("https://hsdes.intel.com/resource/14013185716","14013185716")</f>
        <v>14013185716</v>
      </c>
      <c r="B30" s="1" t="s">
        <v>360</v>
      </c>
      <c r="C30" s="1" t="s">
        <v>709</v>
      </c>
      <c r="E30" s="1" t="s">
        <v>35</v>
      </c>
      <c r="F30" s="1" t="s">
        <v>62</v>
      </c>
      <c r="G30" s="1" t="s">
        <v>37</v>
      </c>
      <c r="H30" s="1" t="s">
        <v>38</v>
      </c>
      <c r="I30" s="1" t="s">
        <v>39</v>
      </c>
      <c r="J30" s="1" t="s">
        <v>116</v>
      </c>
      <c r="K30" s="1">
        <v>9</v>
      </c>
      <c r="L30" s="1">
        <v>9</v>
      </c>
      <c r="M30" s="1" t="s">
        <v>361</v>
      </c>
      <c r="N30" s="1" t="s">
        <v>42</v>
      </c>
      <c r="O30" s="1" t="s">
        <v>362</v>
      </c>
      <c r="P30" s="1" t="s">
        <v>44</v>
      </c>
      <c r="Q30" s="1" t="s">
        <v>363</v>
      </c>
      <c r="R30" s="1" t="s">
        <v>361</v>
      </c>
      <c r="S30" s="1" t="s">
        <v>46</v>
      </c>
      <c r="U30" s="1" t="s">
        <v>47</v>
      </c>
      <c r="V30" s="1" t="s">
        <v>364</v>
      </c>
      <c r="W30" s="1" t="s">
        <v>49</v>
      </c>
      <c r="X30" s="1" t="s">
        <v>65</v>
      </c>
      <c r="Y30" s="1" t="s">
        <v>365</v>
      </c>
      <c r="Z30" s="1" t="s">
        <v>366</v>
      </c>
      <c r="AB30" s="1" t="s">
        <v>53</v>
      </c>
      <c r="AC30" s="1" t="s">
        <v>66</v>
      </c>
      <c r="AE30" s="1" t="s">
        <v>55</v>
      </c>
      <c r="AF30" s="1" t="s">
        <v>56</v>
      </c>
      <c r="AI30" s="1" t="s">
        <v>57</v>
      </c>
      <c r="AJ30" s="1" t="s">
        <v>58</v>
      </c>
      <c r="AK30" s="1" t="s">
        <v>367</v>
      </c>
      <c r="AL30" s="1" t="s">
        <v>368</v>
      </c>
    </row>
    <row r="31" spans="1:38" x14ac:dyDescent="0.3">
      <c r="A31" s="1" t="str">
        <f>HYPERLINK("https://hsdes.intel.com/resource/14013185984","14013185984")</f>
        <v>14013185984</v>
      </c>
      <c r="B31" s="1" t="s">
        <v>369</v>
      </c>
      <c r="C31" s="1" t="s">
        <v>709</v>
      </c>
      <c r="E31" s="1" t="s">
        <v>90</v>
      </c>
      <c r="F31" s="1" t="s">
        <v>104</v>
      </c>
      <c r="G31" s="1" t="s">
        <v>37</v>
      </c>
      <c r="H31" s="1" t="s">
        <v>38</v>
      </c>
      <c r="I31" s="1" t="s">
        <v>39</v>
      </c>
      <c r="J31" s="1" t="s">
        <v>370</v>
      </c>
      <c r="K31" s="1">
        <v>30</v>
      </c>
      <c r="L31" s="1">
        <v>30</v>
      </c>
      <c r="M31" s="1" t="s">
        <v>371</v>
      </c>
      <c r="N31" s="1" t="s">
        <v>93</v>
      </c>
      <c r="O31" s="1" t="s">
        <v>372</v>
      </c>
      <c r="P31" s="1" t="s">
        <v>373</v>
      </c>
      <c r="Q31" s="1" t="s">
        <v>374</v>
      </c>
      <c r="R31" s="1" t="s">
        <v>371</v>
      </c>
      <c r="S31" s="1" t="s">
        <v>97</v>
      </c>
      <c r="T31" s="1" t="s">
        <v>375</v>
      </c>
      <c r="U31" s="1" t="s">
        <v>47</v>
      </c>
      <c r="V31" s="1" t="s">
        <v>376</v>
      </c>
      <c r="W31" s="1" t="s">
        <v>324</v>
      </c>
      <c r="X31" s="1" t="s">
        <v>107</v>
      </c>
      <c r="Y31" s="1" t="s">
        <v>377</v>
      </c>
      <c r="Z31" s="1" t="s">
        <v>378</v>
      </c>
      <c r="AB31" s="1" t="s">
        <v>53</v>
      </c>
      <c r="AC31" s="1" t="s">
        <v>325</v>
      </c>
      <c r="AE31" s="1" t="s">
        <v>68</v>
      </c>
      <c r="AF31" s="1" t="s">
        <v>121</v>
      </c>
      <c r="AI31" s="1" t="s">
        <v>57</v>
      </c>
      <c r="AJ31" s="1" t="s">
        <v>58</v>
      </c>
      <c r="AK31" s="1" t="s">
        <v>379</v>
      </c>
      <c r="AL31" s="1" t="s">
        <v>380</v>
      </c>
    </row>
    <row r="32" spans="1:38" x14ac:dyDescent="0.3">
      <c r="A32" s="1" t="str">
        <f>HYPERLINK("https://hsdes.intel.com/resource/14013186099","14013186099")</f>
        <v>14013186099</v>
      </c>
      <c r="B32" s="1" t="s">
        <v>381</v>
      </c>
      <c r="C32" s="1" t="s">
        <v>709</v>
      </c>
      <c r="E32" s="1" t="s">
        <v>70</v>
      </c>
      <c r="F32" s="1" t="s">
        <v>104</v>
      </c>
      <c r="G32" s="1" t="s">
        <v>37</v>
      </c>
      <c r="H32" s="1" t="s">
        <v>38</v>
      </c>
      <c r="I32" s="1" t="s">
        <v>39</v>
      </c>
      <c r="J32" s="1" t="s">
        <v>71</v>
      </c>
      <c r="K32" s="1">
        <v>25</v>
      </c>
      <c r="L32" s="1">
        <v>20</v>
      </c>
      <c r="M32" s="1" t="s">
        <v>382</v>
      </c>
      <c r="N32" s="1" t="s">
        <v>73</v>
      </c>
      <c r="O32" s="1" t="s">
        <v>383</v>
      </c>
      <c r="P32" s="1" t="s">
        <v>384</v>
      </c>
      <c r="Q32" s="1" t="s">
        <v>385</v>
      </c>
      <c r="R32" s="1" t="s">
        <v>382</v>
      </c>
      <c r="S32" s="1" t="s">
        <v>77</v>
      </c>
      <c r="U32" s="1" t="s">
        <v>70</v>
      </c>
      <c r="V32" s="1" t="s">
        <v>386</v>
      </c>
      <c r="W32" s="1" t="s">
        <v>324</v>
      </c>
      <c r="X32" s="1" t="s">
        <v>50</v>
      </c>
      <c r="Y32" s="1" t="s">
        <v>387</v>
      </c>
      <c r="Z32" s="1" t="s">
        <v>388</v>
      </c>
      <c r="AB32" s="1" t="s">
        <v>53</v>
      </c>
      <c r="AC32" s="1" t="s">
        <v>81</v>
      </c>
      <c r="AE32" s="1" t="s">
        <v>67</v>
      </c>
      <c r="AF32" s="1" t="s">
        <v>56</v>
      </c>
      <c r="AI32" s="1" t="s">
        <v>57</v>
      </c>
      <c r="AJ32" s="1" t="s">
        <v>114</v>
      </c>
      <c r="AK32" s="1" t="s">
        <v>389</v>
      </c>
      <c r="AL32" s="1" t="s">
        <v>390</v>
      </c>
    </row>
    <row r="33" spans="1:38" x14ac:dyDescent="0.3">
      <c r="A33" s="1" t="str">
        <f>HYPERLINK("https://hsdes.intel.com/resource/14013186300","14013186300")</f>
        <v>14013186300</v>
      </c>
      <c r="B33" s="1" t="s">
        <v>394</v>
      </c>
      <c r="C33" s="1" t="s">
        <v>709</v>
      </c>
      <c r="E33" s="1" t="s">
        <v>115</v>
      </c>
      <c r="F33" s="1" t="s">
        <v>104</v>
      </c>
      <c r="G33" s="1" t="s">
        <v>37</v>
      </c>
      <c r="H33" s="1" t="s">
        <v>38</v>
      </c>
      <c r="I33" s="1" t="s">
        <v>39</v>
      </c>
      <c r="J33" s="1" t="s">
        <v>323</v>
      </c>
      <c r="K33" s="1">
        <v>10</v>
      </c>
      <c r="L33" s="1">
        <v>7</v>
      </c>
      <c r="M33" s="1" t="s">
        <v>395</v>
      </c>
      <c r="N33" s="1" t="s">
        <v>117</v>
      </c>
      <c r="O33" s="1" t="s">
        <v>396</v>
      </c>
      <c r="P33" s="1" t="s">
        <v>397</v>
      </c>
      <c r="Q33" s="1" t="s">
        <v>398</v>
      </c>
      <c r="R33" s="1" t="s">
        <v>395</v>
      </c>
      <c r="S33" s="1" t="s">
        <v>46</v>
      </c>
      <c r="T33" s="1" t="s">
        <v>118</v>
      </c>
      <c r="U33" s="1" t="s">
        <v>119</v>
      </c>
      <c r="V33" s="1" t="s">
        <v>399</v>
      </c>
      <c r="W33" s="1" t="s">
        <v>324</v>
      </c>
      <c r="X33" s="1" t="s">
        <v>120</v>
      </c>
      <c r="Y33" s="1" t="s">
        <v>400</v>
      </c>
      <c r="Z33" s="1" t="s">
        <v>401</v>
      </c>
      <c r="AB33" s="1" t="s">
        <v>53</v>
      </c>
      <c r="AC33" s="1" t="s">
        <v>81</v>
      </c>
      <c r="AE33" s="1" t="s">
        <v>55</v>
      </c>
      <c r="AF33" s="1" t="s">
        <v>121</v>
      </c>
      <c r="AI33" s="1" t="s">
        <v>57</v>
      </c>
      <c r="AJ33" s="1" t="s">
        <v>58</v>
      </c>
      <c r="AK33" s="1" t="s">
        <v>402</v>
      </c>
      <c r="AL33" s="1" t="s">
        <v>403</v>
      </c>
    </row>
    <row r="34" spans="1:38" x14ac:dyDescent="0.3">
      <c r="A34" s="1" t="str">
        <f>HYPERLINK("https://hsdes.intel.com/resource/14013186411","14013186411")</f>
        <v>14013186411</v>
      </c>
      <c r="B34" s="1" t="s">
        <v>404</v>
      </c>
      <c r="C34" s="1" t="s">
        <v>709</v>
      </c>
      <c r="E34" s="1" t="s">
        <v>70</v>
      </c>
      <c r="F34" s="1" t="s">
        <v>62</v>
      </c>
      <c r="G34" s="1" t="s">
        <v>37</v>
      </c>
      <c r="H34" s="1" t="s">
        <v>38</v>
      </c>
      <c r="I34" s="1" t="s">
        <v>39</v>
      </c>
      <c r="J34" s="1" t="s">
        <v>71</v>
      </c>
      <c r="K34" s="1">
        <v>7</v>
      </c>
      <c r="L34" s="1">
        <v>5</v>
      </c>
      <c r="M34" s="1" t="s">
        <v>405</v>
      </c>
      <c r="N34" s="1" t="s">
        <v>73</v>
      </c>
      <c r="O34" s="1" t="s">
        <v>406</v>
      </c>
      <c r="P34" s="1" t="s">
        <v>407</v>
      </c>
      <c r="Q34" s="1">
        <v>1304564002</v>
      </c>
      <c r="R34" s="1" t="s">
        <v>405</v>
      </c>
      <c r="S34" s="1" t="s">
        <v>77</v>
      </c>
      <c r="U34" s="1" t="s">
        <v>70</v>
      </c>
      <c r="V34" s="1" t="s">
        <v>408</v>
      </c>
      <c r="W34" s="1" t="s">
        <v>324</v>
      </c>
      <c r="X34" s="1" t="s">
        <v>107</v>
      </c>
      <c r="Y34" s="1" t="s">
        <v>409</v>
      </c>
      <c r="Z34" s="1" t="s">
        <v>388</v>
      </c>
      <c r="AB34" s="1" t="s">
        <v>53</v>
      </c>
      <c r="AC34" s="1" t="s">
        <v>81</v>
      </c>
      <c r="AE34" s="1" t="s">
        <v>55</v>
      </c>
      <c r="AF34" s="1" t="s">
        <v>56</v>
      </c>
      <c r="AI34" s="1" t="s">
        <v>57</v>
      </c>
      <c r="AJ34" s="1" t="s">
        <v>410</v>
      </c>
      <c r="AK34" s="1" t="s">
        <v>411</v>
      </c>
      <c r="AL34" s="1" t="s">
        <v>412</v>
      </c>
    </row>
    <row r="35" spans="1:38" x14ac:dyDescent="0.3">
      <c r="A35" s="1" t="str">
        <f>HYPERLINK("https://hsdes.intel.com/resource/14013186468","14013186468")</f>
        <v>14013186468</v>
      </c>
      <c r="B35" s="1" t="s">
        <v>413</v>
      </c>
      <c r="C35" s="1" t="s">
        <v>709</v>
      </c>
      <c r="E35" s="1" t="s">
        <v>47</v>
      </c>
      <c r="F35" s="1" t="s">
        <v>104</v>
      </c>
      <c r="G35" s="1" t="s">
        <v>37</v>
      </c>
      <c r="H35" s="1" t="s">
        <v>38</v>
      </c>
      <c r="I35" s="1" t="s">
        <v>39</v>
      </c>
      <c r="J35" s="1" t="s">
        <v>391</v>
      </c>
      <c r="K35" s="1">
        <v>40</v>
      </c>
      <c r="L35" s="1">
        <v>30</v>
      </c>
      <c r="M35" s="1" t="s">
        <v>414</v>
      </c>
      <c r="N35" s="1" t="s">
        <v>113</v>
      </c>
      <c r="O35" s="1" t="s">
        <v>415</v>
      </c>
      <c r="P35" s="1" t="s">
        <v>150</v>
      </c>
      <c r="Q35" s="1" t="s">
        <v>416</v>
      </c>
      <c r="R35" s="1" t="s">
        <v>414</v>
      </c>
      <c r="S35" s="1" t="s">
        <v>46</v>
      </c>
      <c r="U35" s="1" t="s">
        <v>47</v>
      </c>
      <c r="V35" s="1" t="s">
        <v>417</v>
      </c>
      <c r="W35" s="1" t="s">
        <v>324</v>
      </c>
      <c r="X35" s="1" t="s">
        <v>65</v>
      </c>
      <c r="Y35" s="1" t="s">
        <v>392</v>
      </c>
      <c r="Z35" s="1" t="s">
        <v>393</v>
      </c>
      <c r="AB35" s="1" t="s">
        <v>53</v>
      </c>
      <c r="AC35" s="1" t="s">
        <v>81</v>
      </c>
      <c r="AE35" s="1" t="s">
        <v>68</v>
      </c>
      <c r="AF35" s="1" t="s">
        <v>56</v>
      </c>
      <c r="AI35" s="1" t="s">
        <v>57</v>
      </c>
      <c r="AJ35" s="1" t="s">
        <v>58</v>
      </c>
      <c r="AK35" s="1" t="s">
        <v>418</v>
      </c>
      <c r="AL35" s="1" t="s">
        <v>419</v>
      </c>
    </row>
    <row r="36" spans="1:38" x14ac:dyDescent="0.3">
      <c r="A36" s="1" t="str">
        <f>HYPERLINK("https://hsdes.intel.com/resource/14013186494","14013186494")</f>
        <v>14013186494</v>
      </c>
      <c r="B36" s="1" t="s">
        <v>420</v>
      </c>
      <c r="C36" s="1" t="s">
        <v>709</v>
      </c>
      <c r="E36" s="1" t="s">
        <v>115</v>
      </c>
      <c r="F36" s="1" t="s">
        <v>104</v>
      </c>
      <c r="G36" s="1" t="s">
        <v>37</v>
      </c>
      <c r="H36" s="1" t="s">
        <v>38</v>
      </c>
      <c r="I36" s="1" t="s">
        <v>39</v>
      </c>
      <c r="J36" s="1" t="s">
        <v>323</v>
      </c>
      <c r="K36" s="1">
        <v>10</v>
      </c>
      <c r="L36" s="1">
        <v>8</v>
      </c>
      <c r="M36" s="1" t="s">
        <v>421</v>
      </c>
      <c r="N36" s="1" t="s">
        <v>117</v>
      </c>
      <c r="O36" s="1" t="s">
        <v>422</v>
      </c>
      <c r="P36" s="1" t="s">
        <v>423</v>
      </c>
      <c r="Q36" s="1" t="s">
        <v>424</v>
      </c>
      <c r="R36" s="1" t="s">
        <v>421</v>
      </c>
      <c r="S36" s="1" t="s">
        <v>46</v>
      </c>
      <c r="T36" s="1" t="s">
        <v>118</v>
      </c>
      <c r="U36" s="1" t="s">
        <v>119</v>
      </c>
      <c r="V36" s="1" t="s">
        <v>425</v>
      </c>
      <c r="W36" s="1" t="s">
        <v>324</v>
      </c>
      <c r="X36" s="1" t="s">
        <v>65</v>
      </c>
      <c r="Y36" s="1" t="s">
        <v>392</v>
      </c>
      <c r="Z36" s="1" t="s">
        <v>393</v>
      </c>
      <c r="AB36" s="1" t="s">
        <v>53</v>
      </c>
      <c r="AC36" s="1" t="s">
        <v>81</v>
      </c>
      <c r="AE36" s="1" t="s">
        <v>55</v>
      </c>
      <c r="AF36" s="1" t="s">
        <v>121</v>
      </c>
      <c r="AI36" s="1" t="s">
        <v>57</v>
      </c>
      <c r="AJ36" s="1" t="s">
        <v>58</v>
      </c>
      <c r="AK36" s="1" t="s">
        <v>426</v>
      </c>
      <c r="AL36" s="1" t="s">
        <v>427</v>
      </c>
    </row>
    <row r="37" spans="1:38" x14ac:dyDescent="0.3">
      <c r="A37" s="1" t="str">
        <f>HYPERLINK("https://hsdes.intel.com/resource/14013186504","14013186504")</f>
        <v>14013186504</v>
      </c>
      <c r="B37" s="1" t="s">
        <v>428</v>
      </c>
      <c r="C37" s="1" t="s">
        <v>709</v>
      </c>
      <c r="E37" s="1" t="s">
        <v>115</v>
      </c>
      <c r="F37" s="1" t="s">
        <v>104</v>
      </c>
      <c r="G37" s="1" t="s">
        <v>37</v>
      </c>
      <c r="H37" s="1" t="s">
        <v>38</v>
      </c>
      <c r="I37" s="1" t="s">
        <v>39</v>
      </c>
      <c r="J37" s="1" t="s">
        <v>323</v>
      </c>
      <c r="K37" s="1">
        <v>10</v>
      </c>
      <c r="L37" s="1">
        <v>7</v>
      </c>
      <c r="M37" s="1" t="s">
        <v>429</v>
      </c>
      <c r="N37" s="1" t="s">
        <v>430</v>
      </c>
      <c r="O37" s="1" t="s">
        <v>431</v>
      </c>
      <c r="P37" s="1" t="s">
        <v>432</v>
      </c>
      <c r="Q37" s="1" t="s">
        <v>433</v>
      </c>
      <c r="R37" s="1" t="s">
        <v>429</v>
      </c>
      <c r="S37" s="1" t="s">
        <v>46</v>
      </c>
      <c r="T37" s="1" t="s">
        <v>118</v>
      </c>
      <c r="U37" s="1" t="s">
        <v>119</v>
      </c>
      <c r="V37" s="1" t="s">
        <v>434</v>
      </c>
      <c r="W37" s="1" t="s">
        <v>324</v>
      </c>
      <c r="X37" s="1" t="s">
        <v>107</v>
      </c>
      <c r="Y37" s="1" t="s">
        <v>392</v>
      </c>
      <c r="Z37" s="1" t="s">
        <v>393</v>
      </c>
      <c r="AB37" s="1" t="s">
        <v>53</v>
      </c>
      <c r="AC37" s="1" t="s">
        <v>81</v>
      </c>
      <c r="AE37" s="1" t="s">
        <v>55</v>
      </c>
      <c r="AF37" s="1" t="s">
        <v>56</v>
      </c>
      <c r="AI37" s="1" t="s">
        <v>57</v>
      </c>
      <c r="AJ37" s="1" t="s">
        <v>58</v>
      </c>
      <c r="AK37" s="1" t="s">
        <v>428</v>
      </c>
      <c r="AL37" s="1" t="s">
        <v>435</v>
      </c>
    </row>
    <row r="38" spans="1:38" x14ac:dyDescent="0.3">
      <c r="A38" s="1" t="str">
        <f>HYPERLINK("https://hsdes.intel.com/resource/14013186505","14013186505")</f>
        <v>14013186505</v>
      </c>
      <c r="B38" s="1" t="s">
        <v>436</v>
      </c>
      <c r="C38" s="1" t="s">
        <v>709</v>
      </c>
      <c r="E38" s="1" t="s">
        <v>115</v>
      </c>
      <c r="F38" s="1" t="s">
        <v>104</v>
      </c>
      <c r="G38" s="1" t="s">
        <v>37</v>
      </c>
      <c r="H38" s="1" t="s">
        <v>38</v>
      </c>
      <c r="I38" s="1" t="s">
        <v>39</v>
      </c>
      <c r="J38" s="1" t="s">
        <v>323</v>
      </c>
      <c r="K38" s="1">
        <v>10</v>
      </c>
      <c r="L38" s="1">
        <v>7</v>
      </c>
      <c r="M38" s="1" t="s">
        <v>437</v>
      </c>
      <c r="N38" s="1" t="s">
        <v>430</v>
      </c>
      <c r="O38" s="1" t="s">
        <v>438</v>
      </c>
      <c r="P38" s="1" t="s">
        <v>432</v>
      </c>
      <c r="Q38" s="1" t="s">
        <v>439</v>
      </c>
      <c r="R38" s="1" t="s">
        <v>437</v>
      </c>
      <c r="S38" s="1" t="s">
        <v>46</v>
      </c>
      <c r="T38" s="1" t="s">
        <v>118</v>
      </c>
      <c r="U38" s="1" t="s">
        <v>119</v>
      </c>
      <c r="V38" s="1" t="s">
        <v>440</v>
      </c>
      <c r="W38" s="1" t="s">
        <v>324</v>
      </c>
      <c r="X38" s="1" t="s">
        <v>107</v>
      </c>
      <c r="Y38" s="1" t="s">
        <v>377</v>
      </c>
      <c r="Z38" s="1" t="s">
        <v>378</v>
      </c>
      <c r="AB38" s="1" t="s">
        <v>53</v>
      </c>
      <c r="AC38" s="1" t="s">
        <v>81</v>
      </c>
      <c r="AE38" s="1" t="s">
        <v>55</v>
      </c>
      <c r="AF38" s="1" t="s">
        <v>56</v>
      </c>
      <c r="AI38" s="1" t="s">
        <v>57</v>
      </c>
      <c r="AJ38" s="1" t="s">
        <v>58</v>
      </c>
      <c r="AK38" s="1" t="s">
        <v>436</v>
      </c>
      <c r="AL38" s="1" t="s">
        <v>441</v>
      </c>
    </row>
    <row r="39" spans="1:38" x14ac:dyDescent="0.3">
      <c r="A39" s="1" t="str">
        <f>HYPERLINK("https://hsdes.intel.com/resource/14013186509","14013186509")</f>
        <v>14013186509</v>
      </c>
      <c r="B39" s="1" t="s">
        <v>442</v>
      </c>
      <c r="C39" s="1" t="s">
        <v>709</v>
      </c>
      <c r="E39" s="1" t="s">
        <v>115</v>
      </c>
      <c r="F39" s="1" t="s">
        <v>104</v>
      </c>
      <c r="G39" s="1" t="s">
        <v>37</v>
      </c>
      <c r="H39" s="1" t="s">
        <v>38</v>
      </c>
      <c r="I39" s="1" t="s">
        <v>39</v>
      </c>
      <c r="J39" s="1" t="s">
        <v>323</v>
      </c>
      <c r="K39" s="1">
        <v>35</v>
      </c>
      <c r="L39" s="1">
        <v>10</v>
      </c>
      <c r="M39" s="1" t="s">
        <v>443</v>
      </c>
      <c r="N39" s="1" t="s">
        <v>117</v>
      </c>
      <c r="O39" s="1" t="s">
        <v>444</v>
      </c>
      <c r="P39" s="1" t="s">
        <v>445</v>
      </c>
      <c r="Q39" s="1" t="s">
        <v>446</v>
      </c>
      <c r="R39" s="1" t="s">
        <v>443</v>
      </c>
      <c r="S39" s="1" t="s">
        <v>46</v>
      </c>
      <c r="T39" s="1" t="s">
        <v>118</v>
      </c>
      <c r="U39" s="1" t="s">
        <v>119</v>
      </c>
      <c r="V39" s="1" t="s">
        <v>447</v>
      </c>
      <c r="W39" s="1" t="s">
        <v>324</v>
      </c>
      <c r="X39" s="1" t="s">
        <v>120</v>
      </c>
      <c r="Y39" s="1" t="s">
        <v>392</v>
      </c>
      <c r="Z39" s="1" t="s">
        <v>393</v>
      </c>
      <c r="AB39" s="1" t="s">
        <v>53</v>
      </c>
      <c r="AC39" s="1" t="s">
        <v>81</v>
      </c>
      <c r="AE39" s="1" t="s">
        <v>55</v>
      </c>
      <c r="AF39" s="1" t="s">
        <v>121</v>
      </c>
      <c r="AI39" s="1" t="s">
        <v>57</v>
      </c>
      <c r="AJ39" s="1" t="s">
        <v>58</v>
      </c>
      <c r="AK39" s="1" t="s">
        <v>448</v>
      </c>
      <c r="AL39" s="1" t="s">
        <v>449</v>
      </c>
    </row>
    <row r="40" spans="1:38" x14ac:dyDescent="0.3">
      <c r="A40" s="1" t="str">
        <f>HYPERLINK("https://hsdes.intel.com/resource/14013186511","14013186511")</f>
        <v>14013186511</v>
      </c>
      <c r="B40" s="1" t="s">
        <v>450</v>
      </c>
      <c r="C40" s="1" t="s">
        <v>709</v>
      </c>
      <c r="E40" s="1" t="s">
        <v>451</v>
      </c>
      <c r="F40" s="1" t="s">
        <v>104</v>
      </c>
      <c r="G40" s="1" t="s">
        <v>37</v>
      </c>
      <c r="H40" s="1" t="s">
        <v>38</v>
      </c>
      <c r="I40" s="1" t="s">
        <v>39</v>
      </c>
      <c r="J40" s="1" t="s">
        <v>391</v>
      </c>
      <c r="K40" s="1">
        <v>15</v>
      </c>
      <c r="L40" s="1">
        <v>10</v>
      </c>
      <c r="M40" s="1" t="s">
        <v>452</v>
      </c>
      <c r="N40" s="1" t="s">
        <v>179</v>
      </c>
      <c r="O40" s="1" t="s">
        <v>453</v>
      </c>
      <c r="P40" s="1" t="s">
        <v>454</v>
      </c>
      <c r="Q40" s="1" t="s">
        <v>455</v>
      </c>
      <c r="R40" s="1" t="s">
        <v>452</v>
      </c>
      <c r="S40" s="1" t="s">
        <v>97</v>
      </c>
      <c r="U40" s="1" t="s">
        <v>451</v>
      </c>
      <c r="V40" s="1" t="s">
        <v>456</v>
      </c>
      <c r="W40" s="1" t="s">
        <v>324</v>
      </c>
      <c r="X40" s="1" t="s">
        <v>65</v>
      </c>
      <c r="Y40" s="1" t="s">
        <v>377</v>
      </c>
      <c r="Z40" s="1" t="s">
        <v>378</v>
      </c>
      <c r="AB40" s="1" t="s">
        <v>53</v>
      </c>
      <c r="AC40" s="1" t="s">
        <v>81</v>
      </c>
      <c r="AE40" s="1" t="s">
        <v>55</v>
      </c>
      <c r="AF40" s="1" t="s">
        <v>56</v>
      </c>
      <c r="AI40" s="1" t="s">
        <v>57</v>
      </c>
      <c r="AJ40" s="1" t="s">
        <v>58</v>
      </c>
      <c r="AK40" s="1" t="s">
        <v>457</v>
      </c>
      <c r="AL40" s="1" t="s">
        <v>458</v>
      </c>
    </row>
    <row r="41" spans="1:38" x14ac:dyDescent="0.3">
      <c r="A41" s="1" t="str">
        <f>HYPERLINK("https://hsdes.intel.com/resource/14013186567","14013186567")</f>
        <v>14013186567</v>
      </c>
      <c r="B41" s="1" t="s">
        <v>459</v>
      </c>
      <c r="C41" s="1" t="s">
        <v>709</v>
      </c>
      <c r="E41" s="1" t="s">
        <v>70</v>
      </c>
      <c r="F41" s="1" t="s">
        <v>104</v>
      </c>
      <c r="G41" s="1" t="s">
        <v>37</v>
      </c>
      <c r="H41" s="1" t="s">
        <v>38</v>
      </c>
      <c r="I41" s="1" t="s">
        <v>39</v>
      </c>
      <c r="J41" s="1" t="s">
        <v>460</v>
      </c>
      <c r="K41" s="1">
        <v>15</v>
      </c>
      <c r="L41" s="1">
        <v>12</v>
      </c>
      <c r="M41" s="1" t="s">
        <v>461</v>
      </c>
      <c r="N41" s="1" t="s">
        <v>73</v>
      </c>
      <c r="O41" s="1" t="s">
        <v>462</v>
      </c>
      <c r="P41" s="1" t="s">
        <v>463</v>
      </c>
      <c r="Q41" s="1" t="s">
        <v>464</v>
      </c>
      <c r="R41" s="1" t="s">
        <v>461</v>
      </c>
      <c r="S41" s="1" t="s">
        <v>77</v>
      </c>
      <c r="U41" s="1" t="s">
        <v>70</v>
      </c>
      <c r="V41" s="1" t="s">
        <v>465</v>
      </c>
      <c r="W41" s="1" t="s">
        <v>324</v>
      </c>
      <c r="X41" s="1" t="s">
        <v>107</v>
      </c>
      <c r="Y41" s="1" t="s">
        <v>466</v>
      </c>
      <c r="Z41" s="1" t="s">
        <v>388</v>
      </c>
      <c r="AB41" s="1" t="s">
        <v>53</v>
      </c>
      <c r="AC41" s="1" t="s">
        <v>81</v>
      </c>
      <c r="AE41" s="1" t="s">
        <v>55</v>
      </c>
      <c r="AF41" s="1" t="s">
        <v>56</v>
      </c>
      <c r="AI41" s="1" t="s">
        <v>57</v>
      </c>
      <c r="AJ41" s="1" t="s">
        <v>410</v>
      </c>
      <c r="AK41" s="1" t="s">
        <v>467</v>
      </c>
      <c r="AL41" s="1" t="s">
        <v>468</v>
      </c>
    </row>
    <row r="42" spans="1:38" x14ac:dyDescent="0.3">
      <c r="A42" s="1" t="str">
        <f>HYPERLINK("https://hsdes.intel.com/resource/14013186568","14013186568")</f>
        <v>14013186568</v>
      </c>
      <c r="B42" s="1" t="s">
        <v>469</v>
      </c>
      <c r="C42" s="1" t="s">
        <v>709</v>
      </c>
      <c r="E42" s="1" t="s">
        <v>70</v>
      </c>
      <c r="F42" s="1" t="s">
        <v>104</v>
      </c>
      <c r="G42" s="1" t="s">
        <v>37</v>
      </c>
      <c r="H42" s="1" t="s">
        <v>38</v>
      </c>
      <c r="I42" s="1" t="s">
        <v>39</v>
      </c>
      <c r="J42" s="1" t="s">
        <v>460</v>
      </c>
      <c r="K42" s="1">
        <v>10</v>
      </c>
      <c r="L42" s="1">
        <v>6</v>
      </c>
      <c r="M42" s="1" t="s">
        <v>470</v>
      </c>
      <c r="N42" s="1" t="s">
        <v>73</v>
      </c>
      <c r="O42" s="1" t="s">
        <v>471</v>
      </c>
      <c r="P42" s="1" t="s">
        <v>472</v>
      </c>
      <c r="Q42" s="1" t="s">
        <v>473</v>
      </c>
      <c r="R42" s="1" t="s">
        <v>470</v>
      </c>
      <c r="S42" s="1" t="s">
        <v>77</v>
      </c>
      <c r="U42" s="1" t="s">
        <v>70</v>
      </c>
      <c r="V42" s="1" t="s">
        <v>474</v>
      </c>
      <c r="W42" s="1" t="s">
        <v>324</v>
      </c>
      <c r="X42" s="1" t="s">
        <v>107</v>
      </c>
      <c r="Y42" s="1" t="s">
        <v>466</v>
      </c>
      <c r="Z42" s="1" t="s">
        <v>388</v>
      </c>
      <c r="AB42" s="1" t="s">
        <v>53</v>
      </c>
      <c r="AC42" s="1" t="s">
        <v>81</v>
      </c>
      <c r="AE42" s="1" t="s">
        <v>55</v>
      </c>
      <c r="AF42" s="1" t="s">
        <v>56</v>
      </c>
      <c r="AI42" s="1" t="s">
        <v>57</v>
      </c>
      <c r="AJ42" s="1" t="s">
        <v>410</v>
      </c>
      <c r="AK42" s="1" t="s">
        <v>475</v>
      </c>
      <c r="AL42" s="1" t="s">
        <v>476</v>
      </c>
    </row>
    <row r="43" spans="1:38" x14ac:dyDescent="0.3">
      <c r="A43" s="1" t="str">
        <f>HYPERLINK("https://hsdes.intel.com/resource/14013186578","14013186578")</f>
        <v>14013186578</v>
      </c>
      <c r="B43" s="1" t="s">
        <v>477</v>
      </c>
      <c r="C43" s="1" t="s">
        <v>709</v>
      </c>
      <c r="E43" s="1" t="s">
        <v>70</v>
      </c>
      <c r="F43" s="1" t="s">
        <v>104</v>
      </c>
      <c r="G43" s="1" t="s">
        <v>37</v>
      </c>
      <c r="H43" s="1" t="s">
        <v>38</v>
      </c>
      <c r="I43" s="1" t="s">
        <v>39</v>
      </c>
      <c r="J43" s="1" t="s">
        <v>460</v>
      </c>
      <c r="K43" s="1">
        <v>20</v>
      </c>
      <c r="L43" s="1">
        <v>15</v>
      </c>
      <c r="M43" s="1" t="s">
        <v>478</v>
      </c>
      <c r="N43" s="1" t="s">
        <v>73</v>
      </c>
      <c r="O43" s="1" t="s">
        <v>479</v>
      </c>
      <c r="P43" s="1" t="s">
        <v>480</v>
      </c>
      <c r="Q43" s="1" t="s">
        <v>481</v>
      </c>
      <c r="R43" s="1" t="s">
        <v>478</v>
      </c>
      <c r="S43" s="1" t="s">
        <v>77</v>
      </c>
      <c r="U43" s="1" t="s">
        <v>70</v>
      </c>
      <c r="V43" s="1" t="s">
        <v>482</v>
      </c>
      <c r="W43" s="1" t="s">
        <v>324</v>
      </c>
      <c r="X43" s="1" t="s">
        <v>120</v>
      </c>
      <c r="Y43" s="1" t="s">
        <v>466</v>
      </c>
      <c r="Z43" s="1" t="s">
        <v>378</v>
      </c>
      <c r="AB43" s="1" t="s">
        <v>53</v>
      </c>
      <c r="AC43" s="1" t="s">
        <v>81</v>
      </c>
      <c r="AE43" s="1" t="s">
        <v>67</v>
      </c>
      <c r="AF43" s="1" t="s">
        <v>56</v>
      </c>
      <c r="AI43" s="1" t="s">
        <v>483</v>
      </c>
      <c r="AJ43" s="1" t="s">
        <v>410</v>
      </c>
      <c r="AK43" s="1" t="s">
        <v>484</v>
      </c>
      <c r="AL43" s="1" t="s">
        <v>485</v>
      </c>
    </row>
    <row r="44" spans="1:38" x14ac:dyDescent="0.3">
      <c r="A44" s="1" t="str">
        <f>HYPERLINK("https://hsdes.intel.com/resource/14013186583","14013186583")</f>
        <v>14013186583</v>
      </c>
      <c r="B44" s="1" t="s">
        <v>486</v>
      </c>
      <c r="C44" s="1" t="s">
        <v>709</v>
      </c>
      <c r="E44" s="1" t="s">
        <v>47</v>
      </c>
      <c r="F44" s="1" t="s">
        <v>104</v>
      </c>
      <c r="G44" s="1" t="s">
        <v>37</v>
      </c>
      <c r="H44" s="1" t="s">
        <v>38</v>
      </c>
      <c r="I44" s="1" t="s">
        <v>39</v>
      </c>
      <c r="J44" s="1" t="s">
        <v>487</v>
      </c>
      <c r="K44" s="1">
        <v>20</v>
      </c>
      <c r="L44" s="1">
        <v>15</v>
      </c>
      <c r="M44" s="1" t="s">
        <v>488</v>
      </c>
      <c r="N44" s="1" t="s">
        <v>159</v>
      </c>
      <c r="O44" s="1" t="s">
        <v>489</v>
      </c>
      <c r="P44" s="1" t="s">
        <v>490</v>
      </c>
      <c r="Q44" s="1" t="s">
        <v>491</v>
      </c>
      <c r="R44" s="1" t="s">
        <v>488</v>
      </c>
      <c r="S44" s="1" t="s">
        <v>46</v>
      </c>
      <c r="U44" s="1" t="s">
        <v>163</v>
      </c>
      <c r="V44" s="1" t="s">
        <v>492</v>
      </c>
      <c r="W44" s="1" t="s">
        <v>324</v>
      </c>
      <c r="X44" s="1" t="s">
        <v>107</v>
      </c>
      <c r="Y44" s="1" t="s">
        <v>393</v>
      </c>
      <c r="Z44" s="1" t="s">
        <v>393</v>
      </c>
      <c r="AB44" s="1" t="s">
        <v>53</v>
      </c>
      <c r="AC44" s="1" t="s">
        <v>81</v>
      </c>
      <c r="AE44" s="1" t="s">
        <v>67</v>
      </c>
      <c r="AF44" s="1" t="s">
        <v>121</v>
      </c>
      <c r="AI44" s="1" t="s">
        <v>57</v>
      </c>
      <c r="AJ44" s="1" t="s">
        <v>58</v>
      </c>
      <c r="AK44" s="1" t="s">
        <v>493</v>
      </c>
      <c r="AL44" s="1" t="s">
        <v>494</v>
      </c>
    </row>
    <row r="45" spans="1:38" x14ac:dyDescent="0.3">
      <c r="A45" s="1" t="str">
        <f>HYPERLINK("https://hsdes.intel.com/resource/14013186612","14013186612")</f>
        <v>14013186612</v>
      </c>
      <c r="B45" s="1" t="s">
        <v>495</v>
      </c>
      <c r="C45" s="1" t="s">
        <v>709</v>
      </c>
      <c r="E45" s="1" t="s">
        <v>322</v>
      </c>
      <c r="F45" s="1" t="s">
        <v>104</v>
      </c>
      <c r="G45" s="1" t="s">
        <v>37</v>
      </c>
      <c r="H45" s="1" t="s">
        <v>38</v>
      </c>
      <c r="I45" s="1" t="s">
        <v>39</v>
      </c>
      <c r="J45" s="1" t="s">
        <v>496</v>
      </c>
      <c r="K45" s="1">
        <v>10</v>
      </c>
      <c r="L45" s="1">
        <v>6</v>
      </c>
      <c r="M45" s="1" t="s">
        <v>497</v>
      </c>
      <c r="N45" s="1" t="s">
        <v>430</v>
      </c>
      <c r="O45" s="1" t="s">
        <v>498</v>
      </c>
      <c r="P45" s="1" t="s">
        <v>445</v>
      </c>
      <c r="Q45" s="1" t="s">
        <v>499</v>
      </c>
      <c r="R45" s="1" t="s">
        <v>497</v>
      </c>
      <c r="S45" s="1" t="s">
        <v>46</v>
      </c>
      <c r="U45" s="1" t="s">
        <v>163</v>
      </c>
      <c r="V45" s="1" t="s">
        <v>500</v>
      </c>
      <c r="W45" s="1" t="s">
        <v>324</v>
      </c>
      <c r="X45" s="1" t="s">
        <v>107</v>
      </c>
      <c r="Y45" s="1" t="s">
        <v>501</v>
      </c>
      <c r="Z45" s="1" t="s">
        <v>501</v>
      </c>
      <c r="AB45" s="1" t="s">
        <v>53</v>
      </c>
      <c r="AC45" s="1" t="s">
        <v>325</v>
      </c>
      <c r="AE45" s="1" t="s">
        <v>55</v>
      </c>
      <c r="AF45" s="1" t="s">
        <v>56</v>
      </c>
      <c r="AI45" s="1" t="s">
        <v>57</v>
      </c>
      <c r="AJ45" s="1" t="s">
        <v>58</v>
      </c>
      <c r="AK45" s="1" t="s">
        <v>502</v>
      </c>
      <c r="AL45" s="1" t="s">
        <v>503</v>
      </c>
    </row>
    <row r="46" spans="1:38" x14ac:dyDescent="0.3">
      <c r="A46" s="1" t="str">
        <f>HYPERLINK("https://hsdes.intel.com/resource/14013186733","14013186733")</f>
        <v>14013186733</v>
      </c>
      <c r="B46" s="1" t="s">
        <v>504</v>
      </c>
      <c r="C46" s="1" t="s">
        <v>709</v>
      </c>
      <c r="E46" s="1" t="s">
        <v>90</v>
      </c>
      <c r="F46" s="1" t="s">
        <v>104</v>
      </c>
      <c r="G46" s="1" t="s">
        <v>37</v>
      </c>
      <c r="H46" s="1" t="s">
        <v>38</v>
      </c>
      <c r="I46" s="1" t="s">
        <v>39</v>
      </c>
      <c r="J46" s="1" t="s">
        <v>487</v>
      </c>
      <c r="K46" s="1">
        <v>20</v>
      </c>
      <c r="L46" s="1">
        <v>10</v>
      </c>
      <c r="M46" s="1" t="s">
        <v>505</v>
      </c>
      <c r="N46" s="1" t="s">
        <v>93</v>
      </c>
      <c r="O46" s="1" t="s">
        <v>506</v>
      </c>
      <c r="P46" s="1" t="s">
        <v>507</v>
      </c>
      <c r="Q46" s="1" t="s">
        <v>508</v>
      </c>
      <c r="R46" s="1" t="s">
        <v>505</v>
      </c>
      <c r="S46" s="1" t="s">
        <v>97</v>
      </c>
      <c r="T46" s="1" t="s">
        <v>375</v>
      </c>
      <c r="U46" s="1" t="s">
        <v>47</v>
      </c>
      <c r="V46" s="1" t="s">
        <v>509</v>
      </c>
      <c r="W46" s="1" t="s">
        <v>324</v>
      </c>
      <c r="X46" s="1" t="s">
        <v>50</v>
      </c>
      <c r="Y46" s="1" t="s">
        <v>377</v>
      </c>
      <c r="Z46" s="1" t="s">
        <v>378</v>
      </c>
      <c r="AB46" s="1" t="s">
        <v>53</v>
      </c>
      <c r="AC46" s="1" t="s">
        <v>325</v>
      </c>
      <c r="AE46" s="1" t="s">
        <v>55</v>
      </c>
      <c r="AF46" s="1" t="s">
        <v>56</v>
      </c>
      <c r="AI46" s="1" t="s">
        <v>57</v>
      </c>
      <c r="AJ46" s="1" t="s">
        <v>58</v>
      </c>
      <c r="AK46" s="1" t="s">
        <v>510</v>
      </c>
      <c r="AL46" s="1" t="s">
        <v>511</v>
      </c>
    </row>
    <row r="47" spans="1:38" x14ac:dyDescent="0.3">
      <c r="A47" s="1" t="str">
        <f>HYPERLINK("https://hsdes.intel.com/resource/14013186751","14013186751")</f>
        <v>14013186751</v>
      </c>
      <c r="B47" s="1" t="s">
        <v>513</v>
      </c>
      <c r="C47" s="1" t="s">
        <v>709</v>
      </c>
      <c r="E47" s="1" t="s">
        <v>123</v>
      </c>
      <c r="F47" s="1" t="s">
        <v>104</v>
      </c>
      <c r="G47" s="1" t="s">
        <v>37</v>
      </c>
      <c r="H47" s="1" t="s">
        <v>38</v>
      </c>
      <c r="I47" s="1" t="s">
        <v>39</v>
      </c>
      <c r="J47" s="1" t="s">
        <v>487</v>
      </c>
      <c r="K47" s="1">
        <v>40</v>
      </c>
      <c r="L47" s="1">
        <v>35</v>
      </c>
      <c r="M47" s="1" t="s">
        <v>514</v>
      </c>
      <c r="N47" s="1" t="s">
        <v>126</v>
      </c>
      <c r="O47" s="1" t="s">
        <v>515</v>
      </c>
      <c r="P47" s="1" t="s">
        <v>516</v>
      </c>
      <c r="Q47" s="1" t="s">
        <v>517</v>
      </c>
      <c r="R47" s="1" t="s">
        <v>514</v>
      </c>
      <c r="S47" s="1" t="s">
        <v>46</v>
      </c>
      <c r="U47" s="1" t="s">
        <v>123</v>
      </c>
      <c r="V47" s="1" t="s">
        <v>518</v>
      </c>
      <c r="W47" s="1" t="s">
        <v>324</v>
      </c>
      <c r="X47" s="1" t="s">
        <v>65</v>
      </c>
      <c r="Y47" s="1" t="s">
        <v>392</v>
      </c>
      <c r="Z47" s="1" t="s">
        <v>393</v>
      </c>
      <c r="AB47" s="1" t="s">
        <v>53</v>
      </c>
      <c r="AC47" s="1" t="s">
        <v>81</v>
      </c>
      <c r="AE47" s="1" t="s">
        <v>68</v>
      </c>
      <c r="AF47" s="1" t="s">
        <v>121</v>
      </c>
      <c r="AI47" s="1" t="s">
        <v>57</v>
      </c>
      <c r="AJ47" s="1" t="s">
        <v>58</v>
      </c>
      <c r="AK47" s="1" t="s">
        <v>519</v>
      </c>
      <c r="AL47" s="1" t="s">
        <v>520</v>
      </c>
    </row>
    <row r="48" spans="1:38" x14ac:dyDescent="0.3">
      <c r="A48" s="1" t="str">
        <f>HYPERLINK("https://hsdes.intel.com/resource/14013186753","14013186753")</f>
        <v>14013186753</v>
      </c>
      <c r="B48" s="1" t="s">
        <v>521</v>
      </c>
      <c r="C48" s="1" t="s">
        <v>709</v>
      </c>
      <c r="E48" s="1" t="s">
        <v>61</v>
      </c>
      <c r="F48" s="1" t="s">
        <v>104</v>
      </c>
      <c r="G48" s="1" t="s">
        <v>37</v>
      </c>
      <c r="H48" s="1" t="s">
        <v>38</v>
      </c>
      <c r="I48" s="1" t="s">
        <v>39</v>
      </c>
      <c r="J48" s="1" t="s">
        <v>512</v>
      </c>
      <c r="K48" s="1">
        <v>6</v>
      </c>
      <c r="L48" s="1">
        <v>4</v>
      </c>
      <c r="M48" s="1" t="s">
        <v>522</v>
      </c>
      <c r="N48" s="1" t="s">
        <v>63</v>
      </c>
      <c r="O48" s="1" t="s">
        <v>523</v>
      </c>
      <c r="P48" s="1" t="s">
        <v>524</v>
      </c>
      <c r="Q48" s="1" t="s">
        <v>525</v>
      </c>
      <c r="R48" s="1" t="s">
        <v>522</v>
      </c>
      <c r="S48" s="1" t="s">
        <v>46</v>
      </c>
      <c r="U48" s="1" t="s">
        <v>64</v>
      </c>
      <c r="V48" s="1" t="s">
        <v>526</v>
      </c>
      <c r="W48" s="1" t="s">
        <v>324</v>
      </c>
      <c r="X48" s="1" t="s">
        <v>120</v>
      </c>
      <c r="Y48" s="1" t="s">
        <v>377</v>
      </c>
      <c r="Z48" s="1" t="s">
        <v>378</v>
      </c>
      <c r="AB48" s="1" t="s">
        <v>53</v>
      </c>
      <c r="AC48" s="1" t="s">
        <v>325</v>
      </c>
      <c r="AE48" s="1" t="s">
        <v>55</v>
      </c>
      <c r="AF48" s="1" t="s">
        <v>121</v>
      </c>
      <c r="AI48" s="1" t="s">
        <v>57</v>
      </c>
      <c r="AJ48" s="1" t="s">
        <v>527</v>
      </c>
      <c r="AK48" s="1" t="s">
        <v>528</v>
      </c>
      <c r="AL48" s="1" t="s">
        <v>529</v>
      </c>
    </row>
    <row r="49" spans="1:38" x14ac:dyDescent="0.3">
      <c r="A49" s="1" t="str">
        <f>HYPERLINK("https://hsdes.intel.com/resource/14013186762","14013186762")</f>
        <v>14013186762</v>
      </c>
      <c r="B49" s="1" t="s">
        <v>530</v>
      </c>
      <c r="C49" s="1" t="s">
        <v>709</v>
      </c>
      <c r="E49" s="1" t="s">
        <v>35</v>
      </c>
      <c r="F49" s="1" t="s">
        <v>104</v>
      </c>
      <c r="G49" s="1" t="s">
        <v>37</v>
      </c>
      <c r="H49" s="1" t="s">
        <v>38</v>
      </c>
      <c r="I49" s="1" t="s">
        <v>39</v>
      </c>
      <c r="J49" s="1" t="s">
        <v>370</v>
      </c>
      <c r="K49" s="1">
        <v>15</v>
      </c>
      <c r="L49" s="1">
        <v>10</v>
      </c>
      <c r="M49" s="1" t="s">
        <v>531</v>
      </c>
      <c r="N49" s="1" t="s">
        <v>42</v>
      </c>
      <c r="O49" s="1" t="s">
        <v>532</v>
      </c>
      <c r="P49" s="1" t="s">
        <v>533</v>
      </c>
      <c r="Q49" s="1" t="s">
        <v>534</v>
      </c>
      <c r="R49" s="1" t="s">
        <v>531</v>
      </c>
      <c r="S49" s="1" t="s">
        <v>46</v>
      </c>
      <c r="U49" s="1" t="s">
        <v>47</v>
      </c>
      <c r="V49" s="1" t="s">
        <v>535</v>
      </c>
      <c r="W49" s="1" t="s">
        <v>324</v>
      </c>
      <c r="X49" s="1" t="s">
        <v>120</v>
      </c>
      <c r="Y49" s="1" t="s">
        <v>392</v>
      </c>
      <c r="Z49" s="1" t="s">
        <v>393</v>
      </c>
      <c r="AB49" s="1" t="s">
        <v>53</v>
      </c>
      <c r="AC49" s="1" t="s">
        <v>81</v>
      </c>
      <c r="AE49" s="1" t="s">
        <v>55</v>
      </c>
      <c r="AF49" s="1" t="s">
        <v>121</v>
      </c>
      <c r="AI49" s="1" t="s">
        <v>483</v>
      </c>
      <c r="AJ49" s="1" t="s">
        <v>58</v>
      </c>
      <c r="AK49" s="1" t="s">
        <v>536</v>
      </c>
      <c r="AL49" s="1" t="s">
        <v>537</v>
      </c>
    </row>
    <row r="50" spans="1:38" x14ac:dyDescent="0.3">
      <c r="A50" s="1" t="str">
        <f>HYPERLINK("https://hsdes.intel.com/resource/14013186785","14013186785")</f>
        <v>14013186785</v>
      </c>
      <c r="B50" s="1" t="s">
        <v>538</v>
      </c>
      <c r="C50" s="1" t="s">
        <v>709</v>
      </c>
      <c r="E50" s="1" t="s">
        <v>47</v>
      </c>
      <c r="F50" s="1" t="s">
        <v>104</v>
      </c>
      <c r="G50" s="1" t="s">
        <v>37</v>
      </c>
      <c r="H50" s="1" t="s">
        <v>38</v>
      </c>
      <c r="I50" s="1" t="s">
        <v>39</v>
      </c>
      <c r="J50" s="1" t="s">
        <v>487</v>
      </c>
      <c r="K50" s="1">
        <v>15</v>
      </c>
      <c r="L50" s="1">
        <v>10</v>
      </c>
      <c r="M50" s="1" t="s">
        <v>539</v>
      </c>
      <c r="N50" s="1" t="s">
        <v>159</v>
      </c>
      <c r="O50" s="1" t="s">
        <v>540</v>
      </c>
      <c r="P50" s="1" t="s">
        <v>490</v>
      </c>
      <c r="Q50" s="1" t="s">
        <v>541</v>
      </c>
      <c r="R50" s="1" t="s">
        <v>539</v>
      </c>
      <c r="S50" s="1" t="s">
        <v>46</v>
      </c>
      <c r="U50" s="1" t="s">
        <v>163</v>
      </c>
      <c r="V50" s="1" t="s">
        <v>542</v>
      </c>
      <c r="W50" s="1" t="s">
        <v>324</v>
      </c>
      <c r="X50" s="1" t="s">
        <v>107</v>
      </c>
      <c r="Y50" s="1" t="s">
        <v>392</v>
      </c>
      <c r="Z50" s="1" t="s">
        <v>393</v>
      </c>
      <c r="AB50" s="1" t="s">
        <v>53</v>
      </c>
      <c r="AC50" s="1" t="s">
        <v>81</v>
      </c>
      <c r="AE50" s="1" t="s">
        <v>55</v>
      </c>
      <c r="AF50" s="1" t="s">
        <v>56</v>
      </c>
      <c r="AI50" s="1" t="s">
        <v>290</v>
      </c>
      <c r="AJ50" s="1" t="s">
        <v>58</v>
      </c>
      <c r="AK50" s="1" t="s">
        <v>543</v>
      </c>
      <c r="AL50" s="1" t="s">
        <v>544</v>
      </c>
    </row>
    <row r="51" spans="1:38" x14ac:dyDescent="0.3">
      <c r="A51" s="1" t="str">
        <f>HYPERLINK("https://hsdes.intel.com/resource/14013186821","14013186821")</f>
        <v>14013186821</v>
      </c>
      <c r="B51" s="1" t="s">
        <v>545</v>
      </c>
      <c r="C51" s="1" t="s">
        <v>709</v>
      </c>
      <c r="E51" s="1" t="s">
        <v>123</v>
      </c>
      <c r="F51" s="1" t="s">
        <v>104</v>
      </c>
      <c r="G51" s="1" t="s">
        <v>37</v>
      </c>
      <c r="H51" s="1" t="s">
        <v>38</v>
      </c>
      <c r="I51" s="1" t="s">
        <v>39</v>
      </c>
      <c r="J51" s="1" t="s">
        <v>487</v>
      </c>
      <c r="K51" s="1">
        <v>15</v>
      </c>
      <c r="L51" s="1">
        <v>5</v>
      </c>
      <c r="M51" s="1" t="s">
        <v>546</v>
      </c>
      <c r="N51" s="1" t="s">
        <v>126</v>
      </c>
      <c r="O51" s="1" t="s">
        <v>547</v>
      </c>
      <c r="P51" s="1" t="s">
        <v>548</v>
      </c>
      <c r="Q51" s="1" t="s">
        <v>549</v>
      </c>
      <c r="R51" s="1" t="s">
        <v>546</v>
      </c>
      <c r="S51" s="1" t="s">
        <v>46</v>
      </c>
      <c r="U51" s="1" t="s">
        <v>123</v>
      </c>
      <c r="V51" s="1" t="s">
        <v>550</v>
      </c>
      <c r="W51" s="1" t="s">
        <v>324</v>
      </c>
      <c r="X51" s="1" t="s">
        <v>120</v>
      </c>
      <c r="Y51" s="1" t="s">
        <v>392</v>
      </c>
      <c r="Z51" s="1" t="s">
        <v>393</v>
      </c>
      <c r="AB51" s="1" t="s">
        <v>53</v>
      </c>
      <c r="AC51" s="1" t="s">
        <v>81</v>
      </c>
      <c r="AE51" s="1" t="s">
        <v>55</v>
      </c>
      <c r="AF51" s="1" t="s">
        <v>121</v>
      </c>
      <c r="AI51" s="1" t="s">
        <v>57</v>
      </c>
      <c r="AJ51" s="1" t="s">
        <v>58</v>
      </c>
      <c r="AK51" s="1" t="s">
        <v>551</v>
      </c>
      <c r="AL51" s="1" t="s">
        <v>552</v>
      </c>
    </row>
    <row r="52" spans="1:38" x14ac:dyDescent="0.3">
      <c r="A52" s="1" t="str">
        <f>HYPERLINK("https://hsdes.intel.com/resource/14013186824","14013186824")</f>
        <v>14013186824</v>
      </c>
      <c r="B52" s="1" t="s">
        <v>553</v>
      </c>
      <c r="C52" s="1" t="s">
        <v>709</v>
      </c>
      <c r="E52" s="1" t="s">
        <v>90</v>
      </c>
      <c r="F52" s="1" t="s">
        <v>104</v>
      </c>
      <c r="G52" s="1" t="s">
        <v>37</v>
      </c>
      <c r="H52" s="1" t="s">
        <v>38</v>
      </c>
      <c r="I52" s="1" t="s">
        <v>39</v>
      </c>
      <c r="J52" s="1" t="s">
        <v>554</v>
      </c>
      <c r="K52" s="1">
        <v>14</v>
      </c>
      <c r="L52" s="1">
        <v>7</v>
      </c>
      <c r="M52" s="1" t="s">
        <v>555</v>
      </c>
      <c r="N52" s="1" t="s">
        <v>93</v>
      </c>
      <c r="O52" s="1" t="s">
        <v>556</v>
      </c>
      <c r="P52" s="1" t="s">
        <v>557</v>
      </c>
      <c r="Q52" s="1" t="s">
        <v>558</v>
      </c>
      <c r="R52" s="1" t="s">
        <v>555</v>
      </c>
      <c r="S52" s="1" t="s">
        <v>97</v>
      </c>
      <c r="T52" s="1" t="s">
        <v>375</v>
      </c>
      <c r="U52" s="1" t="s">
        <v>47</v>
      </c>
      <c r="V52" s="1" t="s">
        <v>559</v>
      </c>
      <c r="W52" s="1" t="s">
        <v>324</v>
      </c>
      <c r="X52" s="1" t="s">
        <v>120</v>
      </c>
      <c r="Y52" s="1" t="s">
        <v>377</v>
      </c>
      <c r="Z52" s="1" t="s">
        <v>378</v>
      </c>
      <c r="AB52" s="1" t="s">
        <v>53</v>
      </c>
      <c r="AC52" s="1" t="s">
        <v>81</v>
      </c>
      <c r="AE52" s="1" t="s">
        <v>55</v>
      </c>
      <c r="AF52" s="1" t="s">
        <v>121</v>
      </c>
      <c r="AI52" s="1" t="s">
        <v>290</v>
      </c>
      <c r="AJ52" s="1" t="s">
        <v>58</v>
      </c>
      <c r="AK52" s="1" t="s">
        <v>560</v>
      </c>
      <c r="AL52" s="1" t="s">
        <v>561</v>
      </c>
    </row>
    <row r="53" spans="1:38" x14ac:dyDescent="0.3">
      <c r="A53" s="1" t="str">
        <f>HYPERLINK("https://hsdes.intel.com/resource/14013186852","14013186852")</f>
        <v>14013186852</v>
      </c>
      <c r="B53" s="1" t="s">
        <v>564</v>
      </c>
      <c r="C53" s="1" t="s">
        <v>709</v>
      </c>
      <c r="E53" s="1" t="s">
        <v>115</v>
      </c>
      <c r="F53" s="1" t="s">
        <v>104</v>
      </c>
      <c r="G53" s="1" t="s">
        <v>37</v>
      </c>
      <c r="H53" s="1" t="s">
        <v>38</v>
      </c>
      <c r="I53" s="1" t="s">
        <v>39</v>
      </c>
      <c r="J53" s="1" t="s">
        <v>391</v>
      </c>
      <c r="K53" s="1">
        <v>6</v>
      </c>
      <c r="L53" s="1">
        <v>4</v>
      </c>
      <c r="M53" s="1" t="s">
        <v>565</v>
      </c>
      <c r="N53" s="1" t="s">
        <v>117</v>
      </c>
      <c r="O53" s="1" t="s">
        <v>566</v>
      </c>
      <c r="P53" s="1" t="s">
        <v>567</v>
      </c>
      <c r="Q53" s="1" t="s">
        <v>568</v>
      </c>
      <c r="R53" s="1" t="s">
        <v>565</v>
      </c>
      <c r="S53" s="1" t="s">
        <v>46</v>
      </c>
      <c r="T53" s="1" t="s">
        <v>118</v>
      </c>
      <c r="U53" s="1" t="s">
        <v>119</v>
      </c>
      <c r="V53" s="1" t="s">
        <v>569</v>
      </c>
      <c r="W53" s="1" t="s">
        <v>324</v>
      </c>
      <c r="X53" s="1" t="s">
        <v>120</v>
      </c>
      <c r="Y53" s="1" t="s">
        <v>562</v>
      </c>
      <c r="Z53" s="1" t="s">
        <v>563</v>
      </c>
      <c r="AB53" s="1" t="s">
        <v>53</v>
      </c>
      <c r="AC53" s="1" t="s">
        <v>81</v>
      </c>
      <c r="AE53" s="1" t="s">
        <v>55</v>
      </c>
      <c r="AF53" s="1" t="s">
        <v>56</v>
      </c>
      <c r="AI53" s="1" t="s">
        <v>57</v>
      </c>
      <c r="AJ53" s="1" t="s">
        <v>58</v>
      </c>
      <c r="AK53" s="1" t="s">
        <v>570</v>
      </c>
      <c r="AL53" s="1" t="s">
        <v>571</v>
      </c>
    </row>
    <row r="54" spans="1:38" x14ac:dyDescent="0.3">
      <c r="A54" s="1" t="str">
        <f>HYPERLINK("https://hsdes.intel.com/resource/14013186872","14013186872")</f>
        <v>14013186872</v>
      </c>
      <c r="B54" s="1" t="s">
        <v>572</v>
      </c>
      <c r="C54" s="1" t="s">
        <v>709</v>
      </c>
      <c r="E54" s="1" t="s">
        <v>70</v>
      </c>
      <c r="F54" s="1" t="s">
        <v>62</v>
      </c>
      <c r="G54" s="1" t="s">
        <v>37</v>
      </c>
      <c r="H54" s="1" t="s">
        <v>38</v>
      </c>
      <c r="I54" s="1" t="s">
        <v>39</v>
      </c>
      <c r="J54" s="1" t="s">
        <v>71</v>
      </c>
      <c r="K54" s="1">
        <v>15</v>
      </c>
      <c r="L54" s="1">
        <v>8</v>
      </c>
      <c r="M54" s="1" t="s">
        <v>573</v>
      </c>
      <c r="N54" s="1" t="s">
        <v>73</v>
      </c>
      <c r="O54" s="1" t="s">
        <v>574</v>
      </c>
      <c r="P54" s="1" t="s">
        <v>575</v>
      </c>
      <c r="Q54" s="1" t="s">
        <v>576</v>
      </c>
      <c r="R54" s="1" t="s">
        <v>573</v>
      </c>
      <c r="S54" s="1" t="s">
        <v>77</v>
      </c>
      <c r="U54" s="1" t="s">
        <v>70</v>
      </c>
      <c r="V54" s="1" t="s">
        <v>577</v>
      </c>
      <c r="W54" s="1" t="s">
        <v>324</v>
      </c>
      <c r="X54" s="1" t="s">
        <v>65</v>
      </c>
      <c r="Y54" s="1" t="s">
        <v>578</v>
      </c>
      <c r="Z54" s="1" t="s">
        <v>388</v>
      </c>
      <c r="AB54" s="1" t="s">
        <v>53</v>
      </c>
      <c r="AC54" s="1" t="s">
        <v>81</v>
      </c>
      <c r="AE54" s="1" t="s">
        <v>55</v>
      </c>
      <c r="AF54" s="1" t="s">
        <v>121</v>
      </c>
      <c r="AI54" s="1" t="s">
        <v>57</v>
      </c>
      <c r="AJ54" s="1" t="s">
        <v>410</v>
      </c>
      <c r="AK54" s="1" t="s">
        <v>579</v>
      </c>
      <c r="AL54" s="1" t="s">
        <v>580</v>
      </c>
    </row>
    <row r="55" spans="1:38" x14ac:dyDescent="0.3">
      <c r="A55" s="1" t="str">
        <f>HYPERLINK("https://hsdes.intel.com/resource/14013186916","14013186916")</f>
        <v>14013186916</v>
      </c>
      <c r="B55" s="1" t="s">
        <v>581</v>
      </c>
      <c r="C55" s="1" t="s">
        <v>709</v>
      </c>
      <c r="E55" s="1" t="s">
        <v>70</v>
      </c>
      <c r="F55" s="1" t="s">
        <v>62</v>
      </c>
      <c r="G55" s="1" t="s">
        <v>37</v>
      </c>
      <c r="H55" s="1" t="s">
        <v>38</v>
      </c>
      <c r="I55" s="1" t="s">
        <v>39</v>
      </c>
      <c r="J55" s="1" t="s">
        <v>71</v>
      </c>
      <c r="K55" s="1">
        <v>10</v>
      </c>
      <c r="L55" s="1">
        <v>10</v>
      </c>
      <c r="M55" s="1" t="s">
        <v>582</v>
      </c>
      <c r="N55" s="1" t="s">
        <v>73</v>
      </c>
      <c r="O55" s="1" t="s">
        <v>583</v>
      </c>
      <c r="P55" s="1" t="s">
        <v>584</v>
      </c>
      <c r="Q55" s="1" t="s">
        <v>585</v>
      </c>
      <c r="R55" s="1" t="s">
        <v>582</v>
      </c>
      <c r="S55" s="1" t="s">
        <v>77</v>
      </c>
      <c r="U55" s="1" t="s">
        <v>70</v>
      </c>
      <c r="V55" s="1" t="s">
        <v>586</v>
      </c>
      <c r="W55" s="1" t="s">
        <v>324</v>
      </c>
      <c r="X55" s="1" t="s">
        <v>50</v>
      </c>
      <c r="Y55" s="1" t="s">
        <v>587</v>
      </c>
      <c r="Z55" s="1" t="s">
        <v>388</v>
      </c>
      <c r="AB55" s="1" t="s">
        <v>53</v>
      </c>
      <c r="AC55" s="1" t="s">
        <v>81</v>
      </c>
      <c r="AE55" s="1" t="s">
        <v>55</v>
      </c>
      <c r="AF55" s="1" t="s">
        <v>121</v>
      </c>
      <c r="AI55" s="1" t="s">
        <v>57</v>
      </c>
      <c r="AJ55" s="1" t="s">
        <v>410</v>
      </c>
      <c r="AK55" s="1" t="s">
        <v>588</v>
      </c>
      <c r="AL55" s="1" t="s">
        <v>589</v>
      </c>
    </row>
    <row r="56" spans="1:38" x14ac:dyDescent="0.3">
      <c r="A56" s="1" t="str">
        <f>HYPERLINK("https://hsdes.intel.com/resource/14013186929","14013186929")</f>
        <v>14013186929</v>
      </c>
      <c r="B56" s="1" t="s">
        <v>590</v>
      </c>
      <c r="C56" s="1" t="s">
        <v>709</v>
      </c>
      <c r="E56" s="1" t="s">
        <v>70</v>
      </c>
      <c r="F56" s="1" t="s">
        <v>62</v>
      </c>
      <c r="G56" s="1" t="s">
        <v>37</v>
      </c>
      <c r="H56" s="1" t="s">
        <v>38</v>
      </c>
      <c r="I56" s="1" t="s">
        <v>39</v>
      </c>
      <c r="J56" s="1" t="s">
        <v>71</v>
      </c>
      <c r="K56" s="1">
        <v>10</v>
      </c>
      <c r="L56" s="1">
        <v>10</v>
      </c>
      <c r="M56" s="1" t="s">
        <v>591</v>
      </c>
      <c r="N56" s="1" t="s">
        <v>73</v>
      </c>
      <c r="O56" s="1" t="s">
        <v>592</v>
      </c>
      <c r="P56" s="1" t="s">
        <v>593</v>
      </c>
      <c r="Q56" s="1" t="s">
        <v>594</v>
      </c>
      <c r="R56" s="1" t="s">
        <v>591</v>
      </c>
      <c r="S56" s="1" t="s">
        <v>77</v>
      </c>
      <c r="U56" s="1" t="s">
        <v>70</v>
      </c>
      <c r="V56" s="1" t="s">
        <v>595</v>
      </c>
      <c r="W56" s="1" t="s">
        <v>324</v>
      </c>
      <c r="X56" s="1" t="s">
        <v>65</v>
      </c>
      <c r="Y56" s="1" t="s">
        <v>578</v>
      </c>
      <c r="Z56" s="1" t="s">
        <v>388</v>
      </c>
      <c r="AB56" s="1" t="s">
        <v>53</v>
      </c>
      <c r="AC56" s="1" t="s">
        <v>81</v>
      </c>
      <c r="AE56" s="1" t="s">
        <v>55</v>
      </c>
      <c r="AF56" s="1" t="s">
        <v>121</v>
      </c>
      <c r="AI56" s="1" t="s">
        <v>57</v>
      </c>
      <c r="AJ56" s="1" t="s">
        <v>410</v>
      </c>
      <c r="AK56" s="1" t="s">
        <v>596</v>
      </c>
      <c r="AL56" s="1" t="s">
        <v>597</v>
      </c>
    </row>
    <row r="57" spans="1:38" x14ac:dyDescent="0.3">
      <c r="A57" s="1" t="str">
        <f>HYPERLINK("https://hsdes.intel.com/resource/14013186938","14013186938")</f>
        <v>14013186938</v>
      </c>
      <c r="B57" s="1" t="s">
        <v>598</v>
      </c>
      <c r="C57" s="1" t="s">
        <v>709</v>
      </c>
      <c r="E57" s="1" t="s">
        <v>70</v>
      </c>
      <c r="F57" s="1" t="s">
        <v>104</v>
      </c>
      <c r="G57" s="1" t="s">
        <v>37</v>
      </c>
      <c r="H57" s="1" t="s">
        <v>38</v>
      </c>
      <c r="I57" s="1" t="s">
        <v>39</v>
      </c>
      <c r="J57" s="1" t="s">
        <v>460</v>
      </c>
      <c r="K57" s="1">
        <v>20</v>
      </c>
      <c r="L57" s="1">
        <v>10</v>
      </c>
      <c r="M57" s="1" t="s">
        <v>599</v>
      </c>
      <c r="N57" s="1" t="s">
        <v>430</v>
      </c>
      <c r="O57" s="1" t="s">
        <v>600</v>
      </c>
      <c r="P57" s="1" t="s">
        <v>601</v>
      </c>
      <c r="Q57" s="1" t="s">
        <v>602</v>
      </c>
      <c r="R57" s="1" t="s">
        <v>599</v>
      </c>
      <c r="S57" s="1" t="s">
        <v>97</v>
      </c>
      <c r="U57" s="1" t="s">
        <v>70</v>
      </c>
      <c r="V57" s="1" t="s">
        <v>603</v>
      </c>
      <c r="W57" s="1" t="s">
        <v>324</v>
      </c>
      <c r="X57" s="1" t="s">
        <v>107</v>
      </c>
      <c r="Y57" s="1" t="s">
        <v>392</v>
      </c>
      <c r="Z57" s="1" t="s">
        <v>393</v>
      </c>
      <c r="AB57" s="1" t="s">
        <v>53</v>
      </c>
      <c r="AC57" s="1" t="s">
        <v>81</v>
      </c>
      <c r="AE57" s="1" t="s">
        <v>55</v>
      </c>
      <c r="AF57" s="1" t="s">
        <v>56</v>
      </c>
      <c r="AI57" s="1" t="s">
        <v>57</v>
      </c>
      <c r="AJ57" s="1" t="s">
        <v>604</v>
      </c>
      <c r="AK57" s="1" t="s">
        <v>605</v>
      </c>
      <c r="AL57" s="1" t="s">
        <v>606</v>
      </c>
    </row>
    <row r="58" spans="1:38" x14ac:dyDescent="0.3">
      <c r="A58" s="1" t="str">
        <f>HYPERLINK("https://hsdes.intel.com/resource/14013186958","14013186958")</f>
        <v>14013186958</v>
      </c>
      <c r="B58" s="1" t="s">
        <v>607</v>
      </c>
      <c r="C58" s="1" t="s">
        <v>709</v>
      </c>
      <c r="E58" s="1" t="s">
        <v>70</v>
      </c>
      <c r="F58" s="1" t="s">
        <v>62</v>
      </c>
      <c r="G58" s="1" t="s">
        <v>37</v>
      </c>
      <c r="H58" s="1" t="s">
        <v>38</v>
      </c>
      <c r="I58" s="1" t="s">
        <v>39</v>
      </c>
      <c r="J58" s="1" t="s">
        <v>71</v>
      </c>
      <c r="K58" s="1">
        <v>5</v>
      </c>
      <c r="L58" s="1">
        <v>3</v>
      </c>
      <c r="M58" s="1" t="s">
        <v>608</v>
      </c>
      <c r="N58" s="1" t="s">
        <v>73</v>
      </c>
      <c r="O58" s="1" t="s">
        <v>609</v>
      </c>
      <c r="P58" s="1" t="s">
        <v>407</v>
      </c>
      <c r="Q58" s="1" t="s">
        <v>610</v>
      </c>
      <c r="R58" s="1" t="s">
        <v>608</v>
      </c>
      <c r="S58" s="1" t="s">
        <v>77</v>
      </c>
      <c r="U58" s="1" t="s">
        <v>70</v>
      </c>
      <c r="V58" s="1" t="s">
        <v>611</v>
      </c>
      <c r="W58" s="1" t="s">
        <v>324</v>
      </c>
      <c r="X58" s="1" t="s">
        <v>65</v>
      </c>
      <c r="Y58" s="1" t="s">
        <v>578</v>
      </c>
      <c r="Z58" s="1" t="s">
        <v>388</v>
      </c>
      <c r="AB58" s="1" t="s">
        <v>53</v>
      </c>
      <c r="AC58" s="1" t="s">
        <v>81</v>
      </c>
      <c r="AE58" s="1" t="s">
        <v>55</v>
      </c>
      <c r="AF58" s="1" t="s">
        <v>56</v>
      </c>
      <c r="AI58" s="1" t="s">
        <v>57</v>
      </c>
      <c r="AJ58" s="1" t="s">
        <v>410</v>
      </c>
      <c r="AK58" s="1" t="s">
        <v>612</v>
      </c>
      <c r="AL58" s="1" t="s">
        <v>613</v>
      </c>
    </row>
    <row r="59" spans="1:38" x14ac:dyDescent="0.3">
      <c r="A59" s="1" t="str">
        <f>HYPERLINK("https://hsdes.intel.com/resource/14013187344","14013187344")</f>
        <v>14013187344</v>
      </c>
      <c r="B59" s="1" t="s">
        <v>614</v>
      </c>
      <c r="C59" s="1" t="s">
        <v>709</v>
      </c>
      <c r="E59" s="1" t="s">
        <v>90</v>
      </c>
      <c r="F59" s="1" t="s">
        <v>104</v>
      </c>
      <c r="G59" s="1" t="s">
        <v>37</v>
      </c>
      <c r="H59" s="1" t="s">
        <v>38</v>
      </c>
      <c r="I59" s="1" t="s">
        <v>39</v>
      </c>
      <c r="J59" s="1" t="s">
        <v>615</v>
      </c>
      <c r="K59" s="1">
        <v>18</v>
      </c>
      <c r="L59" s="1">
        <v>15</v>
      </c>
      <c r="M59" s="1" t="s">
        <v>616</v>
      </c>
      <c r="N59" s="1" t="s">
        <v>93</v>
      </c>
      <c r="O59" s="1" t="s">
        <v>617</v>
      </c>
      <c r="P59" s="1" t="s">
        <v>618</v>
      </c>
      <c r="Q59" s="1" t="s">
        <v>619</v>
      </c>
      <c r="R59" s="1" t="s">
        <v>616</v>
      </c>
      <c r="S59" s="1" t="s">
        <v>97</v>
      </c>
      <c r="T59" s="1" t="s">
        <v>375</v>
      </c>
      <c r="U59" s="1" t="s">
        <v>163</v>
      </c>
      <c r="V59" s="1" t="s">
        <v>620</v>
      </c>
      <c r="W59" s="1" t="s">
        <v>324</v>
      </c>
      <c r="X59" s="1" t="s">
        <v>65</v>
      </c>
      <c r="Y59" s="1" t="s">
        <v>377</v>
      </c>
      <c r="Z59" s="1" t="s">
        <v>378</v>
      </c>
      <c r="AB59" s="1" t="s">
        <v>53</v>
      </c>
      <c r="AC59" s="1" t="s">
        <v>325</v>
      </c>
      <c r="AE59" s="1" t="s">
        <v>67</v>
      </c>
      <c r="AF59" s="1" t="s">
        <v>56</v>
      </c>
      <c r="AI59" s="1" t="s">
        <v>57</v>
      </c>
      <c r="AJ59" s="1" t="s">
        <v>58</v>
      </c>
      <c r="AK59" s="1" t="s">
        <v>621</v>
      </c>
      <c r="AL59" s="1" t="s">
        <v>622</v>
      </c>
    </row>
    <row r="60" spans="1:38" x14ac:dyDescent="0.3">
      <c r="A60" s="1" t="str">
        <f>HYPERLINK("https://hsdes.intel.com/resource/14013187781","14013187781")</f>
        <v>14013187781</v>
      </c>
      <c r="B60" s="1" t="s">
        <v>623</v>
      </c>
      <c r="C60" s="1" t="s">
        <v>709</v>
      </c>
      <c r="E60" s="1" t="s">
        <v>47</v>
      </c>
      <c r="F60" s="1" t="s">
        <v>104</v>
      </c>
      <c r="G60" s="1" t="s">
        <v>37</v>
      </c>
      <c r="H60" s="1" t="s">
        <v>38</v>
      </c>
      <c r="I60" s="1" t="s">
        <v>39</v>
      </c>
      <c r="J60" s="1" t="s">
        <v>487</v>
      </c>
      <c r="K60" s="1">
        <v>8</v>
      </c>
      <c r="L60" s="1">
        <v>6</v>
      </c>
      <c r="M60" s="1" t="s">
        <v>624</v>
      </c>
      <c r="N60" s="1" t="s">
        <v>159</v>
      </c>
      <c r="O60" s="1" t="s">
        <v>625</v>
      </c>
      <c r="P60" s="1" t="s">
        <v>626</v>
      </c>
      <c r="Q60" s="1" t="s">
        <v>627</v>
      </c>
      <c r="R60" s="1" t="s">
        <v>624</v>
      </c>
      <c r="S60" s="1" t="s">
        <v>97</v>
      </c>
      <c r="U60" s="1" t="s">
        <v>163</v>
      </c>
      <c r="V60" s="1" t="s">
        <v>628</v>
      </c>
      <c r="W60" s="1" t="s">
        <v>324</v>
      </c>
      <c r="X60" s="1" t="s">
        <v>120</v>
      </c>
      <c r="Y60" s="1" t="s">
        <v>377</v>
      </c>
      <c r="Z60" s="1" t="s">
        <v>378</v>
      </c>
      <c r="AB60" s="1" t="s">
        <v>53</v>
      </c>
      <c r="AC60" s="1" t="s">
        <v>81</v>
      </c>
      <c r="AE60" s="1" t="s">
        <v>55</v>
      </c>
      <c r="AF60" s="1" t="s">
        <v>56</v>
      </c>
      <c r="AI60" s="1" t="s">
        <v>57</v>
      </c>
      <c r="AJ60" s="1" t="s">
        <v>58</v>
      </c>
      <c r="AK60" s="1" t="s">
        <v>629</v>
      </c>
      <c r="AL60" s="1" t="s">
        <v>630</v>
      </c>
    </row>
    <row r="61" spans="1:38" x14ac:dyDescent="0.3">
      <c r="A61" s="1" t="str">
        <f>HYPERLINK("https://hsdes.intel.com/resource/14013187803","14013187803")</f>
        <v>14013187803</v>
      </c>
      <c r="B61" s="1" t="s">
        <v>631</v>
      </c>
      <c r="C61" s="1" t="s">
        <v>709</v>
      </c>
      <c r="E61" s="1" t="s">
        <v>90</v>
      </c>
      <c r="F61" s="1" t="s">
        <v>104</v>
      </c>
      <c r="G61" s="1" t="s">
        <v>37</v>
      </c>
      <c r="H61" s="1" t="s">
        <v>38</v>
      </c>
      <c r="I61" s="1" t="s">
        <v>39</v>
      </c>
      <c r="J61" s="1" t="s">
        <v>554</v>
      </c>
      <c r="K61" s="1">
        <v>20</v>
      </c>
      <c r="L61" s="1">
        <v>15</v>
      </c>
      <c r="M61" s="1" t="s">
        <v>632</v>
      </c>
      <c r="N61" s="1" t="s">
        <v>93</v>
      </c>
      <c r="O61" s="1" t="s">
        <v>633</v>
      </c>
      <c r="P61" s="1" t="s">
        <v>634</v>
      </c>
      <c r="Q61" s="1" t="s">
        <v>635</v>
      </c>
      <c r="R61" s="1" t="s">
        <v>632</v>
      </c>
      <c r="S61" s="1" t="s">
        <v>97</v>
      </c>
      <c r="T61" s="1" t="s">
        <v>375</v>
      </c>
      <c r="U61" s="1" t="s">
        <v>47</v>
      </c>
      <c r="V61" s="1" t="s">
        <v>636</v>
      </c>
      <c r="W61" s="1" t="s">
        <v>324</v>
      </c>
      <c r="X61" s="1" t="s">
        <v>50</v>
      </c>
      <c r="Y61" s="1" t="s">
        <v>392</v>
      </c>
      <c r="Z61" s="1" t="s">
        <v>393</v>
      </c>
      <c r="AB61" s="1" t="s">
        <v>53</v>
      </c>
      <c r="AC61" s="1" t="s">
        <v>81</v>
      </c>
      <c r="AE61" s="1" t="s">
        <v>67</v>
      </c>
      <c r="AF61" s="1" t="s">
        <v>56</v>
      </c>
      <c r="AI61" s="1" t="s">
        <v>57</v>
      </c>
      <c r="AJ61" s="1" t="s">
        <v>58</v>
      </c>
      <c r="AK61" s="1" t="s">
        <v>637</v>
      </c>
      <c r="AL61" s="1" t="s">
        <v>638</v>
      </c>
    </row>
    <row r="62" spans="1:38" x14ac:dyDescent="0.3">
      <c r="A62" s="1" t="str">
        <f>HYPERLINK("https://hsdes.intel.com/resource/14013187809","14013187809")</f>
        <v>14013187809</v>
      </c>
      <c r="B62" s="1" t="s">
        <v>639</v>
      </c>
      <c r="C62" s="1" t="s">
        <v>709</v>
      </c>
      <c r="E62" s="1" t="s">
        <v>90</v>
      </c>
      <c r="F62" s="1" t="s">
        <v>104</v>
      </c>
      <c r="G62" s="1" t="s">
        <v>37</v>
      </c>
      <c r="H62" s="1" t="s">
        <v>38</v>
      </c>
      <c r="I62" s="1" t="s">
        <v>39</v>
      </c>
      <c r="J62" s="1" t="s">
        <v>370</v>
      </c>
      <c r="K62" s="1">
        <v>7</v>
      </c>
      <c r="L62" s="1">
        <v>5</v>
      </c>
      <c r="M62" s="1" t="s">
        <v>640</v>
      </c>
      <c r="N62" s="1" t="s">
        <v>93</v>
      </c>
      <c r="O62" s="1" t="s">
        <v>641</v>
      </c>
      <c r="P62" s="1" t="s">
        <v>642</v>
      </c>
      <c r="Q62" s="1" t="s">
        <v>643</v>
      </c>
      <c r="R62" s="1" t="s">
        <v>640</v>
      </c>
      <c r="S62" s="1" t="s">
        <v>97</v>
      </c>
      <c r="T62" s="1" t="s">
        <v>375</v>
      </c>
      <c r="U62" s="1" t="s">
        <v>47</v>
      </c>
      <c r="V62" s="1" t="s">
        <v>644</v>
      </c>
      <c r="W62" s="1" t="s">
        <v>324</v>
      </c>
      <c r="X62" s="1" t="s">
        <v>65</v>
      </c>
      <c r="Y62" s="1" t="s">
        <v>400</v>
      </c>
      <c r="Z62" s="1" t="s">
        <v>401</v>
      </c>
      <c r="AB62" s="1" t="s">
        <v>53</v>
      </c>
      <c r="AC62" s="1" t="s">
        <v>325</v>
      </c>
      <c r="AE62" s="1" t="s">
        <v>55</v>
      </c>
      <c r="AF62" s="1" t="s">
        <v>121</v>
      </c>
      <c r="AI62" s="1" t="s">
        <v>57</v>
      </c>
      <c r="AJ62" s="1" t="s">
        <v>58</v>
      </c>
      <c r="AK62" s="1" t="s">
        <v>645</v>
      </c>
      <c r="AL62" s="1" t="s">
        <v>646</v>
      </c>
    </row>
    <row r="63" spans="1:38" x14ac:dyDescent="0.3">
      <c r="A63" s="1" t="str">
        <f>HYPERLINK("https://hsdes.intel.com/resource/14013187815","14013187815")</f>
        <v>14013187815</v>
      </c>
      <c r="B63" s="1" t="s">
        <v>647</v>
      </c>
      <c r="C63" s="1" t="s">
        <v>709</v>
      </c>
      <c r="E63" s="1" t="s">
        <v>47</v>
      </c>
      <c r="F63" s="1" t="s">
        <v>104</v>
      </c>
      <c r="G63" s="1" t="s">
        <v>37</v>
      </c>
      <c r="H63" s="1" t="s">
        <v>38</v>
      </c>
      <c r="I63" s="1" t="s">
        <v>39</v>
      </c>
      <c r="J63" s="1" t="s">
        <v>391</v>
      </c>
      <c r="K63" s="1">
        <v>25</v>
      </c>
      <c r="L63" s="1">
        <v>20</v>
      </c>
      <c r="M63" s="1" t="s">
        <v>648</v>
      </c>
      <c r="N63" s="1" t="s">
        <v>113</v>
      </c>
      <c r="O63" s="1" t="s">
        <v>649</v>
      </c>
      <c r="P63" s="1" t="s">
        <v>650</v>
      </c>
      <c r="Q63" s="1" t="s">
        <v>651</v>
      </c>
      <c r="R63" s="1" t="s">
        <v>648</v>
      </c>
      <c r="S63" s="1" t="s">
        <v>46</v>
      </c>
      <c r="U63" s="1" t="s">
        <v>47</v>
      </c>
      <c r="V63" s="1" t="s">
        <v>652</v>
      </c>
      <c r="W63" s="1" t="s">
        <v>324</v>
      </c>
      <c r="X63" s="1" t="s">
        <v>65</v>
      </c>
      <c r="Y63" s="1" t="s">
        <v>392</v>
      </c>
      <c r="Z63" s="1" t="s">
        <v>393</v>
      </c>
      <c r="AB63" s="1" t="s">
        <v>53</v>
      </c>
      <c r="AC63" s="1" t="s">
        <v>81</v>
      </c>
      <c r="AE63" s="1" t="s">
        <v>67</v>
      </c>
      <c r="AF63" s="1" t="s">
        <v>56</v>
      </c>
      <c r="AI63" s="1" t="s">
        <v>57</v>
      </c>
      <c r="AJ63" s="1" t="s">
        <v>58</v>
      </c>
      <c r="AK63" s="1" t="s">
        <v>653</v>
      </c>
      <c r="AL63" s="1" t="s">
        <v>654</v>
      </c>
    </row>
    <row r="64" spans="1:38" x14ac:dyDescent="0.3">
      <c r="A64" s="1" t="str">
        <f>HYPERLINK("https://hsdes.intel.com/resource/14013187886","14013187886")</f>
        <v>14013187886</v>
      </c>
      <c r="B64" s="1" t="s">
        <v>655</v>
      </c>
      <c r="C64" s="1" t="s">
        <v>709</v>
      </c>
      <c r="E64" s="1" t="s">
        <v>47</v>
      </c>
      <c r="F64" s="1" t="s">
        <v>104</v>
      </c>
      <c r="G64" s="1" t="s">
        <v>37</v>
      </c>
      <c r="H64" s="1" t="s">
        <v>38</v>
      </c>
      <c r="I64" s="1" t="s">
        <v>39</v>
      </c>
      <c r="J64" s="1" t="s">
        <v>391</v>
      </c>
      <c r="K64" s="1">
        <v>20</v>
      </c>
      <c r="L64" s="1">
        <v>15</v>
      </c>
      <c r="M64" s="1" t="s">
        <v>656</v>
      </c>
      <c r="N64" s="1" t="s">
        <v>113</v>
      </c>
      <c r="O64" s="1" t="s">
        <v>657</v>
      </c>
      <c r="P64" s="1" t="s">
        <v>658</v>
      </c>
      <c r="Q64" s="1">
        <v>16011000546</v>
      </c>
      <c r="R64" s="1" t="s">
        <v>656</v>
      </c>
      <c r="S64" s="1" t="s">
        <v>97</v>
      </c>
      <c r="U64" s="1" t="s">
        <v>47</v>
      </c>
      <c r="V64" s="1" t="s">
        <v>659</v>
      </c>
      <c r="W64" s="1" t="s">
        <v>324</v>
      </c>
      <c r="X64" s="1" t="s">
        <v>107</v>
      </c>
      <c r="Y64" s="1" t="s">
        <v>562</v>
      </c>
      <c r="Z64" s="1" t="s">
        <v>563</v>
      </c>
      <c r="AB64" s="1" t="s">
        <v>53</v>
      </c>
      <c r="AC64" s="1" t="s">
        <v>81</v>
      </c>
      <c r="AE64" s="1" t="s">
        <v>67</v>
      </c>
      <c r="AF64" s="1" t="s">
        <v>56</v>
      </c>
      <c r="AI64" s="1" t="s">
        <v>57</v>
      </c>
      <c r="AJ64" s="1" t="s">
        <v>58</v>
      </c>
      <c r="AK64" s="1" t="s">
        <v>659</v>
      </c>
      <c r="AL64" s="1" t="s">
        <v>660</v>
      </c>
    </row>
    <row r="65" spans="1:38" x14ac:dyDescent="0.3">
      <c r="A65" s="1" t="str">
        <f>HYPERLINK("https://hsdes.intel.com/resource/16012412794","16012412794")</f>
        <v>16012412794</v>
      </c>
      <c r="B65" s="1" t="s">
        <v>661</v>
      </c>
      <c r="C65" s="1" t="s">
        <v>709</v>
      </c>
      <c r="E65" s="1" t="s">
        <v>115</v>
      </c>
      <c r="F65" s="1" t="s">
        <v>104</v>
      </c>
      <c r="G65" s="1" t="s">
        <v>37</v>
      </c>
      <c r="H65" s="1" t="s">
        <v>662</v>
      </c>
      <c r="I65" s="1" t="s">
        <v>39</v>
      </c>
      <c r="J65" s="1" t="s">
        <v>323</v>
      </c>
      <c r="K65" s="1">
        <v>10</v>
      </c>
      <c r="L65" s="1">
        <v>8</v>
      </c>
      <c r="M65" s="1" t="s">
        <v>663</v>
      </c>
      <c r="N65" s="1" t="s">
        <v>117</v>
      </c>
      <c r="O65" s="1" t="s">
        <v>664</v>
      </c>
      <c r="P65" s="1" t="s">
        <v>292</v>
      </c>
      <c r="Q65" s="1" t="s">
        <v>665</v>
      </c>
      <c r="R65" s="1" t="s">
        <v>663</v>
      </c>
      <c r="S65" s="1" t="s">
        <v>97</v>
      </c>
      <c r="T65" s="1" t="s">
        <v>118</v>
      </c>
      <c r="U65" s="1" t="s">
        <v>119</v>
      </c>
      <c r="V65" s="1" t="s">
        <v>666</v>
      </c>
      <c r="W65" s="1" t="s">
        <v>324</v>
      </c>
      <c r="X65" s="1" t="s">
        <v>120</v>
      </c>
      <c r="Y65" s="1" t="s">
        <v>400</v>
      </c>
      <c r="Z65" s="1" t="s">
        <v>401</v>
      </c>
      <c r="AB65" s="1" t="s">
        <v>53</v>
      </c>
      <c r="AC65" s="1" t="s">
        <v>81</v>
      </c>
      <c r="AE65" s="1" t="s">
        <v>55</v>
      </c>
      <c r="AF65" s="1" t="s">
        <v>121</v>
      </c>
      <c r="AI65" s="1" t="s">
        <v>57</v>
      </c>
      <c r="AJ65" s="1" t="s">
        <v>58</v>
      </c>
      <c r="AK65" s="1" t="s">
        <v>667</v>
      </c>
      <c r="AL65" s="1" t="s">
        <v>668</v>
      </c>
    </row>
    <row r="66" spans="1:38" x14ac:dyDescent="0.3">
      <c r="A66" s="1" t="str">
        <f>HYPERLINK("https://hsdes.intel.com/resource/16012542796","16012542796")</f>
        <v>16012542796</v>
      </c>
      <c r="B66" s="1" t="s">
        <v>669</v>
      </c>
      <c r="C66" s="1" t="s">
        <v>709</v>
      </c>
      <c r="E66" s="1" t="s">
        <v>47</v>
      </c>
      <c r="F66" s="1" t="s">
        <v>104</v>
      </c>
      <c r="G66" s="1" t="s">
        <v>37</v>
      </c>
      <c r="H66" s="1" t="s">
        <v>670</v>
      </c>
      <c r="I66" s="1" t="s">
        <v>39</v>
      </c>
      <c r="J66" s="1" t="s">
        <v>487</v>
      </c>
      <c r="K66" s="1">
        <v>20</v>
      </c>
      <c r="L66" s="1">
        <v>15</v>
      </c>
      <c r="M66" s="1" t="s">
        <v>656</v>
      </c>
      <c r="N66" s="1" t="s">
        <v>113</v>
      </c>
      <c r="O66" s="1" t="s">
        <v>657</v>
      </c>
      <c r="P66" s="1" t="s">
        <v>658</v>
      </c>
      <c r="R66" s="1" t="s">
        <v>656</v>
      </c>
      <c r="S66" s="1" t="s">
        <v>97</v>
      </c>
      <c r="U66" s="1" t="s">
        <v>47</v>
      </c>
      <c r="V66" s="1" t="s">
        <v>671</v>
      </c>
      <c r="W66" s="1" t="s">
        <v>324</v>
      </c>
      <c r="X66" s="1" t="s">
        <v>107</v>
      </c>
      <c r="Y66" s="1" t="s">
        <v>563</v>
      </c>
      <c r="Z66" s="1" t="s">
        <v>563</v>
      </c>
      <c r="AB66" s="1" t="s">
        <v>53</v>
      </c>
      <c r="AC66" s="1" t="s">
        <v>81</v>
      </c>
      <c r="AE66" s="1" t="s">
        <v>67</v>
      </c>
      <c r="AF66" s="1" t="s">
        <v>56</v>
      </c>
      <c r="AI66" s="1" t="s">
        <v>57</v>
      </c>
      <c r="AJ66" s="1" t="s">
        <v>672</v>
      </c>
      <c r="AK66" s="1" t="s">
        <v>673</v>
      </c>
      <c r="AL66" s="1" t="s">
        <v>674</v>
      </c>
    </row>
    <row r="67" spans="1:38" x14ac:dyDescent="0.3">
      <c r="A67" s="1" t="str">
        <f>HYPERLINK("https://hsdes.intel.com/resource/16012542869","16012542869")</f>
        <v>16012542869</v>
      </c>
      <c r="B67" s="1" t="s">
        <v>675</v>
      </c>
      <c r="C67" s="1" t="s">
        <v>709</v>
      </c>
      <c r="E67" s="1" t="s">
        <v>47</v>
      </c>
      <c r="F67" s="1" t="s">
        <v>104</v>
      </c>
      <c r="G67" s="1" t="s">
        <v>37</v>
      </c>
      <c r="H67" s="1" t="s">
        <v>670</v>
      </c>
      <c r="I67" s="1" t="s">
        <v>39</v>
      </c>
      <c r="J67" s="1" t="s">
        <v>615</v>
      </c>
      <c r="K67" s="1">
        <v>20</v>
      </c>
      <c r="L67" s="1">
        <v>15</v>
      </c>
      <c r="M67" s="1" t="s">
        <v>656</v>
      </c>
      <c r="N67" s="1" t="s">
        <v>113</v>
      </c>
      <c r="O67" s="1" t="s">
        <v>657</v>
      </c>
      <c r="P67" s="1" t="s">
        <v>658</v>
      </c>
      <c r="R67" s="1" t="s">
        <v>656</v>
      </c>
      <c r="S67" s="1" t="s">
        <v>97</v>
      </c>
      <c r="U67" s="1" t="s">
        <v>47</v>
      </c>
      <c r="V67" s="1" t="s">
        <v>676</v>
      </c>
      <c r="W67" s="1" t="s">
        <v>324</v>
      </c>
      <c r="X67" s="1" t="s">
        <v>107</v>
      </c>
      <c r="Y67" s="1" t="s">
        <v>562</v>
      </c>
      <c r="Z67" s="1" t="s">
        <v>563</v>
      </c>
      <c r="AB67" s="1" t="s">
        <v>53</v>
      </c>
      <c r="AC67" s="1" t="s">
        <v>81</v>
      </c>
      <c r="AE67" s="1" t="s">
        <v>67</v>
      </c>
      <c r="AF67" s="1" t="s">
        <v>56</v>
      </c>
      <c r="AI67" s="1" t="s">
        <v>57</v>
      </c>
      <c r="AJ67" s="1" t="s">
        <v>672</v>
      </c>
      <c r="AK67" s="1" t="s">
        <v>677</v>
      </c>
      <c r="AL67" s="1" t="s">
        <v>678</v>
      </c>
    </row>
    <row r="68" spans="1:38" x14ac:dyDescent="0.3">
      <c r="A68" s="1" t="str">
        <f>HYPERLINK("https://hsdes.intel.com/resource/16012543716","16012543716")</f>
        <v>16012543716</v>
      </c>
      <c r="B68" s="1" t="s">
        <v>679</v>
      </c>
      <c r="C68" s="1" t="s">
        <v>709</v>
      </c>
      <c r="E68" s="1" t="s">
        <v>47</v>
      </c>
      <c r="F68" s="1" t="s">
        <v>104</v>
      </c>
      <c r="G68" s="1" t="s">
        <v>37</v>
      </c>
      <c r="H68" s="1" t="s">
        <v>670</v>
      </c>
      <c r="I68" s="1" t="s">
        <v>39</v>
      </c>
      <c r="J68" s="1" t="s">
        <v>615</v>
      </c>
      <c r="K68" s="1">
        <v>20</v>
      </c>
      <c r="L68" s="1">
        <v>15</v>
      </c>
      <c r="M68" s="1" t="s">
        <v>656</v>
      </c>
      <c r="N68" s="1" t="s">
        <v>113</v>
      </c>
      <c r="O68" s="1" t="s">
        <v>657</v>
      </c>
      <c r="P68" s="1" t="s">
        <v>658</v>
      </c>
      <c r="R68" s="1" t="s">
        <v>656</v>
      </c>
      <c r="S68" s="1" t="s">
        <v>97</v>
      </c>
      <c r="U68" s="1" t="s">
        <v>47</v>
      </c>
      <c r="V68" s="1" t="s">
        <v>680</v>
      </c>
      <c r="W68" s="1" t="s">
        <v>324</v>
      </c>
      <c r="X68" s="1" t="s">
        <v>107</v>
      </c>
      <c r="Y68" s="1" t="s">
        <v>562</v>
      </c>
      <c r="Z68" s="1" t="s">
        <v>563</v>
      </c>
      <c r="AB68" s="1" t="s">
        <v>53</v>
      </c>
      <c r="AC68" s="1" t="s">
        <v>81</v>
      </c>
      <c r="AE68" s="1" t="s">
        <v>67</v>
      </c>
      <c r="AF68" s="1" t="s">
        <v>56</v>
      </c>
      <c r="AI68" s="1" t="s">
        <v>57</v>
      </c>
      <c r="AJ68" s="1" t="s">
        <v>672</v>
      </c>
      <c r="AK68" s="1" t="s">
        <v>681</v>
      </c>
      <c r="AL68" s="1" t="s">
        <v>682</v>
      </c>
    </row>
    <row r="69" spans="1:38" x14ac:dyDescent="0.3">
      <c r="A69" s="1" t="str">
        <f>HYPERLINK("https://hsdes.intel.com/resource/16012544000","16012544000")</f>
        <v>16012544000</v>
      </c>
      <c r="B69" s="1" t="s">
        <v>683</v>
      </c>
      <c r="C69" s="1" t="s">
        <v>709</v>
      </c>
      <c r="E69" s="1" t="s">
        <v>47</v>
      </c>
      <c r="F69" s="1" t="s">
        <v>104</v>
      </c>
      <c r="G69" s="1" t="s">
        <v>37</v>
      </c>
      <c r="H69" s="1" t="s">
        <v>670</v>
      </c>
      <c r="I69" s="1" t="s">
        <v>39</v>
      </c>
      <c r="J69" s="1" t="s">
        <v>684</v>
      </c>
      <c r="K69" s="1">
        <v>20</v>
      </c>
      <c r="L69" s="1">
        <v>15</v>
      </c>
      <c r="M69" s="1" t="s">
        <v>656</v>
      </c>
      <c r="N69" s="1" t="s">
        <v>113</v>
      </c>
      <c r="O69" s="1" t="s">
        <v>657</v>
      </c>
      <c r="P69" s="1" t="s">
        <v>658</v>
      </c>
      <c r="R69" s="1" t="s">
        <v>656</v>
      </c>
      <c r="S69" s="1" t="s">
        <v>97</v>
      </c>
      <c r="U69" s="1" t="s">
        <v>163</v>
      </c>
      <c r="V69" s="1" t="s">
        <v>685</v>
      </c>
      <c r="W69" s="1" t="s">
        <v>324</v>
      </c>
      <c r="X69" s="1" t="s">
        <v>107</v>
      </c>
      <c r="Y69" s="1" t="s">
        <v>562</v>
      </c>
      <c r="Z69" s="1" t="s">
        <v>563</v>
      </c>
      <c r="AB69" s="1" t="s">
        <v>53</v>
      </c>
      <c r="AC69" s="1" t="s">
        <v>81</v>
      </c>
      <c r="AE69" s="1" t="s">
        <v>67</v>
      </c>
      <c r="AF69" s="1" t="s">
        <v>56</v>
      </c>
      <c r="AI69" s="1" t="s">
        <v>57</v>
      </c>
      <c r="AJ69" s="1" t="s">
        <v>672</v>
      </c>
      <c r="AK69" s="1" t="s">
        <v>686</v>
      </c>
      <c r="AL69" s="1" t="s">
        <v>687</v>
      </c>
    </row>
    <row r="70" spans="1:38" x14ac:dyDescent="0.3">
      <c r="A70" s="1" t="str">
        <f>HYPERLINK("https://hsdes.intel.com/resource/16012544842","16012544842")</f>
        <v>16012544842</v>
      </c>
      <c r="B70" s="1" t="s">
        <v>688</v>
      </c>
      <c r="C70" s="1" t="s">
        <v>709</v>
      </c>
      <c r="E70" s="1" t="s">
        <v>47</v>
      </c>
      <c r="F70" s="1" t="s">
        <v>104</v>
      </c>
      <c r="G70" s="1" t="s">
        <v>37</v>
      </c>
      <c r="H70" s="1" t="s">
        <v>670</v>
      </c>
      <c r="I70" s="1" t="s">
        <v>39</v>
      </c>
      <c r="J70" s="1" t="s">
        <v>615</v>
      </c>
      <c r="K70" s="1">
        <v>20</v>
      </c>
      <c r="L70" s="1">
        <v>15</v>
      </c>
      <c r="M70" s="1" t="s">
        <v>656</v>
      </c>
      <c r="N70" s="1" t="s">
        <v>113</v>
      </c>
      <c r="O70" s="1" t="s">
        <v>657</v>
      </c>
      <c r="P70" s="1" t="s">
        <v>658</v>
      </c>
      <c r="R70" s="1" t="s">
        <v>656</v>
      </c>
      <c r="S70" s="1" t="s">
        <v>97</v>
      </c>
      <c r="U70" s="1" t="s">
        <v>47</v>
      </c>
      <c r="V70" s="1" t="s">
        <v>689</v>
      </c>
      <c r="W70" s="1" t="s">
        <v>324</v>
      </c>
      <c r="X70" s="1" t="s">
        <v>107</v>
      </c>
      <c r="Y70" s="1" t="s">
        <v>562</v>
      </c>
      <c r="Z70" s="1" t="s">
        <v>563</v>
      </c>
      <c r="AB70" s="1" t="s">
        <v>53</v>
      </c>
      <c r="AC70" s="1" t="s">
        <v>81</v>
      </c>
      <c r="AE70" s="1" t="s">
        <v>67</v>
      </c>
      <c r="AF70" s="1" t="s">
        <v>56</v>
      </c>
      <c r="AI70" s="1" t="s">
        <v>57</v>
      </c>
      <c r="AJ70" s="1" t="s">
        <v>672</v>
      </c>
      <c r="AK70" s="1" t="s">
        <v>690</v>
      </c>
      <c r="AL70" s="1" t="s">
        <v>691</v>
      </c>
    </row>
    <row r="71" spans="1:38" x14ac:dyDescent="0.3">
      <c r="A71" s="1" t="str">
        <f>HYPERLINK("https://hsdes.intel.com/resource/16012555183","16012555183")</f>
        <v>16012555183</v>
      </c>
      <c r="B71" s="1" t="s">
        <v>692</v>
      </c>
      <c r="C71" s="1" t="s">
        <v>709</v>
      </c>
      <c r="E71" s="1" t="s">
        <v>70</v>
      </c>
      <c r="F71" s="1" t="s">
        <v>62</v>
      </c>
      <c r="G71" s="1" t="s">
        <v>37</v>
      </c>
      <c r="H71" s="1" t="s">
        <v>38</v>
      </c>
      <c r="I71" s="1" t="s">
        <v>39</v>
      </c>
      <c r="J71" s="1" t="s">
        <v>71</v>
      </c>
      <c r="K71" s="1">
        <v>10</v>
      </c>
      <c r="L71" s="1">
        <v>5</v>
      </c>
      <c r="M71" s="1" t="s">
        <v>693</v>
      </c>
      <c r="N71" s="1" t="s">
        <v>73</v>
      </c>
      <c r="O71" s="1" t="s">
        <v>74</v>
      </c>
      <c r="P71" s="1" t="s">
        <v>75</v>
      </c>
      <c r="Q71" s="1" t="s">
        <v>694</v>
      </c>
      <c r="R71" s="1" t="s">
        <v>693</v>
      </c>
      <c r="S71" s="1" t="s">
        <v>77</v>
      </c>
      <c r="U71" s="1" t="s">
        <v>70</v>
      </c>
      <c r="V71" s="1" t="s">
        <v>695</v>
      </c>
      <c r="W71" s="1" t="s">
        <v>324</v>
      </c>
      <c r="X71" s="1" t="s">
        <v>65</v>
      </c>
      <c r="Y71" s="1" t="s">
        <v>696</v>
      </c>
      <c r="Z71" s="1" t="s">
        <v>401</v>
      </c>
      <c r="AB71" s="1" t="s">
        <v>53</v>
      </c>
      <c r="AC71" s="1" t="s">
        <v>81</v>
      </c>
      <c r="AE71" s="1" t="s">
        <v>55</v>
      </c>
      <c r="AF71" s="1" t="s">
        <v>56</v>
      </c>
      <c r="AI71" s="1" t="s">
        <v>483</v>
      </c>
      <c r="AJ71" s="1" t="s">
        <v>672</v>
      </c>
      <c r="AK71" s="1" t="s">
        <v>697</v>
      </c>
      <c r="AL71" s="1" t="s">
        <v>698</v>
      </c>
    </row>
    <row r="72" spans="1:38" x14ac:dyDescent="0.3">
      <c r="A72" s="1" t="str">
        <f>HYPERLINK("https://hsdes.intel.com/resource/16013792080","16013792080")</f>
        <v>16013792080</v>
      </c>
      <c r="B72" s="1" t="s">
        <v>699</v>
      </c>
      <c r="C72" s="1" t="s">
        <v>710</v>
      </c>
      <c r="D72" t="s">
        <v>711</v>
      </c>
      <c r="E72" s="1" t="s">
        <v>115</v>
      </c>
      <c r="F72" s="1" t="s">
        <v>62</v>
      </c>
      <c r="G72" s="1" t="s">
        <v>37</v>
      </c>
      <c r="H72" s="1" t="s">
        <v>670</v>
      </c>
      <c r="I72" s="1" t="s">
        <v>39</v>
      </c>
      <c r="J72" s="1" t="s">
        <v>116</v>
      </c>
      <c r="K72" s="1">
        <v>15</v>
      </c>
      <c r="L72" s="1">
        <v>10</v>
      </c>
      <c r="M72" s="1" t="s">
        <v>700</v>
      </c>
      <c r="N72" s="1" t="s">
        <v>117</v>
      </c>
      <c r="O72" s="1" t="s">
        <v>701</v>
      </c>
      <c r="P72" s="1" t="s">
        <v>702</v>
      </c>
      <c r="Q72" s="1" t="s">
        <v>703</v>
      </c>
      <c r="R72" s="1" t="s">
        <v>700</v>
      </c>
      <c r="S72" s="1" t="s">
        <v>97</v>
      </c>
      <c r="T72" s="1" t="s">
        <v>118</v>
      </c>
      <c r="U72" s="1" t="s">
        <v>119</v>
      </c>
      <c r="V72" s="1" t="s">
        <v>704</v>
      </c>
      <c r="W72" s="1" t="s">
        <v>49</v>
      </c>
      <c r="X72" s="1" t="s">
        <v>50</v>
      </c>
      <c r="Y72" s="1" t="s">
        <v>705</v>
      </c>
      <c r="Z72" s="1" t="s">
        <v>563</v>
      </c>
      <c r="AB72" s="1" t="s">
        <v>53</v>
      </c>
      <c r="AC72" s="1" t="s">
        <v>81</v>
      </c>
      <c r="AE72" s="1" t="s">
        <v>55</v>
      </c>
      <c r="AF72" s="1" t="s">
        <v>56</v>
      </c>
      <c r="AI72" s="1" t="s">
        <v>57</v>
      </c>
      <c r="AJ72" s="1" t="s">
        <v>58</v>
      </c>
      <c r="AK72" s="1" t="s">
        <v>706</v>
      </c>
      <c r="AL72" s="1" t="s">
        <v>707</v>
      </c>
    </row>
  </sheetData>
  <autoFilter ref="A1:AL72"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suite_FV_3SDC1_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2022-05-23T10:04:50Z</dcterms:created>
  <dcterms:modified xsi:type="dcterms:W3CDTF">2022-12-01T05:54:39Z</dcterms:modified>
</cp:coreProperties>
</file>