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FV DC\"/>
    </mc:Choice>
  </mc:AlternateContent>
  <xr:revisionPtr revIDLastSave="0" documentId="13_ncr:1_{0B3622FF-9824-465F-855A-58E79BEDE20E}" xr6:coauthVersionLast="47" xr6:coauthVersionMax="47" xr10:uidLastSave="{00000000-0000-0000-0000-000000000000}"/>
  <bookViews>
    <workbookView xWindow="-108" yWindow="-108" windowWidth="23256" windowHeight="12576" xr2:uid="{00000000-000D-0000-FFFF-FFFF00000000}"/>
  </bookViews>
  <sheets>
    <sheet name="RPL_S_IFWI_Test suite_FV_BAT_4S" sheetId="1" r:id="rId1"/>
  </sheets>
  <definedNames>
    <definedName name="_xlnm._FilterDatabase" localSheetId="0" hidden="1">'RPL_S_IFWI_Test suite_FV_BAT_4S'!$A$1:$AM$86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alcChain>
</file>

<file path=xl/sharedStrings.xml><?xml version="1.0" encoding="utf-8"?>
<sst xmlns="http://schemas.openxmlformats.org/spreadsheetml/2006/main" count="2528" uniqueCount="839">
  <si>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</si>
  <si>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</si>
  <si>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</si>
  <si>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</si>
  <si>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</si>
  <si>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</si>
  <si>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</si>
  <si>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</si>
  <si>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</si>
  <si>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</si>
  <si>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</si>
  <si>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</si>
  <si>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</si>
  <si>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</si>
  <si>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</si>
  <si>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</si>
  <si>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</si>
  <si>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</si>
  <si>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</si>
  <si>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</si>
  <si>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</si>
  <si>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</si>
  <si>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</si>
  <si>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</si>
  <si>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</si>
  <si>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</si>
  <si>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</si>
  <si>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</si>
  <si>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</si>
  <si>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</si>
  <si>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</si>
  <si>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</si>
  <si>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</si>
  <si>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</si>
  <si>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</si>
  <si>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SUT can boot to EFI Shell and SUT resets on Ctrl+Alt+Del</t>
  </si>
  <si>
    <t>girishax</t>
  </si>
  <si>
    <t>common,emulation.hybrid,emulation.ip,fpga.hybrid,silicon,simulation.ip</t>
  </si>
  <si>
    <t>Ingredient</t>
  </si>
  <si>
    <t>Automatable</t>
  </si>
  <si>
    <t>Intel Confidential</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</si>
  <si>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</si>
  <si>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</si>
  <si>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</si>
  <si>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</si>
  <si>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BIOS-Boot-Flows</t>
  </si>
  <si>
    <t>BC-RQTBC-2628
BC-RQTBC-12809
JSL:2202553187,2205194552,1504935094</t>
  </si>
  <si>
    <t>Consumer,Corporate_vPro,Slim</t>
  </si>
  <si>
    <t>chassanx</t>
  </si>
  <si>
    <t>Pass Criteria: Test case passes if SUT can boot to EFI shell without error and SUT should reboot on pressing -Ctrl+Alt+Del</t>
  </si>
  <si>
    <t>Client-BIOS</t>
  </si>
  <si>
    <t>1-showstopper</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</si>
  <si>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</si>
  <si>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</si>
  <si>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product</t>
  </si>
  <si>
    <t>complete.ready_for_production</t>
  </si>
  <si>
    <t>Low</t>
  </si>
  <si>
    <t>L3 Extended-BAT-FV</t>
  </si>
  <si>
    <t>Functional</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</si>
  <si>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</si>
  <si>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</si>
  <si>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X2_(CML-S+CMP-H)_S62,MTL_TRY_RUN,RPL_S_PSS_BASE,MTL_PSS_0.5,ARL_S_PSS0.5,UTR_SYNC,LNLM5SGC,LNLM4SDC1,LNLM3SDC2,LNLM3SDC3,LNLM3SDC4,LNLM3SDC5,LNLM2SDC6,MTLSGC1,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LNL_M_PSS0.8,MTL_S_BIOS_Emulation,RPL_Px_PO_P1,ADL-S_Post-Si_In_Production,RPL_SBGA_IFWI_PO_Phase1,MTL_IFWI_CBV_BIOS,RPL_P_PO_P1,ARL_Px_IFWI_CI,MTL_M_P_PV_POR,RPL_P_Q0_DC2_PO_P1,ARL_S_IFWI_PSS,ARL_S_IFWI_0.5PSS</t>
  </si>
  <si>
    <t>Verify system stability post Warm and Cold reset cycles from EFI shell</t>
  </si>
  <si>
    <t>rohith2x</t>
  </si>
  <si>
    <t>common,emulation.ip,fpga.hybrid,silicon,simulation.ip</t>
  </si>
  <si>
    <t>fw.ifwi.pmc</t>
  </si>
  <si>
    <t>CSS-IVE-54317</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</si>
  <si>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</si>
  <si>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x_ROW_19H1_Alpha,LKF_Bx_ROW_19H2_Beta,LKF_Bx_ROW_19H2_PV,LKF_Bx_ROW_20H1_PV,LKF_Bx_Win10X_PV,LKF_Bx_Win10X_Beta,LKF_HFPGA_RS3_PSS1.0,LKF_HFPGA_RS3_PSS1.1,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DG1_TGL_Y_PreAlpha,DG1_ TGL_Y _Alpha,DG1_ TGL_Y _Beta,DG1_ TGL_Y 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</si>
  <si>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S-states,UEFI</t>
  </si>
  <si>
    <t>BC-RQTBC-10205
LKF:4_335-UCIS-3262
TGL:BC-RQTBCTL-1141
JSL: 2205193100
ADL: 2205193100,2202553207</t>
  </si>
  <si>
    <t>windows.20h2_vibranium.x64</t>
  </si>
  <si>
    <t>reddyv5x</t>
  </si>
  <si>
    <t>System should be stable post reboot cycles from EFI shell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</si>
  <si>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</si>
  <si>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</si>
  <si>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post reboot cycles from EFI shell</t>
  </si>
  <si>
    <t>BIOS,uCode,pmcfw,CSE,GOP,BXTM_Test_Case,BIOS+IFWI,ICL-FW-PSS0.5,GLK-IFWI-SI,CNL_Z0_InProd,EC-NA,ICL_PSS_BAT_NEW,LKF_Daily_CI,ICL_BAT_NEW,LKF_ERB_PO,BIOS_EXT_BAT,InProdATMS1.0_03March2018,EC-tgl-pss_bat,PSE 1.0,RKL_PSS0.5,TGL_PSS_IN_PRODUCTION,ICL_ATMS1.0_Automation,GLK_ATMS1.0_Automated_TCs,CML_BIOS_SPL,KBLR_ATMS1.0_Automated_TCs,CML_EC_FV,LKF_B0_Power_ON,ADL-S_TGP-H_PO_Phase1,ADL_S_Dryrun_Done,ECVAL-EXBAT-2018,ECVAL-DT-EXBAT,IFWI_Payload_BIOS,IFWI_Payload_EC,IFWI_Payload_PMC,RKL-S X2_(CML-S+CMP-H)_S62,RKL-S X2_(CML-S+CMP-H)_S102,RPL_S_PSS_BASE,UTR_SYNC,RPL_S_BackwardComp,RPL-P_5SGC1,RPL-P_4SDC1,RPL-P_3SDC2,RPL-P_2SDC3,RPL-S_5SGC1,RPL-S_4SDC1,RPL-S_4SDC2,RPL-S_2SDC1,RPL-S_2SDC2,RPL-S_2SDC3,RPL-S_ 5SGC1,RPL-S_2SDC8,ADL-S_ 5SGC_1DPC,ADL-S_4SDC1,ADL-S_4SDC2,ADL-S_4SDC4,ADL_N_PSS_0.5,ADL_N_5SGC1,ADL_N_4SDC1,ADL_N_3SDC1,ADL_N_2SDC1,ADL_N_2SDC2,ADL_N_2SDC3,IFWI_TEST_SUITE,IFWI_COMMON_UNIFIED,IFWI_FOC_BAT,MTL_TRY_RUN,RPL-S_4SDC2MTL_TRP_1,MTL_PSS_0.8,LNL_M_PSS0.8_NEW,LNL_M_PSS0.8,ADL-P_5SGC1,ADL-P_5SGC2,ADL-M_5SGC1,MTL_SIMICS_IN_EXECUTION_TEST,ADL_N_REV0,ADL-N_REV1,MTL_IFWI_BAT,MTL_HSLE_Sanity_SOC,ADL_SBGA_5GC,ADL_SBGA_3DC1,ADL_SBGA_3DC2,ADL_SBGA_3DC3,ADL_SBGA_3DC4,RPL-SBGA_3SC-2,RPL_P_PSS_BIOS,ADL_P_M_Common_List1LNL_M_PSS0.5,RPL-S_2SDC7,MTL_S_BIOS_Emulation,RPL-Px_5SGC1,MTL-M_5SGC1,MTL-M_4SDC1,MTL-M_4SDC2,MTL-M_3SDC3,MTL-M_2SDC4,MTL-M_2SDC5,MTL-M_2SDC6,ADL-S_Post-Si_In_Production,MTL-M/P_Pre-Si_In_Production,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BIOS,MTL-P_5SGC1,MTL-P_4SDC1,MTL-P_4SDC2,MTL-P_3SDC3,MTL-P_3SDC4,MTL-P_2SDC5,MTL-P_2SDC6,ADL-N_Post-Si_In_Production,RPL-S_Post-Si_In_Production,RPL-Px_4SP2,RPL-Px_2SDC1,MTL_M_P_PV_POR,MTL-P_IFWI_PO,ARL_S_IFWI_0.5PSS,MTLSGC1</t>
  </si>
  <si>
    <t>Verify Dual display is working in Clone mode (onboard eDP+HDMI) with S4, S5, warm and cold reset cycles</t>
  </si>
  <si>
    <t>vchenthx</t>
  </si>
  <si>
    <t>common,emulation.ip,silicon,simulation.ip</t>
  </si>
  <si>
    <t>bios.platform</t>
  </si>
  <si>
    <t>CSS-IVE-70040</t>
  </si>
  <si>
    <t>Display, Graphics, Video and Audio</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</si>
  <si>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</si>
  <si>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Panels,HDMI,S-states</t>
  </si>
  <si>
    <t>BC-RQTBC-10132
BC-RQTBC-15960
TGL HSD ES ID:220195078
ADL: 2202557316</t>
  </si>
  <si>
    <t>Consumer,Corporate_vPro</t>
  </si>
  <si>
    <t>pke</t>
  </si>
  <si>
    <t>HDMI clone display should configure without any issue. 
System should enter hibernation with S4 mode. 
After hibernation clone mode should come without any issue.</t>
  </si>
  <si>
    <t>bios.alderlake,bios.apollolake,bios.arrowlake,bios.broxton,bios.cannonlake,bios.coffeelake,bios.cometlake,bios.geminilake,bios.icelake-client,bios.jasperlake,bios.kabylake,bios.kabylake_r,bios.lunarlake,bios.meteorlake,bios.raptorlake,bios.rocketlake,bios.tigerlake,bios.whiskeylake,ifwi.apollolake,ifwi.arrowlake,ifwi.broxton,ifwi.cannonlake,ifwi.coffeelake,ifwi.cometlake,ifwi.geminilake,ifwi.icelake,ifwi.kabylake,ifwi.kabylake_r,ifwi.meteorlake,ifwi.raptorlake,ifwi.tigerlake,ifwi.whiskeylake</t>
  </si>
  <si>
    <t>bios.alderlake,bios.apollolake,bios.arrowlake,bios.broxton,bios.cannonlake,bios.coffeelake,bios.cometlake,bios.geminilake,bios.icelake-client,bios.jasperlake,bios.kabylake,bios.kabylake_r,bios.lunarlake,bios.meteorlake,bios.raptorlake,bios.rocketlake,bios.tigerlake,bios.whiskeylake,ifwi.apollolake,ifwi.broxton,ifwi.cannonlake,ifwi.coffeelake,ifwi.cometlake,ifwi.geminilake,ifwi.icelake,ifwi.kabylake,ifwi.kabylake_r,ifwi.raptorlake,ifwi.tigerlake,ifwi.whiskeylake</t>
  </si>
  <si>
    <t>Verify Dual display is working in Clone mode (onboard eDP+HDMI) with S4/S5/Warm reset/cold reset
cycles</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</si>
  <si>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MTL-M_5SGC1,MTL-M_3SDC1,MTL-M_2SDC1,MTL-M_2SDC2,MTL-M_2SDC3,MTL-P_5SGC1,MTL-P_3SDC1,MTL-P_3SDC2,MTL-P_4SDC2,MTL-P_2SDC1,MTL-P_2SDC2,ADL-M_5SGC1,ADL-M_3SDC1,ADL-P_4SDC1,ADL-P_4SDC2,ADL-P_2SDC5,ADL-P_3SDC5,MTL_SIMICS_IN_EXECUTION_TEST,RPL-Px_5SGC1,RPL-Px_4SDC1,RPL-P_4SDC1,RPL-P_3SDC2,MTL_S_DELTA_FR_COVERAGE,ADL_N_REV0,ADL-N_REV1,ADL_SBGA_5GC,ADL_SBGA_3DC1,ADL_SBGA_3DC2,ADL_SBGA_3DC3,ADL_SBGA_3DC4,RPL-SBGA_5SC,RPL-SBGA_3SC1,ADL-M_3SDC2,ADL-M_2SDC1,ADL-M_2SDC2,RPL-P_3SDC3,RPL-S_2SDC7,MTL_M_P_PV_POR,MTL-M_4SDC1,MTL-M_4SDC2,MTL-M_3SDC3,MTL-M_2SDC4,MTL-M_2SDC5,MTL-M_2SDC6,LNL_M_PSS1.0,RPL-P_2SDC4,RPL-Px_2SDC1,MTL_M_P_PV_POR,IFWI_COVERAGE_DELTA,MTLSDC1,MTLSDC1</t>
  </si>
  <si>
    <t>Verify Dual display is working in Clone mode with (onboard eDP+HDMI) S3 cycles</t>
  </si>
  <si>
    <t>common</t>
  </si>
  <si>
    <t>CSS-IVE-70340</t>
  </si>
  <si>
    <t>HDMI clone display should configure without any issue. 
System should enter and exit S3 mode. 
After S3 clone mode should come without any issue.</t>
  </si>
  <si>
    <t>3-medium</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</si>
  <si>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meteorlake,ifwi.raptorlake,ifwi.tigerlake,ifwi.whiskeylake</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</si>
  <si>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raptorlake,ifwi.tigerlake,ifwi.whiskeylake</t>
  </si>
  <si>
    <t>Verify Dual display is working in Clone mode with S3 cycle</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</si>
  <si>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ADL-P_5SGC2,MTL-M_5SGC1,MTL-M_3SDC1,MTL-M_2SDC1,MTL-M_2SDC2,MTL-M_2SDC3,MTL-P_5SGC1,MTL-P_3SDC1,MTL-P_3SDC2,MTL-P_2SDC1,MTL-P_2SDC2,ADL-P_3SDC5,RPL-Px_5SGC1,RPL-Px_4SDC1,RPL-P_4SDC1,MTL_S_DELTA_FR_COVERAGE,ADL_N_REV0,ADL-N_REV1,ADL_SBGA_5GC,ADL_SBGA_3DC1,ADL_SBGA_3DC2,ADL_SBGA_3DC3,ADL_SBGA_3DC4,RPL-SBGA_5SC,RPL-SBGA_3SC1,RPL-P_3SDC3,RPL-S_2SDC7,MTL_M_P_PV_POR,MTL-M_4SDC1,MTL-M_4SDC2,MTL-M_3SDC3,MTL-M_2SDC4,MTL-M_2SDC5,MTL-M_2SDC6,LNL_M_PSS1.0,RPL-Px_2SDC1,MTL_M_P_PV_POR,IFWI_COVERAGE_DELTA</t>
  </si>
  <si>
    <t>Verify system enters S5 state irrespective of fast startup option in OS with system in AC mode</t>
  </si>
  <si>
    <t>bios.platform,fw.ifwi.others,fw.ifwi.pmc</t>
  </si>
  <si>
    <t>CSS-IVE-72694</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</si>
  <si>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</si>
  <si>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S-states</t>
  </si>
  <si>
    <t>ICL,TGL,LKF:   BC-RQTBCTL-1146,IceLake-UCIS-1484,IceLake-UCIS-1811,4_335-UCIS-3260
TGL FR:220378563
JSL:4_335-UCIS-1530 , 2202553195 ,  2202553192
RKL: 2206973271, 2206891159
ADL: 2205166779
MTL : 16011187620 , 16011326990</t>
  </si>
  <si>
    <t>System should enter S5 state irrespective of fast startup option in OS with system in AC mode Note: Enabling Faststart up , system will not go to full shutdown it will go to HS5 ( Hybrid Shutdown) -&gt; Post code may look line S4(0004)Disabling Faststart up. will put system to Full shutdown --&gt; Post code look like Shutdown S5(0005)</t>
  </si>
  <si>
    <t>bios.alderlake,bios.amberlake,bios.apollolake,bios.arrowlake,bios.cannonlake,bios.cometlake,bios.geminilake,bios.icelake-client,bios.jasperlake,bios.kabylake,bios.kabylake_r,bios.lakefield,bios.lunarlake,bios.meteorlake,bios.raptorlake,bios.rocketlake,bios.tigerlake,bios.whiskeylake,ifwi.arrowlake,ifwi.lunarlake,ifwi.meteorlake,ifwi.raptorlake</t>
  </si>
  <si>
    <t>bios.alderlake,bios.amberlake,bios.apollolake,bios.arrowlake,bios.cannonlake,bios.cometlake,bios.geminilake,bios.icelake-client,bios.jasperlake,bios.kabylake,bios.kabylake_r,bios.lakefield,bios.lunarlake,bios.meteorlake,bios.raptorlake,bios.rocketlake,bios.tigerlake,bios.whiskeylake,ifwi.meteorlake,ifwi.raptorlake</t>
  </si>
  <si>
    <t>L4 Extended-FV</t>
  </si>
  <si>
    <t>Intention of the testcase is to verify system enters S5 state irrespective of fast startup option in OS with system in AC mode Enabling Faststart up , system will not go to full shutdown instead it will go to HS5 ( Hybrid Shutdown) -&gt; Post code may look line S4(0004) Disabling Faststart up. will put system to Full shutdown --&gt; Post code look like Shutdown S5(0005)</t>
  </si>
  <si>
    <t>ICL-FW-PSS0.5,L5_milestone_only,ICL_PSS_BAT_NEW,LKF_TI_GATING,TGL_PSS0.5P,LKF_ERB_PO,InProdATMS1.0_03March2018,PSE 1.0,OBC-CNL-PTF-PMC-PM-Sx,OBC-ICL-PTF-PMC-PM-Sx,OBC-TGL-PTF-PMC-PM-Sx,OBC-LKF-PTF-PMC-PM-Sx,ADL_S_Dryrun_Done,MTL_PSS_1.0,LNL_M_PSS1.0,RKL-S X2_(CML-S+CMP-H)_S62,RKL-S X2_(CML-S+CMP-H)_S102,MTL_PSS_0.8,ARL_S_PSS0.8,LNL_M_PSS0.8,RPL_S_PSS_BASE,UTR_SYNC,MTL_HFPGA_SOC_S,RPL_S_BackwardComp,RPL_S_MASTER,RPL-P_5SGC1,RPL-P_2SDC3,RPL-S_5SGC1,RPL-S_4SDC1,RPL-S_4SDC2,RPL-S_2SDC1,RPL-S_2SDC2,RPL-S_2SDC3,RPL-S_ 5SGC1,ADL-S_ 5SGC_1DPC,ADL-S_4SDC1,ADL_N_MASTER,ADL_N_REV0,ADL_N_5SGC1,ADL_N_4SDC1,ADL_N_3SDC1,ADL_N_2SDC1,ADL_N_2SDC2,ADL_N_2SDC3,IFWI_TEST_SUITE,IFWI_COMMON_UNIFIED,TGL_H_MASTER,ADL-P_5SGC1,ADL-P_5SGC2,MTL_S_PSS_0.5,LNL_M_PSS0.5,ADL-M_5SGC1,MTL_SIMICS_IN_EXECUTION_TEST,MTL_S_IFWI_PSS_0.5,ADL-N_REV1,RPL_S_PO_P3,ADL_SBGA_5GC,ADL_SBGA_3DC1,ADL_SBGA_3DC2,ADL_SBGA_3DC3,ADL_SBGA_3DC4,RPL-SBGA_5SC,RPL_P_PSS_BIOS,ADL_P_M_Common_List2,RPL-S_2SDC7,RPL-S_2SDC8,RPL-Px_5SGC1,RPL_Px_PO_P3,MTL-M_5SGC1,MTL-M_4SDC1,MTL-M_4SDC2,MTL-M_3SDC3,MTL-M_2SDC4,MTL-M_2SDC5,MTL-M_2SDC6,ADL-S_Post-Si_In_Production,MTL-M/P_Pre-Si_In_Production,RPL_SBGA_PO_P3,MTL_IFWI_CBV_PMC,MTL IFWI_Payload_Platform-Val,MTL-S_Pre-Si_In_Production,MTL-P_3SDC3,MTL-P_2SDC5,MTL-P_2SDC6,MTL_A0_P1,RPL_P_PO_P3,ADL-N_Post-Si_In_Production,RPL-S_Post-Si_In_Production,MTL_M_P_PV_POR,RPL_P_Q0_DC2_PO_P3,ARL_S_PSS0.5,LNLM5SGC,LNLM4SDC1,LNLM3SDC2,LNLM3SDC3,LNLM3SDC4,LNLM3SDC5,LNLM2SDC6,ARL_S_PSS1.0,RPL-PX_2SDC3,RPL-SBGA_3SDC2,ARL_S_IFWI_0.5PSS,MTLSGC1</t>
  </si>
  <si>
    <t>bios.platform,fw.ifwi.pmc</t>
  </si>
  <si>
    <t>4-low</t>
  </si>
  <si>
    <t>Verify USB3.1 gen2 device enumeration as SuperSpeed+ device over USB3.0 Type-A port</t>
  </si>
  <si>
    <t>anaray5x</t>
  </si>
  <si>
    <t>bios.pch,fw.ifwi.pchc</t>
  </si>
  <si>
    <t>CSS-IVE-99297</t>
  </si>
  <si>
    <t>Internal and External Storage</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</si>
  <si>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JSLP_POR_20H1_Alpha,JSLP_POR_20H1_PreAlpha,JSLP_POR_20H2_Beta,JSLP_POR_20H2_PV,JSLP_TestChip_19H1_PreAlpha,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</si>
  <si>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USB/XHCI ports,USB3.1</t>
  </si>
  <si>
    <t>USB Type_C Use Case Strategy_v0.6 
TGL Coverage Ref: 1209951144, IceLake-UCIS-4345
TGL: 220195268,220194395
JSL PRD Coverage :BC-RQTBC-16211,BC-RQTBC-16222
LKF ROW Coverage ID : 4_335-LZ-795</t>
  </si>
  <si>
    <t>USB3.1-SSD should be enumerated as SuperSpeed Plus Operational and Super Speed Plus Capable without any issue</t>
  </si>
  <si>
    <t>2-high</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</si>
  <si>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</si>
  <si>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</si>
  <si>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is to Verify USB3.1 device enumeration as SuperSpeed+ capable over USB3.1 Type-A port</t>
  </si>
  <si>
    <t>ICL_PSS_BAT_NEW,UDL2.0_ATMS2.0,ICL_RVPC_NA,OBC-CNL-PCH-AVS-Audio-Speaker_HDMI,OBC-CFL-PCH-AVS-Audio-Speaker_HDMI,OBC-ICL-PCH-AVS-Audio-Speaker_HDMI,OBC-TGL-PCH-AVS-Audio-Speaker_HDMI,CML_DG1_Delta,RKL_BIOSAcceptance_criteria_TCs,MTL_PSS_1.0,RKL-S X2_(CML-S+CMP-H)_S62,RKL-S X2_(CML-S+CMP-H)_S102,ADL-P_QRC_BAT,UTR_SYNC,MTL_HFPGA_Audio,RPL_S_MASTER,RPL_S_BackwardComp,ADL-P_SODIMM_DDR5_NA,ADL-S_ 5SGC_1DPC,ADL-S_4SDC2,ADL_N_MASTER,ADL_N_REV0,ADL_N_5SGC1,ADL_N_4SDC1,ADL_N_3SDC1,ADL_N_2SDC1,ADL_N_2SDC2,ADL_N_2SDC3,MTL_PSS_0.8,MTL_Test_Suite,IFWI_TEST_SUITE,IFWI_COMMON_UNIFIED,TGL_H_MASTER,RPL-S_ 5SGC1,RPL-S_4SDC1,RPL-S_4SDC2,RPL-S_2SDC8,RPL-S_2SDC1,RPL-S_2SDC2,RPL-S_2SDC3,ADL_N_QRCBAT,ADL-P_5SGC1,ADL-P_5SGC2,ADL_M_QRC_BAT,ADL-M_5SGC1,ADL-N_QRC_BAT,RPL-Px_5SGC1,RPL-Px_4SDC1,RPL-P_5SGC1,RPL-P_4SDC1,RPL-P_3SDC2,ADL-N_REV1,RPL_P_MASTER,ADL_SBGA_5GC,ADL_SBGA_3DC1,ADL_SBGA_3DC2,ADL_SBGA_3DC3,ADL_SBGA_3DC4,RPL-SBGA_5SC,RPL-SBGA_3SC,RPL-SBGA_4SC,,1,,2,RPL-S_3SDC1,ADL-S_Post-Si_In_Production,MTL-M_5SGC1,MTL-M_4SDC1,MTL-M_4SDC2,MTL-M_3SDC3,MTL-M_2SDC4,MTL-M_2SDC5,MTL-M_2SDC6,LNL_M_PSS0.8,LNL_M_PSS1.0,MTL_IFWI_CBV_TBT,MTL_IFWI_CBV_EC,MTL_IFWI_CBV_SPHY,MTL_IFWI_CBV_PCHC,MTL IFWI_Payload_Platform-Val,MTL-P_5SGC1,MTL-P_4SDC1,MTL-P_4SDC2,MTL-P_3SDC3,MTL-P_3SDC4,MTL-P_2SDC5,MTL-P_2SDC6,ADL-N_Post-Si_In_Production,RPL-Px_4SP2,RPL-Px_2SDC1,RPL-P_2SDC3,RPL-P_2SDC4,MTL_M_P_PV_POR,RPL-SBGA_3SC-2,MTLSGC1,MTLSDC1,MTLSDC2,MTLSDC3,MTLSDC4,LNLM5SGC,LNLM3SDC2,LNLM3SDC4,LNLM3SDC5,LNLM2SDC6,ARL_S_IFWI_0.8PSS</t>
  </si>
  <si>
    <t>Verify System trace via BSSB interface over Type-A port</t>
  </si>
  <si>
    <t>bios.platform,fw.ifwi.others,fw.ifwi.pchc</t>
  </si>
  <si>
    <t>CSS-IVE-99314</t>
  </si>
  <si>
    <t>Debug Interfaces and Traces</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</si>
  <si>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</si>
  <si>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</si>
  <si>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</si>
  <si>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</si>
  <si>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</si>
  <si>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</si>
  <si>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High</t>
  </si>
  <si>
    <t>This Test Cases is to verify SUT support Debug Trace log capture -  Route traces to BSSB</t>
  </si>
  <si>
    <t>EC-FV,EC-TYPEC,UDL2.0_ATMS2.0,EC-PD-NA,TGL_ERB_PO,OBC-CNL-CPU-NPK-Debug-BSSB,OBC-CFL-CPU-NPK-Debug-BSSB,OBC-ICL-CPU-NPK-Debug-BSSB,OBC-LKF-CPU-NPK-Debug-BSSB,OBC-TGL-CPU-NPK-Debug-BSSB,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5SGC1,RPL-S_2SDC7,RPL_S_MASTER,RPL_P_MASTER,RPL_S_BackwardCompc,ADL-S_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LNL_M_PSS1.0,LNL_M_PSS1.05,LNL_M_PSS1.1,LNL_M_IFWI_PSS,RPL_Px_PO_P1,RPL_SBGA_PO_P1,MTL_IFWI_CBV_PCHC,MTL_IFWI_CBV_BIOS,RPL_P_PO_P1,MTL_VS_NA,ARL_Px_IFWI_CI,RPL_P_Q0_DC2_PO_P1,ARL_S_IFWI_0.8PSS,MTL_S_PSS_1.0</t>
  </si>
  <si>
    <t>Verify system stability on performing Sx cycles with "Driver Verifier Options" enabled in OS</t>
  </si>
  <si>
    <t>common,emulation.hybrid,emulation.ip,silicon,simulation.ip</t>
  </si>
  <si>
    <t>CSS-IVE-99403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</si>
  <si>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</si>
  <si>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Written based on "CNL - Sx test plan from platform team"
TGL:BC-RQTBCTL-1145,BC-RQTBCTL-1144,BC-RQTBCTL-1146,220662935,220662934
JSL: 2202553192 , 2202553195 , 2202553186
ADL: 2205168210,2205168301,2205167043,2205166859</t>
  </si>
  <si>
    <t>System should be stable on performing Sx cycles with &amp;quot;Driver Verifier Options&amp;quot; enabled in OS</t>
  </si>
  <si>
    <t>bios.alderlake,bios.amberlake,bios.arrowlake,bios.cannonlake,bios.coffeelake,bios.cometlake,bios.geminilake,bios.icelake-client,bios.jasperlake,bios.kabylake,bios.kabylake_r,bios.lunarlake,bios.meteorlake,bios.raptorlake,bios.rocketlake,bios.tigerlake,bios.whiskeylake,ifwi.amberlake,ifwi.arrowlake,ifwi.cannonlake,ifwi.coffeelake,ifwi.cometlake,ifwi.geminilake,ifwi.icelake,ifwi.kabylake,ifwi.kabylake_r,ifwi.lunarlake,ifwi.meteorlake,ifwi.raptorlake,ifwi.tigerlake,ifwi.whiskeylake</t>
  </si>
  <si>
    <t>bios.alderlake,bios.amberlake,bios.cannonlake,bios.coffeelake,bios.cometlake,bios.geminilake,bios.icelake-client,bios.jasperlake,bios.kabylake,bios.kabylake_r,bios.lunarlake,bios.meteorlake,bios.raptorlake,bios.rocketlake,bios.tigerlake,bios.whiskeylake,ifwi.amberlake,ifwi.cannonlake,ifwi.coffeelake,ifwi.cometlake,ifwi.geminilake,ifwi.icelake,ifwi.kabylake,ifwi.kabylake_r,ifwi.meteorlake,ifwi.raptorlake,ifwi.tigerlake,ifwi.whiskeylake</t>
  </si>
  <si>
    <t>open.test_update_phase</t>
  </si>
  <si>
    <t>Medium</t>
  </si>
  <si>
    <t>Intention of the testcase is to verify system stability on performing Sx cycles with &amp;quot;Driver Verifier Options&amp;quot; enabled in OS</t>
  </si>
  <si>
    <t>UDL2.0_ATMS2.0,TGL_VP_NA,OBC-CNL-PTF-PMC-PM-Sx,OBC-ICL-PTF-PMC-PM-Sx,OBC-TGL-PTF-PMC-PM-Sx,OBC-CFL-PTF-PMC-PM-Sx,ADL_S_Dryrun_Done,IFWI_Payload_Platform,RKL-S X2_(CML-S+CMP-H)_S62,RKL-S X2_(CML-S+CMP-H)_S102,UTR_SYNC,LNL_M_PSS0.8,RPL_S_BackwardComp,RPL_S_MASTER,RPL-P_5SGC1,RPL-P_4SDC1,RPL-P_3SDC2,RPL-P_2SDC3,RPL-S_5SGC1,RPL-S_4SDC1,RPL-S_4SDC2,RPL-S_2SDC1,RPL-S_2SDC2,RPL-S_2SDC3,RPL-S_ 5SGC1,ADL-S_ 5SGC_1DPC,ADL-S_4SDC1,ADL_N_MASTER,ADL_N_5SGC1,ADL_N_4SDC1,ADL_N_3SDC1,ADL_N_2SDC1,ADL_N_2SDC2,ADL_N_2SDC3,IFWI_TEST_SUITE,IFWI_COMMON_UNIFIED,TGL_H_MASTER,ADL-P_5SGC1,ADL-P_5SGC2,ADL-M_5SGC1,ADL_N_REV0,ADL-N_REV1,ADL_SBGA_5GC,ADL_SBGA_3DC1,ADL_SBGA_3DC2,ADL_SBGA_3DC3,ADL_SBGA_3DC4,RPL-SBGA_5SC,RPL-SBGA_3SC,ADL_P_M_Common_List1,RPL-S_2SDC7,RPL-Px_5SGC1,MTL-M_5SGC1,MTL-M_4SDC1,MTL-M_4SDC2,MTL-M_3SDC3,MTL-M_2SDC4,MTL-M_2SDC5,MTL-M_2SDC6,MTL_IFWI_CBV_PMC,MTL_IFWI_CBV_BIOS,MTL-P_5SGC1,MTL-P_4SDC1,MTL-P_4SDC2,MTL-P_3SDC3,MTL-P_3SDC4,MTL-P_2SDC5,MTL-P_2SDC6,RPL-Px_4SP2,RPL-Px_2SDC1,MTLSGC1,MTLSDC1,MTLSDC2,MTLSDC3,MTLSDC4,LNLM5SGC,LNLM4SDC1,LNLM3SDC2,LNLM3SDC3,LNLM3SDC4,LNLM3SDC5,LNLM2SDC6</t>
  </si>
  <si>
    <t>Verify display turns off post reaching RTC time limit</t>
  </si>
  <si>
    <t>bios.platform,fw.ifwi.others</t>
  </si>
  <si>
    <t>CSS-IVE-99965</t>
  </si>
  <si>
    <t>ADL-S_ADP-S_SODIMM_DDR5_1DPC_Alpha,AML_5W_Y22_ROW_PV,ADL-S_ADP-S_UDIMM_DDR5_1DPC_PreAlpha,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</si>
  <si>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Display Panels,RTC</t>
  </si>
  <si>
    <t>TGL :FR 1405574806
JSLP : 1607196250
MTL : 16011187665, 16011327008</t>
  </si>
  <si>
    <t>Display should turn off post reaching RTC time limit</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</si>
  <si>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</si>
  <si>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</si>
  <si>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display turns off post reaching RTC time limit</t>
  </si>
  <si>
    <t>ICL_PSS_BAT_NEW,UDL2.0_ATMS2.0,OBC-CNL-PTF-PMC-PM-DState,OBC-ICL-PTF-PMC-PM-DState_RTD3,OBC-ICL-PTF-PMC-PM-Display,OBC-LKF-PTF-PMC-PM-Display,RKL_POE,RKL_CML_S_TGPH_PO_P2,ADL_S_Dryrun_Done,RKL_S_CMPH_POE,RKL_S_TGPH_POE,ADL_P_ERB_BIOS_PO,IFWI_Payload_PMC,IFWI_Payload_EC,MTL_PSS_1.1,LNL_M_PSS1.1,MTL_PSS_0.8,LNL_M_PSS0.8,UTR_SYNC,MTL_HFPGA_SOC_S,RPL_S_BackwardComp,RPL_S_MASTER,RPL-P_5SGC1,RPL-P_4SDC1,RPL-P_3SDC2,RPL-P_2SDC3,RPL-S_5SGC1,RPL-S_4SDC1,RPL-S_4SDC2,RPL-S_4SDC2,RPL-S_2SDC1,RPL-S_2SDC2,RPL-S_2SDC3,RPL-S_ 5SGC1,RPL-P_5SGC1,RPL-P_2SDC3,ADL-S_ 5SGC_1DPC,ADL-S_4SDC1,ADL_N_MASTER,ADL_N_5SGC1,ADL_N_4SDC1,ADL_N_3SDC1,ADL_N_2SDC1,ADL_N_2SDC2,ADL_N_2SDC3,IFWI_TEST_SUITE,IFWI_COMMON_UNIFIED,TGL_H_MASTER,RPL-S_4SDC1,MTL_TEMP,ADL-P_5SGC1,ADL-P_5SGC2,ADL-M_5SGC1,MTL_S_PSS_0.8,MTL_S_IFWI_PSS_0.8,MTL_SIMICS_BLOCK,RPL_S_IFWI_PO_Phase3,RPL_S_PO_P2,ADL_N_REV0,ADL-N_REV1,MTL_IFWI_BAT,ADL_SBGA_5GC,ADL_SBGA_3DC1,ADL_SBGA_3DC2,ADL_SBGA_3DC3,ADL_SBGA_3DC4,RPL-SBGA_5SC,MTL_PSS_1.0,LNL_M_PSS1.0_BLOCK,MTL_HFPGA_BLOCK,ADL_P_M_Common_List1,RPL-S_ 5SGC1,RPL-S_4SDC1,RPL-S_4SDC2,RPL-S_4SDC2,RPL-S_2SDC2,RPL-S_2SDC3,RPL-S_2SDC7,RPL-Px_5SGC1,RPL_Px_PO_P2,MTL-M_5SGC1,MTL-M_4SDC1,MTL-M_4SDC2,MTL-M_3SDC3,MTL-M_2SDC4,MTL-M_2SDC5,MTL-M_2SDC6,RPL_SBGA_PO_P2,RPL_SBGA_IFWI_PO_Phase3,MTL_IFWI_CBV_BIOS,MTL-P_5SGC1,MTL-P_4SDC1,MTL-P_4SDC2,MTL-P_3SDC3,MTL-P_3SDC4,MTL-P_2SDC5,MTL-P_2SDC6,RPL_P_PO_P2,MTLSGC1,
,RPL_P_PO_P2,RPL_P_Q0_DC2_PO_P2,LNLM5SGC,LNLM4SDC1,LNLM3SDC2,LNLM3SDC3,LNLM3SDC4,LNLM3SDC5,LNLM2SDC6,ARL_S_IFWI_0.8PSS</t>
  </si>
  <si>
    <t>Verify SUT support Debug Trace log capture - Route traces to System Memory</t>
  </si>
  <si>
    <t>CSS-IVE-103720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</si>
  <si>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</si>
  <si>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debug interfaces,NPK,TBT_PD_EC_NA</t>
  </si>
  <si>
    <t>IceLake-FR-36571
 LKF PSS UCIS Coverage: IceLake-UCIS-2742, IceLake-UCIS-1573
BC-RQTBC-3189, 4_335-UCIS-1492
LKF:4_335-UCIS-1643,4_335-UCIS-1492
RKL:1405573801
ADL: 1305899499,1305899478</t>
  </si>
  <si>
    <t>Route traces through system memory should be successfully without any issue</t>
  </si>
  <si>
    <t>This Test Cases is to verify SUT support Debug Trace log capture - Route traces to System Memory</t>
  </si>
  <si>
    <t>EC-FV,EC-GPIO,UDL2.0_ATMS2.0,EC-PD-NA,OBC-CNL-CPU-NPK-Debug-BSSB,OBC-CFL-CPU-NPK-Debug-BSSB,OBC-ICL-CPU-NPK-Debug-BSSB,OBC-LKF-CPU-NPK-Debug-BSSB,OBC-TGL-CPU-NPK-Debug-BSSB,TGL_BIOS_PO_P3,IFWI_Payload_Platform,RKL-S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,RPL_P_PO_P2,RPL_P_Q0_DC2_PO_P2</t>
  </si>
  <si>
    <t>Verify CNVi Bluetooth Functionality in OS before / after Connected Standby (CMS) cycle</t>
  </si>
  <si>
    <t>CSS-IVE-105406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</si>
  <si>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</si>
  <si>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</si>
  <si>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</si>
  <si>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</si>
  <si>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vhebbarx</t>
  </si>
  <si>
    <t>CNVi Bluetooth should be functional pre and post Connected Standby (CMS) cycle</t>
  </si>
  <si>
    <t>bios.alderlake,bios.arrowlake,bios.cannonlake,bios.coffeelake,bios.cometlake,bios.icelake-client,bios.jasperlake,bios.lunarlake,bios.meteorlake,bios.raptorlake,bios.rocketlake,bios.tigerlake,bios.whiskeylake,ifwi.arrowlake,ifwi.cannonlake,ifwi.coffeelake,ifwi.cometlake,ifwi.icelake,ifwi.lunarlake,ifwi.meteorlake,ifwi.raptorlake,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</si>
  <si>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</si>
  <si>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</si>
  <si>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QAC,MTL_IFWI_CBV_PMC,RPL-SBGA_2SC1,RPL-SBGA_2SC2,MTL_IFWI_CBV_BIOS,MTL-P_5SGC1,MTL-P_4SDC1,MTL-P_4SDC2,MTL-P_3SDC3,MTL-P_2SDC5,MTL-P_2SDC6,RPL-S_2SDC8,RPL-Px_4SP2,RPL-Px_2SDC1,RPL-P_2SDC5,RPL-P_2SDC6,RPL-P_2SDC3,MTL_S_IFWI_PSS_1.1,MTLSGC1,MTLSDC1,MTLSDC2,MTLSDC3,MTLSDC4,MTLSDC5,LNLM5SGC,LNLM4SDC1,LNLM3SDC3,LNLM3SDC4,LNLM3SDC5,LNLM2SDC6,ARL_S_IFWI_1.1PSS, MTLSGC1, MTLSDC1, MTLSDC3, MTLSDC4, MTLSDC5, MTLSGC1, MTLSDC2, MTLSDC3, MTLSDC4, MTLSDC5, RPL-SBGA_5SC, RPL-SBGA_4SC, RPL-P_5SGC1, RPL-P_4SDC1, RPL-P_3SDC2, RPL-P_2SDC4, RPL-P_2SDC5, RPL-P_2SDC6</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</si>
  <si>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</si>
  <si>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</si>
  <si>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</si>
  <si>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</si>
  <si>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</si>
  <si>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</si>
  <si>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CBV_PMC,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t>
  </si>
  <si>
    <t>Verify BIOS should support to enable PEP constrain on Gbe and should pass all PEP Constraints</t>
  </si>
  <si>
    <t>sbabyshx</t>
  </si>
  <si>
    <t>bios.cpu_pm,fw.ifwi.bios</t>
  </si>
  <si>
    <t>CSS-IVE-108387</t>
  </si>
  <si>
    <t>Industry Specs and Open source initiatives</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</si>
  <si>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Simics_VP_RS1_PSS_1.0P,ICL_Simics_VP_RS2_PSS_1.1,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4_PreAlpha,ADL-P_ADP-LP_DDR5_PreAlpha</t>
  </si>
  <si>
    <t>MoS (Modern Standby)</t>
  </si>
  <si>
    <t>CFL,CNL: 1604387872
ICL: 220383666
TGL PRD:BC-RQTBCTL-2791 
RKL: 2203202956
ADL:2203202956</t>
  </si>
  <si>
    <t>With PEP LAN(GBE)  option enabled in BIOS, LAN(GBE) device should expose in the PEP table with out any error, , PEP BIOS Checker should not show “Unsupported Platform” and should not show any issues while running.</t>
  </si>
  <si>
    <t>bios.alderlake,bios.arrowlake,bios.cannonlake,bios.coffeelake,bios.cometlake,bios.icelake-client,bios.lunarlake,bios.meteorlake,bios.raptorlake,bios.rocketlake,bios.tigerlake,bios.whiskeylake,ifwi.arrowlake,ifwi.cannonlake,ifwi.coffeelake,ifwi.cometlake,ifwi.icelake,ifwi.lunarlake,ifwi.meteorlake,ifwi.raptorlake,ifwi.tigerlake,ifwi.whiskeylake</t>
  </si>
  <si>
    <t>bios.alderlake,bios.cannonlake,bios.coffeelake,bios.cometlake,bios.icelake-client,bios.lunarlake,bios.meteorlake,bios.raptorlake,bios.rocketlake,bios.tigerlake,bios.whiskeylake,ifwi.cannonlake,ifwi.coffeelake,ifwi.cometlake,ifwi.icelake,ifwi.meteorlake,ifwi.raptorlake,ifwi.tigerlake,ifwi.whiskeylake</t>
  </si>
  <si>
    <t>open.review_complete_pending_dryrun</t>
  </si>
  <si>
    <t>PEP BIOS checker tool</t>
  </si>
  <si>
    <t> BIOS should support to enable PEP constrain on Gbe and should pass all PEP Constraints for CMOS(disabled by default).</t>
  </si>
  <si>
    <t>ICL-ArchReview-PostSi,UDL2.0_ATMS2.0,IFWI_Payload_BIOS,ADL-S_Delta1,RKL-S X2_(CML-S+CMP-H)_S102,RKL-S X2_(CML-S+CMP-H)_S62,UTR_SYNC,RPL_S_MASTER,RPL_S_BackwardComp,ADL-S_ 5SGC_1DPC,ADL-S_4SDC1,MTL_S_MASTER,MTL_P_MASTER,MTL_M_MASTER,IFWI_TEST_SUITE,ADL_N_IFWI,MTL_Test_Suite,IFWI_COMMON_UNIFIED,TGL_H_MASTER,RPL-S_ 5SGC1,RPL-S_4SDC1,RPL-S_4SDC2,, RPL-S_4SDC2,RPL-S_2SDC1,RPL-S_2SDC2,RPL-S_2SDC3,ADL-P_5SGC1,ADL-P_5SGC2,RPL-Px_5SGC1,,ADL_SBGA_5GC,RPL-P_5SGC1,,RPL-P_4SDC1,RPL-P_3SDC2,,RPL-S-3SDC2, RPL-S_2SDC7, ADL_SBGA_3DC1, ADL_SBGA_3DC2, ADL_SBGA_3DC3, ADL_SBGA_3DC4, MTL-M_5SGC1, MTL-M_4SDC1, MTL-M_4SDC2, MTL-M_3SDC3, MTL-M_2SDC4, MTL-M_2SDC5, MTL-M_2SDC6,MTL_IFWI_CBV_GBe, RPL-SBGA_5SC, RPL-SBGA_4SC, RPL-SBGA_3SC, RPL-SBGA_2SC1, RPL-SBGA_2SC2, MTL-P_5SGC1, MTL-P_4SDC1, MTL-P_4SDC2, MTL-P_3SDC3, MTL-P_3SDC4, MTL-P_2SDC5, MTL-P_2SDC6,RPL-S_2SDC8,RPL-Px_4SP2,RPL-Px_2SDC1, LNLM5SGC, LNLM4SDC1, LNLM3SDC2, LNLM3SDC3, LNLM3SDC4, LNLM3SDC5, LNLM2SDC6MTLSDC3,  MTLSGC1, MTLSDC1, MTLSDC4</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</si>
  <si>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</si>
  <si>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</si>
  <si>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</si>
  <si>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</si>
  <si>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</si>
  <si>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</si>
  <si>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ocketlake,bios.tigerlake,bios.whiskeylake,ifwi.apollolake,ifwi.arrowlake,ifwi.cannonlake,ifwi.coffeelake,ifwi.cometlake,ifwi.geminilake,ifwi.icelake,ifwi.kabylake,ifwi.kabylake_r,ifwi.lunarlake,ifwi.meteorlake,ifwi.raptorlake,ifwi.tigerlake,ifwi.whiskeylake</t>
  </si>
  <si>
    <t>bios.alderlake,bios.arrow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</si>
  <si>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</si>
  <si>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t>
  </si>
  <si>
    <t>Verify Network functionality using AIC connected over PCIe slot after Sx cycles</t>
  </si>
  <si>
    <t>CSS-IVE-118278</t>
  </si>
  <si>
    <t>Foxville,PCIe LAN,S-states</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</si>
  <si>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</si>
  <si>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</si>
  <si>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MTL-P_3SDC3,RPL-Px_2SDC1,RPL-P_2SDC6,RPL-SBGA_2SC2,RPL-SBGA_2SC1,MTLSGC1, MTLSDC3,MTLSGC1, MTLSDC2, MTLSDC4, MTLSDC5, , MTLSDC2, MTLSDC3, MTLSDC5, MTLSDC2, MTLSDC3, MTLSDC5, RPL-SBGA_4SC, RPL-Px_2SDC1, RPL-Px_4SP2, RPL-P_3SDC2, RPL-P_2SDC4, RPL-P_2SDC6, RPL-P_5SGC1, RPL-P_2SDC3</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</si>
  <si>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</si>
  <si>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</si>
  <si>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</si>
  <si>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</si>
  <si>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</si>
  <si>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</si>
  <si>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bios.alderlake,bios.arrowlake,bios.lunarlake,bios.meteorlake,bios.raptorlake,ifwi.arrowlake,ifwi.lunarlake,ifwi.meteorlake,ifwi.raptorlake</t>
  </si>
  <si>
    <t>bios.alderlake,bios.arrowlake,bios.lunarlake,bios.meteorlake,bios.raptorlake,ifwi.meteorlake,ifwi.raptorlake</t>
  </si>
  <si>
    <t>This test case is to verify that PCH bootstall, CSE bootstall, CPU bootstall can be enabled via USB2DBC</t>
  </si>
  <si>
    <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t>
  </si>
  <si>
    <t>Verify System memory using Windows Memory Diagnostics tool (Extended)</t>
  </si>
  <si>
    <t>bios.mem_decode,fw.ifwi.others</t>
  </si>
  <si>
    <t>CSS-IVE-135381</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</si>
  <si>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</si>
  <si>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</si>
  <si>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Memory Technologies/Topologies</t>
  </si>
  <si>
    <t>Created based GLK UCIS/ IFWI criteria
BC-RQTBC-16675
ADL FR ID: 22010529976</t>
  </si>
  <si>
    <t>Should be able to run and verify Memory Diagnostic Test in Basic mode with the given pass count, without any issues.</t>
  </si>
  <si>
    <t>bios.alderlake,bios.arrowlake,bios.geminilake,bios.icelake-client,bios.jasperlake,bios.lakefield,bios.lunarlake,bios.meteorlake,bios.raptorlake,bios.rocketlake,bios.tigerlake,ifwi.arrowlake,ifwi.geminilake,ifwi.icelake,ifwi.lakefield,ifwi.lunarlake,ifwi.meteorlake,ifwi.raptorlake,ifwi.tigerlake</t>
  </si>
  <si>
    <t>bios.alderlake,bios.jasperlake,bios.lunarlake,bios.raptorlake,bios.rocketlake,bios.tigerlake,ifwi.meteorlake,ifwi.raptorlake,ifwi.tigerlake</t>
  </si>
  <si>
    <t>System Memory is verified using Windows Memory Diagnostics tool, for a memory problem that isn’t being automatically detected.</t>
  </si>
  <si>
    <t>OBC-TGL-CPU-MC-Memory-MRC,ADL_S_Dryrun_Done,RKL_CMLS_CPU_TCS,ADL-S_Delta1,ADL-S_Delta2,ADL-S_Delta3,RKL-S X2_(CML-S+CMP-H)_S102,RKL-S X2_(CML-S+CMP-H)_S62,MTL_TRY_RUN,UTR_SYNC,RPL_M_MASTER,RPL_S_MASTER,RPL_P_MASTER,RPL_S_BackwardComp,ADL-S_ 5SGC_1DPC,ADL-S_4SDC2,ADL_N_MASTER,ADL_N_5SGC1,ADL_N_4SDC1,ADL_N_3SDC1,ADL_N_2SDC1,ADL_N_2SDC2,ADL_N_2SDC3,IFWI_TEST_SUITE,IFWI_COMMON_UNIFIED,MTL_Test_Suite,TGL_H_MASTER,RPL-S_ 5SGC1,RPL-S_4SDC2,RPL-S_2SDC8,RPL-S_2SDC1,RPL-S_2SDC2,RPL-S_2SDC3MTL_TRP_2,MTL_PSS_0.8_NEW,ADL-P_5SGC1,ADL-P_5SGC2,ADL-M_5SGC1,MTL_SIMICS_IN_EXECUTION_TEST,RPL-Px_5SGC1,RPL-Px_4SDC1,RPL-P_5SGC1,RPL-P_4SDC1,RPL-P_3SDC2,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ARL_S_PSS0.8,LNLM5SGC,LNLM4SDC1,LNLM3SDC2,LNLM3SDC3,LNLM3SDC4,LNLM3SDC5,LNLM2SDC6</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</si>
  <si>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</si>
  <si>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</si>
  <si>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</si>
  <si>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</si>
  <si>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</si>
  <si>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</si>
  <si>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ocketlake,bios.tigerlake,bios.whiskeylake,ifwi.amberlake,ifwi.arrow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</si>
  <si>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</si>
  <si>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</si>
  <si>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ARL_S_PSS1.0,LNL_M_PSS1.0,RKL-S X2_(CML-S+CMP-H)_S62,RKL-S X2_(CML-S+CMP-H)_S102,MTL_PSS_0.8,ARL_S_PSS0.8,LNL_M_PSS0.8,ADL-M_21H2,UTR_SYNC,LNLM5SGC,LNLM4SDC1,LNLM3SDC2,LNLM3SDC3,LNLM3SDC4,LNLM3SDC5,LNLM2SDC6,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</si>
  <si>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Verify max resolution with different display monitors</t>
  </si>
  <si>
    <t>CSS-IVE-69091</t>
  </si>
  <si>
    <t>ADL-S_ADP-S_SODIMM_DDR5_1DPC_Alpha,ADL-S_ADP-S_UDIMM_DDR5_1DPC_PreAlpha,CNL_H82_PV,CNL_U22_PV,CN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</si>
  <si>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Display Panels,DP-Display,HDMI</t>
  </si>
  <si>
    <t>BC-RQTBC-8742
BC-RQTBC-9724</t>
  </si>
  <si>
    <t>windows.cobalt.client</t>
  </si>
  <si>
    <t>Max resolution should match for each display device</t>
  </si>
  <si>
    <t>bios.alderlake,bios.apollolake,bios.arrowlake,bios.broxton,bios.cannonlake,bios.geminilake,bios.kabylake,bios.lunarlake,bios.meteorlake,bios.raptorlake,bios.rocketlake,bios.tigerlake,ifwi.apollolake,ifwi.arrowlake,ifwi.broxton,ifwi.cannonlake,ifwi.geminilake,ifwi.kabylake,ifwi.lunarlake,ifwi.meteorlake,ifwi.raptorlake,ifwi.tigerlake</t>
  </si>
  <si>
    <t>bios.alderlake,bios.apollolake,bios.broxton,bios.cannonlake,bios.geminilake,bios.kabylake,bios.lunarlake,bios.meteorlake,bios.raptorlake,bios.rocketlake,bios.tigerlake,ifwi.apollolake,ifwi.broxton,ifwi.cannonlake,ifwi.geminilake,ifwi.kabylake,ifwi.meteorlake,ifwi.raptorlake,ifwi.tigerlake</t>
  </si>
  <si>
    <t xml:space="preserve">
1080p (1920x1080, 1920x1200)  - MIPI DSI, eDP, DP HDMI1.4
1600p (2560X1440, 2560x1600) - MIPI DSI, eDP, DP
4kx2k 30hz (3840x2160) - HDMI 1.4
4kx2k 60hz (3840x2160, 4096x2160)  -  MIPI DSI, eDP, DP HDMI 2.0TV/monitor
Note: If above listed monitors not available, use the highest max resolution supported monitor.
 </t>
  </si>
  <si>
    <t>UDL2.0_ATMS2.0,OBC-CNL-GPU-DDI-Display-eDP,OBC-ICL-GPU-DDI-Display-eDP,OBC-TGL-GPU-DDI-Display-eDP,RKL_CMLS_CPU_TCS,IFWI_Payload_Platform,ADL-S_Delta3,MTL_PSS_1.1,ARL_S_PSS1.1,ADL-M_21H2,UTR_SYNC,RPL_S_MASTER,RPL_S_BackwardComp,ADL-S_4SDC2,ADL_N_MASTER,ADL_N_5SGC1,ADL_N_4SDC1,ADL_N_3SDC1,ADL_N_2SDC1,ADL_N_2SDC2,ADL_N_2SDC3,IFWI_TEST_SUITE,IFWI_COMMON_UNIFIED,TGL_H_MASTER,RPL-S_ 5SGC1,RPL-S_4SDC1,RPL-S_4SDC2,RPL-S_2SDC1,RPL-S_2SDC2,RPL-S_2SDC3,ADL-P_5SGC1,ADL-P_5SGC2,ADL-M_5SGC1,MTL_Steps_tag_NA,RPL_Steps_Tag_NA,RPL-Px_5SGC1,RPL-Px_4SDC1,RPL-P_5SGC1,RPL-P_4SDC1,RPL-P_3SDC2,RPL-P_2SDC4,ADL_SBGA_5GC,ADL_SBGA_3DC1,ADL_SBGA_3DC2,ADL_SBGA_3DC3,ADL_SBGA_3DC4,RPL-SBGA_5SC,RPL-SBGA_3SC1,ADL-M_3SDC1,ADL-M_3SDC2,ADL-M_2SDC1,ADL-M_2SDC2,RPL-P_PNP_GC,RPL-P_3SDC3,RPL-S_2SDC7,MTL-M_5SGC1,MTL-M_4SDC1,MTL-M_4SDC2,MTL-M_3SDC3,MTL-M_2SDC4,MTL-M_2SDC5,MTL-M_2SDC6,MTL IFWI_Payload_Platform-Val,MTL-P_5SGC1,MTL-P_4SDC1,MTL-P_4SDC2,MTL-P_3SDC3,MTL-P_3SDC4,MTL-P_2SDC5,MTL-P_2SDC6,LNL_M_PSS1.1, MTLSGC1,MTLSDC1,MTLSDC2,MTLSDC3,MTLSDC4,RPL-Px_4SP2</t>
  </si>
  <si>
    <t>Socwatch</t>
  </si>
  <si>
    <t>bios.sa,fw.ifwi.bios,fw.ifwi.pmc</t>
  </si>
  <si>
    <t>Verify USB ports &amp; USB hub are working properly in OS and EFI with USB 2.0 ,USB 3.0 bootable and non-bootable devices</t>
  </si>
  <si>
    <t>emulation.hybrid,emulation.subsystem,silicon,simulation.subsystem</t>
  </si>
  <si>
    <t>CSS-IVE-67819</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</si>
  <si>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reAlpha,KBL_U21_PV,KBLR_Y_PV,KBLR_Y22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</si>
  <si>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USB/XHCI ports,USB2.0,USB3.0</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</si>
  <si>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2203202085,2203202096,2203202105,2203202189
ADL:1409877366,2203202085
MTL.16011187815 16011327059 16011187777 16011327182</t>
  </si>
  <si>
    <t>USB bootable devices should get detected under xHCI controller without errors/exceptions</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</si>
  <si>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arrowlake,ifwi.broxton,ifwi.cannonlake,ifwi.coffeelake,ifwi.cometlake,ifwi.geminilake,ifwi.icelake,ifwi.kabylake,ifwi.kabylake_r,ifwi.lunarlake,ifwi.meteorlake,ifwi.raptorlake,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</si>
  <si>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</si>
  <si>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 case is to vverify USB ports &amp; USB hub are working properly in OS and EFI with USB 2.0 ,USB 3.0 bootable and non bootable devices </t>
  </si>
  <si>
    <t>BIOS_Optimization,MTL_PSS_1.0,ADL-S_ADP-S_DDR4_2DPC_PO_Phase2,ADL-P_ADP-LP_DDR4_PO Suite_Phase2,PO_Phase_2,ADL-P_ADP-LP_LP5_PO Suite_Phase2,ADL-P_ADP-LP_DDR5_PO Suite_Phase2,ADL-P_ADP-LP_LP4x_PO Suite_Phase2,UTR_SYNC,LNL_M_PSS0.8,RPL_S_MASTER,RPL_S_BackwardComp,ADL-S_ 5SGC_1DPC,ADL-S_4SDC2,ADL_N_MASTER,ADL_N_REV0,ADL_N_5SGC1,ADL_N_4SDC1,ADL_N_3SDC1,ADL_N_2SDC1,ADL_N_2SDC2,ADL_N_2SDC3,MTL_VS_0.8,MTL_Test_Suite,MTL_PSS_0.8,IFWI_TEST_SUITE,IFWI_COMMON_UNIFIED,TGL_H_MASTER,RPL-S_ 5SGC1,RPL-S_4SDC1,RPL-S_4SDC2,RPL-S_2SDC8,RPL-S_2SDC1,RPL-S_2SDC2,RPL-S_2SDC3,MTL_TEMP,ADL-P_5SGC1,ADL-P_5SGC2,RPL_S_PO_P3,ADL-M_5SGC1,RPL-Px_5SGC1,RPL-Px_4SDC1,RPL-P_5SGC1,RPL-P_4SDC1,RPL-P_3SDC2,RPL_P_MASTER,RPL_S_IFWI_PO_Phase3,NA_4_FHF,MTL_IFWI_BAT,ADL_SBGA_5GC,ADL_SBGA_3DC1,ADL_SBGA_3DC2,ADL_SBGA_3DC3,ADL_SBGA_3DC4,RPL-SBGA_5SC,RPL-SBGA_3SC,RPL-SBGA_4SC,,1,,2,ERB,RPL-S_3SDC1,LNL_IO_GENERAL_DELTA_TC,RPL_Px_PO_P3,MTL-M_5SGC1,MTL-M_4SDC1,MTL-M_4SDC2,MTL-M_3SDC3,MTL-M_2SDC4,MTL-M_2SDC5,MTL-M_2SDC6,LNL_M_PSS1.0,RPL_SBGA_PO_P3,RPL_SBGA_IFWI_PO_Phase3,RPL-P_2SDC3,RPL-P_2SDC4
MTL IFWI_Payload_Platform-Val,MTL-P_5SGC1,MTL-P_4SDC1,MTL-P_4SDC2,MTL-P_3SDC3,MTL-P_3SDC4,MTL-P_2SDC5,MTL-P_2SDC6,RPL_P_PO_P3,RPL-Px_4SP2,RPL-Px_2SDC1,MTL_M_P_PV_POR,RPL-SBGA_3SC-2,MTLSGC1,MTLSDC1,MTLSDC2,MTLSDC3,MTLSDC4,
,RPL_P_Q0_DC2_PO_P3,ARL_S_PSS0.8,LNLM5SGC,LNLM3SDC2,LNLM3SDC4,LNLM3SDC5,LNLM2SDC6,ARL_S_IFWI_0.8PSS</t>
  </si>
  <si>
    <t>Verifying Speaker/ Audio jack detection and audio switching from Inbuilt speakers to Headphones and vice versa</t>
  </si>
  <si>
    <t>bios.pch,fw.ifwi.bios</t>
  </si>
  <si>
    <t>CSS-IVE-72701</t>
  </si>
  <si>
    <t>ADL-S_ADP-S_SODIMM_DDR5_1DPC_Alpha,AML_5W_Y22_ROW_PV,ADL-S_ADP-S_UDIMM_DDR5_1DPC_PreAlpha,AML_7W_Y22_KC_PV,AMLR_Y42_PV_RS6,CFL_H62_RS3_PV,CFL_H62_RS4_PV,CFL_H62_RS5_PV,CFL_H62_uSFF_KC_RS4_PV,CFL_H82_RS5_PV,CFL_H82_RS6_PV,CFL_KBPH_S62_RS3_PV,CFL_KBPH_S82_RS6_PV ,CFL_S62_RS4_PV,CFL_S62_RS5_PV,CFL_S82_RS5_PV,CFL_S82_RS6_PV,CFL_U43e_LP3_KC_PV,CFL_U43e_PV,CNL_H82_PV,CNL_U22_PV,CNL_Y22_PV,ICL_HFPGA_RS1_PSS_0.8P,ICL_HFPGA_RS1_PSS_1.0C,ICL_HFPGA_RS1_PSS_1.0P,ICL_HFPGA_RS2_PSS_1.1,ICL_U42_RS6_PV,JSLP_POR_20H1_Alpha,JSLP_POR_20H1_PreAlpha,JSLP_POR_20H2_Beta,JSLP_POR_20H2_PV,JSLP_TestChip_19H1_PreAlpha,KBL_U21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</si>
  <si>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</si>
  <si>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BC-RQTBC-8807
BC-RQTBC-14208
IceLake-UCIS-2782(Rev 2.3)
4_335-UCIS-1636
4_335-UCIS-2048
BC-RQTBCLF-459
BC-RQTBCLF-680
BC-RQTBCTL-1107
RKL: 2203202726
JSLP: 2203201774
ADL: 1408256996
ADL FR:1604590077,1604590080</t>
  </si>
  <si>
    <t>Audio should be clear without any distortion.Hot Plug in and Out should not disturb the OS function.3.5 mm Jack Speaker volume controls should sync with SUT.Control switching between On board and 3.5 mm Jack speaker should work without any issue.</t>
  </si>
  <si>
    <t>bios.alderlake,bios.amberlake,bios.apollolake,bios.arrowlake,bios.broxton,bios.cannonlake,bios.coffeelake,bios.geminilake,bios.icelake-client,bios.jasperlake,bios.kabylake,bios.kabylake_r,bios.lakefield,bios.lunarlake,bios.meteorlake,bios.raptorlake,bios.rocketlake,bios.tigerlake,bios.whiskeylake,ifwi.arrowlake,ifwi.lunarlake,ifwi.meteorlake,ifwi.raptorlake</t>
  </si>
  <si>
    <t>bios.alderlake,bios.amberlake,bios.apollolake,bios.broxton,bios.cannonlake,bios.coffeelake,bios.geminilake,bios.jasperlake,bios.kabylake,bios.kabylake_r,bios.lakefield,bios.lunarlake,bios.meteorlake,bios.raptorlake,bios.rocketlake,bios.tigerlake,bios.whiskeylake,ifwi.meteorlake,ifwi.raptorlake</t>
  </si>
  <si>
    <t>Verify the Audio test with inbuilt speaker and 3.5mm Jack. Audio switching from speakers to head set and vice versa</t>
  </si>
  <si>
    <t>GLK-FW-PO,ICL_PSS_BAT_NEW,UDL2.0_ATMS2.0,OBC-CNL-PCH-AVS-Audio-HDA_Speaker_Headphone,OBC-CFL-PCH-AVS-Audio-HDA_Speaker_Headphone,OBC-LKF-PCH-AVS-Audio-HDA_Speaker_Headphone,OBC-ICL-PCH-AVS-Audio-HDA_Speaker_Headphone,OBC-TGL-PCH-AVS-Audio-HDA_Speaker_Headphone,ADL-S_Delta3,MTL_PSS_1.0,ARL_S_PSS1.0,  UTR_SYNC,MTLSDC2,MTLSDC3,MTL_HFPGA_Audio,RPL_S_MASTER,RPL_S_BackwardComp,ADL-S_ 5SGC_1DPC,ADL-S_4SDC2,ADL_N_MASTER,ADL_N_5SGC1,ADL_N_4SDC1,ADL_N_3SDC1,ADL_N_2SDC1,ADL_N_2SDC2,ADL_N_2SDC3,TGL_H_MASTER,MTL_Test_Suite,MTL_PSS_0.8,IFWI_FOC_BAT,IFWI_TEST_SUITE,IFWI_COMMON_UNIFIED,RPL-S_4SDC2,MTL_TEMP,ADL-P_5SGC1,ADL-P_5SGC2,ADL-M_5SGC1,ADL_N_REV0,RPL_Steps_Tag_NA,MTL_Steps_Tag_NA,RPL-Px_5SGC1,RPL-Px_4SDC1,RPL-P_5SGC1,RPL-P_4SDC1,RPL-P_3SDC2,RPL-P_2SDC4,ADL-N_REV1,ADL_SBGA_5GC,ADL_SBGA_3DC1,ADL_SBGA_3DC2,ADL_SBGA_3DC3,ADL_SBGA_3DC4,RPL-SBGA_5SC,RPL-SBGA_3SC1,ADL-M_3SDC1,ADL-M_3SDC2,ADL-M_2SDC1,ADL-M_2SDC2,RPL-P_3SDC3,RPL-P_PNP_GC,RPL-S_2SDC7,LNL_M_PSS1.1,MTL_IFWI_CBV_ACE FW,LNL_M_PSS0.8,LNL_M_PSS1.0,MTL_M_P_PV_POR,LNLM5SGC,LNLM4SDC1,LNLM3SDC2,LNLM3SDC3,LNLM3SDC4,LNLM3SDC5,LNLM2SDC6,ARL_S_IFWI_0.8PSS,RPL-Px_4SP2</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</si>
  <si>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</si>
  <si>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</si>
  <si>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</si>
  <si>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</si>
  <si>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</si>
  <si>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</si>
  <si>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bios.alderlake,bios.arrowlake,bios.cannonlake,bios.coffeelake,bios.cometlake,bios.icelake-client,bios.jasperlake,bios.lakefield,bios.meteorlake,bios.raptorlake,bios.rocketlake,bios.tigerlake,bios.whiskeylake,ifwi.arrowlake,ifwi.meteorlake,ifwi.raptorlake</t>
  </si>
  <si>
    <t>bios.alderlake,bios.arrowlake,bios.cannonlake,bios.coffeelake,bios.cometlake,bios.icelake-client,bios.jasperlake,bios.lakefield,bios.meteorlake,bios.raptorlake,bios.rocketlake,bios.tigerlake,bios.whiskeylake,ifwi.meteorlake,ifwi.raptorlake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</si>
  <si>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</si>
  <si>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2SDC5,RPL-P_2SDC3,RPL-P_2SDC4,RPL-P_2SDC6,RPL-P_PNP_GC,RPL-P_4SDC1,,RPL-P_3SDC2,RPL-P_3SDC2,,MTL_IFWI_CBV_PMC,MTL_IFWI_CBV_BIOS</t>
  </si>
  <si>
    <t>Verify VMD SATA device boot and system stability after Sx cycles</t>
  </si>
  <si>
    <t>bios.cpu_pm</t>
  </si>
  <si>
    <t>CSS-IVE-115636</t>
  </si>
  <si>
    <t>ADL-S_ADP-S_SODIMM_DDR5_1DPC_Alpha,ADL-S_ADP-S_UDIMM_DDR5_1DPC_PreAlpha,TGL_ H81_RS4_Alpha,TGL_ H81_RS4_Beta,TGL_ H81_RS4_PV,TGL_H81_19H2_RS6_POE,TGL_H81_19H2_RS6_PreAlpha,TGL_Simics_VP_RS2_PSS1.0,TGL_Simics_VP_RS2_PSS1.1,TGL_Simics_VP_RS4_PSS1.1,TGL_U42_RS4_PV,TGL_UY42_PO,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</si>
  <si>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DMI/fDMI,VMD</t>
  </si>
  <si>
    <t>BC-RQTBC-15170
BC-RQTBCTL-1349
ADL: 1606531922
MTL:16011328354
MTL:16011786596 16011326943</t>
  </si>
  <si>
    <t>VMD SATA device boot and system stability after Sx cycles should be fine</t>
  </si>
  <si>
    <t>bios.alderlake,bios.arrowlake,bios.meteorlake,bios.raptorlake,bios.tigerlake,bios.whiskeylake,ifwi.raptorlake,ifwi.tigerlake,ifwi.whiskeylake</t>
  </si>
  <si>
    <t>bios.alderlake,bios.meteorlake,bios.raptorlake,bios.tigerlake,ifwi.raptorlake,ifwi.tigerlake</t>
  </si>
  <si>
    <t>TGL_NEW,UDL2.0_ATMS2.0,TGL_VMD,OBC-ICL-CPU-PCIe-IO-storage_VMD,OBC-TGL-CPU-PCIe-IO-storage_VMD,TGL_BIOS_PO_P3,ADL-S_TGP-H_PO_Phase3,ADL_S_Dryrun_Done,TGL_H_Delta,IFWI_Payload_Platform,MTL_PSS_0.8,UTR_SYNC,RPL_S_MASTER,MTL_HFPGA_SOC_SICL-ArchReview-PostSi,ICL_RFR,ICL_RVPC_NA,OBC-CNL-PCH-PMC-storage-Dstate_RTD3,OBC-ICL-PCH-PMC-Storage-Dstate_RTD3,OBC-TGL-PCH-PMC-Storage-Dstate_RTD3,ADL-S_Delta2,ADL-S_3SDC4,IFWI_FOC_BAT,MTL_Test_Suite,IFWI_TEST_SUITE,IFWI_COMMON_UNIFIED,TGL_H_MASTER,RPL-S_4SDC1,RPL-S_4SDC2,RPL-S_2SDC1,RPL-S_2SDC2,MTL_TEMP,RPL-P_3SDC2,RPL_S_BackwardComp,RPL_P_MASTER,QRC_BAT_Customized,MTL_M_NA,RPL-S_2SDC3,MTL_VS_1.0,MTL BIOS_M_ PSS 1.0 BAT_NA,RPL-SBGA_5SC,MTL-P_2SDC5,MTL-P_2SDC6,MTL_A0_P1,MTL_M_P_PV_POR,,MTLSDC3</t>
  </si>
  <si>
    <t>Verify VMD NVMe device boot and system stability after Sx cycles</t>
  </si>
  <si>
    <t>Jama_Not_Evaluated</t>
  </si>
  <si>
    <t>bios.cpu_pm,fw.ifwi.bios,fw.ifwi.pmc</t>
  </si>
  <si>
    <t>CSS-IVE-115637</t>
  </si>
  <si>
    <t>ADL-S_ADP-S_SODIMM_DDR5_1DPC_Alpha,ADL-S_ADP-S_UDIMM_DDR5_1DPC_PreAlpha,TGL_ H81_RS4_Alpha,TGL_ H81_RS4_Beta,TGL_ H81_RS4_PV,TGL_H81_19H2_RS6_POE,TGL_H81_19H2_RS6_PreAlpha,TGL_Simics_VP_RS2_PSS1.0,TGL_Simics_VP_RS2_PSS1.1,TGL_Simics_VP_RS4_PSS1.0 ,TGL_Simics_VP_RS4_PSS1.1,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</si>
  <si>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BC-RQTBC-15170
BC-RQTBCTL-1349
MTL:16011328354 16011326943</t>
  </si>
  <si>
    <t>VMD device boot and system stability after Sx cycles should be fine</t>
  </si>
  <si>
    <t>bios.alderlake,bios.arrowlake,bios.lunarlake,bios.meteorlake,bios.raptorlake,bios.tigerlake,bios.whiskeylake,ifwi.arrowlake,ifwi.meteorlake,ifwi.raptorlake,ifwi.tigerlake,ifwi.whiskeylake</t>
  </si>
  <si>
    <t>bios.alderlake,bios.arrowlake,bios.meteorlake,bios.raptorlake,bios.tigerlake,ifwi.meteorlake,ifwi.raptorlake,ifwi.tigerlake</t>
  </si>
  <si>
    <t>TGL_NEW,UDL2.0_ATMS2.0,TGL_VMD,OBC-ICL-CPU-PCIe-IO-storage_VMD,OBC-TGL-CPU-PCIe-IO-storage_VMD,TGL_BIOS_PO_P3,TGL_H_Delta,IFWI_Payload_Platform,MTL_PSS_0.8,ADL-M_21H2,UTR_SYNC,RPL_S_MASTER,MTL_HFPGA_SOC_SICL-ArchReview-PostSi,ICL_RFR,ICL_RVPC_NA,OBC-CNL-PCH-PMC-storage-Dstate_RTD3,OBC-ICL-PCH-PMC-Storage-Dstate_RTD3,OBC-TGL-PCH-PMC-Storage-Dstate_RTD3,ADL-S_Delta2,ADL-S_4SDC3,IFWI_FOC_BAT,MTL_Test_Suite,IFWI_TEST_SUITE,IFWI_COMMON_UNIFIED,TGL_H_MASTER,RPL-S_ 5SGC1,RPL-S_4SDC2,RPL-S_2SDC3,RPL-S_4SDC1,RPL-S_2SDC2,MTL_TEMP,ADL-P_5SGC1,ADL-P_5SGC2,ADL-M_5SGC1,ADL-M_2SDC1,RPL-Px_4SDC1,MTL_S_IFWI_PSS_1.0,MTL_SIMICS_BLOCK,RPL-P_3SDC2,RPL_S_BackwardComp,RPL_P_MASTER,ADL_SBGA_5GC,ADL_SBGA_3DC3,ADL_SBGA_3DC4,RPL-SBGA_5SC,RPL-SBGA_3SC,RPL-S_3SDC1,RPL-P_3SDC3,MTL-M_5SGC1,MTL-M_4SDC2,MTL-M_2SDC6,MTL_IFWI_CBV_PMC,MTL_IFWI_CBV_PCHC,MTL_IFWI_CBV_BIOS,MTL-P_4SDC1,MTL-P_4SDC2,MTL-P_3SDC3,MTL_A0_P1,RPL-Px_2SDC1,MTL_M_P_PV_POR,RPL-SBGA_3SC-2,MTLSGC1,MTLSDC1,MTLSDC3,MTLSDC4,ARL_S_IFWI_1.0PSS</t>
  </si>
  <si>
    <t>Verify Bios support for PCU.ENABLE_PCIE_NDA_PG bit</t>
  </si>
  <si>
    <t>emulation.hybrid,fpga.hybrid,silicon,simulation.subsystem</t>
  </si>
  <si>
    <t>bios.sa</t>
  </si>
  <si>
    <t>CSS-IVE-117482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</si>
  <si>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ADL-P_ADP-LP_LP5_PreAlpha,ADL-P_ADP-LP_L4X_PreAlpha</t>
  </si>
  <si>
    <t>BIOS-Boot-Flows,SPI Flash Layout</t>
  </si>
  <si>
    <t>BC-RQTBCTL-2793
RKL: 1407520752
1504760238
ADL:1407520752
MTL: 1407520752</t>
  </si>
  <si>
    <t>BIOS_RESET_CPL_0_0_0_MCHBAR_PCU.ENABLE_PCIE_NDA_PG bit should not be programmed by BIOS since it will be removed in HW </t>
  </si>
  <si>
    <t>bios.alderlake,bios.arrowlake,bios.lunarlake,bios.meteorlake,bios.raptorlake,bios.rocketlake,bios.tigerlake,ifwi.raptorlake,ifwi.tigerlake</t>
  </si>
  <si>
    <t>bios.alderlake,bios.lunarlake,bios.meteorlake,bios.rocketlake,bios.tigerlake,ifwi.raptorlake,ifwi.tigerlake</t>
  </si>
  <si>
    <t>Negative</t>
  </si>
  <si>
    <t> 
BIOS_RESET_CPL_0_0_0_MCHBAR_PCU.ENABLE_PCIE_NDA_PG bit should not be programmed by TGL BIOS since it will be removed in HW </t>
  </si>
  <si>
    <t>OBC-TGL-PCH-PCIe-Internalbus-FlexIO,IFWI_Payload_BIOS,IFWI_Payload_PCHC,MTL_NA,ADL-M_21H2,UTR_SYNC,LNL_M_PSS0.8,RPL_P_MASTER,RPL_S_MASTER,MTL_M_MASTER,MTL_P_MASTER,MTL_S_MASTERICL-ArchReview-PostSi,ICL_RFR,UDL2.0_ATMS2.0,ICL_RVPC_NA,OBC-CNL-PCH-PMC-storage-Dstate_RTD3,OBC-ICL-PCH-PMC-Storage-Dstate_RTD3,OBC-TGL-PCH-PMC-Storage-Dstate_RTD3,ADL-S_Delta2,UTR_SYNC,LNL_M_PSS0.8,RPL_S_MASTER,ADL-S_4SDC3,RPL_S_MASTER,RPL_S_Backwardcomp,IFWI_TEST_SUITE,IFWI_COMMON_UNIFIED,TGL_H_MASTER,RPL-S_ 5SGC1,RPL-S_4SDC1,RPL-S_4SDC2,RPL-S_4SDC2,RPL-S_2SDC8,RPL-S_2SDC1,RPL-S_2SDC2,RPL-S_2SDC3,ADL-P_5SGC1,ADL-P_5SGC2,RPL-P_5SGC1,,RPL-P_4SDC1,RPL-P_3SDC2,,RPL_P_MASTER,ADL-S_Post-Si_In_Production,MTL-M_5SGC1,MTL-M_4SDC1,MTL-M_4SDC2,MTL-M_3SDC3,MTL-M_2SDC4,MTL-P_5SGC1,RPL-S_Post-Si_In_Production,MTLSGC1,LNLM5SGC</t>
  </si>
  <si>
    <t>Verify warm reset and Sx cycle with PCIe Gen4 NVMe SSD connected over PCIe Gen4 supported X4 slot</t>
  </si>
  <si>
    <t>emulation.ip,silicon,simulation.subsystem</t>
  </si>
  <si>
    <t>bios.pch,fw.ifwi.pmc</t>
  </si>
  <si>
    <t>CSS-IVE-119125</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</si>
  <si>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</si>
  <si>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</si>
  <si>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t>
  </si>
  <si>
    <t>Warm reset and Sx cycle with PCIe NVMe SSD connected over PCIe Gen4 supported X4 slot should work as expected</t>
  </si>
  <si>
    <t>bios.alderlake,bios.arrowlake,bios.lunarlake,bios.meteorlake,bios.raptorlake,bios.rocketlake,bios.tigerlake,ifwi.arrowlake,ifwi.lunarlake,ifwi.meteorlake,ifwi.raptorlake,ifwi.tigerlake</t>
  </si>
  <si>
    <t>bios.alderlake,bios.arrowlake,bios.lunarlake,bios.meteorlake,bios.raptorlake,bios.rocketlake,bios.tigerlake,ifwi.meteorlake,ifwi.raptorlake,ifwi.tigerlake</t>
  </si>
  <si>
    <t>Test is to verify warm reset and Sx cycle with PCIe Gen4 NVMe SSD connected over PCIe Gen4 supported X4 slot</t>
  </si>
  <si>
    <t>TGL_BIOS_PO_P3,ADL-S_TGP-H_PO_Phase3,RKL_S_TGPH_POE,RKL_S_CMPH_POE,TGL_H_Delta,TGL_H_QRC_NA,IFWI_Payload_Platform,MTL_PSS_1.0,UTR_SYNC,LNL_M_PSS0.8,RPL_S_MASTER,RPL_S_BackwardComp,ADL-S_4SDC3,MTL_Test_Suite,IFWI_TEST_SUITE,IFWI_COMMON_UNIFIED,IFWI_FOC_BAT,TGL_H_MASTER,RPL-S_4SDC1,RPL-S_4SDC2,RPL-S_2SDC1,RPL-S_2SDC2,ADL-P_5SGC1,ADL-P_5SGC2,ADL-P_3SDC3,ADL-P_3SDC4,RPL-Px_5SGC1,RPL-Px_4SDC1,RPL-P_3SDC2,RPL_P_MASTER,ADL_SBGA_5GC,ADL_SBGA_3DC3,ADL_SBGA_3DC4,RPL-SBGA_5SC,RPL-SBGA_3SC,RPL-S_3SDC1,RPL-P_3SDC3,MTL-M_5SGC1,MTL-M_4SDC1,MTL-M_4SDC2,MTL-M_3SDC3,MTL-M_2SDC4,MTL_IFWI_CBV_PMC,MTL_IFWI_CBV_SPHY,MTL IFWI_Payload_Platform-Val,MTL-P_5SGC1,MTL-P_4SDC1,MTL-P_4SDC2,MTL-P_3SDC3,MTL-P_3SDC4,RPL-Px_4SP2,RPL-Px_2SDC1,RPL-P_2SDC3,RPL-P_2SDC4,RPL-P_2SDC5,RPL-P_2SDC6,MTL_M_P_PV_POR,RPL-SBGA_3SC-2,MTLSGC1,MTLSDC1,MTLSDC3,MTLSDC4,LNLM3SDC4,LNLM3SDC5,LNLM2SDC6</t>
  </si>
  <si>
    <t>Verify system boot and Sx cycle with Gen2 SATA SSD connected over PCIe AIC on PCie Gen4 supported X4 slot</t>
  </si>
  <si>
    <t>bios.pch,fw.ifwi.pchc,fw.ifwi.pmc</t>
  </si>
  <si>
    <t>CSS-IVE-119214</t>
  </si>
  <si>
    <t>ADL-S_ADP-S_SODIMM_DDR5_1DPC_Alpha,ADL-S_ADP-S_UDIMM_DDR5_1DPC_PreAlpha,RKL_S61_TGPH_Native_DDR4_RS6_Alpha,RKL_S61_TGPH_Native_DDR4_RS7_Beta,RKL_S61_TGPH_Native_DDR4_RS7_PV,RKL_S81_TGPH_Native_DDR4_RS6_Alpha,RKL_S81_TGPH_Native_DDR4_RS7_Beta,RKL_S81_TGPH_Native_DDR4_RS7_PV,TGL_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Simics_VP_RS2_PSS1.1,TGL_Simics_VP_RS4_PSS1.1,TGL_U42_RS4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</si>
  <si>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PCIe-Gen4,SATA Gen3 Direct AHCI</t>
  </si>
  <si>
    <t>PCie Gen4 coverage addition for port backward compatibility</t>
  </si>
  <si>
    <t>System boot and Sx cycle with Gen2 SATA SSD connected over PCIe AIC on PCie Gen4 supported X4 slot  should work fine without issues</t>
  </si>
  <si>
    <t>bios.alderlake,bios.meteorlake,bios.raptorlake,bios.rocketlake,bios.tigerlake,ifwi.meteorlake,ifwi.raptorlake,ifwi.tigerlake</t>
  </si>
  <si>
    <t>Test is to verify system boot with Gen2 SATA SSD connected over PCIe AIC on PCie Gen4 supported X4 slot </t>
  </si>
  <si>
    <t>TGL_BIOS_PO_P3,IFWI_Payload_Platform,MTL_PSS_1.0,UTR_SYNC,RPL_S_MASTER,RPL_S_BackwardComp,ADL-S_3SDC4,IFWI_TEST_SUITE,IFWI_COMMON_UNIFIED,MTL_Test_Suite,TGL_H_MASTER,RPL-S_4SDC1,RPL-S_4SDC2,RPL-S_2SDC1,RPL-S_2SDC2,RPL-P_3SDC2,RPL_P_MASTER,MTL_M_NA,MTL_IFWI_CBV_PMC,MTL_IFWI_CBV_SPHY,RPL-SBGA_5SC,MTL_IFWI_CBV_PCHC,MTL IFWI_Payload_Platform-Val,MTL-P_2SDC5,MTL-P_2SDC6,MTL_M_P_PV_POR,LNLM3SDC4,LNLM3SDC5,LNLM2SDC6,MTLSDC3</t>
  </si>
  <si>
    <t>Verify PS_ON Residency with NVMe Storage device connected to x4 Slot</t>
  </si>
  <si>
    <t>silicon,simulation.subsystem</t>
  </si>
  <si>
    <t>CSS-IVE-135440</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</si>
  <si>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reAlpha,ADL-P_ADP-LP_L4X_PreAlpha,ADL-P_ADP-LP_DDR4_PreAlpha,ADL-P_ADP-LP_DDR5_PreAlpha</t>
  </si>
  <si>
    <t>M.2 PCIe Gen3x2 and Gen3x4 NVMe,PS_ON,SLP_S0</t>
  </si>
  <si>
    <t>Created based 1805799176 ,CSS-IVE-115845</t>
  </si>
  <si>
    <t>PS_ON Residency should be achieved with NVMe Storage device </t>
  </si>
  <si>
    <t>bios.alderlake,bios.arrowlake,bios.lunarlake,bios.meteorlake,bios.raptorlake,bios.rocketlake,ifwi.arrowlake,ifwi.meteorlake,ifwi.raptorlake</t>
  </si>
  <si>
    <t>bios.alderlake,bios.arrowlake,bios.meteorlake,bios.raptorlake,bios.rocketlake,ifwi.meteorlake,ifwi.raptorlake</t>
  </si>
  <si>
    <t>Verify PS_ON Residency with NVMe Storage device connected to x4 slot 
 </t>
  </si>
  <si>
    <t>UTR_SYNC,RPL_S_MASTER, RPL_S_BackwardComp,ADL-S_4SDC3,ADL-S_4SDC3,IFWI_TEST_SUITE,IFWI_COMMON_UNIFIED,MTL_Test_Suite,RPL-S_ 5SGC1,RPL-S_4SDC1,RPL-S_4SDC2,RPL-S_4SDC2,RPL-S_2SDC8,RPL-S_2SDC3,ADL-P_5SGC1,ADL-P_5SGC2,RPL-Px_5SGC1, ,RPL-Px_4SDC1,,RPL-P_3SDC2,RPL_P_MASTER,RPL_S_IFWI_PO_Phase3,RPL-S_3SDC1,RPL-P_3SDC3,MTL_IFWI_IAC_PMC_SOC_IOE,RPL_SBGA_IFWI_PO_Phase3,MTL_IFWI_CBV_PMC,MTL_IFWI_CBV_ChipsetInit,MTL_IFWI_CBV_PCHC,RPL-Px_4SP2, RPL-Px_2SDC1,MTLSGC1,MTLSDC1,MTLSDC3,MTLSDC4,</t>
  </si>
  <si>
    <t>Verify Basic Internal GbE Controller Functional Test pre and post Sx, warm and cold reset cycles</t>
  </si>
  <si>
    <t>bios.pch,fw.ifwi.gbe</t>
  </si>
  <si>
    <t>CSS-IVE-145053</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</si>
  <si>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</si>
  <si>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G3-State,GbE,LAN,S-states</t>
  </si>
  <si>
    <t>BC-RQTBC-1338,BC-RQTBC-12581
RKL:2203201913
MTL:16011786601</t>
  </si>
  <si>
    <t>Basic functionality of configuring network settings and copying a file from remote system should work fine pre and post Power cycles</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</si>
  <si>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</si>
  <si>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</si>
  <si>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This test Case will verify the basic functionalities of the GbE controller pre and  post Sx, warm and cold reset cycles</t>
  </si>
  <si>
    <t>BIOS_Optimization,RKL-S X2_(CML-S+CMP-H)_S102,RKL-S X2_(CML-S+CMP-H)_S62,MTL_PSS_0.8,UTR_SYNC,LNL_M_PSS0.8,RPL_S_MASTER,RPL_S_BackwardComp,ADL-S_ 5SGC_1DPC,ADL-S_4SDC1,ADL-S_4SDC2,ADL-S_4SDC3,ADL-S_3SDC4,IFWI_TEST_SUITE,IFWI_COMMON_UNIFIED,IFWI_FOC_BAT,MTL_Test_Suite,RPL_S_PSS_BASE,MTL_IFWI_PSS_EXTENDED,RPL-S_ 5SGC1,RPL-S_4SDC2,RPL-S_2SDC1,RPL-S_2SDC2,RPL-S_2SDC3,ADL-P_5SGC2,MTL_SIMICS_IN_EXECUTION_TEST,RPL-Px_5SGC1,RPL_P_MASTER,NA_4_FHF,ADL_SBGA_5GC,ADL-M_3SDC2,RPL-S_5SGC1,RPL-P_3SDC2,RPL-P_5SGC1,RPL-P_4SDC1,RPL-P_PNP_GC,MTL-M_3SDC3,MTL-M/P_Pre-Si_In_Production,MTL_IFWI_IAC_SPHY,MTL_IFWI_IAC_GBe,MTL_IFWI_CBV_PMC,RPL-SBGA_5SC,RPL-SBGA_3SC,RPL-SBGA_2SC2,MTL_IFWI_CBV_GBe,MTL-P_2SDC5,MTL-P_5SGC1,RPL-S_2SDC8,RPL-SBGA_4SC,RPL-Px_4SP2,RPL-P_2SDC3,,ARL_Px_IFWI_CI,MTL_M_P_PV_POR,RPL-SBGA_3SC-2,MTLSGC1, MTLSDC2, MTLSDC4, MTLSDC5, , ARL_S_PSS0.8, LNLM5SGC, LNLM3SDC2, MTLSGC1, MTLSDC1, MTLSDC4, MTLSGC1, MTLSDC1,  MTLSDC4, RPL-P_5SGC1, RPL-P_2SDC3</t>
  </si>
  <si>
    <t>Verify Graphics DirectX support - 3DMark benchmark</t>
  </si>
  <si>
    <t>bios.sa,fw.ifwi.bios</t>
  </si>
  <si>
    <t>CSS-IVE-71598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</si>
  <si>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4X_PreAlpha,ADL-M_ADP-M_LP5_20H1_PreAlpha,ADL-M_ADP-M_LP5_21H1_PreAlpha</t>
  </si>
  <si>
    <t>BenchMark Tests</t>
  </si>
  <si>
    <t>Bench Mark test for Graphics
BC-RQTBC-15191
4_335-UCIS-2208(Rev2.7)
BC-RQTBCTL-560
TGL HSD ES ID:2201306802
BC-RQTBC-16022
RKL: 2203203062
JSLP: 2203203062
ADL FR: 2205436672, 2205436665</t>
  </si>
  <si>
    <t>No graphic related issues should be seen while running the benchmark application with GT phrochot Enabled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</si>
  <si>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lderlake,ifwi.arrowlake,ifwi.lunarlake,ifwi.meteorlake,ifwi.raptorlake</t>
  </si>
  <si>
    <t>bios.alderlake,bios.amberlake,bios.apollolake,bios.broxton,bios.cannonlake,bios.coffeelake,bios.cometlake,bios.geminilake,bios.icelake-client,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</si>
  <si>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3D bench mark</t>
  </si>
  <si>
    <t>Test case to verify Benchmark Graphics application running</t>
  </si>
  <si>
    <t>ICL-ArchReview-PostSi,ICL_RFR,UDL_2.0,UDL_ATMS2.0,UDL2.0_ATMS2.0,OBC-CNL-GPU-DDI-Display-eDP,OBC-CFL-GPU-DDI-Display-eDP,OBC-ICL-GPU-DDI-Display-eDP,OBC-TGL-GPU-DDI-Display-eDP,OBC-LKF-GPU-DDI-Display-eDP,IFWI_Payload_Platform,PRT_FIX,UTR_SYNC,MTL_M_MASTER,MTL_P_MASTER,RPL_S_MASTER,RPL_S_BackwardComp,ADL-S_4SDC1,ADL-S_4SDC2,ADL-S_4SDC3,ADL-S_3SDC4,ADL_N_MASTER,ADL_N_5SGC1,ADL_N_4SDC1,ADL_N_3SDC1,ADL_N_2SDC1,ADL_N_2SDC2,ADL_N_2SDC3,TGL_H_MASTER,MTL_Test_Suite,RPL_M_MASTER,IFWI_COMMON_UNIFIED,IFWI_TEST_SUITE,RPL-S_ 5SGC1,RPL-S_4SDC1,RPL-S_4SDC2,RPL-S_2SDC1,RPL-S_2SDC2,RPL-S_2SDC3,ADL-P_5SGC1,ADL-P_5SGC2,ADL-M_5SGC1,RPL_Steps_Tag_NA,MTL_Steps_Tag_NA,RPL-P_5SGC1,RPL-P_4SDC1,RPL-P_3SDC2,RPL-P_2SDC4,RPL_S_IFWI_PO_Phase3,ADL_SBGA_5GC,ADL_SBGA_3DC1,ADL_SBGA_3DC2,ADL_SBGA_3DC3,ADL_SBGA_3DC4,RPL-SBGA_5SC,RPL-SBGA_3SC1,ADL-M_5SGC1,ADL-M_3SDC1,ADL-M_3SDC2,ADL-M_2SDC1,ADL-M_2SDC2,RPL-P_3SDC3,RPL-P_PNP_GC,RPL-S_2SDC7,RPL_Px_PO_P3,MTL-M_5SGC1,MTL-M_4SDC1,MTL-M_4SDC2,MTL-M_3SDC3,MTL-M_2SDC4,MTL-M_2SDC5,MTL-M_2SDC6,RPL_SBGA_IFWI_PO_Phase3,
MTL IFWI_Payload_Platform-Val,MTL-P_5SGC1,MTL-P_4SDC1,MTL-P_4SDC2,MTL-P_3SDC3,MTL-P_3SDC4,MTL-P_2SDC5,MTL-P_2SDC6,RPL_P_PO_P3, MTLSGC1, MTLSDC1 
,RPL_P_Q0_DC2_PO_P3</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</si>
  <si>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</si>
  <si>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</si>
  <si>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</si>
  <si>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</si>
  <si>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</si>
  <si>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</si>
  <si>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</si>
  <si>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2SDC4,RPL-P_4SDC1,RPL-P_PNP_GC,ADL_SBGA_3DC4,LNL_M_PSS0.8,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t>
  </si>
  <si>
    <t>Microcode version should be uniform in all CPU cores</t>
  </si>
  <si>
    <t>common,emulation.ip,emulation.sle,silicon,simulation.ip</t>
  </si>
  <si>
    <t>bios.cpu_pm,fw.ifwi.unknown</t>
  </si>
  <si>
    <t>CSS-IVE-65505</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</si>
  <si>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</si>
  <si>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</si>
  <si>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CPU patch-update</t>
  </si>
  <si>
    <t>SOCBP-RQTBC-1663
BC-RQTBCTL-521
BC-RQTBCLF-296
BC-RQTBC-15983
ADL Requirement ID: 2203203126,2203203024</t>
  </si>
  <si>
    <t>Verify Micro code  should be same across all the cores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</si>
  <si>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</si>
  <si>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iTestSuite,na</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</si>
  <si>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</si>
  <si>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ICL-ArchReview-PostSi,CNL_Automation_Production,CFL_Automation_Production,InProdATMS1.0_03March2018,PSE 1.0,OBC-CNL-CPU-MC-Security-SGX,OBC-CFL-CPU-MC-Security,OBC-LKF-CPU-MC-Security,OBC-ICL-CPU-MCU-System,OBC-TGL-CPU-MCU-System,ICL_ATMS1.0_Automation,GLK_ATMS1.0_Automated_TCs,KBLR_ATMS1.0_Automated_TCs,ADL_S_Dryrun_Done,ADL-S_TGP-H_PO_Phase2,RKL_S_TGPH_POE,RKL_CMLS_CPU_TCS,ADL_S_QRCBAT,IFWI_Payload_ChipsetInit,RKL-S X2_(CML-S+CMP-H)_S102,RKL-S X2_(CML-S+CMP-H)_S62,ADL-P_QRC,ADL-P_QRC_BAT,RPL_S_PSS_BASE,UTR_SYNC,LNL_M_PSS0.8,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5SGC1,RPL-S_2SDC7,RPL-S_4SDC2,RPL_S_MASTER,RPL_S_BackwardCompc,ADL-S_ 5SGC_1DPC,ADL-S_4SDC1,ADL-S_4SDC2,ADL-S_4SDC3,ADL-S_3SDC4,ADL_N_MASTER,ADL_N_PSS_0.8,ADL_N_5SGC1,ADL_N_4SDC1,ADL_N_3SDC1,ADL_N_2SDC1,ADL_N_2SDC2,ADL_N_2SDC3,MTL_S_MASTERIFWI_COVERAGE_DELTA,MTL_IFWI_PSS_EXTENDED,MTL_Test_Suite,IFWI_FOC_BAT,IFWI_TEST_SUITE,IFWI_COMMON_UNIFIED,TGL_H_MASTERMTL_TRP_2,ADL_N_QRCBAT,ADL-P_5SGC1,ADL-P_5SGC2,ADL_M_QRC_BAT,ADL-M_5SGC1,ADL-M_3SDC2,ADL-M_2SDC1,ADL-M_2SDC2,ADL-N_QRC_BAT,RPL_S_QRCBAT,ADL_N_REV0,ADL-N_REV1,MTL_IFWI_BAT,ADL_SBGA_5GC,ADL_SBGA_3DC1,ADL_SBGA_3DC2,ADL_SBGA_3DC3,ADL_SBGA_3DC4,ADL_SBGA_3DC,RPL_Px_QRC,ADL-S_Post-Si_In_Production,MTL_IFWI_IAC_CSE,MTL_IFWI_IAC_PUNIT,MTL_IFWI_IAC_DMU,MTL_IFWI_CBV_DMU,MTL_IFWI_CBV_PUNIT,MTL_IFWI_CBV_ChipsetInit,MTL_IFWI_CBV_BIOS,RPL_Px_PO_New_P2,ADL-N_Post-Si_In_Production,RPL-S_Post-Si_In_Production,RPL-sbga_QRC_BAT,ARL_Px_IFWI_CI,RPL_readiness_kit,RPL_P_QRC,ARL_S_IFWI_0.8PSS</t>
  </si>
  <si>
    <t>Verify Onboard LAN connectivity/functionality</t>
  </si>
  <si>
    <t>CSS-IVE-71019</t>
  </si>
  <si>
    <t>AML_5W_Y22_ROW_PV,AMLR_Y42_PV_RS6,CFL_H62_RS2_PV,CFL_H62_RS3_PV,CFL_H62_RS4_PV,CFL_H62_RS5_PV,CFL_H62_uSFF_KC_RS4_PV,CFL_H82_RS5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t>
  </si>
  <si>
    <t>GbE,LAN</t>
  </si>
  <si>
    <t>BC-RQTBC-12579
TGL Requirement coverage: 220195222, 220194364, 
ADL: 2203201703
MTL:16011786599</t>
  </si>
  <si>
    <t>Onboard LAN connectivity/functionality should work without any issue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</si>
  <si>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</si>
  <si>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This TC is to Validate Onboard LAN connectivity/functionality</t>
  </si>
  <si>
    <t>ICL-FW-PSS0.5,ICL_PSS_BAT_NEW,GLK-RS3-10_IFWI,InProdATMS1.0_03March2018,PSE 1.0,ICL_RVPC_NA,TGL_ERB_PO,OBC-CNL-PCH-GBE-Connectivity-LAN,OBC-CFL-PCH-GBE-Connectivity-LAN,OBC-ICL-PCH-GBE-Connectivity-LAN,OBC-TGL-PCH-GBE-Connectivity-LAN,GLK_ATMS1.0_Automated_TCs,KBLR_ATMS1.0_Automated_TCs,IFWI_Payload_GBE,RKL-S X2_(CML-S+CMP-H)_S62,RKL-S X2_(CML-S+CMP-H)_S102,MTL_PSS_0.8,RPL_S_PSS_BASE,UTR_SYNC,LNL_M_PSS0.8,RPL_S_MASTER,RPL_S_BackwardComp,MTL_M_MASTER,MTL_P_MASTER,ADL-S_4SDC2,TGL_H_MASTER,IFWI_TEST_SUITE,IFWI_COMMON_UNIFIED,MTL_Test_Suite,IFWI_FOC_BAT,TGL_H_5SGC1,TGL_H_4SDC1,TGL_H_4SDC2,TGL_H_4SDC3,RPL-S_ 5SGC1,RPL-S_4SDC2,RPL-S_2SDC1,RPL-S_2SDC2,RPL-S_2SDC3,ADL-P_5SGC2,ADL-P_2SDC4,ADL-P_3SDC5,RPL-Px_5SGC1,MTL_S_PSS_0.8,MTL_S_IFWI_PSS_0.8,RPL_S_IFWI_PO_Phase3,NA_4_FHF,MTL_IFWI_BAT,ADL_SBGA_5GC,ADL-M_3SDC2,RPL-S-3SDC2,RPL-P_3SDC2,RPL_P_PSS_BIOS,RPL_Px_PO_P3,RPL-P_5SGC1,RPL-P_4SDC1,RPL-P_PNP_GC,MTL-M_3SDC3,MTL_IFWI_IAC_GBe,RPL_SBGA_IFWI_PO_Phase3,RPL-SBGA_5SC,RPL-SBGA_3SC,RPL-SBGA_2SC2,MTL_IFWI_CBV_GBe,MTL_IFWI_CBV_BIOS,MTL-P_2SDC5,MTL-P_5SGC1,RPL_P_PO_P3,RPL-S_2SDC8,RPL-SBGA_4SC,RPL-Px_4SP2,RPL-P_2SDC3,,ARL_Px_IFWI_CI,MTL_M_P_PV_POR,RPL-SBGA_3SC-2,MTLSGC1, MTLSDC2, MTLSDC4, MTLSDC5, 
,RPL_P_Q0_DC2_PO_P3, LNLM5SGC, LNLM3SDC2,ARL_S_IFWI_0.8PSS, MTLSGC1, MTLSDC1, MTLSDC4, MTLSGC1, MTLSDC1,  MTLSDC4, RPL-P_5SGC1, RPL-P_2SDC3</t>
  </si>
  <si>
    <t>Verify SUT wake from S0i3 by CNVi Wi-Fi wake event</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</si>
  <si>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</si>
  <si>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</si>
  <si>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</si>
  <si>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</si>
  <si>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</si>
  <si>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ocketlake,bios.tigerlake,bios.whiskeylake,ifwi.arrowlake,ifwi.coffeelake,ifwi.cometlake,ifwi.icelake,ifwi.lunarlake,ifwi.meteorlake,ifwi.raptorlake,ifwi.tigerlake,ifwi.whiskeylake</t>
  </si>
  <si>
    <t>bios.alderlake,bios.coffeelake,bios.jasperlake,bios.lunarlake,bios.raptorlake,bios.rocketlake,bios.tigerlake,bios.whiskeylake,ifwi.coffeelake,ifwi.meteorlake,ifwi.raptorlake,ifwi.tigerlake,ifwi.whiskeylake</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</si>
  <si>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</si>
  <si>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3SDC2,ADL-M_2SDC2,RPL-S_3SDC1,RPL-S_5SGC1,RPL-P_5SGC1,RPL-P_3SDC2,RPL-S_2SDC7,ADL_SBGA_3DC3,RPL-P_2SDC4,RPL-P_4SDC1,RPL-P_PNP_GC,ADL_SBGA_3DC4,MTL-M_5SGC1,MTL-M_4SDC1,MTL-M_4SDC2,MTL-M_2SDC4,MTL-M_2SDC5,MTL-M_2SDC6,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t>
  </si>
  <si>
    <t>Verify SUT wakes from S0i3/C-MoS using Bluetooth (BT Devices)</t>
  </si>
  <si>
    <t>CSS-IVE-65480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</si>
  <si>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KBLR_Y22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t>
  </si>
  <si>
    <t>CNVi,discrete WiFi/BT,MoS (Modern Standby),S0ix-states</t>
  </si>
  <si>
    <t>BC-RQTBC-10036
BC-RQTBC-10041
ICL:BC-RQTBC-15307
TGL:BC-RQTBCTL-1132
TGL Requirement coverage: BC-RQTBCTL-484
JSL : BC-RQTBC-16705,LKF: 4_335-LZ-798,
JSLP: 1607196254,1607196132,1607196163,1607196137
RKL:2203203090
ADL: 2203202751
MTL:16011327273</t>
  </si>
  <si>
    <t>Verify System should wake form S0i3/Connected MOS after BT device Event</t>
  </si>
  <si>
    <t>Integration</t>
  </si>
  <si>
    <t>Objective of the test case is to Verify SUT wakes from S0i3/CMOS using Bluetooth (BT Devices)</t>
  </si>
  <si>
    <t>ICL-ArchReview-PostSi,UDL2.0_ATMS2.0,LKF_PO_Phase3,LKF_PO_New_P3,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Payload_Platform,MTL_PSS_1.0,RKL-S X2_(CML-S+CMP-H)_S62,RKL-S X2_(CML-S+CMP-H)_S102,UTR_SYNC,MTL_M_MASTER,MTL_P_MASTER,RPL_S_MASTER,RPL_S_BackwardComp,ADL-S_ 5SGC_1DPC,ADL-S_4SDC1,ADL-S_4SDC2,ADL-S_4SDC3,ADL-S_3SDC4,ADL_N_MASTER,ADL_N_5SGC1,ADL_N_4SDC1,ADL_N_3SDC1,ADL_N_2SDC1,ADL_N_2SDC2,TGL_H_MASTER,IFWI_TEST_SUITE,IFWI_COMMON_UNIFIED,MTL_Test_Suite,IFWI_FOC_BAT,TGL_H_5SGC1,TGL_H_4SDC1,RPL-S_ 5SGC1,RPL-S_4SDC1,RPL-S_4SDC2,RPL-S_2SDC1,RPL-S_2SDC2,RPL-S_2SDC3,ADL-P_5SGC1,ADL-P_5SGC2,ADL-M_5SGC1,ADL-M_4SDC1,ADL-M_3SDC1,ADL-M_3SDC3,ADL-M_2SDC1,ADL-P_4SDC1,ADL_N_REV0RPL-Px_5SGC1,ADL-N_REV1,MTL_IFWI_BAT,ADL_SBGA_5GC,RPL-SBGA_5SC,ADL-M_3SDC2,ADL-M_2SDC2,RPL-S_3SDC1,RPL-S_3SDC3,MTL_PSS_CMS,RPL-S_5SGC1,RPL-P_4SDC1,RPL-P_5SGC1,RPL-S_2SDC7,ADL_SBGA_3DC3,ADL_SBGA_3DC1,ADL_SBGA_3DC2,ADL_SBGA_3DC4,MTL-M_3SDC3,MTL-M_5SGC1,MTL-M_4SDC1,MTL-M_4SDC2,MTL-M_2SDC4,MTL-M_2SDC5,MTL-M_2SDC6,MTL_IFWI_QAC,RPL-SBGA_4SC,RPL-SBGA_2SC1,RPL-SBGA_2SC2,MTL IFWI_Payload_Platform-Val,MTL-P_5SGC1,MTL-P_4SDC1,MTL-P_4SDC2,MTL-P_3SDC3,MTL-P_3SDC4,MTL-P_2SDC5,MTL-P_2SDC6,MTL_A0_P1,RPL-S_2SDC8,RPL-Px_4SP2,RPL-Px_2SDC1,MTL_PSS_1.0_Block,MTL_PSS_1.1,ARL_S_PSS1.1,MTLSGC1,MTLSDC1,MTLSDC2,MTLSDC3,MTLSDC4,MTLSDC5,,LNLM5SGC,LNLM4SDC1,LNLM3SDC3,LNLM3SDC4,LNLM3SDC5,LNLM2SDC6,LNLM3SDC2,ARL_S_PSS1.0, MTLSGC1, MTLSDC1, MTLSDC2, MTLSDC3, MTLSDC4, MTLSDC5, MTLSGC1, MTLSDC1, MTLSDC2, MTLSDC3, MTLSDC4, MTLSDC5, RPL-SBGA_5SC, RPL-SBGA_4SC, RPL-SBGA_3SC, RPL-Px_4SP2, RPL-Px_2SDC1</t>
  </si>
  <si>
    <t>Client-IFWI</t>
  </si>
  <si>
    <t>open.test_review_phase</t>
  </si>
  <si>
    <t>Verify Headphone plug/unplug Event wake system from CMS</t>
  </si>
  <si>
    <t>bios.platform,fw.ifwi.bios,fw.ifwi.pmc</t>
  </si>
  <si>
    <t>CSS-IVE-71144</t>
  </si>
  <si>
    <t>GLK_B0_RS3_PV,LKF_A0_RS4_Alpha,LKF_B0_RS4_Beta,LKF_B0_RS4_PV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t>
  </si>
  <si>
    <t>S0ix-states,USB/XHCI ports</t>
  </si>
  <si>
    <t>BC-RQTBC-10052
BC-RQTBCLF-459</t>
  </si>
  <si>
    <t>SUT should wake from S0i3 for Headphone event and Display should be OFF</t>
  </si>
  <si>
    <t>bios.apollolake,bios.arrowlake,bios.broxton,bios.geminilake,bios.lakefield,bios.lunarlake,bios.meteorlake,bios.raptorlake,bios.rocketlake,ifwi.apollolake,ifwi.arrowlake,ifwi.broxton,ifwi.geminilake,ifwi.lakefield,ifwi.lunarlake,ifwi.meteorlake,ifwi.raptorlake</t>
  </si>
  <si>
    <t>bios.apollolake,bios.arrowlake,bios.broxton,bios.geminilake,bios.lakefield,bios.lunarlake,bios.meteorlake,bios.raptorlake,bios.rocketlake,ifwi.apollolake,ifwi.broxton,ifwi.geminilake,ifwi.lakefield,ifwi.meteorlake,ifwi.raptorlake</t>
  </si>
  <si>
    <t> Headphone plug/unplug Event wake system from CMS</t>
  </si>
  <si>
    <t>ADL-M_5SGC1,ADL-M_3SDC1,ADL-M_3SDC2,ADL-M_2SDC1,ADL-M_2SDC2,UDL2.0_ATMS2.0,OBC-LKF-PCH-AVS-Audio-HDA_Headphone,MTL_PSS_1.1,ARL_S_PSS1.1,UTR_SYNC,MTL_Test_Suite,RPL_S-MASTER,RPL_S_BackwardComp,MTL_P_MASTER,MTL_M_MASTER,IFWI_COMMON_UNIFIED,IFWI_TEST_SUITE,RPL_Steps_Tag_NA,MTL_Steps_Tag_NA,RPL-Px_5SGC1,RPL-Px_3SDC1,RPL-P_5SGC1,RPL-P_4SDC1,RPL-P_3SDC2,RPL-P_2SDC4,RPL-S_ 5SGC1,RPL-S_4SDC1,RPL-S_4SDC2,RPL-S_2SDC1,RPL-S_2SDC2,RPL-S_2SDC3,MTL_IFWI_BAT,RPL-P_3SDC3,RPL-P_PNP_GC,RPL-S_2SDC7,MTL-M_5SGC1,MTL-M_4SDC1,MTL-M_4SDC2,MTL-M_3SDC3,MTL-M_2SDC4,MTL-M_2SDC5,MTL-M_2SDC6,MTL_IFWI_CBV_PMC,MTL_IFWI_CBV_BIOS,MTL-P_5SGC1,MTL-P_4SDC1,MTL-P_4SDC2,MTL-P_3SDC3,MTL-P_3SDC4,MTL-P_2SDC5,MTL-P_2SDC6,LNL_M_PSS1.1,RPL-S_2SDC8,RPL-P_2SDC4,RPL-P_2SDC5,RPL-P_2SDC6,RPL-Px_4SP2,RPL-Px_2SDC1, MTLSGC1,MTLSDC1,MTLSDC2,MTLSDC4,LNLM5SGC,LNLM4SDC1,LNLM3SDC2,LNLM3SDC3,LNLM3SDC4,LNLM3SDC5,LNLM2SDC6,MTLSGC1,MTLSDC1,MTLSDC2,MTLSDC4,MTLSDC5</t>
  </si>
  <si>
    <t>Verify that the microcode patch is loaded and applied</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</si>
  <si>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</si>
  <si>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</si>
  <si>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</si>
  <si>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</si>
  <si>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</si>
  <si>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The microcode patch gets Initialized properly  by default.</t>
  </si>
  <si>
    <t>CFL_Automation_Production,InProdATMS1.0_03March2018,PSE 1.0,OBC-CNL-CPU-MC-Security-SGX,OBC-CFL-CPU-MC-Security,OBC-LKF-CPU-MC-Security,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1,RPL-S_4SDC2,RPL-S_4SDC1,RPL-S_3SDC1,ADL-M_3SDC1,RPL-SBGA_5SC,RPL-SBGA_4SC,RPL-SBGA_3SC1,RPL-P_5SGC1,RPL-P_2SDC4,RPL-P_PNP_GC,RPL-P_4SDC1,RPL-P_3SDC2,RPL-Px_5SGC1,ADL_N_MASTER,ADL-M_PO_Phase1,TGL_R_MASTER,RPL-S_ 5SGC1,RPL-S_2SDC7,RPL_S_MASTER,RPL_S_BackwardCompc,ADL-S_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ARL_S_IFWI_0.8PSS,MTLSGC1, MTLSDC4,MTLSDC2,MTLSDC1,MTLSDC5,MTLSDC3</t>
  </si>
  <si>
    <t>System stability test while performing warm reset (S5) Cycles with ongoing video playback</t>
  </si>
  <si>
    <t>CSS-IVE-80396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</si>
  <si>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</si>
  <si>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audio codecs,HDMI,S-states</t>
  </si>
  <si>
    <t>BC-RQTBC-10101  
Test Coverage for stress scenarios by interrupting video playback by change in Power states of system under test.
BC-RQTBC-13413
BC-RQTBCTL-650
RKL: 2203201597
JSL: 1607196281,2203201597
ADL: 2203201694</t>
  </si>
  <si>
    <t>System should be stable when video playback gets interrupted by performing warm reset cycles</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</si>
  <si>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</si>
  <si>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</si>
  <si>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Stress</t>
  </si>
  <si>
    <t>System should be stable when video playback gets interrupted by performing warm reset
Android related steps:
Step 1 - Connect the DUT to an AV device
Step 2 - Go to Android videos and open any video 
Step 3 - While video is playing perform warm reset by pressing power button and select power off option.
Step 4 - Boot to android OS and navigate through apps and play any video in device
Step 5 - Repeat test for 10 times
Expected Results:
DUT should be able to play video without any issues pre and post S5 interrupt.
Note: Please make sure both audio and video output should be from AV device connected and should be proper.</t>
  </si>
  <si>
    <t>ICL-ArchReview-PostSi,InProdATMS1.0_03March2018,PSE 1.0,OBC-CNL-GPU-DDI-Display-Video,OBC-CFL-GPU-DDI-Display-Video,OBC-ICL-GPU-DDI-Display-Video,OBC-TGL-GPU-DDI-Display-Video,GLK_ATMS1.0_Automated_TCs,CML_DG1_Delta,ADL_S_Dryrun_Done,IFWI_Payload_Platform,RKL-S X2_(CML-S+CMP-H)_S102,RKL-S X2_(CML-S+CMP-H)_S62,MTL_PSS_1.1,ARL_S_PSS1.1,RPL_S_PSS_BASE,UTR_SYNC,LNL_M_PSS0.8,RPL_S_MASTER,RPL_S_BackwardComp,ADL-S_4SDC1,ADL-S_4SDC2,ADL-S_4SDC3,ADL-S_3SDC4,ADL_N_MASTER,ADL_N_5SGC1,ADL_N_4SDC1,ADL_N_3SDC1,ADL_N_2SDC1,ADL_N_2SDC2,ADL_N_2SDC3,TGL_H_MASTER,MTL_Test_Suite,IFWI_TEST_SUITE,IFWI_COMMON_UNIFIED,RPL-S_ 5SGC1,RPL-S_4SDC1,RPL-S_4SDC2,RPL-S_2SDC1,RPL-S_2SDC2,RPL-S_2SDC3,ADL-P_5SGC1,ADL-P_5SGC2,ADL-M_5SGC1,RPL_Steps_Tag_NA,MTL_Steps_Tag_NA,RPL-Px_5SGC1,RPL-Px_4SDC1,RPL-P_5SGC1,RPL-P_4SDC1,RPL-P_3SDC2,RPL-P_2SDC4,ADL_SBGA_5GC,ADL_SBGA_3DC1,ADL_SBGA_3DC2,ADL_SBGA_3DC3,ADL_SBGA_3DC4,RPL-SBGA_5SC,RPL-SBGA_3SC1,ADL-M_3SDC1,ADL-M_3SDC2,ADL-M_2SDC1,ADL-M_2SDC2,RPL_P_PSS_BIOS,RPL-P_3SDC3,RPL-P_PNP_GC,RPL-S_2SDC7,MTL-M_5SGC1,MTL-M_4SDC1,MTL-M_4SDC2,MTL-M_3SDC3,MTL-M_2SDC4,MTL-M_2SDC5,MTL-M_2SDC6,MTL-P_5SGC1,MTL-P_4SDC1,MTL-P_4SDC2,MTL-P_3SDC3,MTL-P_3SDC4,MTL-P_2SDC5,MTL-P_2SDC6,LNL_M_PSS1.1,RPL-P_2SDC3,RPL-P_2SDC5,RPL-P_2SDC6,RPL-Px_4SP2,RPL-Px_2SDC1,MTL_M_P_PV_POR, MTLSGC1,MTLSDC1,MTLSDC2,MTLSDC3</t>
  </si>
  <si>
    <t>System stability test while performing Hibernate (S4) cycles with ongoing video playback</t>
  </si>
  <si>
    <t>CSS-IVE-80397</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</si>
  <si>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</si>
  <si>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Test Coverage for stress scenarios by interrupting video playback by change in Power states of system under test.
BC-RQTBC-10156  
BC-RQTBC-13413
BC-RQTBCTL-650
RKL: 2203201597
JSL: 1607196281,2203201597
ADL: 2203201694</t>
  </si>
  <si>
    <t>System should be stable when video playback gets interrupted by performing S4 cycles</t>
  </si>
  <si>
    <t>System should be stable when video playback gets interrupted by S4</t>
  </si>
  <si>
    <t>ICL-ArchReview-PostSi,UDL2.0_ATMS2.0,OBC-CNL-GPU-DDI-Display-Video,OBC-CFL-GPU-DDI-Display-Video,OBC-ICL-GPU-DDI-Display-Video,OBC-TGL-GPU-DDI-Display-Video,CML_DG1_Delta,ADL_S_Dryrun_Done,IFWI_Payload_Platform,RKL-S X2_(CML-S+CMP-H)_S102,RKL-S X2_(CML-S+CMP-H)_S62,UTR_SYNC,LNL_M_PSS0.8,RPL_S_MASTER,RPL_S_BackwardComp,ADL-S_4SDC1,ADL-S_4SDC2,ADL-S_4SDC3,ADL-S_3SDC4,ADL_N_MASTER,ADL_N_5SGC1,ADL_N_4SDC1,ADL_N_3SDC1,ADL_N_2SDC1,ADL_N_2SDC2,ADL_N_2SDC3,TGL_H_MASTER,MTL_Test_Suite,IFWI_COMMON_UNIFIED,IFWI_TEST_SUITE,RPL-S_ 5SGC1,RPL-S_4SDC1,RPL-S_4SDC2,RPL-S_2SDC1,RPL-S_2SDC2,RPL-S_2SDC3,MTL_P_MASTER,MTL_M_MASTER,ADL-P_5SGC1,ADL-P_5SGC2,ADL-M_5SGC1,RPL_Steps_Tag_NA,MTL_Steps_Tag_NA,RPL-Px_5SGC1,RPL-Px_4SDC1,RPL-P_4SDC1,RPL-P_3SDC2,RPL-P_2SDC4,ADL_SBGA_5GC,ADL_SBGA_3DC1,ADL_SBGA_3DC2,ADL_SBGA_3DC3,ADL_SBGA_3DC4,RPL-SBGA_5SC,RPL-SBGA_3SC1,ADL-M_5SGC1,ADL-M_3SDC1,ADL-M_3SDC2,ADL-M_2SDC1,ADL-M_2SDC2,RPL-P_3SDC3,RPL-P_PNP_GC,RPL-S_2SDC7,MTL-M_5SGC1,MTL-M_4SDC1,MTL-M_4SDC2,MTL-M_3SDC3,MTL_IFWI_CBV_PMC,MTL IFWI_Payload_Platform-Val,MTL-P_5SGC1,MTL-P_4SDC1,MTL-P_4SDC2,MTL-P_3SDC3,MTL-P_3SDC4,MTL-P_2SDC5,MTL-P_2SDC6,RPL-P_2SDC3,RPL-P_2SDC5,RPL-P_2SDC6,RPL-Px_4SP2,RPL-Px_2SDC1, MTLSGC1,MTLSDC1,MTLSDC2,MTLSDC3,MTLSDC5</t>
  </si>
  <si>
    <t>System stability test while performing Sleep S3 cycles with ongoing video playback on external displays</t>
  </si>
  <si>
    <t>CSS-IVE-80398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</si>
  <si>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</si>
  <si>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BC-RQTBC-10036  Test Coverage for stress scenarios by interrupting video playback by change in Power states of system under test.
BC-RQTBC-13413
BC-RQTBCTL-650
RKL: 2203201597
JSL: 1607196281,2203201597
ADL: 2203201694</t>
  </si>
  <si>
    <t>System should be stable when video playback gets interrupted by performing S3 cycles</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</si>
  <si>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lunarlake,ifwi.meteorlake,ifwi.raptorlake,ifwi.tigerlake,ifwi.whiskeylake</t>
  </si>
  <si>
    <t>bios.alderlake,bios.apollolake,bios.arrow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</si>
  <si>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video playback gets interrupted by performing sleep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</si>
  <si>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ADL-M_5SGC1,ADL-M_3SDC1,ADL-M_3SDC2,ADL-M_2SDC1,ADL-M_2SDC2,RPL-P_5SGC1,RPL-P_4SDC1,ICL-ArchReview-PostSi,UDL2.0_ATMS2.0,OBC-CNL-GPU-DDI-Display-Video,OBC-CFL-GPU-DDI-Display-Video,OBC-ICL-GPU-DDI-Display-Video,OBC-TGL-GPU-DDI-Display-Video,IFWI_Payload_Platform,RKL-S X2_(CML-S+CMP-H)_S62,RKL-S X2_(CML-S+CMP-H)_S102,UTR_SYNC,RPL_S_MASTER,RPL_S_BackwardComp,ADL-S_4SDC1,ADL-S_4SDC2,ADL-S_4SDC3,ADL-S_3SDC4,ADL_N_MASTER,ADL_N_5SGC1,ADL_N_4SDC1,ADL_N_3SDC1,ADL_N_2SDC1,ADL_N_2SDC3,TGL_H_MASTER,MTL_Test_Suite,IFWI_TEST_SUITE,IFWI_COMMON_UNIFIED,RPL-S_ 5SGC1,RPL-S_4SDC1,RPL-S_4SDC2,RPL-S_2SDC1,RPL-S_2SDC2,RPL-S_2SDC3,MTL_P_MASTER,MTL_M_MASTER,ADL-P_5SGC2,RPL_Steps_Tag_NA,MTL_Steps_Tag_NA,RPL-Px_5SGC1,RPL-Px_3SDC1,RPL-P_5SGC1,RPL-P_4SDC1,ADL_SBGA_5GC,ADL_SBGA_3DC1,ADL_SBGA_3DC2,ADL_SBGA_3DC3,ADL_SBGA_3DC4,RPL-P_3SDC3,RPL-P_PNP_GC,RPL-S_2SDC7,MTL-M_5SGC1,MTL-M_4SDC1,MTL-M_4SDC2,MTL-M_3SDC3,MTL-M_2SDC4,MTL-M_2SDC5,MTL-M_2SDC6,MTL_IFWI_CBV_PMC,MTL IFWI_Payload_Platform-Val,MTL-P_5SGC1,MTL-P_4SDC1,MTL-P_4SDC2,MTL-P_3SDC3,MTL-P_3SDC4,RPL-P_4SDC1,RPL-Px_4SP2,RPL-Px_2SDC1, MTLSGC1,MTLSDC3,MTLSDC5,RPL-SBGA_4SC</t>
  </si>
  <si>
    <t>System stability test while performing Hybrid Sleep cycles with ongoing video playback</t>
  </si>
  <si>
    <t>CSS-IVE-80694</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</si>
  <si>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</si>
  <si>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Test Coverage for stress scenarios by interrupting video playback by change in Power states of system under test.
BC-RQTBC-10036  
BC-RQTBC-13413
BC-RQTBCTL-650
RKL: 2203201597
JSL: 1607196281,2203201597
ADL: 2203201694</t>
  </si>
  <si>
    <t>System should be stable when video playback gets interrupted by performing Hybrid sleep cycles</t>
  </si>
  <si>
    <t>bios.alderlake,bios.apollolake,bios.arrowlake,bios.cannonlake,bios.coffeelake,bios.cometlake,bios.geminilake,bios.icelake-client,bios.jasperlake,bios.kabylake,bios.kabylake_r,bios.meteorlake,bios.raptorlake,bios.rocketlake,bios.tigerlake,bios.whiskeylake,ifwi.apollolake,ifwi.arrowlake,ifwi.cannonlake,ifwi.coffeelake,ifwi.cometlake,ifwi.geminilake,ifwi.icelake,ifwi.kabylake,ifwi.kabylake_r,ifwi.meteorlake,ifwi.raptorlake,ifwi.tigerlake,ifwi.whiskeylake</t>
  </si>
  <si>
    <t>ADL-M_5SGC1,ADL-M_3SDC1,ADL-M_3SDC2,ADL-M_2SDC1,ADL-M_2SDC2,ICL-ArchReview-PostSi,UDL2.0_ATMS2.0,OBC-CNL-GPU-DDI-Display-Video,OBC-CFL-GPU-DDI-Display-Video,OBC-ICL-GPU-DDI-Display-Video,OBC-TGL-GPU-DDI-Display-Video,CML_DG1_Delta,IFWI_Payload_Platform,RKL-S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X2_(CML-S+CMP-H)_S62,UTR_SYNC,RPL_S_MASTER,RPL_S_BackwardComp,ADL-S_4SDC1,ADL-S_4SDC2,ADL-S_4SDC3,ADL-S_3SDC4,ADL_N_MASTER,ADL_N_5SGC1,ADL_N_4SDC1,ADL_N_3SDC1,ADL_N_2SDC1,ADL_N_2SDC2,ADL_N_2SDC3,TGL_H_MASTER,MTL_Test_Suite,IFWI_TEST_SUITE,IFWI_COMMON_UNIFIED,RPL-S_ 5SGC1,RPL-S_4SDC1,RPL-S_4SDC2,RPL-S_2SDC1,RPL-S_2SDC2,RPL-S_2SDC3,MTL_P_MASTER,MTL_M_MASTER,ADL-P_5SGC2,RPL-Px_5SGC1,RPL-Px_3SDC1,RPL-P_4SDC1,RPL-P_3SDC2,RPL-P_2SDC4,ADL_SBGA_5GC,ADL_SBGA_3DC1,ADL_SBGA_3DC2,ADL_SBGA_3DC3,ADL_SBGA_3DC4,RPL-SBGA_5SC,RPL-SBGA_3SC1,RPL-P_3SDC3,RPL-P_PNP_GC,RPL-S_2SDC7,MTL-M_5SGC1,MTL-M_4SDC1,MTL-M_4SDC2,MTL-M_3SDC3,MTL-M_2SDC4,MTL-M_2SDC5,MTL-M_2SDC6,MTL_IFWI_CBV_PMC,MTL IFWI_Payload_Platform-Val,MTL IFWI_Payload_Platform-Val,MTL IFWI_Payload_Platform-Val,MTL-P_5SGC1,MTL-P_4SDC1,MTL-P_4SDC2,MTL-P_3SDC3,MTL-P_3SDC4,MTL-P_2SDC5,MTL-P_2SDC6,RPL-P_2SDC3,RPL-P_2SDC5,RPL-P_2SDC6,RPL-Px_4SP2,RPL-Px_2SDC1, MTLSGC1,MTLSDC1,MTLSDC2</t>
  </si>
  <si>
    <t>Validate Cold Reboot Cycles with Online Video Streaming</t>
  </si>
  <si>
    <t>CSS-IVE-86579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</si>
  <si>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</si>
  <si>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WiFi/BT,HDMI,HDMI-Audio,S-states</t>
  </si>
  <si>
    <t>Test Coverage for stress scenarios by interrupting online video playback by change in Power states of system under test.
BC-RQTBC-13413
BC-RQTBCTL-650
RKL: 2203201597
JSL: 1607196281,2203201597
ADL: 2203201694</t>
  </si>
  <si>
    <t>System should be stable when online video playback gets interrupted by performing G3</t>
  </si>
  <si>
    <t>bios.alderlake,bios.amberlake,bios.apollo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</si>
  <si>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G3
Android related steps:
Step 1 - Connect the DUT to an AV device
Step 2 - Connect Device to internet and play any online video 
Step 3 - While video is playing perform G3
Step 4 - Connect power and boot to android OS and repeat step 2
Expected Results:
DUT should be able to play online video without any issues pre and post G3 interrupt.
Note: Please make sure both audio and video output should be from AV device connected and should be proper.</t>
  </si>
  <si>
    <t>ICL-ArchReview-PostSi,ATMS2Activity,UDL_2.0,UDL_ATMS2.0,UDL2.0_ATMS2.0,OBC-ICL-PCH-AVS-Graphics-Video,OBC-TGL-PCH-AVS-Graphics-Video,CML_DG1_Delta,TGL_U_GC_DC,IFWI_Payload_Platform,RKL-S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MTLSGC1,MTLSDC1,MTLSDC2,MTLSDC3,MTLSDC4,RPL_S_MASTER,RPL_S_BackwardComp,ADL-S_4SDC1,ADL-S_4SDC2,ADL-S_4SDC3,ADL-S_3SDC4,ADL_N_MASTER,ADL_N_5SGC1,ADL_N_4SDC1,ADL_N_3SDC1,ADL_N_2SDC1,ADL_N_2SDC2,ADL_N_2SDC3,TGL_H_MASTER,MTL_Test_Suite,IFWI_COMMON_UNIFIED,IFWI_TEST_SUITE,RPL-S_ 5SGC1,RPL-S_4SDC1,RPL-S_4SDC2,RPL-S_2SDC1,RPL-S_2SDC2,RPL-S_2SDC3,ADL-P_5SGC1,ADL-P_5SGC2,ADL-M_5SGC1,ADL-M_3SDC2,RPL_Steps_Tag_NA,MTL_Steps_Tag_NA,RPL-Px_5SGC1,RPL-Px_4SDC1,RPL-P_5SGC1,RPL-P_4SDC1,RPL-P_3SDC2,RPL-P_2SDC4,ADL_N_REV0,ADL-N_REV1,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t>
  </si>
  <si>
    <t>Validate Warm Reboot Cycles with Online Video Streaming</t>
  </si>
  <si>
    <t>CSS-IVE-86580</t>
  </si>
  <si>
    <t>Test Coverage for stress scenarios by interrupting online video playback by change in Power states of system under test.
BC-RQTBC-13413
BC-RQTBCTL-650
BC-RQTBCTL-473
RKL: 2203201597,2203203072
JSL: 1607196281,2203201597
ADL: 2203201694</t>
  </si>
  <si>
    <t>System should be stable when online video playback gets interrupted by performing warm reset cycles</t>
  </si>
  <si>
    <t>System should be stable when online video playback gets interrupted by performing warm reset
Android related steps:
Step 1 - Connect the DUT to an AV device
Step 2 - Connect Device to internet and play any online video  
Step 3 - While video is playing perform warm reset by pressing power button and select power off option.
Step 4 - Boot to android OS and repeat step 2
Step 5 - Repeat test for 10 times
Expected Results:
DUT should be able to play video without any issues pre and post S5 interrupt.
Note: Please make sure both audio and video output should be from AV device connected and should be proper.</t>
  </si>
  <si>
    <t>ICL-ArchReview-PostSi,ATMS2Activity,UDL_2.0,UDL_ATMS2.0,UDL2.0_ATMS2.0,OBC-ICL-PCH-AVS-Graphics-Video,OBC-TGL-PCH-AVS-Graphics-Video,CML_DG1_Delta,IFWI_Payload_Platform,RKL-S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MTL_M__MASTER,MTL_P_MASTER,TGL_H_MASTER,MTL_Test_Suite,IFWI_TEST_SUITE,IFWI_COMMON_UNIFIED,RPL-S_ 5SGC1,RPL-S_4SDC1,RPL-S_4SDC2,RPL-S_2SDC1,RPL-S_2SDC2,RPL-S_2SDC3,ADL-P_5SGC1,ADL-P_5SGC2,ADL-M_5SGC1,ADL-M_3SDC2,RPL_Steps_Tag_NA,MTL_Steps_Tag_NA,RPL-Px_5SGC1,RPL-Px_4SDC1,RPL-P_5SGC1,RPL-P_4SDC1,RPL-P_3SDC2,RPL-P_2SDC4,RPL_S_PO_P3,ADL_SBGA_5GC,ADL_SBGA_3DC1,ADL_SBGA_3DC2,ADL_SBGA_3DC3,ADL_SBGA_3DC4,RPL-SBGA_5SC,RPL-SBGA_3SC1,ADL-M_3SDC1,ADL-M_2SDC1,ADL-M_2SDC2,RPL-P_3SDC3,RPL-P_PNP_GC,RPL-S_2SDC7,RPL_Px_PO_P3,MTL-M_5SGC1,MTL-M_4SDC1,MTL-M_4SDC2,MTL-M_3SDC3,MTL-M_2SDC4,MTL-M_2SDC5,MTL-M_2SDC6,RPL_SBGA_PO_P3,MTL_IFWI_CBV_PMC,MTL IFWI_Payload_Platform-Val,MTL-P_5SGC1,MTL-P_4SDC1,MTL-P_4SDC2,MTL-P_3SDC3,MTL-P_3SDC4,MTL-P_2SDC5,MTL-P_2SDC6,LNL_M_PSS1.1,RPL_P_PO_P3,RPL-P_2SDC3,RPL-P_2SDC5,RPL-P_2SDC6,RPL-Px_4SP2,RPL-Px_2SDC1,MTL_M_P_PV_POR
,RPL_P_Q0_DC2_PO_P3</t>
  </si>
  <si>
    <t>Validate Hibernate Cycles with Online Video Streaming</t>
  </si>
  <si>
    <t>CSS-IVE-86581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</si>
  <si>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</si>
  <si>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Test Coverage for stress scenarios by interrupting online video playback by change in Power states of system under test.
BC-RQTBC-13413
BC-RQTBCTL-650
BC-RQTBC-16455
BC-RQTBCTL-473
RKL: 2203201597,2203203072
JSL: 1607196281,2203201597
ADL: 2203201694</t>
  </si>
  <si>
    <t>System should be stable when online video playback gets interrupted by performing S4 cycles</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</si>
  <si>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</si>
  <si>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System should be stable when online video playback gets interrupted by S4</t>
  </si>
  <si>
    <t>ICL-ArchReview-PostSi,UDL2.0_ATMS2.0,OBC-ICL-PCH-AVS-Graphics-Video,OBC-TGL-PCH-AVS-Graphics-Video,CML_DG1_Delta,IFWI_Payload_Platform,RKL-S X2_(CML-S+CMP-H)_S62,RKL-S X2_(CML-S+CMP-H)_S102,MTL_PSS_1.1,ARL_S_PSS1.1,  UTR_SYNC, MTLSGC1,MTLSDC1,MTLSDC2,MTLSDC3,MTLSDC4,RPL_S_Master,RPL_S_BackwardComp,ADL-S_4SDC1,ADL-S_4SDC2,ADL-S_4SDC3,ADL-S_3SDC4,ADL_N_MASTER,ADL_N_5SGC1,ADL_N_4SDC1,ADL_N_3SDC1,ADL_N_2SDC1,ADL_N_2SDC2,ADL_N_2SDC3,MTL_P_MASTER,MTL_M__MASTER,TGL_H_MASTER,MTL_Test_Suite,IFWI_COMMON_UNIFIED,IFWI_TEST_SUITE,RPL-S_ 5SGC1,RPL-S_4SDC1,RPL-S_4SDC2,RPL-S_2SDC1,RPL-S_2SDC2,RPL-S_2SDC3,ADL-P_5SGC1,ADL-P_5SGC2,ADL-M_5SGC1,ADL-M_3SDC2,RPL_Steps_Tag_NA,MTL_Steps_Tag_NA,RPL-Px_5SGC1,RPL-Px_4SDC1,RPL-P_5SGC1,RPL-P_4SDC1,RPL-P_3SDC2,RPL-P_2SDC4,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IFWI_Payload_Platform-Val,MTL-P_5SGC1,MTL-P_4SDC1,MTL-P_4SDC2,MTL-P_3SDC3,MTL-P_3SDC4,MTL-P_2SDC5,MTL-P_2SDC6,LNL_M_PSS1.1,RPL-P_2SDC3,RPL-P_2SDC5,RPL-P_2SDC6,RPL-Px_4SP2,RPL-Px_2SDC1,MTL_M_P_PV_POR,RPL-Px_4SP2</t>
  </si>
  <si>
    <t>Validate Sleep Cycles with online video streaming</t>
  </si>
  <si>
    <t>CSS-IVE-86582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</si>
  <si>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</si>
  <si>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System should be stable when online video playback gets interrupted by performing S3 cycles</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</si>
  <si>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</si>
  <si>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online video playback gets interrupted by performing sleep</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</si>
  <si>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3,MTLSDC4,MTLSDC5,MTLSDC6,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t>
  </si>
  <si>
    <t>Validate Hybrid Sleep Cycles with online video streaming</t>
  </si>
  <si>
    <t>CSS-IVE-86583</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</si>
  <si>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P_ADP-LP_DDR4_PreAlpha,ADL-P_ADP-LP_DDR5_PreAlpha</t>
  </si>
  <si>
    <t>System should be stable when online video playback gets interrupted by performing Hybrid sleep cycles</t>
  </si>
  <si>
    <t>System stability test while performing Hybrid Sleep cycles with ongoing online video playback</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</si>
  <si>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4,MTLSDC5,MTLSDC6,RPL_S_MASTER,RPL_S_BackwardComp,ADL-S_4SDC1,ADL-S_4SDC2,ADL-S_4SDC3,ADL-S_3SDC4,ADL_N_MASTER,ADL_N_5SGC1,ADL_N_4SDC1,ADL_N_3SDC1,ADL_N_2SDC1,ADL_N_2SDC2,ADL_N_2SDC3,TGL_H_MASTER,MTL_Test_Suite,IFWI_COMMON_UNIFIED,IFWI_TEST_SUITE,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IFWI_Payload_Platform-Val,LNL_M_PSS1.1,RPL-P_2SDC3,RPL-P_2SDC5,RPL-P_2SDC6,RPL-Px_4SP2,RPL-Px_2SDC1,MTL_M_P_PV_POR,MTLSDC1,RPL-Px_4SP2</t>
  </si>
  <si>
    <t>Validate CMS/S0i3 cycles with online video streaming</t>
  </si>
  <si>
    <t>CSS-IVE-89996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</si>
  <si>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</si>
  <si>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WiFi/BT,HDMI,HDMI-Audio,MoS (Modern Standby)</t>
  </si>
  <si>
    <t>System should be stable when online video playback gets interrupted by performing S0i3(Modern standby) cycles</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</si>
  <si>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</si>
  <si>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S0i3 (Modern Standby)
Android related steps:
Step 1 - Connect the DUT to an AV device
Step 2 -Connect Device to internet and play any online video 
Step 3 - While video is playing perform S0i3 by pressing power button.
Step 4 - Wake from S0i3 and click play to resume online video playback.
Step 5 - Repeat test for 5 times
Expected Results:
DUT should be able to play online video without any issues pre and post S0i3 interrupt cycles
Note: Please make sure both audio and video output should be from AV device connected and should be proper.</t>
  </si>
  <si>
    <t>ICL-ArchReview-PostSi,UDL2.0_ATMS2.0,OBC-ICL-PCH-AVS-Graphics-Video,OBC-TGL-PCH-AVS-Graphics-Video,CML_DG1_Delta,IFWI_Payload_Platform,RKL-S X2_(CML-S+CMP-H)_S62,RKL-S X2_(CML-S+CMP-H)_S102,MTL_PSS_1.1,ARL_S_PSS1.1,UTR_SYNC,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1,ADL-P_5SGC2,ADL-M_5SGC1,ADL-M_3SDC2,RPL_Steps_Tag_NA,MTL_Steps_Tag_NA,RPL-Px_5SGC1,RPL-Px_4SDC1,RPL-P_5SGC1,RPL-P_4SDC1,RPL-P_3SDC2,RPL-P_2SDC4,ADL_N_REV0,ADL-N_REV1,ADL_SBGA_5GC,ADL_SBGA_3DC1,ADL_SBGA_3DC2,ADL_SBGA_3DC3,ADL_SBGA_3DC4,ADL-M_5SGC1,ADL-M_3SDC1,ADL-M_3SDC2,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 MTLSGC1,MTLSDC1,MTLSDC2,MTLSDC4,MTLSDC5</t>
  </si>
  <si>
    <t>Validate Graphics turbo frequency is achieved by system pre and post DMS/S0i3 cycle</t>
  </si>
  <si>
    <t>CSS-IVE-90979</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</si>
  <si>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KBL_H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</si>
  <si>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Gfx uController,iGfx,S0ix-states</t>
  </si>
  <si>
    <t>Scenarios to check system achieves graphics trubo frequency pre and post power cycles
BC-RQTBC-15288
BC-RQTBCLF-689
ADL: 2202557084</t>
  </si>
  <si>
    <t>SUT should reach Graphics Turbo Frequency successfully pre and post cycle</t>
  </si>
  <si>
    <t>bios.alderlake,bios.apollolake,bios.arrowlake,bios.broxton,bios.cannonlake,bios.cometlake,bios.geminilake,bios.icelake-client,bios.kabylake,bios.kabylake_r,bios.lakefield,bios.meteorlake,bios.raptorlake,bios.rocketlake,bios.tigerlake,ifwi.apollolake,ifwi.arrowlake,ifwi.broxton,ifwi.cannonlake,ifwi.cometlake,ifwi.geminilake,ifwi.icelake,ifwi.kabylake,ifwi.kabylake_r,ifwi.lakefield,ifwi.meteorlake,ifwi.raptorlake,ifwi.tigerlake</t>
  </si>
  <si>
    <t>bios.alderlake,bios.apollolake,bios.arrowlake,bios.cannonlake,bios.cometlake,bios.geminilake,bios.icelake-client,bios.kabylake,bios.kabylake_r,bios.lakefield,bios.meteorlake,bios.raptorlake,bios.rocketlake,bios.tigerlake,ifwi.apollolake,ifwi.cannonlake,ifwi.cometlake,ifwi.geminilake,ifwi.icelake,ifwi.kabylake,ifwi.kabylake_r,ifwi.lakefield,ifwi.meteorlake,ifwi.raptorlake,ifwi.tigerlake</t>
  </si>
  <si>
    <t>System should achieve Graphics turbo frequency pre and post S0i3(Modern Standby) cycle Android Related Steps: Step 1: Boot to Android OSStep 2: Download any graphics benchmark application from playstore and run itStep 3: Check whether graphics has reached turbo frequency while running graphics benchmark application.Step 4 :You can get GFX turbo value from either socwatch log or from CPU Z toolStep 5 : Perform S0i3 cycleStep 6 : Repeat steps 3 and 4 and check whether GFX has reached turbo frequency. Expected Result:GFX turbo frequency should be attained pre and post cycle. For BXT and APL it is 750 - 800 MHz based on CPU</t>
  </si>
  <si>
    <t>ICL-ArchReview-PostSi,ICL_RFR,UDL_2.0,UDL_ATMS2.0,UDL2.0_ATMS2.0,ICL_RVPC_NA,OBC-CNL-GPU-Punit-PM-Turbo,OBC-CFL-GPU-Punit-PM-Turbo,OBC-LKF-GPU-Punit-PM-Turbo,OBC-ICL-GPU-Punit-Graphics-Turbo,OBC-TGL-GPU-Punit-Graphics-Turbo,IFWI_Payload_Platform,RKL-S X2_(CML-S+CMP-H)_S62,PRT_FIX,UTR_SYNC,ADL-S_4SDC1,ADL-S_4SDC2,ADL-S_4SDC3,ADL-S_3SDC4,RPL_S_MASTER,RPL_S_Backwardcomp,MTL_Test_Suite,IFWI_TEST_SUITE,IFWI_COMMON_UNIFIED,MTL_P_MATSER,RPL-S_ 5SGC1,RPL-S_4SDC1,RPL-S_4SDC2,RPL-S_2SDC1,RPL-S_2SDC2,RPL-S_2SDC3,RPL-Px_5SGC1,RPL-Px_4SDC1,RPL-P_4SDC1,RPL-P_3SDC2,RPL-P_2SDC4,ADL_N_REV0,ADL-N_REV1,ADL_SBGA_5GC,ADL_SBGA_3DC1,ADL_SBGA_3DC2,ADL_SBGA_3DC3,ADL_SBGA_3DC4,ADL-M_5SGC1,ADL-M_3SDC1,ADL-M_3SDC2,ADL-M_2SDC1,ADL-M_2SDC2,RPL-P_3SDC3,RPL-P_PNP_GC,RPL-S_2SDC7,MTL-M_5SGC1,MTL-M_4SDC1,MTL-M_4SDC2,MTL-M_3SDC3,MTL-M_2SDC4,MTL-M_2SDC5,MTL-M_2SDC6,MTL_IFWI_CBV_DMU,MTL_IFWI_CBV_PUNIT,MTL-P_5SGC1,MTL-P_4SDC1,MTL-P_4SDC2,MTL-P_3SDC3,MTL-P_3SDC4,MTL-P_2SDC5,MTL-P_2SDC6, MTLSGC1, MTLSDC1</t>
  </si>
  <si>
    <t>System stability test while performing CMS/S0i3 cycles with ongoing video playback</t>
  </si>
  <si>
    <t>CSS-IVE-90983</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</si>
  <si>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ICL_Y42_RS6_PV,JSLP_POR_20H1_Alpha,JSLP_POR_20H1_PreAlpha,JSLP_POR_20H2_Beta,JSLP_POR_20H2_PV,JSLP_TestChip_19H1_PreAlpha,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</si>
  <si>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</si>
  <si>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Test Coverage for stress scenarios by interrupting video playback by change in Power states of system under test.
BC-RQTBC-13413
BC-RQTBCTL-650
RKL: 2203201597
JSL: 1607196281,2203201597
ADL: 2203201694</t>
  </si>
  <si>
    <t>System should be stable when video playback gets interrupted by performing S0i3(Modern Standby) cycles</t>
  </si>
  <si>
    <t>System should be stable when video playback gets interrupted by performing S0i3 (Modern Standby)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</si>
  <si>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RPL_S_MASTER,RPL_S_Backwardcomp,TGL_H_MASTER,MTL_Test_Suite,IFWI_COMMON_UNIFIED,IFWI_TEST_SUITE,RPL-S_ 5SGC1,RPL-S_4SDC1,RPL-S_4SDC2,RPL-S_2SDC1,RPL-S_2SDC2,RPL-S_2SDC3,MTL_P_MASTER,MTL_M_MASTER,ADL-P_5SGC1,ADL-P_5SGC2,ADL-M_5SGC1,RPL-Px_5SGC1,RPL-Px_4SDC1,RPL-P_5SGC1,RPL-P_4SDC1,RPL-P_3SDC2,RPL-P_2SDC4,ADL_N_REV0,ADL-N_REV1,ADL_SBGA_5GC,ADL_SBGA_3DC1,ADL_SBGA_3DC2,ADL_SBGA_3DC3,ADL_SBGA_3DC4,ADL-M_5SGC1,ADL-M_3SDC1,ADL-M_3SDC2,ADL-M_2SDC1,ADL-M_2SDC2,RPL-P_3SDC3,RPL-P_PNP_GC,RPL-S_2SDC7,MTL-M_5SGC1,MTL-M_4SDC1,MTL-M_4SDC2,MTL-M_3SDC3,MTL-M_2SDC4,MTL-M_2SDC5,MTL-M_2SDC6,MTL_IFWI_CBV_PMC,MTL IFWI_Payload_Platform-Val,MTL-P_5SGC1,MTL-P_4SDC1,MTL-P_4SDC2,MTL-P_3SDC3,MTL-P_3SDC4,MTL-P_2SDC5,MTL-P_2SDC6,RPL-P_2SDC3,RPL-P_2SDC5,RPL-P_2SDC6,RPL-Px_4SP2,RPL-Px_2SDC1, MTLSGC1,MTLSDC2,MTLSDC5</t>
  </si>
  <si>
    <t>Verify CNVi Bluetooth Functionality in OS before/after disconnected MoS cycle</t>
  </si>
  <si>
    <t>CSS-IVE-95147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</si>
  <si>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</si>
  <si>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BC-RQTBCTL-651
BC-RQTBC-13414
JSL PRD Coverage: BC-RQTBC-16463</t>
  </si>
  <si>
    <t>Bluetooth should be detected and functional using CNVi Pre and Post Modern Standby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</si>
  <si>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</si>
  <si>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</si>
  <si>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Test case is to Validate Bluetooth Functionality using CNVi Pre and Post MoS</t>
  </si>
  <si>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_IFWI_QAC,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t>
  </si>
  <si>
    <t>Verify CNVi WLAN Functionality in OS before/after disconnected Mos Cycle</t>
  </si>
  <si>
    <t>CSS-IVE-95152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</si>
  <si>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</si>
  <si>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</si>
  <si>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</si>
  <si>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</si>
  <si>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</si>
  <si>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</si>
  <si>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</si>
  <si>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</si>
  <si>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</si>
  <si>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ocketlake,bios.tigerlake,bios.whiskeylake,ifwi.amberlake,ifwi.apollolake,ifwi.arrowlake,ifwi.cannonlake,ifwi.coffeelake,ifwi.cometlake,ifwi.geminilake,ifwi.icelake,ifwi.kabylake,ifwi.lakefield,ifwi.lunarlake,ifwi.meteorlake,ifwi.raptorlake,ifwi.tigerlake,ifwi.whiskeylake</t>
  </si>
  <si>
    <t>bios.alderlake,bios.amberlake,bios.apollolake,bios.arrow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</si>
  <si>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</si>
  <si>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X2_(CML-S+CMP-H)_S62,UTR_SYNC,LNL_M_PSS0.8,LNLM5SGC,LNLM4SDC1,LNLM3SDC2,LNLM3SDC3,LNLM3SDC4,LNLM3SDC5,LNLM2SDC6,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2SDC5,RPL-P_2SDC3,RPL-P_2SDC4,RPL-P_2SDC6,RPL-P_PNP_GC,RPL-P_4SDC1,RPL-P_3SDC2,MTL_IFWI_CBV_DMU,MTL_IFWI_CBV_PUNIT,MTL IFWI_Payload_Platform-Val,MTL_M_P_PV_POR</t>
  </si>
  <si>
    <t>Verify Display detection in Pre/Post OS and resolutions in Post OS with eDP, HDMI, DP and MIPI</t>
  </si>
  <si>
    <t>fw.ifwi.unknown</t>
  </si>
  <si>
    <t>CSS-IVE-130213</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</si>
  <si>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</si>
  <si>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t>
  </si>
  <si>
    <t>BC-RQTBC-9712
BC-RQTBC-9714
BC-RQTBC-9953
BC-RQTBC-9985
BC-RQTBC-9729</t>
  </si>
  <si>
    <t>Display panel should get detected correctly and recommended resolution mode should be same as panel native resolution mode. </t>
  </si>
  <si>
    <t>ifwi.alderlake,ifwi.arrowlake,ifwi.lunarlake,ifwi.meteorlake,ifwi.raptorlake,ifwi.rocketlake</t>
  </si>
  <si>
    <t>ifwi.alderlake,ifwi.meteorlake,ifwi.raptorlake,ifwi.rocketlake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</si>
  <si>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</si>
  <si>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4SDC1,RPL-P_3SDC2,RPL-P_2SDC4,RPL-S_ 5SGC1,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SBGA_4SC,RPL-SBGA_3SC,RPL-SBGA_2SC1,RPL-SBGA_2SC2,ARL_S_IFWI_1.1PSS,MTLSDC1</t>
  </si>
  <si>
    <t>Verify LAN connectivity/functionality when Hot Plug/Unplug LAN cable</t>
  </si>
  <si>
    <t>fw.ifwi.pchc</t>
  </si>
  <si>
    <t>CSS-IVE-131093</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</si>
  <si>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</si>
  <si>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BC-RQTBC-12579
ICL/LKF: IceLake-UCIS-177
TGL,RKL : 1209949755
TGL Requirement coverage: 220195222, 220194364,</t>
  </si>
  <si>
    <t>Onboard LAN connectivity/functionality should work fine when Hot Plug/UnPlug</t>
  </si>
  <si>
    <t>This TC is to Validate LAN connectivity/functionality when Hot Plug/Unplug LAN cable</t>
  </si>
  <si>
    <t>GLK-FW-PO,ICL-FW-PSS0.5,ICL_PSS_BAT_NEW,UDL2.0_ATMS2.0,ICL_RVPC_NA,OBC-CNL-PCH-GBE-Connectivity-LAN,OBC-CFL-PCH-GBE-Connectivity-LAN,OBC-ICL-PCH-GBE-Connectivity-LAN,OBC-TGL-PCH-GBE-Connectivity-LAN,IFWI_TEST_SUITE,RKL_Native_PO,RKL_Xcomp_PO,ADL/RKL/JSL,CML_H_ADP_S_PO,Phase_3,MTL_Test_Suite,MTL_PSS_0.8IFWI_SYNC,IFWI_FOC_BATIFWI_COVERAGE_DELTA,RPLSGC2,RPLSGC1,ADL-P_5SGC2,RPL-S_4SDC2,RPL-S_2SDC1,RPL-S_2SDC2,RPL-S_2SDC3,RPL-S_2SDC4,RPL-S_ 5SGC1,RPL_S_IFWI_PO_Phase3,ADL-M_3SDC2RPL-S_3SDC2,RPL-S_5SGC1,RPL-P_5SGC2,RPL-P_3SDC2,LNL_M_IFWI_PSS,RPL_Px_PO_P3,MTL_IFWI_IAC_GBe,RPL_SBGA_IFWI_PO_Phase3,MTL_IFWI_CBV_GBe,RPL_P_PO_P3,RPL-SBGA_2SC2,RPL-SBGA_3SC,RPL-SBGA_5SC,RPL-S_2SDC8,RPL-Px_4SP2,RPL-P_5SGC1,RPL-P_2SDC3,,RPL-SBGA_3SC-2,ARL_S_IFWI_0.8PSS, MTLSGC1, MTLSDC1, MTLSDC4, RPL-P_5SGC1, RPL-P_2SDC3</t>
  </si>
  <si>
    <t>Verify CMS/S0i3 wake using USB mouse and Keyboard</t>
  </si>
  <si>
    <t>CSS-IVE-131095</t>
  </si>
  <si>
    <t>AML_5W_Y22_ROW_PV,AML_7W_Y22_KC_PV,AMLR_Y42_Corp_RS6_PV,AMLR_Y42_PV_RS6,CNL_U20_GT0_PV,CNL_Y22_PV,GLK_B0_RS3_PV,ICL_U42_RS6_PV,ICL_UN42_KC_PV_RS6,ICL_Y42_RS6_PV,ICL_YN42_RS6_PV,KBL_H42_PV,KBL_U21_PV,KBL_U22_PV,KBL_U23e_PV,KBL_Y22_PV,KBLR_Y_PV,KBLR_Y22_PV</t>
  </si>
  <si>
    <t>MoS (Modern Standby),PS/2,S0ix-states</t>
  </si>
  <si>
    <t>Written based on CNL Platform test case list
ICL:BC-RQTBC-15313</t>
  </si>
  <si>
    <t>System should wake up from CS/S0i3 using USB mouse and Keyboard.</t>
  </si>
  <si>
    <t>ifwi.alderlake,ifwi.arrowlake,ifwi.lunarlake,ifwi.meteorlake,ifwi.raptorlake</t>
  </si>
  <si>
    <t>ifwi.alderlake,ifwi.meteorlake,ifwi.raptorlake</t>
  </si>
  <si>
    <t>Verify CS/S0i3 wake functionality using USB mouse and Keyboard</t>
  </si>
  <si>
    <t>InProdATMS1.0_03March2018,PSE 1.0,OBC-CNL-PCH-IO-PM-Sx,OBC-ICL-PCH-IO-PM-Sx,OBC-CNL-PMC-PMC-IO-Sx,OBC-ICL-EC-PMC-IO-Sx,OBC-TGL-EC-PMC-IO-Sx,IFWI_TEST_SUITE,ADL/RKL/JSL,ADL_Arch_Phase_!,IFWI_SYNC,MTL_PSS_1.0,ADL_N_IFWIIFWI_COVERAGE_DELTA,ADL-M_5SGC1,RPL_S_MASTER,RPL-P_3SDC2,RPL-S_5SGC1,RPL-S_4SDC2,RPL-S_3SDC1,RPL-S_2SDC1,RPL-S_2SDC2,RPL-S_2SDC3,RPL-S_ 5SGC1,MTL_IFWI_BAT,ADL_SBGA_5GC,ADL_SBGA_3SDC1,MTL_PSS_CMS,MTL_IFWI_PSS_BLOCK,RPL-S_2SDC8,MTL_IFWI_CBV_PMC,ADL_N_IFWI_2SDC3,ADL_N_IFWI_2SDC1,ADL_N_IFWI_3SDC1,ADL_N_IFWI_4SDC1,ADL_N_IFWI_5SGC1,ADL_N_IFWI_IEC_General,ADL_N_IFWI_IEC_PMC,MTL-P_5SGC1,MTL-P_4SDC1,MTL-P_4SDC2,MTL-P_3SDC3,MTL-P_3SDC4,MTL-P_2SDC5,MTL-P_2SDC6,RPL-SBGA_5SC,RPL-SBGA_3SC,LNLM5SGC,LNLM4SDC1,LNLM3SDC2,LNLM3SDC3,LNLM3SDC4,LNLM3SDC5,LNLM2SDC6,RPL-P_2SDC4,ARL_S_IFWI_0.8PSS</t>
  </si>
  <si>
    <t>Verify PCH /CSE/CPU bootstall unlock via BSSB</t>
  </si>
  <si>
    <t>fw.ifwi.bios</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</si>
  <si>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</si>
  <si>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</si>
  <si>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</si>
  <si>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</si>
  <si>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ifwi.alderlake,ifwi.arrowlake,ifwi.jasperlake,ifwi.lunarlake,ifwi.meteorlake,ifwi.raptorlake,ifwi.rocketlake</t>
  </si>
  <si>
    <t>ifwi.alderlake,ifwi.jasperlake,ifwi.meteorlake,ifwi.raptorlake,ifwi.rocketlake</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</si>
  <si>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</si>
  <si>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5SGC2,RPL-P_4SDC1,RPL-P_3S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5SGC1,RPL-S_4SDC1,RPL-S_3SDC2,RPL-S_4SDC2,RPL-S_3SDC1,RPL-S_2SDC1,RPL-S_2SDC2,RPL-S_2SDC7,RPL-S_2SDC3,RPL-S_2SDC4,ADL_SBGA_3SDC1,RPL_Px_PO_P2,RPL_SBGA_IFWI_PO_Phase2,MTL_IFWI_CBV_PCHC,RPL_P_PO_P2,RPL-SBGA_5SC,RPL-SBGA_4SC,RPL-SBGA_3SC,ARL_Px_IFWI_CI,MTLSGC1, MTLSDC4,MTLSDC2,MTLSDC1,MTLSDC5,MTLSDC3</t>
  </si>
  <si>
    <t>Verify system shutdown/reboot via Hardware buttons</t>
  </si>
  <si>
    <t>CSS-IVE-131426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</si>
  <si>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</si>
  <si>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t>
  </si>
  <si>
    <t>ET
JSLP : 1607196266
ADL: 2205179961
RKL:1209951633,1209950123,1209950117 , 1209950160</t>
  </si>
  <si>
    <t>System should successfully shutdown/reboot via Hardware buttons</t>
  </si>
  <si>
    <t>Intention of the testcase is to verify system shutdown/reboot via Hardware buttons 
 </t>
  </si>
  <si>
    <t>EC-FV,EC-GPIO,UDL2.0_ATMS2.0,OBC-CNL-PTF-PMC-PM-Sx,OBC-ICL-PTF-PMC-PM-Sx,OBC-TGL-PTF-PMC-PM-Sx,OBC-LKF-PTF-PMC-PM-Sx,OBC-CFL-PTF-PMC-PM-Sx,RKL_Native_PO,RKL_Xcomp_PO,IFWI_TEST_SUITE,Phase_2,ADL/RKL/JSL,CML_H_ADP_S_PO,ADL_Arch_Phase_!,MTL_Test_Suite,IFWI_SYNC,ADL_N_IFWIIFWI_COVERAGE_DELTA,RPLSGC1,RPLSGC2,ADLMLP4x,ADL-P_5SGC1,ADL-P_5SGC2,ADL-M_5SGC1,MTL_S_IFWI_PSS_0.5,RPL_S_IFWI_PO_Phase2,RPL-S_ 5SGC1,ADL_SBGA_5GC,ADL_SBGA_3SDC1,RPL-P_5SGC1,RPL-P_5SGC2,RPL-P_4SDC1,RPL-P_3SDC2,RPL-P_2SDC3,RPL-S_ 5SGC1,RPL-S_4SDC1,RPL-S_4SDC2,RPL-S_3SDC1,RPL-S_2SDC2,RPL-S_2SDC3,RPL-S_2SDC7,RPL-S_2SDC8,RPL_Px_PO_P2,RPL_SBGA_IFWI_PO_Phase2,RPL-SBGA_4SC,RPL-SBGA_3SC,RPL-SBGA_3SC-2,RPL-SBGA_2SC1,RPL-SBGA_2SC2,MTL_IFWI_CBV_PMC,MTL_IFWI_CBV_EC,ADL_N_IFWI_2SDC3,ADL_N_IFWI_2SDC1,ADL_N_IFWI_3SDC1,ADL_N_IFWI_4SDC1,ADL_N_IFWI_5SGC1,ADL_N_IFWI_IEC_General,ADL_N_IFWI_IEC_PMC,ADL_N_IFWI_IEC_EC,MTL-P_5SGC1,MTL-P_4SDC1,MTL-P_4SDC2,MTL-P_3SDC3,MTL-P_3SDC4,MTL-P_2SDC5,MTL-P_2SDC6,RPL_P_PO_P2,RPL-P_5SGC1,RPL-P_4SDC1,RPL-P_3SDC2,RPL-P_2SDC3,RPL-P_2SDC4,RPL-P_2SDC5,RPL-P_2SDC6,LNLM5SGC,LNLM4SDC1,LNLM3SDC2,LNLM3SDC3,LNLM3SDC4,LNLM3SDC5,LNLM2SDC6,ARL_S_IFWI_0.5PSS</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</si>
  <si>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</si>
  <si>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</si>
  <si>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</si>
  <si>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</si>
  <si>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</si>
  <si>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</si>
  <si>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5SGC1,ADL_SBGA_5GC,ADL_SBGA_3SDC1,RPL-S_5SGC1,RPL-S_4SDC1,RPL-S_4SDC2,RPL-S_3SDC1,RPL-S_2SDC1,RPL-S_2SDC2,RPL-S_2SDC3,RPL-P_5SGC1,RPL-P_5SGC2,RPL-P_4SDC1,RPL-P_3SD,ADL_N_IFWI_2SDC3,ADL_N_IFWI_2SDC1,ADL_N_IFWI_3SDC1,ADL_N_IFWI_4SDC1,ADL_N_IFWI_5SGC1C2,RPL-P_2SDC3,RPL-S_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SBGA_3SC-2,RPL-P_5SGC1,RPL-P_4SDC1,RPL-P_3SDC2,RPL-P_2SDC3,RPL-P_2SDC4,RPL-P_2SDC5,RPL-P_2SDC6,LNLM5SGC,LNLM4SDC1,LNLM3SDC2,LNLM3SDC3,LNLM3SDC4,LNLM3SDC5,LNLM2SDC6</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</si>
  <si>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</si>
  <si>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</si>
  <si>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</si>
  <si>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</si>
  <si>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</si>
  <si>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SBGA_3SC-2,RPL-P_5SGC1,RPL-P_4SDC1,RPL-P_3SDC2,RPL-P_2SDC3,RPL-P_2SDC4,RPL-P_2SDC5,RPL-P_2SDC6,LNLM5SGC,LNLM4SDC1,LNLM3SDC2,LNLM3SDC3,LNLM3SDC4,LNLM3SDC5,LNLM2SDC6</t>
  </si>
  <si>
    <t>Verify system power during Connected Modern Standby state with auto display off</t>
  </si>
  <si>
    <t>CSS-IVE-131459</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</si>
  <si>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</si>
  <si>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JSLP : 1607196266
ADL: 2205168404</t>
  </si>
  <si>
    <t xml:space="preserve">C-state residency should be higher then specified Value and Display should be OFF after timeout </t>
  </si>
  <si>
    <t>Intention of the testcase is to verify system Power during Connected Modern Standby state with auto display off</t>
  </si>
  <si>
    <t>ICL-ArchReview-PostSi,UDL2.0_ATMS2.0,OBC-CNL-PTF-PMC-PM-s0ix,OBC-CFL-PTF-PMC-PM-S0ix,OBC-LKF-PTF-PMC-PM-S0ix_MS,OBC-ICL-PTF-PMC-PM-S0ix_MS,OBC-TGL-PTF-PMC-PM-S0ix,IFWI_TEST_SUITE,ADL/RKL/JSL,Delta_IFWI_BIOS,MTL_Test_Suite,IFWI_SYNC,ADL_N_IFWIIFWI_COVERAGE_DELTA,RPLSGC2,RPLSGC1,ADLMLP4x,ADL-P_5SGC1,ADL-P_5SGC2,ADL-M_5SGC1,ADL_SBGA_5GC,ADL_SBGA_3SDC1,RPL-S_5SGC1,RPL-S_4SDC1,RPL-S_4SDC2,RPL-S_2SDC1,RPL-S_2SDC2,RPL-S_2SDC3,RPL-S_2SDC8,RPL-P_5SGC1,RPL-P_5SGC2,RPL-P_4SDC1,RPL-P_3SDC2,RPL-P_2SDC3,MTL_IFWI_CBV_EC,ADL_N_IFWI_2SDC2,MTL-P_5SGC1,MTL-P_4SDC1,MTL-P_4SDC2,MTL-P_3SDC3,MTL-P_3SDC4,MTL-P_2SDC5,MTL-P_2SDC6,RPL-SBGA_5SC,RPL-SBGA_3SC,RPL-P_2SDC4,RPL-P_2SDC5,RPL-P_2SDC6,LNLM5SGC,LNLM4SDC1,LNLM3SDC2,LNLM3SDC3,LNLM3SDC4,LNLM3SDC5,LNLM2SDC6</t>
  </si>
  <si>
    <t>Verify Wi-Fi Direct connectivity between 2 SUT</t>
  </si>
  <si>
    <t>CSS-IVE-131547</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</si>
  <si>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</si>
  <si>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t>
  </si>
  <si>
    <t>LKF: 4_335-UCIS-2393,4_335-LZ-798
JSLP: 1607196254</t>
  </si>
  <si>
    <t>Able to successfully establish WiFi direct connection between 2 SUT with WLAN enabled</t>
  </si>
  <si>
    <t>ifwi.alderlake,ifwi.arrowlake,ifwi.jasperlake,ifwi.meteorlake,ifwi.raptorlake,ifwi.rocketlake</t>
  </si>
  <si>
    <t>This TC is to verify Wi-Fi Direct connectivity between 2 SUT</t>
  </si>
  <si>
    <t>ICL-ArchReview-PostSi,UDL2.0_ATMS2.0,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MTL_PSS_0.8IFWI_SYNC,ADL_N_IFWIIFWI_COVERAGE_DELTA,RPLSGC2,RPLSGC1,ADLMLP4x,RPL-S_3SDC1,RPL-S_ 5SGC1, RPL-S_4SDC1, RPL-S_4SDC2, RPL-S_2SDC1,  RPL-S_2SDC2, RPL-S_2SDC3, RPL-S_2SDC4,ADL_SBGA_5GC,RPL-SBGA_3SC1,RPL-SBGA_5SC,RPL-Px_5SGC1,RPL-Px_4SDC1,ADL-M_3SDC2,ADL-M_2SDC2,ADL-M_5SGC1,ADL-M_3SDC2,ADL-M_2SDC2,RPL-S_3SDC2,RPL-S_3SDC3,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ADL_SBGA_3SDC1,LNL_M_IFWI_PSS,MTL IFWI_Payload_Platform-Val,ADL_N_IFWI_5SGC1, ADL_N_IFWI_4SDC1, ADL_N_IFWI_3SDC1,  ADL_N_IFWI_2SDC1, ADL_N_IFWI_2SDC2, ADL_N_IFWI_2SDC3,ADL_N_IFWI_5SGC1, ADL_N_IFWI_4SDC1,   ADL_N_IFWI_2SDC1, ADL_N_IFWI_2SDC2,RPL-S_2SDC8,RPL-Px_4SP2,RPL-Px_2SDC1,ARL_S_IFWI_0.8PSS, MTLSGC1, MTLSDC1, MTLSDC2, MTLSDC3, MTLSDC4, MTLSDC5, RPL-SBGA_5SC, RPL-SBGA_4SC, RPL-SBGA_3SC, RPL-Px_4SP2, RPL-Px_2SDC1</t>
  </si>
  <si>
    <t>Verify Audio Play back on Speakers , 3.5 Jack &amp; USB/Type-C Headset</t>
  </si>
  <si>
    <t>CSS-IVE-131748</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</si>
  <si>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</si>
  <si>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</si>
  <si>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BC-RQTBC-10138
IceLake-UCIS-720
BC-RQTBC-14207
BC-RQTBCLF-99</t>
  </si>
  <si>
    <t>Ensure that the audio play back should go fine &amp; should be heard on Speakers, 3.5 MM Jack Headset &amp; USB Headset. </t>
  </si>
  <si>
    <t>Validate Audio Play back with on board speakers, 3mm Jack headset and USB headset
Expected results:
Able to hear music in the earpieces of the headset or with speakers connected to DUT</t>
  </si>
  <si>
    <t>Audio,BIOS+IFWI,ICL-FW-PSS0.5,ICL-ArchReview-PostSi,ICL_RFR,UDL2.0_ATMS2.0,OBC-CNL-PCH-AVS-Audio-HDA_Headphone,OBC-CFL-PCH-AVS-Audio-HDA_Headphone,OBC-LKF-PCH-AVS-Audio-HDA_Headphone,OBC-ICL-PCH-AVS-Audio-HDA_Headphone,OBC-TGL-PCH-AVS-Audio-HDA_Headphone,TGL_BIOS_PO_P2,rkl_cml_s62,IFWI_TEST_SUITE,ADL/RKL/JSL,ADL_Arch_Phase3,MTL_Test_Suite,IFWI_SYNC,ADL_N_IFWIIFWI_COVERAGE_DELTA,ADLMLP4x,ADL-P_5SGC1,ADL-P_5SGC2,ADL-M_5SGC1,RPL-Px_5SGC1,RPL-Px_3SDC1,MTL_S_IFWI_PSS_0.8,RPL-P_5SGC1,RPL-P_4SDC1,RPL-P_3SDC2,RPL-P_2SDC4,RPL-S_ 5SGC1,RPL-S_4SDC1,RPL-S_3SDC1,RPL-S_4SDC2,RPL-S_2SDC1,RPL-S_2SDC2,RPL-S_2SDC3,MTL_IFWI_BAT,ADL_SBGA_5GC,ADL_SBGA_3DC1,ADL_SBGA_3DC2,ADL_SBGA_3DC3,ADL_SBGA_3DC4,ADL-M_3SDC1,ADL-M_3SDC2,ADL-M_2SDC1,ADL-M_2SDC2,RPL-P_3SDC3,RPL-P_PNP_GC,ADL_SBGA_3SDC1,MTL_IFWI_QAC,MTL_IFWI_CBV_ACE FW,MTL_IFWI_CBV_TBT,MTL_IFWI_CBV_EC,MTL_IFWI_CBV_IOM,ADL_N_IFWI_5SGC1,ADL_N_IFWI_4SDC1,ADL_N_IFWI_3SDC1,ADL_N_IFWI_2SDC2,ADL_N_IFWI_2SDC3,ADL_N_IFWI_IEC_IOM,ARL_Px_IFWI_CI,ARL_S_IFWI_0.8PSS,MTL_S_IFWI_ACE_Payload,MTLSDC1,MTLSDC2, MTLSDC3,RPL-P_5SGC1</t>
  </si>
  <si>
    <t>Verify basic functionality of M.2 SSD connected over the PCIe slot</t>
  </si>
  <si>
    <t>CSS-IVE-131767</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</si>
  <si>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</si>
  <si>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M.2 PCIe Gen3x2 and Gen3x4 NVMe</t>
  </si>
  <si>
    <t>Scenario added from IFWI mandatory check list
BC-RQTBC-14274</t>
  </si>
  <si>
    <t>NVMe SSD should work fine without any other system issues</t>
  </si>
  <si>
    <t> Functionality of M.2 SSD connected over the PCIe slot  should work fine without any other system issues</t>
  </si>
  <si>
    <t>ICL-ArchReview-PostSi,UDL_2.0,UDL_ATMS2.0,UDL2.0_ATMS2.0,ICL_RVPC_NA,OBC-CFL-PCH-PCIe-IO-storage_Optane_SATA,OBC-CNL-PCH-PCIe-IO-storage_Optane_SATA,OBC-ICL-PCH-PCIe-IO-storage_Optane_SATA,OBC-TGL-PCH-PCIe-IO-storage_Optane_SATA,CML_DG1,RKL_S_PO_Phase3_IFWI,RKL_POE,RKL_U_PO_Phase3_IFWI,IFWI_TEST_SUITE,IFWI_PO,RKL_Native_PO,RKL_Xcomp_PO,ADL/RKL/JSL,Phase_3,MTL_Test_Suite,IFWI_SYNC,IFWI_FOC_BAT,ADL_N_IFWI,IFWI_FOC_BAT_EXTIFWI_COVERAGE_DELTA,RPLSGC1,RPLSGC2,ADLMLP4x,ADL-P_5SGC1,ADL-P_5SGC2,RPL-Px_5SGC1, ,RPL-Px_4SDC1,RPL-Px_3SDC2,RPL-P_5SGC1,,RPL-P_4SDC1,RPL-P_3SDC2,,RPL-S_2SDC4,RPL-S_ 5SGC1, RPL-S_4SDC1, RPL-S_4SDC2, RPL-S_2SDC2, RPL-S_2SDC3,RPL_S_IFWI_PO_Phase3,MTL_IFWI_BAT, ADL_SBGA_5GC,ADL_SBGA_3SDC1,RPL_Px_PO_P3,MTL-M_5SGC1,MTL-M_4SDC2,MTL-M_2SDC6,MTL_IFWI_IAC_PCHC,RPL_SBGA_IFWI_PO_Phase3,MTL_IFWI_CBV_BIOS,ADL_N_IFWI_4SDC1,ADL_N_IFWI_2SDC1,ADL_N_IFWI_IEC_PCHC,MTL-P_5SGC1, MTL-P_4SDC1 ,MTL-P_4SDC2 ,MTL-P_3SDC3 ,MTL-P_3SDC4,RPL_P_PO_P3,RPL-Px_4SP2, RPL-Px_2SDC1,MTLSGC1,MTLSDC1,MTLSDC3,MTLSDC4,MTLSDC6,LNLM5SGC,LNLM4SDC1,LNLM3SDC2</t>
  </si>
  <si>
    <t>Verification of Pre loading OS and System power state cycling with M.2 SSD</t>
  </si>
  <si>
    <t>CSS-IVE-131768</t>
  </si>
  <si>
    <t>ADL-S_ADP-S_SODIMM_DDR5_1DPC_Alpha,ADL-S_ADP-S_UDIMM_DDR5_1DPC_PreAlpha,AMLR_Y42_PV_RS6,CFL_H62_RS2_PV,CFL_H62_RS3_PV,CFL_H62_RS4_PV,CFL_H62_RS5_PV,CFL_H62_uSFF_KC_RS4_PV,CFL_H82_RS5_PV,CFL_H82_RS6_PV,CFL_KBPH_S62_RS3_PV,CFL_KBPH_S82_RS6_PV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</si>
  <si>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BIOS-Boot-Flows,M.2 PCIe Gen3x2 and Gen3x4 NVMe,S-states</t>
  </si>
  <si>
    <t>Scenario added from IFWI mandatory check list</t>
  </si>
  <si>
    <t>Pre loading OS and System power state cycling  with M.2 SSD should work fine without any other system issues</t>
  </si>
  <si>
    <t>Pre loading OS, Reboot cycles ,Sx Cycles, S0ix cycles should work fine with M.2 SSD</t>
  </si>
  <si>
    <t>UDL2.0_ATMS2.0,ICL_RVPC_NA,OBC-CNL-PCH-PCIe-IO-Storage_NVME,OBC-CFL-PCH-PCIe-IO-Storage_NVME,OBC-ICL-PCH-PCIe-IO-Storage_NVME,OBC-TGL-PCH-PCIe-IO-Storage_NVME,CML_DG1,IFWI_TEST_SUITE,ADL/RKL/JSL,MTL_Test_Suite,IFWI_SYNC,IFWI_FOC_BAT,ADL_N_IFWI,MTL_IFWI_PSS_EXTENDEDIFWI_COVERAGE_DELTA,RPLSGC1,RPLSGC2,ADLMLP4x,ADL-P_5SGC1,ADL-P_5SGC2,ADL-M_5SGC1,ADL-M_3SDC1,RPL-Px_5SGC1, ,RPL-Px_4SDC1,RPL-Px_3SDC2,RPL-P_5SGC1,,RPL-P_4SDC1,RPL-P_3SDC2,,RPL-S_ 5SGC1, RPL-S_4SDC1, RPL-S_4SDC2, RPL-S_2SDC2, RPL-S_2SDC3, ADL_SBGA_5GC,ADL_SBGA_3SDC1,LNL_M_IFWI_PSS,MTL-M/P_Pre-Si_In_Production,MTL_IFWI_IAC_PCHC,MTL_IFWI_IAC_PCHC,MTL_IFWI_CBV_EC,MTL IFWI_Payload_Platform-Val,ADL_N_IFWI_4SDC1,ADL_N_IFWI_2SDC1,ADL_N_IFWI_IEC_PCHC,MTL-P_5SGC1, MTL-P_4SDC1 ,MTL-P_4SDC2 ,MTL-P_3SDC3 ,MTL-P_3SDC4,RPL-Px_4SP2, RPL-Px_2SDC1,MTLSGC1,MTLSDC1,MTLSDC3,MTLSDC4,MTLSDC6,LNLM5SGC,LNLM4SDC1,LNLM3SDC2,ARL_S_IFWI_0.8PSS</t>
  </si>
  <si>
    <t>Verify USB2.0/3.0 device functionality on cold plug over USB2.0 and USB3.0 Type-A port before and after S3,S4 and cold reboot states</t>
  </si>
  <si>
    <t>CSS-IVE-131774</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</si>
  <si>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</si>
  <si>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ports,USB2.0,USB3.0</t>
  </si>
  <si>
    <t>BC-RQTBC-12571
BC-RQTBC-12568
BC-RQTBC-9832
BC-RQTBC-497
BC-RQTBC-494
BC-RQTBC-14229
BC-RQTBC-14231
TGL: BC-RQTBCTL-744,BC-RQTBCTL-741,BC-RQTBCTL-743
TGL Coverage ID : 2207376791
JSL PRD Coverage: BC-RQTBC-16214,BC-RQTBC-16216, BC-RQTBC-16217
CML PRD Coverage: BC-RQTBC-12571	,BC-RQTBC-12568
RKL Coverage ID :2203202096,2203202105,2203202189
JSLP Coverage ID: 2203202096,2203202105,2203202189
LKF ROW Coverage ID : 4_335-LZ-795</t>
  </si>
  <si>
    <t>USB Ports functionality on cold plug of different USB devices and data transfer between the devices on different USB ports should be functional without any issue</t>
  </si>
  <si>
    <t>This Test case to Check USB Ports functionality on cold plug of different USB devices and data transfer between the devices on different USB ports</t>
  </si>
  <si>
    <t>CFL-PRDtoTC-Mapping,TGL_PSS0.8C,UDL_2.0,UDL_ATMS2.0,UDL2.0_ATMS2.0,OBC-CNL-PCH-XDCI-USBC-USB3_USB2_Storage,OBC-ICL-CPU-iTCSS-TCSS-USB3_USB2_Storage,OBC-TGL-CPU-iTCSS-TCSS-USB3_USB2_Storage,OBC-CFL-PCH-XDCI-USBC-USB3_USB2_Storage,TGL_IFWI_PO_P3,rkl_cml_s62,IFWI_TEST_SUITE,ADL/RKL/JSL,ADL_PO,MTL_Test_Suite,IFWI_SYNC,ADL_N_IFWIIFWI_COVERAGE_DELTA,RPLSGC1,RPLSGC2,ADLMLP4x,ADL-P_5SGC1,ADL-P_5SGC2,RPL-Px_5SGC1, ,RPL-Px_4SDC1,RPL-Px_3SDC2,RPL-P_5SGC1,,RPL-P_4SDC1,RPL-P_3SDC2,,RPL-S_2SDC4,RPL-S_ 5SGC1, RPL-S_4SDC1, RPL-S_4SDC2, RPL-S_3SDC1, RPL-S_2SDC1, RPL-S_2SDC2, RPL-S_2SDC3, RPL-S_2SDC4,RPL_S_IFWI_PO_Phase2,NA_4_FHF, ADL_SBGA_5GC,ADL_SBGA_3SDC1,RPL_Px_PO_P2,MTL-M_5SGC1,MTL-M_4SDC1,MTL-M_4SDC2,MTL-M_3SDC3,MTL-M_2SDC4,MTL-M_2SDC5,MTL-M_2SDC6,RPL_SBGA_IFWI_PO_Phase2,MTL_IFWI_CBV_PMC,MTL_IFWI_CBV_TBT,MTL_IFWI_CBV_EC,MTL_IFWI_CBV_PCHC,ADL_N_IFWI_5SGC1 ,ADL_N_IFWI_4SDC1, ADL_N_IFWI_3SDC1, ADL_N_IFWI_2SDC1 ,ADL_N_IFWI_2SDC2, ADL_N_IFWI_2SDC3,ADL_N_IFWI_IEC_PMC,MTL-P_5SGC1, MTL-P_4SDC1 ,MTL-P_4SDC2 ,MTL-P_3SDC3 ,MTL-P_3SDC4 ,MTL-P_2SDC5 ,MTL-P_2SDC6,RPL_P_PO_P2,RPL-Px_4SP2, RPL-Px_2SDC1,RPL-P_2SDC3,RPL-P_2SDC4,RPL-SBGA_3SC-2,MTLSGC1,MTLSDC1,MTLSDC2,MTLSDC3,MTLSDC4,MTLSDC5,MTLSDC6,LNLM5SGC,LNLM3SDC2,LNLM3SDC4,LNLM3SDC5,LNLM2SDC6</t>
  </si>
  <si>
    <t>Verify SUT Boot after Flashing Corrupted IFWI</t>
  </si>
  <si>
    <t>CSS-IVE-131787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</si>
  <si>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</si>
  <si>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</si>
  <si>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</si>
  <si>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</si>
  <si>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The corrupted image should be not booting a machine,when loaded.</t>
  </si>
  <si>
    <t>BXTM_Test_Case,BIOS,CSE,ICL-ArchReview-PostSi,UDL2.0_ATMS2.0,OBC-CNL-PCH-SystemFlash-IFWI,OBC-CFL-PCH-SystemFlash-IFWI,OBC-LKF-PCH-SystemFlash-IFWI,OBC-TGL-PCH-Flash-System,OBC-ICL-PCH-Flash-System,IFWI_TEST_SUITE,RPL-P_5SGC1,RPL-P_5SGC2,RPL-P_4SDC1,RPL-P_3S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5SGC1,RPL-S_4SDC1,RPL-S_3SDC2,RPL-S_4SDC2,RPL-S_3SDC1,RPL-S_2SDC1,RPL-S_2SDC2,RPL-S_2SDC7,RPL-S_2SDC3,RPL-S_2SDC4,MTL_IFWI_CBV_BIOS,ADL_N_IFWI_IEC_BIOS,ADL_N_IFWI_IEC_CSME,RPL-SBGA_5SC,RPL-SBGA_4SC,RPL-SBGA_3SC,RPL-SBGA_2SC1,RPL-SBGA_2SC2,MTLSGC1, MTLSDC4,MTLSDC2,MTLSDC1,MTLSDC5,MTLSDC3</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</si>
  <si>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</si>
  <si>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</si>
  <si>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</si>
  <si>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</si>
  <si>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</si>
  <si>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</si>
  <si>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 MTLSGC1, MTLSDC1, MTLSDC2, MTLSDC3, MTLSDC4, MTLSDC5, RPL-SBGA_5SC, RPL-SBGA_4SC, RPL-SBGA_3SC, RPL-Px_4SP2, RPL-Px_2SDC1, RPL-P_5SGC1, RPL-P_4SDC1, RPL-P_3SDC2, RPL-P_2SDC3, RPL-P_2SDC4, RPL-P_2SDC5, RPL-P_2SDC6</t>
  </si>
  <si>
    <t>Validate USB 2.0 devices functionality over USB Type-A port with pre and post S0i3 cycle</t>
  </si>
  <si>
    <t>CSS-IVE-131850</t>
  </si>
  <si>
    <t>ADL-S_ADP-S_SODIMM_DDR5_1DPC_Alpha,ADL-S_ADP-S_UDIMM_DDR5_1DPC_PreAlpha,AML_7W_Y22_KC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</si>
  <si>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S0ix-states,USB/XHCI ports,USB2.0</t>
  </si>
  <si>
    <t>BC-RQTBC-12570
BC-RQTBC-9831
BC-RQTBC-496
BC-RQTBC-13074
TGL: BC-RQTBCTL-743
JSL PRD Coverage: BC-RQTBC-16216
CML PRD Coverage:BC-RQTBC-12570
RKL Coverage ID :2203202105
JSLP Coverage ID: 2203202105
LKF ROW Coverage ID : 4_335-LZ-795</t>
  </si>
  <si>
    <t>USB2.0 device should be functional without any issue</t>
  </si>
  <si>
    <t>1. Boot to OS.2. Let system enters S0i3.3. Let system resumes from S0i3.4. Check whether USB keyboard and mouse are functional.5. Repeat step2 to step4 for 10 times.Pass Criteria:2. System can enter S0i3 successfully.3. System can resume from S0i3 successfully.4. USB keyboard and mouse are functionl.</t>
  </si>
  <si>
    <t>CFL-PRDtoTC-Mapping,UDL2.0_ATMS2.0,OBC-CNL-PCH-PXHCI-USB-USB2_Storage,OBC-ICL-PCH-XHCI-USB-USB2_Storage,OBC-TGL-PCH-XHCI-USB-USB2_Storage,OBC-CFL-PCH-PXHCI-USB-USB2_Storage,IFWI_TEST_SUITE,ADL/RKL/JSL,MTL_Test_Suite,IFWI_SYNC,ADL_N_IFWIIFWI_COVERAGE_DELTA,RPLSGC2,RPLSGC1,ADLMLP4x,ADL-P_5SGC1,ADL-P_5SGC2,ADL-M_5SGC1,RPL-Px_5SGC1, ,RPL-Px_4SDC1,RPL-Px_3SDC2,RPL-P_5SGC1,,RPL-P_4SDC1,RPL-P_3SDC2,,RPL-S_2SDC4,RPL-S_ 5SGC1, RPL-S_4SDC1, RPL-S_4SDC2, RPL-S_3SDC1, RPL-S_2SDC1, RPL-S_2SDC2, RPL-S_2SDC3, RPL-S_2SDC4,NA_4_FHF, ADL_SBGA_5GC,ADL_SBGA_3SDC1,MTL-M_5SGC1,MTL-M_4SDC1,MTL-M_4SDC2,MTL-M_3SDC3,MTL-M_2SDC4,MTL-M_2SDC5,MTL-M_2SDC6,MTL_IFWI_CBV_PCHC,ADL_N_IFWI_5SGC1 ,ADL_N_IFWI_4SDC1, ADL_N_IFWI_3SDC1, ADL_N_IFWI_2SDC1 ,ADL_N_IFWI_2SDC2, ADL_N_IFWI_2SDC3,ADL_N_IFWI_IEC_PMC,MTL-P_5SGC1, MTL-P_4SDC1 ,MTL-P_4SDC2 ,MTL-P_3SDC3 ,MTL-P_3SDC4 ,MTL-P_2SDC5 ,MTL-P_2SDC6,RPL-Px_4SP2, RPL-Px_2SDC1,RPL-P_2SDC3,RPL-P_2SDC4,LNLM5SGC,LNLM3SDC2,LNLM3SDC4,LNLM3SDC5,LNLM2SDC6</t>
  </si>
  <si>
    <t>Switch to S0i3 after Low power audio (LPA) playback ends</t>
  </si>
  <si>
    <t>fw.ifwi.bios,fw.ifwi.pchc,fw.ifwi.pmc</t>
  </si>
  <si>
    <t>CSS-IVE-131855</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</si>
  <si>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NL_H82_PV,CNL_U22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</si>
  <si>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Standby),S0ix-states</t>
  </si>
  <si>
    <t>BC-RQTBC-10138
BC-RQTBC-14207</t>
  </si>
  <si>
    <t>Verify System still can enter into S0i3 after music ends(S0i1).</t>
  </si>
  <si>
    <t>1. Boot to OS, goto power options and set the sleep time for 1 minute.2. Run "stimer.exe -s" to reset S0ix timer.3. Play the audio which the time is about 3 minutes using built-in media player, and wait till audio ends.4. Wait for 2 more minutes, then wake up system.5. Run "stimer -l" to check whether system still enter S0i3 after music ends(S0i1).Pass Criteria:5. System still can enter into S0i3 after music ends(S0i1).</t>
  </si>
  <si>
    <t>ICL-ArchReview-PostSi,UDL2.0_ATMS2.0,OBC-CNL-PCH-AVS-Audio-LPA,OBC-CFL-PCH-AVS-Audio-LPA,OBC-TGL-PCH-AVS-Audio-LPA,rkl_cml_s62,IFWI_TEST_SUITE,ADL/RKL/JSL,MTL_Test_Suite,MTL_PSS_1.0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MTL_PSS_CMS,MTL_IFWI_PSS_BLOCK,RPL-P_3SDC3,RPL-P_PNP_GC,RPL-S_2SDC7,ADL_SBGA_3SDC1,MTL-M_5SGC1,MTL-M_4SDC1,MTL-M_4SDC2,MTL-M_3SDC3,MTL-M_2SDC4,MTL-M_2SDC5,MTL-M_2SDC6,MTL_IFWI_IAC_ACE ROM EXT,MTL_IFWI_IAC_PMC_SOC_IOE,ADL_N_IFWI_5SGC1,ADL_N_IFWI_4SDC1,ADL_N_IFWI_3SDC1,ADL_N_IFWI_2SDC1,ADL_N_IFWI_2SDC2,ADL_N_IFWI_2SDC3
MTL_IFWI_CBV_ACE FW,MTL_IFWI_CBV_EC,ADL_N_IFWI_IEC_PMC,ADL_N_IFWI_IEC_EC,RPL-SBGA_5SC,RPL-SBGA_4SC,RPL-SBGA_2SC1,RPL-SBGA_2SC2,IFWI_COMMON_UNIFIED,ARL_S_IFWI_0.8PSS</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</si>
  <si>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</si>
  <si>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</si>
  <si>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</si>
  <si>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</si>
  <si>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</si>
  <si>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</si>
  <si>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</si>
  <si>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SBGA_4SC,RPL-SBGA_3SC,RPL-SBGA_2SC1,RPL-SBGA_2SC2</t>
  </si>
  <si>
    <t>Verify WLAN functionality on Hot plugging or unplugging LAN cable</t>
  </si>
  <si>
    <t>CSS-IVE-132814</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</si>
  <si>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ADL-S_ADP-S_UDIMM_DDR5_1DPC_PV,ADL-S_ADP-S_UDIMM_DDR5_2DPC_Alpha,ADL-S_ADP-S_UDIMM_DDR5_2DPC_Beta,ADL-S_ADP-S_UDIMM_DDR5_2DPC_PreAlpha,ADL-S_ADP-S_UDIMM_DDR5_2DPC_PV,ADL-S_ADP-S_SODIMM_DDR5_1DPC_Beta,ADL-S_ADP-S_SODIMM_DDR5_1DPC_PreAlph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BETA,ADL-P_ADP-LP_DDR4_PV,ADL-P_ADP-LP_DDR5_ALPHA,ADL-P_ADP-LP_DDR5_BETA,ADL-P_ADP-LP_DDR5_PV,ADL-P_ADP-LP_LP4x_ALPHA,ADL-P_ADP-LP_LP4x_BETA,ADL-P_ADP-LP_LP4x_PV,ADL-P_ADP-LP_LP5_ALPHA,ADL-P_ADP-LP_LP5_BETA,ADL-P_ADP-LP_LP5_PV,ADL-P_ADP-LP_LP5_PreAlpha,ADL-P_ADP-LP_L4X_PreAlpha,ADL-P_ADP-LP_DDR5_PreAlpha</t>
  </si>
  <si>
    <t>BC-RQTBC-12579
ICL/LKF: IceLake-UCIS-177
TGL Requirement coverage: 220195222, 220194364
RKL:1209949748</t>
  </si>
  <si>
    <t>WLAN functionality should be working fine on Hot plugging or unplugging LAN cable</t>
  </si>
  <si>
    <t>This TC is to validate WLAN functionality on Hot plugging or unplugging LAN cable</t>
  </si>
  <si>
    <t>RKL_Native_PO,RKL_Xcomp_PO,IFWI_TEST_SUITE,ADL/RKL/JSL,CML_H_ADP_S_PO,Delta_IFWI_BIOS,Phase_3,MTL_Test_Suite,IFWI_SYNC,RPLSGC1,RPLSGC2,ADL-P_5SGC2,IFWI_COVERAGE_DELTA,RPL-S_4SDC2,RPL-S_3SDC1,RPL-S_2SDC1,RPL-S_2SDC2,RPL-S_2SDC3,RPL-S_2SDC4,RPL-S_ 5SGC1,RPL_S_IFWI_PO_Phase3,ADL-M_3SDC2RPL-S_3SDC2,RPL-S_5SGC1,RPL-P_5SGC2,RPL-P_3SDC2,RPL_Px_PO_P3,RPL_SBGA_IFWI_PO_Phase3,RPL_P_PO_P3,RPL-SBGA_5SC,RPL-SBGA_3SC,RPL-SBGA_2SC2,RPL-S_2SDC8,RPL-Px_4SP2,RPL-P_5SGC1,RPL-P_2SDC3,,RPL-SBGA_3SC-2, MTLSGC1, MTLSDC1, MTLSDC4, RPL-P_5SGC1, RPL-P_2SDC3</t>
  </si>
  <si>
    <t>Validate HTML5 Online Video Streaming in OS</t>
  </si>
  <si>
    <t>CSS-IVE-132964</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</si>
  <si>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</si>
  <si>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discrete WiFi/BT</t>
  </si>
  <si>
    <t>ADL FR: 2202557080</t>
  </si>
  <si>
    <t>Please make sure both audio and video output should be from AV device connected and should be proper.</t>
  </si>
  <si>
    <t>IFWI_TEST_SUITE,ADL/RKL/JSL,Delta_IFWI_BIOS,MTL_Test_Suite,IFWI_SYNC,ADL_N_IFWI,IFWI_COVERAGE_DELTA,ADLMLP4x,ADL-P_5SGC1,ADL-P_5SGC2,RPL-Px_5SGC1,RPL-Px_4SDC1,RPL-P_5SGC1,RPL-P_4SDC1,RPL-P_3SDC2,RPL-P_2SDC4,RPL-S_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_IFWI_QAC,MTL-M_5SGC1,MTL-M_4SDC1,MTL-M_4SDC2,MTL-M_3SDC3,MTL-M_2SDC4,MTL-M_2SDC5,MTL-M_2SDC6,MTL IFWI_Payload_Platform-Val,ADL_N_IFWI_5SGC1,ADL_N_IFWI_4SDC1,ADL_N_IFWI_3SDC1,ADL_N_IFWI_2SDC1,ADL_N_IFWI_2SDC2,ADL_N_IFWI_2SDC3</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</si>
  <si>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</si>
  <si>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</si>
  <si>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</si>
  <si>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</si>
  <si>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1405566863
1405566877
1405566891
1405566948
1405566966
1405566985
ADL:1305899510</t>
  </si>
  <si>
    <t>Able to check Crashudump_error_state_registers_dump</t>
  </si>
  <si>
    <t>To verify crashdump error states and Reset reason post crash</t>
  </si>
  <si>
    <t>IFWI_TEST_SUITE,RPL-P_5SGC1,RPL-P_5SGC2,RPL-P_4SDC1,RPL-P_3S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5SGC1,RPL-S_4SDC1,RPL-S_3SDC2,RPL-S_4SDC2,RPL-S_3SDC1,RPL-S_2SDC1,RPL-S_2SDC2,RPL-S_2SDC7,RPL-S_2SDC3,RPL-S_2SDC4,RPL_Px_PO_P2,RPL_SBGA_IFWI_PO_Phase2,MTL IFWI_Payload_Platform-Val,RPL_P_PO_P2,RPL-SBGA_5SC,RPL-SBGA_4SC,RPL-SBGA_3SC</t>
  </si>
  <si>
    <t>Verify audio switching from on-board/3.5mm jack speakers to HDMI speakers and vice versa</t>
  </si>
  <si>
    <t>CSS-IVE-132928</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</si>
  <si>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C,ICL_Simics_VP_RS1_PSS_0.8P,ICL_Simics_VP_RS1_PSS_1.0C,ICL_Simics_VP_RS1_PSS_1.0P,ICL_Simics_VP_RS2_PSS_1.1,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</si>
  <si>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HDMI,HDMI-Audio</t>
  </si>
  <si>
    <t>BC-RQTBC-10138
IceLake-UCIS-2149 
ADL FR:1604590077,1604590080</t>
  </si>
  <si>
    <t>Ensure that the audio file plays without any issue while switching audio from HDMI to speakers and vice versa.</t>
  </si>
  <si>
    <t xml:space="preserve">
			Verify the Audio test with HDMI display
</t>
  </si>
  <si>
    <t>IFWI_TEST_SUITE,ADL/RKL/JSL,Delta_IFWI_BIOS,MTL_Test_Suite,IFWI_SYNC,ADL_N_IFWIIFWI_COVERAGE_DELTA,ADLMLP4x,ADL-M_5SGC1,ADL-M_3SDC1,RPL-Px_5SGC1,RPL-Px_4SDC1,RPL-P_5SGC1,RPL-P_3SDC2,RPL-S_ 5SGC1,RPL-S_4SDC1,RPL-S_4SDC2,RPL-S_2SDC2,RPL-S_2SDC3,ADL_SBGA_5GC,ADL_SBGA_3DC1,ADL_SBGA_3DC2,ADL_SBGA_3DC3,ADL_SBGA_3DC4,ADL-M_5SGC1,ADL-M_3SDC1,ADL-M_3SDC2,ADL-M_2SDC1,ADL-M_2SDC2,MTL_IFWI_FV,RPL-P_3SDC3,RPL-P_PNP_GC,ADL_SBGA_3SDC1,
MTL_IFWI_CBV_ACE FW,ADL_N_IFWI_5SGC1,ADL_N_IFWI_4SDC1,ADL_N_IFWI_3SDC1,ADL_N_IFWI_2SDC2,ADL_N_IFWI_2SDC3,MTLSDC3, MTLSDC4,MTLSDC5</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</si>
  <si>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</si>
  <si>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</si>
  <si>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</si>
  <si>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</si>
  <si>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</si>
  <si>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ifwi.arrowlake,ifwi.lunarlake,ifwi.meteorlake,ifwi.raptorlake</t>
  </si>
  <si>
    <t>ifwi.meteorlake,ifwi.raptorlake</t>
  </si>
  <si>
    <t>IFWI_TEST_SUITE,RPL-P_5SGC1,RPL-P_4SDC1,RPL-P_2SDC3,RPL-P_3SDC2,RPL-P_5SGC2,ADL/RKL/JSL,MTL_Test_Suite,IFWI_SYNC,RPL-S_5SGC1,RPL-S_2SDC3,RPL-S_2SDC2,RPL-S_2SDC7,RPL-S_2SDC1,RPL-S_3SDC1,RPL-S_4SDC1,RPL-S_3SDC2,IFWI_COVERAGE_DELTA,RPL-Px_5SGC1,RPL-Px_3SDC1,RPL-S_ 5SGC1,RPL-S_4SDC1,RPL-S_3SDC2,RPL-S_4SDC2,RPL-S_3SDC1,RPL-S_2SDC1,RPL-S_2SDC2,RPL-S_2SDC7,RPL-S_2SDC3,RPL-S_2SDC4,RPL-SBGA_5SC,RPL-SBGA_4SC,RPL-SBGA_3SC,RPL-SBGA_2SC1,RPL-SBGA_2SC2,MTLSGC1, MTLSDC4,MTLSDC2,MTLSDC1,MTLSDC5,MTLSDC3</t>
  </si>
  <si>
    <t>Verify wifi device enumeration in device manager with  DCI disabled  IFWI post Sx cycle</t>
  </si>
  <si>
    <t>CSS-IVE-145715</t>
  </si>
  <si>
    <t>JSLP_POR_20H1_Alpha,JSLP_POR_20H1_PreAlpha,JSLP_POR_20H2_Beta,JSLP_POR_20H2_PV</t>
  </si>
  <si>
    <t>CNVi,discrete WiFi/BT,WiFi</t>
  </si>
  <si>
    <t>https://hsdes.intel.com/appstore/article/#/16011563007</t>
  </si>
  <si>
    <t>Consumer</t>
  </si>
  <si>
    <t>Yellow Bang should be not observed in Device manger with CNVi WIFI Module connected with DCI Disable IFWI post SX cycle</t>
  </si>
  <si>
    <t>ifwi.alderlake,ifwi.arrowlake,ifwi.jasperlake,ifwi.lunarlake,ifwi.meteorlake,ifwi.raptorlake</t>
  </si>
  <si>
    <t>ifwi.alderlake,ifwi.jasperlake,ifwi.meteorlake,ifwi.raptorlake</t>
  </si>
  <si>
    <t>This testcase is to verify the wifi device enumeration in device with DCI disabled ifwi post Sx cycle</t>
  </si>
  <si>
    <t>MTL_Test_Suite,IFWI_SYNC,ADL_N_IFWI,IFWI_TEST_SUITEIFWI_COVERAGE_DELTA,RPL_S-MASTER,ADL_SBGA_5GC,RPL-SBGA_3SC1,RPL-SBGA_5SC,RPL-Px_5SGC1,RPL-Px_4SDC1,ADL-M_3SDC2,ADL-M_2SDC2,ADL-M_5SGC1,ADL-M_3SDC2,ADL-M_2SDC2,RPL-S_3SDC2,RPL-S_3SDC3,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ADL_SBGA_3SDC1,MTL_IFWI_CBV_PMC,MTL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t>
  </si>
  <si>
    <t>Verify wifi device enumeration in device manager with  DCI disabled  IFWI post CMS cycle</t>
  </si>
  <si>
    <t>CSS-IVE-145717</t>
  </si>
  <si>
    <t>Yellow Bang should be not observed in Device manger with CNVi WIFI Module connected with DCI Disable IFWI post CMS cycle</t>
  </si>
  <si>
    <t>This testcase is to verify the wifi device enumeration in device with DCI disabled ifwi</t>
  </si>
  <si>
    <t>MTL_Test_Suite,IFWI_SYNC,ADL_N_IFWI,IFWI_TEST_SUITEIFWI_COVERAGE_DELTA,RPL_S_MASTER,ADL_SBGA_5GC,RPL-SBGA_5SC,RPL-Px_5SGC1,RPL-Px_4SDC1,ADL-M_3SDC2,ADL-M_2SDC2,ADL-M_5SGC1,RPL-S_3SDC2,RPL-S_3SDC3,RPL-S_2SDC1,RPL-S_2SDC2,RPL-S_2SDC3,RPL-S_3SDC1,RPL-S_4SDC2,RPL-S_4SDC1,RPL-S_5SGC1,RPL-P_4SDC1,RPL-P_5SGC1,RPL-P_5SGC2,RPL-P_2SDC3,RPL-S_2SDC7,RPL-S_ 5SGC1,ADL_SBGA_3SDC1,MTL_IFWI_CBV_PMC,MTL IFWI_Payload_Platform-Val,ADL_N_IFWI_5SGC1,ADL_N_IFWI_4SDC1,ADL_N_IFWI_3SDC1,ADL_N_IFWI_2SDC1,ADL_N_IFWI_2SDC2,ADL_N_IFWI_2SDC3,RPL-S_2SDC8,RPL-Px_4SP2,RPL-Px_2SDC1, MTLSGC1, MTLSDC1, MTLSDC2, MTLSDC3, MTLSDC4, MTLSDC5, RPL-SBGA_5SC, RPL-SBGA_4SC, RPL-SBGA_3SC, RPL-Px_4SP2, RPL-Px_2SDC1</t>
  </si>
  <si>
    <t>Verify wifi device functionality with DCI disabled  IFWI post Sx cycle</t>
  </si>
  <si>
    <t>CSS-IVE-145721</t>
  </si>
  <si>
    <t> 
Ensure that  Wifi card is detected and functional with DCI disabled IFWI post Sx</t>
  </si>
  <si>
    <t>This testcase is to verify the wifi device functionality with DCI disabled ifwi post Sx cycle</t>
  </si>
  <si>
    <t>MTL_Test_Suite,IFWI_SYNC,ADL_N_IFWI,IFWI_TEST_SUITEIFWI_COVERAGE_DELTA,RPL_S_MASTER,ADL_SBGA_5GC,RPL-SBGA_3SC1,RPL-SBGA_5SC,RPL-Px_5SGC1,RPL-Px_4SDC1,ADL-M_3SDC2,ADL-M_2SDC2,ADL-M_5SGC1,ADL-M_3SDC2,ADL-M_2SDC2,RPL-S_3SDC2,RPL-S_3SDC3,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ADL_SBGA_3SDC1,MTL_IFWI_CBV_PMC,MTL IFWI_Payload_Platform-Val,ADL_N_IFWI_5SGC1, ADL_N_IFWI_4SDC1, ADL_N_IFWI_3SDC1,  ADL_N_IFWI_2SDC1, ADL_N_IFWI_2SDC2, ADL_N_IFWI_2SDC3,ADL_N_IFWI_5SGC1, ADL_N_IFWI_4SDC1,   ADL_N_IFWI_2SDC1, ADL_N_IFWI_2SDC2,ADL_N_IFWI_IEC_PMC,RPL-S_2SDC8,RPL-Px_4SP2,RPL-Px_2SDC1, MTLSGC1, MTLSDC1, MTLSDC2, MTLSDC3, MTLSDC4, MTLSDC5, RPL-SBGA_5SC, RPL-SBGA_4SC, RPL-SBGA_3SC, RPL-Px_4SP2, RPL-Px_2SDC1</t>
  </si>
  <si>
    <t>Verify wifi device functionality with  DCI disabled  IFWI post CMS cycle</t>
  </si>
  <si>
    <t>CSS-IVE-145722</t>
  </si>
  <si>
    <t>Ensure that  Wifi card is detected and functional with DCI disabled IFWI post CMS cycle</t>
  </si>
  <si>
    <t>This testcase is to verify the Wifi functionality with DCI disabled ifwi post CMS cycle </t>
  </si>
  <si>
    <t>MTL_Test_Suite,IFWI_SYNC,ADL_N_IFWI,IFWI_TEST_SUITEIFWI_COVERAGE_DELTA,RPL_S_MASTER,ADL_SBGA_5GC,RPL-SBGA_5SC,RPL-Px_5SGC1,RPL-Px_4SDC1,ADL-M_3SDC2,ADL-M_2SDC2,ADL-M_5SGC1,RPL-S_3SDC2,RPL-S_3SDC3,RPL-S_2SDC1,RPL-S_2SDC2,RPL-S_2SDC3,RPL-S_3SDC1,RPL-S_4SDC2,RPL-S_4SDC1,RPL-S_5SGC1,RPL-P_4SDC1,RPL-P_5SGC1,RPL-P_5SGC2,RPL-P_2SDC3,RPL-S_2SDC7,RPL-S_ 5SGC1,ADL_SBGA_3SDC1V,MTL IFWI_Payload_Platform-Val,ADL_N_IFWI_5SGC1,ADL_N_IFWI_4SDC1,ADL_N_IFWI_3SDC1,ADL_N_IFWI_2SDC1,ADL_N_IFWI_2SDC2,ADL_N_IFWI_2SDC3,ADL_N_IFWI_IEC_PMC,RPL-S_2SDC8,RPL-Px_4SP2,RPL-Px_2SDC1, MTLSGC1, MTLSDC1, MTLSDC2, MTLSDC3, MTLSDC4, MTLSDC5, RPL-SBGA_5SC, RPL-SBGA_4SC, RPL-SBGA_3SC, RPL-Px_4SP2, RPL-Px_2SDC1</t>
  </si>
  <si>
    <t>Verify Windows Supports Game Mode optimization on Hybrid Core Platforms</t>
  </si>
  <si>
    <t>Automation Not Possible</t>
  </si>
  <si>
    <t>CSS-IVE-132834</t>
  </si>
  <si>
    <t>ADL-S_ADP-S_SODIMM_DDR5_1DPC_Alpha,ADL-S_ADP-S_UDIMM_DDR5_1DPC_PreAlpha,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DL-S_HSLE_PSS1.0,ADL-S_HSLE_PSS1.1,ADL-S_HFPGA_PSS1.0,ADL-S_HFPGA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</si>
  <si>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14011786922, 2208907564</t>
  </si>
  <si>
    <t>System should  be able to Toggle Game mode switch </t>
  </si>
  <si>
    <t>Windows Should support Game mode Optimization on Hybrid Core Platforms </t>
  </si>
  <si>
    <t>IFWI_TEST_SUITE,Delta_IFWI_BIOS,IFWI_NEWIFWI_SYNC,ADL_N_IFWIIFWI_COVERAGE_DELTA,RPLSGC1,RPLSGC2,ADLMLP4x,ADL-P_5SGC1,ADL-P_5SGC2,ADL-M_5SGC1,RPL-S_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5SGC1,RPL-S_4SDC1,RPL-S_4SDC2,RPL-S_3SDC1,RPL-S_2SDC2,RPL-S_2SDC3,RPL-S_2SDC7,ADL_N_IFWI_2SDC3,ADL_N_IFWI_2SDC1,ADL_N_IFWI_3SDC1,ADL_N_IFWI_4SDC1,ADL_N_IFWI_5SGC1</t>
  </si>
  <si>
    <t>Verify System boot with Delayed Authentication Mode(DAM) and DCI strap enabled IFWI</t>
  </si>
  <si>
    <t>Not Evaluated</t>
  </si>
  <si>
    <t>System should boot to OS without any issue with DAM enabled IFWI build created via fit Tool</t>
  </si>
  <si>
    <t>ifwi.arrowlake,ifwi.meteorlake,ifwi.raptorlake</t>
  </si>
  <si>
    <t>FIT (FW integration and configuration Tool)</t>
  </si>
  <si>
    <t>The testcase is to verify system Boot of DAM and DCI strap enabled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</si>
  <si>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_IFWI_CBV_Straps,RPL-SBGA_5SC,RPL-SBGA_4SC,RPL-SBGA_3SC,RPL-SBGA_2SC1,RPL-SBGA_2SC2,MTLSGC1, MTLSDC4,MTLSDC2,MTLSDC1,MTLSDC5,MTLSDC3</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</si>
  <si>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</si>
  <si>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</si>
  <si>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</si>
  <si>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RPL-SBGA_5SC,RPL-SBGA_4SC,RPL-SBGA_3SC,RPL-SBGA_2SC1,RPL-SBGA_2SC2,MTLSGC1, MTLSDC4,MTLSDC2,MTLSDC1,MTLSDC5,MTLSDC3</t>
  </si>
  <si>
    <t>Enable/disable onboard (integrated) LAN using FIT tool</t>
  </si>
  <si>
    <t>fw.ifwi.gbe</t>
  </si>
  <si>
    <t>Onboard LAN should get enabled and disable as per FIT tool setting </t>
  </si>
  <si>
    <t>This testcase is to enabling and disabling  integrated LAN using FIT tool </t>
  </si>
  <si>
    <t>IFWI_FOC_BAT,IFWI_FOC_BAT_EXT,IFWI_TEST_SUITE,IFWI_Coverage_Delta,RPL-Px_5SGC1,RPL-Px_3SDC1,RPL-S_ 5SGC1,RPL-S_4SDC2,RPL-S_3SDC1,RPL-S_2SDC1,RPL-S_2SDC2,RPL-S_2SDC3,RPL-S_2SDC4,RPL-S-3SDC2,RPL-S_2SDC7,MTL_IFWI_IAC_GBe,MTL-P_5SGC1,MTL-P_4SDC1,MTL-P_4SDC2,MTL-P_3SDC3,MTL-P_3SDC4,MTL-P_2SDC5,MTL-P_2SDC6,RPL-SBGA_2SC2,RPL-SBGA_3SC,RPL-SBGA_5SC,RPL-S_2SDC8,RPL-Px_4SP2,RPL-Px_2SDC1, MTLSGC1, MTLSDC1, MTLSDC4</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</si>
  <si>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</si>
  <si>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</si>
  <si>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</si>
  <si>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 IFWI_Payload_Platform-Val,RPL-SBGA_5SC,RPL-SBGA_4SC,RPL-SBGA_3SC,RPL-SBGA_2SC1,RPL-SBGA_2SC2</t>
  </si>
  <si>
    <t>Negative: Verify PAVP testing on different display panels with Playready App</t>
  </si>
  <si>
    <t>bios.sa,fw.ifwi.others</t>
  </si>
  <si>
    <t>CSS-IVE-77380</t>
  </si>
  <si>
    <t>AML_5W_Y22_ROW_PV,CFL_H62_RS3_PV,CFL_H62_RS4_PV,CFL_H62_RS5_PV,CFL_H62_uSFF_KC_RS4_PV,CFL_H82_RS5_PV,CFL_H82_RS6_PV,CFL_KBPH_S62_RS3_PV,CFL_KBPH_S82_RS6_PV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UN42_KC_PV_RS6,ICL_Y42_RS6_PV,ICL_YN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1.0,TGL_Simics_VP_RS2_PSS1.1,TGL_U42_RS4_PV,TGL_Y42_RS4_PV,TGL_Z0_(TGPLP-A0)_RS4_PPOExit,WHL_U42_Corp_PV,WHL_U42_PV,WHL_U43e_Corp_PV,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TGL_H81_20H1_RS7_ALPHA,TGL_H81_20H1_RS7_BETA,TGL_H81_20H1_RS7_PV</t>
  </si>
  <si>
    <t>Content Protection,PAVP</t>
  </si>
  <si>
    <t>By disabling 'PAVP ' in BIOS, Protected content video playback should fail with Intel graphics</t>
  </si>
  <si>
    <t>bios.arrowlake,bios.lunarlake,bios.meteorlake,bios.raptorlake,ifwi.arrowlake,ifwi.lunarlake,ifwi.meteorlake,ifwi.raptorlake</t>
  </si>
  <si>
    <t>bios.arrowlake,bios.raptorlake,ifwi.meteorlake,ifwi.raptorlake</t>
  </si>
  <si>
    <t>PLAYREADY3</t>
  </si>
  <si>
    <t>PAVP (Protected Audio Video Path) enables hardware accelerated decoding of the encrypted video stream by the Intel integrated graphics core</t>
  </si>
  <si>
    <t>IFWI_Payload_Platform,MTL_M_MASTER,MTL_N_MASTER,MTL_P_MASTER,MTL_S_MASTER,RPL-S_ 5SGC1,RPL-S_4SDC1,RPL-S_4SDC2,RPL-S_2SDC1,RPL-S_2SDC2,RPL-S_2SDC3,RPL-P_5SGC1,RPL-P_4SDC1,RPL-P_3SDC2,RPL-P_3SDC3,RPL-P_PNP_GC,RPL-S_2SDC7,IFWI_Coverage_Delta,MTL_IFWI_CBV_IUNIT,MTL_IFWI_CBV_BIOS, MTLSDC3, MTLSDC1, MTLSGC1</t>
  </si>
  <si>
    <t>comments</t>
  </si>
  <si>
    <t>Passed</t>
  </si>
  <si>
    <t>Verified with eDP, HDMI, DP.</t>
  </si>
  <si>
    <t>WIP</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</si>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</sst>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86"/>
  <sheetViews>
    <sheetView tabSelected="1" workbookViewId="0">
      <selection activeCell="C1" sqref="C1"/>
    </sheetView>
  </sheetViews>
  <sheetFormatPr defaultColWidth="8.88671875" defaultRowHeight="14.4" x14ac:dyDescent="0.3"/>
  <cols>
    <col min="1" max="1" width="12" style="1" bestFit="1" customWidth="1"/>
    <col min="2" max="2" width="112.109375" style="1" bestFit="1" customWidth="1"/>
    <col min="3" max="3" width="8.6640625" style="1" bestFit="1" customWidth="1"/>
    <col min="4" max="4" width="48.44140625" style="1" bestFit="1" customWidth="1"/>
    <col min="5" max="5" width="22.5546875" style="1" bestFit="1" customWidth="1"/>
    <col min="6" max="6" width="22.109375" style="1" bestFit="1" customWidth="1"/>
    <col min="7" max="7" width="60.44140625" style="1" bestFit="1" customWidth="1"/>
    <col min="8" max="8" width="17.109375" style="1" bestFit="1" customWidth="1"/>
    <col min="9" max="9" width="21.5546875" style="1" bestFit="1" customWidth="1"/>
    <col min="10" max="10" width="15.109375" style="1" bestFit="1" customWidth="1"/>
    <col min="11" max="11" width="46.21875" style="1" bestFit="1" customWidth="1"/>
    <col min="12" max="12" width="10.109375" style="1" bestFit="1" customWidth="1"/>
    <col min="13" max="13" width="8" style="1" bestFit="1" customWidth="1"/>
    <col min="14" max="14" width="14" style="1" bestFit="1" customWidth="1"/>
    <col min="15" max="15" width="35.6640625" style="1" bestFit="1" customWidth="1"/>
    <col min="16" max="16" width="255.77734375" style="1" bestFit="1" customWidth="1"/>
    <col min="17" max="17" width="52.77734375" style="1" bestFit="1" customWidth="1"/>
    <col min="18" max="18" width="255.77734375" style="1" bestFit="1" customWidth="1"/>
    <col min="19" max="19" width="14" style="1" bestFit="1" customWidth="1"/>
    <col min="20" max="20" width="26.88671875" style="1" bestFit="1" customWidth="1"/>
    <col min="21" max="21" width="25.6640625" style="1" bestFit="1" customWidth="1"/>
    <col min="22" max="22" width="8.44140625" style="1" bestFit="1" customWidth="1"/>
    <col min="23" max="23" width="255.77734375" style="1" bestFit="1" customWidth="1"/>
    <col min="24" max="24" width="13.6640625" style="1" bestFit="1" customWidth="1"/>
    <col min="25" max="25" width="13.33203125" style="1" bestFit="1" customWidth="1"/>
    <col min="26" max="27" width="255.77734375" style="1" bestFit="1" customWidth="1"/>
    <col min="28" max="28" width="17.6640625" style="1" bestFit="1" customWidth="1"/>
    <col min="29" max="29" width="8" style="1" bestFit="1" customWidth="1"/>
    <col min="30" max="30" width="34" style="1" bestFit="1" customWidth="1"/>
    <col min="31" max="31" width="23" style="1" bestFit="1" customWidth="1"/>
    <col min="32" max="32" width="16.33203125" style="1" bestFit="1" customWidth="1"/>
    <col min="33" max="33" width="19.77734375" style="1" bestFit="1" customWidth="1"/>
    <col min="34" max="34" width="13.6640625" style="1" bestFit="1" customWidth="1"/>
    <col min="35" max="35" width="18.33203125" style="1" bestFit="1" customWidth="1"/>
    <col min="36" max="36" width="10.88671875" style="1" bestFit="1" customWidth="1"/>
    <col min="37" max="37" width="36.5546875" style="1" bestFit="1" customWidth="1"/>
    <col min="38" max="39" width="255.77734375" style="1" bestFit="1" customWidth="1"/>
    <col min="40" max="16384" width="8.88671875" style="1"/>
  </cols>
  <sheetData>
    <row r="1" spans="1:39" x14ac:dyDescent="0.3">
      <c r="A1" s="1" t="s">
        <v>836</v>
      </c>
      <c r="B1" s="1" t="s">
        <v>837</v>
      </c>
      <c r="C1" s="1" t="s">
        <v>838</v>
      </c>
      <c r="D1" s="1" t="s">
        <v>832</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HYPERLINK("https://hsdes.intel.com/resource/14013118472","14013118472")</f>
        <v>14013118472</v>
      </c>
      <c r="B2" s="1" t="s">
        <v>35</v>
      </c>
      <c r="C2" s="1" t="s">
        <v>833</v>
      </c>
      <c r="F2" s="1" t="s">
        <v>36</v>
      </c>
      <c r="G2" s="1" t="s">
        <v>37</v>
      </c>
      <c r="H2" s="1" t="s">
        <v>38</v>
      </c>
      <c r="I2" s="1" t="s">
        <v>39</v>
      </c>
      <c r="J2" s="1" t="s">
        <v>40</v>
      </c>
      <c r="K2" s="1" t="s">
        <v>41</v>
      </c>
      <c r="L2" s="1">
        <v>3</v>
      </c>
      <c r="M2" s="1">
        <v>3</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HYPERLINK("https://hsdes.intel.com/resource/14013121015","14013121015")</f>
        <v>14013121015</v>
      </c>
      <c r="B3" s="1" t="s">
        <v>62</v>
      </c>
      <c r="C3" s="1" t="s">
        <v>833</v>
      </c>
      <c r="F3" s="1" t="s">
        <v>63</v>
      </c>
      <c r="G3" s="1" t="s">
        <v>64</v>
      </c>
      <c r="H3" s="1" t="s">
        <v>38</v>
      </c>
      <c r="I3" s="1" t="s">
        <v>39</v>
      </c>
      <c r="J3" s="1" t="s">
        <v>40</v>
      </c>
      <c r="K3" s="1" t="s">
        <v>65</v>
      </c>
      <c r="L3" s="1">
        <v>10</v>
      </c>
      <c r="M3" s="1">
        <v>5</v>
      </c>
      <c r="N3" s="1" t="s">
        <v>66</v>
      </c>
      <c r="O3" s="1" t="s">
        <v>67</v>
      </c>
      <c r="P3" s="1" t="s">
        <v>68</v>
      </c>
      <c r="Q3" s="1" t="s">
        <v>69</v>
      </c>
      <c r="R3" s="1" t="s">
        <v>70</v>
      </c>
      <c r="S3" s="1" t="s">
        <v>66</v>
      </c>
      <c r="T3" s="1" t="s">
        <v>47</v>
      </c>
      <c r="U3" s="1" t="s">
        <v>71</v>
      </c>
      <c r="V3" s="1" t="s">
        <v>72</v>
      </c>
      <c r="W3" s="1" t="s">
        <v>73</v>
      </c>
      <c r="X3" s="1" t="s">
        <v>50</v>
      </c>
      <c r="Y3" s="1" t="s">
        <v>51</v>
      </c>
      <c r="Z3" s="1" t="s">
        <v>74</v>
      </c>
      <c r="AA3" s="1" t="s">
        <v>75</v>
      </c>
      <c r="AC3" s="1" t="s">
        <v>54</v>
      </c>
      <c r="AD3" s="1" t="s">
        <v>55</v>
      </c>
      <c r="AF3" s="1" t="s">
        <v>56</v>
      </c>
      <c r="AG3" s="1" t="s">
        <v>57</v>
      </c>
      <c r="AJ3" s="1" t="s">
        <v>58</v>
      </c>
      <c r="AK3" s="1" t="s">
        <v>59</v>
      </c>
      <c r="AL3" s="1" t="s">
        <v>76</v>
      </c>
      <c r="AM3" s="1" t="s">
        <v>77</v>
      </c>
    </row>
    <row r="4" spans="1:39" x14ac:dyDescent="0.3">
      <c r="A4" s="1" t="str">
        <f>HYPERLINK("https://hsdes.intel.com/resource/14013158232","14013158232")</f>
        <v>14013158232</v>
      </c>
      <c r="B4" s="1" t="s">
        <v>78</v>
      </c>
      <c r="C4" s="1" t="s">
        <v>833</v>
      </c>
      <c r="F4" s="1" t="s">
        <v>79</v>
      </c>
      <c r="G4" s="1" t="s">
        <v>80</v>
      </c>
      <c r="H4" s="1" t="s">
        <v>38</v>
      </c>
      <c r="I4" s="1" t="s">
        <v>39</v>
      </c>
      <c r="J4" s="1" t="s">
        <v>40</v>
      </c>
      <c r="K4" s="1" t="s">
        <v>81</v>
      </c>
      <c r="L4" s="1">
        <v>15</v>
      </c>
      <c r="M4" s="1">
        <v>12</v>
      </c>
      <c r="N4" s="1" t="s">
        <v>82</v>
      </c>
      <c r="O4" s="1" t="s">
        <v>83</v>
      </c>
      <c r="P4" s="1" t="s">
        <v>84</v>
      </c>
      <c r="Q4" s="1" t="s">
        <v>85</v>
      </c>
      <c r="R4" s="1" t="s">
        <v>86</v>
      </c>
      <c r="S4" s="1" t="s">
        <v>82</v>
      </c>
      <c r="T4" s="1" t="s">
        <v>87</v>
      </c>
      <c r="V4" s="1" t="s">
        <v>88</v>
      </c>
      <c r="W4" s="1" t="s">
        <v>89</v>
      </c>
      <c r="X4" s="1" t="s">
        <v>50</v>
      </c>
      <c r="Y4" s="1" t="s">
        <v>51</v>
      </c>
      <c r="Z4" s="1" t="s">
        <v>90</v>
      </c>
      <c r="AA4" s="1" t="s">
        <v>91</v>
      </c>
      <c r="AC4" s="1" t="s">
        <v>54</v>
      </c>
      <c r="AD4" s="1" t="s">
        <v>55</v>
      </c>
      <c r="AF4" s="1" t="s">
        <v>56</v>
      </c>
      <c r="AG4" s="1" t="s">
        <v>57</v>
      </c>
      <c r="AJ4" s="1" t="s">
        <v>58</v>
      </c>
      <c r="AK4" s="1" t="s">
        <v>59</v>
      </c>
      <c r="AL4" s="1" t="s">
        <v>92</v>
      </c>
      <c r="AM4" s="1" t="s">
        <v>93</v>
      </c>
    </row>
    <row r="5" spans="1:39" x14ac:dyDescent="0.3">
      <c r="A5" s="1" t="str">
        <f>HYPERLINK("https://hsdes.intel.com/resource/14013158240","14013158240")</f>
        <v>14013158240</v>
      </c>
      <c r="B5" s="1" t="s">
        <v>94</v>
      </c>
      <c r="C5" s="1" t="s">
        <v>833</v>
      </c>
      <c r="F5" s="1" t="s">
        <v>79</v>
      </c>
      <c r="G5" s="1" t="s">
        <v>95</v>
      </c>
      <c r="H5" s="1" t="s">
        <v>38</v>
      </c>
      <c r="I5" s="1" t="s">
        <v>39</v>
      </c>
      <c r="J5" s="1" t="s">
        <v>40</v>
      </c>
      <c r="K5" s="1" t="s">
        <v>81</v>
      </c>
      <c r="L5" s="1">
        <v>10</v>
      </c>
      <c r="M5" s="1">
        <v>9</v>
      </c>
      <c r="N5" s="1" t="s">
        <v>96</v>
      </c>
      <c r="O5" s="1" t="s">
        <v>83</v>
      </c>
      <c r="P5" s="1" t="s">
        <v>84</v>
      </c>
      <c r="Q5" s="1" t="s">
        <v>85</v>
      </c>
      <c r="R5" s="1" t="s">
        <v>86</v>
      </c>
      <c r="S5" s="1" t="s">
        <v>96</v>
      </c>
      <c r="T5" s="1" t="s">
        <v>87</v>
      </c>
      <c r="V5" s="1" t="s">
        <v>88</v>
      </c>
      <c r="W5" s="1" t="s">
        <v>97</v>
      </c>
      <c r="X5" s="1" t="s">
        <v>50</v>
      </c>
      <c r="Y5" s="1" t="s">
        <v>98</v>
      </c>
      <c r="Z5" s="1" t="s">
        <v>99</v>
      </c>
      <c r="AA5" s="1" t="s">
        <v>100</v>
      </c>
      <c r="AC5" s="1" t="s">
        <v>54</v>
      </c>
      <c r="AD5" s="1" t="s">
        <v>55</v>
      </c>
      <c r="AF5" s="1" t="s">
        <v>56</v>
      </c>
      <c r="AG5" s="1" t="s">
        <v>57</v>
      </c>
      <c r="AJ5" s="1" t="s">
        <v>58</v>
      </c>
      <c r="AK5" s="1" t="s">
        <v>59</v>
      </c>
      <c r="AL5" s="1" t="s">
        <v>101</v>
      </c>
      <c r="AM5" s="1" t="s">
        <v>102</v>
      </c>
    </row>
    <row r="6" spans="1:39" x14ac:dyDescent="0.3">
      <c r="A6" s="1" t="str">
        <f>HYPERLINK("https://hsdes.intel.com/resource/14013158318","14013158318")</f>
        <v>14013158318</v>
      </c>
      <c r="B6" s="1" t="s">
        <v>103</v>
      </c>
      <c r="C6" s="1" t="s">
        <v>833</v>
      </c>
      <c r="F6" s="1" t="s">
        <v>63</v>
      </c>
      <c r="G6" s="1" t="s">
        <v>80</v>
      </c>
      <c r="H6" s="1" t="s">
        <v>38</v>
      </c>
      <c r="I6" s="1" t="s">
        <v>39</v>
      </c>
      <c r="J6" s="1" t="s">
        <v>40</v>
      </c>
      <c r="K6" s="1" t="s">
        <v>104</v>
      </c>
      <c r="L6" s="1">
        <v>15</v>
      </c>
      <c r="M6" s="1">
        <v>6</v>
      </c>
      <c r="N6" s="1" t="s">
        <v>105</v>
      </c>
      <c r="O6" s="1" t="s">
        <v>67</v>
      </c>
      <c r="P6" s="1" t="s">
        <v>106</v>
      </c>
      <c r="Q6" s="1" t="s">
        <v>107</v>
      </c>
      <c r="R6" s="1" t="s">
        <v>108</v>
      </c>
      <c r="S6" s="1" t="s">
        <v>105</v>
      </c>
      <c r="T6" s="1" t="s">
        <v>47</v>
      </c>
      <c r="U6" s="1" t="s">
        <v>71</v>
      </c>
      <c r="V6" s="1" t="s">
        <v>72</v>
      </c>
      <c r="W6" s="1" t="s">
        <v>109</v>
      </c>
      <c r="X6" s="1" t="s">
        <v>50</v>
      </c>
      <c r="Y6" s="1" t="s">
        <v>98</v>
      </c>
      <c r="Z6" s="1" t="s">
        <v>110</v>
      </c>
      <c r="AA6" s="1" t="s">
        <v>111</v>
      </c>
      <c r="AC6" s="1" t="s">
        <v>54</v>
      </c>
      <c r="AD6" s="1" t="s">
        <v>55</v>
      </c>
      <c r="AF6" s="1" t="s">
        <v>56</v>
      </c>
      <c r="AG6" s="1" t="s">
        <v>112</v>
      </c>
      <c r="AJ6" s="1" t="s">
        <v>58</v>
      </c>
      <c r="AK6" s="1" t="s">
        <v>59</v>
      </c>
      <c r="AL6" s="1" t="s">
        <v>113</v>
      </c>
      <c r="AM6" s="1" t="s">
        <v>114</v>
      </c>
    </row>
    <row r="7" spans="1:39" x14ac:dyDescent="0.3">
      <c r="A7" s="1" t="str">
        <f>HYPERLINK("https://hsdes.intel.com/resource/14013158998","14013158998")</f>
        <v>14013158998</v>
      </c>
      <c r="B7" s="1" t="s">
        <v>117</v>
      </c>
      <c r="C7" s="1" t="s">
        <v>833</v>
      </c>
      <c r="F7" s="1" t="s">
        <v>118</v>
      </c>
      <c r="G7" s="1" t="s">
        <v>80</v>
      </c>
      <c r="H7" s="1" t="s">
        <v>38</v>
      </c>
      <c r="I7" s="1" t="s">
        <v>39</v>
      </c>
      <c r="J7" s="1" t="s">
        <v>40</v>
      </c>
      <c r="K7" s="1" t="s">
        <v>119</v>
      </c>
      <c r="L7" s="1">
        <v>7</v>
      </c>
      <c r="M7" s="1">
        <v>5</v>
      </c>
      <c r="N7" s="1" t="s">
        <v>120</v>
      </c>
      <c r="O7" s="1" t="s">
        <v>121</v>
      </c>
      <c r="P7" s="1" t="s">
        <v>122</v>
      </c>
      <c r="Q7" s="1" t="s">
        <v>123</v>
      </c>
      <c r="R7" s="1" t="s">
        <v>124</v>
      </c>
      <c r="S7" s="1" t="s">
        <v>120</v>
      </c>
      <c r="T7" s="1" t="s">
        <v>47</v>
      </c>
      <c r="V7" s="1" t="s">
        <v>118</v>
      </c>
      <c r="W7" s="1" t="s">
        <v>125</v>
      </c>
      <c r="X7" s="1" t="s">
        <v>50</v>
      </c>
      <c r="Y7" s="1" t="s">
        <v>126</v>
      </c>
      <c r="Z7" s="1" t="s">
        <v>127</v>
      </c>
      <c r="AA7" s="1" t="s">
        <v>128</v>
      </c>
      <c r="AC7" s="1" t="s">
        <v>54</v>
      </c>
      <c r="AD7" s="1" t="s">
        <v>55</v>
      </c>
      <c r="AF7" s="1" t="s">
        <v>56</v>
      </c>
      <c r="AG7" s="1" t="s">
        <v>57</v>
      </c>
      <c r="AJ7" s="1" t="s">
        <v>58</v>
      </c>
      <c r="AK7" s="1" t="s">
        <v>59</v>
      </c>
      <c r="AL7" s="1" t="s">
        <v>129</v>
      </c>
      <c r="AM7" s="1" t="s">
        <v>130</v>
      </c>
    </row>
    <row r="8" spans="1:39" x14ac:dyDescent="0.3">
      <c r="A8" s="1" t="str">
        <f>HYPERLINK("https://hsdes.intel.com/resource/14013159002","14013159002")</f>
        <v>14013159002</v>
      </c>
      <c r="B8" s="1" t="s">
        <v>131</v>
      </c>
      <c r="C8" s="1" t="s">
        <v>833</v>
      </c>
      <c r="F8" s="1" t="s">
        <v>48</v>
      </c>
      <c r="G8" s="1" t="s">
        <v>64</v>
      </c>
      <c r="H8" s="1" t="s">
        <v>38</v>
      </c>
      <c r="I8" s="1" t="s">
        <v>39</v>
      </c>
      <c r="J8" s="1" t="s">
        <v>40</v>
      </c>
      <c r="K8" s="1" t="s">
        <v>132</v>
      </c>
      <c r="L8" s="1">
        <v>40</v>
      </c>
      <c r="M8" s="1">
        <v>35</v>
      </c>
      <c r="N8" s="1" t="s">
        <v>133</v>
      </c>
      <c r="O8" s="1" t="s">
        <v>134</v>
      </c>
      <c r="P8" s="1" t="s">
        <v>135</v>
      </c>
      <c r="Q8" s="1" t="s">
        <v>136</v>
      </c>
      <c r="R8" s="1" t="s">
        <v>137</v>
      </c>
      <c r="S8" s="1" t="s">
        <v>133</v>
      </c>
      <c r="T8" s="1" t="s">
        <v>47</v>
      </c>
      <c r="V8" s="1" t="s">
        <v>48</v>
      </c>
      <c r="W8" s="1" t="s">
        <v>138</v>
      </c>
      <c r="X8" s="1" t="s">
        <v>50</v>
      </c>
      <c r="Y8" s="1" t="s">
        <v>126</v>
      </c>
      <c r="Z8" s="1" t="s">
        <v>139</v>
      </c>
      <c r="AA8" s="1" t="s">
        <v>140</v>
      </c>
      <c r="AC8" s="1" t="s">
        <v>54</v>
      </c>
      <c r="AD8" s="1" t="s">
        <v>55</v>
      </c>
      <c r="AF8" s="1" t="s">
        <v>141</v>
      </c>
      <c r="AG8" s="1" t="s">
        <v>57</v>
      </c>
      <c r="AJ8" s="1" t="s">
        <v>58</v>
      </c>
      <c r="AK8" s="1" t="s">
        <v>59</v>
      </c>
      <c r="AL8" s="1" t="s">
        <v>142</v>
      </c>
      <c r="AM8" s="1" t="s">
        <v>143</v>
      </c>
    </row>
    <row r="9" spans="1:39" x14ac:dyDescent="0.3">
      <c r="A9" s="1" t="str">
        <f>HYPERLINK("https://hsdes.intel.com/resource/14013159008","14013159008")</f>
        <v>14013159008</v>
      </c>
      <c r="B9" s="1" t="s">
        <v>144</v>
      </c>
      <c r="C9" s="1" t="s">
        <v>833</v>
      </c>
      <c r="F9" s="1" t="s">
        <v>63</v>
      </c>
      <c r="G9" s="1" t="s">
        <v>145</v>
      </c>
      <c r="H9" s="1" t="s">
        <v>38</v>
      </c>
      <c r="I9" s="1" t="s">
        <v>39</v>
      </c>
      <c r="J9" s="1" t="s">
        <v>40</v>
      </c>
      <c r="K9" s="1" t="s">
        <v>115</v>
      </c>
      <c r="L9" s="1">
        <v>90</v>
      </c>
      <c r="M9" s="1">
        <v>15</v>
      </c>
      <c r="N9" s="1" t="s">
        <v>146</v>
      </c>
      <c r="O9" s="1" t="s">
        <v>67</v>
      </c>
      <c r="P9" s="1" t="s">
        <v>147</v>
      </c>
      <c r="Q9" s="1" t="s">
        <v>107</v>
      </c>
      <c r="R9" s="1" t="s">
        <v>148</v>
      </c>
      <c r="S9" s="1" t="s">
        <v>146</v>
      </c>
      <c r="T9" s="1" t="s">
        <v>47</v>
      </c>
      <c r="U9" s="1" t="s">
        <v>71</v>
      </c>
      <c r="V9" s="1" t="s">
        <v>72</v>
      </c>
      <c r="W9" s="1" t="s">
        <v>149</v>
      </c>
      <c r="X9" s="1" t="s">
        <v>50</v>
      </c>
      <c r="Y9" s="1" t="s">
        <v>126</v>
      </c>
      <c r="Z9" s="1" t="s">
        <v>150</v>
      </c>
      <c r="AA9" s="1" t="s">
        <v>151</v>
      </c>
      <c r="AC9" s="1" t="s">
        <v>54</v>
      </c>
      <c r="AD9" s="1" t="s">
        <v>152</v>
      </c>
      <c r="AF9" s="1" t="s">
        <v>153</v>
      </c>
      <c r="AG9" s="1" t="s">
        <v>57</v>
      </c>
      <c r="AJ9" s="1" t="s">
        <v>58</v>
      </c>
      <c r="AK9" s="1" t="s">
        <v>59</v>
      </c>
      <c r="AL9" s="1" t="s">
        <v>154</v>
      </c>
      <c r="AM9" s="1" t="s">
        <v>155</v>
      </c>
    </row>
    <row r="10" spans="1:39" x14ac:dyDescent="0.3">
      <c r="A10" s="1" t="str">
        <f>HYPERLINK("https://hsdes.intel.com/resource/14013159034","14013159034")</f>
        <v>14013159034</v>
      </c>
      <c r="B10" s="1" t="s">
        <v>156</v>
      </c>
      <c r="C10" s="1" t="s">
        <v>833</v>
      </c>
      <c r="F10" s="1" t="s">
        <v>63</v>
      </c>
      <c r="G10" s="1" t="s">
        <v>80</v>
      </c>
      <c r="H10" s="1" t="s">
        <v>38</v>
      </c>
      <c r="I10" s="1" t="s">
        <v>39</v>
      </c>
      <c r="J10" s="1" t="s">
        <v>40</v>
      </c>
      <c r="K10" s="1" t="s">
        <v>157</v>
      </c>
      <c r="L10" s="1">
        <v>20</v>
      </c>
      <c r="M10" s="1">
        <v>15</v>
      </c>
      <c r="N10" s="1" t="s">
        <v>158</v>
      </c>
      <c r="O10" s="1" t="s">
        <v>67</v>
      </c>
      <c r="P10" s="1" t="s">
        <v>159</v>
      </c>
      <c r="Q10" s="1" t="s">
        <v>160</v>
      </c>
      <c r="R10" s="1" t="s">
        <v>161</v>
      </c>
      <c r="S10" s="1" t="s">
        <v>158</v>
      </c>
      <c r="T10" s="1" t="s">
        <v>47</v>
      </c>
      <c r="U10" s="1" t="s">
        <v>71</v>
      </c>
      <c r="V10" s="1" t="s">
        <v>72</v>
      </c>
      <c r="W10" s="1" t="s">
        <v>162</v>
      </c>
      <c r="X10" s="1" t="s">
        <v>50</v>
      </c>
      <c r="Y10" s="1" t="s">
        <v>116</v>
      </c>
      <c r="Z10" s="1" t="s">
        <v>163</v>
      </c>
      <c r="AA10" s="1" t="s">
        <v>164</v>
      </c>
      <c r="AC10" s="1" t="s">
        <v>54</v>
      </c>
      <c r="AD10" s="1" t="s">
        <v>152</v>
      </c>
      <c r="AF10" s="1" t="s">
        <v>153</v>
      </c>
      <c r="AG10" s="1" t="s">
        <v>57</v>
      </c>
      <c r="AJ10" s="1" t="s">
        <v>58</v>
      </c>
      <c r="AK10" s="1" t="s">
        <v>59</v>
      </c>
      <c r="AL10" s="1" t="s">
        <v>165</v>
      </c>
      <c r="AM10" s="1" t="s">
        <v>166</v>
      </c>
    </row>
    <row r="11" spans="1:39" x14ac:dyDescent="0.3">
      <c r="A11" s="1" t="str">
        <f>HYPERLINK("https://hsdes.intel.com/resource/14013160655","14013160655")</f>
        <v>14013160655</v>
      </c>
      <c r="B11" s="1" t="s">
        <v>167</v>
      </c>
      <c r="C11" s="1" t="s">
        <v>833</v>
      </c>
      <c r="F11" s="1" t="s">
        <v>48</v>
      </c>
      <c r="G11" s="1" t="s">
        <v>64</v>
      </c>
      <c r="H11" s="1" t="s">
        <v>38</v>
      </c>
      <c r="I11" s="1" t="s">
        <v>39</v>
      </c>
      <c r="J11" s="1" t="s">
        <v>40</v>
      </c>
      <c r="K11" s="1" t="s">
        <v>157</v>
      </c>
      <c r="L11" s="1">
        <v>40</v>
      </c>
      <c r="M11" s="1">
        <v>35</v>
      </c>
      <c r="N11" s="1" t="s">
        <v>168</v>
      </c>
      <c r="O11" s="1" t="s">
        <v>134</v>
      </c>
      <c r="P11" s="1" t="s">
        <v>169</v>
      </c>
      <c r="Q11" s="1" t="s">
        <v>170</v>
      </c>
      <c r="R11" s="1" t="s">
        <v>171</v>
      </c>
      <c r="S11" s="1" t="s">
        <v>168</v>
      </c>
      <c r="T11" s="1" t="s">
        <v>47</v>
      </c>
      <c r="V11" s="1" t="s">
        <v>48</v>
      </c>
      <c r="W11" s="1" t="s">
        <v>172</v>
      </c>
      <c r="X11" s="1" t="s">
        <v>50</v>
      </c>
      <c r="Y11" s="1" t="s">
        <v>126</v>
      </c>
      <c r="Z11" s="1" t="s">
        <v>127</v>
      </c>
      <c r="AA11" s="1" t="s">
        <v>128</v>
      </c>
      <c r="AC11" s="1" t="s">
        <v>54</v>
      </c>
      <c r="AD11" s="1" t="s">
        <v>55</v>
      </c>
      <c r="AF11" s="1" t="s">
        <v>141</v>
      </c>
      <c r="AG11" s="1" t="s">
        <v>57</v>
      </c>
      <c r="AJ11" s="1" t="s">
        <v>58</v>
      </c>
      <c r="AK11" s="1" t="s">
        <v>59</v>
      </c>
      <c r="AL11" s="1" t="s">
        <v>173</v>
      </c>
      <c r="AM11" s="1" t="s">
        <v>174</v>
      </c>
    </row>
    <row r="12" spans="1:39" x14ac:dyDescent="0.3">
      <c r="A12" s="1" t="str">
        <f>HYPERLINK("https://hsdes.intel.com/resource/14013160688","14013160688")</f>
        <v>14013160688</v>
      </c>
      <c r="B12" s="1" t="s">
        <v>175</v>
      </c>
      <c r="C12" s="1" t="s">
        <v>833</v>
      </c>
      <c r="F12" s="1" t="s">
        <v>48</v>
      </c>
      <c r="G12" s="1" t="s">
        <v>80</v>
      </c>
      <c r="H12" s="1" t="s">
        <v>38</v>
      </c>
      <c r="I12" s="1" t="s">
        <v>39</v>
      </c>
      <c r="J12" s="1" t="s">
        <v>40</v>
      </c>
      <c r="K12" s="1" t="s">
        <v>119</v>
      </c>
      <c r="L12" s="1">
        <v>25</v>
      </c>
      <c r="M12" s="1">
        <v>17</v>
      </c>
      <c r="N12" s="1" t="s">
        <v>176</v>
      </c>
      <c r="O12" s="1" t="s">
        <v>177</v>
      </c>
      <c r="P12" s="1" t="s">
        <v>178</v>
      </c>
      <c r="Q12" s="1" t="s">
        <v>179</v>
      </c>
      <c r="R12" s="1" t="s">
        <v>180</v>
      </c>
      <c r="S12" s="1" t="s">
        <v>176</v>
      </c>
      <c r="T12" s="1" t="s">
        <v>47</v>
      </c>
      <c r="V12" s="1" t="s">
        <v>181</v>
      </c>
      <c r="W12" s="1" t="s">
        <v>182</v>
      </c>
      <c r="X12" s="1" t="s">
        <v>50</v>
      </c>
      <c r="Y12" s="1" t="s">
        <v>51</v>
      </c>
      <c r="Z12" s="1" t="s">
        <v>183</v>
      </c>
      <c r="AA12" s="1" t="s">
        <v>184</v>
      </c>
      <c r="AC12" s="1" t="s">
        <v>54</v>
      </c>
      <c r="AD12" s="1" t="s">
        <v>55</v>
      </c>
      <c r="AF12" s="1" t="s">
        <v>153</v>
      </c>
      <c r="AG12" s="1" t="s">
        <v>57</v>
      </c>
      <c r="AJ12" s="1" t="s">
        <v>58</v>
      </c>
      <c r="AK12" s="1" t="s">
        <v>59</v>
      </c>
      <c r="AL12" s="1" t="s">
        <v>185</v>
      </c>
      <c r="AM12" s="1" t="s">
        <v>186</v>
      </c>
    </row>
    <row r="13" spans="1:39" x14ac:dyDescent="0.3">
      <c r="A13" s="1" t="str">
        <f>HYPERLINK("https://hsdes.intel.com/resource/14013160691","14013160691")</f>
        <v>14013160691</v>
      </c>
      <c r="B13" s="1" t="s">
        <v>187</v>
      </c>
      <c r="C13" s="1" t="s">
        <v>833</v>
      </c>
      <c r="F13" s="1" t="s">
        <v>48</v>
      </c>
      <c r="G13" s="1" t="s">
        <v>80</v>
      </c>
      <c r="H13" s="1" t="s">
        <v>38</v>
      </c>
      <c r="I13" s="1" t="s">
        <v>39</v>
      </c>
      <c r="J13" s="1" t="s">
        <v>40</v>
      </c>
      <c r="K13" s="1" t="s">
        <v>119</v>
      </c>
      <c r="L13" s="1">
        <v>25</v>
      </c>
      <c r="M13" s="1">
        <v>17</v>
      </c>
      <c r="N13" s="1" t="s">
        <v>188</v>
      </c>
      <c r="O13" s="1" t="s">
        <v>177</v>
      </c>
      <c r="P13" s="1" t="s">
        <v>189</v>
      </c>
      <c r="Q13" s="1" t="s">
        <v>179</v>
      </c>
      <c r="R13" s="1" t="s">
        <v>190</v>
      </c>
      <c r="S13" s="1" t="s">
        <v>188</v>
      </c>
      <c r="T13" s="1" t="s">
        <v>47</v>
      </c>
      <c r="V13" s="1" t="s">
        <v>181</v>
      </c>
      <c r="W13" s="1" t="s">
        <v>191</v>
      </c>
      <c r="X13" s="1" t="s">
        <v>50</v>
      </c>
      <c r="Y13" s="1" t="s">
        <v>51</v>
      </c>
      <c r="Z13" s="1" t="s">
        <v>183</v>
      </c>
      <c r="AA13" s="1" t="s">
        <v>184</v>
      </c>
      <c r="AC13" s="1" t="s">
        <v>54</v>
      </c>
      <c r="AD13" s="1" t="s">
        <v>55</v>
      </c>
      <c r="AF13" s="1" t="s">
        <v>153</v>
      </c>
      <c r="AG13" s="1" t="s">
        <v>57</v>
      </c>
      <c r="AJ13" s="1" t="s">
        <v>58</v>
      </c>
      <c r="AK13" s="1" t="s">
        <v>59</v>
      </c>
      <c r="AL13" s="1" t="s">
        <v>192</v>
      </c>
      <c r="AM13" s="1" t="s">
        <v>193</v>
      </c>
    </row>
    <row r="14" spans="1:39" x14ac:dyDescent="0.3">
      <c r="A14" s="1" t="str">
        <f>HYPERLINK("https://hsdes.intel.com/resource/14013160847","14013160847")</f>
        <v>14013160847</v>
      </c>
      <c r="B14" s="1" t="s">
        <v>194</v>
      </c>
      <c r="C14" s="1" t="s">
        <v>833</v>
      </c>
      <c r="F14" s="1" t="s">
        <v>195</v>
      </c>
      <c r="G14" s="1" t="s">
        <v>80</v>
      </c>
      <c r="H14" s="1" t="s">
        <v>38</v>
      </c>
      <c r="I14" s="1" t="s">
        <v>39</v>
      </c>
      <c r="J14" s="1" t="s">
        <v>40</v>
      </c>
      <c r="K14" s="1" t="s">
        <v>196</v>
      </c>
      <c r="L14" s="1">
        <v>15</v>
      </c>
      <c r="M14" s="1">
        <v>10</v>
      </c>
      <c r="N14" s="1" t="s">
        <v>197</v>
      </c>
      <c r="O14" s="1" t="s">
        <v>198</v>
      </c>
      <c r="P14" s="1" t="s">
        <v>199</v>
      </c>
      <c r="Q14" s="1" t="s">
        <v>200</v>
      </c>
      <c r="R14" s="1" t="s">
        <v>201</v>
      </c>
      <c r="S14" s="1" t="s">
        <v>197</v>
      </c>
      <c r="T14" s="1" t="s">
        <v>47</v>
      </c>
      <c r="V14" s="1" t="s">
        <v>181</v>
      </c>
      <c r="W14" s="1" t="s">
        <v>202</v>
      </c>
      <c r="X14" s="1" t="s">
        <v>50</v>
      </c>
      <c r="Y14" s="1" t="s">
        <v>98</v>
      </c>
      <c r="Z14" s="1" t="s">
        <v>203</v>
      </c>
      <c r="AA14" s="1" t="s">
        <v>204</v>
      </c>
      <c r="AC14" s="1" t="s">
        <v>54</v>
      </c>
      <c r="AD14" s="1" t="s">
        <v>205</v>
      </c>
      <c r="AF14" s="1" t="s">
        <v>56</v>
      </c>
      <c r="AG14" s="1" t="s">
        <v>57</v>
      </c>
      <c r="AJ14" s="1" t="s">
        <v>58</v>
      </c>
      <c r="AK14" s="1" t="s">
        <v>206</v>
      </c>
      <c r="AL14" s="1" t="s">
        <v>207</v>
      </c>
      <c r="AM14" s="1" t="s">
        <v>208</v>
      </c>
    </row>
    <row r="15" spans="1:39" x14ac:dyDescent="0.3">
      <c r="A15" s="1" t="str">
        <f>HYPERLINK("https://hsdes.intel.com/resource/14013162374","14013162374")</f>
        <v>14013162374</v>
      </c>
      <c r="B15" s="1" t="s">
        <v>209</v>
      </c>
      <c r="C15" s="1" t="s">
        <v>833</v>
      </c>
      <c r="F15" s="1" t="s">
        <v>48</v>
      </c>
      <c r="G15" s="1" t="s">
        <v>80</v>
      </c>
      <c r="H15" s="1" t="s">
        <v>38</v>
      </c>
      <c r="I15" s="1" t="s">
        <v>39</v>
      </c>
      <c r="J15" s="1" t="s">
        <v>40</v>
      </c>
      <c r="K15" s="1" t="s">
        <v>119</v>
      </c>
      <c r="L15" s="1">
        <v>15</v>
      </c>
      <c r="M15" s="1">
        <v>10</v>
      </c>
      <c r="N15" s="1" t="s">
        <v>210</v>
      </c>
      <c r="O15" s="1" t="s">
        <v>177</v>
      </c>
      <c r="P15" s="1" t="s">
        <v>211</v>
      </c>
      <c r="Q15" s="1" t="s">
        <v>212</v>
      </c>
      <c r="R15" s="1" t="s">
        <v>213</v>
      </c>
      <c r="S15" s="1" t="s">
        <v>210</v>
      </c>
      <c r="T15" s="1" t="s">
        <v>47</v>
      </c>
      <c r="V15" s="1" t="s">
        <v>181</v>
      </c>
      <c r="W15" s="1" t="s">
        <v>214</v>
      </c>
      <c r="X15" s="1" t="s">
        <v>50</v>
      </c>
      <c r="Y15" s="1" t="s">
        <v>98</v>
      </c>
      <c r="Z15" s="1" t="s">
        <v>215</v>
      </c>
      <c r="AA15" s="1" t="s">
        <v>216</v>
      </c>
      <c r="AC15" s="1" t="s">
        <v>54</v>
      </c>
      <c r="AD15" s="1" t="s">
        <v>55</v>
      </c>
      <c r="AF15" s="1" t="s">
        <v>56</v>
      </c>
      <c r="AG15" s="1" t="s">
        <v>57</v>
      </c>
      <c r="AJ15" s="1" t="s">
        <v>58</v>
      </c>
      <c r="AK15" s="1" t="s">
        <v>59</v>
      </c>
      <c r="AL15" s="1" t="s">
        <v>217</v>
      </c>
      <c r="AM15" s="1" t="s">
        <v>218</v>
      </c>
    </row>
    <row r="16" spans="1:39" x14ac:dyDescent="0.3">
      <c r="A16" s="1" t="str">
        <f>HYPERLINK("https://hsdes.intel.com/resource/14013162379","14013162379")</f>
        <v>14013162379</v>
      </c>
      <c r="B16" s="1" t="s">
        <v>219</v>
      </c>
      <c r="C16" s="1" t="s">
        <v>833</v>
      </c>
      <c r="F16" s="1" t="s">
        <v>48</v>
      </c>
      <c r="G16" s="1" t="s">
        <v>80</v>
      </c>
      <c r="H16" s="1" t="s">
        <v>38</v>
      </c>
      <c r="I16" s="1" t="s">
        <v>39</v>
      </c>
      <c r="J16" s="1" t="s">
        <v>40</v>
      </c>
      <c r="K16" s="1" t="s">
        <v>119</v>
      </c>
      <c r="L16" s="1">
        <v>15</v>
      </c>
      <c r="M16" s="1">
        <v>10</v>
      </c>
      <c r="N16" s="1" t="s">
        <v>220</v>
      </c>
      <c r="O16" s="1" t="s">
        <v>177</v>
      </c>
      <c r="P16" s="1" t="s">
        <v>211</v>
      </c>
      <c r="Q16" s="1" t="s">
        <v>221</v>
      </c>
      <c r="R16" s="1" t="s">
        <v>213</v>
      </c>
      <c r="S16" s="1" t="s">
        <v>220</v>
      </c>
      <c r="T16" s="1" t="s">
        <v>47</v>
      </c>
      <c r="V16" s="1" t="s">
        <v>181</v>
      </c>
      <c r="W16" s="1" t="s">
        <v>222</v>
      </c>
      <c r="X16" s="1" t="s">
        <v>50</v>
      </c>
      <c r="Y16" s="1" t="s">
        <v>98</v>
      </c>
      <c r="Z16" s="1" t="s">
        <v>215</v>
      </c>
      <c r="AA16" s="1" t="s">
        <v>216</v>
      </c>
      <c r="AC16" s="1" t="s">
        <v>54</v>
      </c>
      <c r="AD16" s="1" t="s">
        <v>55</v>
      </c>
      <c r="AF16" s="1" t="s">
        <v>56</v>
      </c>
      <c r="AG16" s="1" t="s">
        <v>57</v>
      </c>
      <c r="AJ16" s="1" t="s">
        <v>58</v>
      </c>
      <c r="AK16" s="1" t="s">
        <v>59</v>
      </c>
      <c r="AL16" s="1" t="s">
        <v>223</v>
      </c>
      <c r="AM16" s="1" t="s">
        <v>224</v>
      </c>
    </row>
    <row r="17" spans="1:39" x14ac:dyDescent="0.3">
      <c r="A17" s="1" t="str">
        <f>HYPERLINK("https://hsdes.intel.com/resource/14013163171","14013163171")</f>
        <v>14013163171</v>
      </c>
      <c r="B17" s="1" t="s">
        <v>225</v>
      </c>
      <c r="C17" s="1" t="s">
        <v>833</v>
      </c>
      <c r="F17" s="1" t="s">
        <v>48</v>
      </c>
      <c r="G17" s="1" t="s">
        <v>64</v>
      </c>
      <c r="H17" s="1" t="s">
        <v>38</v>
      </c>
      <c r="I17" s="1" t="s">
        <v>39</v>
      </c>
      <c r="J17" s="1" t="s">
        <v>40</v>
      </c>
      <c r="K17" s="1" t="s">
        <v>226</v>
      </c>
      <c r="L17" s="1">
        <v>40</v>
      </c>
      <c r="M17" s="1">
        <v>30</v>
      </c>
      <c r="N17" s="1" t="s">
        <v>227</v>
      </c>
      <c r="O17" s="1" t="s">
        <v>134</v>
      </c>
      <c r="P17" s="1" t="s">
        <v>228</v>
      </c>
      <c r="Q17" s="1" t="s">
        <v>170</v>
      </c>
      <c r="R17" s="1" t="s">
        <v>229</v>
      </c>
      <c r="S17" s="1" t="s">
        <v>227</v>
      </c>
      <c r="T17" s="1" t="s">
        <v>47</v>
      </c>
      <c r="V17" s="1" t="s">
        <v>48</v>
      </c>
      <c r="W17" s="1" t="s">
        <v>230</v>
      </c>
      <c r="X17" s="1" t="s">
        <v>50</v>
      </c>
      <c r="Y17" s="1" t="s">
        <v>126</v>
      </c>
      <c r="Z17" s="1" t="s">
        <v>231</v>
      </c>
      <c r="AA17" s="1" t="s">
        <v>232</v>
      </c>
      <c r="AC17" s="1" t="s">
        <v>54</v>
      </c>
      <c r="AD17" s="1" t="s">
        <v>55</v>
      </c>
      <c r="AF17" s="1" t="s">
        <v>141</v>
      </c>
      <c r="AG17" s="1" t="s">
        <v>57</v>
      </c>
      <c r="AJ17" s="1" t="s">
        <v>58</v>
      </c>
      <c r="AK17" s="1" t="s">
        <v>59</v>
      </c>
      <c r="AL17" s="1" t="s">
        <v>233</v>
      </c>
      <c r="AM17" s="1" t="s">
        <v>234</v>
      </c>
    </row>
    <row r="18" spans="1:39" x14ac:dyDescent="0.3">
      <c r="A18" s="1" t="str">
        <f>HYPERLINK("https://hsdes.intel.com/resource/14013169069","14013169069")</f>
        <v>14013169069</v>
      </c>
      <c r="B18" s="1" t="s">
        <v>235</v>
      </c>
      <c r="C18" s="1" t="s">
        <v>833</v>
      </c>
      <c r="F18" s="1" t="s">
        <v>118</v>
      </c>
      <c r="G18" s="1" t="s">
        <v>145</v>
      </c>
      <c r="H18" s="1" t="s">
        <v>38</v>
      </c>
      <c r="I18" s="1" t="s">
        <v>39</v>
      </c>
      <c r="J18" s="1" t="s">
        <v>40</v>
      </c>
      <c r="K18" s="1" t="s">
        <v>236</v>
      </c>
      <c r="L18" s="1">
        <v>60</v>
      </c>
      <c r="M18" s="1">
        <v>35</v>
      </c>
      <c r="N18" s="1" t="s">
        <v>237</v>
      </c>
      <c r="O18" s="1" t="s">
        <v>238</v>
      </c>
      <c r="P18" s="1" t="s">
        <v>239</v>
      </c>
      <c r="Q18" s="1" t="s">
        <v>240</v>
      </c>
      <c r="R18" s="1" t="s">
        <v>241</v>
      </c>
      <c r="S18" s="1" t="s">
        <v>237</v>
      </c>
      <c r="T18" s="1" t="s">
        <v>47</v>
      </c>
      <c r="V18" s="1" t="s">
        <v>118</v>
      </c>
      <c r="W18" s="1" t="s">
        <v>242</v>
      </c>
      <c r="X18" s="1" t="s">
        <v>50</v>
      </c>
      <c r="Y18" s="1" t="s">
        <v>51</v>
      </c>
      <c r="Z18" s="1" t="s">
        <v>243</v>
      </c>
      <c r="AA18" s="1" t="s">
        <v>244</v>
      </c>
      <c r="AC18" s="1" t="s">
        <v>54</v>
      </c>
      <c r="AD18" s="1" t="s">
        <v>55</v>
      </c>
      <c r="AF18" s="1" t="s">
        <v>141</v>
      </c>
      <c r="AG18" s="1" t="s">
        <v>57</v>
      </c>
      <c r="AJ18" s="1" t="s">
        <v>58</v>
      </c>
      <c r="AK18" s="1" t="s">
        <v>59</v>
      </c>
      <c r="AL18" s="1" t="s">
        <v>245</v>
      </c>
      <c r="AM18" s="1" t="s">
        <v>246</v>
      </c>
    </row>
    <row r="19" spans="1:39" x14ac:dyDescent="0.3">
      <c r="A19" s="1" t="str">
        <f>HYPERLINK("https://hsdes.intel.com/resource/14013172845","14013172845")</f>
        <v>14013172845</v>
      </c>
      <c r="B19" s="1" t="s">
        <v>247</v>
      </c>
      <c r="C19" s="1" t="s">
        <v>833</v>
      </c>
      <c r="F19" s="1" t="s">
        <v>48</v>
      </c>
      <c r="G19" s="1" t="s">
        <v>64</v>
      </c>
      <c r="H19" s="1" t="s">
        <v>38</v>
      </c>
      <c r="I19" s="1" t="s">
        <v>39</v>
      </c>
      <c r="J19" s="1" t="s">
        <v>40</v>
      </c>
      <c r="K19" s="1" t="s">
        <v>132</v>
      </c>
      <c r="L19" s="1">
        <v>20</v>
      </c>
      <c r="M19" s="1">
        <v>10</v>
      </c>
      <c r="N19" s="1" t="s">
        <v>248</v>
      </c>
      <c r="O19" s="1" t="s">
        <v>134</v>
      </c>
      <c r="P19" s="1" t="s">
        <v>249</v>
      </c>
      <c r="Q19" s="1" t="s">
        <v>250</v>
      </c>
      <c r="R19" s="1" t="s">
        <v>251</v>
      </c>
      <c r="S19" s="1" t="s">
        <v>248</v>
      </c>
      <c r="T19" s="1" t="s">
        <v>47</v>
      </c>
      <c r="V19" s="1" t="s">
        <v>48</v>
      </c>
      <c r="W19" s="1" t="s">
        <v>252</v>
      </c>
      <c r="X19" s="1" t="s">
        <v>50</v>
      </c>
      <c r="Y19" s="1" t="s">
        <v>51</v>
      </c>
      <c r="Z19" s="1" t="s">
        <v>253</v>
      </c>
      <c r="AA19" s="1" t="s">
        <v>254</v>
      </c>
      <c r="AC19" s="1" t="s">
        <v>54</v>
      </c>
      <c r="AD19" s="1" t="s">
        <v>55</v>
      </c>
      <c r="AF19" s="1" t="s">
        <v>56</v>
      </c>
      <c r="AG19" s="1" t="s">
        <v>57</v>
      </c>
      <c r="AJ19" s="1" t="s">
        <v>58</v>
      </c>
      <c r="AK19" s="1" t="s">
        <v>59</v>
      </c>
      <c r="AL19" s="1" t="s">
        <v>255</v>
      </c>
      <c r="AM19" s="1" t="s">
        <v>256</v>
      </c>
    </row>
    <row r="20" spans="1:39" x14ac:dyDescent="0.3">
      <c r="A20" s="1" t="str">
        <f>HYPERLINK("https://hsdes.intel.com/resource/14013174007","14013174007")</f>
        <v>14013174007</v>
      </c>
      <c r="B20" s="1" t="s">
        <v>257</v>
      </c>
      <c r="C20" s="1" t="s">
        <v>833</v>
      </c>
      <c r="D20" s="1" t="s">
        <v>834</v>
      </c>
      <c r="F20" s="1" t="s">
        <v>79</v>
      </c>
      <c r="G20" s="1" t="s">
        <v>80</v>
      </c>
      <c r="H20" s="1" t="s">
        <v>38</v>
      </c>
      <c r="I20" s="1" t="s">
        <v>39</v>
      </c>
      <c r="J20" s="1" t="s">
        <v>40</v>
      </c>
      <c r="K20" s="1" t="s">
        <v>41</v>
      </c>
      <c r="L20" s="1">
        <v>15</v>
      </c>
      <c r="M20" s="1">
        <v>15</v>
      </c>
      <c r="N20" s="1" t="s">
        <v>258</v>
      </c>
      <c r="O20" s="1" t="s">
        <v>83</v>
      </c>
      <c r="P20" s="1" t="s">
        <v>259</v>
      </c>
      <c r="Q20" s="1" t="s">
        <v>260</v>
      </c>
      <c r="R20" s="1" t="s">
        <v>261</v>
      </c>
      <c r="S20" s="1" t="s">
        <v>258</v>
      </c>
      <c r="T20" s="1" t="s">
        <v>87</v>
      </c>
      <c r="U20" s="1" t="s">
        <v>262</v>
      </c>
      <c r="V20" s="1" t="s">
        <v>88</v>
      </c>
      <c r="W20" s="1" t="s">
        <v>263</v>
      </c>
      <c r="X20" s="1" t="s">
        <v>50</v>
      </c>
      <c r="Y20" s="1" t="s">
        <v>98</v>
      </c>
      <c r="Z20" s="1" t="s">
        <v>264</v>
      </c>
      <c r="AA20" s="1" t="s">
        <v>265</v>
      </c>
      <c r="AC20" s="1" t="s">
        <v>54</v>
      </c>
      <c r="AD20" s="1" t="s">
        <v>55</v>
      </c>
      <c r="AF20" s="1" t="s">
        <v>153</v>
      </c>
      <c r="AG20" s="1" t="s">
        <v>112</v>
      </c>
      <c r="AJ20" s="1" t="s">
        <v>58</v>
      </c>
      <c r="AK20" s="1" t="s">
        <v>59</v>
      </c>
      <c r="AL20" s="1" t="s">
        <v>266</v>
      </c>
      <c r="AM20" s="1" t="s">
        <v>267</v>
      </c>
    </row>
    <row r="21" spans="1:39" x14ac:dyDescent="0.3">
      <c r="A21" s="1" t="str">
        <f>HYPERLINK("https://hsdes.intel.com/resource/14013175871","14013175871")</f>
        <v>14013175871</v>
      </c>
      <c r="B21" s="1" t="s">
        <v>270</v>
      </c>
      <c r="C21" s="1" t="s">
        <v>833</v>
      </c>
      <c r="F21" s="1" t="s">
        <v>118</v>
      </c>
      <c r="G21" s="1" t="s">
        <v>271</v>
      </c>
      <c r="H21" s="1" t="s">
        <v>38</v>
      </c>
      <c r="I21" s="1" t="s">
        <v>39</v>
      </c>
      <c r="J21" s="1" t="s">
        <v>40</v>
      </c>
      <c r="K21" s="1" t="s">
        <v>119</v>
      </c>
      <c r="L21" s="1">
        <v>30</v>
      </c>
      <c r="M21" s="1">
        <v>20</v>
      </c>
      <c r="N21" s="1" t="s">
        <v>272</v>
      </c>
      <c r="O21" s="1" t="s">
        <v>121</v>
      </c>
      <c r="P21" s="1" t="s">
        <v>273</v>
      </c>
      <c r="Q21" s="1" t="s">
        <v>274</v>
      </c>
      <c r="R21" s="1" t="s">
        <v>275</v>
      </c>
      <c r="S21" s="1" t="s">
        <v>272</v>
      </c>
      <c r="T21" s="1" t="s">
        <v>47</v>
      </c>
      <c r="V21" s="1" t="s">
        <v>118</v>
      </c>
      <c r="W21" s="1" t="s">
        <v>276</v>
      </c>
      <c r="X21" s="1" t="s">
        <v>50</v>
      </c>
      <c r="Y21" s="1" t="s">
        <v>126</v>
      </c>
      <c r="Z21" s="1" t="s">
        <v>277</v>
      </c>
      <c r="AA21" s="1" t="s">
        <v>278</v>
      </c>
      <c r="AC21" s="1" t="s">
        <v>54</v>
      </c>
      <c r="AD21" s="1" t="s">
        <v>55</v>
      </c>
      <c r="AF21" s="1" t="s">
        <v>153</v>
      </c>
      <c r="AG21" s="1" t="s">
        <v>57</v>
      </c>
      <c r="AJ21" s="1" t="s">
        <v>58</v>
      </c>
      <c r="AK21" s="1" t="s">
        <v>59</v>
      </c>
      <c r="AL21" s="1" t="s">
        <v>279</v>
      </c>
      <c r="AM21" s="1" t="s">
        <v>280</v>
      </c>
    </row>
    <row r="22" spans="1:39" x14ac:dyDescent="0.3">
      <c r="A22" s="1" t="str">
        <f>HYPERLINK("https://hsdes.intel.com/resource/14013176063","14013176063")</f>
        <v>14013176063</v>
      </c>
      <c r="B22" s="1" t="s">
        <v>281</v>
      </c>
      <c r="C22" s="1" t="s">
        <v>833</v>
      </c>
      <c r="F22" s="1" t="s">
        <v>79</v>
      </c>
      <c r="G22" s="1" t="s">
        <v>80</v>
      </c>
      <c r="H22" s="1" t="s">
        <v>38</v>
      </c>
      <c r="I22" s="1" t="s">
        <v>39</v>
      </c>
      <c r="J22" s="1" t="s">
        <v>40</v>
      </c>
      <c r="K22" s="1" t="s">
        <v>282</v>
      </c>
      <c r="L22" s="1">
        <v>15</v>
      </c>
      <c r="M22" s="1">
        <v>10</v>
      </c>
      <c r="N22" s="1" t="s">
        <v>283</v>
      </c>
      <c r="O22" s="1" t="s">
        <v>83</v>
      </c>
      <c r="P22" s="1" t="s">
        <v>284</v>
      </c>
      <c r="Q22" s="1" t="s">
        <v>285</v>
      </c>
      <c r="R22" s="1" t="s">
        <v>286</v>
      </c>
      <c r="S22" s="1" t="s">
        <v>283</v>
      </c>
      <c r="T22" s="1" t="s">
        <v>87</v>
      </c>
      <c r="U22" s="1" t="s">
        <v>262</v>
      </c>
      <c r="V22" s="1" t="s">
        <v>88</v>
      </c>
      <c r="W22" s="1" t="s">
        <v>287</v>
      </c>
      <c r="X22" s="1" t="s">
        <v>50</v>
      </c>
      <c r="Y22" s="1" t="s">
        <v>126</v>
      </c>
      <c r="Z22" s="1" t="s">
        <v>288</v>
      </c>
      <c r="AA22" s="1" t="s">
        <v>289</v>
      </c>
      <c r="AC22" s="1" t="s">
        <v>54</v>
      </c>
      <c r="AD22" s="1" t="s">
        <v>55</v>
      </c>
      <c r="AF22" s="1" t="s">
        <v>56</v>
      </c>
      <c r="AG22" s="1" t="s">
        <v>57</v>
      </c>
      <c r="AJ22" s="1" t="s">
        <v>58</v>
      </c>
      <c r="AK22" s="1" t="s">
        <v>59</v>
      </c>
      <c r="AL22" s="1" t="s">
        <v>290</v>
      </c>
      <c r="AM22" s="1" t="s">
        <v>291</v>
      </c>
    </row>
    <row r="23" spans="1:39" x14ac:dyDescent="0.3">
      <c r="A23" s="1" t="str">
        <f>HYPERLINK("https://hsdes.intel.com/resource/14013176669","14013176669")</f>
        <v>14013176669</v>
      </c>
      <c r="B23" s="1" t="s">
        <v>292</v>
      </c>
      <c r="C23" s="1" t="s">
        <v>833</v>
      </c>
      <c r="F23" s="1" t="s">
        <v>48</v>
      </c>
      <c r="G23" s="1" t="s">
        <v>95</v>
      </c>
      <c r="H23" s="1" t="s">
        <v>38</v>
      </c>
      <c r="I23" s="1" t="s">
        <v>39</v>
      </c>
      <c r="J23" s="1" t="s">
        <v>40</v>
      </c>
      <c r="K23" s="1" t="s">
        <v>132</v>
      </c>
      <c r="L23" s="1">
        <v>40</v>
      </c>
      <c r="M23" s="1">
        <v>35</v>
      </c>
      <c r="N23" s="1" t="s">
        <v>293</v>
      </c>
      <c r="O23" s="1" t="s">
        <v>134</v>
      </c>
      <c r="P23" s="1" t="s">
        <v>294</v>
      </c>
      <c r="Q23" s="1" t="s">
        <v>295</v>
      </c>
      <c r="R23" s="1" t="s">
        <v>296</v>
      </c>
      <c r="S23" s="1" t="s">
        <v>293</v>
      </c>
      <c r="T23" s="1" t="s">
        <v>47</v>
      </c>
      <c r="V23" s="1" t="s">
        <v>48</v>
      </c>
      <c r="W23" s="1" t="s">
        <v>297</v>
      </c>
      <c r="X23" s="1" t="s">
        <v>50</v>
      </c>
      <c r="Y23" s="1" t="s">
        <v>126</v>
      </c>
      <c r="Z23" s="1" t="s">
        <v>298</v>
      </c>
      <c r="AA23" s="1" t="s">
        <v>299</v>
      </c>
      <c r="AC23" s="1" t="s">
        <v>54</v>
      </c>
      <c r="AD23" s="1" t="s">
        <v>55</v>
      </c>
      <c r="AF23" s="1" t="s">
        <v>141</v>
      </c>
      <c r="AG23" s="1" t="s">
        <v>57</v>
      </c>
      <c r="AJ23" s="1" t="s">
        <v>58</v>
      </c>
      <c r="AK23" s="1" t="s">
        <v>59</v>
      </c>
      <c r="AL23" s="1" t="s">
        <v>300</v>
      </c>
      <c r="AM23" s="1" t="s">
        <v>301</v>
      </c>
    </row>
    <row r="24" spans="1:39" x14ac:dyDescent="0.3">
      <c r="A24" s="1" t="str">
        <f>HYPERLINK("https://hsdes.intel.com/resource/14013177242","14013177242")</f>
        <v>14013177242</v>
      </c>
      <c r="B24" s="1" t="s">
        <v>302</v>
      </c>
      <c r="C24" s="1" t="s">
        <v>833</v>
      </c>
      <c r="F24" s="1" t="s">
        <v>118</v>
      </c>
      <c r="G24" s="1" t="s">
        <v>80</v>
      </c>
      <c r="H24" s="1" t="s">
        <v>38</v>
      </c>
      <c r="I24" s="1" t="s">
        <v>39</v>
      </c>
      <c r="J24" s="1" t="s">
        <v>40</v>
      </c>
      <c r="K24" s="1" t="s">
        <v>303</v>
      </c>
      <c r="L24" s="1">
        <v>20</v>
      </c>
      <c r="M24" s="1">
        <v>15</v>
      </c>
      <c r="N24" s="1" t="s">
        <v>304</v>
      </c>
      <c r="O24" s="1" t="s">
        <v>121</v>
      </c>
      <c r="P24" s="1" t="s">
        <v>305</v>
      </c>
      <c r="Q24" s="1" t="s">
        <v>306</v>
      </c>
      <c r="R24" s="1" t="s">
        <v>307</v>
      </c>
      <c r="S24" s="1" t="s">
        <v>304</v>
      </c>
      <c r="T24" s="1" t="s">
        <v>87</v>
      </c>
      <c r="V24" s="1" t="s">
        <v>118</v>
      </c>
      <c r="W24" s="1" t="s">
        <v>308</v>
      </c>
      <c r="X24" s="1" t="s">
        <v>50</v>
      </c>
      <c r="Y24" s="1" t="s">
        <v>51</v>
      </c>
      <c r="Z24" s="1" t="s">
        <v>309</v>
      </c>
      <c r="AA24" s="1" t="s">
        <v>310</v>
      </c>
      <c r="AC24" s="1" t="s">
        <v>54</v>
      </c>
      <c r="AD24" s="1" t="s">
        <v>152</v>
      </c>
      <c r="AF24" s="1" t="s">
        <v>153</v>
      </c>
      <c r="AG24" s="1" t="s">
        <v>57</v>
      </c>
      <c r="AJ24" s="1" t="s">
        <v>58</v>
      </c>
      <c r="AK24" s="1" t="s">
        <v>59</v>
      </c>
      <c r="AL24" s="1" t="s">
        <v>302</v>
      </c>
      <c r="AM24" s="1" t="s">
        <v>311</v>
      </c>
    </row>
    <row r="25" spans="1:39" x14ac:dyDescent="0.3">
      <c r="A25" s="1" t="str">
        <f>HYPERLINK("https://hsdes.intel.com/resource/14013177245","14013177245")</f>
        <v>14013177245</v>
      </c>
      <c r="B25" s="1" t="s">
        <v>312</v>
      </c>
      <c r="C25" s="1" t="s">
        <v>833</v>
      </c>
      <c r="F25" s="1" t="s">
        <v>118</v>
      </c>
      <c r="G25" s="1" t="s">
        <v>80</v>
      </c>
      <c r="H25" s="1" t="s">
        <v>38</v>
      </c>
      <c r="I25" s="1" t="s">
        <v>313</v>
      </c>
      <c r="J25" s="1" t="s">
        <v>40</v>
      </c>
      <c r="K25" s="1" t="s">
        <v>314</v>
      </c>
      <c r="L25" s="1">
        <v>20</v>
      </c>
      <c r="M25" s="1">
        <v>20</v>
      </c>
      <c r="N25" s="1" t="s">
        <v>315</v>
      </c>
      <c r="O25" s="1" t="s">
        <v>121</v>
      </c>
      <c r="P25" s="1" t="s">
        <v>316</v>
      </c>
      <c r="Q25" s="1" t="s">
        <v>306</v>
      </c>
      <c r="R25" s="1" t="s">
        <v>317</v>
      </c>
      <c r="S25" s="1" t="s">
        <v>315</v>
      </c>
      <c r="T25" s="1" t="s">
        <v>87</v>
      </c>
      <c r="V25" s="1" t="s">
        <v>118</v>
      </c>
      <c r="W25" s="1" t="s">
        <v>318</v>
      </c>
      <c r="X25" s="1" t="s">
        <v>50</v>
      </c>
      <c r="Y25" s="1" t="s">
        <v>126</v>
      </c>
      <c r="Z25" s="1" t="s">
        <v>319</v>
      </c>
      <c r="AA25" s="1" t="s">
        <v>320</v>
      </c>
      <c r="AC25" s="1" t="s">
        <v>54</v>
      </c>
      <c r="AD25" s="1" t="s">
        <v>55</v>
      </c>
      <c r="AF25" s="1" t="s">
        <v>153</v>
      </c>
      <c r="AG25" s="1" t="s">
        <v>57</v>
      </c>
      <c r="AJ25" s="1" t="s">
        <v>58</v>
      </c>
      <c r="AK25" s="1" t="s">
        <v>59</v>
      </c>
      <c r="AL25" s="1" t="s">
        <v>312</v>
      </c>
      <c r="AM25" s="1" t="s">
        <v>321</v>
      </c>
    </row>
    <row r="26" spans="1:39" x14ac:dyDescent="0.3">
      <c r="A26" s="1" t="str">
        <f>HYPERLINK("https://hsdes.intel.com/resource/14013177323","14013177323")</f>
        <v>14013177323</v>
      </c>
      <c r="B26" s="1" t="s">
        <v>322</v>
      </c>
      <c r="C26" s="1" t="s">
        <v>833</v>
      </c>
      <c r="F26" s="1" t="s">
        <v>118</v>
      </c>
      <c r="G26" s="1" t="s">
        <v>323</v>
      </c>
      <c r="H26" s="1" t="s">
        <v>38</v>
      </c>
      <c r="I26" s="1" t="s">
        <v>39</v>
      </c>
      <c r="J26" s="1" t="s">
        <v>40</v>
      </c>
      <c r="K26" s="1" t="s">
        <v>324</v>
      </c>
      <c r="L26" s="1">
        <v>10</v>
      </c>
      <c r="M26" s="1">
        <v>5</v>
      </c>
      <c r="N26" s="1" t="s">
        <v>325</v>
      </c>
      <c r="O26" s="1" t="s">
        <v>121</v>
      </c>
      <c r="P26" s="1" t="s">
        <v>326</v>
      </c>
      <c r="Q26" s="1" t="s">
        <v>327</v>
      </c>
      <c r="R26" s="1" t="s">
        <v>328</v>
      </c>
      <c r="S26" s="1" t="s">
        <v>325</v>
      </c>
      <c r="T26" s="1" t="s">
        <v>87</v>
      </c>
      <c r="V26" s="1" t="s">
        <v>118</v>
      </c>
      <c r="W26" s="1" t="s">
        <v>329</v>
      </c>
      <c r="X26" s="1" t="s">
        <v>50</v>
      </c>
      <c r="Y26" s="1" t="s">
        <v>126</v>
      </c>
      <c r="Z26" s="1" t="s">
        <v>330</v>
      </c>
      <c r="AA26" s="1" t="s">
        <v>331</v>
      </c>
      <c r="AC26" s="1" t="s">
        <v>54</v>
      </c>
      <c r="AD26" s="1" t="s">
        <v>55</v>
      </c>
      <c r="AF26" s="1" t="s">
        <v>56</v>
      </c>
      <c r="AG26" s="1" t="s">
        <v>57</v>
      </c>
      <c r="AJ26" s="1" t="s">
        <v>332</v>
      </c>
      <c r="AK26" s="1" t="s">
        <v>59</v>
      </c>
      <c r="AL26" s="1" t="s">
        <v>333</v>
      </c>
      <c r="AM26" s="1" t="s">
        <v>334</v>
      </c>
    </row>
    <row r="27" spans="1:39" x14ac:dyDescent="0.3">
      <c r="A27" s="1" t="str">
        <f>HYPERLINK("https://hsdes.intel.com/resource/14013177684","14013177684")</f>
        <v>14013177684</v>
      </c>
      <c r="B27" s="1" t="s">
        <v>335</v>
      </c>
      <c r="C27" s="1" t="s">
        <v>833</v>
      </c>
      <c r="F27" s="1" t="s">
        <v>118</v>
      </c>
      <c r="G27" s="1" t="s">
        <v>336</v>
      </c>
      <c r="H27" s="1" t="s">
        <v>38</v>
      </c>
      <c r="I27" s="1" t="s">
        <v>39</v>
      </c>
      <c r="J27" s="1" t="s">
        <v>40</v>
      </c>
      <c r="K27" s="1" t="s">
        <v>337</v>
      </c>
      <c r="L27" s="1">
        <v>30</v>
      </c>
      <c r="M27" s="1">
        <v>25</v>
      </c>
      <c r="N27" s="1" t="s">
        <v>338</v>
      </c>
      <c r="O27" s="1" t="s">
        <v>121</v>
      </c>
      <c r="P27" s="1" t="s">
        <v>339</v>
      </c>
      <c r="Q27" s="1" t="s">
        <v>340</v>
      </c>
      <c r="R27" s="1" t="s">
        <v>341</v>
      </c>
      <c r="S27" s="1" t="s">
        <v>338</v>
      </c>
      <c r="T27" s="1" t="s">
        <v>87</v>
      </c>
      <c r="V27" s="1" t="s">
        <v>118</v>
      </c>
      <c r="W27" s="1" t="s">
        <v>342</v>
      </c>
      <c r="X27" s="1" t="s">
        <v>50</v>
      </c>
      <c r="Y27" s="1" t="s">
        <v>126</v>
      </c>
      <c r="Z27" s="1" t="s">
        <v>343</v>
      </c>
      <c r="AA27" s="1" t="s">
        <v>344</v>
      </c>
      <c r="AC27" s="1" t="s">
        <v>54</v>
      </c>
      <c r="AD27" s="1" t="s">
        <v>55</v>
      </c>
      <c r="AF27" s="1" t="s">
        <v>141</v>
      </c>
      <c r="AG27" s="1" t="s">
        <v>57</v>
      </c>
      <c r="AJ27" s="1" t="s">
        <v>58</v>
      </c>
      <c r="AK27" s="1" t="s">
        <v>59</v>
      </c>
      <c r="AL27" s="1" t="s">
        <v>345</v>
      </c>
      <c r="AM27" s="1" t="s">
        <v>346</v>
      </c>
    </row>
    <row r="28" spans="1:39" x14ac:dyDescent="0.3">
      <c r="A28" s="1" t="str">
        <f>HYPERLINK("https://hsdes.intel.com/resource/14013177694","14013177694")</f>
        <v>14013177694</v>
      </c>
      <c r="B28" s="1" t="s">
        <v>347</v>
      </c>
      <c r="C28" s="1" t="s">
        <v>833</v>
      </c>
      <c r="F28" s="1" t="s">
        <v>118</v>
      </c>
      <c r="G28" s="1" t="s">
        <v>95</v>
      </c>
      <c r="H28" s="1" t="s">
        <v>38</v>
      </c>
      <c r="I28" s="1" t="s">
        <v>39</v>
      </c>
      <c r="J28" s="1" t="s">
        <v>40</v>
      </c>
      <c r="K28" s="1" t="s">
        <v>348</v>
      </c>
      <c r="L28" s="1">
        <v>25</v>
      </c>
      <c r="M28" s="1">
        <v>15</v>
      </c>
      <c r="N28" s="1" t="s">
        <v>349</v>
      </c>
      <c r="O28" s="1" t="s">
        <v>121</v>
      </c>
      <c r="P28" s="1" t="s">
        <v>350</v>
      </c>
      <c r="Q28" s="1" t="s">
        <v>351</v>
      </c>
      <c r="R28" s="1" t="s">
        <v>352</v>
      </c>
      <c r="S28" s="1" t="s">
        <v>349</v>
      </c>
      <c r="T28" s="1" t="s">
        <v>87</v>
      </c>
      <c r="V28" s="1" t="s">
        <v>118</v>
      </c>
      <c r="W28" s="1" t="s">
        <v>353</v>
      </c>
      <c r="X28" s="1" t="s">
        <v>50</v>
      </c>
      <c r="Y28" s="1" t="s">
        <v>51</v>
      </c>
      <c r="Z28" s="1" t="s">
        <v>343</v>
      </c>
      <c r="AA28" s="1" t="s">
        <v>354</v>
      </c>
      <c r="AC28" s="1" t="s">
        <v>54</v>
      </c>
      <c r="AD28" s="1" t="s">
        <v>152</v>
      </c>
      <c r="AF28" s="1" t="s">
        <v>153</v>
      </c>
      <c r="AG28" s="1" t="s">
        <v>112</v>
      </c>
      <c r="AJ28" s="1" t="s">
        <v>58</v>
      </c>
      <c r="AK28" s="1" t="s">
        <v>59</v>
      </c>
      <c r="AL28" s="1" t="s">
        <v>355</v>
      </c>
      <c r="AM28" s="1" t="s">
        <v>356</v>
      </c>
    </row>
    <row r="29" spans="1:39" x14ac:dyDescent="0.3">
      <c r="A29" s="1" t="str">
        <f>HYPERLINK("https://hsdes.intel.com/resource/14013178212","14013178212")</f>
        <v>14013178212</v>
      </c>
      <c r="B29" s="1" t="s">
        <v>357</v>
      </c>
      <c r="C29" s="1" t="s">
        <v>833</v>
      </c>
      <c r="F29" s="1" t="s">
        <v>118</v>
      </c>
      <c r="G29" s="1" t="s">
        <v>358</v>
      </c>
      <c r="H29" s="1" t="s">
        <v>38</v>
      </c>
      <c r="I29" s="1" t="s">
        <v>39</v>
      </c>
      <c r="J29" s="1" t="s">
        <v>40</v>
      </c>
      <c r="K29" s="1" t="s">
        <v>348</v>
      </c>
      <c r="L29" s="1">
        <v>20</v>
      </c>
      <c r="M29" s="1">
        <v>15</v>
      </c>
      <c r="N29" s="1" t="s">
        <v>359</v>
      </c>
      <c r="O29" s="1" t="s">
        <v>121</v>
      </c>
      <c r="P29" s="1" t="s">
        <v>360</v>
      </c>
      <c r="Q29" s="1" t="s">
        <v>361</v>
      </c>
      <c r="R29" s="1" t="s">
        <v>362</v>
      </c>
      <c r="S29" s="1" t="s">
        <v>359</v>
      </c>
      <c r="T29" s="1" t="s">
        <v>87</v>
      </c>
      <c r="V29" s="1" t="s">
        <v>118</v>
      </c>
      <c r="W29" s="1" t="s">
        <v>363</v>
      </c>
      <c r="X29" s="1" t="s">
        <v>50</v>
      </c>
      <c r="Y29" s="1" t="s">
        <v>126</v>
      </c>
      <c r="Z29" s="1" t="s">
        <v>364</v>
      </c>
      <c r="AA29" s="1" t="s">
        <v>365</v>
      </c>
      <c r="AC29" s="1" t="s">
        <v>54</v>
      </c>
      <c r="AD29" s="1" t="s">
        <v>55</v>
      </c>
      <c r="AF29" s="1" t="s">
        <v>153</v>
      </c>
      <c r="AG29" s="1" t="s">
        <v>57</v>
      </c>
      <c r="AJ29" s="1" t="s">
        <v>58</v>
      </c>
      <c r="AK29" s="1" t="s">
        <v>59</v>
      </c>
      <c r="AL29" s="1" t="s">
        <v>366</v>
      </c>
      <c r="AM29" s="1" t="s">
        <v>367</v>
      </c>
    </row>
    <row r="30" spans="1:39" x14ac:dyDescent="0.3">
      <c r="A30" s="1" t="str">
        <f>HYPERLINK("https://hsdes.intel.com/resource/14013179076","14013179076")</f>
        <v>14013179076</v>
      </c>
      <c r="B30" s="1" t="s">
        <v>368</v>
      </c>
      <c r="C30" s="1" t="s">
        <v>833</v>
      </c>
      <c r="F30" s="1" t="s">
        <v>48</v>
      </c>
      <c r="G30" s="1" t="s">
        <v>80</v>
      </c>
      <c r="H30" s="1" t="s">
        <v>38</v>
      </c>
      <c r="I30" s="1" t="s">
        <v>39</v>
      </c>
      <c r="J30" s="1" t="s">
        <v>40</v>
      </c>
      <c r="K30" s="1" t="s">
        <v>369</v>
      </c>
      <c r="L30" s="1">
        <v>18</v>
      </c>
      <c r="M30" s="1">
        <v>14</v>
      </c>
      <c r="N30" s="1" t="s">
        <v>370</v>
      </c>
      <c r="O30" s="1" t="s">
        <v>177</v>
      </c>
      <c r="P30" s="1" t="s">
        <v>371</v>
      </c>
      <c r="Q30" s="1" t="s">
        <v>372</v>
      </c>
      <c r="R30" s="1" t="s">
        <v>373</v>
      </c>
      <c r="S30" s="1" t="s">
        <v>370</v>
      </c>
      <c r="T30" s="1" t="s">
        <v>87</v>
      </c>
      <c r="V30" s="1" t="s">
        <v>181</v>
      </c>
      <c r="W30" s="1" t="s">
        <v>374</v>
      </c>
      <c r="X30" s="1" t="s">
        <v>50</v>
      </c>
      <c r="Y30" s="1" t="s">
        <v>51</v>
      </c>
      <c r="Z30" s="1" t="s">
        <v>375</v>
      </c>
      <c r="AA30" s="1" t="s">
        <v>376</v>
      </c>
      <c r="AC30" s="1" t="s">
        <v>54</v>
      </c>
      <c r="AD30" s="1" t="s">
        <v>55</v>
      </c>
      <c r="AF30" s="1" t="s">
        <v>56</v>
      </c>
      <c r="AG30" s="1" t="s">
        <v>57</v>
      </c>
      <c r="AJ30" s="1" t="s">
        <v>58</v>
      </c>
      <c r="AK30" s="1" t="s">
        <v>59</v>
      </c>
      <c r="AL30" s="1" t="s">
        <v>377</v>
      </c>
      <c r="AM30" s="1" t="s">
        <v>378</v>
      </c>
    </row>
    <row r="31" spans="1:39" x14ac:dyDescent="0.3">
      <c r="A31" s="1" t="str">
        <f>HYPERLINK("https://hsdes.intel.com/resource/14013179078","14013179078")</f>
        <v>14013179078</v>
      </c>
      <c r="B31" s="1" t="s">
        <v>379</v>
      </c>
      <c r="C31" s="1" t="s">
        <v>833</v>
      </c>
      <c r="F31" s="1" t="s">
        <v>79</v>
      </c>
      <c r="G31" s="1" t="s">
        <v>80</v>
      </c>
      <c r="H31" s="1" t="s">
        <v>38</v>
      </c>
      <c r="I31" s="1" t="s">
        <v>39</v>
      </c>
      <c r="J31" s="1" t="s">
        <v>40</v>
      </c>
      <c r="K31" s="1" t="s">
        <v>380</v>
      </c>
      <c r="L31" s="1">
        <v>15</v>
      </c>
      <c r="M31" s="1">
        <v>10</v>
      </c>
      <c r="N31" s="1" t="s">
        <v>381</v>
      </c>
      <c r="O31" s="1" t="s">
        <v>83</v>
      </c>
      <c r="P31" s="1" t="s">
        <v>382</v>
      </c>
      <c r="Q31" s="1" t="s">
        <v>383</v>
      </c>
      <c r="R31" s="1" t="s">
        <v>384</v>
      </c>
      <c r="S31" s="1" t="s">
        <v>381</v>
      </c>
      <c r="T31" s="1" t="s">
        <v>87</v>
      </c>
      <c r="U31" s="1" t="s">
        <v>262</v>
      </c>
      <c r="V31" s="1" t="s">
        <v>88</v>
      </c>
      <c r="W31" s="1" t="s">
        <v>385</v>
      </c>
      <c r="X31" s="1" t="s">
        <v>50</v>
      </c>
      <c r="Y31" s="1" t="s">
        <v>98</v>
      </c>
      <c r="Z31" s="1" t="s">
        <v>386</v>
      </c>
      <c r="AA31" s="1" t="s">
        <v>387</v>
      </c>
      <c r="AC31" s="1" t="s">
        <v>54</v>
      </c>
      <c r="AD31" s="1" t="s">
        <v>55</v>
      </c>
      <c r="AF31" s="1" t="s">
        <v>56</v>
      </c>
      <c r="AG31" s="1" t="s">
        <v>112</v>
      </c>
      <c r="AJ31" s="1" t="s">
        <v>58</v>
      </c>
      <c r="AK31" s="1" t="s">
        <v>388</v>
      </c>
      <c r="AL31" s="1" t="s">
        <v>389</v>
      </c>
      <c r="AM31" s="1" t="s">
        <v>390</v>
      </c>
    </row>
    <row r="32" spans="1:39" x14ac:dyDescent="0.3">
      <c r="A32" s="1" t="str">
        <f>HYPERLINK("https://hsdes.intel.com/resource/14013179082","14013179082")</f>
        <v>14013179082</v>
      </c>
      <c r="B32" s="1" t="s">
        <v>391</v>
      </c>
      <c r="C32" s="1" t="s">
        <v>833</v>
      </c>
      <c r="F32" s="1" t="s">
        <v>48</v>
      </c>
      <c r="G32" s="1" t="s">
        <v>80</v>
      </c>
      <c r="H32" s="1" t="s">
        <v>38</v>
      </c>
      <c r="I32" s="1" t="s">
        <v>39</v>
      </c>
      <c r="J32" s="1" t="s">
        <v>40</v>
      </c>
      <c r="K32" s="1" t="s">
        <v>119</v>
      </c>
      <c r="L32" s="1">
        <v>30</v>
      </c>
      <c r="M32" s="1">
        <v>25</v>
      </c>
      <c r="N32" s="1" t="s">
        <v>392</v>
      </c>
      <c r="O32" s="1" t="s">
        <v>177</v>
      </c>
      <c r="P32" s="1" t="s">
        <v>393</v>
      </c>
      <c r="Q32" s="1" t="s">
        <v>394</v>
      </c>
      <c r="R32" s="1" t="s">
        <v>395</v>
      </c>
      <c r="S32" s="1" t="s">
        <v>392</v>
      </c>
      <c r="T32" s="1" t="s">
        <v>47</v>
      </c>
      <c r="V32" s="1" t="s">
        <v>181</v>
      </c>
      <c r="W32" s="1" t="s">
        <v>396</v>
      </c>
      <c r="X32" s="1" t="s">
        <v>50</v>
      </c>
      <c r="Y32" s="1" t="s">
        <v>126</v>
      </c>
      <c r="Z32" s="1" t="s">
        <v>375</v>
      </c>
      <c r="AA32" s="1" t="s">
        <v>376</v>
      </c>
      <c r="AC32" s="1" t="s">
        <v>54</v>
      </c>
      <c r="AD32" s="1" t="s">
        <v>55</v>
      </c>
      <c r="AF32" s="1" t="s">
        <v>141</v>
      </c>
      <c r="AG32" s="1" t="s">
        <v>57</v>
      </c>
      <c r="AJ32" s="1" t="s">
        <v>58</v>
      </c>
      <c r="AK32" s="1" t="s">
        <v>59</v>
      </c>
      <c r="AL32" s="1" t="s">
        <v>397</v>
      </c>
      <c r="AM32" s="1" t="s">
        <v>398</v>
      </c>
    </row>
    <row r="33" spans="1:39" x14ac:dyDescent="0.3">
      <c r="A33" s="1" t="str">
        <f>HYPERLINK("https://hsdes.intel.com/resource/14013179303","14013179303")</f>
        <v>14013179303</v>
      </c>
      <c r="B33" s="1" t="s">
        <v>399</v>
      </c>
      <c r="C33" s="1" t="s">
        <v>833</v>
      </c>
      <c r="F33" s="1" t="s">
        <v>36</v>
      </c>
      <c r="G33" s="1" t="s">
        <v>400</v>
      </c>
      <c r="H33" s="1" t="s">
        <v>38</v>
      </c>
      <c r="I33" s="1" t="s">
        <v>39</v>
      </c>
      <c r="J33" s="1" t="s">
        <v>40</v>
      </c>
      <c r="K33" s="1" t="s">
        <v>401</v>
      </c>
      <c r="L33" s="1">
        <v>3</v>
      </c>
      <c r="M33" s="1">
        <v>2</v>
      </c>
      <c r="N33" s="1" t="s">
        <v>402</v>
      </c>
      <c r="O33" s="1" t="s">
        <v>403</v>
      </c>
      <c r="P33" s="1" t="s">
        <v>404</v>
      </c>
      <c r="Q33" s="1" t="s">
        <v>405</v>
      </c>
      <c r="R33" s="1" t="s">
        <v>406</v>
      </c>
      <c r="S33" s="1" t="s">
        <v>402</v>
      </c>
      <c r="T33" s="1" t="s">
        <v>47</v>
      </c>
      <c r="V33" s="1" t="s">
        <v>48</v>
      </c>
      <c r="W33" s="1" t="s">
        <v>407</v>
      </c>
      <c r="X33" s="1" t="s">
        <v>50</v>
      </c>
      <c r="Y33" s="1" t="s">
        <v>116</v>
      </c>
      <c r="Z33" s="1" t="s">
        <v>74</v>
      </c>
      <c r="AA33" s="1" t="s">
        <v>408</v>
      </c>
      <c r="AC33" s="1" t="s">
        <v>54</v>
      </c>
      <c r="AD33" s="1" t="s">
        <v>55</v>
      </c>
      <c r="AF33" s="1" t="s">
        <v>56</v>
      </c>
      <c r="AG33" s="1" t="s">
        <v>112</v>
      </c>
      <c r="AJ33" s="1" t="s">
        <v>58</v>
      </c>
      <c r="AK33" s="1" t="s">
        <v>409</v>
      </c>
      <c r="AL33" s="1" t="s">
        <v>410</v>
      </c>
      <c r="AM33" s="1" t="s">
        <v>411</v>
      </c>
    </row>
    <row r="34" spans="1:39" x14ac:dyDescent="0.3">
      <c r="A34" s="1" t="str">
        <f>HYPERLINK("https://hsdes.intel.com/resource/14013179407","14013179407")</f>
        <v>14013179407</v>
      </c>
      <c r="B34" s="1" t="s">
        <v>412</v>
      </c>
      <c r="C34" s="1" t="s">
        <v>833</v>
      </c>
      <c r="F34" s="1" t="s">
        <v>48</v>
      </c>
      <c r="G34" s="1" t="s">
        <v>80</v>
      </c>
      <c r="H34" s="1" t="s">
        <v>38</v>
      </c>
      <c r="I34" s="1" t="s">
        <v>39</v>
      </c>
      <c r="J34" s="1" t="s">
        <v>40</v>
      </c>
      <c r="K34" s="1" t="s">
        <v>119</v>
      </c>
      <c r="L34" s="1">
        <v>8</v>
      </c>
      <c r="M34" s="1">
        <v>6</v>
      </c>
      <c r="N34" s="1" t="s">
        <v>413</v>
      </c>
      <c r="O34" s="1" t="s">
        <v>177</v>
      </c>
      <c r="P34" s="1" t="s">
        <v>414</v>
      </c>
      <c r="Q34" s="1" t="s">
        <v>415</v>
      </c>
      <c r="R34" s="1" t="s">
        <v>416</v>
      </c>
      <c r="S34" s="1" t="s">
        <v>413</v>
      </c>
      <c r="T34" s="1" t="s">
        <v>87</v>
      </c>
      <c r="V34" s="1" t="s">
        <v>181</v>
      </c>
      <c r="W34" s="1" t="s">
        <v>417</v>
      </c>
      <c r="X34" s="1" t="s">
        <v>50</v>
      </c>
      <c r="Y34" s="1" t="s">
        <v>126</v>
      </c>
      <c r="Z34" s="1" t="s">
        <v>277</v>
      </c>
      <c r="AA34" s="1" t="s">
        <v>418</v>
      </c>
      <c r="AC34" s="1" t="s">
        <v>54</v>
      </c>
      <c r="AD34" s="1" t="s">
        <v>152</v>
      </c>
      <c r="AF34" s="1" t="s">
        <v>56</v>
      </c>
      <c r="AG34" s="1" t="s">
        <v>57</v>
      </c>
      <c r="AJ34" s="1" t="s">
        <v>58</v>
      </c>
      <c r="AK34" s="1" t="s">
        <v>59</v>
      </c>
      <c r="AL34" s="1" t="s">
        <v>419</v>
      </c>
      <c r="AM34" s="1" t="s">
        <v>420</v>
      </c>
    </row>
    <row r="35" spans="1:39" x14ac:dyDescent="0.3">
      <c r="A35" s="1" t="str">
        <f>HYPERLINK("https://hsdes.intel.com/resource/14013179427","14013179427")</f>
        <v>14013179427</v>
      </c>
      <c r="B35" s="1" t="s">
        <v>421</v>
      </c>
      <c r="C35" s="1" t="s">
        <v>833</v>
      </c>
      <c r="F35" s="1" t="s">
        <v>48</v>
      </c>
      <c r="G35" s="1" t="s">
        <v>80</v>
      </c>
      <c r="H35" s="1" t="s">
        <v>38</v>
      </c>
      <c r="I35" s="1" t="s">
        <v>39</v>
      </c>
      <c r="J35" s="1" t="s">
        <v>40</v>
      </c>
      <c r="K35" s="1" t="s">
        <v>348</v>
      </c>
      <c r="L35" s="1">
        <v>8</v>
      </c>
      <c r="M35" s="1">
        <v>6</v>
      </c>
      <c r="N35" s="1" t="s">
        <v>422</v>
      </c>
      <c r="O35" s="1" t="s">
        <v>177</v>
      </c>
      <c r="P35" s="1" t="s">
        <v>423</v>
      </c>
      <c r="Q35" s="1" t="s">
        <v>424</v>
      </c>
      <c r="R35" s="1" t="s">
        <v>425</v>
      </c>
      <c r="S35" s="1" t="s">
        <v>422</v>
      </c>
      <c r="T35" s="1" t="s">
        <v>47</v>
      </c>
      <c r="V35" s="1" t="s">
        <v>181</v>
      </c>
      <c r="W35" s="1" t="s">
        <v>426</v>
      </c>
      <c r="X35" s="1" t="s">
        <v>50</v>
      </c>
      <c r="Y35" s="1" t="s">
        <v>116</v>
      </c>
      <c r="Z35" s="1" t="s">
        <v>427</v>
      </c>
      <c r="AA35" s="1" t="s">
        <v>428</v>
      </c>
      <c r="AC35" s="1" t="s">
        <v>54</v>
      </c>
      <c r="AD35" s="1" t="s">
        <v>205</v>
      </c>
      <c r="AF35" s="1" t="s">
        <v>56</v>
      </c>
      <c r="AG35" s="1" t="s">
        <v>57</v>
      </c>
      <c r="AJ35" s="1" t="s">
        <v>58</v>
      </c>
      <c r="AK35" s="1" t="s">
        <v>59</v>
      </c>
      <c r="AL35" s="1" t="s">
        <v>429</v>
      </c>
      <c r="AM35" s="1" t="s">
        <v>430</v>
      </c>
    </row>
    <row r="36" spans="1:39" x14ac:dyDescent="0.3">
      <c r="A36" s="1" t="str">
        <f>HYPERLINK("https://hsdes.intel.com/resource/14013179754","14013179754")</f>
        <v>14013179754</v>
      </c>
      <c r="B36" s="1" t="s">
        <v>431</v>
      </c>
      <c r="C36" s="1" t="s">
        <v>833</v>
      </c>
      <c r="F36" s="1" t="s">
        <v>48</v>
      </c>
      <c r="G36" s="1" t="s">
        <v>80</v>
      </c>
      <c r="H36" s="1" t="s">
        <v>38</v>
      </c>
      <c r="I36" s="1" t="s">
        <v>39</v>
      </c>
      <c r="J36" s="1" t="s">
        <v>40</v>
      </c>
      <c r="K36" s="1" t="s">
        <v>348</v>
      </c>
      <c r="L36" s="1">
        <v>10</v>
      </c>
      <c r="M36" s="1">
        <v>7</v>
      </c>
      <c r="N36" s="1" t="s">
        <v>432</v>
      </c>
      <c r="O36" s="1" t="s">
        <v>177</v>
      </c>
      <c r="P36" s="1" t="s">
        <v>433</v>
      </c>
      <c r="Q36" s="1" t="s">
        <v>434</v>
      </c>
      <c r="R36" s="1" t="s">
        <v>435</v>
      </c>
      <c r="S36" s="1" t="s">
        <v>432</v>
      </c>
      <c r="T36" s="1" t="s">
        <v>47</v>
      </c>
      <c r="V36" s="1" t="s">
        <v>181</v>
      </c>
      <c r="W36" s="1" t="s">
        <v>436</v>
      </c>
      <c r="X36" s="1" t="s">
        <v>50</v>
      </c>
      <c r="Y36" s="1" t="s">
        <v>116</v>
      </c>
      <c r="Z36" s="1" t="s">
        <v>74</v>
      </c>
      <c r="AA36" s="1" t="s">
        <v>408</v>
      </c>
      <c r="AC36" s="1" t="s">
        <v>54</v>
      </c>
      <c r="AD36" s="1" t="s">
        <v>55</v>
      </c>
      <c r="AF36" s="1" t="s">
        <v>56</v>
      </c>
      <c r="AG36" s="1" t="s">
        <v>57</v>
      </c>
      <c r="AJ36" s="1" t="s">
        <v>437</v>
      </c>
      <c r="AK36" s="1" t="s">
        <v>59</v>
      </c>
      <c r="AL36" s="1" t="s">
        <v>438</v>
      </c>
      <c r="AM36" s="1" t="s">
        <v>439</v>
      </c>
    </row>
    <row r="37" spans="1:39" x14ac:dyDescent="0.3">
      <c r="A37" s="1" t="str">
        <f>HYPERLINK("https://hsdes.intel.com/resource/14013179900","14013179900")</f>
        <v>14013179900</v>
      </c>
      <c r="B37" s="1" t="s">
        <v>442</v>
      </c>
      <c r="C37" s="1" t="s">
        <v>833</v>
      </c>
      <c r="F37" s="1" t="s">
        <v>79</v>
      </c>
      <c r="G37" s="1" t="s">
        <v>80</v>
      </c>
      <c r="H37" s="1" t="s">
        <v>38</v>
      </c>
      <c r="I37" s="1" t="s">
        <v>39</v>
      </c>
      <c r="J37" s="1" t="s">
        <v>40</v>
      </c>
      <c r="K37" s="1" t="s">
        <v>443</v>
      </c>
      <c r="L37" s="1">
        <v>15</v>
      </c>
      <c r="M37" s="1">
        <v>10</v>
      </c>
      <c r="N37" s="1" t="s">
        <v>444</v>
      </c>
      <c r="O37" s="1" t="s">
        <v>198</v>
      </c>
      <c r="P37" s="1" t="s">
        <v>445</v>
      </c>
      <c r="Q37" s="1" t="s">
        <v>446</v>
      </c>
      <c r="R37" s="1" t="s">
        <v>447</v>
      </c>
      <c r="S37" s="1" t="s">
        <v>444</v>
      </c>
      <c r="T37" s="1" t="s">
        <v>87</v>
      </c>
      <c r="U37" s="1" t="s">
        <v>262</v>
      </c>
      <c r="V37" s="1" t="s">
        <v>88</v>
      </c>
      <c r="W37" s="1" t="s">
        <v>448</v>
      </c>
      <c r="X37" s="1" t="s">
        <v>50</v>
      </c>
      <c r="Y37" s="1" t="s">
        <v>116</v>
      </c>
      <c r="Z37" s="1" t="s">
        <v>449</v>
      </c>
      <c r="AA37" s="1" t="s">
        <v>450</v>
      </c>
      <c r="AC37" s="1" t="s">
        <v>54</v>
      </c>
      <c r="AD37" s="1" t="s">
        <v>55</v>
      </c>
      <c r="AF37" s="1" t="s">
        <v>56</v>
      </c>
      <c r="AG37" s="1" t="s">
        <v>112</v>
      </c>
      <c r="AJ37" s="1" t="s">
        <v>58</v>
      </c>
      <c r="AK37" s="1" t="s">
        <v>268</v>
      </c>
      <c r="AL37" s="1" t="s">
        <v>451</v>
      </c>
      <c r="AM37" s="1" t="s">
        <v>452</v>
      </c>
    </row>
    <row r="38" spans="1:39" x14ac:dyDescent="0.3">
      <c r="A38" s="1" t="str">
        <f>HYPERLINK("https://hsdes.intel.com/resource/14013179977","14013179977")</f>
        <v>14013179977</v>
      </c>
      <c r="B38" s="1" t="s">
        <v>453</v>
      </c>
      <c r="C38" s="1" t="s">
        <v>833</v>
      </c>
      <c r="F38" s="1" t="s">
        <v>36</v>
      </c>
      <c r="G38" s="1" t="s">
        <v>400</v>
      </c>
      <c r="H38" s="1" t="s">
        <v>38</v>
      </c>
      <c r="I38" s="1" t="s">
        <v>39</v>
      </c>
      <c r="J38" s="1" t="s">
        <v>40</v>
      </c>
      <c r="K38" s="1" t="s">
        <v>401</v>
      </c>
      <c r="L38" s="1">
        <v>5</v>
      </c>
      <c r="M38" s="1">
        <v>4</v>
      </c>
      <c r="N38" s="1" t="s">
        <v>454</v>
      </c>
      <c r="O38" s="1" t="s">
        <v>403</v>
      </c>
      <c r="P38" s="1" t="s">
        <v>455</v>
      </c>
      <c r="Q38" s="1" t="s">
        <v>456</v>
      </c>
      <c r="R38" s="1" t="s">
        <v>457</v>
      </c>
      <c r="S38" s="1" t="s">
        <v>454</v>
      </c>
      <c r="T38" s="1" t="s">
        <v>47</v>
      </c>
      <c r="V38" s="1" t="s">
        <v>48</v>
      </c>
      <c r="W38" s="1" t="s">
        <v>458</v>
      </c>
      <c r="X38" s="1" t="s">
        <v>50</v>
      </c>
      <c r="Y38" s="1" t="s">
        <v>126</v>
      </c>
      <c r="Z38" s="1" t="s">
        <v>74</v>
      </c>
      <c r="AA38" s="1" t="s">
        <v>408</v>
      </c>
      <c r="AC38" s="1" t="s">
        <v>54</v>
      </c>
      <c r="AD38" s="1" t="s">
        <v>55</v>
      </c>
      <c r="AF38" s="1" t="s">
        <v>56</v>
      </c>
      <c r="AG38" s="1" t="s">
        <v>57</v>
      </c>
      <c r="AJ38" s="1" t="s">
        <v>58</v>
      </c>
      <c r="AK38" s="1" t="s">
        <v>409</v>
      </c>
      <c r="AL38" s="1" t="s">
        <v>459</v>
      </c>
      <c r="AM38" s="1" t="s">
        <v>460</v>
      </c>
    </row>
    <row r="39" spans="1:39" x14ac:dyDescent="0.3">
      <c r="A39" s="1" t="str">
        <f>HYPERLINK("https://hsdes.intel.com/resource/14013184884","14013184884")</f>
        <v>14013184884</v>
      </c>
      <c r="B39" s="1" t="s">
        <v>461</v>
      </c>
      <c r="C39" s="1" t="s">
        <v>833</v>
      </c>
      <c r="F39" s="1" t="s">
        <v>79</v>
      </c>
      <c r="G39" s="1" t="s">
        <v>80</v>
      </c>
      <c r="H39" s="1" t="s">
        <v>38</v>
      </c>
      <c r="I39" s="1" t="s">
        <v>39</v>
      </c>
      <c r="J39" s="1" t="s">
        <v>40</v>
      </c>
      <c r="K39" s="1" t="s">
        <v>41</v>
      </c>
      <c r="L39" s="1">
        <v>300</v>
      </c>
      <c r="M39" s="1">
        <v>15</v>
      </c>
      <c r="N39" s="1" t="s">
        <v>462</v>
      </c>
      <c r="O39" s="1" t="s">
        <v>83</v>
      </c>
      <c r="P39" s="1" t="s">
        <v>463</v>
      </c>
      <c r="Q39" s="1" t="s">
        <v>464</v>
      </c>
      <c r="R39" s="1" t="s">
        <v>465</v>
      </c>
      <c r="S39" s="1" t="s">
        <v>462</v>
      </c>
      <c r="T39" s="1" t="s">
        <v>87</v>
      </c>
      <c r="U39" s="1" t="s">
        <v>262</v>
      </c>
      <c r="V39" s="1" t="s">
        <v>88</v>
      </c>
      <c r="W39" s="1" t="s">
        <v>466</v>
      </c>
      <c r="X39" s="1" t="s">
        <v>50</v>
      </c>
      <c r="Y39" s="1" t="s">
        <v>116</v>
      </c>
      <c r="Z39" s="1" t="s">
        <v>467</v>
      </c>
      <c r="AA39" s="1" t="s">
        <v>468</v>
      </c>
      <c r="AC39" s="1" t="s">
        <v>54</v>
      </c>
      <c r="AD39" s="1" t="s">
        <v>55</v>
      </c>
      <c r="AF39" s="1" t="s">
        <v>153</v>
      </c>
      <c r="AG39" s="1" t="s">
        <v>112</v>
      </c>
      <c r="AJ39" s="1" t="s">
        <v>469</v>
      </c>
      <c r="AK39" s="1" t="s">
        <v>59</v>
      </c>
      <c r="AL39" s="1" t="s">
        <v>470</v>
      </c>
      <c r="AM39" s="1" t="s">
        <v>471</v>
      </c>
    </row>
    <row r="40" spans="1:39" x14ac:dyDescent="0.3">
      <c r="A40" s="1" t="str">
        <f>HYPERLINK("https://hsdes.intel.com/resource/14013184885","14013184885")</f>
        <v>14013184885</v>
      </c>
      <c r="B40" s="1" t="s">
        <v>472</v>
      </c>
      <c r="C40" s="1" t="s">
        <v>833</v>
      </c>
      <c r="F40" s="1" t="s">
        <v>79</v>
      </c>
      <c r="G40" s="1" t="s">
        <v>80</v>
      </c>
      <c r="H40" s="1" t="s">
        <v>38</v>
      </c>
      <c r="I40" s="1" t="s">
        <v>39</v>
      </c>
      <c r="J40" s="1" t="s">
        <v>40</v>
      </c>
      <c r="K40" s="1" t="s">
        <v>443</v>
      </c>
      <c r="L40" s="1">
        <v>25</v>
      </c>
      <c r="M40" s="1">
        <v>5</v>
      </c>
      <c r="N40" s="1" t="s">
        <v>473</v>
      </c>
      <c r="O40" s="1" t="s">
        <v>83</v>
      </c>
      <c r="P40" s="1" t="s">
        <v>474</v>
      </c>
      <c r="Q40" s="1" t="s">
        <v>464</v>
      </c>
      <c r="R40" s="1" t="s">
        <v>475</v>
      </c>
      <c r="S40" s="1" t="s">
        <v>473</v>
      </c>
      <c r="T40" s="1" t="s">
        <v>87</v>
      </c>
      <c r="U40" s="1" t="s">
        <v>262</v>
      </c>
      <c r="V40" s="1" t="s">
        <v>88</v>
      </c>
      <c r="W40" s="1" t="s">
        <v>476</v>
      </c>
      <c r="X40" s="1" t="s">
        <v>50</v>
      </c>
      <c r="Y40" s="1" t="s">
        <v>116</v>
      </c>
      <c r="Z40" s="1" t="s">
        <v>277</v>
      </c>
      <c r="AA40" s="1" t="s">
        <v>418</v>
      </c>
      <c r="AC40" s="1" t="s">
        <v>54</v>
      </c>
      <c r="AD40" s="1" t="s">
        <v>55</v>
      </c>
      <c r="AF40" s="1" t="s">
        <v>56</v>
      </c>
      <c r="AG40" s="1" t="s">
        <v>112</v>
      </c>
      <c r="AJ40" s="1" t="s">
        <v>469</v>
      </c>
      <c r="AK40" s="1" t="s">
        <v>59</v>
      </c>
      <c r="AL40" s="1" t="s">
        <v>477</v>
      </c>
      <c r="AM40" s="1" t="s">
        <v>478</v>
      </c>
    </row>
    <row r="41" spans="1:39" x14ac:dyDescent="0.3">
      <c r="A41" s="1" t="str">
        <f>HYPERLINK("https://hsdes.intel.com/resource/14013184886","14013184886")</f>
        <v>14013184886</v>
      </c>
      <c r="B41" s="1" t="s">
        <v>479</v>
      </c>
      <c r="C41" s="1" t="s">
        <v>833</v>
      </c>
      <c r="F41" s="1" t="s">
        <v>79</v>
      </c>
      <c r="G41" s="1" t="s">
        <v>95</v>
      </c>
      <c r="H41" s="1" t="s">
        <v>38</v>
      </c>
      <c r="I41" s="1" t="s">
        <v>39</v>
      </c>
      <c r="J41" s="1" t="s">
        <v>40</v>
      </c>
      <c r="K41" s="1" t="s">
        <v>443</v>
      </c>
      <c r="L41" s="1">
        <v>25</v>
      </c>
      <c r="M41" s="1">
        <v>25</v>
      </c>
      <c r="N41" s="1" t="s">
        <v>480</v>
      </c>
      <c r="O41" s="1" t="s">
        <v>83</v>
      </c>
      <c r="P41" s="1" t="s">
        <v>481</v>
      </c>
      <c r="Q41" s="1" t="s">
        <v>464</v>
      </c>
      <c r="R41" s="1" t="s">
        <v>482</v>
      </c>
      <c r="S41" s="1" t="s">
        <v>480</v>
      </c>
      <c r="T41" s="1" t="s">
        <v>47</v>
      </c>
      <c r="V41" s="1" t="s">
        <v>88</v>
      </c>
      <c r="W41" s="1" t="s">
        <v>483</v>
      </c>
      <c r="X41" s="1" t="s">
        <v>50</v>
      </c>
      <c r="Y41" s="1" t="s">
        <v>116</v>
      </c>
      <c r="Z41" s="1" t="s">
        <v>484</v>
      </c>
      <c r="AA41" s="1" t="s">
        <v>485</v>
      </c>
      <c r="AC41" s="1" t="s">
        <v>54</v>
      </c>
      <c r="AD41" s="1" t="s">
        <v>55</v>
      </c>
      <c r="AF41" s="1" t="s">
        <v>141</v>
      </c>
      <c r="AG41" s="1" t="s">
        <v>112</v>
      </c>
      <c r="AJ41" s="1" t="s">
        <v>469</v>
      </c>
      <c r="AK41" s="1" t="s">
        <v>59</v>
      </c>
      <c r="AL41" s="1" t="s">
        <v>486</v>
      </c>
      <c r="AM41" s="1" t="s">
        <v>487</v>
      </c>
    </row>
    <row r="42" spans="1:39" x14ac:dyDescent="0.3">
      <c r="A42" s="1" t="str">
        <f>HYPERLINK("https://hsdes.intel.com/resource/14013184965","14013184965")</f>
        <v>14013184965</v>
      </c>
      <c r="B42" s="1" t="s">
        <v>488</v>
      </c>
      <c r="C42" s="1" t="s">
        <v>833</v>
      </c>
      <c r="F42" s="1" t="s">
        <v>79</v>
      </c>
      <c r="G42" s="1" t="s">
        <v>80</v>
      </c>
      <c r="H42" s="1" t="s">
        <v>38</v>
      </c>
      <c r="I42" s="1" t="s">
        <v>39</v>
      </c>
      <c r="J42" s="1" t="s">
        <v>40</v>
      </c>
      <c r="K42" s="1" t="s">
        <v>41</v>
      </c>
      <c r="L42" s="1">
        <v>25</v>
      </c>
      <c r="M42" s="1">
        <v>5</v>
      </c>
      <c r="N42" s="1" t="s">
        <v>489</v>
      </c>
      <c r="O42" s="1" t="s">
        <v>83</v>
      </c>
      <c r="P42" s="1" t="s">
        <v>490</v>
      </c>
      <c r="Q42" s="1" t="s">
        <v>464</v>
      </c>
      <c r="R42" s="1" t="s">
        <v>491</v>
      </c>
      <c r="S42" s="1" t="s">
        <v>489</v>
      </c>
      <c r="T42" s="1" t="s">
        <v>87</v>
      </c>
      <c r="V42" s="1" t="s">
        <v>88</v>
      </c>
      <c r="W42" s="1" t="s">
        <v>492</v>
      </c>
      <c r="X42" s="1" t="s">
        <v>50</v>
      </c>
      <c r="Y42" s="1" t="s">
        <v>116</v>
      </c>
      <c r="Z42" s="1" t="s">
        <v>493</v>
      </c>
      <c r="AA42" s="1" t="s">
        <v>485</v>
      </c>
      <c r="AC42" s="1" t="s">
        <v>54</v>
      </c>
      <c r="AD42" s="1" t="s">
        <v>55</v>
      </c>
      <c r="AF42" s="1" t="s">
        <v>56</v>
      </c>
      <c r="AG42" s="1" t="s">
        <v>112</v>
      </c>
      <c r="AJ42" s="1" t="s">
        <v>469</v>
      </c>
      <c r="AK42" s="1" t="s">
        <v>59</v>
      </c>
      <c r="AL42" s="1" t="s">
        <v>488</v>
      </c>
      <c r="AM42" s="1" t="s">
        <v>494</v>
      </c>
    </row>
    <row r="43" spans="1:39" x14ac:dyDescent="0.3">
      <c r="A43" s="1" t="str">
        <f>HYPERLINK("https://hsdes.intel.com/resource/14013185088","14013185088")</f>
        <v>14013185088</v>
      </c>
      <c r="B43" s="1" t="s">
        <v>495</v>
      </c>
      <c r="C43" s="1" t="s">
        <v>833</v>
      </c>
      <c r="F43" s="1" t="s">
        <v>79</v>
      </c>
      <c r="G43" s="1" t="s">
        <v>80</v>
      </c>
      <c r="H43" s="1" t="s">
        <v>38</v>
      </c>
      <c r="I43" s="1" t="s">
        <v>39</v>
      </c>
      <c r="J43" s="1" t="s">
        <v>40</v>
      </c>
      <c r="K43" s="1" t="s">
        <v>41</v>
      </c>
      <c r="L43" s="1">
        <v>20</v>
      </c>
      <c r="M43" s="1">
        <v>20</v>
      </c>
      <c r="N43" s="1" t="s">
        <v>496</v>
      </c>
      <c r="O43" s="1" t="s">
        <v>83</v>
      </c>
      <c r="P43" s="1" t="s">
        <v>497</v>
      </c>
      <c r="Q43" s="1" t="s">
        <v>498</v>
      </c>
      <c r="R43" s="1" t="s">
        <v>499</v>
      </c>
      <c r="S43" s="1" t="s">
        <v>496</v>
      </c>
      <c r="T43" s="1" t="s">
        <v>87</v>
      </c>
      <c r="U43" s="1" t="s">
        <v>262</v>
      </c>
      <c r="V43" s="1" t="s">
        <v>88</v>
      </c>
      <c r="W43" s="1" t="s">
        <v>500</v>
      </c>
      <c r="X43" s="1" t="s">
        <v>50</v>
      </c>
      <c r="Y43" s="1" t="s">
        <v>116</v>
      </c>
      <c r="Z43" s="1" t="s">
        <v>277</v>
      </c>
      <c r="AA43" s="1" t="s">
        <v>501</v>
      </c>
      <c r="AC43" s="1" t="s">
        <v>54</v>
      </c>
      <c r="AD43" s="1" t="s">
        <v>55</v>
      </c>
      <c r="AF43" s="1" t="s">
        <v>153</v>
      </c>
      <c r="AG43" s="1" t="s">
        <v>112</v>
      </c>
      <c r="AJ43" s="1" t="s">
        <v>469</v>
      </c>
      <c r="AK43" s="1" t="s">
        <v>59</v>
      </c>
      <c r="AL43" s="1" t="s">
        <v>502</v>
      </c>
      <c r="AM43" s="1" t="s">
        <v>503</v>
      </c>
    </row>
    <row r="44" spans="1:39" x14ac:dyDescent="0.3">
      <c r="A44" s="1" t="str">
        <f>HYPERLINK("https://hsdes.intel.com/resource/14013185094","14013185094")</f>
        <v>14013185094</v>
      </c>
      <c r="B44" s="1" t="s">
        <v>504</v>
      </c>
      <c r="C44" s="1" t="s">
        <v>833</v>
      </c>
      <c r="F44" s="1" t="s">
        <v>79</v>
      </c>
      <c r="G44" s="1" t="s">
        <v>80</v>
      </c>
      <c r="H44" s="1" t="s">
        <v>38</v>
      </c>
      <c r="I44" s="1" t="s">
        <v>39</v>
      </c>
      <c r="J44" s="1" t="s">
        <v>40</v>
      </c>
      <c r="K44" s="1" t="s">
        <v>41</v>
      </c>
      <c r="L44" s="1">
        <v>20</v>
      </c>
      <c r="M44" s="1">
        <v>20</v>
      </c>
      <c r="N44" s="1" t="s">
        <v>505</v>
      </c>
      <c r="O44" s="1" t="s">
        <v>83</v>
      </c>
      <c r="P44" s="1" t="s">
        <v>497</v>
      </c>
      <c r="Q44" s="1" t="s">
        <v>498</v>
      </c>
      <c r="R44" s="1" t="s">
        <v>506</v>
      </c>
      <c r="S44" s="1" t="s">
        <v>505</v>
      </c>
      <c r="T44" s="1" t="s">
        <v>87</v>
      </c>
      <c r="U44" s="1" t="s">
        <v>262</v>
      </c>
      <c r="V44" s="1" t="s">
        <v>88</v>
      </c>
      <c r="W44" s="1" t="s">
        <v>507</v>
      </c>
      <c r="X44" s="1" t="s">
        <v>50</v>
      </c>
      <c r="Y44" s="1" t="s">
        <v>116</v>
      </c>
      <c r="Z44" s="1" t="s">
        <v>277</v>
      </c>
      <c r="AA44" s="1" t="s">
        <v>418</v>
      </c>
      <c r="AC44" s="1" t="s">
        <v>54</v>
      </c>
      <c r="AD44" s="1" t="s">
        <v>55</v>
      </c>
      <c r="AF44" s="1" t="s">
        <v>153</v>
      </c>
      <c r="AG44" s="1" t="s">
        <v>112</v>
      </c>
      <c r="AJ44" s="1" t="s">
        <v>469</v>
      </c>
      <c r="AK44" s="1" t="s">
        <v>59</v>
      </c>
      <c r="AL44" s="1" t="s">
        <v>508</v>
      </c>
      <c r="AM44" s="1" t="s">
        <v>509</v>
      </c>
    </row>
    <row r="45" spans="1:39" x14ac:dyDescent="0.3">
      <c r="A45" s="1" t="str">
        <f>HYPERLINK("https://hsdes.intel.com/resource/14013185096","14013185096")</f>
        <v>14013185096</v>
      </c>
      <c r="B45" s="1" t="s">
        <v>510</v>
      </c>
      <c r="C45" s="1" t="s">
        <v>833</v>
      </c>
      <c r="F45" s="1" t="s">
        <v>79</v>
      </c>
      <c r="G45" s="1" t="s">
        <v>80</v>
      </c>
      <c r="H45" s="1" t="s">
        <v>38</v>
      </c>
      <c r="I45" s="1" t="s">
        <v>39</v>
      </c>
      <c r="J45" s="1" t="s">
        <v>40</v>
      </c>
      <c r="K45" s="1" t="s">
        <v>41</v>
      </c>
      <c r="L45" s="1">
        <v>25</v>
      </c>
      <c r="M45" s="1">
        <v>18</v>
      </c>
      <c r="N45" s="1" t="s">
        <v>511</v>
      </c>
      <c r="O45" s="1" t="s">
        <v>83</v>
      </c>
      <c r="P45" s="1" t="s">
        <v>512</v>
      </c>
      <c r="Q45" s="1" t="s">
        <v>498</v>
      </c>
      <c r="R45" s="1" t="s">
        <v>513</v>
      </c>
      <c r="S45" s="1" t="s">
        <v>511</v>
      </c>
      <c r="T45" s="1" t="s">
        <v>87</v>
      </c>
      <c r="U45" s="1" t="s">
        <v>262</v>
      </c>
      <c r="V45" s="1" t="s">
        <v>88</v>
      </c>
      <c r="W45" s="1" t="s">
        <v>514</v>
      </c>
      <c r="X45" s="1" t="s">
        <v>50</v>
      </c>
      <c r="Y45" s="1" t="s">
        <v>116</v>
      </c>
      <c r="Z45" s="1" t="s">
        <v>277</v>
      </c>
      <c r="AA45" s="1" t="s">
        <v>515</v>
      </c>
      <c r="AC45" s="1" t="s">
        <v>54</v>
      </c>
      <c r="AD45" s="1" t="s">
        <v>55</v>
      </c>
      <c r="AF45" s="1" t="s">
        <v>153</v>
      </c>
      <c r="AG45" s="1" t="s">
        <v>112</v>
      </c>
      <c r="AJ45" s="1" t="s">
        <v>469</v>
      </c>
      <c r="AK45" s="1" t="s">
        <v>59</v>
      </c>
      <c r="AL45" s="1" t="s">
        <v>516</v>
      </c>
      <c r="AM45" s="1" t="s">
        <v>517</v>
      </c>
    </row>
    <row r="46" spans="1:39" x14ac:dyDescent="0.3">
      <c r="A46" s="1" t="str">
        <f>HYPERLINK("https://hsdes.intel.com/resource/14013185098","14013185098")</f>
        <v>14013185098</v>
      </c>
      <c r="B46" s="1" t="s">
        <v>518</v>
      </c>
      <c r="C46" s="1" t="s">
        <v>833</v>
      </c>
      <c r="F46" s="1" t="s">
        <v>79</v>
      </c>
      <c r="G46" s="1" t="s">
        <v>80</v>
      </c>
      <c r="H46" s="1" t="s">
        <v>38</v>
      </c>
      <c r="I46" s="1" t="s">
        <v>39</v>
      </c>
      <c r="J46" s="1" t="s">
        <v>40</v>
      </c>
      <c r="K46" s="1" t="s">
        <v>41</v>
      </c>
      <c r="L46" s="1">
        <v>25</v>
      </c>
      <c r="M46" s="1">
        <v>18</v>
      </c>
      <c r="N46" s="1" t="s">
        <v>519</v>
      </c>
      <c r="O46" s="1" t="s">
        <v>83</v>
      </c>
      <c r="P46" s="1" t="s">
        <v>520</v>
      </c>
      <c r="Q46" s="1" t="s">
        <v>498</v>
      </c>
      <c r="R46" s="1" t="s">
        <v>513</v>
      </c>
      <c r="S46" s="1" t="s">
        <v>519</v>
      </c>
      <c r="T46" s="1" t="s">
        <v>87</v>
      </c>
      <c r="V46" s="1" t="s">
        <v>88</v>
      </c>
      <c r="W46" s="1" t="s">
        <v>521</v>
      </c>
      <c r="X46" s="1" t="s">
        <v>50</v>
      </c>
      <c r="Y46" s="1" t="s">
        <v>116</v>
      </c>
      <c r="Z46" s="1" t="s">
        <v>484</v>
      </c>
      <c r="AA46" s="1" t="s">
        <v>522</v>
      </c>
      <c r="AC46" s="1" t="s">
        <v>54</v>
      </c>
      <c r="AD46" s="1" t="s">
        <v>55</v>
      </c>
      <c r="AF46" s="1" t="s">
        <v>153</v>
      </c>
      <c r="AG46" s="1" t="s">
        <v>112</v>
      </c>
      <c r="AJ46" s="1" t="s">
        <v>469</v>
      </c>
      <c r="AK46" s="1" t="s">
        <v>59</v>
      </c>
      <c r="AL46" s="1" t="s">
        <v>523</v>
      </c>
      <c r="AM46" s="1" t="s">
        <v>524</v>
      </c>
    </row>
    <row r="47" spans="1:39" x14ac:dyDescent="0.3">
      <c r="A47" s="1" t="str">
        <f>HYPERLINK("https://hsdes.intel.com/resource/14013185100","14013185100")</f>
        <v>14013185100</v>
      </c>
      <c r="B47" s="1" t="s">
        <v>525</v>
      </c>
      <c r="C47" s="1" t="s">
        <v>833</v>
      </c>
      <c r="F47" s="1" t="s">
        <v>79</v>
      </c>
      <c r="G47" s="1" t="s">
        <v>80</v>
      </c>
      <c r="H47" s="1" t="s">
        <v>38</v>
      </c>
      <c r="I47" s="1" t="s">
        <v>39</v>
      </c>
      <c r="J47" s="1" t="s">
        <v>40</v>
      </c>
      <c r="K47" s="1" t="s">
        <v>41</v>
      </c>
      <c r="L47" s="1">
        <v>25</v>
      </c>
      <c r="M47" s="1">
        <v>18</v>
      </c>
      <c r="N47" s="1" t="s">
        <v>526</v>
      </c>
      <c r="O47" s="1" t="s">
        <v>83</v>
      </c>
      <c r="P47" s="1" t="s">
        <v>527</v>
      </c>
      <c r="Q47" s="1" t="s">
        <v>498</v>
      </c>
      <c r="R47" s="1" t="s">
        <v>499</v>
      </c>
      <c r="S47" s="1" t="s">
        <v>526</v>
      </c>
      <c r="T47" s="1" t="s">
        <v>87</v>
      </c>
      <c r="V47" s="1" t="s">
        <v>88</v>
      </c>
      <c r="W47" s="1" t="s">
        <v>528</v>
      </c>
      <c r="X47" s="1" t="s">
        <v>50</v>
      </c>
      <c r="Y47" s="1" t="s">
        <v>116</v>
      </c>
      <c r="Z47" s="1" t="s">
        <v>493</v>
      </c>
      <c r="AA47" s="1" t="s">
        <v>485</v>
      </c>
      <c r="AC47" s="1" t="s">
        <v>54</v>
      </c>
      <c r="AD47" s="1" t="s">
        <v>55</v>
      </c>
      <c r="AF47" s="1" t="s">
        <v>153</v>
      </c>
      <c r="AG47" s="1" t="s">
        <v>112</v>
      </c>
      <c r="AJ47" s="1" t="s">
        <v>469</v>
      </c>
      <c r="AK47" s="1" t="s">
        <v>59</v>
      </c>
      <c r="AL47" s="1" t="s">
        <v>529</v>
      </c>
      <c r="AM47" s="1" t="s">
        <v>530</v>
      </c>
    </row>
    <row r="48" spans="1:39" x14ac:dyDescent="0.3">
      <c r="A48" s="1" t="str">
        <f>HYPERLINK("https://hsdes.intel.com/resource/14013185197","14013185197")</f>
        <v>14013185197</v>
      </c>
      <c r="B48" s="1" t="s">
        <v>531</v>
      </c>
      <c r="C48" s="1" t="s">
        <v>833</v>
      </c>
      <c r="F48" s="1" t="s">
        <v>79</v>
      </c>
      <c r="G48" s="1" t="s">
        <v>80</v>
      </c>
      <c r="H48" s="1" t="s">
        <v>38</v>
      </c>
      <c r="I48" s="1" t="s">
        <v>39</v>
      </c>
      <c r="J48" s="1" t="s">
        <v>40</v>
      </c>
      <c r="K48" s="1" t="s">
        <v>443</v>
      </c>
      <c r="L48" s="1">
        <v>30</v>
      </c>
      <c r="M48" s="1">
        <v>20</v>
      </c>
      <c r="N48" s="1" t="s">
        <v>532</v>
      </c>
      <c r="O48" s="1" t="s">
        <v>83</v>
      </c>
      <c r="P48" s="1" t="s">
        <v>533</v>
      </c>
      <c r="Q48" s="1" t="s">
        <v>534</v>
      </c>
      <c r="R48" s="1" t="s">
        <v>506</v>
      </c>
      <c r="S48" s="1" t="s">
        <v>532</v>
      </c>
      <c r="T48" s="1" t="s">
        <v>87</v>
      </c>
      <c r="U48" s="1" t="s">
        <v>262</v>
      </c>
      <c r="V48" s="1" t="s">
        <v>88</v>
      </c>
      <c r="W48" s="1" t="s">
        <v>535</v>
      </c>
      <c r="X48" s="1" t="s">
        <v>50</v>
      </c>
      <c r="Y48" s="1" t="s">
        <v>116</v>
      </c>
      <c r="Z48" s="1" t="s">
        <v>277</v>
      </c>
      <c r="AA48" s="1" t="s">
        <v>536</v>
      </c>
      <c r="AC48" s="1" t="s">
        <v>54</v>
      </c>
      <c r="AD48" s="1" t="s">
        <v>55</v>
      </c>
      <c r="AF48" s="1" t="s">
        <v>153</v>
      </c>
      <c r="AG48" s="1" t="s">
        <v>112</v>
      </c>
      <c r="AJ48" s="1" t="s">
        <v>469</v>
      </c>
      <c r="AK48" s="1" t="s">
        <v>59</v>
      </c>
      <c r="AL48" s="1" t="s">
        <v>537</v>
      </c>
      <c r="AM48" s="1" t="s">
        <v>538</v>
      </c>
    </row>
    <row r="49" spans="1:39" x14ac:dyDescent="0.3">
      <c r="A49" s="1" t="str">
        <f>HYPERLINK("https://hsdes.intel.com/resource/14013185495","14013185495")</f>
        <v>14013185495</v>
      </c>
      <c r="B49" s="1" t="s">
        <v>539</v>
      </c>
      <c r="C49" s="1" t="s">
        <v>833</v>
      </c>
      <c r="F49" s="1" t="s">
        <v>79</v>
      </c>
      <c r="G49" s="1" t="s">
        <v>95</v>
      </c>
      <c r="H49" s="1" t="s">
        <v>38</v>
      </c>
      <c r="I49" s="1" t="s">
        <v>39</v>
      </c>
      <c r="J49" s="1" t="s">
        <v>40</v>
      </c>
      <c r="K49" s="1" t="s">
        <v>269</v>
      </c>
      <c r="L49" s="1">
        <v>30</v>
      </c>
      <c r="M49" s="1">
        <v>10</v>
      </c>
      <c r="N49" s="1" t="s">
        <v>540</v>
      </c>
      <c r="O49" s="1" t="s">
        <v>83</v>
      </c>
      <c r="P49" s="1" t="s">
        <v>541</v>
      </c>
      <c r="Q49" s="1" t="s">
        <v>542</v>
      </c>
      <c r="R49" s="1" t="s">
        <v>543</v>
      </c>
      <c r="S49" s="1" t="s">
        <v>540</v>
      </c>
      <c r="T49" s="1" t="s">
        <v>87</v>
      </c>
      <c r="U49" s="1" t="s">
        <v>262</v>
      </c>
      <c r="V49" s="1" t="s">
        <v>88</v>
      </c>
      <c r="W49" s="1" t="s">
        <v>544</v>
      </c>
      <c r="X49" s="1" t="s">
        <v>50</v>
      </c>
      <c r="Y49" s="1" t="s">
        <v>126</v>
      </c>
      <c r="Z49" s="1" t="s">
        <v>545</v>
      </c>
      <c r="AA49" s="1" t="s">
        <v>546</v>
      </c>
      <c r="AC49" s="1" t="s">
        <v>54</v>
      </c>
      <c r="AD49" s="1" t="s">
        <v>55</v>
      </c>
      <c r="AF49" s="1" t="s">
        <v>56</v>
      </c>
      <c r="AG49" s="1" t="s">
        <v>57</v>
      </c>
      <c r="AJ49" s="1" t="s">
        <v>58</v>
      </c>
      <c r="AK49" s="1" t="s">
        <v>268</v>
      </c>
      <c r="AL49" s="1" t="s">
        <v>547</v>
      </c>
      <c r="AM49" s="1" t="s">
        <v>548</v>
      </c>
    </row>
    <row r="50" spans="1:39" x14ac:dyDescent="0.3">
      <c r="A50" s="1" t="str">
        <f>HYPERLINK("https://hsdes.intel.com/resource/14013185512","14013185512")</f>
        <v>14013185512</v>
      </c>
      <c r="B50" s="1" t="s">
        <v>549</v>
      </c>
      <c r="C50" s="1" t="s">
        <v>833</v>
      </c>
      <c r="F50" s="1" t="s">
        <v>79</v>
      </c>
      <c r="G50" s="1" t="s">
        <v>80</v>
      </c>
      <c r="H50" s="1" t="s">
        <v>38</v>
      </c>
      <c r="I50" s="1" t="s">
        <v>39</v>
      </c>
      <c r="J50" s="1" t="s">
        <v>40</v>
      </c>
      <c r="K50" s="1" t="s">
        <v>443</v>
      </c>
      <c r="L50" s="1">
        <v>25</v>
      </c>
      <c r="M50" s="1">
        <v>10</v>
      </c>
      <c r="N50" s="1" t="s">
        <v>550</v>
      </c>
      <c r="O50" s="1" t="s">
        <v>83</v>
      </c>
      <c r="P50" s="1" t="s">
        <v>551</v>
      </c>
      <c r="Q50" s="1" t="s">
        <v>552</v>
      </c>
      <c r="R50" s="1" t="s">
        <v>553</v>
      </c>
      <c r="S50" s="1" t="s">
        <v>550</v>
      </c>
      <c r="T50" s="1" t="s">
        <v>87</v>
      </c>
      <c r="U50" s="1" t="s">
        <v>262</v>
      </c>
      <c r="V50" s="1" t="s">
        <v>88</v>
      </c>
      <c r="W50" s="1" t="s">
        <v>554</v>
      </c>
      <c r="X50" s="1" t="s">
        <v>50</v>
      </c>
      <c r="Y50" s="1" t="s">
        <v>116</v>
      </c>
      <c r="Z50" s="1" t="s">
        <v>277</v>
      </c>
      <c r="AA50" s="1" t="s">
        <v>536</v>
      </c>
      <c r="AC50" s="1" t="s">
        <v>54</v>
      </c>
      <c r="AD50" s="1" t="s">
        <v>55</v>
      </c>
      <c r="AF50" s="1" t="s">
        <v>56</v>
      </c>
      <c r="AG50" s="1" t="s">
        <v>112</v>
      </c>
      <c r="AJ50" s="1" t="s">
        <v>469</v>
      </c>
      <c r="AK50" s="1" t="s">
        <v>268</v>
      </c>
      <c r="AL50" s="1" t="s">
        <v>555</v>
      </c>
      <c r="AM50" s="1" t="s">
        <v>556</v>
      </c>
    </row>
    <row r="51" spans="1:39" x14ac:dyDescent="0.3">
      <c r="A51" s="1" t="str">
        <f>HYPERLINK("https://hsdes.intel.com/resource/14013185659","14013185659")</f>
        <v>14013185659</v>
      </c>
      <c r="B51" s="1" t="s">
        <v>557</v>
      </c>
      <c r="C51" s="1" t="s">
        <v>833</v>
      </c>
      <c r="F51" s="1" t="s">
        <v>48</v>
      </c>
      <c r="G51" s="1" t="s">
        <v>95</v>
      </c>
      <c r="H51" s="1" t="s">
        <v>38</v>
      </c>
      <c r="I51" s="1" t="s">
        <v>39</v>
      </c>
      <c r="J51" s="1" t="s">
        <v>40</v>
      </c>
      <c r="K51" s="1" t="s">
        <v>348</v>
      </c>
      <c r="L51" s="1">
        <v>12</v>
      </c>
      <c r="M51" s="1">
        <v>10</v>
      </c>
      <c r="N51" s="1" t="s">
        <v>558</v>
      </c>
      <c r="O51" s="1" t="s">
        <v>177</v>
      </c>
      <c r="P51" s="1" t="s">
        <v>559</v>
      </c>
      <c r="Q51" s="1" t="s">
        <v>179</v>
      </c>
      <c r="R51" s="1" t="s">
        <v>560</v>
      </c>
      <c r="S51" s="1" t="s">
        <v>558</v>
      </c>
      <c r="T51" s="1" t="s">
        <v>47</v>
      </c>
      <c r="V51" s="1" t="s">
        <v>181</v>
      </c>
      <c r="W51" s="1" t="s">
        <v>561</v>
      </c>
      <c r="X51" s="1" t="s">
        <v>50</v>
      </c>
      <c r="Y51" s="1" t="s">
        <v>51</v>
      </c>
      <c r="Z51" s="1" t="s">
        <v>562</v>
      </c>
      <c r="AA51" s="1" t="s">
        <v>563</v>
      </c>
      <c r="AC51" s="1" t="s">
        <v>54</v>
      </c>
      <c r="AD51" s="1" t="s">
        <v>205</v>
      </c>
      <c r="AF51" s="1" t="s">
        <v>56</v>
      </c>
      <c r="AG51" s="1" t="s">
        <v>57</v>
      </c>
      <c r="AJ51" s="1" t="s">
        <v>58</v>
      </c>
      <c r="AK51" s="1" t="s">
        <v>59</v>
      </c>
      <c r="AL51" s="1" t="s">
        <v>564</v>
      </c>
      <c r="AM51" s="1" t="s">
        <v>565</v>
      </c>
    </row>
    <row r="52" spans="1:39" x14ac:dyDescent="0.3">
      <c r="A52" s="1" t="str">
        <f>HYPERLINK("https://hsdes.intel.com/resource/14013185672","14013185672")</f>
        <v>14013185672</v>
      </c>
      <c r="B52" s="1" t="s">
        <v>566</v>
      </c>
      <c r="C52" s="1" t="s">
        <v>833</v>
      </c>
      <c r="F52" s="1" t="s">
        <v>48</v>
      </c>
      <c r="G52" s="1" t="s">
        <v>95</v>
      </c>
      <c r="H52" s="1" t="s">
        <v>38</v>
      </c>
      <c r="I52" s="1" t="s">
        <v>39</v>
      </c>
      <c r="J52" s="1" t="s">
        <v>40</v>
      </c>
      <c r="K52" s="1" t="s">
        <v>348</v>
      </c>
      <c r="L52" s="1">
        <v>12</v>
      </c>
      <c r="M52" s="1">
        <v>10</v>
      </c>
      <c r="N52" s="1" t="s">
        <v>567</v>
      </c>
      <c r="O52" s="1" t="s">
        <v>177</v>
      </c>
      <c r="P52" s="1" t="s">
        <v>568</v>
      </c>
      <c r="Q52" s="1" t="s">
        <v>179</v>
      </c>
      <c r="R52" s="1" t="s">
        <v>560</v>
      </c>
      <c r="S52" s="1" t="s">
        <v>567</v>
      </c>
      <c r="T52" s="1" t="s">
        <v>47</v>
      </c>
      <c r="V52" s="1" t="s">
        <v>181</v>
      </c>
      <c r="W52" s="1" t="s">
        <v>569</v>
      </c>
      <c r="X52" s="1" t="s">
        <v>50</v>
      </c>
      <c r="Y52" s="1" t="s">
        <v>51</v>
      </c>
      <c r="Z52" s="1" t="s">
        <v>562</v>
      </c>
      <c r="AA52" s="1" t="s">
        <v>563</v>
      </c>
      <c r="AC52" s="1" t="s">
        <v>54</v>
      </c>
      <c r="AD52" s="1" t="s">
        <v>205</v>
      </c>
      <c r="AF52" s="1" t="s">
        <v>56</v>
      </c>
      <c r="AG52" s="1" t="s">
        <v>57</v>
      </c>
      <c r="AJ52" s="1" t="s">
        <v>58</v>
      </c>
      <c r="AK52" s="1" t="s">
        <v>59</v>
      </c>
      <c r="AL52" s="1" t="s">
        <v>570</v>
      </c>
      <c r="AM52" s="1" t="s">
        <v>571</v>
      </c>
    </row>
    <row r="53" spans="1:39" x14ac:dyDescent="0.3">
      <c r="A53" s="1" t="str">
        <f>HYPERLINK("https://hsdes.intel.com/resource/14013185716","14013185716")</f>
        <v>14013185716</v>
      </c>
      <c r="B53" s="1" t="s">
        <v>572</v>
      </c>
      <c r="C53" s="1" t="s">
        <v>833</v>
      </c>
      <c r="F53" s="1" t="s">
        <v>36</v>
      </c>
      <c r="G53" s="1" t="s">
        <v>80</v>
      </c>
      <c r="H53" s="1" t="s">
        <v>38</v>
      </c>
      <c r="I53" s="1" t="s">
        <v>39</v>
      </c>
      <c r="J53" s="1" t="s">
        <v>40</v>
      </c>
      <c r="K53" s="1" t="s">
        <v>115</v>
      </c>
      <c r="L53" s="1">
        <v>9</v>
      </c>
      <c r="M53" s="1">
        <v>9</v>
      </c>
      <c r="N53" s="1" t="s">
        <v>573</v>
      </c>
      <c r="O53" s="1" t="s">
        <v>43</v>
      </c>
      <c r="P53" s="1" t="s">
        <v>574</v>
      </c>
      <c r="Q53" s="1" t="s">
        <v>45</v>
      </c>
      <c r="R53" s="1" t="s">
        <v>575</v>
      </c>
      <c r="S53" s="1" t="s">
        <v>573</v>
      </c>
      <c r="T53" s="1" t="s">
        <v>47</v>
      </c>
      <c r="V53" s="1" t="s">
        <v>48</v>
      </c>
      <c r="W53" s="1" t="s">
        <v>576</v>
      </c>
      <c r="X53" s="1" t="s">
        <v>50</v>
      </c>
      <c r="Y53" s="1" t="s">
        <v>126</v>
      </c>
      <c r="Z53" s="1" t="s">
        <v>577</v>
      </c>
      <c r="AA53" s="1" t="s">
        <v>578</v>
      </c>
      <c r="AC53" s="1" t="s">
        <v>54</v>
      </c>
      <c r="AD53" s="1" t="s">
        <v>55</v>
      </c>
      <c r="AF53" s="1" t="s">
        <v>56</v>
      </c>
      <c r="AG53" s="1" t="s">
        <v>57</v>
      </c>
      <c r="AJ53" s="1" t="s">
        <v>58</v>
      </c>
      <c r="AK53" s="1" t="s">
        <v>59</v>
      </c>
      <c r="AL53" s="1" t="s">
        <v>579</v>
      </c>
      <c r="AM53" s="1" t="s">
        <v>580</v>
      </c>
    </row>
    <row r="54" spans="1:39" x14ac:dyDescent="0.3">
      <c r="A54" s="1" t="str">
        <f>HYPERLINK("https://hsdes.intel.com/resource/14013185984","14013185984")</f>
        <v>14013185984</v>
      </c>
      <c r="B54" s="1" t="s">
        <v>581</v>
      </c>
      <c r="C54" s="1" t="s">
        <v>833</v>
      </c>
      <c r="D54" s="1" t="s">
        <v>834</v>
      </c>
      <c r="F54" s="1" t="s">
        <v>79</v>
      </c>
      <c r="G54" s="1" t="s">
        <v>95</v>
      </c>
      <c r="H54" s="1" t="s">
        <v>38</v>
      </c>
      <c r="I54" s="1" t="s">
        <v>39</v>
      </c>
      <c r="J54" s="1" t="s">
        <v>40</v>
      </c>
      <c r="K54" s="1" t="s">
        <v>582</v>
      </c>
      <c r="L54" s="1">
        <v>30</v>
      </c>
      <c r="M54" s="1">
        <v>30</v>
      </c>
      <c r="N54" s="1" t="s">
        <v>583</v>
      </c>
      <c r="O54" s="1" t="s">
        <v>83</v>
      </c>
      <c r="P54" s="1" t="s">
        <v>584</v>
      </c>
      <c r="Q54" s="1" t="s">
        <v>585</v>
      </c>
      <c r="R54" s="1" t="s">
        <v>586</v>
      </c>
      <c r="S54" s="1" t="s">
        <v>583</v>
      </c>
      <c r="T54" s="1" t="s">
        <v>87</v>
      </c>
      <c r="U54" s="1" t="s">
        <v>262</v>
      </c>
      <c r="V54" s="1" t="s">
        <v>88</v>
      </c>
      <c r="W54" s="1" t="s">
        <v>587</v>
      </c>
      <c r="X54" s="1" t="s">
        <v>440</v>
      </c>
      <c r="Y54" s="1" t="s">
        <v>98</v>
      </c>
      <c r="Z54" s="1" t="s">
        <v>588</v>
      </c>
      <c r="AA54" s="1" t="s">
        <v>589</v>
      </c>
      <c r="AC54" s="1" t="s">
        <v>54</v>
      </c>
      <c r="AD54" s="1" t="s">
        <v>441</v>
      </c>
      <c r="AF54" s="1" t="s">
        <v>141</v>
      </c>
      <c r="AG54" s="1" t="s">
        <v>112</v>
      </c>
      <c r="AJ54" s="1" t="s">
        <v>58</v>
      </c>
      <c r="AK54" s="1" t="s">
        <v>59</v>
      </c>
      <c r="AL54" s="1" t="s">
        <v>590</v>
      </c>
      <c r="AM54" s="1" t="s">
        <v>591</v>
      </c>
    </row>
    <row r="55" spans="1:39" x14ac:dyDescent="0.3">
      <c r="A55" s="1" t="str">
        <f>HYPERLINK("https://hsdes.intel.com/resource/14013186298","14013186298")</f>
        <v>14013186298</v>
      </c>
      <c r="B55" s="1" t="s">
        <v>592</v>
      </c>
      <c r="C55" s="1" t="s">
        <v>833</v>
      </c>
      <c r="F55" s="1" t="s">
        <v>48</v>
      </c>
      <c r="G55" s="1" t="s">
        <v>95</v>
      </c>
      <c r="H55" s="1" t="s">
        <v>38</v>
      </c>
      <c r="I55" s="1" t="s">
        <v>39</v>
      </c>
      <c r="J55" s="1" t="s">
        <v>40</v>
      </c>
      <c r="K55" s="1" t="s">
        <v>593</v>
      </c>
      <c r="L55" s="1">
        <v>8</v>
      </c>
      <c r="M55" s="1">
        <v>6</v>
      </c>
      <c r="N55" s="1" t="s">
        <v>594</v>
      </c>
      <c r="O55" s="1" t="s">
        <v>177</v>
      </c>
      <c r="P55" s="1" t="s">
        <v>595</v>
      </c>
      <c r="Q55" s="1" t="s">
        <v>415</v>
      </c>
      <c r="R55" s="1" t="s">
        <v>596</v>
      </c>
      <c r="S55" s="1" t="s">
        <v>594</v>
      </c>
      <c r="T55" s="1" t="s">
        <v>87</v>
      </c>
      <c r="V55" s="1" t="s">
        <v>181</v>
      </c>
      <c r="W55" s="1" t="s">
        <v>597</v>
      </c>
      <c r="X55" s="1" t="s">
        <v>440</v>
      </c>
      <c r="Y55" s="1" t="s">
        <v>116</v>
      </c>
      <c r="Z55" s="1" t="s">
        <v>588</v>
      </c>
      <c r="AA55" s="1" t="s">
        <v>589</v>
      </c>
      <c r="AC55" s="1" t="s">
        <v>54</v>
      </c>
      <c r="AD55" s="1" t="s">
        <v>152</v>
      </c>
      <c r="AF55" s="1" t="s">
        <v>56</v>
      </c>
      <c r="AG55" s="1" t="s">
        <v>57</v>
      </c>
      <c r="AJ55" s="1" t="s">
        <v>58</v>
      </c>
      <c r="AK55" s="1" t="s">
        <v>59</v>
      </c>
      <c r="AL55" s="1" t="s">
        <v>598</v>
      </c>
      <c r="AM55" s="1" t="s">
        <v>599</v>
      </c>
    </row>
    <row r="56" spans="1:39" x14ac:dyDescent="0.3">
      <c r="A56" s="1" t="str">
        <f>HYPERLINK("https://hsdes.intel.com/resource/14013186300","14013186300")</f>
        <v>14013186300</v>
      </c>
      <c r="B56" s="1" t="s">
        <v>600</v>
      </c>
      <c r="C56" s="1" t="s">
        <v>833</v>
      </c>
      <c r="F56" s="1" t="s">
        <v>63</v>
      </c>
      <c r="G56" s="1" t="s">
        <v>95</v>
      </c>
      <c r="H56" s="1" t="s">
        <v>38</v>
      </c>
      <c r="I56" s="1" t="s">
        <v>39</v>
      </c>
      <c r="J56" s="1" t="s">
        <v>40</v>
      </c>
      <c r="K56" s="1" t="s">
        <v>65</v>
      </c>
      <c r="L56" s="1">
        <v>10</v>
      </c>
      <c r="M56" s="1">
        <v>7</v>
      </c>
      <c r="N56" s="1" t="s">
        <v>601</v>
      </c>
      <c r="O56" s="1" t="s">
        <v>67</v>
      </c>
      <c r="P56" s="1" t="s">
        <v>602</v>
      </c>
      <c r="Q56" s="1" t="s">
        <v>603</v>
      </c>
      <c r="R56" s="1" t="s">
        <v>604</v>
      </c>
      <c r="S56" s="1" t="s">
        <v>601</v>
      </c>
      <c r="T56" s="1" t="s">
        <v>47</v>
      </c>
      <c r="U56" s="1" t="s">
        <v>71</v>
      </c>
      <c r="V56" s="1" t="s">
        <v>72</v>
      </c>
      <c r="W56" s="1" t="s">
        <v>605</v>
      </c>
      <c r="X56" s="1" t="s">
        <v>440</v>
      </c>
      <c r="Y56" s="1" t="s">
        <v>116</v>
      </c>
      <c r="Z56" s="1" t="s">
        <v>606</v>
      </c>
      <c r="AA56" s="1" t="s">
        <v>607</v>
      </c>
      <c r="AC56" s="1" t="s">
        <v>54</v>
      </c>
      <c r="AD56" s="1" t="s">
        <v>152</v>
      </c>
      <c r="AF56" s="1" t="s">
        <v>56</v>
      </c>
      <c r="AG56" s="1" t="s">
        <v>112</v>
      </c>
      <c r="AJ56" s="1" t="s">
        <v>58</v>
      </c>
      <c r="AK56" s="1" t="s">
        <v>59</v>
      </c>
      <c r="AL56" s="1" t="s">
        <v>608</v>
      </c>
      <c r="AM56" s="1" t="s">
        <v>609</v>
      </c>
    </row>
    <row r="57" spans="1:39" x14ac:dyDescent="0.3">
      <c r="A57" s="1" t="str">
        <f>HYPERLINK("https://hsdes.intel.com/resource/14013186468","14013186468")</f>
        <v>14013186468</v>
      </c>
      <c r="B57" s="1" t="s">
        <v>610</v>
      </c>
      <c r="C57" s="1" t="s">
        <v>833</v>
      </c>
      <c r="F57" s="1" t="s">
        <v>48</v>
      </c>
      <c r="G57" s="1" t="s">
        <v>95</v>
      </c>
      <c r="H57" s="1" t="s">
        <v>38</v>
      </c>
      <c r="I57" s="1" t="s">
        <v>39</v>
      </c>
      <c r="J57" s="1" t="s">
        <v>40</v>
      </c>
      <c r="K57" s="1" t="s">
        <v>611</v>
      </c>
      <c r="L57" s="1">
        <v>40</v>
      </c>
      <c r="M57" s="1">
        <v>30</v>
      </c>
      <c r="N57" s="1" t="s">
        <v>612</v>
      </c>
      <c r="O57" s="1" t="s">
        <v>134</v>
      </c>
      <c r="P57" s="1" t="s">
        <v>613</v>
      </c>
      <c r="Q57" s="1" t="s">
        <v>170</v>
      </c>
      <c r="R57" s="1" t="s">
        <v>614</v>
      </c>
      <c r="S57" s="1" t="s">
        <v>612</v>
      </c>
      <c r="T57" s="1" t="s">
        <v>47</v>
      </c>
      <c r="V57" s="1" t="s">
        <v>48</v>
      </c>
      <c r="W57" s="1" t="s">
        <v>615</v>
      </c>
      <c r="X57" s="1" t="s">
        <v>440</v>
      </c>
      <c r="Y57" s="1" t="s">
        <v>126</v>
      </c>
      <c r="Z57" s="1" t="s">
        <v>616</v>
      </c>
      <c r="AA57" s="1" t="s">
        <v>617</v>
      </c>
      <c r="AC57" s="1" t="s">
        <v>54</v>
      </c>
      <c r="AD57" s="1" t="s">
        <v>152</v>
      </c>
      <c r="AF57" s="1" t="s">
        <v>141</v>
      </c>
      <c r="AG57" s="1" t="s">
        <v>57</v>
      </c>
      <c r="AJ57" s="1" t="s">
        <v>58</v>
      </c>
      <c r="AK57" s="1" t="s">
        <v>59</v>
      </c>
      <c r="AL57" s="1" t="s">
        <v>618</v>
      </c>
      <c r="AM57" s="1" t="s">
        <v>619</v>
      </c>
    </row>
    <row r="58" spans="1:39" x14ac:dyDescent="0.3">
      <c r="A58" s="1" t="str">
        <f>HYPERLINK("https://hsdes.intel.com/resource/14013186494","14013186494")</f>
        <v>14013186494</v>
      </c>
      <c r="B58" s="1" t="s">
        <v>620</v>
      </c>
      <c r="C58" s="1" t="s">
        <v>833</v>
      </c>
      <c r="F58" s="1" t="s">
        <v>63</v>
      </c>
      <c r="G58" s="1" t="s">
        <v>95</v>
      </c>
      <c r="H58" s="1" t="s">
        <v>38</v>
      </c>
      <c r="I58" s="1" t="s">
        <v>39</v>
      </c>
      <c r="J58" s="1" t="s">
        <v>40</v>
      </c>
      <c r="K58" s="1" t="s">
        <v>65</v>
      </c>
      <c r="L58" s="1">
        <v>10</v>
      </c>
      <c r="M58" s="1">
        <v>8</v>
      </c>
      <c r="N58" s="1" t="s">
        <v>621</v>
      </c>
      <c r="O58" s="1" t="s">
        <v>67</v>
      </c>
      <c r="P58" s="1" t="s">
        <v>622</v>
      </c>
      <c r="Q58" s="1" t="s">
        <v>623</v>
      </c>
      <c r="R58" s="1" t="s">
        <v>624</v>
      </c>
      <c r="S58" s="1" t="s">
        <v>621</v>
      </c>
      <c r="T58" s="1" t="s">
        <v>47</v>
      </c>
      <c r="U58" s="1" t="s">
        <v>71</v>
      </c>
      <c r="V58" s="1" t="s">
        <v>72</v>
      </c>
      <c r="W58" s="1" t="s">
        <v>625</v>
      </c>
      <c r="X58" s="1" t="s">
        <v>440</v>
      </c>
      <c r="Y58" s="1" t="s">
        <v>126</v>
      </c>
      <c r="Z58" s="1" t="s">
        <v>616</v>
      </c>
      <c r="AA58" s="1" t="s">
        <v>617</v>
      </c>
      <c r="AC58" s="1" t="s">
        <v>54</v>
      </c>
      <c r="AD58" s="1" t="s">
        <v>152</v>
      </c>
      <c r="AF58" s="1" t="s">
        <v>56</v>
      </c>
      <c r="AG58" s="1" t="s">
        <v>112</v>
      </c>
      <c r="AJ58" s="1" t="s">
        <v>58</v>
      </c>
      <c r="AK58" s="1" t="s">
        <v>59</v>
      </c>
      <c r="AL58" s="1" t="s">
        <v>626</v>
      </c>
      <c r="AM58" s="1" t="s">
        <v>627</v>
      </c>
    </row>
    <row r="59" spans="1:39" x14ac:dyDescent="0.3">
      <c r="A59" s="1" t="str">
        <f>HYPERLINK("https://hsdes.intel.com/resource/14013186504","14013186504")</f>
        <v>14013186504</v>
      </c>
      <c r="B59" s="1" t="s">
        <v>628</v>
      </c>
      <c r="C59" s="1" t="s">
        <v>833</v>
      </c>
      <c r="F59" s="1" t="s">
        <v>63</v>
      </c>
      <c r="G59" s="1" t="s">
        <v>95</v>
      </c>
      <c r="H59" s="1" t="s">
        <v>38</v>
      </c>
      <c r="I59" s="1" t="s">
        <v>39</v>
      </c>
      <c r="J59" s="1" t="s">
        <v>40</v>
      </c>
      <c r="K59" s="1" t="s">
        <v>65</v>
      </c>
      <c r="L59" s="1">
        <v>10</v>
      </c>
      <c r="M59" s="1">
        <v>7</v>
      </c>
      <c r="N59" s="1" t="s">
        <v>629</v>
      </c>
      <c r="O59" s="1" t="s">
        <v>198</v>
      </c>
      <c r="P59" s="1" t="s">
        <v>630</v>
      </c>
      <c r="Q59" s="1" t="s">
        <v>631</v>
      </c>
      <c r="R59" s="1" t="s">
        <v>632</v>
      </c>
      <c r="S59" s="1" t="s">
        <v>629</v>
      </c>
      <c r="T59" s="1" t="s">
        <v>47</v>
      </c>
      <c r="U59" s="1" t="s">
        <v>71</v>
      </c>
      <c r="V59" s="1" t="s">
        <v>72</v>
      </c>
      <c r="W59" s="1" t="s">
        <v>633</v>
      </c>
      <c r="X59" s="1" t="s">
        <v>440</v>
      </c>
      <c r="Y59" s="1" t="s">
        <v>98</v>
      </c>
      <c r="Z59" s="1" t="s">
        <v>616</v>
      </c>
      <c r="AA59" s="1" t="s">
        <v>617</v>
      </c>
      <c r="AC59" s="1" t="s">
        <v>54</v>
      </c>
      <c r="AD59" s="1" t="s">
        <v>152</v>
      </c>
      <c r="AF59" s="1" t="s">
        <v>56</v>
      </c>
      <c r="AG59" s="1" t="s">
        <v>57</v>
      </c>
      <c r="AJ59" s="1" t="s">
        <v>58</v>
      </c>
      <c r="AK59" s="1" t="s">
        <v>59</v>
      </c>
      <c r="AL59" s="1" t="s">
        <v>628</v>
      </c>
      <c r="AM59" s="1" t="s">
        <v>634</v>
      </c>
    </row>
    <row r="60" spans="1:39" x14ac:dyDescent="0.3">
      <c r="A60" s="1" t="str">
        <f>HYPERLINK("https://hsdes.intel.com/resource/14013186505","14013186505")</f>
        <v>14013186505</v>
      </c>
      <c r="B60" s="1" t="s">
        <v>635</v>
      </c>
      <c r="C60" s="1" t="s">
        <v>833</v>
      </c>
      <c r="F60" s="1" t="s">
        <v>63</v>
      </c>
      <c r="G60" s="1" t="s">
        <v>95</v>
      </c>
      <c r="H60" s="1" t="s">
        <v>38</v>
      </c>
      <c r="I60" s="1" t="s">
        <v>39</v>
      </c>
      <c r="J60" s="1" t="s">
        <v>40</v>
      </c>
      <c r="K60" s="1" t="s">
        <v>65</v>
      </c>
      <c r="L60" s="1">
        <v>10</v>
      </c>
      <c r="M60" s="1">
        <v>7</v>
      </c>
      <c r="N60" s="1" t="s">
        <v>636</v>
      </c>
      <c r="O60" s="1" t="s">
        <v>198</v>
      </c>
      <c r="P60" s="1" t="s">
        <v>637</v>
      </c>
      <c r="Q60" s="1" t="s">
        <v>631</v>
      </c>
      <c r="R60" s="1" t="s">
        <v>638</v>
      </c>
      <c r="S60" s="1" t="s">
        <v>636</v>
      </c>
      <c r="T60" s="1" t="s">
        <v>47</v>
      </c>
      <c r="U60" s="1" t="s">
        <v>71</v>
      </c>
      <c r="V60" s="1" t="s">
        <v>72</v>
      </c>
      <c r="W60" s="1" t="s">
        <v>639</v>
      </c>
      <c r="X60" s="1" t="s">
        <v>440</v>
      </c>
      <c r="Y60" s="1" t="s">
        <v>98</v>
      </c>
      <c r="Z60" s="1" t="s">
        <v>588</v>
      </c>
      <c r="AA60" s="1" t="s">
        <v>589</v>
      </c>
      <c r="AC60" s="1" t="s">
        <v>54</v>
      </c>
      <c r="AD60" s="1" t="s">
        <v>152</v>
      </c>
      <c r="AF60" s="1" t="s">
        <v>56</v>
      </c>
      <c r="AG60" s="1" t="s">
        <v>57</v>
      </c>
      <c r="AJ60" s="1" t="s">
        <v>58</v>
      </c>
      <c r="AK60" s="1" t="s">
        <v>59</v>
      </c>
      <c r="AL60" s="1" t="s">
        <v>635</v>
      </c>
      <c r="AM60" s="1" t="s">
        <v>640</v>
      </c>
    </row>
    <row r="61" spans="1:39" x14ac:dyDescent="0.3">
      <c r="A61" s="1" t="str">
        <f>HYPERLINK("https://hsdes.intel.com/resource/14013186509","14013186509")</f>
        <v>14013186509</v>
      </c>
      <c r="B61" s="1" t="s">
        <v>641</v>
      </c>
      <c r="C61" s="1" t="s">
        <v>833</v>
      </c>
      <c r="F61" s="1" t="s">
        <v>63</v>
      </c>
      <c r="G61" s="1" t="s">
        <v>95</v>
      </c>
      <c r="H61" s="1" t="s">
        <v>38</v>
      </c>
      <c r="I61" s="1" t="s">
        <v>39</v>
      </c>
      <c r="J61" s="1" t="s">
        <v>40</v>
      </c>
      <c r="K61" s="1" t="s">
        <v>65</v>
      </c>
      <c r="L61" s="1">
        <v>35</v>
      </c>
      <c r="M61" s="1">
        <v>10</v>
      </c>
      <c r="N61" s="1" t="s">
        <v>642</v>
      </c>
      <c r="O61" s="1" t="s">
        <v>67</v>
      </c>
      <c r="P61" s="1" t="s">
        <v>643</v>
      </c>
      <c r="Q61" s="1" t="s">
        <v>200</v>
      </c>
      <c r="R61" s="1" t="s">
        <v>644</v>
      </c>
      <c r="S61" s="1" t="s">
        <v>642</v>
      </c>
      <c r="T61" s="1" t="s">
        <v>47</v>
      </c>
      <c r="U61" s="1" t="s">
        <v>71</v>
      </c>
      <c r="V61" s="1" t="s">
        <v>72</v>
      </c>
      <c r="W61" s="1" t="s">
        <v>645</v>
      </c>
      <c r="X61" s="1" t="s">
        <v>440</v>
      </c>
      <c r="Y61" s="1" t="s">
        <v>116</v>
      </c>
      <c r="Z61" s="1" t="s">
        <v>616</v>
      </c>
      <c r="AA61" s="1" t="s">
        <v>617</v>
      </c>
      <c r="AC61" s="1" t="s">
        <v>54</v>
      </c>
      <c r="AD61" s="1" t="s">
        <v>152</v>
      </c>
      <c r="AF61" s="1" t="s">
        <v>56</v>
      </c>
      <c r="AG61" s="1" t="s">
        <v>112</v>
      </c>
      <c r="AJ61" s="1" t="s">
        <v>58</v>
      </c>
      <c r="AK61" s="1" t="s">
        <v>59</v>
      </c>
      <c r="AL61" s="1" t="s">
        <v>646</v>
      </c>
      <c r="AM61" s="1" t="s">
        <v>647</v>
      </c>
    </row>
    <row r="62" spans="1:39" x14ac:dyDescent="0.3">
      <c r="A62" s="1" t="str">
        <f>HYPERLINK("https://hsdes.intel.com/resource/14013186583","14013186583")</f>
        <v>14013186583</v>
      </c>
      <c r="B62" s="1" t="s">
        <v>648</v>
      </c>
      <c r="C62" s="1" t="s">
        <v>833</v>
      </c>
      <c r="F62" s="1" t="s">
        <v>48</v>
      </c>
      <c r="G62" s="1" t="s">
        <v>95</v>
      </c>
      <c r="H62" s="1" t="s">
        <v>38</v>
      </c>
      <c r="I62" s="1" t="s">
        <v>39</v>
      </c>
      <c r="J62" s="1" t="s">
        <v>40</v>
      </c>
      <c r="K62" s="1" t="s">
        <v>593</v>
      </c>
      <c r="L62" s="1">
        <v>20</v>
      </c>
      <c r="M62" s="1">
        <v>15</v>
      </c>
      <c r="N62" s="1" t="s">
        <v>649</v>
      </c>
      <c r="O62" s="1" t="s">
        <v>177</v>
      </c>
      <c r="P62" s="1" t="s">
        <v>650</v>
      </c>
      <c r="Q62" s="1" t="s">
        <v>651</v>
      </c>
      <c r="R62" s="1" t="s">
        <v>652</v>
      </c>
      <c r="S62" s="1" t="s">
        <v>649</v>
      </c>
      <c r="T62" s="1" t="s">
        <v>47</v>
      </c>
      <c r="V62" s="1" t="s">
        <v>181</v>
      </c>
      <c r="W62" s="1" t="s">
        <v>653</v>
      </c>
      <c r="X62" s="1" t="s">
        <v>440</v>
      </c>
      <c r="Y62" s="1" t="s">
        <v>98</v>
      </c>
      <c r="Z62" s="1" t="s">
        <v>654</v>
      </c>
      <c r="AA62" s="1" t="s">
        <v>617</v>
      </c>
      <c r="AC62" s="1" t="s">
        <v>54</v>
      </c>
      <c r="AD62" s="1" t="s">
        <v>152</v>
      </c>
      <c r="AF62" s="1" t="s">
        <v>153</v>
      </c>
      <c r="AG62" s="1" t="s">
        <v>112</v>
      </c>
      <c r="AJ62" s="1" t="s">
        <v>58</v>
      </c>
      <c r="AK62" s="1" t="s">
        <v>59</v>
      </c>
      <c r="AL62" s="1" t="s">
        <v>655</v>
      </c>
      <c r="AM62" s="1" t="s">
        <v>656</v>
      </c>
    </row>
    <row r="63" spans="1:39" x14ac:dyDescent="0.3">
      <c r="A63" s="1" t="str">
        <f>HYPERLINK("https://hsdes.intel.com/resource/14013186733","14013186733")</f>
        <v>14013186733</v>
      </c>
      <c r="B63" s="1" t="s">
        <v>657</v>
      </c>
      <c r="C63" s="1" t="s">
        <v>833</v>
      </c>
      <c r="F63" s="1" t="s">
        <v>79</v>
      </c>
      <c r="G63" s="1" t="s">
        <v>95</v>
      </c>
      <c r="H63" s="1" t="s">
        <v>38</v>
      </c>
      <c r="I63" s="1" t="s">
        <v>39</v>
      </c>
      <c r="J63" s="1" t="s">
        <v>40</v>
      </c>
      <c r="K63" s="1" t="s">
        <v>593</v>
      </c>
      <c r="L63" s="1">
        <v>20</v>
      </c>
      <c r="M63" s="1">
        <v>10</v>
      </c>
      <c r="N63" s="1" t="s">
        <v>658</v>
      </c>
      <c r="O63" s="1" t="s">
        <v>83</v>
      </c>
      <c r="P63" s="1" t="s">
        <v>659</v>
      </c>
      <c r="Q63" s="1" t="s">
        <v>660</v>
      </c>
      <c r="R63" s="1" t="s">
        <v>661</v>
      </c>
      <c r="S63" s="1" t="s">
        <v>658</v>
      </c>
      <c r="T63" s="1" t="s">
        <v>87</v>
      </c>
      <c r="U63" s="1" t="s">
        <v>262</v>
      </c>
      <c r="V63" s="1" t="s">
        <v>88</v>
      </c>
      <c r="W63" s="1" t="s">
        <v>662</v>
      </c>
      <c r="X63" s="1" t="s">
        <v>440</v>
      </c>
      <c r="Y63" s="1" t="s">
        <v>51</v>
      </c>
      <c r="Z63" s="1" t="s">
        <v>588</v>
      </c>
      <c r="AA63" s="1" t="s">
        <v>589</v>
      </c>
      <c r="AC63" s="1" t="s">
        <v>54</v>
      </c>
      <c r="AD63" s="1" t="s">
        <v>441</v>
      </c>
      <c r="AF63" s="1" t="s">
        <v>56</v>
      </c>
      <c r="AG63" s="1" t="s">
        <v>57</v>
      </c>
      <c r="AJ63" s="1" t="s">
        <v>58</v>
      </c>
      <c r="AK63" s="1" t="s">
        <v>59</v>
      </c>
      <c r="AL63" s="1" t="s">
        <v>663</v>
      </c>
      <c r="AM63" s="1" t="s">
        <v>664</v>
      </c>
    </row>
    <row r="64" spans="1:39" x14ac:dyDescent="0.3">
      <c r="A64" s="1" t="str">
        <f>HYPERLINK("https://hsdes.intel.com/resource/14013186745","14013186745")</f>
        <v>14013186745</v>
      </c>
      <c r="B64" s="1" t="s">
        <v>665</v>
      </c>
      <c r="C64" s="1" t="s">
        <v>833</v>
      </c>
      <c r="F64" s="1" t="s">
        <v>118</v>
      </c>
      <c r="G64" s="1" t="s">
        <v>95</v>
      </c>
      <c r="H64" s="1" t="s">
        <v>38</v>
      </c>
      <c r="I64" s="1" t="s">
        <v>39</v>
      </c>
      <c r="J64" s="1" t="s">
        <v>40</v>
      </c>
      <c r="K64" s="1" t="s">
        <v>593</v>
      </c>
      <c r="L64" s="1">
        <v>10</v>
      </c>
      <c r="M64" s="1">
        <v>6</v>
      </c>
      <c r="N64" s="1" t="s">
        <v>666</v>
      </c>
      <c r="O64" s="1" t="s">
        <v>121</v>
      </c>
      <c r="P64" s="1" t="s">
        <v>667</v>
      </c>
      <c r="Q64" s="1" t="s">
        <v>668</v>
      </c>
      <c r="R64" s="1" t="s">
        <v>669</v>
      </c>
      <c r="S64" s="1" t="s">
        <v>666</v>
      </c>
      <c r="T64" s="1" t="s">
        <v>87</v>
      </c>
      <c r="V64" s="1" t="s">
        <v>118</v>
      </c>
      <c r="W64" s="1" t="s">
        <v>670</v>
      </c>
      <c r="X64" s="1" t="s">
        <v>440</v>
      </c>
      <c r="Y64" s="1" t="s">
        <v>98</v>
      </c>
      <c r="Z64" s="1" t="s">
        <v>616</v>
      </c>
      <c r="AA64" s="1" t="s">
        <v>617</v>
      </c>
      <c r="AC64" s="1" t="s">
        <v>54</v>
      </c>
      <c r="AD64" s="1" t="s">
        <v>152</v>
      </c>
      <c r="AF64" s="1" t="s">
        <v>56</v>
      </c>
      <c r="AG64" s="1" t="s">
        <v>57</v>
      </c>
      <c r="AJ64" s="1" t="s">
        <v>58</v>
      </c>
      <c r="AK64" s="1" t="s">
        <v>59</v>
      </c>
      <c r="AL64" s="1" t="s">
        <v>671</v>
      </c>
      <c r="AM64" s="1" t="s">
        <v>672</v>
      </c>
    </row>
    <row r="65" spans="1:39" x14ac:dyDescent="0.3">
      <c r="A65" s="1" t="str">
        <f>HYPERLINK("https://hsdes.intel.com/resource/14013186746","14013186746")</f>
        <v>14013186746</v>
      </c>
      <c r="B65" s="1" t="s">
        <v>673</v>
      </c>
      <c r="C65" s="1" t="s">
        <v>833</v>
      </c>
      <c r="F65" s="1" t="s">
        <v>118</v>
      </c>
      <c r="G65" s="1" t="s">
        <v>95</v>
      </c>
      <c r="H65" s="1" t="s">
        <v>38</v>
      </c>
      <c r="I65" s="1" t="s">
        <v>39</v>
      </c>
      <c r="J65" s="1" t="s">
        <v>40</v>
      </c>
      <c r="K65" s="1" t="s">
        <v>593</v>
      </c>
      <c r="L65" s="1">
        <v>60</v>
      </c>
      <c r="M65" s="1">
        <v>40</v>
      </c>
      <c r="N65" s="1" t="s">
        <v>674</v>
      </c>
      <c r="O65" s="1" t="s">
        <v>121</v>
      </c>
      <c r="P65" s="1" t="s">
        <v>675</v>
      </c>
      <c r="Q65" s="1" t="s">
        <v>676</v>
      </c>
      <c r="R65" s="1" t="s">
        <v>677</v>
      </c>
      <c r="S65" s="1" t="s">
        <v>674</v>
      </c>
      <c r="T65" s="1" t="s">
        <v>47</v>
      </c>
      <c r="V65" s="1" t="s">
        <v>118</v>
      </c>
      <c r="W65" s="1" t="s">
        <v>678</v>
      </c>
      <c r="X65" s="1" t="s">
        <v>440</v>
      </c>
      <c r="Y65" s="1" t="s">
        <v>116</v>
      </c>
      <c r="Z65" s="1" t="s">
        <v>588</v>
      </c>
      <c r="AA65" s="1" t="s">
        <v>589</v>
      </c>
      <c r="AC65" s="1" t="s">
        <v>54</v>
      </c>
      <c r="AD65" s="1" t="s">
        <v>152</v>
      </c>
      <c r="AF65" s="1" t="s">
        <v>141</v>
      </c>
      <c r="AG65" s="1" t="s">
        <v>112</v>
      </c>
      <c r="AJ65" s="1" t="s">
        <v>58</v>
      </c>
      <c r="AK65" s="1" t="s">
        <v>59</v>
      </c>
      <c r="AL65" s="1" t="s">
        <v>679</v>
      </c>
      <c r="AM65" s="1" t="s">
        <v>680</v>
      </c>
    </row>
    <row r="66" spans="1:39" x14ac:dyDescent="0.3">
      <c r="A66" s="1" t="str">
        <f>HYPERLINK("https://hsdes.intel.com/resource/14013186751","14013186751")</f>
        <v>14013186751</v>
      </c>
      <c r="B66" s="1" t="s">
        <v>681</v>
      </c>
      <c r="C66" s="1" t="s">
        <v>833</v>
      </c>
      <c r="F66" s="1" t="s">
        <v>118</v>
      </c>
      <c r="G66" s="1" t="s">
        <v>95</v>
      </c>
      <c r="H66" s="1" t="s">
        <v>38</v>
      </c>
      <c r="I66" s="1" t="s">
        <v>39</v>
      </c>
      <c r="J66" s="1" t="s">
        <v>40</v>
      </c>
      <c r="K66" s="1" t="s">
        <v>593</v>
      </c>
      <c r="L66" s="1">
        <v>40</v>
      </c>
      <c r="M66" s="1">
        <v>35</v>
      </c>
      <c r="N66" s="1" t="s">
        <v>682</v>
      </c>
      <c r="O66" s="1" t="s">
        <v>121</v>
      </c>
      <c r="P66" s="1" t="s">
        <v>683</v>
      </c>
      <c r="Q66" s="1" t="s">
        <v>684</v>
      </c>
      <c r="R66" s="1" t="s">
        <v>685</v>
      </c>
      <c r="S66" s="1" t="s">
        <v>682</v>
      </c>
      <c r="T66" s="1" t="s">
        <v>47</v>
      </c>
      <c r="V66" s="1" t="s">
        <v>118</v>
      </c>
      <c r="W66" s="1" t="s">
        <v>686</v>
      </c>
      <c r="X66" s="1" t="s">
        <v>440</v>
      </c>
      <c r="Y66" s="1" t="s">
        <v>126</v>
      </c>
      <c r="Z66" s="1" t="s">
        <v>616</v>
      </c>
      <c r="AA66" s="1" t="s">
        <v>617</v>
      </c>
      <c r="AC66" s="1" t="s">
        <v>54</v>
      </c>
      <c r="AD66" s="1" t="s">
        <v>152</v>
      </c>
      <c r="AF66" s="1" t="s">
        <v>141</v>
      </c>
      <c r="AG66" s="1" t="s">
        <v>112</v>
      </c>
      <c r="AJ66" s="1" t="s">
        <v>58</v>
      </c>
      <c r="AK66" s="1" t="s">
        <v>59</v>
      </c>
      <c r="AL66" s="1" t="s">
        <v>687</v>
      </c>
      <c r="AM66" s="1" t="s">
        <v>688</v>
      </c>
    </row>
    <row r="67" spans="1:39" x14ac:dyDescent="0.3">
      <c r="A67" s="1" t="str">
        <f>HYPERLINK("https://hsdes.intel.com/resource/14013186762","14013186762")</f>
        <v>14013186762</v>
      </c>
      <c r="B67" s="1" t="s">
        <v>689</v>
      </c>
      <c r="C67" s="1" t="s">
        <v>833</v>
      </c>
      <c r="F67" s="1" t="s">
        <v>36</v>
      </c>
      <c r="G67" s="1" t="s">
        <v>95</v>
      </c>
      <c r="H67" s="1" t="s">
        <v>38</v>
      </c>
      <c r="I67" s="1" t="s">
        <v>39</v>
      </c>
      <c r="J67" s="1" t="s">
        <v>40</v>
      </c>
      <c r="K67" s="1" t="s">
        <v>582</v>
      </c>
      <c r="L67" s="1">
        <v>15</v>
      </c>
      <c r="M67" s="1">
        <v>10</v>
      </c>
      <c r="N67" s="1" t="s">
        <v>690</v>
      </c>
      <c r="O67" s="1" t="s">
        <v>43</v>
      </c>
      <c r="P67" s="1" t="s">
        <v>691</v>
      </c>
      <c r="Q67" s="1" t="s">
        <v>692</v>
      </c>
      <c r="R67" s="1" t="s">
        <v>693</v>
      </c>
      <c r="S67" s="1" t="s">
        <v>690</v>
      </c>
      <c r="T67" s="1" t="s">
        <v>47</v>
      </c>
      <c r="V67" s="1" t="s">
        <v>48</v>
      </c>
      <c r="W67" s="1" t="s">
        <v>694</v>
      </c>
      <c r="X67" s="1" t="s">
        <v>440</v>
      </c>
      <c r="Y67" s="1" t="s">
        <v>116</v>
      </c>
      <c r="Z67" s="1" t="s">
        <v>616</v>
      </c>
      <c r="AA67" s="1" t="s">
        <v>617</v>
      </c>
      <c r="AC67" s="1" t="s">
        <v>54</v>
      </c>
      <c r="AD67" s="1" t="s">
        <v>152</v>
      </c>
      <c r="AF67" s="1" t="s">
        <v>56</v>
      </c>
      <c r="AG67" s="1" t="s">
        <v>112</v>
      </c>
      <c r="AJ67" s="1" t="s">
        <v>332</v>
      </c>
      <c r="AK67" s="1" t="s">
        <v>59</v>
      </c>
      <c r="AL67" s="1" t="s">
        <v>695</v>
      </c>
      <c r="AM67" s="1" t="s">
        <v>696</v>
      </c>
    </row>
    <row r="68" spans="1:39" x14ac:dyDescent="0.3">
      <c r="A68" s="1" t="str">
        <f>HYPERLINK("https://hsdes.intel.com/resource/14013186785","14013186785")</f>
        <v>14013186785</v>
      </c>
      <c r="B68" s="1" t="s">
        <v>697</v>
      </c>
      <c r="C68" s="1" t="s">
        <v>833</v>
      </c>
      <c r="F68" s="1" t="s">
        <v>48</v>
      </c>
      <c r="G68" s="1" t="s">
        <v>95</v>
      </c>
      <c r="H68" s="1" t="s">
        <v>38</v>
      </c>
      <c r="I68" s="1" t="s">
        <v>39</v>
      </c>
      <c r="J68" s="1" t="s">
        <v>40</v>
      </c>
      <c r="K68" s="1" t="s">
        <v>593</v>
      </c>
      <c r="L68" s="1">
        <v>15</v>
      </c>
      <c r="M68" s="1">
        <v>10</v>
      </c>
      <c r="N68" s="1" t="s">
        <v>698</v>
      </c>
      <c r="O68" s="1" t="s">
        <v>177</v>
      </c>
      <c r="P68" s="1" t="s">
        <v>699</v>
      </c>
      <c r="Q68" s="1" t="s">
        <v>651</v>
      </c>
      <c r="R68" s="1" t="s">
        <v>700</v>
      </c>
      <c r="S68" s="1" t="s">
        <v>698</v>
      </c>
      <c r="T68" s="1" t="s">
        <v>47</v>
      </c>
      <c r="V68" s="1" t="s">
        <v>181</v>
      </c>
      <c r="W68" s="1" t="s">
        <v>701</v>
      </c>
      <c r="X68" s="1" t="s">
        <v>440</v>
      </c>
      <c r="Y68" s="1" t="s">
        <v>98</v>
      </c>
      <c r="Z68" s="1" t="s">
        <v>616</v>
      </c>
      <c r="AA68" s="1" t="s">
        <v>617</v>
      </c>
      <c r="AC68" s="1" t="s">
        <v>54</v>
      </c>
      <c r="AD68" s="1" t="s">
        <v>152</v>
      </c>
      <c r="AF68" s="1" t="s">
        <v>56</v>
      </c>
      <c r="AG68" s="1" t="s">
        <v>57</v>
      </c>
      <c r="AJ68" s="1" t="s">
        <v>437</v>
      </c>
      <c r="AK68" s="1" t="s">
        <v>59</v>
      </c>
      <c r="AL68" s="1" t="s">
        <v>702</v>
      </c>
      <c r="AM68" s="1" t="s">
        <v>703</v>
      </c>
    </row>
    <row r="69" spans="1:39" x14ac:dyDescent="0.3">
      <c r="A69" s="1" t="str">
        <f>HYPERLINK("https://hsdes.intel.com/resource/14013186821","14013186821")</f>
        <v>14013186821</v>
      </c>
      <c r="B69" s="1" t="s">
        <v>704</v>
      </c>
      <c r="C69" s="1" t="s">
        <v>833</v>
      </c>
      <c r="F69" s="1" t="s">
        <v>118</v>
      </c>
      <c r="G69" s="1" t="s">
        <v>95</v>
      </c>
      <c r="H69" s="1" t="s">
        <v>38</v>
      </c>
      <c r="I69" s="1" t="s">
        <v>39</v>
      </c>
      <c r="J69" s="1" t="s">
        <v>40</v>
      </c>
      <c r="K69" s="1" t="s">
        <v>593</v>
      </c>
      <c r="L69" s="1">
        <v>15</v>
      </c>
      <c r="M69" s="1">
        <v>5</v>
      </c>
      <c r="N69" s="1" t="s">
        <v>705</v>
      </c>
      <c r="O69" s="1" t="s">
        <v>121</v>
      </c>
      <c r="P69" s="1" t="s">
        <v>706</v>
      </c>
      <c r="Q69" s="1" t="s">
        <v>707</v>
      </c>
      <c r="R69" s="1" t="s">
        <v>708</v>
      </c>
      <c r="S69" s="1" t="s">
        <v>705</v>
      </c>
      <c r="T69" s="1" t="s">
        <v>47</v>
      </c>
      <c r="V69" s="1" t="s">
        <v>118</v>
      </c>
      <c r="W69" s="1" t="s">
        <v>709</v>
      </c>
      <c r="X69" s="1" t="s">
        <v>440</v>
      </c>
      <c r="Y69" s="1" t="s">
        <v>116</v>
      </c>
      <c r="Z69" s="1" t="s">
        <v>616</v>
      </c>
      <c r="AA69" s="1" t="s">
        <v>617</v>
      </c>
      <c r="AC69" s="1" t="s">
        <v>54</v>
      </c>
      <c r="AD69" s="1" t="s">
        <v>152</v>
      </c>
      <c r="AF69" s="1" t="s">
        <v>56</v>
      </c>
      <c r="AG69" s="1" t="s">
        <v>112</v>
      </c>
      <c r="AJ69" s="1" t="s">
        <v>58</v>
      </c>
      <c r="AK69" s="1" t="s">
        <v>59</v>
      </c>
      <c r="AL69" s="1" t="s">
        <v>710</v>
      </c>
      <c r="AM69" s="1" t="s">
        <v>711</v>
      </c>
    </row>
    <row r="70" spans="1:39" x14ac:dyDescent="0.3">
      <c r="A70" s="1" t="str">
        <f>HYPERLINK("https://hsdes.intel.com/resource/14013186824","14013186824")</f>
        <v>14013186824</v>
      </c>
      <c r="B70" s="1" t="s">
        <v>712</v>
      </c>
      <c r="C70" s="1" t="s">
        <v>833</v>
      </c>
      <c r="F70" s="1" t="s">
        <v>79</v>
      </c>
      <c r="G70" s="1" t="s">
        <v>95</v>
      </c>
      <c r="H70" s="1" t="s">
        <v>38</v>
      </c>
      <c r="I70" s="1" t="s">
        <v>39</v>
      </c>
      <c r="J70" s="1" t="s">
        <v>40</v>
      </c>
      <c r="K70" s="1" t="s">
        <v>713</v>
      </c>
      <c r="L70" s="1">
        <v>14</v>
      </c>
      <c r="M70" s="1">
        <v>7</v>
      </c>
      <c r="N70" s="1" t="s">
        <v>714</v>
      </c>
      <c r="O70" s="1" t="s">
        <v>83</v>
      </c>
      <c r="P70" s="1" t="s">
        <v>715</v>
      </c>
      <c r="Q70" s="1" t="s">
        <v>716</v>
      </c>
      <c r="R70" s="1" t="s">
        <v>717</v>
      </c>
      <c r="S70" s="1" t="s">
        <v>714</v>
      </c>
      <c r="T70" s="1" t="s">
        <v>87</v>
      </c>
      <c r="U70" s="1" t="s">
        <v>262</v>
      </c>
      <c r="V70" s="1" t="s">
        <v>88</v>
      </c>
      <c r="W70" s="1" t="s">
        <v>718</v>
      </c>
      <c r="X70" s="1" t="s">
        <v>440</v>
      </c>
      <c r="Y70" s="1" t="s">
        <v>116</v>
      </c>
      <c r="Z70" s="1" t="s">
        <v>588</v>
      </c>
      <c r="AA70" s="1" t="s">
        <v>589</v>
      </c>
      <c r="AC70" s="1" t="s">
        <v>54</v>
      </c>
      <c r="AD70" s="1" t="s">
        <v>152</v>
      </c>
      <c r="AF70" s="1" t="s">
        <v>56</v>
      </c>
      <c r="AG70" s="1" t="s">
        <v>112</v>
      </c>
      <c r="AJ70" s="1" t="s">
        <v>437</v>
      </c>
      <c r="AK70" s="1" t="s">
        <v>59</v>
      </c>
      <c r="AL70" s="1" t="s">
        <v>719</v>
      </c>
      <c r="AM70" s="1" t="s">
        <v>720</v>
      </c>
    </row>
    <row r="71" spans="1:39" x14ac:dyDescent="0.3">
      <c r="A71" s="1" t="str">
        <f>HYPERLINK("https://hsdes.intel.com/resource/14013187344","14013187344")</f>
        <v>14013187344</v>
      </c>
      <c r="B71" s="1" t="s">
        <v>721</v>
      </c>
      <c r="C71" s="1" t="s">
        <v>833</v>
      </c>
      <c r="F71" s="1" t="s">
        <v>79</v>
      </c>
      <c r="G71" s="1" t="s">
        <v>95</v>
      </c>
      <c r="H71" s="1" t="s">
        <v>38</v>
      </c>
      <c r="I71" s="1" t="s">
        <v>39</v>
      </c>
      <c r="J71" s="1" t="s">
        <v>40</v>
      </c>
      <c r="K71" s="1" t="s">
        <v>722</v>
      </c>
      <c r="L71" s="1">
        <v>18</v>
      </c>
      <c r="M71" s="1">
        <v>15</v>
      </c>
      <c r="N71" s="1" t="s">
        <v>723</v>
      </c>
      <c r="O71" s="1" t="s">
        <v>83</v>
      </c>
      <c r="P71" s="1" t="s">
        <v>724</v>
      </c>
      <c r="Q71" s="1" t="s">
        <v>725</v>
      </c>
      <c r="R71" s="1" t="s">
        <v>726</v>
      </c>
      <c r="S71" s="1" t="s">
        <v>723</v>
      </c>
      <c r="T71" s="1" t="s">
        <v>87</v>
      </c>
      <c r="U71" s="1" t="s">
        <v>262</v>
      </c>
      <c r="V71" s="1" t="s">
        <v>88</v>
      </c>
      <c r="W71" s="1" t="s">
        <v>544</v>
      </c>
      <c r="X71" s="1" t="s">
        <v>440</v>
      </c>
      <c r="Y71" s="1" t="s">
        <v>126</v>
      </c>
      <c r="Z71" s="1" t="s">
        <v>588</v>
      </c>
      <c r="AA71" s="1" t="s">
        <v>589</v>
      </c>
      <c r="AC71" s="1" t="s">
        <v>54</v>
      </c>
      <c r="AD71" s="1" t="s">
        <v>441</v>
      </c>
      <c r="AF71" s="1" t="s">
        <v>153</v>
      </c>
      <c r="AG71" s="1" t="s">
        <v>57</v>
      </c>
      <c r="AJ71" s="1" t="s">
        <v>58</v>
      </c>
      <c r="AK71" s="1" t="s">
        <v>59</v>
      </c>
      <c r="AL71" s="1" t="s">
        <v>727</v>
      </c>
      <c r="AM71" s="1" t="s">
        <v>728</v>
      </c>
    </row>
    <row r="72" spans="1:39" x14ac:dyDescent="0.3">
      <c r="A72" s="1" t="str">
        <f>HYPERLINK("https://hsdes.intel.com/resource/14013187781","14013187781")</f>
        <v>14013187781</v>
      </c>
      <c r="B72" s="1" t="s">
        <v>729</v>
      </c>
      <c r="C72" s="1" t="s">
        <v>833</v>
      </c>
      <c r="F72" s="1" t="s">
        <v>48</v>
      </c>
      <c r="G72" s="1" t="s">
        <v>95</v>
      </c>
      <c r="H72" s="1" t="s">
        <v>38</v>
      </c>
      <c r="I72" s="1" t="s">
        <v>39</v>
      </c>
      <c r="J72" s="1" t="s">
        <v>40</v>
      </c>
      <c r="K72" s="1" t="s">
        <v>593</v>
      </c>
      <c r="L72" s="1">
        <v>8</v>
      </c>
      <c r="M72" s="1">
        <v>6</v>
      </c>
      <c r="N72" s="1" t="s">
        <v>730</v>
      </c>
      <c r="O72" s="1" t="s">
        <v>177</v>
      </c>
      <c r="P72" s="1" t="s">
        <v>731</v>
      </c>
      <c r="Q72" s="1" t="s">
        <v>415</v>
      </c>
      <c r="R72" s="1" t="s">
        <v>732</v>
      </c>
      <c r="S72" s="1" t="s">
        <v>730</v>
      </c>
      <c r="T72" s="1" t="s">
        <v>87</v>
      </c>
      <c r="V72" s="1" t="s">
        <v>181</v>
      </c>
      <c r="W72" s="1" t="s">
        <v>733</v>
      </c>
      <c r="X72" s="1" t="s">
        <v>440</v>
      </c>
      <c r="Y72" s="1" t="s">
        <v>116</v>
      </c>
      <c r="Z72" s="1" t="s">
        <v>588</v>
      </c>
      <c r="AA72" s="1" t="s">
        <v>589</v>
      </c>
      <c r="AC72" s="1" t="s">
        <v>54</v>
      </c>
      <c r="AD72" s="1" t="s">
        <v>152</v>
      </c>
      <c r="AF72" s="1" t="s">
        <v>56</v>
      </c>
      <c r="AG72" s="1" t="s">
        <v>57</v>
      </c>
      <c r="AJ72" s="1" t="s">
        <v>58</v>
      </c>
      <c r="AK72" s="1" t="s">
        <v>59</v>
      </c>
      <c r="AL72" s="1" t="s">
        <v>734</v>
      </c>
      <c r="AM72" s="1" t="s">
        <v>735</v>
      </c>
    </row>
    <row r="73" spans="1:39" x14ac:dyDescent="0.3">
      <c r="A73" s="1" t="str">
        <f>HYPERLINK("https://hsdes.intel.com/resource/14013187809","14013187809")</f>
        <v>14013187809</v>
      </c>
      <c r="B73" s="1" t="s">
        <v>736</v>
      </c>
      <c r="C73" s="1" t="s">
        <v>833</v>
      </c>
      <c r="F73" s="1" t="s">
        <v>79</v>
      </c>
      <c r="G73" s="1" t="s">
        <v>95</v>
      </c>
      <c r="H73" s="1" t="s">
        <v>38</v>
      </c>
      <c r="I73" s="1" t="s">
        <v>39</v>
      </c>
      <c r="J73" s="1" t="s">
        <v>40</v>
      </c>
      <c r="K73" s="1" t="s">
        <v>582</v>
      </c>
      <c r="L73" s="1">
        <v>7</v>
      </c>
      <c r="M73" s="1">
        <v>5</v>
      </c>
      <c r="N73" s="1" t="s">
        <v>737</v>
      </c>
      <c r="O73" s="1" t="s">
        <v>83</v>
      </c>
      <c r="P73" s="1" t="s">
        <v>738</v>
      </c>
      <c r="Q73" s="1" t="s">
        <v>739</v>
      </c>
      <c r="R73" s="1" t="s">
        <v>740</v>
      </c>
      <c r="S73" s="1" t="s">
        <v>737</v>
      </c>
      <c r="T73" s="1" t="s">
        <v>87</v>
      </c>
      <c r="U73" s="1" t="s">
        <v>262</v>
      </c>
      <c r="V73" s="1" t="s">
        <v>88</v>
      </c>
      <c r="W73" s="1" t="s">
        <v>507</v>
      </c>
      <c r="X73" s="1" t="s">
        <v>440</v>
      </c>
      <c r="Y73" s="1" t="s">
        <v>126</v>
      </c>
      <c r="Z73" s="1" t="s">
        <v>606</v>
      </c>
      <c r="AA73" s="1" t="s">
        <v>607</v>
      </c>
      <c r="AC73" s="1" t="s">
        <v>54</v>
      </c>
      <c r="AD73" s="1" t="s">
        <v>441</v>
      </c>
      <c r="AF73" s="1" t="s">
        <v>56</v>
      </c>
      <c r="AG73" s="1" t="s">
        <v>112</v>
      </c>
      <c r="AJ73" s="1" t="s">
        <v>58</v>
      </c>
      <c r="AK73" s="1" t="s">
        <v>59</v>
      </c>
      <c r="AL73" s="1" t="s">
        <v>741</v>
      </c>
      <c r="AM73" s="1" t="s">
        <v>742</v>
      </c>
    </row>
    <row r="74" spans="1:39" x14ac:dyDescent="0.3">
      <c r="A74" s="1" t="str">
        <f>HYPERLINK("https://hsdes.intel.com/resource/14013187815","14013187815")</f>
        <v>14013187815</v>
      </c>
      <c r="B74" s="1" t="s">
        <v>743</v>
      </c>
      <c r="C74" s="1" t="s">
        <v>833</v>
      </c>
      <c r="F74" s="1" t="s">
        <v>48</v>
      </c>
      <c r="G74" s="1" t="s">
        <v>95</v>
      </c>
      <c r="H74" s="1" t="s">
        <v>38</v>
      </c>
      <c r="I74" s="1" t="s">
        <v>39</v>
      </c>
      <c r="J74" s="1" t="s">
        <v>40</v>
      </c>
      <c r="K74" s="1" t="s">
        <v>611</v>
      </c>
      <c r="L74" s="1">
        <v>25</v>
      </c>
      <c r="M74" s="1">
        <v>20</v>
      </c>
      <c r="N74" s="1" t="s">
        <v>744</v>
      </c>
      <c r="O74" s="1" t="s">
        <v>134</v>
      </c>
      <c r="P74" s="1" t="s">
        <v>745</v>
      </c>
      <c r="Q74" s="1" t="s">
        <v>746</v>
      </c>
      <c r="R74" s="1" t="s">
        <v>747</v>
      </c>
      <c r="S74" s="1" t="s">
        <v>744</v>
      </c>
      <c r="T74" s="1" t="s">
        <v>47</v>
      </c>
      <c r="V74" s="1" t="s">
        <v>48</v>
      </c>
      <c r="W74" s="1" t="s">
        <v>748</v>
      </c>
      <c r="X74" s="1" t="s">
        <v>440</v>
      </c>
      <c r="Y74" s="1" t="s">
        <v>126</v>
      </c>
      <c r="Z74" s="1" t="s">
        <v>616</v>
      </c>
      <c r="AA74" s="1" t="s">
        <v>617</v>
      </c>
      <c r="AC74" s="1" t="s">
        <v>54</v>
      </c>
      <c r="AD74" s="1" t="s">
        <v>152</v>
      </c>
      <c r="AF74" s="1" t="s">
        <v>153</v>
      </c>
      <c r="AG74" s="1" t="s">
        <v>57</v>
      </c>
      <c r="AJ74" s="1" t="s">
        <v>58</v>
      </c>
      <c r="AK74" s="1" t="s">
        <v>59</v>
      </c>
      <c r="AL74" s="1" t="s">
        <v>749</v>
      </c>
      <c r="AM74" s="1" t="s">
        <v>750</v>
      </c>
    </row>
    <row r="75" spans="1:39" x14ac:dyDescent="0.3">
      <c r="A75" s="1" t="str">
        <f>HYPERLINK("https://hsdes.intel.com/resource/14013187829","14013187829")</f>
        <v>14013187829</v>
      </c>
      <c r="B75" s="1" t="s">
        <v>751</v>
      </c>
      <c r="C75" s="1" t="s">
        <v>833</v>
      </c>
      <c r="F75" s="1" t="s">
        <v>79</v>
      </c>
      <c r="G75" s="1" t="s">
        <v>95</v>
      </c>
      <c r="H75" s="1" t="s">
        <v>38</v>
      </c>
      <c r="I75" s="1" t="s">
        <v>39</v>
      </c>
      <c r="J75" s="1" t="s">
        <v>40</v>
      </c>
      <c r="K75" s="1" t="s">
        <v>593</v>
      </c>
      <c r="L75" s="1">
        <v>18</v>
      </c>
      <c r="M75" s="1">
        <v>10</v>
      </c>
      <c r="N75" s="1" t="s">
        <v>752</v>
      </c>
      <c r="O75" s="1" t="s">
        <v>83</v>
      </c>
      <c r="P75" s="1" t="s">
        <v>753</v>
      </c>
      <c r="Q75" s="1" t="s">
        <v>754</v>
      </c>
      <c r="R75" s="1" t="s">
        <v>755</v>
      </c>
      <c r="S75" s="1" t="s">
        <v>752</v>
      </c>
      <c r="T75" s="1" t="s">
        <v>87</v>
      </c>
      <c r="U75" s="1" t="s">
        <v>262</v>
      </c>
      <c r="V75" s="1" t="s">
        <v>88</v>
      </c>
      <c r="W75" s="1" t="s">
        <v>756</v>
      </c>
      <c r="X75" s="1" t="s">
        <v>440</v>
      </c>
      <c r="Y75" s="1" t="s">
        <v>126</v>
      </c>
      <c r="Z75" s="1" t="s">
        <v>588</v>
      </c>
      <c r="AA75" s="1" t="s">
        <v>589</v>
      </c>
      <c r="AC75" s="1" t="s">
        <v>54</v>
      </c>
      <c r="AD75" s="1" t="s">
        <v>441</v>
      </c>
      <c r="AF75" s="1" t="s">
        <v>56</v>
      </c>
      <c r="AG75" s="1" t="s">
        <v>57</v>
      </c>
      <c r="AJ75" s="1" t="s">
        <v>58</v>
      </c>
      <c r="AK75" s="1" t="s">
        <v>59</v>
      </c>
      <c r="AL75" s="1" t="s">
        <v>757</v>
      </c>
      <c r="AM75" s="1" t="s">
        <v>758</v>
      </c>
    </row>
    <row r="76" spans="1:39" x14ac:dyDescent="0.3">
      <c r="A76" s="1" t="str">
        <f>HYPERLINK("https://hsdes.intel.com/resource/14013187886","14013187886")</f>
        <v>14013187886</v>
      </c>
      <c r="B76" s="1" t="s">
        <v>759</v>
      </c>
      <c r="C76" s="1" t="s">
        <v>833</v>
      </c>
      <c r="F76" s="1" t="s">
        <v>48</v>
      </c>
      <c r="G76" s="1" t="s">
        <v>95</v>
      </c>
      <c r="H76" s="1" t="s">
        <v>38</v>
      </c>
      <c r="I76" s="1" t="s">
        <v>39</v>
      </c>
      <c r="J76" s="1" t="s">
        <v>40</v>
      </c>
      <c r="K76" s="1" t="s">
        <v>611</v>
      </c>
      <c r="L76" s="1">
        <v>20</v>
      </c>
      <c r="M76" s="1">
        <v>15</v>
      </c>
      <c r="N76" s="1" t="s">
        <v>760</v>
      </c>
      <c r="O76" s="1" t="s">
        <v>134</v>
      </c>
      <c r="P76" s="1" t="s">
        <v>761</v>
      </c>
      <c r="Q76" s="1" t="s">
        <v>762</v>
      </c>
      <c r="R76" s="1">
        <v>16011000546</v>
      </c>
      <c r="S76" s="1" t="s">
        <v>760</v>
      </c>
      <c r="T76" s="1" t="s">
        <v>87</v>
      </c>
      <c r="V76" s="1" t="s">
        <v>48</v>
      </c>
      <c r="W76" s="1" t="s">
        <v>763</v>
      </c>
      <c r="X76" s="1" t="s">
        <v>440</v>
      </c>
      <c r="Y76" s="1" t="s">
        <v>98</v>
      </c>
      <c r="Z76" s="1" t="s">
        <v>764</v>
      </c>
      <c r="AA76" s="1" t="s">
        <v>765</v>
      </c>
      <c r="AC76" s="1" t="s">
        <v>54</v>
      </c>
      <c r="AD76" s="1" t="s">
        <v>152</v>
      </c>
      <c r="AF76" s="1" t="s">
        <v>153</v>
      </c>
      <c r="AG76" s="1" t="s">
        <v>57</v>
      </c>
      <c r="AJ76" s="1" t="s">
        <v>58</v>
      </c>
      <c r="AK76" s="1" t="s">
        <v>59</v>
      </c>
      <c r="AL76" s="1" t="s">
        <v>763</v>
      </c>
      <c r="AM76" s="1" t="s">
        <v>766</v>
      </c>
    </row>
    <row r="77" spans="1:39" x14ac:dyDescent="0.3">
      <c r="A77" s="1" t="str">
        <f>HYPERLINK("https://hsdes.intel.com/resource/14013187957","14013187957")</f>
        <v>14013187957</v>
      </c>
      <c r="B77" s="1" t="s">
        <v>767</v>
      </c>
      <c r="C77" s="1" t="s">
        <v>833</v>
      </c>
      <c r="F77" s="1" t="s">
        <v>48</v>
      </c>
      <c r="G77" s="1" t="s">
        <v>95</v>
      </c>
      <c r="H77" s="1" t="s">
        <v>38</v>
      </c>
      <c r="I77" s="1" t="s">
        <v>39</v>
      </c>
      <c r="J77" s="1" t="s">
        <v>40</v>
      </c>
      <c r="K77" s="1" t="s">
        <v>65</v>
      </c>
      <c r="L77" s="1">
        <v>15</v>
      </c>
      <c r="M77" s="1">
        <v>10</v>
      </c>
      <c r="N77" s="1" t="s">
        <v>768</v>
      </c>
      <c r="O77" s="1" t="s">
        <v>177</v>
      </c>
      <c r="P77" s="1" t="s">
        <v>769</v>
      </c>
      <c r="Q77" s="1" t="s">
        <v>770</v>
      </c>
      <c r="R77" s="1" t="s">
        <v>771</v>
      </c>
      <c r="S77" s="1" t="s">
        <v>768</v>
      </c>
      <c r="T77" s="1" t="s">
        <v>772</v>
      </c>
      <c r="V77" s="1" t="s">
        <v>181</v>
      </c>
      <c r="W77" s="1" t="s">
        <v>773</v>
      </c>
      <c r="X77" s="1" t="s">
        <v>440</v>
      </c>
      <c r="Y77" s="1" t="s">
        <v>51</v>
      </c>
      <c r="Z77" s="1" t="s">
        <v>774</v>
      </c>
      <c r="AA77" s="1" t="s">
        <v>775</v>
      </c>
      <c r="AC77" s="1" t="s">
        <v>54</v>
      </c>
      <c r="AD77" s="1" t="s">
        <v>55</v>
      </c>
      <c r="AF77" s="1" t="s">
        <v>56</v>
      </c>
      <c r="AG77" s="1" t="s">
        <v>57</v>
      </c>
      <c r="AJ77" s="1" t="s">
        <v>58</v>
      </c>
      <c r="AK77" s="1" t="s">
        <v>59</v>
      </c>
      <c r="AL77" s="1" t="s">
        <v>776</v>
      </c>
      <c r="AM77" s="1" t="s">
        <v>777</v>
      </c>
    </row>
    <row r="78" spans="1:39" x14ac:dyDescent="0.3">
      <c r="A78" s="1" t="str">
        <f>HYPERLINK("https://hsdes.intel.com/resource/14013187958","14013187958")</f>
        <v>14013187958</v>
      </c>
      <c r="B78" s="1" t="s">
        <v>778</v>
      </c>
      <c r="C78" s="1" t="s">
        <v>833</v>
      </c>
      <c r="F78" s="1" t="s">
        <v>48</v>
      </c>
      <c r="G78" s="1" t="s">
        <v>95</v>
      </c>
      <c r="H78" s="1" t="s">
        <v>38</v>
      </c>
      <c r="I78" s="1" t="s">
        <v>39</v>
      </c>
      <c r="J78" s="1" t="s">
        <v>40</v>
      </c>
      <c r="K78" s="1" t="s">
        <v>65</v>
      </c>
      <c r="L78" s="1">
        <v>15</v>
      </c>
      <c r="M78" s="1">
        <v>10</v>
      </c>
      <c r="N78" s="1" t="s">
        <v>779</v>
      </c>
      <c r="O78" s="1" t="s">
        <v>177</v>
      </c>
      <c r="P78" s="1" t="s">
        <v>769</v>
      </c>
      <c r="Q78" s="1" t="s">
        <v>770</v>
      </c>
      <c r="R78" s="1" t="s">
        <v>771</v>
      </c>
      <c r="S78" s="1" t="s">
        <v>779</v>
      </c>
      <c r="T78" s="1" t="s">
        <v>772</v>
      </c>
      <c r="V78" s="1" t="s">
        <v>181</v>
      </c>
      <c r="W78" s="1" t="s">
        <v>780</v>
      </c>
      <c r="X78" s="1" t="s">
        <v>440</v>
      </c>
      <c r="Y78" s="1" t="s">
        <v>51</v>
      </c>
      <c r="Z78" s="1" t="s">
        <v>774</v>
      </c>
      <c r="AA78" s="1" t="s">
        <v>775</v>
      </c>
      <c r="AC78" s="1" t="s">
        <v>54</v>
      </c>
      <c r="AD78" s="1" t="s">
        <v>55</v>
      </c>
      <c r="AF78" s="1" t="s">
        <v>56</v>
      </c>
      <c r="AG78" s="1" t="s">
        <v>57</v>
      </c>
      <c r="AJ78" s="1" t="s">
        <v>58</v>
      </c>
      <c r="AK78" s="1" t="s">
        <v>59</v>
      </c>
      <c r="AL78" s="1" t="s">
        <v>781</v>
      </c>
      <c r="AM78" s="1" t="s">
        <v>782</v>
      </c>
    </row>
    <row r="79" spans="1:39" x14ac:dyDescent="0.3">
      <c r="A79" s="1" t="str">
        <f>HYPERLINK("https://hsdes.intel.com/resource/14013187959","14013187959")</f>
        <v>14013187959</v>
      </c>
      <c r="B79" s="1" t="s">
        <v>783</v>
      </c>
      <c r="C79" s="1" t="s">
        <v>833</v>
      </c>
      <c r="F79" s="1" t="s">
        <v>48</v>
      </c>
      <c r="G79" s="1" t="s">
        <v>95</v>
      </c>
      <c r="H79" s="1" t="s">
        <v>38</v>
      </c>
      <c r="I79" s="1" t="s">
        <v>39</v>
      </c>
      <c r="J79" s="1" t="s">
        <v>40</v>
      </c>
      <c r="K79" s="1" t="s">
        <v>65</v>
      </c>
      <c r="L79" s="1">
        <v>15</v>
      </c>
      <c r="M79" s="1">
        <v>10</v>
      </c>
      <c r="N79" s="1" t="s">
        <v>784</v>
      </c>
      <c r="O79" s="1" t="s">
        <v>177</v>
      </c>
      <c r="P79" s="1" t="s">
        <v>769</v>
      </c>
      <c r="Q79" s="1" t="s">
        <v>770</v>
      </c>
      <c r="R79" s="1" t="s">
        <v>771</v>
      </c>
      <c r="S79" s="1" t="s">
        <v>784</v>
      </c>
      <c r="T79" s="1" t="s">
        <v>772</v>
      </c>
      <c r="V79" s="1" t="s">
        <v>181</v>
      </c>
      <c r="W79" s="1" t="s">
        <v>785</v>
      </c>
      <c r="X79" s="1" t="s">
        <v>440</v>
      </c>
      <c r="Y79" s="1" t="s">
        <v>51</v>
      </c>
      <c r="Z79" s="1" t="s">
        <v>774</v>
      </c>
      <c r="AA79" s="1" t="s">
        <v>775</v>
      </c>
      <c r="AC79" s="1" t="s">
        <v>54</v>
      </c>
      <c r="AD79" s="1" t="s">
        <v>55</v>
      </c>
      <c r="AF79" s="1" t="s">
        <v>56</v>
      </c>
      <c r="AG79" s="1" t="s">
        <v>112</v>
      </c>
      <c r="AJ79" s="1" t="s">
        <v>58</v>
      </c>
      <c r="AK79" s="1" t="s">
        <v>59</v>
      </c>
      <c r="AL79" s="1" t="s">
        <v>786</v>
      </c>
      <c r="AM79" s="1" t="s">
        <v>787</v>
      </c>
    </row>
    <row r="80" spans="1:39" x14ac:dyDescent="0.3">
      <c r="A80" s="1" t="str">
        <f>HYPERLINK("https://hsdes.intel.com/resource/14013187960","14013187960")</f>
        <v>14013187960</v>
      </c>
      <c r="B80" s="1" t="s">
        <v>788</v>
      </c>
      <c r="C80" s="1" t="s">
        <v>833</v>
      </c>
      <c r="F80" s="1" t="s">
        <v>48</v>
      </c>
      <c r="G80" s="1" t="s">
        <v>95</v>
      </c>
      <c r="H80" s="1" t="s">
        <v>38</v>
      </c>
      <c r="I80" s="1" t="s">
        <v>39</v>
      </c>
      <c r="J80" s="1" t="s">
        <v>40</v>
      </c>
      <c r="K80" s="1" t="s">
        <v>65</v>
      </c>
      <c r="L80" s="1">
        <v>15</v>
      </c>
      <c r="M80" s="1">
        <v>10</v>
      </c>
      <c r="N80" s="1" t="s">
        <v>789</v>
      </c>
      <c r="O80" s="1" t="s">
        <v>177</v>
      </c>
      <c r="P80" s="1" t="s">
        <v>769</v>
      </c>
      <c r="Q80" s="1" t="s">
        <v>770</v>
      </c>
      <c r="R80" s="1" t="s">
        <v>771</v>
      </c>
      <c r="S80" s="1" t="s">
        <v>789</v>
      </c>
      <c r="T80" s="1" t="s">
        <v>772</v>
      </c>
      <c r="V80" s="1" t="s">
        <v>181</v>
      </c>
      <c r="W80" s="1" t="s">
        <v>790</v>
      </c>
      <c r="X80" s="1" t="s">
        <v>440</v>
      </c>
      <c r="Y80" s="1" t="s">
        <v>51</v>
      </c>
      <c r="Z80" s="1" t="s">
        <v>774</v>
      </c>
      <c r="AA80" s="1" t="s">
        <v>775</v>
      </c>
      <c r="AC80" s="1" t="s">
        <v>54</v>
      </c>
      <c r="AD80" s="1" t="s">
        <v>55</v>
      </c>
      <c r="AF80" s="1" t="s">
        <v>56</v>
      </c>
      <c r="AG80" s="1" t="s">
        <v>112</v>
      </c>
      <c r="AJ80" s="1" t="s">
        <v>58</v>
      </c>
      <c r="AK80" s="1" t="s">
        <v>59</v>
      </c>
      <c r="AL80" s="1" t="s">
        <v>791</v>
      </c>
      <c r="AM80" s="1" t="s">
        <v>792</v>
      </c>
    </row>
    <row r="81" spans="1:39" x14ac:dyDescent="0.3">
      <c r="A81" s="1" t="str">
        <f>HYPERLINK("https://hsdes.intel.com/resource/16012412794","16012412794")</f>
        <v>16012412794</v>
      </c>
      <c r="B81" s="1" t="s">
        <v>793</v>
      </c>
      <c r="C81" s="1" t="s">
        <v>833</v>
      </c>
      <c r="F81" s="1" t="s">
        <v>63</v>
      </c>
      <c r="G81" s="1" t="s">
        <v>95</v>
      </c>
      <c r="H81" s="1" t="s">
        <v>38</v>
      </c>
      <c r="I81" s="1" t="s">
        <v>794</v>
      </c>
      <c r="J81" s="1" t="s">
        <v>40</v>
      </c>
      <c r="K81" s="1" t="s">
        <v>65</v>
      </c>
      <c r="L81" s="1">
        <v>10</v>
      </c>
      <c r="M81" s="1">
        <v>8</v>
      </c>
      <c r="N81" s="1" t="s">
        <v>795</v>
      </c>
      <c r="O81" s="1" t="s">
        <v>67</v>
      </c>
      <c r="P81" s="1" t="s">
        <v>796</v>
      </c>
      <c r="Q81" s="1" t="s">
        <v>107</v>
      </c>
      <c r="R81" s="1" t="s">
        <v>797</v>
      </c>
      <c r="S81" s="1" t="s">
        <v>795</v>
      </c>
      <c r="T81" s="1" t="s">
        <v>87</v>
      </c>
      <c r="U81" s="1" t="s">
        <v>71</v>
      </c>
      <c r="V81" s="1" t="s">
        <v>72</v>
      </c>
      <c r="W81" s="1" t="s">
        <v>798</v>
      </c>
      <c r="X81" s="1" t="s">
        <v>440</v>
      </c>
      <c r="Y81" s="1" t="s">
        <v>116</v>
      </c>
      <c r="Z81" s="1" t="s">
        <v>606</v>
      </c>
      <c r="AA81" s="1" t="s">
        <v>607</v>
      </c>
      <c r="AC81" s="1" t="s">
        <v>54</v>
      </c>
      <c r="AD81" s="1" t="s">
        <v>152</v>
      </c>
      <c r="AF81" s="1" t="s">
        <v>56</v>
      </c>
      <c r="AG81" s="1" t="s">
        <v>112</v>
      </c>
      <c r="AJ81" s="1" t="s">
        <v>58</v>
      </c>
      <c r="AK81" s="1" t="s">
        <v>59</v>
      </c>
      <c r="AL81" s="1" t="s">
        <v>799</v>
      </c>
      <c r="AM81" s="1" t="s">
        <v>800</v>
      </c>
    </row>
    <row r="82" spans="1:39" x14ac:dyDescent="0.3">
      <c r="A82" s="1" t="str">
        <f>HYPERLINK("https://hsdes.intel.com/resource/16012542796","16012542796")</f>
        <v>16012542796</v>
      </c>
      <c r="B82" s="1" t="s">
        <v>801</v>
      </c>
      <c r="C82" s="1" t="s">
        <v>833</v>
      </c>
      <c r="F82" s="1" t="s">
        <v>48</v>
      </c>
      <c r="G82" s="1" t="s">
        <v>95</v>
      </c>
      <c r="H82" s="1" t="s">
        <v>38</v>
      </c>
      <c r="I82" s="1" t="s">
        <v>802</v>
      </c>
      <c r="J82" s="1" t="s">
        <v>40</v>
      </c>
      <c r="K82" s="1" t="s">
        <v>593</v>
      </c>
      <c r="L82" s="1">
        <v>20</v>
      </c>
      <c r="M82" s="1">
        <v>15</v>
      </c>
      <c r="N82" s="1" t="s">
        <v>760</v>
      </c>
      <c r="O82" s="1" t="s">
        <v>134</v>
      </c>
      <c r="P82" s="1" t="s">
        <v>761</v>
      </c>
      <c r="Q82" s="1" t="s">
        <v>762</v>
      </c>
      <c r="S82" s="1" t="s">
        <v>760</v>
      </c>
      <c r="T82" s="1" t="s">
        <v>87</v>
      </c>
      <c r="V82" s="1" t="s">
        <v>48</v>
      </c>
      <c r="W82" s="1" t="s">
        <v>803</v>
      </c>
      <c r="X82" s="1" t="s">
        <v>440</v>
      </c>
      <c r="Y82" s="1" t="s">
        <v>98</v>
      </c>
      <c r="Z82" s="1" t="s">
        <v>804</v>
      </c>
      <c r="AA82" s="1" t="s">
        <v>765</v>
      </c>
      <c r="AC82" s="1" t="s">
        <v>54</v>
      </c>
      <c r="AD82" s="1" t="s">
        <v>152</v>
      </c>
      <c r="AF82" s="1" t="s">
        <v>153</v>
      </c>
      <c r="AG82" s="1" t="s">
        <v>57</v>
      </c>
      <c r="AJ82" s="1" t="s">
        <v>58</v>
      </c>
      <c r="AK82" s="1" t="s">
        <v>805</v>
      </c>
      <c r="AL82" s="1" t="s">
        <v>806</v>
      </c>
      <c r="AM82" s="1" t="s">
        <v>807</v>
      </c>
    </row>
    <row r="83" spans="1:39" x14ac:dyDescent="0.3">
      <c r="A83" s="1" t="str">
        <f>HYPERLINK("https://hsdes.intel.com/resource/16012542869","16012542869")</f>
        <v>16012542869</v>
      </c>
      <c r="B83" s="1" t="s">
        <v>808</v>
      </c>
      <c r="C83" s="1" t="s">
        <v>833</v>
      </c>
      <c r="F83" s="1" t="s">
        <v>48</v>
      </c>
      <c r="G83" s="1" t="s">
        <v>95</v>
      </c>
      <c r="H83" s="1" t="s">
        <v>38</v>
      </c>
      <c r="I83" s="1" t="s">
        <v>802</v>
      </c>
      <c r="J83" s="1" t="s">
        <v>40</v>
      </c>
      <c r="K83" s="1" t="s">
        <v>722</v>
      </c>
      <c r="L83" s="1">
        <v>20</v>
      </c>
      <c r="M83" s="1">
        <v>15</v>
      </c>
      <c r="N83" s="1" t="s">
        <v>760</v>
      </c>
      <c r="O83" s="1" t="s">
        <v>134</v>
      </c>
      <c r="P83" s="1" t="s">
        <v>761</v>
      </c>
      <c r="Q83" s="1" t="s">
        <v>762</v>
      </c>
      <c r="S83" s="1" t="s">
        <v>760</v>
      </c>
      <c r="T83" s="1" t="s">
        <v>87</v>
      </c>
      <c r="V83" s="1" t="s">
        <v>48</v>
      </c>
      <c r="W83" s="1" t="s">
        <v>809</v>
      </c>
      <c r="X83" s="1" t="s">
        <v>440</v>
      </c>
      <c r="Y83" s="1" t="s">
        <v>98</v>
      </c>
      <c r="Z83" s="1" t="s">
        <v>764</v>
      </c>
      <c r="AA83" s="1" t="s">
        <v>765</v>
      </c>
      <c r="AC83" s="1" t="s">
        <v>54</v>
      </c>
      <c r="AD83" s="1" t="s">
        <v>152</v>
      </c>
      <c r="AF83" s="1" t="s">
        <v>153</v>
      </c>
      <c r="AG83" s="1" t="s">
        <v>57</v>
      </c>
      <c r="AJ83" s="1" t="s">
        <v>58</v>
      </c>
      <c r="AK83" s="1" t="s">
        <v>805</v>
      </c>
      <c r="AL83" s="1" t="s">
        <v>810</v>
      </c>
      <c r="AM83" s="1" t="s">
        <v>811</v>
      </c>
    </row>
    <row r="84" spans="1:39" x14ac:dyDescent="0.3">
      <c r="A84" s="1" t="str">
        <f>HYPERLINK("https://hsdes.intel.com/resource/16012544000","16012544000")</f>
        <v>16012544000</v>
      </c>
      <c r="B84" s="1" t="s">
        <v>812</v>
      </c>
      <c r="C84" s="1" t="s">
        <v>833</v>
      </c>
      <c r="F84" s="1" t="s">
        <v>48</v>
      </c>
      <c r="G84" s="1" t="s">
        <v>95</v>
      </c>
      <c r="H84" s="1" t="s">
        <v>38</v>
      </c>
      <c r="I84" s="1" t="s">
        <v>802</v>
      </c>
      <c r="J84" s="1" t="s">
        <v>40</v>
      </c>
      <c r="K84" s="1" t="s">
        <v>813</v>
      </c>
      <c r="L84" s="1">
        <v>20</v>
      </c>
      <c r="M84" s="1">
        <v>15</v>
      </c>
      <c r="N84" s="1" t="s">
        <v>760</v>
      </c>
      <c r="O84" s="1" t="s">
        <v>134</v>
      </c>
      <c r="P84" s="1" t="s">
        <v>761</v>
      </c>
      <c r="Q84" s="1" t="s">
        <v>762</v>
      </c>
      <c r="S84" s="1" t="s">
        <v>760</v>
      </c>
      <c r="T84" s="1" t="s">
        <v>87</v>
      </c>
      <c r="V84" s="1" t="s">
        <v>181</v>
      </c>
      <c r="W84" s="1" t="s">
        <v>814</v>
      </c>
      <c r="X84" s="1" t="s">
        <v>440</v>
      </c>
      <c r="Y84" s="1" t="s">
        <v>98</v>
      </c>
      <c r="Z84" s="1" t="s">
        <v>764</v>
      </c>
      <c r="AA84" s="1" t="s">
        <v>765</v>
      </c>
      <c r="AC84" s="1" t="s">
        <v>54</v>
      </c>
      <c r="AD84" s="1" t="s">
        <v>152</v>
      </c>
      <c r="AF84" s="1" t="s">
        <v>153</v>
      </c>
      <c r="AG84" s="1" t="s">
        <v>57</v>
      </c>
      <c r="AJ84" s="1" t="s">
        <v>58</v>
      </c>
      <c r="AK84" s="1" t="s">
        <v>805</v>
      </c>
      <c r="AL84" s="1" t="s">
        <v>815</v>
      </c>
      <c r="AM84" s="1" t="s">
        <v>816</v>
      </c>
    </row>
    <row r="85" spans="1:39" x14ac:dyDescent="0.3">
      <c r="A85" s="1" t="str">
        <f>HYPERLINK("https://hsdes.intel.com/resource/16012544842","16012544842")</f>
        <v>16012544842</v>
      </c>
      <c r="B85" s="1" t="s">
        <v>817</v>
      </c>
      <c r="C85" s="1" t="s">
        <v>833</v>
      </c>
      <c r="F85" s="1" t="s">
        <v>48</v>
      </c>
      <c r="G85" s="1" t="s">
        <v>95</v>
      </c>
      <c r="H85" s="1" t="s">
        <v>38</v>
      </c>
      <c r="I85" s="1" t="s">
        <v>802</v>
      </c>
      <c r="J85" s="1" t="s">
        <v>40</v>
      </c>
      <c r="K85" s="1" t="s">
        <v>722</v>
      </c>
      <c r="L85" s="1">
        <v>20</v>
      </c>
      <c r="M85" s="1">
        <v>15</v>
      </c>
      <c r="N85" s="1" t="s">
        <v>760</v>
      </c>
      <c r="O85" s="1" t="s">
        <v>134</v>
      </c>
      <c r="P85" s="1" t="s">
        <v>761</v>
      </c>
      <c r="Q85" s="1" t="s">
        <v>762</v>
      </c>
      <c r="S85" s="1" t="s">
        <v>760</v>
      </c>
      <c r="T85" s="1" t="s">
        <v>87</v>
      </c>
      <c r="V85" s="1" t="s">
        <v>48</v>
      </c>
      <c r="W85" s="1" t="s">
        <v>818</v>
      </c>
      <c r="X85" s="1" t="s">
        <v>440</v>
      </c>
      <c r="Y85" s="1" t="s">
        <v>98</v>
      </c>
      <c r="Z85" s="1" t="s">
        <v>764</v>
      </c>
      <c r="AA85" s="1" t="s">
        <v>765</v>
      </c>
      <c r="AC85" s="1" t="s">
        <v>54</v>
      </c>
      <c r="AD85" s="1" t="s">
        <v>152</v>
      </c>
      <c r="AF85" s="1" t="s">
        <v>153</v>
      </c>
      <c r="AG85" s="1" t="s">
        <v>57</v>
      </c>
      <c r="AJ85" s="1" t="s">
        <v>58</v>
      </c>
      <c r="AK85" s="1" t="s">
        <v>805</v>
      </c>
      <c r="AL85" s="1" t="s">
        <v>819</v>
      </c>
      <c r="AM85" s="1" t="s">
        <v>820</v>
      </c>
    </row>
    <row r="86" spans="1:39" x14ac:dyDescent="0.3">
      <c r="A86" s="1" t="str">
        <f>HYPERLINK("https://hsdes.intel.com/resource/16014864801","16014864801")</f>
        <v>16014864801</v>
      </c>
      <c r="B86" s="1" t="s">
        <v>821</v>
      </c>
      <c r="C86" s="1" t="s">
        <v>835</v>
      </c>
      <c r="F86" s="1" t="s">
        <v>79</v>
      </c>
      <c r="G86" s="1" t="s">
        <v>80</v>
      </c>
      <c r="H86" s="1" t="s">
        <v>38</v>
      </c>
      <c r="I86" s="1" t="s">
        <v>39</v>
      </c>
      <c r="J86" s="1" t="s">
        <v>40</v>
      </c>
      <c r="K86" s="1" t="s">
        <v>822</v>
      </c>
      <c r="L86" s="1">
        <v>7</v>
      </c>
      <c r="M86" s="1">
        <v>6</v>
      </c>
      <c r="N86" s="1" t="s">
        <v>823</v>
      </c>
      <c r="O86" s="1" t="s">
        <v>83</v>
      </c>
      <c r="P86" s="1" t="s">
        <v>824</v>
      </c>
      <c r="Q86" s="1" t="s">
        <v>825</v>
      </c>
      <c r="S86" s="1" t="s">
        <v>823</v>
      </c>
      <c r="T86" s="1" t="s">
        <v>87</v>
      </c>
      <c r="V86" s="1" t="s">
        <v>88</v>
      </c>
      <c r="W86" s="1" t="s">
        <v>826</v>
      </c>
      <c r="X86" s="1" t="s">
        <v>50</v>
      </c>
      <c r="Y86" s="1" t="s">
        <v>126</v>
      </c>
      <c r="Z86" s="1" t="s">
        <v>827</v>
      </c>
      <c r="AA86" s="1" t="s">
        <v>828</v>
      </c>
      <c r="AC86" s="1" t="s">
        <v>54</v>
      </c>
      <c r="AD86" s="1" t="s">
        <v>55</v>
      </c>
      <c r="AF86" s="1" t="s">
        <v>153</v>
      </c>
      <c r="AG86" s="1" t="s">
        <v>57</v>
      </c>
      <c r="AJ86" s="1" t="s">
        <v>58</v>
      </c>
      <c r="AK86" s="1" t="s">
        <v>829</v>
      </c>
      <c r="AL86" s="1" t="s">
        <v>830</v>
      </c>
      <c r="AM86" s="1" t="s">
        <v>831</v>
      </c>
    </row>
  </sheetData>
  <autoFilter ref="A1:AM86"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suite_FV_BAT_4S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Mekap, ChinmayeeX</dc:creator>
  <cp:lastModifiedBy>Agarwal, Naman</cp:lastModifiedBy>
  <dcterms:created xsi:type="dcterms:W3CDTF">2022-07-26T09:29:13Z</dcterms:created>
  <dcterms:modified xsi:type="dcterms:W3CDTF">2022-12-01T05:58:18Z</dcterms:modified>
</cp:coreProperties>
</file>