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nishthaagarwal/Desktop/"/>
    </mc:Choice>
  </mc:AlternateContent>
  <xr:revisionPtr revIDLastSave="0" documentId="13_ncr:1_{3F115D21-1814-5744-B73D-50D54AC803ED}" xr6:coauthVersionLast="37" xr6:coauthVersionMax="37" xr10:uidLastSave="{00000000-0000-0000-0000-000000000000}"/>
  <bookViews>
    <workbookView xWindow="1160" yWindow="500" windowWidth="27640" windowHeight="16440" activeTab="1" xr2:uid="{44BBE8E3-83CD-134E-8732-0C0DA0D557E6}"/>
  </bookViews>
  <sheets>
    <sheet name="Questionnaire" sheetId="2" r:id="rId1"/>
    <sheet name="Calculations" sheetId="1"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 i="1" l="1"/>
  <c r="Q36" i="1"/>
  <c r="Q37" i="1"/>
  <c r="N35" i="1"/>
  <c r="N36" i="1"/>
  <c r="N37" i="1"/>
  <c r="K35" i="1"/>
  <c r="K36" i="1"/>
  <c r="K37" i="1"/>
  <c r="H35" i="1"/>
  <c r="H36" i="1"/>
  <c r="H37" i="1"/>
  <c r="E34" i="1"/>
  <c r="E35" i="1"/>
  <c r="E36" i="1"/>
  <c r="E37" i="1"/>
  <c r="A37" i="1"/>
  <c r="A36" i="1"/>
  <c r="A35" i="1"/>
  <c r="A34" i="1"/>
  <c r="A25" i="1" l="1"/>
  <c r="A50" i="1"/>
  <c r="A49" i="1"/>
  <c r="A48" i="1"/>
  <c r="P52" i="1" l="1"/>
  <c r="M52" i="1"/>
  <c r="J52" i="1"/>
  <c r="G52" i="1"/>
  <c r="D52" i="1"/>
  <c r="N41" i="1"/>
  <c r="A20" i="1"/>
  <c r="E20" i="1" s="1"/>
  <c r="A19" i="1"/>
  <c r="E19" i="1" s="1"/>
  <c r="A18" i="1"/>
  <c r="H18" i="1" s="1"/>
  <c r="A17" i="1"/>
  <c r="H17" i="1" s="1"/>
  <c r="A16" i="1"/>
  <c r="H16" i="1" s="1"/>
  <c r="A15" i="1"/>
  <c r="H15" i="1" s="1"/>
  <c r="A14" i="1"/>
  <c r="K14" i="1" s="1"/>
  <c r="A13" i="1"/>
  <c r="N13" i="1" s="1"/>
  <c r="A12" i="1"/>
  <c r="E12" i="1" s="1"/>
  <c r="A11" i="1"/>
  <c r="E11" i="1" s="1"/>
  <c r="A10" i="1"/>
  <c r="H10" i="1" s="1"/>
  <c r="A9" i="1"/>
  <c r="K9" i="1" s="1"/>
  <c r="A8" i="1"/>
  <c r="H8" i="1" s="1"/>
  <c r="A7" i="1"/>
  <c r="H7" i="1" s="1"/>
  <c r="A6" i="1"/>
  <c r="H6" i="1" s="1"/>
  <c r="A4" i="1"/>
  <c r="E4" i="1" s="1"/>
  <c r="Q17" i="1" l="1"/>
  <c r="Q9" i="1"/>
  <c r="N6" i="1"/>
  <c r="K17" i="1"/>
  <c r="K6" i="1"/>
  <c r="N9" i="1"/>
  <c r="Q6" i="1"/>
  <c r="E17" i="1"/>
  <c r="E14" i="1"/>
  <c r="H14" i="1"/>
  <c r="N17" i="1"/>
  <c r="E9" i="1"/>
  <c r="H19" i="1"/>
  <c r="K18" i="1"/>
  <c r="E13" i="1"/>
  <c r="N19" i="1"/>
  <c r="H13" i="1"/>
  <c r="E6" i="1"/>
  <c r="Q14" i="1"/>
  <c r="N14" i="1"/>
  <c r="K13" i="1"/>
  <c r="H11" i="1"/>
  <c r="Q19" i="1"/>
  <c r="Q13" i="1"/>
  <c r="K10" i="1"/>
  <c r="H9" i="1"/>
  <c r="Q11" i="1"/>
  <c r="N11" i="1"/>
  <c r="E18" i="1"/>
  <c r="E10" i="1"/>
  <c r="Q20" i="1"/>
  <c r="Q12" i="1"/>
  <c r="Q4" i="1"/>
  <c r="N20" i="1"/>
  <c r="N12" i="1"/>
  <c r="N4" i="1"/>
  <c r="K16" i="1"/>
  <c r="K8" i="1"/>
  <c r="H20" i="1"/>
  <c r="H12" i="1"/>
  <c r="H4" i="1"/>
  <c r="E16" i="1"/>
  <c r="E8" i="1"/>
  <c r="K7" i="1"/>
  <c r="E15" i="1"/>
  <c r="E7" i="1"/>
  <c r="Q18" i="1"/>
  <c r="Q10" i="1"/>
  <c r="Q16" i="1"/>
  <c r="Q8" i="1"/>
  <c r="N16" i="1"/>
  <c r="N8" i="1"/>
  <c r="K20" i="1"/>
  <c r="K12" i="1"/>
  <c r="K4" i="1"/>
  <c r="K15" i="1"/>
  <c r="N18" i="1"/>
  <c r="N10" i="1"/>
  <c r="Q15" i="1"/>
  <c r="Q7" i="1"/>
  <c r="N15" i="1"/>
  <c r="N7" i="1"/>
  <c r="K19" i="1"/>
  <c r="K11" i="1"/>
  <c r="A5" i="1" l="1"/>
  <c r="A3" i="1"/>
  <c r="A24" i="1"/>
  <c r="A51" i="1"/>
  <c r="A47" i="1"/>
  <c r="A44" i="1"/>
  <c r="A43" i="1"/>
  <c r="A42" i="1"/>
  <c r="A33" i="1"/>
  <c r="A32" i="1"/>
  <c r="A31" i="1"/>
  <c r="A30" i="1"/>
  <c r="A29" i="1"/>
  <c r="A28" i="1"/>
  <c r="A27" i="1"/>
  <c r="A26" i="1"/>
  <c r="A23" i="1"/>
  <c r="H51" i="1" l="1"/>
  <c r="N51" i="1"/>
  <c r="K51" i="1"/>
  <c r="Q51" i="1"/>
  <c r="E51" i="1"/>
  <c r="H26" i="1"/>
  <c r="N26" i="1"/>
  <c r="E26" i="1"/>
  <c r="K26" i="1"/>
  <c r="Q26" i="1"/>
  <c r="H34" i="1"/>
  <c r="N34" i="1"/>
  <c r="K34" i="1"/>
  <c r="Q34" i="1"/>
  <c r="E24" i="1"/>
  <c r="K24" i="1"/>
  <c r="Q24" i="1"/>
  <c r="H24" i="1"/>
  <c r="N24" i="1"/>
  <c r="H27" i="1"/>
  <c r="N27" i="1"/>
  <c r="E27" i="1"/>
  <c r="K27" i="1"/>
  <c r="Q27" i="1"/>
  <c r="N42" i="1"/>
  <c r="H42" i="1"/>
  <c r="E42" i="1"/>
  <c r="K42" i="1"/>
  <c r="Q42" i="1"/>
  <c r="E3" i="1"/>
  <c r="K3" i="1"/>
  <c r="H3" i="1"/>
  <c r="N3" i="1"/>
  <c r="Q3" i="1"/>
  <c r="H43" i="1"/>
  <c r="N43" i="1"/>
  <c r="K43" i="1"/>
  <c r="E43" i="1"/>
  <c r="Q43" i="1"/>
  <c r="E44" i="1"/>
  <c r="K44" i="1"/>
  <c r="Q44" i="1"/>
  <c r="H44" i="1"/>
  <c r="N44" i="1"/>
  <c r="E30" i="1"/>
  <c r="K30" i="1"/>
  <c r="Q30" i="1"/>
  <c r="H30" i="1"/>
  <c r="N30" i="1"/>
  <c r="E47" i="1"/>
  <c r="K47" i="1"/>
  <c r="Q47" i="1"/>
  <c r="H47" i="1"/>
  <c r="N47" i="1"/>
  <c r="H25" i="1"/>
  <c r="N25" i="1"/>
  <c r="K25" i="1"/>
  <c r="Q25" i="1"/>
  <c r="E25" i="1"/>
  <c r="E5" i="1"/>
  <c r="K5" i="1"/>
  <c r="H5" i="1"/>
  <c r="N5" i="1"/>
  <c r="Q5" i="1"/>
  <c r="E29" i="1"/>
  <c r="K29" i="1"/>
  <c r="Q29" i="1"/>
  <c r="H29" i="1"/>
  <c r="N29" i="1"/>
  <c r="E31" i="1"/>
  <c r="K31" i="1"/>
  <c r="Q31" i="1"/>
  <c r="H31" i="1"/>
  <c r="N31" i="1"/>
  <c r="Q48" i="1"/>
  <c r="N48" i="1"/>
  <c r="E48" i="1"/>
  <c r="K48" i="1"/>
  <c r="H48" i="1"/>
  <c r="H33" i="1"/>
  <c r="N33" i="1"/>
  <c r="K33" i="1"/>
  <c r="Q33" i="1"/>
  <c r="E33" i="1"/>
  <c r="H28" i="1"/>
  <c r="K28" i="1"/>
  <c r="Q28" i="1"/>
  <c r="N28" i="1"/>
  <c r="E28" i="1"/>
  <c r="E23" i="1"/>
  <c r="K23" i="1"/>
  <c r="Q23" i="1"/>
  <c r="H23" i="1"/>
  <c r="N23" i="1"/>
  <c r="E32" i="1"/>
  <c r="K32" i="1"/>
  <c r="Q32" i="1"/>
  <c r="H32" i="1"/>
  <c r="N32" i="1"/>
  <c r="N49" i="1"/>
  <c r="E49" i="1"/>
  <c r="K49" i="1"/>
  <c r="Q49" i="1"/>
  <c r="H49" i="1"/>
  <c r="E52" i="1" l="1"/>
  <c r="D53" i="1" s="1"/>
  <c r="D56" i="1" s="1"/>
  <c r="K52" i="1"/>
  <c r="J53" i="1" s="1"/>
  <c r="D58" i="1" s="1"/>
  <c r="Q52" i="1"/>
  <c r="P53" i="1" s="1"/>
  <c r="D60" i="1" s="1"/>
  <c r="N52" i="1"/>
  <c r="M53" i="1" s="1"/>
  <c r="D59" i="1" s="1"/>
  <c r="H52" i="1"/>
  <c r="G53" i="1" s="1"/>
  <c r="D57" i="1" s="1"/>
  <c r="F67" i="2" l="1"/>
  <c r="F87" i="2" l="1"/>
  <c r="F69" i="2"/>
</calcChain>
</file>

<file path=xl/sharedStrings.xml><?xml version="1.0" encoding="utf-8"?>
<sst xmlns="http://schemas.openxmlformats.org/spreadsheetml/2006/main" count="165" uniqueCount="111">
  <si>
    <t>Measles</t>
  </si>
  <si>
    <t>Rubella</t>
  </si>
  <si>
    <t>Scarlet fever</t>
  </si>
  <si>
    <t>Scarlet Fever</t>
  </si>
  <si>
    <t>Parvovirus Infection</t>
  </si>
  <si>
    <t>Findings</t>
  </si>
  <si>
    <t>Case</t>
  </si>
  <si>
    <t>Charasteristics of Rash</t>
  </si>
  <si>
    <t>painful or not</t>
  </si>
  <si>
    <t>Itchy or not</t>
  </si>
  <si>
    <t>Raised or bumpy?</t>
  </si>
  <si>
    <t>Fluid filled blisters</t>
  </si>
  <si>
    <t>sandpaper like</t>
  </si>
  <si>
    <t>Other symptoms</t>
  </si>
  <si>
    <t>High fever</t>
  </si>
  <si>
    <t>Low fever</t>
  </si>
  <si>
    <t>Cough</t>
  </si>
  <si>
    <t>Runny nose</t>
  </si>
  <si>
    <t>Red, watery eyes</t>
  </si>
  <si>
    <t>sore throat</t>
  </si>
  <si>
    <t>headache</t>
  </si>
  <si>
    <t>loss of appetite</t>
  </si>
  <si>
    <t>sneezing</t>
  </si>
  <si>
    <t>swollen neck glands</t>
  </si>
  <si>
    <t>strawberry tongue</t>
  </si>
  <si>
    <t>spots in mouth (koplik spots)</t>
  </si>
  <si>
    <t>Vaccination status</t>
  </si>
  <si>
    <t>MMR</t>
  </si>
  <si>
    <t>MMRV</t>
  </si>
  <si>
    <t>Complications</t>
  </si>
  <si>
    <t>Arthritis</t>
  </si>
  <si>
    <t>pneumona</t>
  </si>
  <si>
    <t>ear infection</t>
  </si>
  <si>
    <t>Diarrhea</t>
  </si>
  <si>
    <t>Incubation period, &lt;1 week</t>
  </si>
  <si>
    <t>Incubation period, 1&lt;x&lt;=2 weeks</t>
  </si>
  <si>
    <t>Incubation period, &gt;2 weeks</t>
  </si>
  <si>
    <t>color, yellow - red</t>
  </si>
  <si>
    <t>Color, Brown - red</t>
  </si>
  <si>
    <t>color, pink - red</t>
  </si>
  <si>
    <t>Personal and Background Information</t>
  </si>
  <si>
    <t>Name</t>
  </si>
  <si>
    <t>Age</t>
  </si>
  <si>
    <t>Gender</t>
  </si>
  <si>
    <t>Varicela vaccine</t>
  </si>
  <si>
    <t>Characteristics of Rash</t>
  </si>
  <si>
    <t>Where did the rash first appeared</t>
  </si>
  <si>
    <t>What is the color of the rash</t>
  </si>
  <si>
    <t>How long the rash was there</t>
  </si>
  <si>
    <t>Is the rash painfull?</t>
  </si>
  <si>
    <t>Is the rash Itchy?</t>
  </si>
  <si>
    <t>How does the rash looks like</t>
  </si>
  <si>
    <t>Does the rash have fluid fill blisters on the top?</t>
  </si>
  <si>
    <t>Start , on face</t>
  </si>
  <si>
    <t>Start, on neck</t>
  </si>
  <si>
    <t>start, on cheek</t>
  </si>
  <si>
    <t>start, on body</t>
  </si>
  <si>
    <t>spread across, arms, legs&amp; trunk</t>
  </si>
  <si>
    <t>spread across whole body</t>
  </si>
  <si>
    <t>spread across, chest and abdomen</t>
  </si>
  <si>
    <t>Where is the rash spread across</t>
  </si>
  <si>
    <t>Red-Yellow</t>
  </si>
  <si>
    <t>Yes</t>
  </si>
  <si>
    <t>No</t>
  </si>
  <si>
    <t>Symptoms</t>
  </si>
  <si>
    <t>High Fever</t>
  </si>
  <si>
    <t>Low Fever</t>
  </si>
  <si>
    <t>Neck</t>
  </si>
  <si>
    <t>Arms legs &amp; trunk</t>
  </si>
  <si>
    <t>More than 1 week</t>
  </si>
  <si>
    <t>Sandpaper like</t>
  </si>
  <si>
    <t>XYZ</t>
  </si>
  <si>
    <t>Male</t>
  </si>
  <si>
    <t>Report</t>
  </si>
  <si>
    <t>The suspected disease is</t>
  </si>
  <si>
    <t>Information about the disease</t>
  </si>
  <si>
    <t>Things you can do yourself</t>
  </si>
  <si>
    <t>Bacterial Infection</t>
  </si>
  <si>
    <t xml:space="preserve">A CDSS system designed to help you suspect the cause of your child's rash and further give recommendations. </t>
  </si>
  <si>
    <t>Let's start with the symptoms that's troubling you most</t>
  </si>
  <si>
    <t>Fill out the Questionnaires below</t>
  </si>
  <si>
    <t>Note: This system just provides the suspected result and can be used for prilimarly analysis. Please seek professional help and don't rely completely on the system</t>
  </si>
  <si>
    <t>Chickenpox</t>
  </si>
  <si>
    <t>About the disease</t>
  </si>
  <si>
    <t>Rubella is a contagious disease caused by a virus. Most people who get rubella usually have a mild illness, with symptoms that can include a low-grade fever, sore throat, and a rash that starts on the face and spreads to the rest of the body. Rubella can cause a miscarriage or serious birth defects in a developing baby if a woman is infected while she is pregnant. The best protection against rubella is MMR (measles-mumps-rubella) vaccine.</t>
  </si>
  <si>
    <t>Tips:</t>
  </si>
  <si>
    <t>drinking cool fluids
eating soft foods if you have a sore throat
taking painkillers like paracetamol to bring down a high temperature (do not give aspirin to children under 16)
using calamine lotion or antihistamine tablets to ease itching</t>
  </si>
  <si>
    <t>Parvovirus infection</t>
  </si>
  <si>
    <t>Measles, also called 10-day measles, rubeola, is a very contagious viral illness that results in a distinct rash. It is spread from one child to another through direct contact with discharge from the nose and throat, or via air-borne droplets from an infected child. Measles is a highly contagious disease that usually consists of a rash, fever, and cough.</t>
  </si>
  <si>
    <t>Scarlet fever is a contagious infection that mostly affects young children. It's easily treated with antibiotics.Scarlet fever is a bacterial illness that mainly affects children. It causes a distinctive pink-red rash. The illness is caused by Streptococcus pyogenes bacteria, also known as Group A Streptococcus, which are found on the skin and in the throat</t>
  </si>
  <si>
    <t>Chickenpox (also called varicella) is a highly infectious disease, usually associated with childhood.The disease is caused by the varicella-zoster virus (VZV), a form of the herpes virus. Transmission occurs from person-to-person by direct contact or through the air.
Chickenpox most commonly occurs in children between the ages of 5 and 9</t>
  </si>
  <si>
    <t>Fifth disease is a viral illness that causes a rash (exanthem). Fifth disease is also called Parvovirus Infection. And it's known as "slapped cheek" disease. This is because the rash can cause a child's cheeks to become very red. Fifth disease is spread from one child to another through direct contact with fluid from the nose and throat. It can also be spread through contact with infected blood. It is somewhat contagious.</t>
  </si>
  <si>
    <t>rest and drink plenty fluids, such as water, to avoid dehydration
take paracetamol or ibuprofen to relieve a high temperature – do not give aspirin to children under 16 years
use cotton wool soaked in warm water to gently remove any crusts from your or your child's eye</t>
  </si>
  <si>
    <t>get plenty of rest
drink lots of fluids, like water or squash
take paracetamol or ibuprofen if you're uncomfortable – do not give aspirin to children under 16</t>
  </si>
  <si>
    <t>drink plenty of fluid (try ice lollies if your child is not drinking) to avoid dehydration
take paracetamol to help with pain and discomfort
cut your child's fingernails and put socks on their hands at night to stop them scratching
use cooling creams or gels from a pharmacy
speak to a pharmacist about using antihistamine medicine to help itching
bathe in cool water and pat the skin dry (do not rub)
dress in loose clothes</t>
  </si>
  <si>
    <t>drink plenty of fluids to avoid dehydration – babies should continue their normal feeds
take paracetamol or ibuprofen for a high temperature, headaches or joint pain
use moisturiser on itchy skin
speak to a pharmacist about itchy skin – they can recommend the best antihistamine for children</t>
  </si>
  <si>
    <t>Chicken pox</t>
  </si>
  <si>
    <t>Note</t>
  </si>
  <si>
    <t>This system only provides primary information. Please go to a doctor to seek right teatment and tests</t>
  </si>
  <si>
    <t>Information for results:</t>
  </si>
  <si>
    <t>Advice:</t>
  </si>
  <si>
    <t>Please recommend a physician and take the necessary tests.</t>
  </si>
  <si>
    <t>Vomitting</t>
  </si>
  <si>
    <t>Diffuclty swallowing</t>
  </si>
  <si>
    <t>Stomach ache</t>
  </si>
  <si>
    <t>Legend:</t>
  </si>
  <si>
    <r>
      <t xml:space="preserve">The finding/observation should </t>
    </r>
    <r>
      <rPr>
        <b/>
        <sz val="10"/>
        <color rgb="FF000000"/>
        <rFont val="Arial"/>
        <family val="2"/>
      </rPr>
      <t>not be present</t>
    </r>
    <r>
      <rPr>
        <sz val="10"/>
        <color rgb="FF000000"/>
        <rFont val="Arial"/>
        <family val="2"/>
      </rPr>
      <t xml:space="preserve"> in this condition, i.e. the finding/observation refutes this diagnostic hypothesis.</t>
    </r>
  </si>
  <si>
    <r>
      <t xml:space="preserve">The relation between the finding/observation and the condition is </t>
    </r>
    <r>
      <rPr>
        <b/>
        <sz val="10"/>
        <color rgb="FF000000"/>
        <rFont val="Arial"/>
        <family val="2"/>
      </rPr>
      <t>unknown</t>
    </r>
    <r>
      <rPr>
        <sz val="10"/>
        <color rgb="FF000000"/>
        <rFont val="Arial"/>
        <family val="2"/>
      </rPr>
      <t>.</t>
    </r>
  </si>
  <si>
    <r>
      <t xml:space="preserve">The finding/observation may </t>
    </r>
    <r>
      <rPr>
        <b/>
        <sz val="10"/>
        <color rgb="FF000000"/>
        <rFont val="Arial"/>
        <family val="2"/>
      </rPr>
      <t>be present</t>
    </r>
    <r>
      <rPr>
        <sz val="10"/>
        <color rgb="FF000000"/>
        <rFont val="Arial"/>
        <family val="2"/>
      </rPr>
      <t xml:space="preserve"> in this condition i.e. the finding/observation reinforces this diagnostic hypothesis.</t>
    </r>
  </si>
  <si>
    <r>
      <t xml:space="preserve">The finding/observation </t>
    </r>
    <r>
      <rPr>
        <b/>
        <sz val="10"/>
        <color rgb="FF000000"/>
        <rFont val="Arial"/>
        <family val="2"/>
      </rPr>
      <t>is often present</t>
    </r>
    <r>
      <rPr>
        <sz val="10"/>
        <color rgb="FF000000"/>
        <rFont val="Arial"/>
        <family val="2"/>
      </rPr>
      <t xml:space="preserve"> in this condition and/or is </t>
    </r>
    <r>
      <rPr>
        <b/>
        <sz val="10"/>
        <color rgb="FF000000"/>
        <rFont val="Arial"/>
        <family val="2"/>
      </rPr>
      <t>typical</t>
    </r>
    <r>
      <rPr>
        <sz val="10"/>
        <color rgb="FF000000"/>
        <rFont val="Arial"/>
        <family val="2"/>
      </rPr>
      <t xml:space="preserve"> for this condition, i.e. the finding/observation strongly reinforces this diagnostic hypothesis.</t>
    </r>
  </si>
  <si>
    <t>The finding/observation cannot occur at all in this condition. i.e., strongly not at all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</si>
</sst>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6"/>
      <color theme="5"/>
      <name val="Calibri"/>
      <family val="2"/>
      <scheme val="minor"/>
    </font>
    <font>
      <b/>
      <sz val="10"/>
      <name val="Arial"/>
      <family val="2"/>
    </font>
    <font>
      <sz val="10"/>
      <name val="Arial"/>
      <family val="2"/>
    </font>
    <font>
      <sz val="10"/>
      <color rgb="FF000000"/>
      <name val="Arial"/>
      <family val="2"/>
    </font>
    <font>
      <b/>
      <sz val="10"/>
      <color rgb="FF000000"/>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B91B0"/>
        <bgColor indexed="64"/>
      </patternFill>
    </fill>
    <fill>
      <patternFill patternType="solid">
        <fgColor theme="9" tint="0.39997558519241921"/>
        <bgColor indexed="64"/>
      </patternFill>
    </fill>
    <fill>
      <patternFill patternType="solid">
        <fgColor rgb="FFFF817C"/>
        <bgColor indexed="64"/>
      </patternFill>
    </fill>
    <fill>
      <patternFill patternType="solid">
        <fgColor rgb="FFC4B4FF"/>
        <bgColor indexed="64"/>
      </patternFill>
    </fill>
    <fill>
      <patternFill patternType="solid">
        <fgColor theme="5"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applyAlignment="1">
      <alignment wrapText="1"/>
    </xf>
    <xf numFmtId="0" fontId="0" fillId="0" borderId="0" xfId="0" applyAlignment="1">
      <alignment horizontal="center"/>
    </xf>
    <xf numFmtId="0" fontId="1" fillId="2" borderId="0" xfId="0" applyFont="1" applyFill="1"/>
    <xf numFmtId="0" fontId="0" fillId="0" borderId="11"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2" xfId="0" applyBorder="1"/>
    <xf numFmtId="0" fontId="1" fillId="3" borderId="0" xfId="0" applyFont="1" applyFill="1" applyAlignment="1">
      <alignment horizontal="center" vertical="center"/>
    </xf>
    <xf numFmtId="0" fontId="1" fillId="3" borderId="0" xfId="0" applyFont="1" applyFill="1" applyAlignment="1">
      <alignment horizontal="center" vertical="center"/>
    </xf>
    <xf numFmtId="0" fontId="0" fillId="0" borderId="9" xfId="0" applyFill="1" applyBorder="1"/>
    <xf numFmtId="0" fontId="0" fillId="0" borderId="0"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6" xfId="0" applyBorder="1"/>
    <xf numFmtId="0" fontId="0" fillId="0" borderId="11" xfId="0" applyBorder="1"/>
    <xf numFmtId="0" fontId="0" fillId="0" borderId="0" xfId="0" applyFill="1" applyBorder="1"/>
    <xf numFmtId="0" fontId="1" fillId="3" borderId="11" xfId="0" applyFont="1" applyFill="1" applyBorder="1" applyAlignment="1">
      <alignment horizontal="center" vertical="center"/>
    </xf>
    <xf numFmtId="0" fontId="0" fillId="0" borderId="6" xfId="0" applyBorder="1" applyAlignment="1">
      <alignment horizontal="center"/>
    </xf>
    <xf numFmtId="0" fontId="1" fillId="3" borderId="0" xfId="0" applyFont="1" applyFill="1" applyBorder="1" applyAlignment="1">
      <alignment horizontal="center" vertical="center" wrapText="1"/>
    </xf>
    <xf numFmtId="0" fontId="0" fillId="0" borderId="0" xfId="0" applyAlignment="1">
      <alignment horizontal="center"/>
    </xf>
    <xf numFmtId="0" fontId="3" fillId="0" borderId="0" xfId="0" applyFont="1"/>
    <xf numFmtId="0" fontId="2" fillId="0" borderId="0" xfId="0" applyFont="1"/>
    <xf numFmtId="0" fontId="4" fillId="0" borderId="0" xfId="0" applyFont="1"/>
    <xf numFmtId="0" fontId="5" fillId="0" borderId="0" xfId="0" applyFont="1"/>
    <xf numFmtId="0" fontId="0" fillId="0" borderId="0"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vertical="top" wrapText="1"/>
    </xf>
    <xf numFmtId="0" fontId="0" fillId="0" borderId="8" xfId="0" applyBorder="1" applyAlignment="1">
      <alignment horizontal="left" vertical="top"/>
    </xf>
    <xf numFmtId="0" fontId="0" fillId="0" borderId="0" xfId="0" applyBorder="1" applyAlignment="1">
      <alignment horizontal="left" vertical="top"/>
    </xf>
    <xf numFmtId="0" fontId="0" fillId="10" borderId="0" xfId="0" applyFill="1"/>
    <xf numFmtId="0" fontId="0" fillId="10" borderId="0" xfId="0" applyFill="1" applyAlignment="1">
      <alignment wrapText="1"/>
    </xf>
    <xf numFmtId="0" fontId="0" fillId="11" borderId="5" xfId="0" applyFill="1" applyBorder="1"/>
    <xf numFmtId="0" fontId="0" fillId="11" borderId="6" xfId="0"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 fillId="7" borderId="1" xfId="0" applyFon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2" fillId="2" borderId="1" xfId="0" applyFont="1" applyFill="1" applyBorder="1" applyAlignment="1">
      <alignment horizont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0" fillId="0" borderId="0" xfId="0" applyBorder="1" applyAlignment="1">
      <alignment horizontal="center" vertical="top" wrapText="1"/>
    </xf>
    <xf numFmtId="0" fontId="0" fillId="0" borderId="9" xfId="0" applyBorder="1" applyAlignment="1">
      <alignment horizontal="center" vertical="top" wrapText="1"/>
    </xf>
    <xf numFmtId="0" fontId="1" fillId="0" borderId="0" xfId="0" applyFont="1" applyBorder="1" applyAlignment="1">
      <alignment horizontal="center" vertical="top" wrapText="1"/>
    </xf>
    <xf numFmtId="0" fontId="1" fillId="0" borderId="9"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0" fillId="0" borderId="8" xfId="0" applyBorder="1" applyAlignment="1">
      <alignment horizontal="left" vertical="top"/>
    </xf>
    <xf numFmtId="0" fontId="0" fillId="0" borderId="0" xfId="0" applyBorder="1" applyAlignment="1">
      <alignment horizontal="left" vertical="top"/>
    </xf>
    <xf numFmtId="0" fontId="1" fillId="0" borderId="0" xfId="0" applyFont="1" applyBorder="1" applyAlignment="1">
      <alignment horizontal="center" vertical="top"/>
    </xf>
    <xf numFmtId="0" fontId="1" fillId="0" borderId="9" xfId="0" applyFont="1" applyBorder="1" applyAlignment="1">
      <alignment horizontal="center" vertical="top"/>
    </xf>
    <xf numFmtId="0" fontId="1" fillId="0" borderId="8" xfId="0" applyFont="1" applyBorder="1" applyAlignment="1">
      <alignment horizontal="left" vertical="top"/>
    </xf>
    <xf numFmtId="0" fontId="1" fillId="0" borderId="0"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0" fillId="0" borderId="11" xfId="0" applyBorder="1" applyAlignment="1">
      <alignment horizontal="center" vertical="top" wrapText="1"/>
    </xf>
    <xf numFmtId="0" fontId="1" fillId="3" borderId="0" xfId="0" applyFont="1" applyFill="1" applyAlignment="1">
      <alignment horizontal="center" vertical="center"/>
    </xf>
    <xf numFmtId="0" fontId="1" fillId="3" borderId="11" xfId="0" applyFont="1" applyFill="1" applyBorder="1" applyAlignment="1">
      <alignment horizontal="center" vertical="center"/>
    </xf>
    <xf numFmtId="0" fontId="1" fillId="3" borderId="11" xfId="0" applyFont="1" applyFill="1" applyBorder="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11" borderId="6" xfId="0" applyFill="1" applyBorder="1" applyAlignment="1">
      <alignment horizontal="center" vertical="top"/>
    </xf>
    <xf numFmtId="0" fontId="0" fillId="11" borderId="0" xfId="0" applyFill="1" applyAlignment="1">
      <alignment horizontal="center" vertical="top"/>
    </xf>
    <xf numFmtId="0" fontId="1" fillId="9" borderId="0" xfId="0" applyFont="1" applyFill="1" applyAlignment="1">
      <alignment horizontal="center" vertical="center"/>
    </xf>
    <xf numFmtId="0" fontId="1" fillId="9" borderId="11" xfId="0" applyFont="1" applyFill="1" applyBorder="1" applyAlignment="1">
      <alignment horizontal="center" vertical="center"/>
    </xf>
    <xf numFmtId="0" fontId="0" fillId="11" borderId="8" xfId="0" applyFill="1" applyBorder="1" applyAlignment="1">
      <alignment horizontal="center" vertical="top" wrapText="1"/>
    </xf>
    <xf numFmtId="0" fontId="0" fillId="11" borderId="10" xfId="0" applyFill="1" applyBorder="1" applyAlignment="1">
      <alignment horizontal="center" vertical="top" wrapText="1"/>
    </xf>
    <xf numFmtId="0" fontId="0" fillId="0" borderId="6" xfId="0" applyBorder="1" applyAlignment="1">
      <alignment horizontal="center" vertical="top" wrapText="1"/>
    </xf>
    <xf numFmtId="0" fontId="0" fillId="0" borderId="6" xfId="0" applyBorder="1" applyAlignment="1">
      <alignment horizontal="center" vertical="top"/>
    </xf>
    <xf numFmtId="0" fontId="0" fillId="0" borderId="6" xfId="0" applyBorder="1" applyAlignment="1">
      <alignment horizontal="center" wrapText="1"/>
    </xf>
    <xf numFmtId="0" fontId="0" fillId="0" borderId="6" xfId="0" applyBorder="1" applyAlignment="1">
      <alignment horizontal="center"/>
    </xf>
    <xf numFmtId="0" fontId="0" fillId="0" borderId="0" xfId="0" applyAlignment="1">
      <alignment horizontal="center"/>
    </xf>
    <xf numFmtId="0" fontId="0" fillId="11" borderId="0" xfId="0" applyFill="1" applyBorder="1" applyAlignment="1">
      <alignment horizontal="center"/>
    </xf>
    <xf numFmtId="0" fontId="0" fillId="0" borderId="12" xfId="0" applyBorder="1" applyAlignment="1">
      <alignment horizontal="center" vertical="top" wrapText="1"/>
    </xf>
    <xf numFmtId="0" fontId="0" fillId="0" borderId="8" xfId="0" applyBorder="1" applyAlignment="1">
      <alignment horizontal="center" vertical="top" wrapText="1"/>
    </xf>
    <xf numFmtId="0" fontId="6" fillId="0" borderId="0" xfId="0" applyFont="1" applyAlignment="1">
      <alignment wrapText="1"/>
    </xf>
    <xf numFmtId="0" fontId="7" fillId="0" borderId="0" xfId="0" applyFont="1" applyAlignment="1">
      <alignment wrapText="1"/>
    </xf>
    <xf numFmtId="0" fontId="8" fillId="0" borderId="0" xfId="0" applyFont="1"/>
    <xf numFmtId="0" fontId="8" fillId="0" borderId="0" xfId="0" applyFont="1" applyBorder="1" applyAlignment="1">
      <alignment vertical="center"/>
    </xf>
    <xf numFmtId="0" fontId="6" fillId="5" borderId="0" xfId="0" applyFont="1" applyFill="1" applyAlignment="1">
      <alignment horizontal="center" wrapText="1"/>
    </xf>
  </cellXfs>
  <cellStyles count="1">
    <cellStyle name="Normal" xfId="0" builtinId="0"/>
  </cellStyles>
  <dxfs count="0"/>
  <tableStyles count="0" defaultTableStyle="TableStyleMedium2" defaultPivotStyle="PivotStyleLight16"/>
  <colors>
    <mruColors>
      <color rgb="FFC4B4FF"/>
      <color rgb="FFFF817C"/>
      <color rgb="FFFB91B0"/>
      <color rgb="FFFF58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669DD-1B7A-684C-9FA0-54CF6856F7DF}">
  <dimension ref="B1:L105"/>
  <sheetViews>
    <sheetView topLeftCell="A95" workbookViewId="0">
      <selection activeCell="G45" sqref="G45:H45"/>
    </sheetView>
  </sheetViews>
  <sheetFormatPr baseColWidth="10" defaultRowHeight="16" x14ac:dyDescent="0.2"/>
  <sheetData>
    <row r="1" spans="2:10" ht="21" x14ac:dyDescent="0.25">
      <c r="B1" s="34" t="s">
        <v>78</v>
      </c>
      <c r="C1" s="31"/>
      <c r="D1" s="31"/>
      <c r="E1" s="31"/>
      <c r="F1" s="31"/>
      <c r="G1" s="31"/>
      <c r="H1" s="31"/>
      <c r="I1" s="31"/>
      <c r="J1" s="31"/>
    </row>
    <row r="3" spans="2:10" ht="21" x14ac:dyDescent="0.25">
      <c r="B3" s="31" t="s">
        <v>79</v>
      </c>
      <c r="C3" s="31"/>
      <c r="D3" s="31"/>
      <c r="E3" s="31"/>
      <c r="F3" s="31"/>
    </row>
    <row r="4" spans="2:10" ht="19" x14ac:dyDescent="0.25">
      <c r="B4" s="33" t="s">
        <v>80</v>
      </c>
    </row>
    <row r="5" spans="2:10" ht="19" x14ac:dyDescent="0.25">
      <c r="B5" s="32" t="s">
        <v>81</v>
      </c>
    </row>
    <row r="6" spans="2:10" ht="19" x14ac:dyDescent="0.25">
      <c r="B6" s="32"/>
    </row>
    <row r="7" spans="2:10" ht="19" x14ac:dyDescent="0.25">
      <c r="B7" s="32"/>
    </row>
    <row r="8" spans="2:10" ht="19" x14ac:dyDescent="0.25">
      <c r="B8" s="32"/>
    </row>
    <row r="9" spans="2:10" ht="19" x14ac:dyDescent="0.25">
      <c r="B9" s="58" t="s">
        <v>40</v>
      </c>
      <c r="C9" s="59"/>
      <c r="D9" s="59"/>
      <c r="E9" s="59"/>
      <c r="F9" s="59"/>
      <c r="G9" s="59"/>
      <c r="H9" s="60"/>
    </row>
    <row r="10" spans="2:10" x14ac:dyDescent="0.2">
      <c r="B10" s="63"/>
      <c r="C10" s="61"/>
      <c r="D10" s="61"/>
      <c r="E10" s="61"/>
      <c r="F10" s="61"/>
      <c r="G10" s="61"/>
      <c r="H10" s="62"/>
    </row>
    <row r="11" spans="2:10" x14ac:dyDescent="0.2">
      <c r="B11" s="13" t="s">
        <v>41</v>
      </c>
      <c r="C11" s="14"/>
      <c r="D11" s="14"/>
      <c r="E11" s="61" t="s">
        <v>71</v>
      </c>
      <c r="F11" s="61"/>
      <c r="G11" s="61"/>
      <c r="H11" s="62"/>
    </row>
    <row r="12" spans="2:10" x14ac:dyDescent="0.2">
      <c r="B12" s="13" t="s">
        <v>42</v>
      </c>
      <c r="C12" s="14"/>
      <c r="D12" s="14"/>
      <c r="E12" s="61">
        <v>14</v>
      </c>
      <c r="F12" s="61"/>
      <c r="G12" s="61"/>
      <c r="H12" s="62"/>
    </row>
    <row r="13" spans="2:10" x14ac:dyDescent="0.2">
      <c r="B13" s="13" t="s">
        <v>43</v>
      </c>
      <c r="C13" s="14"/>
      <c r="D13" s="14"/>
      <c r="E13" s="61" t="s">
        <v>72</v>
      </c>
      <c r="F13" s="61"/>
      <c r="G13" s="61"/>
      <c r="H13" s="62"/>
    </row>
    <row r="14" spans="2:10" x14ac:dyDescent="0.2">
      <c r="B14" s="64"/>
      <c r="C14" s="65"/>
      <c r="D14" s="65"/>
      <c r="E14" s="65"/>
      <c r="F14" s="65"/>
      <c r="G14" s="65"/>
      <c r="H14" s="66"/>
    </row>
    <row r="15" spans="2:10" x14ac:dyDescent="0.2">
      <c r="B15" s="8"/>
      <c r="C15" s="8"/>
      <c r="D15" s="8"/>
      <c r="E15" s="8"/>
      <c r="F15" s="8"/>
      <c r="G15" s="8"/>
      <c r="H15" s="8"/>
    </row>
    <row r="16" spans="2:10" x14ac:dyDescent="0.2">
      <c r="B16" s="8"/>
      <c r="C16" s="8"/>
      <c r="D16" s="8"/>
      <c r="E16" s="8"/>
      <c r="F16" s="8"/>
      <c r="G16" s="8"/>
      <c r="H16" s="8"/>
    </row>
    <row r="18" spans="2:8" ht="19" x14ac:dyDescent="0.25">
      <c r="B18" s="67" t="s">
        <v>45</v>
      </c>
      <c r="C18" s="68"/>
      <c r="D18" s="68"/>
      <c r="E18" s="68"/>
      <c r="F18" s="68"/>
      <c r="G18" s="68"/>
      <c r="H18" s="69"/>
    </row>
    <row r="19" spans="2:8" x14ac:dyDescent="0.2">
      <c r="B19" s="54" t="s">
        <v>46</v>
      </c>
      <c r="C19" s="55"/>
      <c r="D19" s="55"/>
      <c r="E19" s="55"/>
      <c r="F19" s="56"/>
      <c r="G19" s="49" t="s">
        <v>67</v>
      </c>
      <c r="H19" s="50"/>
    </row>
    <row r="20" spans="2:8" x14ac:dyDescent="0.2">
      <c r="B20" s="54" t="s">
        <v>60</v>
      </c>
      <c r="C20" s="55"/>
      <c r="D20" s="55"/>
      <c r="E20" s="55"/>
      <c r="F20" s="56"/>
      <c r="G20" s="49" t="s">
        <v>68</v>
      </c>
      <c r="H20" s="50"/>
    </row>
    <row r="21" spans="2:8" x14ac:dyDescent="0.2">
      <c r="B21" s="54" t="s">
        <v>47</v>
      </c>
      <c r="C21" s="55"/>
      <c r="D21" s="55"/>
      <c r="E21" s="55"/>
      <c r="F21" s="56"/>
      <c r="G21" s="49" t="s">
        <v>61</v>
      </c>
      <c r="H21" s="50"/>
    </row>
    <row r="22" spans="2:8" x14ac:dyDescent="0.2">
      <c r="B22" s="54" t="s">
        <v>48</v>
      </c>
      <c r="C22" s="55"/>
      <c r="D22" s="55"/>
      <c r="E22" s="55"/>
      <c r="F22" s="56"/>
      <c r="G22" s="49" t="s">
        <v>69</v>
      </c>
      <c r="H22" s="50"/>
    </row>
    <row r="23" spans="2:8" x14ac:dyDescent="0.2">
      <c r="B23" s="54" t="s">
        <v>50</v>
      </c>
      <c r="C23" s="55"/>
      <c r="D23" s="55"/>
      <c r="E23" s="55"/>
      <c r="F23" s="56"/>
      <c r="G23" s="49" t="s">
        <v>62</v>
      </c>
      <c r="H23" s="50"/>
    </row>
    <row r="24" spans="2:8" x14ac:dyDescent="0.2">
      <c r="B24" s="54" t="s">
        <v>49</v>
      </c>
      <c r="C24" s="55"/>
      <c r="D24" s="55"/>
      <c r="E24" s="55"/>
      <c r="F24" s="56"/>
      <c r="G24" s="49" t="s">
        <v>63</v>
      </c>
      <c r="H24" s="50"/>
    </row>
    <row r="25" spans="2:8" x14ac:dyDescent="0.2">
      <c r="B25" s="54" t="s">
        <v>51</v>
      </c>
      <c r="C25" s="55"/>
      <c r="D25" s="55"/>
      <c r="E25" s="55"/>
      <c r="F25" s="56"/>
      <c r="G25" s="49" t="s">
        <v>70</v>
      </c>
      <c r="H25" s="50"/>
    </row>
    <row r="26" spans="2:8" x14ac:dyDescent="0.2">
      <c r="B26" s="54" t="s">
        <v>52</v>
      </c>
      <c r="C26" s="55"/>
      <c r="D26" s="55"/>
      <c r="E26" s="55"/>
      <c r="F26" s="56"/>
      <c r="G26" s="49" t="s">
        <v>62</v>
      </c>
      <c r="H26" s="50"/>
    </row>
    <row r="30" spans="2:8" ht="19" x14ac:dyDescent="0.25">
      <c r="B30" s="70" t="s">
        <v>64</v>
      </c>
      <c r="C30" s="71"/>
      <c r="D30" s="71"/>
      <c r="E30" s="71"/>
      <c r="F30" s="71"/>
      <c r="G30" s="71"/>
      <c r="H30" s="72"/>
    </row>
    <row r="31" spans="2:8" x14ac:dyDescent="0.2">
      <c r="B31" s="53" t="s">
        <v>65</v>
      </c>
      <c r="C31" s="53"/>
      <c r="D31" s="53"/>
      <c r="E31" s="53"/>
      <c r="F31" s="53"/>
      <c r="G31" s="52" t="s">
        <v>62</v>
      </c>
      <c r="H31" s="52"/>
    </row>
    <row r="32" spans="2:8" x14ac:dyDescent="0.2">
      <c r="B32" s="53" t="s">
        <v>66</v>
      </c>
      <c r="C32" s="53"/>
      <c r="D32" s="53"/>
      <c r="E32" s="53"/>
      <c r="F32" s="53"/>
      <c r="G32" s="52" t="s">
        <v>62</v>
      </c>
      <c r="H32" s="52"/>
    </row>
    <row r="33" spans="2:8" x14ac:dyDescent="0.2">
      <c r="B33" s="53" t="s">
        <v>16</v>
      </c>
      <c r="C33" s="53"/>
      <c r="D33" s="53"/>
      <c r="E33" s="53"/>
      <c r="F33" s="53"/>
      <c r="G33" s="52" t="s">
        <v>62</v>
      </c>
      <c r="H33" s="52"/>
    </row>
    <row r="34" spans="2:8" x14ac:dyDescent="0.2">
      <c r="B34" s="53" t="s">
        <v>17</v>
      </c>
      <c r="C34" s="53"/>
      <c r="D34" s="53"/>
      <c r="E34" s="53"/>
      <c r="F34" s="53"/>
      <c r="G34" s="52" t="s">
        <v>63</v>
      </c>
      <c r="H34" s="52"/>
    </row>
    <row r="35" spans="2:8" x14ac:dyDescent="0.2">
      <c r="B35" s="53" t="s">
        <v>18</v>
      </c>
      <c r="C35" s="53"/>
      <c r="D35" s="53"/>
      <c r="E35" s="53"/>
      <c r="F35" s="53"/>
      <c r="G35" s="52" t="s">
        <v>63</v>
      </c>
      <c r="H35" s="52"/>
    </row>
    <row r="36" spans="2:8" x14ac:dyDescent="0.2">
      <c r="B36" s="53" t="s">
        <v>19</v>
      </c>
      <c r="C36" s="53"/>
      <c r="D36" s="53"/>
      <c r="E36" s="53"/>
      <c r="F36" s="53"/>
      <c r="G36" s="52" t="s">
        <v>62</v>
      </c>
      <c r="H36" s="52"/>
    </row>
    <row r="37" spans="2:8" x14ac:dyDescent="0.2">
      <c r="B37" s="53" t="s">
        <v>20</v>
      </c>
      <c r="C37" s="53"/>
      <c r="D37" s="53"/>
      <c r="E37" s="53"/>
      <c r="F37" s="53"/>
      <c r="G37" s="52" t="s">
        <v>63</v>
      </c>
      <c r="H37" s="52"/>
    </row>
    <row r="38" spans="2:8" x14ac:dyDescent="0.2">
      <c r="B38" s="53" t="s">
        <v>21</v>
      </c>
      <c r="C38" s="53"/>
      <c r="D38" s="53"/>
      <c r="E38" s="53"/>
      <c r="F38" s="53"/>
      <c r="G38" s="52" t="s">
        <v>62</v>
      </c>
      <c r="H38" s="52"/>
    </row>
    <row r="39" spans="2:8" x14ac:dyDescent="0.2">
      <c r="B39" s="53" t="s">
        <v>22</v>
      </c>
      <c r="C39" s="53"/>
      <c r="D39" s="53"/>
      <c r="E39" s="53"/>
      <c r="F39" s="53"/>
      <c r="G39" s="52" t="s">
        <v>62</v>
      </c>
      <c r="H39" s="52"/>
    </row>
    <row r="40" spans="2:8" x14ac:dyDescent="0.2">
      <c r="B40" s="53" t="s">
        <v>23</v>
      </c>
      <c r="C40" s="53"/>
      <c r="D40" s="53"/>
      <c r="E40" s="53"/>
      <c r="F40" s="53"/>
      <c r="G40" s="52" t="s">
        <v>63</v>
      </c>
      <c r="H40" s="52"/>
    </row>
    <row r="41" spans="2:8" x14ac:dyDescent="0.2">
      <c r="B41" s="53" t="s">
        <v>24</v>
      </c>
      <c r="C41" s="53"/>
      <c r="D41" s="53"/>
      <c r="E41" s="53"/>
      <c r="F41" s="53"/>
      <c r="G41" s="52" t="s">
        <v>63</v>
      </c>
      <c r="H41" s="52"/>
    </row>
    <row r="42" spans="2:8" x14ac:dyDescent="0.2">
      <c r="B42" s="53" t="s">
        <v>25</v>
      </c>
      <c r="C42" s="53"/>
      <c r="D42" s="53"/>
      <c r="E42" s="53"/>
      <c r="F42" s="53"/>
      <c r="G42" s="52" t="s">
        <v>62</v>
      </c>
      <c r="H42" s="52"/>
    </row>
    <row r="43" spans="2:8" x14ac:dyDescent="0.2">
      <c r="B43" s="54" t="s">
        <v>102</v>
      </c>
      <c r="C43" s="55"/>
      <c r="D43" s="55"/>
      <c r="E43" s="55"/>
      <c r="F43" s="56"/>
      <c r="G43" s="49" t="s">
        <v>62</v>
      </c>
      <c r="H43" s="50"/>
    </row>
    <row r="44" spans="2:8" x14ac:dyDescent="0.2">
      <c r="B44" s="54" t="s">
        <v>103</v>
      </c>
      <c r="C44" s="55"/>
      <c r="D44" s="55"/>
      <c r="E44" s="55"/>
      <c r="F44" s="56"/>
      <c r="G44" s="49" t="s">
        <v>62</v>
      </c>
      <c r="H44" s="50"/>
    </row>
    <row r="45" spans="2:8" x14ac:dyDescent="0.2">
      <c r="B45" s="54" t="s">
        <v>104</v>
      </c>
      <c r="C45" s="55"/>
      <c r="D45" s="55"/>
      <c r="E45" s="55"/>
      <c r="F45" s="56"/>
      <c r="G45" s="49" t="s">
        <v>62</v>
      </c>
      <c r="H45" s="50"/>
    </row>
    <row r="49" spans="2:8" ht="19" x14ac:dyDescent="0.25">
      <c r="B49" s="57" t="s">
        <v>26</v>
      </c>
      <c r="C49" s="57"/>
      <c r="D49" s="57"/>
      <c r="E49" s="57"/>
      <c r="F49" s="57"/>
      <c r="G49" s="57"/>
      <c r="H49" s="57"/>
    </row>
    <row r="50" spans="2:8" x14ac:dyDescent="0.2">
      <c r="B50" s="47" t="s">
        <v>27</v>
      </c>
      <c r="C50" s="47"/>
      <c r="D50" s="47"/>
      <c r="E50" s="47"/>
      <c r="F50" s="47"/>
      <c r="G50" s="48" t="s">
        <v>63</v>
      </c>
      <c r="H50" s="48"/>
    </row>
    <row r="51" spans="2:8" x14ac:dyDescent="0.2">
      <c r="B51" s="47" t="s">
        <v>28</v>
      </c>
      <c r="C51" s="47"/>
      <c r="D51" s="47"/>
      <c r="E51" s="47"/>
      <c r="F51" s="47"/>
      <c r="G51" s="48" t="s">
        <v>62</v>
      </c>
      <c r="H51" s="48"/>
    </row>
    <row r="52" spans="2:8" x14ac:dyDescent="0.2">
      <c r="B52" s="47" t="s">
        <v>44</v>
      </c>
      <c r="C52" s="47"/>
      <c r="D52" s="47"/>
      <c r="E52" s="47"/>
      <c r="F52" s="47"/>
      <c r="G52" s="48" t="s">
        <v>63</v>
      </c>
      <c r="H52" s="48"/>
    </row>
    <row r="56" spans="2:8" ht="19" x14ac:dyDescent="0.25">
      <c r="B56" s="51" t="s">
        <v>29</v>
      </c>
      <c r="C56" s="51"/>
      <c r="D56" s="51"/>
      <c r="E56" s="51"/>
      <c r="F56" s="51"/>
      <c r="G56" s="51"/>
      <c r="H56" s="51"/>
    </row>
    <row r="57" spans="2:8" x14ac:dyDescent="0.2">
      <c r="B57" s="47" t="s">
        <v>30</v>
      </c>
      <c r="C57" s="47"/>
      <c r="D57" s="47"/>
      <c r="E57" s="47"/>
      <c r="F57" s="47"/>
      <c r="G57" s="48" t="s">
        <v>63</v>
      </c>
      <c r="H57" s="48"/>
    </row>
    <row r="58" spans="2:8" x14ac:dyDescent="0.2">
      <c r="B58" s="47" t="s">
        <v>31</v>
      </c>
      <c r="C58" s="47"/>
      <c r="D58" s="47"/>
      <c r="E58" s="47"/>
      <c r="F58" s="47"/>
      <c r="G58" s="48" t="s">
        <v>63</v>
      </c>
      <c r="H58" s="48"/>
    </row>
    <row r="59" spans="2:8" x14ac:dyDescent="0.2">
      <c r="B59" s="47" t="s">
        <v>32</v>
      </c>
      <c r="C59" s="47"/>
      <c r="D59" s="47"/>
      <c r="E59" s="47"/>
      <c r="F59" s="47"/>
      <c r="G59" s="49" t="s">
        <v>63</v>
      </c>
      <c r="H59" s="50"/>
    </row>
    <row r="60" spans="2:8" x14ac:dyDescent="0.2">
      <c r="B60" s="54" t="s">
        <v>77</v>
      </c>
      <c r="C60" s="55"/>
      <c r="D60" s="55"/>
      <c r="E60" s="55"/>
      <c r="F60" s="56"/>
      <c r="G60" s="49" t="s">
        <v>63</v>
      </c>
      <c r="H60" s="50"/>
    </row>
    <row r="61" spans="2:8" x14ac:dyDescent="0.2">
      <c r="B61" s="47" t="s">
        <v>33</v>
      </c>
      <c r="C61" s="47"/>
      <c r="D61" s="47"/>
      <c r="E61" s="47"/>
      <c r="F61" s="47"/>
      <c r="G61" s="48" t="s">
        <v>62</v>
      </c>
      <c r="H61" s="48"/>
    </row>
    <row r="65" spans="2:12" ht="19" x14ac:dyDescent="0.25">
      <c r="B65" s="44" t="s">
        <v>73</v>
      </c>
      <c r="C65" s="45"/>
      <c r="D65" s="45"/>
      <c r="E65" s="45"/>
      <c r="F65" s="45"/>
      <c r="G65" s="45"/>
      <c r="H65" s="46"/>
    </row>
    <row r="66" spans="2:12" x14ac:dyDescent="0.2">
      <c r="B66" s="13"/>
      <c r="C66" s="14"/>
      <c r="D66" s="14"/>
      <c r="E66" s="14"/>
      <c r="F66" s="14"/>
      <c r="G66" s="14"/>
      <c r="H66" s="15"/>
    </row>
    <row r="67" spans="2:12" x14ac:dyDescent="0.2">
      <c r="B67" s="79" t="s">
        <v>74</v>
      </c>
      <c r="C67" s="80"/>
      <c r="D67" s="80"/>
      <c r="E67" s="80"/>
      <c r="F67" s="81" t="str">
        <f>VLOOKUP(MAX(Calculations!D56:D60),Calculations!D56:E60,2,FALSE)</f>
        <v>Scarlet fever</v>
      </c>
      <c r="G67" s="81"/>
      <c r="H67" s="82"/>
    </row>
    <row r="68" spans="2:12" x14ac:dyDescent="0.2">
      <c r="B68" s="13"/>
      <c r="C68" s="14"/>
      <c r="D68" s="14"/>
      <c r="E68" s="14"/>
      <c r="F68" s="14"/>
      <c r="G68" s="14"/>
      <c r="H68" s="15"/>
    </row>
    <row r="69" spans="2:12" ht="16" customHeight="1" x14ac:dyDescent="0.2">
      <c r="B69" s="79" t="s">
        <v>75</v>
      </c>
      <c r="C69" s="80"/>
      <c r="D69" s="80"/>
      <c r="E69" s="80"/>
      <c r="F69" s="73" t="str">
        <f>IF($F$67=Calculations!B67,Calculations!B68, IF($F$67=Calculations!C67,Calculations!C68, IF($F$67=Calculations!F67,Calculations!F68, IF($F$67=Calculations!I67,Calculations!I68, IF($F$67=Calculations!L67,Calculations!L68)))))</f>
        <v>Scarlet fever is a contagious infection that mostly affects young children. It's easily treated with antibiotics.Scarlet fever is a bacterial illness that mainly affects children. It causes a distinctive pink-red rash. The illness is caused by Streptococcus pyogenes bacteria, also known as Group A Streptococcus, which are found on the skin and in the throat</v>
      </c>
      <c r="G69" s="73"/>
      <c r="H69" s="74"/>
      <c r="I69" s="37"/>
      <c r="J69" s="37"/>
      <c r="K69" s="37"/>
      <c r="L69" s="37"/>
    </row>
    <row r="70" spans="2:12" x14ac:dyDescent="0.2">
      <c r="B70" s="79"/>
      <c r="C70" s="80"/>
      <c r="D70" s="80"/>
      <c r="E70" s="80"/>
      <c r="F70" s="73"/>
      <c r="G70" s="73"/>
      <c r="H70" s="74"/>
      <c r="I70" s="37"/>
      <c r="J70" s="37"/>
      <c r="K70" s="37"/>
      <c r="L70" s="37"/>
    </row>
    <row r="71" spans="2:12" x14ac:dyDescent="0.2">
      <c r="B71" s="79"/>
      <c r="C71" s="80"/>
      <c r="D71" s="80"/>
      <c r="E71" s="80"/>
      <c r="F71" s="73"/>
      <c r="G71" s="73"/>
      <c r="H71" s="74"/>
      <c r="I71" s="37"/>
      <c r="J71" s="37"/>
      <c r="K71" s="37"/>
      <c r="L71" s="37"/>
    </row>
    <row r="72" spans="2:12" x14ac:dyDescent="0.2">
      <c r="B72" s="79"/>
      <c r="C72" s="80"/>
      <c r="D72" s="80"/>
      <c r="E72" s="80"/>
      <c r="F72" s="73"/>
      <c r="G72" s="73"/>
      <c r="H72" s="74"/>
      <c r="I72" s="37"/>
      <c r="J72" s="37"/>
      <c r="K72" s="37"/>
      <c r="L72" s="37"/>
    </row>
    <row r="73" spans="2:12" x14ac:dyDescent="0.2">
      <c r="B73" s="79"/>
      <c r="C73" s="80"/>
      <c r="D73" s="80"/>
      <c r="E73" s="80"/>
      <c r="F73" s="73"/>
      <c r="G73" s="73"/>
      <c r="H73" s="74"/>
      <c r="I73" s="37"/>
      <c r="J73" s="37"/>
      <c r="K73" s="37"/>
      <c r="L73" s="37"/>
    </row>
    <row r="74" spans="2:12" x14ac:dyDescent="0.2">
      <c r="B74" s="79"/>
      <c r="C74" s="80"/>
      <c r="D74" s="80"/>
      <c r="E74" s="80"/>
      <c r="F74" s="73"/>
      <c r="G74" s="73"/>
      <c r="H74" s="74"/>
      <c r="I74" s="37"/>
      <c r="J74" s="37"/>
      <c r="K74" s="37"/>
      <c r="L74" s="37"/>
    </row>
    <row r="75" spans="2:12" x14ac:dyDescent="0.2">
      <c r="B75" s="79"/>
      <c r="C75" s="80"/>
      <c r="D75" s="80"/>
      <c r="E75" s="80"/>
      <c r="F75" s="73"/>
      <c r="G75" s="73"/>
      <c r="H75" s="74"/>
      <c r="I75" s="37"/>
      <c r="J75" s="37"/>
      <c r="K75" s="37"/>
      <c r="L75" s="37"/>
    </row>
    <row r="76" spans="2:12" x14ac:dyDescent="0.2">
      <c r="B76" s="79"/>
      <c r="C76" s="80"/>
      <c r="D76" s="80"/>
      <c r="E76" s="80"/>
      <c r="F76" s="73"/>
      <c r="G76" s="73"/>
      <c r="H76" s="74"/>
      <c r="I76" s="37"/>
      <c r="J76" s="37"/>
      <c r="K76" s="37"/>
      <c r="L76" s="37"/>
    </row>
    <row r="77" spans="2:12" x14ac:dyDescent="0.2">
      <c r="B77" s="79"/>
      <c r="C77" s="80"/>
      <c r="D77" s="80"/>
      <c r="E77" s="80"/>
      <c r="F77" s="73"/>
      <c r="G77" s="73"/>
      <c r="H77" s="74"/>
      <c r="I77" s="37"/>
      <c r="J77" s="37"/>
      <c r="K77" s="37"/>
      <c r="L77" s="37"/>
    </row>
    <row r="78" spans="2:12" x14ac:dyDescent="0.2">
      <c r="B78" s="79"/>
      <c r="C78" s="80"/>
      <c r="D78" s="80"/>
      <c r="E78" s="80"/>
      <c r="F78" s="73"/>
      <c r="G78" s="73"/>
      <c r="H78" s="74"/>
      <c r="I78" s="37"/>
      <c r="J78" s="37"/>
      <c r="K78" s="37"/>
      <c r="L78" s="37"/>
    </row>
    <row r="79" spans="2:12" x14ac:dyDescent="0.2">
      <c r="B79" s="79"/>
      <c r="C79" s="80"/>
      <c r="D79" s="80"/>
      <c r="E79" s="80"/>
      <c r="F79" s="73"/>
      <c r="G79" s="73"/>
      <c r="H79" s="74"/>
      <c r="I79" s="37"/>
      <c r="J79" s="37"/>
      <c r="K79" s="37"/>
      <c r="L79" s="37"/>
    </row>
    <row r="80" spans="2:12" x14ac:dyDescent="0.2">
      <c r="B80" s="79"/>
      <c r="C80" s="80"/>
      <c r="D80" s="80"/>
      <c r="E80" s="80"/>
      <c r="F80" s="73"/>
      <c r="G80" s="73"/>
      <c r="H80" s="74"/>
      <c r="I80" s="37"/>
      <c r="J80" s="37"/>
      <c r="K80" s="37"/>
      <c r="L80" s="37"/>
    </row>
    <row r="81" spans="2:12" x14ac:dyDescent="0.2">
      <c r="B81" s="79"/>
      <c r="C81" s="80"/>
      <c r="D81" s="80"/>
      <c r="E81" s="80"/>
      <c r="F81" s="73"/>
      <c r="G81" s="73"/>
      <c r="H81" s="74"/>
      <c r="I81" s="37"/>
      <c r="J81" s="37"/>
      <c r="K81" s="37"/>
      <c r="L81" s="37"/>
    </row>
    <row r="82" spans="2:12" x14ac:dyDescent="0.2">
      <c r="B82" s="79"/>
      <c r="C82" s="80"/>
      <c r="D82" s="80"/>
      <c r="E82" s="80"/>
      <c r="F82" s="73"/>
      <c r="G82" s="73"/>
      <c r="H82" s="74"/>
      <c r="I82" s="37"/>
      <c r="J82" s="37"/>
      <c r="K82" s="37"/>
      <c r="L82" s="37"/>
    </row>
    <row r="83" spans="2:12" x14ac:dyDescent="0.2">
      <c r="B83" s="38"/>
      <c r="C83" s="39"/>
      <c r="D83" s="39"/>
      <c r="E83" s="39"/>
      <c r="F83" s="35"/>
      <c r="G83" s="35"/>
      <c r="H83" s="36"/>
      <c r="I83" s="37"/>
      <c r="J83" s="37"/>
      <c r="K83" s="37"/>
      <c r="L83" s="37"/>
    </row>
    <row r="84" spans="2:12" x14ac:dyDescent="0.2">
      <c r="B84" s="79" t="s">
        <v>100</v>
      </c>
      <c r="C84" s="80"/>
      <c r="D84" s="80"/>
      <c r="E84" s="80"/>
      <c r="F84" s="73" t="s">
        <v>101</v>
      </c>
      <c r="G84" s="73"/>
      <c r="H84" s="74"/>
      <c r="I84" s="37"/>
      <c r="J84" s="37"/>
      <c r="K84" s="37"/>
      <c r="L84" s="37"/>
    </row>
    <row r="85" spans="2:12" x14ac:dyDescent="0.2">
      <c r="B85" s="79"/>
      <c r="C85" s="80"/>
      <c r="D85" s="80"/>
      <c r="E85" s="80"/>
      <c r="F85" s="73"/>
      <c r="G85" s="73"/>
      <c r="H85" s="74"/>
      <c r="I85" s="37"/>
      <c r="J85" s="37"/>
      <c r="K85" s="37"/>
      <c r="L85" s="37"/>
    </row>
    <row r="86" spans="2:12" x14ac:dyDescent="0.2">
      <c r="B86" s="13"/>
      <c r="C86" s="14"/>
      <c r="D86" s="14"/>
      <c r="E86" s="14"/>
      <c r="F86" s="14"/>
      <c r="G86" s="14"/>
      <c r="H86" s="15"/>
    </row>
    <row r="87" spans="2:12" x14ac:dyDescent="0.2">
      <c r="B87" s="79" t="s">
        <v>76</v>
      </c>
      <c r="C87" s="80"/>
      <c r="D87" s="80"/>
      <c r="E87" s="80"/>
      <c r="F87" s="73" t="str">
        <f>IF($F$67=Calculations!B67,Calculations!B86, IF($F$67=Calculations!C67,Calculations!C86, IF($F$67=Calculations!F67,Calculations!F86, IF($F$67=Calculations!I67,Calculations!I86, IF($F$67=Calculations!L67,Calculations!L86)))))</f>
        <v>drinking cool fluids
eating soft foods if you have a sore throat
taking painkillers like paracetamol to bring down a high temperature (do not give aspirin to children under 16)
using calamine lotion or antihistamine tablets to ease itching</v>
      </c>
      <c r="G87" s="73"/>
      <c r="H87" s="74"/>
    </row>
    <row r="88" spans="2:12" x14ac:dyDescent="0.2">
      <c r="B88" s="79"/>
      <c r="C88" s="80"/>
      <c r="D88" s="80"/>
      <c r="E88" s="80"/>
      <c r="F88" s="73"/>
      <c r="G88" s="73"/>
      <c r="H88" s="74"/>
    </row>
    <row r="89" spans="2:12" x14ac:dyDescent="0.2">
      <c r="B89" s="79"/>
      <c r="C89" s="80"/>
      <c r="D89" s="80"/>
      <c r="E89" s="80"/>
      <c r="F89" s="73"/>
      <c r="G89" s="73"/>
      <c r="H89" s="74"/>
    </row>
    <row r="90" spans="2:12" x14ac:dyDescent="0.2">
      <c r="B90" s="79"/>
      <c r="C90" s="80"/>
      <c r="D90" s="80"/>
      <c r="E90" s="80"/>
      <c r="F90" s="73"/>
      <c r="G90" s="73"/>
      <c r="H90" s="74"/>
    </row>
    <row r="91" spans="2:12" x14ac:dyDescent="0.2">
      <c r="B91" s="79"/>
      <c r="C91" s="80"/>
      <c r="D91" s="80"/>
      <c r="E91" s="80"/>
      <c r="F91" s="73"/>
      <c r="G91" s="73"/>
      <c r="H91" s="74"/>
    </row>
    <row r="92" spans="2:12" x14ac:dyDescent="0.2">
      <c r="B92" s="79"/>
      <c r="C92" s="80"/>
      <c r="D92" s="80"/>
      <c r="E92" s="80"/>
      <c r="F92" s="73"/>
      <c r="G92" s="73"/>
      <c r="H92" s="74"/>
    </row>
    <row r="93" spans="2:12" x14ac:dyDescent="0.2">
      <c r="B93" s="79"/>
      <c r="C93" s="80"/>
      <c r="D93" s="80"/>
      <c r="E93" s="80"/>
      <c r="F93" s="73"/>
      <c r="G93" s="73"/>
      <c r="H93" s="74"/>
    </row>
    <row r="94" spans="2:12" x14ac:dyDescent="0.2">
      <c r="B94" s="79"/>
      <c r="C94" s="80"/>
      <c r="D94" s="80"/>
      <c r="E94" s="80"/>
      <c r="F94" s="73"/>
      <c r="G94" s="73"/>
      <c r="H94" s="74"/>
    </row>
    <row r="95" spans="2:12" x14ac:dyDescent="0.2">
      <c r="B95" s="79"/>
      <c r="C95" s="80"/>
      <c r="D95" s="80"/>
      <c r="E95" s="80"/>
      <c r="F95" s="73"/>
      <c r="G95" s="73"/>
      <c r="H95" s="74"/>
    </row>
    <row r="96" spans="2:12" x14ac:dyDescent="0.2">
      <c r="B96" s="79"/>
      <c r="C96" s="80"/>
      <c r="D96" s="80"/>
      <c r="E96" s="80"/>
      <c r="F96" s="73"/>
      <c r="G96" s="73"/>
      <c r="H96" s="74"/>
    </row>
    <row r="97" spans="2:8" x14ac:dyDescent="0.2">
      <c r="B97" s="79"/>
      <c r="C97" s="80"/>
      <c r="D97" s="80"/>
      <c r="E97" s="80"/>
      <c r="F97" s="73"/>
      <c r="G97" s="73"/>
      <c r="H97" s="74"/>
    </row>
    <row r="98" spans="2:8" x14ac:dyDescent="0.2">
      <c r="B98" s="79"/>
      <c r="C98" s="80"/>
      <c r="D98" s="80"/>
      <c r="E98" s="80"/>
      <c r="F98" s="73"/>
      <c r="G98" s="73"/>
      <c r="H98" s="74"/>
    </row>
    <row r="99" spans="2:8" x14ac:dyDescent="0.2">
      <c r="B99" s="79"/>
      <c r="C99" s="80"/>
      <c r="D99" s="80"/>
      <c r="E99" s="80"/>
      <c r="F99" s="73"/>
      <c r="G99" s="73"/>
      <c r="H99" s="74"/>
    </row>
    <row r="100" spans="2:8" x14ac:dyDescent="0.2">
      <c r="B100" s="13"/>
      <c r="C100" s="14"/>
      <c r="D100" s="14"/>
      <c r="E100" s="14"/>
      <c r="F100" s="14"/>
      <c r="G100" s="14"/>
      <c r="H100" s="15"/>
    </row>
    <row r="101" spans="2:8" x14ac:dyDescent="0.2">
      <c r="B101" s="13"/>
      <c r="C101" s="14"/>
      <c r="D101" s="14"/>
      <c r="E101" s="14"/>
      <c r="F101" s="14"/>
      <c r="G101" s="14"/>
      <c r="H101" s="15"/>
    </row>
    <row r="102" spans="2:8" x14ac:dyDescent="0.2">
      <c r="B102" s="83" t="s">
        <v>97</v>
      </c>
      <c r="C102" s="84"/>
      <c r="D102" s="84"/>
      <c r="E102" s="84"/>
      <c r="F102" s="75" t="s">
        <v>98</v>
      </c>
      <c r="G102" s="75"/>
      <c r="H102" s="76"/>
    </row>
    <row r="103" spans="2:8" x14ac:dyDescent="0.2">
      <c r="B103" s="83"/>
      <c r="C103" s="84"/>
      <c r="D103" s="84"/>
      <c r="E103" s="84"/>
      <c r="F103" s="75"/>
      <c r="G103" s="75"/>
      <c r="H103" s="76"/>
    </row>
    <row r="104" spans="2:8" x14ac:dyDescent="0.2">
      <c r="B104" s="83"/>
      <c r="C104" s="84"/>
      <c r="D104" s="84"/>
      <c r="E104" s="84"/>
      <c r="F104" s="75"/>
      <c r="G104" s="75"/>
      <c r="H104" s="76"/>
    </row>
    <row r="105" spans="2:8" x14ac:dyDescent="0.2">
      <c r="B105" s="85"/>
      <c r="C105" s="86"/>
      <c r="D105" s="86"/>
      <c r="E105" s="86"/>
      <c r="F105" s="77"/>
      <c r="G105" s="77"/>
      <c r="H105" s="78"/>
    </row>
  </sheetData>
  <mergeCells count="83">
    <mergeCell ref="F69:H82"/>
    <mergeCell ref="F87:H99"/>
    <mergeCell ref="F102:H105"/>
    <mergeCell ref="B67:E67"/>
    <mergeCell ref="F67:H67"/>
    <mergeCell ref="B87:E99"/>
    <mergeCell ref="B102:E105"/>
    <mergeCell ref="B69:E82"/>
    <mergeCell ref="B84:E85"/>
    <mergeCell ref="F84:H85"/>
    <mergeCell ref="B25:F25"/>
    <mergeCell ref="B60:F60"/>
    <mergeCell ref="G59:H59"/>
    <mergeCell ref="G60:H60"/>
    <mergeCell ref="G34:H34"/>
    <mergeCell ref="B40:F40"/>
    <mergeCell ref="B41:F41"/>
    <mergeCell ref="B30:H30"/>
    <mergeCell ref="B31:F31"/>
    <mergeCell ref="B32:F32"/>
    <mergeCell ref="B33:F33"/>
    <mergeCell ref="B34:F34"/>
    <mergeCell ref="B35:F35"/>
    <mergeCell ref="G38:H38"/>
    <mergeCell ref="G39:H39"/>
    <mergeCell ref="B36:F36"/>
    <mergeCell ref="B14:H14"/>
    <mergeCell ref="B26:F26"/>
    <mergeCell ref="G20:H20"/>
    <mergeCell ref="G19:H19"/>
    <mergeCell ref="G21:H21"/>
    <mergeCell ref="G22:H22"/>
    <mergeCell ref="G23:H23"/>
    <mergeCell ref="G24:H24"/>
    <mergeCell ref="G26:H26"/>
    <mergeCell ref="B18:H18"/>
    <mergeCell ref="B19:F19"/>
    <mergeCell ref="B20:F20"/>
    <mergeCell ref="B21:F21"/>
    <mergeCell ref="B22:F22"/>
    <mergeCell ref="B23:F23"/>
    <mergeCell ref="B24:F24"/>
    <mergeCell ref="B9:H9"/>
    <mergeCell ref="E11:H11"/>
    <mergeCell ref="E12:H12"/>
    <mergeCell ref="E13:H13"/>
    <mergeCell ref="B10:H10"/>
    <mergeCell ref="B37:F37"/>
    <mergeCell ref="B38:F38"/>
    <mergeCell ref="B39:F39"/>
    <mergeCell ref="B52:F52"/>
    <mergeCell ref="G50:H50"/>
    <mergeCell ref="G51:H51"/>
    <mergeCell ref="G52:H52"/>
    <mergeCell ref="B49:H49"/>
    <mergeCell ref="B50:F50"/>
    <mergeCell ref="B51:F51"/>
    <mergeCell ref="B45:F45"/>
    <mergeCell ref="G43:H43"/>
    <mergeCell ref="G44:H44"/>
    <mergeCell ref="G45:H45"/>
    <mergeCell ref="G25:H25"/>
    <mergeCell ref="G57:H57"/>
    <mergeCell ref="G58:H58"/>
    <mergeCell ref="B56:H56"/>
    <mergeCell ref="G40:H40"/>
    <mergeCell ref="G41:H41"/>
    <mergeCell ref="G42:H42"/>
    <mergeCell ref="B42:F42"/>
    <mergeCell ref="G31:H31"/>
    <mergeCell ref="G32:H32"/>
    <mergeCell ref="G33:H33"/>
    <mergeCell ref="G35:H35"/>
    <mergeCell ref="G36:H36"/>
    <mergeCell ref="G37:H37"/>
    <mergeCell ref="B43:F43"/>
    <mergeCell ref="B44:F44"/>
    <mergeCell ref="B65:H65"/>
    <mergeCell ref="B57:F57"/>
    <mergeCell ref="B58:F58"/>
    <mergeCell ref="B59:F59"/>
    <mergeCell ref="B61:F61"/>
    <mergeCell ref="G61:H61"/>
  </mergeCells>
  <dataValidations count="7">
    <dataValidation type="list" allowBlank="1" showInputMessage="1" showErrorMessage="1" sqref="G21" xr:uid="{E9DE70E6-254F-2440-80FD-153B718C346F}">
      <formula1>"Red-pink, Red-Brown, Red-Yellow"</formula1>
    </dataValidation>
    <dataValidation type="list" allowBlank="1" showInputMessage="1" showErrorMessage="1" sqref="G23:G24 G26 G50:G52 G31:H45" xr:uid="{6FDB10F0-6F7D-EA43-B731-D7976580B7D7}">
      <formula1>"Yes, No"</formula1>
    </dataValidation>
    <dataValidation type="list" allowBlank="1" showInputMessage="1" showErrorMessage="1" sqref="G19:H19" xr:uid="{CF475002-69EE-A94C-A3FA-89A1F41A3E49}">
      <formula1>"Face,Neck,Cheek,Rest of the body,Don't know"</formula1>
    </dataValidation>
    <dataValidation type="list" allowBlank="1" showInputMessage="1" showErrorMessage="1" sqref="G20:H20" xr:uid="{51381D7E-D302-0943-A926-01766233636B}">
      <formula1>"Arms legs &amp; trunk,Chest and abdomen,Whole body"</formula1>
    </dataValidation>
    <dataValidation type="list" allowBlank="1" showInputMessage="1" showErrorMessage="1" sqref="G22:H22" xr:uid="{96896B37-75EE-9C40-9215-93D1281BCE98}">
      <formula1>"Less than 1 week,More than 1 week,More than 2 weeks"</formula1>
    </dataValidation>
    <dataValidation type="list" allowBlank="1" showInputMessage="1" showErrorMessage="1" sqref="G25:H25" xr:uid="{32E81722-965A-E44F-BC27-5BA8BFA7694C}">
      <formula1>"Raised or Bumpy,Sandpaper like"</formula1>
    </dataValidation>
    <dataValidation type="list" allowBlank="1" showInputMessage="1" showErrorMessage="1" sqref="G57:H61" xr:uid="{AEBE10EC-5968-E04D-892D-3493AF9EBD7C}">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6512-52A0-C544-8C09-25D3FAB69B3A}">
  <dimension ref="A1:Q110"/>
  <sheetViews>
    <sheetView tabSelected="1" topLeftCell="A99" workbookViewId="0">
      <selection activeCell="M45" sqref="M45"/>
    </sheetView>
  </sheetViews>
  <sheetFormatPr baseColWidth="10" defaultRowHeight="16" x14ac:dyDescent="0.2"/>
  <cols>
    <col min="2" max="2" width="30" customWidth="1"/>
    <col min="3" max="3" width="10.83203125" customWidth="1"/>
  </cols>
  <sheetData>
    <row r="1" spans="1:17" ht="34" customHeight="1" x14ac:dyDescent="0.2">
      <c r="A1" s="18" t="s">
        <v>6</v>
      </c>
      <c r="B1" s="18" t="s">
        <v>5</v>
      </c>
      <c r="C1" s="19"/>
      <c r="D1" s="88" t="s">
        <v>0</v>
      </c>
      <c r="E1" s="88"/>
      <c r="F1" s="19"/>
      <c r="G1" s="89" t="s">
        <v>1</v>
      </c>
      <c r="H1" s="89"/>
      <c r="I1" s="27"/>
      <c r="J1" s="90" t="s">
        <v>3</v>
      </c>
      <c r="K1" s="90"/>
      <c r="L1" s="29"/>
      <c r="M1" s="88" t="s">
        <v>96</v>
      </c>
      <c r="N1" s="88"/>
      <c r="O1" s="19"/>
      <c r="P1" s="88" t="s">
        <v>4</v>
      </c>
      <c r="Q1" s="88"/>
    </row>
    <row r="2" spans="1:17" x14ac:dyDescent="0.2">
      <c r="B2" s="3" t="s">
        <v>7</v>
      </c>
      <c r="C2" s="3"/>
      <c r="D2" s="5"/>
      <c r="E2" s="12"/>
      <c r="F2" s="24"/>
      <c r="G2" s="5"/>
      <c r="H2" s="6"/>
      <c r="I2" s="28"/>
      <c r="J2" s="5"/>
      <c r="K2" s="6"/>
      <c r="L2" s="28"/>
      <c r="M2" s="5"/>
      <c r="N2" s="6"/>
      <c r="O2" s="28"/>
      <c r="P2" s="5"/>
      <c r="Q2" s="6"/>
    </row>
    <row r="3" spans="1:17" x14ac:dyDescent="0.2">
      <c r="A3" s="30">
        <f>IF(Questionnaire!$G$19="Face",1,0)</f>
        <v>0</v>
      </c>
      <c r="B3" t="s">
        <v>53</v>
      </c>
      <c r="D3" s="7">
        <v>2</v>
      </c>
      <c r="E3" s="15">
        <f t="shared" ref="E3:E20" si="0">A3*D3</f>
        <v>0</v>
      </c>
      <c r="F3" s="14"/>
      <c r="G3" s="7">
        <v>1</v>
      </c>
      <c r="H3" s="9">
        <f t="shared" ref="H3:H20" si="1">A3*G3</f>
        <v>0</v>
      </c>
      <c r="I3" s="8"/>
      <c r="J3" s="7">
        <v>-1</v>
      </c>
      <c r="K3" s="9">
        <f t="shared" ref="K3:K20" si="2">A3*J3</f>
        <v>0</v>
      </c>
      <c r="L3" s="8"/>
      <c r="M3" s="7">
        <v>0</v>
      </c>
      <c r="N3" s="9">
        <f t="shared" ref="N3:N20" si="3">A3*M3</f>
        <v>0</v>
      </c>
      <c r="O3" s="8"/>
      <c r="P3" s="7">
        <v>0</v>
      </c>
      <c r="Q3" s="9">
        <f t="shared" ref="Q3:Q20" si="4">A3*P3</f>
        <v>0</v>
      </c>
    </row>
    <row r="4" spans="1:17" x14ac:dyDescent="0.2">
      <c r="A4" s="30">
        <f>IF(Questionnaire!$G$19="Neck",1,0)</f>
        <v>1</v>
      </c>
      <c r="B4" t="s">
        <v>54</v>
      </c>
      <c r="D4" s="7">
        <v>0</v>
      </c>
      <c r="E4" s="15">
        <f t="shared" si="0"/>
        <v>0</v>
      </c>
      <c r="F4" s="14"/>
      <c r="G4" s="7">
        <v>0</v>
      </c>
      <c r="H4" s="9">
        <f t="shared" si="1"/>
        <v>0</v>
      </c>
      <c r="I4" s="8"/>
      <c r="J4" s="7">
        <v>1</v>
      </c>
      <c r="K4" s="9">
        <f t="shared" si="2"/>
        <v>1</v>
      </c>
      <c r="L4" s="8"/>
      <c r="M4" s="7">
        <v>0</v>
      </c>
      <c r="N4" s="9">
        <f t="shared" si="3"/>
        <v>0</v>
      </c>
      <c r="O4" s="8"/>
      <c r="P4" s="7">
        <v>0</v>
      </c>
      <c r="Q4" s="9">
        <f t="shared" si="4"/>
        <v>0</v>
      </c>
    </row>
    <row r="5" spans="1:17" x14ac:dyDescent="0.2">
      <c r="A5" s="30">
        <f>IF(Questionnaire!$G$19="Cheek",1,0)</f>
        <v>0</v>
      </c>
      <c r="B5" t="s">
        <v>55</v>
      </c>
      <c r="D5" s="7">
        <v>0</v>
      </c>
      <c r="E5" s="15">
        <f t="shared" si="0"/>
        <v>0</v>
      </c>
      <c r="F5" s="14"/>
      <c r="G5" s="7">
        <v>0</v>
      </c>
      <c r="H5" s="9">
        <f t="shared" si="1"/>
        <v>0</v>
      </c>
      <c r="I5" s="8"/>
      <c r="J5" s="7">
        <v>0</v>
      </c>
      <c r="K5" s="9">
        <f t="shared" si="2"/>
        <v>0</v>
      </c>
      <c r="L5" s="8"/>
      <c r="M5" s="7">
        <v>0</v>
      </c>
      <c r="N5" s="9">
        <f t="shared" si="3"/>
        <v>0</v>
      </c>
      <c r="O5" s="8"/>
      <c r="P5" s="7">
        <v>2</v>
      </c>
      <c r="Q5" s="9">
        <f t="shared" si="4"/>
        <v>0</v>
      </c>
    </row>
    <row r="6" spans="1:17" x14ac:dyDescent="0.2">
      <c r="A6" s="30">
        <f>IF(Questionnaire!$G$19="Rest of the body",1,0)</f>
        <v>0</v>
      </c>
      <c r="B6" t="s">
        <v>56</v>
      </c>
      <c r="D6" s="7">
        <v>0</v>
      </c>
      <c r="E6" s="15">
        <f t="shared" si="0"/>
        <v>0</v>
      </c>
      <c r="F6" s="14"/>
      <c r="G6" s="7">
        <v>0</v>
      </c>
      <c r="H6" s="9">
        <f t="shared" si="1"/>
        <v>0</v>
      </c>
      <c r="I6" s="8"/>
      <c r="J6" s="7">
        <v>0</v>
      </c>
      <c r="K6" s="9">
        <f t="shared" si="2"/>
        <v>0</v>
      </c>
      <c r="L6" s="8"/>
      <c r="M6" s="7">
        <v>2</v>
      </c>
      <c r="N6" s="9">
        <f t="shared" si="3"/>
        <v>0</v>
      </c>
      <c r="O6" s="8"/>
      <c r="P6" s="7">
        <v>0</v>
      </c>
      <c r="Q6" s="9">
        <f t="shared" si="4"/>
        <v>0</v>
      </c>
    </row>
    <row r="7" spans="1:17" x14ac:dyDescent="0.2">
      <c r="A7" s="30">
        <f>IF(Questionnaire!$G$20="Arms legs &amp; trunk",1,0)</f>
        <v>1</v>
      </c>
      <c r="B7" t="s">
        <v>57</v>
      </c>
      <c r="D7" s="7">
        <v>1</v>
      </c>
      <c r="E7" s="15">
        <f t="shared" si="0"/>
        <v>1</v>
      </c>
      <c r="F7" s="14"/>
      <c r="G7" s="7">
        <v>0</v>
      </c>
      <c r="H7" s="9">
        <f t="shared" si="1"/>
        <v>0</v>
      </c>
      <c r="I7" s="8"/>
      <c r="J7" s="7">
        <v>0</v>
      </c>
      <c r="K7" s="9">
        <f t="shared" si="2"/>
        <v>0</v>
      </c>
      <c r="L7" s="8"/>
      <c r="M7" s="7">
        <v>0</v>
      </c>
      <c r="N7" s="9">
        <f t="shared" si="3"/>
        <v>0</v>
      </c>
      <c r="O7" s="8"/>
      <c r="P7" s="7">
        <v>1</v>
      </c>
      <c r="Q7" s="9">
        <f t="shared" si="4"/>
        <v>1</v>
      </c>
    </row>
    <row r="8" spans="1:17" x14ac:dyDescent="0.2">
      <c r="A8" s="30">
        <f>IF(Questionnaire!$G$20="Whole body",1,0)</f>
        <v>0</v>
      </c>
      <c r="B8" t="s">
        <v>58</v>
      </c>
      <c r="D8" s="7">
        <v>0</v>
      </c>
      <c r="E8" s="15">
        <f t="shared" si="0"/>
        <v>0</v>
      </c>
      <c r="F8" s="14"/>
      <c r="G8" s="7">
        <v>1</v>
      </c>
      <c r="H8" s="9">
        <f t="shared" si="1"/>
        <v>0</v>
      </c>
      <c r="I8" s="8"/>
      <c r="J8" s="7">
        <v>0</v>
      </c>
      <c r="K8" s="9">
        <f t="shared" si="2"/>
        <v>0</v>
      </c>
      <c r="L8" s="8"/>
      <c r="M8" s="7">
        <v>1</v>
      </c>
      <c r="N8" s="9">
        <f t="shared" si="3"/>
        <v>0</v>
      </c>
      <c r="O8" s="8"/>
      <c r="P8" s="7">
        <v>0</v>
      </c>
      <c r="Q8" s="9">
        <f t="shared" si="4"/>
        <v>0</v>
      </c>
    </row>
    <row r="9" spans="1:17" x14ac:dyDescent="0.2">
      <c r="A9" s="30">
        <f>IF(Questionnaire!$G$20="Chest and abdomen",1,0)</f>
        <v>0</v>
      </c>
      <c r="B9" t="s">
        <v>59</v>
      </c>
      <c r="D9" s="7">
        <v>0</v>
      </c>
      <c r="E9" s="15">
        <f t="shared" si="0"/>
        <v>0</v>
      </c>
      <c r="F9" s="14"/>
      <c r="G9" s="7">
        <v>0</v>
      </c>
      <c r="H9" s="9">
        <f t="shared" si="1"/>
        <v>0</v>
      </c>
      <c r="I9" s="8"/>
      <c r="J9" s="7">
        <v>1</v>
      </c>
      <c r="K9" s="9">
        <f t="shared" si="2"/>
        <v>0</v>
      </c>
      <c r="L9" s="8"/>
      <c r="M9" s="7">
        <v>0</v>
      </c>
      <c r="N9" s="9">
        <f t="shared" si="3"/>
        <v>0</v>
      </c>
      <c r="O9" s="8"/>
      <c r="P9" s="7">
        <v>0</v>
      </c>
      <c r="Q9" s="9">
        <f t="shared" si="4"/>
        <v>0</v>
      </c>
    </row>
    <row r="10" spans="1:17" x14ac:dyDescent="0.2">
      <c r="A10" s="30">
        <f>IF(Questionnaire!$G$21="Red-Brown",1,0)</f>
        <v>0</v>
      </c>
      <c r="B10" t="s">
        <v>38</v>
      </c>
      <c r="D10" s="7">
        <v>2</v>
      </c>
      <c r="E10" s="15">
        <f t="shared" si="0"/>
        <v>0</v>
      </c>
      <c r="F10" s="14"/>
      <c r="G10" s="7">
        <v>0</v>
      </c>
      <c r="H10" s="9">
        <f t="shared" si="1"/>
        <v>0</v>
      </c>
      <c r="I10" s="8"/>
      <c r="J10" s="7">
        <v>0</v>
      </c>
      <c r="K10" s="9">
        <f t="shared" si="2"/>
        <v>0</v>
      </c>
      <c r="L10" s="8"/>
      <c r="M10" s="7">
        <v>0</v>
      </c>
      <c r="N10" s="9">
        <f t="shared" si="3"/>
        <v>0</v>
      </c>
      <c r="O10" s="8"/>
      <c r="P10" s="7">
        <v>0</v>
      </c>
      <c r="Q10" s="9">
        <f t="shared" si="4"/>
        <v>0</v>
      </c>
    </row>
    <row r="11" spans="1:17" x14ac:dyDescent="0.2">
      <c r="A11" s="30">
        <f>IF(Questionnaire!$G$21="Red-Yellow",1,0)</f>
        <v>1</v>
      </c>
      <c r="B11" t="s">
        <v>37</v>
      </c>
      <c r="D11" s="7">
        <v>0</v>
      </c>
      <c r="E11" s="15">
        <f t="shared" si="0"/>
        <v>0</v>
      </c>
      <c r="F11" s="14"/>
      <c r="G11" s="7">
        <v>-1</v>
      </c>
      <c r="H11" s="9">
        <f t="shared" si="1"/>
        <v>-1</v>
      </c>
      <c r="I11" s="8"/>
      <c r="J11" s="7">
        <v>-1</v>
      </c>
      <c r="K11" s="9">
        <f t="shared" si="2"/>
        <v>-1</v>
      </c>
      <c r="L11" s="8"/>
      <c r="M11" s="7">
        <v>2</v>
      </c>
      <c r="N11" s="9">
        <f t="shared" si="3"/>
        <v>2</v>
      </c>
      <c r="O11" s="8"/>
      <c r="P11" s="7">
        <v>-1</v>
      </c>
      <c r="Q11" s="9">
        <f t="shared" si="4"/>
        <v>-1</v>
      </c>
    </row>
    <row r="12" spans="1:17" x14ac:dyDescent="0.2">
      <c r="A12" s="30">
        <f>IF(Questionnaire!$G$21="Red-pink",1,0)</f>
        <v>0</v>
      </c>
      <c r="B12" t="s">
        <v>39</v>
      </c>
      <c r="D12" s="7">
        <v>0</v>
      </c>
      <c r="E12" s="15">
        <f t="shared" si="0"/>
        <v>0</v>
      </c>
      <c r="F12" s="14"/>
      <c r="G12" s="7">
        <v>1</v>
      </c>
      <c r="H12" s="9">
        <f t="shared" si="1"/>
        <v>0</v>
      </c>
      <c r="I12" s="8"/>
      <c r="J12" s="7">
        <v>1</v>
      </c>
      <c r="K12" s="9">
        <f t="shared" si="2"/>
        <v>0</v>
      </c>
      <c r="L12" s="8"/>
      <c r="M12" s="7">
        <v>0</v>
      </c>
      <c r="N12" s="9">
        <f t="shared" si="3"/>
        <v>0</v>
      </c>
      <c r="O12" s="8"/>
      <c r="P12" s="7">
        <v>1</v>
      </c>
      <c r="Q12" s="9">
        <f t="shared" si="4"/>
        <v>0</v>
      </c>
    </row>
    <row r="13" spans="1:17" x14ac:dyDescent="0.2">
      <c r="A13" s="30">
        <f>IF(Questionnaire!$G$22="Less than 1 week",1,0)</f>
        <v>0</v>
      </c>
      <c r="B13" t="s">
        <v>34</v>
      </c>
      <c r="D13" s="7">
        <v>0</v>
      </c>
      <c r="E13" s="15">
        <f t="shared" si="0"/>
        <v>0</v>
      </c>
      <c r="F13" s="14"/>
      <c r="G13" s="7">
        <v>0</v>
      </c>
      <c r="H13" s="9">
        <f t="shared" si="1"/>
        <v>0</v>
      </c>
      <c r="I13" s="8"/>
      <c r="J13" s="7">
        <v>1</v>
      </c>
      <c r="K13" s="9">
        <f t="shared" si="2"/>
        <v>0</v>
      </c>
      <c r="L13" s="8"/>
      <c r="M13" s="7">
        <v>0</v>
      </c>
      <c r="N13" s="9">
        <f t="shared" si="3"/>
        <v>0</v>
      </c>
      <c r="O13" s="8"/>
      <c r="P13" s="7">
        <v>0</v>
      </c>
      <c r="Q13" s="9">
        <f t="shared" si="4"/>
        <v>0</v>
      </c>
    </row>
    <row r="14" spans="1:17" x14ac:dyDescent="0.2">
      <c r="A14" s="30">
        <f>IF(Questionnaire!$G$22="More than 1 week",1,0)</f>
        <v>1</v>
      </c>
      <c r="B14" t="s">
        <v>35</v>
      </c>
      <c r="D14" s="7">
        <v>0</v>
      </c>
      <c r="E14" s="15">
        <f t="shared" si="0"/>
        <v>0</v>
      </c>
      <c r="F14" s="14"/>
      <c r="G14" s="7">
        <v>0</v>
      </c>
      <c r="H14" s="9">
        <f t="shared" si="1"/>
        <v>0</v>
      </c>
      <c r="I14" s="8"/>
      <c r="J14" s="7">
        <v>0</v>
      </c>
      <c r="K14" s="9">
        <f t="shared" si="2"/>
        <v>0</v>
      </c>
      <c r="L14" s="8"/>
      <c r="M14" s="7">
        <v>0</v>
      </c>
      <c r="N14" s="9">
        <f t="shared" si="3"/>
        <v>0</v>
      </c>
      <c r="O14" s="8"/>
      <c r="P14" s="7">
        <v>1</v>
      </c>
      <c r="Q14" s="9">
        <f t="shared" si="4"/>
        <v>1</v>
      </c>
    </row>
    <row r="15" spans="1:17" x14ac:dyDescent="0.2">
      <c r="A15" s="30">
        <f>IF(Questionnaire!$G$22="More than 2 weeks",1,0)</f>
        <v>0</v>
      </c>
      <c r="B15" t="s">
        <v>36</v>
      </c>
      <c r="D15" s="7">
        <v>2</v>
      </c>
      <c r="E15" s="15">
        <f t="shared" si="0"/>
        <v>0</v>
      </c>
      <c r="F15" s="14"/>
      <c r="G15" s="7">
        <v>2</v>
      </c>
      <c r="H15" s="9">
        <f t="shared" si="1"/>
        <v>0</v>
      </c>
      <c r="I15" s="8"/>
      <c r="J15" s="7">
        <v>0</v>
      </c>
      <c r="K15" s="9">
        <f t="shared" si="2"/>
        <v>0</v>
      </c>
      <c r="L15" s="8"/>
      <c r="M15" s="7">
        <v>2</v>
      </c>
      <c r="N15" s="9">
        <f t="shared" si="3"/>
        <v>0</v>
      </c>
      <c r="O15" s="8"/>
      <c r="P15" s="7">
        <v>1</v>
      </c>
      <c r="Q15" s="9">
        <f t="shared" si="4"/>
        <v>0</v>
      </c>
    </row>
    <row r="16" spans="1:17" x14ac:dyDescent="0.2">
      <c r="A16" s="30">
        <f>IF(Questionnaire!$G$24="Yes",1,0)</f>
        <v>0</v>
      </c>
      <c r="B16" t="s">
        <v>8</v>
      </c>
      <c r="D16" s="7">
        <v>0</v>
      </c>
      <c r="E16" s="15">
        <f t="shared" si="0"/>
        <v>0</v>
      </c>
      <c r="F16" s="14"/>
      <c r="G16" s="7">
        <v>0</v>
      </c>
      <c r="H16" s="9">
        <f t="shared" si="1"/>
        <v>0</v>
      </c>
      <c r="I16" s="8"/>
      <c r="J16" s="7">
        <v>0</v>
      </c>
      <c r="K16" s="9">
        <f t="shared" si="2"/>
        <v>0</v>
      </c>
      <c r="L16" s="8"/>
      <c r="M16" s="7">
        <v>0</v>
      </c>
      <c r="N16" s="9">
        <f t="shared" si="3"/>
        <v>0</v>
      </c>
      <c r="O16" s="8"/>
      <c r="P16" s="7">
        <v>0</v>
      </c>
      <c r="Q16" s="9">
        <f t="shared" si="4"/>
        <v>0</v>
      </c>
    </row>
    <row r="17" spans="1:17" x14ac:dyDescent="0.2">
      <c r="A17" s="30">
        <f>IF(Questionnaire!$G$23="Yes",1,0)</f>
        <v>1</v>
      </c>
      <c r="B17" t="s">
        <v>9</v>
      </c>
      <c r="D17" s="7">
        <v>0</v>
      </c>
      <c r="E17" s="15">
        <f t="shared" si="0"/>
        <v>0</v>
      </c>
      <c r="F17" s="14"/>
      <c r="G17" s="7">
        <v>0</v>
      </c>
      <c r="H17" s="9">
        <f t="shared" si="1"/>
        <v>0</v>
      </c>
      <c r="I17" s="8"/>
      <c r="J17" s="7">
        <v>0</v>
      </c>
      <c r="K17" s="9">
        <f t="shared" si="2"/>
        <v>0</v>
      </c>
      <c r="L17" s="8"/>
      <c r="M17" s="7">
        <v>2</v>
      </c>
      <c r="N17" s="9">
        <f t="shared" si="3"/>
        <v>2</v>
      </c>
      <c r="O17" s="8"/>
      <c r="P17" s="7">
        <v>1</v>
      </c>
      <c r="Q17" s="9">
        <f t="shared" si="4"/>
        <v>1</v>
      </c>
    </row>
    <row r="18" spans="1:17" x14ac:dyDescent="0.2">
      <c r="A18" s="30">
        <f>IF(Questionnaire!$G$25="Raised or Bumpy",1,0)</f>
        <v>0</v>
      </c>
      <c r="B18" t="s">
        <v>10</v>
      </c>
      <c r="D18" s="7">
        <v>1</v>
      </c>
      <c r="E18" s="15">
        <f t="shared" si="0"/>
        <v>0</v>
      </c>
      <c r="F18" s="14"/>
      <c r="G18" s="7">
        <v>1</v>
      </c>
      <c r="H18" s="9">
        <f t="shared" si="1"/>
        <v>0</v>
      </c>
      <c r="I18" s="8"/>
      <c r="J18" s="7">
        <v>1</v>
      </c>
      <c r="K18" s="9">
        <f t="shared" si="2"/>
        <v>0</v>
      </c>
      <c r="L18" s="8"/>
      <c r="M18" s="7">
        <v>1</v>
      </c>
      <c r="N18" s="9">
        <f t="shared" si="3"/>
        <v>0</v>
      </c>
      <c r="O18" s="8"/>
      <c r="P18" s="7">
        <v>0</v>
      </c>
      <c r="Q18" s="9">
        <f t="shared" si="4"/>
        <v>0</v>
      </c>
    </row>
    <row r="19" spans="1:17" x14ac:dyDescent="0.2">
      <c r="A19" s="30">
        <f>IF(Questionnaire!$G$25="Sandpaper like",1,0)</f>
        <v>1</v>
      </c>
      <c r="B19" t="s">
        <v>12</v>
      </c>
      <c r="D19" s="7">
        <v>-1</v>
      </c>
      <c r="E19" s="15">
        <f t="shared" si="0"/>
        <v>-1</v>
      </c>
      <c r="F19" s="14"/>
      <c r="G19" s="7">
        <v>-1</v>
      </c>
      <c r="H19" s="9">
        <f t="shared" si="1"/>
        <v>-1</v>
      </c>
      <c r="I19" s="8"/>
      <c r="J19" s="7">
        <v>2</v>
      </c>
      <c r="K19" s="9">
        <f t="shared" si="2"/>
        <v>2</v>
      </c>
      <c r="L19" s="8"/>
      <c r="M19" s="7">
        <v>-1</v>
      </c>
      <c r="N19" s="9">
        <f t="shared" si="3"/>
        <v>-1</v>
      </c>
      <c r="O19" s="8"/>
      <c r="P19" s="7">
        <v>-1</v>
      </c>
      <c r="Q19" s="9">
        <f t="shared" si="4"/>
        <v>-1</v>
      </c>
    </row>
    <row r="20" spans="1:17" x14ac:dyDescent="0.2">
      <c r="A20" s="30">
        <f>IF(Questionnaire!$G$26="Yes",1,0)</f>
        <v>1</v>
      </c>
      <c r="B20" t="s">
        <v>11</v>
      </c>
      <c r="D20" s="7">
        <v>0</v>
      </c>
      <c r="E20" s="15">
        <f t="shared" si="0"/>
        <v>0</v>
      </c>
      <c r="F20" s="14"/>
      <c r="G20" s="7">
        <v>0</v>
      </c>
      <c r="H20" s="9">
        <f t="shared" si="1"/>
        <v>0</v>
      </c>
      <c r="I20" s="8"/>
      <c r="J20" s="7">
        <v>0</v>
      </c>
      <c r="K20" s="9">
        <f t="shared" si="2"/>
        <v>0</v>
      </c>
      <c r="L20" s="8"/>
      <c r="M20" s="7">
        <v>2</v>
      </c>
      <c r="N20" s="9">
        <f t="shared" si="3"/>
        <v>2</v>
      </c>
      <c r="O20" s="8"/>
      <c r="P20" s="7">
        <v>-1</v>
      </c>
      <c r="Q20" s="9">
        <f t="shared" si="4"/>
        <v>-1</v>
      </c>
    </row>
    <row r="21" spans="1:17" x14ac:dyDescent="0.2">
      <c r="A21" s="30"/>
      <c r="D21" s="7"/>
      <c r="E21" s="15"/>
      <c r="F21" s="14"/>
      <c r="G21" s="7"/>
      <c r="H21" s="9"/>
      <c r="I21" s="8"/>
      <c r="J21" s="7"/>
      <c r="K21" s="9"/>
      <c r="L21" s="8"/>
      <c r="M21" s="7"/>
      <c r="N21" s="9"/>
      <c r="O21" s="8"/>
      <c r="P21" s="7"/>
      <c r="Q21" s="9"/>
    </row>
    <row r="22" spans="1:17" x14ac:dyDescent="0.2">
      <c r="A22" s="30"/>
      <c r="B22" s="3" t="s">
        <v>13</v>
      </c>
      <c r="C22" s="3"/>
      <c r="D22" s="7"/>
      <c r="E22" s="15"/>
      <c r="F22" s="14"/>
      <c r="G22" s="7"/>
      <c r="H22" s="9"/>
      <c r="I22" s="8"/>
      <c r="J22" s="7"/>
      <c r="K22" s="9"/>
      <c r="L22" s="8"/>
      <c r="M22" s="7"/>
      <c r="N22" s="9"/>
      <c r="O22" s="8"/>
      <c r="P22" s="7"/>
      <c r="Q22" s="9"/>
    </row>
    <row r="23" spans="1:17" x14ac:dyDescent="0.2">
      <c r="A23" s="30">
        <f>IF(Questionnaire!$G$31="Yes",1,0)</f>
        <v>1</v>
      </c>
      <c r="B23" t="s">
        <v>14</v>
      </c>
      <c r="D23" s="7">
        <v>2</v>
      </c>
      <c r="E23" s="15">
        <f t="shared" ref="E23:E37" si="5">A23*D23</f>
        <v>2</v>
      </c>
      <c r="F23" s="14"/>
      <c r="G23" s="7">
        <v>0</v>
      </c>
      <c r="H23" s="9">
        <f t="shared" ref="H23:H37" si="6">A23*G23</f>
        <v>0</v>
      </c>
      <c r="I23" s="8"/>
      <c r="J23" s="7">
        <v>1</v>
      </c>
      <c r="K23" s="9">
        <f t="shared" ref="K23:K37" si="7">A23*J23</f>
        <v>1</v>
      </c>
      <c r="L23" s="8"/>
      <c r="M23" s="7">
        <v>1</v>
      </c>
      <c r="N23" s="9">
        <f t="shared" ref="N23:N37" si="8">A23*M23</f>
        <v>1</v>
      </c>
      <c r="O23" s="8"/>
      <c r="P23" s="7">
        <v>1</v>
      </c>
      <c r="Q23" s="9">
        <f t="shared" ref="Q23:Q37" si="9">A23*P23</f>
        <v>1</v>
      </c>
    </row>
    <row r="24" spans="1:17" x14ac:dyDescent="0.2">
      <c r="A24" s="30">
        <f>IF(Questionnaire!$G$32="Yes",1,0)</f>
        <v>1</v>
      </c>
      <c r="B24" t="s">
        <v>15</v>
      </c>
      <c r="D24" s="7">
        <v>0</v>
      </c>
      <c r="E24" s="15">
        <f t="shared" si="5"/>
        <v>0</v>
      </c>
      <c r="F24" s="14"/>
      <c r="G24" s="7">
        <v>1</v>
      </c>
      <c r="H24" s="9">
        <f t="shared" si="6"/>
        <v>1</v>
      </c>
      <c r="I24" s="8"/>
      <c r="J24" s="7">
        <v>0</v>
      </c>
      <c r="K24" s="9">
        <f t="shared" si="7"/>
        <v>0</v>
      </c>
      <c r="L24" s="8"/>
      <c r="M24" s="7">
        <v>0</v>
      </c>
      <c r="N24" s="9">
        <f t="shared" si="8"/>
        <v>0</v>
      </c>
      <c r="O24" s="8"/>
      <c r="P24" s="7">
        <v>0</v>
      </c>
      <c r="Q24" s="9">
        <f t="shared" si="9"/>
        <v>0</v>
      </c>
    </row>
    <row r="25" spans="1:17" x14ac:dyDescent="0.2">
      <c r="A25" s="30">
        <f>IF(Questionnaire!$G$33="Yes",1,0)</f>
        <v>1</v>
      </c>
      <c r="B25" t="s">
        <v>16</v>
      </c>
      <c r="D25" s="7">
        <v>1</v>
      </c>
      <c r="E25" s="15">
        <f t="shared" si="5"/>
        <v>1</v>
      </c>
      <c r="F25" s="14"/>
      <c r="G25" s="7">
        <v>1</v>
      </c>
      <c r="H25" s="9">
        <f t="shared" si="6"/>
        <v>1</v>
      </c>
      <c r="I25" s="8"/>
      <c r="J25" s="7">
        <v>1</v>
      </c>
      <c r="K25" s="9">
        <f t="shared" si="7"/>
        <v>1</v>
      </c>
      <c r="L25" s="8"/>
      <c r="M25" s="7">
        <v>0</v>
      </c>
      <c r="N25" s="9">
        <f t="shared" si="8"/>
        <v>0</v>
      </c>
      <c r="O25" s="8"/>
      <c r="P25" s="7">
        <v>0</v>
      </c>
      <c r="Q25" s="9">
        <f t="shared" si="9"/>
        <v>0</v>
      </c>
    </row>
    <row r="26" spans="1:17" x14ac:dyDescent="0.2">
      <c r="A26" s="30">
        <f>IF(Questionnaire!$G$33="Yes",1,0)</f>
        <v>1</v>
      </c>
      <c r="B26" t="s">
        <v>17</v>
      </c>
      <c r="D26" s="7">
        <v>1</v>
      </c>
      <c r="E26" s="15">
        <f t="shared" si="5"/>
        <v>1</v>
      </c>
      <c r="F26" s="14"/>
      <c r="G26" s="7">
        <v>0</v>
      </c>
      <c r="H26" s="9">
        <f t="shared" si="6"/>
        <v>0</v>
      </c>
      <c r="I26" s="8"/>
      <c r="J26" s="7">
        <v>0</v>
      </c>
      <c r="K26" s="9">
        <f t="shared" si="7"/>
        <v>0</v>
      </c>
      <c r="L26" s="8"/>
      <c r="M26" s="7">
        <v>0</v>
      </c>
      <c r="N26" s="9">
        <f t="shared" si="8"/>
        <v>0</v>
      </c>
      <c r="O26" s="8"/>
      <c r="P26" s="7">
        <v>1</v>
      </c>
      <c r="Q26" s="9">
        <f t="shared" si="9"/>
        <v>1</v>
      </c>
    </row>
    <row r="27" spans="1:17" x14ac:dyDescent="0.2">
      <c r="A27" s="30">
        <f>IF(Questionnaire!$G$35="Yes",1,0)</f>
        <v>0</v>
      </c>
      <c r="B27" t="s">
        <v>18</v>
      </c>
      <c r="D27" s="7">
        <v>2</v>
      </c>
      <c r="E27" s="15">
        <f t="shared" si="5"/>
        <v>0</v>
      </c>
      <c r="F27" s="14"/>
      <c r="G27" s="7">
        <v>1</v>
      </c>
      <c r="H27" s="9">
        <f t="shared" si="6"/>
        <v>0</v>
      </c>
      <c r="I27" s="8"/>
      <c r="J27" s="7">
        <v>0</v>
      </c>
      <c r="K27" s="9">
        <f t="shared" si="7"/>
        <v>0</v>
      </c>
      <c r="L27" s="8"/>
      <c r="M27" s="7">
        <v>0</v>
      </c>
      <c r="N27" s="9">
        <f t="shared" si="8"/>
        <v>0</v>
      </c>
      <c r="O27" s="8"/>
      <c r="P27" s="7">
        <v>0</v>
      </c>
      <c r="Q27" s="9">
        <f t="shared" si="9"/>
        <v>0</v>
      </c>
    </row>
    <row r="28" spans="1:17" x14ac:dyDescent="0.2">
      <c r="A28" s="30">
        <f>IF(Questionnaire!$G$36="Yes",1,0)</f>
        <v>1</v>
      </c>
      <c r="B28" t="s">
        <v>19</v>
      </c>
      <c r="D28" s="7">
        <v>0</v>
      </c>
      <c r="E28" s="15">
        <f t="shared" si="5"/>
        <v>0</v>
      </c>
      <c r="F28" s="14"/>
      <c r="G28" s="7">
        <v>1</v>
      </c>
      <c r="H28" s="9">
        <f t="shared" si="6"/>
        <v>1</v>
      </c>
      <c r="I28" s="8"/>
      <c r="J28" s="7">
        <v>1</v>
      </c>
      <c r="K28" s="9">
        <f t="shared" si="7"/>
        <v>1</v>
      </c>
      <c r="L28" s="8"/>
      <c r="M28" s="7">
        <v>0</v>
      </c>
      <c r="N28" s="9">
        <f t="shared" si="8"/>
        <v>0</v>
      </c>
      <c r="O28" s="8"/>
      <c r="P28" s="7">
        <v>0</v>
      </c>
      <c r="Q28" s="9">
        <f t="shared" si="9"/>
        <v>0</v>
      </c>
    </row>
    <row r="29" spans="1:17" x14ac:dyDescent="0.2">
      <c r="A29" s="30">
        <f>IF(Questionnaire!$G$37="Yes",1,0)</f>
        <v>0</v>
      </c>
      <c r="B29" t="s">
        <v>20</v>
      </c>
      <c r="D29" s="7">
        <v>0</v>
      </c>
      <c r="E29" s="15">
        <f t="shared" si="5"/>
        <v>0</v>
      </c>
      <c r="F29" s="14"/>
      <c r="G29" s="7">
        <v>1</v>
      </c>
      <c r="H29" s="9">
        <f t="shared" si="6"/>
        <v>0</v>
      </c>
      <c r="I29" s="8"/>
      <c r="J29" s="7">
        <v>1</v>
      </c>
      <c r="K29" s="9">
        <f t="shared" si="7"/>
        <v>0</v>
      </c>
      <c r="L29" s="8"/>
      <c r="M29" s="7">
        <v>1</v>
      </c>
      <c r="N29" s="9">
        <f t="shared" si="8"/>
        <v>0</v>
      </c>
      <c r="O29" s="8"/>
      <c r="P29" s="7">
        <v>1</v>
      </c>
      <c r="Q29" s="9">
        <f t="shared" si="9"/>
        <v>0</v>
      </c>
    </row>
    <row r="30" spans="1:17" x14ac:dyDescent="0.2">
      <c r="A30" s="30">
        <f>IF(Questionnaire!$G$38="Yes",1,0)</f>
        <v>1</v>
      </c>
      <c r="B30" t="s">
        <v>21</v>
      </c>
      <c r="D30" s="7">
        <v>0</v>
      </c>
      <c r="E30" s="15">
        <f t="shared" si="5"/>
        <v>0</v>
      </c>
      <c r="F30" s="14"/>
      <c r="G30" s="7">
        <v>0</v>
      </c>
      <c r="H30" s="9">
        <f t="shared" si="6"/>
        <v>0</v>
      </c>
      <c r="I30" s="8"/>
      <c r="J30" s="7">
        <v>1</v>
      </c>
      <c r="K30" s="9">
        <f t="shared" si="7"/>
        <v>1</v>
      </c>
      <c r="L30" s="8"/>
      <c r="M30" s="7">
        <v>1</v>
      </c>
      <c r="N30" s="9">
        <f t="shared" si="8"/>
        <v>1</v>
      </c>
      <c r="O30" s="8"/>
      <c r="P30" s="7">
        <v>0</v>
      </c>
      <c r="Q30" s="9">
        <f t="shared" si="9"/>
        <v>0</v>
      </c>
    </row>
    <row r="31" spans="1:17" x14ac:dyDescent="0.2">
      <c r="A31" s="30">
        <f>IF(Questionnaire!$G$39="Yes",1,0)</f>
        <v>1</v>
      </c>
      <c r="B31" t="s">
        <v>22</v>
      </c>
      <c r="D31" s="7">
        <v>1</v>
      </c>
      <c r="E31" s="15">
        <f t="shared" si="5"/>
        <v>1</v>
      </c>
      <c r="F31" s="14"/>
      <c r="G31" s="7">
        <v>1</v>
      </c>
      <c r="H31" s="9">
        <f t="shared" si="6"/>
        <v>1</v>
      </c>
      <c r="I31" s="8"/>
      <c r="J31" s="7">
        <v>0</v>
      </c>
      <c r="K31" s="9">
        <f t="shared" si="7"/>
        <v>0</v>
      </c>
      <c r="L31" s="8"/>
      <c r="M31" s="7">
        <v>0</v>
      </c>
      <c r="N31" s="9">
        <f t="shared" si="8"/>
        <v>0</v>
      </c>
      <c r="O31" s="8"/>
      <c r="P31" s="7">
        <v>0</v>
      </c>
      <c r="Q31" s="9">
        <f t="shared" si="9"/>
        <v>0</v>
      </c>
    </row>
    <row r="32" spans="1:17" x14ac:dyDescent="0.2">
      <c r="A32" s="30">
        <f>IF(Questionnaire!$G$40="Yes",1,0)</f>
        <v>0</v>
      </c>
      <c r="B32" t="s">
        <v>23</v>
      </c>
      <c r="D32" s="7">
        <v>0</v>
      </c>
      <c r="E32" s="15">
        <f t="shared" si="5"/>
        <v>0</v>
      </c>
      <c r="F32" s="14"/>
      <c r="G32" s="7">
        <v>2</v>
      </c>
      <c r="H32" s="9">
        <f t="shared" si="6"/>
        <v>0</v>
      </c>
      <c r="I32" s="8"/>
      <c r="J32" s="7">
        <v>1</v>
      </c>
      <c r="K32" s="9">
        <f t="shared" si="7"/>
        <v>0</v>
      </c>
      <c r="L32" s="8"/>
      <c r="M32" s="7">
        <v>-1</v>
      </c>
      <c r="N32" s="9">
        <f t="shared" si="8"/>
        <v>0</v>
      </c>
      <c r="O32" s="8"/>
      <c r="P32" s="7">
        <v>0</v>
      </c>
      <c r="Q32" s="9">
        <f t="shared" si="9"/>
        <v>0</v>
      </c>
    </row>
    <row r="33" spans="1:17" x14ac:dyDescent="0.2">
      <c r="A33" s="30">
        <f>IF(Questionnaire!$G$41="Yes",1,0)</f>
        <v>0</v>
      </c>
      <c r="B33" t="s">
        <v>24</v>
      </c>
      <c r="D33" s="7">
        <v>-1</v>
      </c>
      <c r="E33" s="15">
        <f t="shared" si="5"/>
        <v>0</v>
      </c>
      <c r="F33" s="14"/>
      <c r="G33" s="7">
        <v>-1</v>
      </c>
      <c r="H33" s="9">
        <f t="shared" si="6"/>
        <v>0</v>
      </c>
      <c r="I33" s="8"/>
      <c r="J33" s="7">
        <v>2</v>
      </c>
      <c r="K33" s="9">
        <f t="shared" si="7"/>
        <v>0</v>
      </c>
      <c r="L33" s="8"/>
      <c r="M33" s="7">
        <v>-1</v>
      </c>
      <c r="N33" s="9">
        <f t="shared" si="8"/>
        <v>0</v>
      </c>
      <c r="O33" s="8"/>
      <c r="P33" s="7">
        <v>-1</v>
      </c>
      <c r="Q33" s="9">
        <f t="shared" si="9"/>
        <v>0</v>
      </c>
    </row>
    <row r="34" spans="1:17" x14ac:dyDescent="0.2">
      <c r="A34" s="30">
        <f>IF(Questionnaire!$G$42="Yes",1,0)</f>
        <v>1</v>
      </c>
      <c r="B34" t="s">
        <v>25</v>
      </c>
      <c r="D34" s="7">
        <v>2</v>
      </c>
      <c r="E34" s="15">
        <f t="shared" si="5"/>
        <v>2</v>
      </c>
      <c r="F34" s="14"/>
      <c r="G34" s="7">
        <v>-1</v>
      </c>
      <c r="H34" s="9">
        <f t="shared" si="6"/>
        <v>-1</v>
      </c>
      <c r="I34" s="8"/>
      <c r="J34" s="7">
        <v>-1</v>
      </c>
      <c r="K34" s="9">
        <f t="shared" si="7"/>
        <v>-1</v>
      </c>
      <c r="L34" s="8"/>
      <c r="M34" s="7">
        <v>-1</v>
      </c>
      <c r="N34" s="9">
        <f t="shared" si="8"/>
        <v>-1</v>
      </c>
      <c r="O34" s="8"/>
      <c r="P34" s="7">
        <v>-1</v>
      </c>
      <c r="Q34" s="9">
        <f t="shared" si="9"/>
        <v>-1</v>
      </c>
    </row>
    <row r="35" spans="1:17" x14ac:dyDescent="0.2">
      <c r="A35" s="30">
        <f>IF(Questionnaire!$G$43="Yes",1,0)</f>
        <v>1</v>
      </c>
      <c r="B35" t="s">
        <v>102</v>
      </c>
      <c r="D35" s="23">
        <v>0</v>
      </c>
      <c r="E35" s="15">
        <f t="shared" si="5"/>
        <v>0</v>
      </c>
      <c r="F35" s="14"/>
      <c r="G35" s="23">
        <v>0</v>
      </c>
      <c r="H35" s="22">
        <f t="shared" si="6"/>
        <v>0</v>
      </c>
      <c r="I35" s="21"/>
      <c r="J35" s="23">
        <v>1</v>
      </c>
      <c r="K35" s="22">
        <f t="shared" si="7"/>
        <v>1</v>
      </c>
      <c r="L35" s="21"/>
      <c r="M35" s="23">
        <v>0</v>
      </c>
      <c r="N35" s="22">
        <f t="shared" si="8"/>
        <v>0</v>
      </c>
      <c r="O35" s="21"/>
      <c r="P35" s="23">
        <v>0</v>
      </c>
      <c r="Q35" s="22">
        <f t="shared" si="9"/>
        <v>0</v>
      </c>
    </row>
    <row r="36" spans="1:17" x14ac:dyDescent="0.2">
      <c r="A36" s="30">
        <f>IF(Questionnaire!$G$44="Yes",1,0)</f>
        <v>1</v>
      </c>
      <c r="B36" t="s">
        <v>103</v>
      </c>
      <c r="D36" s="23">
        <v>0</v>
      </c>
      <c r="E36" s="15">
        <f t="shared" si="5"/>
        <v>0</v>
      </c>
      <c r="F36" s="14"/>
      <c r="G36" s="23">
        <v>0</v>
      </c>
      <c r="H36" s="22">
        <f t="shared" si="6"/>
        <v>0</v>
      </c>
      <c r="I36" s="21"/>
      <c r="J36" s="23">
        <v>1</v>
      </c>
      <c r="K36" s="22">
        <f t="shared" si="7"/>
        <v>1</v>
      </c>
      <c r="L36" s="21"/>
      <c r="M36" s="23">
        <v>0</v>
      </c>
      <c r="N36" s="22">
        <f t="shared" si="8"/>
        <v>0</v>
      </c>
      <c r="O36" s="21"/>
      <c r="P36" s="23">
        <v>0</v>
      </c>
      <c r="Q36" s="22">
        <f t="shared" si="9"/>
        <v>0</v>
      </c>
    </row>
    <row r="37" spans="1:17" x14ac:dyDescent="0.2">
      <c r="A37" s="30">
        <f>IF(Questionnaire!$G$45="Yes",1,0)</f>
        <v>1</v>
      </c>
      <c r="B37" t="s">
        <v>104</v>
      </c>
      <c r="D37" s="23">
        <v>0</v>
      </c>
      <c r="E37" s="15">
        <f t="shared" si="5"/>
        <v>0</v>
      </c>
      <c r="F37" s="14"/>
      <c r="G37" s="23">
        <v>0</v>
      </c>
      <c r="H37" s="22">
        <f t="shared" si="6"/>
        <v>0</v>
      </c>
      <c r="I37" s="21"/>
      <c r="J37" s="23">
        <v>1</v>
      </c>
      <c r="K37" s="22">
        <f t="shared" si="7"/>
        <v>1</v>
      </c>
      <c r="L37" s="21"/>
      <c r="M37" s="23">
        <v>0</v>
      </c>
      <c r="N37" s="22">
        <f t="shared" si="8"/>
        <v>0</v>
      </c>
      <c r="O37" s="21"/>
      <c r="P37" s="23">
        <v>1</v>
      </c>
      <c r="Q37" s="22">
        <f t="shared" si="9"/>
        <v>1</v>
      </c>
    </row>
    <row r="38" spans="1:17" x14ac:dyDescent="0.2">
      <c r="A38" s="30"/>
      <c r="D38" s="23"/>
      <c r="E38" s="15"/>
      <c r="F38" s="14"/>
      <c r="G38" s="23"/>
      <c r="H38" s="22"/>
      <c r="I38" s="21"/>
      <c r="J38" s="23"/>
      <c r="K38" s="22"/>
      <c r="L38" s="21"/>
      <c r="M38" s="23"/>
      <c r="N38" s="22"/>
      <c r="O38" s="21"/>
      <c r="P38" s="23"/>
      <c r="Q38" s="22"/>
    </row>
    <row r="39" spans="1:17" x14ac:dyDescent="0.2">
      <c r="A39" s="30"/>
      <c r="D39" s="23"/>
      <c r="E39" s="15"/>
      <c r="F39" s="14"/>
      <c r="G39" s="23"/>
      <c r="H39" s="22"/>
      <c r="I39" s="21"/>
      <c r="J39" s="23"/>
      <c r="K39" s="22"/>
      <c r="L39" s="21"/>
      <c r="M39" s="23"/>
      <c r="N39" s="22"/>
      <c r="O39" s="21"/>
      <c r="P39" s="23"/>
      <c r="Q39" s="22"/>
    </row>
    <row r="40" spans="1:17" x14ac:dyDescent="0.2">
      <c r="A40" s="30"/>
      <c r="D40" s="7"/>
      <c r="E40" s="15"/>
      <c r="F40" s="14"/>
      <c r="G40" s="7"/>
      <c r="H40" s="9"/>
      <c r="I40" s="8"/>
      <c r="J40" s="7"/>
      <c r="K40" s="9"/>
      <c r="L40" s="8"/>
      <c r="M40" s="7"/>
      <c r="N40" s="9"/>
      <c r="O40" s="8"/>
      <c r="P40" s="7"/>
      <c r="Q40" s="9"/>
    </row>
    <row r="41" spans="1:17" x14ac:dyDescent="0.2">
      <c r="A41" s="30"/>
      <c r="B41" s="3" t="s">
        <v>26</v>
      </c>
      <c r="C41" s="3"/>
      <c r="D41" s="7"/>
      <c r="E41" s="15"/>
      <c r="F41" s="14"/>
      <c r="G41" s="7"/>
      <c r="H41" s="9"/>
      <c r="I41" s="8"/>
      <c r="J41" s="7"/>
      <c r="K41" s="9"/>
      <c r="L41" s="8"/>
      <c r="M41" s="7"/>
      <c r="N41" s="9">
        <f>A41*M41</f>
        <v>0</v>
      </c>
      <c r="O41" s="8"/>
      <c r="P41" s="7"/>
      <c r="Q41" s="9"/>
    </row>
    <row r="42" spans="1:17" x14ac:dyDescent="0.2">
      <c r="A42" s="30">
        <f>IF(Questionnaire!$G$50="Yes",1,0)</f>
        <v>0</v>
      </c>
      <c r="B42" t="s">
        <v>27</v>
      </c>
      <c r="D42" s="7">
        <v>-4</v>
      </c>
      <c r="E42" s="15">
        <f>A42*D42</f>
        <v>0</v>
      </c>
      <c r="F42" s="14"/>
      <c r="G42" s="7">
        <v>-4</v>
      </c>
      <c r="H42" s="9">
        <f>A42*G42</f>
        <v>0</v>
      </c>
      <c r="I42" s="8"/>
      <c r="J42" s="7">
        <v>0</v>
      </c>
      <c r="K42" s="9">
        <f>A42*J42</f>
        <v>0</v>
      </c>
      <c r="L42" s="8"/>
      <c r="M42" s="7">
        <v>0</v>
      </c>
      <c r="N42" s="9">
        <f>A42*M42</f>
        <v>0</v>
      </c>
      <c r="O42" s="8"/>
      <c r="P42" s="7">
        <v>0</v>
      </c>
      <c r="Q42" s="9">
        <f>A42*P42</f>
        <v>0</v>
      </c>
    </row>
    <row r="43" spans="1:17" x14ac:dyDescent="0.2">
      <c r="A43" s="30">
        <f>IF(Questionnaire!$G$51="Yes",1,0)</f>
        <v>1</v>
      </c>
      <c r="B43" t="s">
        <v>28</v>
      </c>
      <c r="D43" s="7">
        <v>-4</v>
      </c>
      <c r="E43" s="15">
        <f>A43*D43</f>
        <v>-4</v>
      </c>
      <c r="F43" s="14"/>
      <c r="G43" s="7">
        <v>-4</v>
      </c>
      <c r="H43" s="9">
        <f>A43*G43</f>
        <v>-4</v>
      </c>
      <c r="I43" s="8"/>
      <c r="J43" s="7">
        <v>0</v>
      </c>
      <c r="K43" s="9">
        <f>A43*J43</f>
        <v>0</v>
      </c>
      <c r="L43" s="8"/>
      <c r="M43" s="7">
        <v>-1</v>
      </c>
      <c r="N43" s="9">
        <f>A43*M43</f>
        <v>-1</v>
      </c>
      <c r="O43" s="8"/>
      <c r="P43" s="7">
        <v>0</v>
      </c>
      <c r="Q43" s="9">
        <f>A43*P43</f>
        <v>0</v>
      </c>
    </row>
    <row r="44" spans="1:17" x14ac:dyDescent="0.2">
      <c r="A44" s="30">
        <f>IF(Questionnaire!$G$52="Yes",1,0)</f>
        <v>0</v>
      </c>
      <c r="B44" t="s">
        <v>44</v>
      </c>
      <c r="D44" s="7">
        <v>0</v>
      </c>
      <c r="E44" s="15">
        <f>A44*D44</f>
        <v>0</v>
      </c>
      <c r="F44" s="14"/>
      <c r="G44" s="7">
        <v>0</v>
      </c>
      <c r="H44" s="9">
        <f>A44*G44</f>
        <v>0</v>
      </c>
      <c r="I44" s="8"/>
      <c r="J44" s="7">
        <v>0</v>
      </c>
      <c r="K44" s="9">
        <f>A44*J44</f>
        <v>0</v>
      </c>
      <c r="L44" s="8"/>
      <c r="M44" s="7">
        <v>-4</v>
      </c>
      <c r="N44" s="9">
        <f>A44*M44</f>
        <v>0</v>
      </c>
      <c r="O44" s="8"/>
      <c r="P44" s="7">
        <v>0</v>
      </c>
      <c r="Q44" s="9">
        <f>A44*P44</f>
        <v>0</v>
      </c>
    </row>
    <row r="45" spans="1:17" x14ac:dyDescent="0.2">
      <c r="A45" s="30"/>
      <c r="D45" s="13"/>
      <c r="E45" s="15"/>
      <c r="F45" s="14"/>
      <c r="G45" s="7"/>
      <c r="H45" s="9"/>
      <c r="I45" s="8"/>
      <c r="J45" s="7"/>
      <c r="K45" s="9"/>
      <c r="L45" s="8"/>
      <c r="M45" s="7"/>
      <c r="N45" s="9"/>
      <c r="O45" s="8"/>
      <c r="P45" s="7"/>
      <c r="Q45" s="9"/>
    </row>
    <row r="46" spans="1:17" x14ac:dyDescent="0.2">
      <c r="A46" s="30"/>
      <c r="B46" s="3" t="s">
        <v>29</v>
      </c>
      <c r="C46" s="3"/>
      <c r="D46" s="13"/>
      <c r="E46" s="15"/>
      <c r="F46" s="14"/>
      <c r="G46" s="7"/>
      <c r="H46" s="9"/>
      <c r="I46" s="8"/>
      <c r="J46" s="7"/>
      <c r="K46" s="9"/>
      <c r="L46" s="8"/>
      <c r="M46" s="7"/>
      <c r="N46" s="9"/>
      <c r="O46" s="8"/>
      <c r="P46" s="7"/>
      <c r="Q46" s="9"/>
    </row>
    <row r="47" spans="1:17" x14ac:dyDescent="0.2">
      <c r="A47" s="30">
        <f>IF(Questionnaire!$G$57="Yes",1,0)</f>
        <v>0</v>
      </c>
      <c r="B47" t="s">
        <v>30</v>
      </c>
      <c r="D47" s="13">
        <v>0</v>
      </c>
      <c r="E47" s="15">
        <f>A47*D47</f>
        <v>0</v>
      </c>
      <c r="F47" s="14"/>
      <c r="G47" s="7">
        <v>1</v>
      </c>
      <c r="H47" s="9">
        <f>A47*G47</f>
        <v>0</v>
      </c>
      <c r="I47" s="8"/>
      <c r="J47" s="7">
        <v>1</v>
      </c>
      <c r="K47" s="9">
        <f>A47*J47</f>
        <v>0</v>
      </c>
      <c r="L47" s="8"/>
      <c r="M47" s="7">
        <v>0</v>
      </c>
      <c r="N47" s="9">
        <f>A47*M47</f>
        <v>0</v>
      </c>
      <c r="O47" s="8"/>
      <c r="P47" s="7">
        <v>1</v>
      </c>
      <c r="Q47" s="9">
        <f>A47*P47</f>
        <v>0</v>
      </c>
    </row>
    <row r="48" spans="1:17" x14ac:dyDescent="0.2">
      <c r="A48" s="30">
        <f>IF(Questionnaire!$G$58="Yes",1,0)</f>
        <v>0</v>
      </c>
      <c r="B48" t="s">
        <v>31</v>
      </c>
      <c r="D48" s="13">
        <v>0</v>
      </c>
      <c r="E48" s="15">
        <f>A48*D48</f>
        <v>0</v>
      </c>
      <c r="F48" s="14"/>
      <c r="G48" s="7">
        <v>0</v>
      </c>
      <c r="H48" s="9">
        <f>A48*G48</f>
        <v>0</v>
      </c>
      <c r="I48" s="8"/>
      <c r="J48" s="7">
        <v>1</v>
      </c>
      <c r="K48" s="9">
        <f>A48*J48</f>
        <v>0</v>
      </c>
      <c r="L48" s="8"/>
      <c r="M48" s="7">
        <v>1</v>
      </c>
      <c r="N48" s="9">
        <f>A48*M48</f>
        <v>0</v>
      </c>
      <c r="O48" s="8"/>
      <c r="P48" s="7">
        <v>0</v>
      </c>
      <c r="Q48" s="9">
        <f>A48*P48</f>
        <v>0</v>
      </c>
    </row>
    <row r="49" spans="1:17" x14ac:dyDescent="0.2">
      <c r="A49" s="30">
        <f>IF(Questionnaire!$G$59="Yes",1,0)</f>
        <v>0</v>
      </c>
      <c r="B49" t="s">
        <v>32</v>
      </c>
      <c r="D49" s="13">
        <v>1</v>
      </c>
      <c r="E49" s="15">
        <f>A49*D49</f>
        <v>0</v>
      </c>
      <c r="F49" s="14"/>
      <c r="G49" s="7">
        <v>0</v>
      </c>
      <c r="H49" s="9">
        <f>A49*G49</f>
        <v>0</v>
      </c>
      <c r="I49" s="8"/>
      <c r="J49" s="7">
        <v>1</v>
      </c>
      <c r="K49" s="9">
        <f>A49*J49</f>
        <v>0</v>
      </c>
      <c r="L49" s="8"/>
      <c r="M49" s="7">
        <v>0</v>
      </c>
      <c r="N49" s="9">
        <f>A49*M49</f>
        <v>0</v>
      </c>
      <c r="O49" s="8"/>
      <c r="P49" s="7">
        <v>0</v>
      </c>
      <c r="Q49" s="9">
        <f>A49*P49</f>
        <v>0</v>
      </c>
    </row>
    <row r="50" spans="1:17" x14ac:dyDescent="0.2">
      <c r="A50" s="30">
        <f>IF(Questionnaire!$G$60="Yes",1,0)</f>
        <v>0</v>
      </c>
      <c r="B50" t="s">
        <v>77</v>
      </c>
      <c r="D50" s="13">
        <v>0</v>
      </c>
      <c r="E50" s="15"/>
      <c r="F50" s="14"/>
      <c r="G50" s="7">
        <v>0</v>
      </c>
      <c r="H50" s="9"/>
      <c r="I50" s="8"/>
      <c r="J50" s="7">
        <v>0</v>
      </c>
      <c r="K50" s="9"/>
      <c r="L50" s="8"/>
      <c r="M50" s="7">
        <v>1</v>
      </c>
      <c r="N50" s="9"/>
      <c r="O50" s="8"/>
      <c r="P50" s="7">
        <v>0</v>
      </c>
      <c r="Q50" s="9"/>
    </row>
    <row r="51" spans="1:17" x14ac:dyDescent="0.2">
      <c r="A51" s="30">
        <f>IF(Questionnaire!$G$61="Yes",1,0)</f>
        <v>1</v>
      </c>
      <c r="B51" t="s">
        <v>33</v>
      </c>
      <c r="D51" s="16">
        <v>1</v>
      </c>
      <c r="E51" s="17">
        <f>A51*D51</f>
        <v>1</v>
      </c>
      <c r="F51" s="25"/>
      <c r="G51" s="10">
        <v>0</v>
      </c>
      <c r="H51" s="11">
        <f>A51*G51</f>
        <v>0</v>
      </c>
      <c r="I51" s="4"/>
      <c r="J51" s="10">
        <v>0</v>
      </c>
      <c r="K51" s="11">
        <f>A51*J51</f>
        <v>0</v>
      </c>
      <c r="L51" s="4"/>
      <c r="M51" s="10">
        <v>0</v>
      </c>
      <c r="N51" s="11">
        <f>A51*M51</f>
        <v>0</v>
      </c>
      <c r="O51" s="4"/>
      <c r="P51" s="10">
        <v>0</v>
      </c>
      <c r="Q51" s="11">
        <f>A51*P51</f>
        <v>0</v>
      </c>
    </row>
    <row r="52" spans="1:17" x14ac:dyDescent="0.2">
      <c r="D52">
        <f>SUMIF(D3:D51, "&gt;0")</f>
        <v>19</v>
      </c>
      <c r="E52" s="20">
        <f>SUM(E3:E51)</f>
        <v>4</v>
      </c>
      <c r="F52" s="26"/>
      <c r="G52" s="2">
        <f>SUMIF(G3:G51, "&gt;0")</f>
        <v>15</v>
      </c>
      <c r="H52" s="2">
        <f>SUM(H3:H51)</f>
        <v>-3</v>
      </c>
      <c r="I52" s="2"/>
      <c r="J52" s="2">
        <f>SUMIF(J3:J51, "&gt;0")</f>
        <v>21</v>
      </c>
      <c r="K52" s="2">
        <f>SUM(K3:K51)</f>
        <v>8</v>
      </c>
      <c r="L52" s="2"/>
      <c r="M52" s="2">
        <f>SUMIF(M3:M51, "&gt;0")</f>
        <v>17</v>
      </c>
      <c r="N52" s="2">
        <f>SUM(N3:N51)</f>
        <v>5</v>
      </c>
      <c r="O52" s="2"/>
      <c r="P52" s="2">
        <f>SUMIF(P3:P51, "&gt;0")</f>
        <v>12</v>
      </c>
      <c r="Q52" s="2">
        <f>SUM(Q3:Q51)</f>
        <v>2</v>
      </c>
    </row>
    <row r="53" spans="1:17" x14ac:dyDescent="0.2">
      <c r="D53">
        <f>E52/D52</f>
        <v>0.21052631578947367</v>
      </c>
      <c r="G53" s="2">
        <f>H52/G52</f>
        <v>-0.2</v>
      </c>
      <c r="J53">
        <f>K52/J52</f>
        <v>0.38095238095238093</v>
      </c>
      <c r="M53">
        <f>N52/M52</f>
        <v>0.29411764705882354</v>
      </c>
      <c r="P53">
        <f>Q52/P52</f>
        <v>0.16666666666666666</v>
      </c>
    </row>
    <row r="56" spans="1:17" x14ac:dyDescent="0.2">
      <c r="D56" s="40">
        <f>D53*100</f>
        <v>21.052631578947366</v>
      </c>
      <c r="E56" s="40" t="s">
        <v>0</v>
      </c>
    </row>
    <row r="57" spans="1:17" x14ac:dyDescent="0.2">
      <c r="D57" s="40">
        <f>G53*100</f>
        <v>-20</v>
      </c>
      <c r="E57" s="40" t="s">
        <v>1</v>
      </c>
    </row>
    <row r="58" spans="1:17" x14ac:dyDescent="0.2">
      <c r="D58" s="40">
        <f>J53*100</f>
        <v>38.095238095238095</v>
      </c>
      <c r="E58" s="40" t="s">
        <v>2</v>
      </c>
    </row>
    <row r="59" spans="1:17" x14ac:dyDescent="0.2">
      <c r="D59" s="40">
        <f>M53*100</f>
        <v>29.411764705882355</v>
      </c>
      <c r="E59" s="40" t="s">
        <v>82</v>
      </c>
    </row>
    <row r="60" spans="1:17" ht="34" x14ac:dyDescent="0.2">
      <c r="D60" s="40">
        <f>P53*100</f>
        <v>16.666666666666664</v>
      </c>
      <c r="E60" s="41" t="s">
        <v>87</v>
      </c>
      <c r="F60" s="1"/>
    </row>
    <row r="65" spans="1:14" x14ac:dyDescent="0.2">
      <c r="A65" s="95" t="s">
        <v>99</v>
      </c>
      <c r="B65" s="95"/>
    </row>
    <row r="66" spans="1:14" x14ac:dyDescent="0.2">
      <c r="A66" s="96"/>
      <c r="B66" s="96"/>
    </row>
    <row r="67" spans="1:14" x14ac:dyDescent="0.2">
      <c r="A67" s="42"/>
      <c r="B67" s="43" t="s">
        <v>0</v>
      </c>
      <c r="C67" s="104" t="s">
        <v>1</v>
      </c>
      <c r="D67" s="104"/>
      <c r="E67" s="104"/>
      <c r="F67" s="104" t="s">
        <v>2</v>
      </c>
      <c r="G67" s="104"/>
      <c r="H67" s="104"/>
      <c r="I67" s="104" t="s">
        <v>82</v>
      </c>
      <c r="J67" s="104"/>
      <c r="K67" s="104"/>
      <c r="L67" s="104" t="s">
        <v>87</v>
      </c>
      <c r="M67" s="104"/>
      <c r="N67" s="104"/>
    </row>
    <row r="68" spans="1:14" ht="16" customHeight="1" x14ac:dyDescent="0.2">
      <c r="A68" s="97" t="s">
        <v>83</v>
      </c>
      <c r="B68" s="73" t="s">
        <v>88</v>
      </c>
      <c r="C68" s="73" t="s">
        <v>84</v>
      </c>
      <c r="D68" s="73"/>
      <c r="E68" s="73"/>
      <c r="F68" s="73" t="s">
        <v>89</v>
      </c>
      <c r="G68" s="73"/>
      <c r="H68" s="73"/>
      <c r="I68" s="73" t="s">
        <v>90</v>
      </c>
      <c r="J68" s="73"/>
      <c r="K68" s="74"/>
      <c r="L68" s="106" t="s">
        <v>91</v>
      </c>
      <c r="M68" s="91"/>
      <c r="N68" s="91"/>
    </row>
    <row r="69" spans="1:14" x14ac:dyDescent="0.2">
      <c r="A69" s="97"/>
      <c r="B69" s="73"/>
      <c r="C69" s="73"/>
      <c r="D69" s="73"/>
      <c r="E69" s="73"/>
      <c r="F69" s="73"/>
      <c r="G69" s="73"/>
      <c r="H69" s="73"/>
      <c r="I69" s="73"/>
      <c r="J69" s="73"/>
      <c r="K69" s="74"/>
      <c r="L69" s="106"/>
      <c r="M69" s="91"/>
      <c r="N69" s="91"/>
    </row>
    <row r="70" spans="1:14" x14ac:dyDescent="0.2">
      <c r="A70" s="97"/>
      <c r="B70" s="73"/>
      <c r="C70" s="73"/>
      <c r="D70" s="73"/>
      <c r="E70" s="73"/>
      <c r="F70" s="73"/>
      <c r="G70" s="73"/>
      <c r="H70" s="73"/>
      <c r="I70" s="73"/>
      <c r="J70" s="73"/>
      <c r="K70" s="74"/>
      <c r="L70" s="106"/>
      <c r="M70" s="91"/>
      <c r="N70" s="91"/>
    </row>
    <row r="71" spans="1:14" x14ac:dyDescent="0.2">
      <c r="A71" s="97"/>
      <c r="B71" s="73"/>
      <c r="C71" s="73"/>
      <c r="D71" s="73"/>
      <c r="E71" s="73"/>
      <c r="F71" s="73"/>
      <c r="G71" s="73"/>
      <c r="H71" s="73"/>
      <c r="I71" s="73"/>
      <c r="J71" s="73"/>
      <c r="K71" s="74"/>
      <c r="L71" s="106"/>
      <c r="M71" s="91"/>
      <c r="N71" s="91"/>
    </row>
    <row r="72" spans="1:14" x14ac:dyDescent="0.2">
      <c r="A72" s="97"/>
      <c r="B72" s="73"/>
      <c r="C72" s="73"/>
      <c r="D72" s="73"/>
      <c r="E72" s="73"/>
      <c r="F72" s="73"/>
      <c r="G72" s="73"/>
      <c r="H72" s="73"/>
      <c r="I72" s="73"/>
      <c r="J72" s="73"/>
      <c r="K72" s="74"/>
      <c r="L72" s="106"/>
      <c r="M72" s="91"/>
      <c r="N72" s="91"/>
    </row>
    <row r="73" spans="1:14" x14ac:dyDescent="0.2">
      <c r="A73" s="97"/>
      <c r="B73" s="73"/>
      <c r="C73" s="73"/>
      <c r="D73" s="73"/>
      <c r="E73" s="73"/>
      <c r="F73" s="73"/>
      <c r="G73" s="73"/>
      <c r="H73" s="73"/>
      <c r="I73" s="73"/>
      <c r="J73" s="73"/>
      <c r="K73" s="74"/>
      <c r="L73" s="106"/>
      <c r="M73" s="91"/>
      <c r="N73" s="91"/>
    </row>
    <row r="74" spans="1:14" x14ac:dyDescent="0.2">
      <c r="A74" s="97"/>
      <c r="B74" s="73"/>
      <c r="C74" s="73"/>
      <c r="D74" s="73"/>
      <c r="E74" s="73"/>
      <c r="F74" s="73"/>
      <c r="G74" s="73"/>
      <c r="H74" s="73"/>
      <c r="I74" s="73"/>
      <c r="J74" s="73"/>
      <c r="K74" s="74"/>
      <c r="L74" s="106"/>
      <c r="M74" s="91"/>
      <c r="N74" s="91"/>
    </row>
    <row r="75" spans="1:14" x14ac:dyDescent="0.2">
      <c r="A75" s="97"/>
      <c r="B75" s="73"/>
      <c r="C75" s="73"/>
      <c r="D75" s="73"/>
      <c r="E75" s="73"/>
      <c r="F75" s="73"/>
      <c r="G75" s="73"/>
      <c r="H75" s="73"/>
      <c r="I75" s="73"/>
      <c r="J75" s="73"/>
      <c r="K75" s="74"/>
      <c r="L75" s="106"/>
      <c r="M75" s="91"/>
      <c r="N75" s="91"/>
    </row>
    <row r="76" spans="1:14" x14ac:dyDescent="0.2">
      <c r="A76" s="97"/>
      <c r="B76" s="73"/>
      <c r="C76" s="73"/>
      <c r="D76" s="73"/>
      <c r="E76" s="73"/>
      <c r="F76" s="73"/>
      <c r="G76" s="73"/>
      <c r="H76" s="73"/>
      <c r="I76" s="73"/>
      <c r="J76" s="73"/>
      <c r="K76" s="74"/>
      <c r="L76" s="106"/>
      <c r="M76" s="91"/>
      <c r="N76" s="91"/>
    </row>
    <row r="77" spans="1:14" x14ac:dyDescent="0.2">
      <c r="A77" s="97"/>
      <c r="B77" s="73"/>
      <c r="C77" s="73"/>
      <c r="D77" s="73"/>
      <c r="E77" s="73"/>
      <c r="F77" s="73"/>
      <c r="G77" s="73"/>
      <c r="H77" s="73"/>
      <c r="I77" s="73"/>
      <c r="J77" s="73"/>
      <c r="K77" s="74"/>
      <c r="L77" s="106"/>
      <c r="M77" s="91"/>
      <c r="N77" s="91"/>
    </row>
    <row r="78" spans="1:14" x14ac:dyDescent="0.2">
      <c r="A78" s="97"/>
      <c r="B78" s="73"/>
      <c r="C78" s="73"/>
      <c r="D78" s="73"/>
      <c r="E78" s="73"/>
      <c r="F78" s="73"/>
      <c r="G78" s="73"/>
      <c r="H78" s="73"/>
      <c r="I78" s="73"/>
      <c r="J78" s="73"/>
      <c r="K78" s="74"/>
      <c r="L78" s="106"/>
      <c r="M78" s="91"/>
      <c r="N78" s="91"/>
    </row>
    <row r="79" spans="1:14" x14ac:dyDescent="0.2">
      <c r="A79" s="97"/>
      <c r="B79" s="73"/>
      <c r="C79" s="73"/>
      <c r="D79" s="73"/>
      <c r="E79" s="73"/>
      <c r="F79" s="73"/>
      <c r="G79" s="73"/>
      <c r="H79" s="73"/>
      <c r="I79" s="73"/>
      <c r="J79" s="73"/>
      <c r="K79" s="74"/>
      <c r="L79" s="106"/>
      <c r="M79" s="91"/>
      <c r="N79" s="91"/>
    </row>
    <row r="80" spans="1:14" x14ac:dyDescent="0.2">
      <c r="A80" s="97"/>
      <c r="B80" s="73"/>
      <c r="C80" s="73"/>
      <c r="D80" s="73"/>
      <c r="E80" s="73"/>
      <c r="F80" s="73"/>
      <c r="G80" s="73"/>
      <c r="H80" s="73"/>
      <c r="I80" s="73"/>
      <c r="J80" s="73"/>
      <c r="K80" s="74"/>
      <c r="L80" s="106"/>
      <c r="M80" s="91"/>
      <c r="N80" s="91"/>
    </row>
    <row r="81" spans="1:14" x14ac:dyDescent="0.2">
      <c r="A81" s="97"/>
      <c r="B81" s="73"/>
      <c r="C81" s="73"/>
      <c r="D81" s="73"/>
      <c r="E81" s="73"/>
      <c r="F81" s="73"/>
      <c r="G81" s="73"/>
      <c r="H81" s="73"/>
      <c r="I81" s="73"/>
      <c r="J81" s="73"/>
      <c r="K81" s="74"/>
      <c r="L81" s="106"/>
      <c r="M81" s="91"/>
      <c r="N81" s="91"/>
    </row>
    <row r="82" spans="1:14" x14ac:dyDescent="0.2">
      <c r="A82" s="97"/>
      <c r="B82" s="73"/>
      <c r="C82" s="73"/>
      <c r="D82" s="73"/>
      <c r="E82" s="73"/>
      <c r="F82" s="73"/>
      <c r="G82" s="73"/>
      <c r="H82" s="73"/>
      <c r="I82" s="73"/>
      <c r="J82" s="73"/>
      <c r="K82" s="74"/>
      <c r="L82" s="106"/>
      <c r="M82" s="91"/>
      <c r="N82" s="91"/>
    </row>
    <row r="83" spans="1:14" x14ac:dyDescent="0.2">
      <c r="A83" s="97"/>
      <c r="B83" s="73"/>
      <c r="C83" s="73"/>
      <c r="D83" s="73"/>
      <c r="E83" s="73"/>
      <c r="F83" s="73"/>
      <c r="G83" s="73"/>
      <c r="H83" s="73"/>
      <c r="I83" s="73"/>
      <c r="J83" s="73"/>
      <c r="K83" s="74"/>
      <c r="L83" s="106"/>
      <c r="M83" s="91"/>
      <c r="N83" s="91"/>
    </row>
    <row r="84" spans="1:14" x14ac:dyDescent="0.2">
      <c r="A84" s="97"/>
      <c r="B84" s="73"/>
      <c r="C84" s="73"/>
      <c r="D84" s="73"/>
      <c r="E84" s="73"/>
      <c r="F84" s="73"/>
      <c r="G84" s="73"/>
      <c r="H84" s="73"/>
      <c r="I84" s="73"/>
      <c r="J84" s="73"/>
      <c r="K84" s="74"/>
      <c r="L84" s="106"/>
      <c r="M84" s="91"/>
      <c r="N84" s="91"/>
    </row>
    <row r="85" spans="1:14" x14ac:dyDescent="0.2">
      <c r="A85" s="98"/>
      <c r="B85" s="87"/>
      <c r="C85" s="87"/>
      <c r="D85" s="87"/>
      <c r="E85" s="87"/>
      <c r="F85" s="87"/>
      <c r="G85" s="87"/>
      <c r="H85" s="87"/>
      <c r="I85" s="87"/>
      <c r="J85" s="87"/>
      <c r="K85" s="105"/>
      <c r="L85" s="106"/>
      <c r="M85" s="91"/>
      <c r="N85" s="91"/>
    </row>
    <row r="86" spans="1:14" x14ac:dyDescent="0.2">
      <c r="A86" s="93" t="s">
        <v>85</v>
      </c>
      <c r="B86" s="99" t="s">
        <v>92</v>
      </c>
      <c r="C86" s="99" t="s">
        <v>93</v>
      </c>
      <c r="D86" s="100"/>
      <c r="E86" s="100"/>
      <c r="F86" s="99" t="s">
        <v>86</v>
      </c>
      <c r="G86" s="100"/>
      <c r="H86" s="100"/>
      <c r="I86" s="101" t="s">
        <v>94</v>
      </c>
      <c r="J86" s="102"/>
      <c r="K86" s="102"/>
      <c r="L86" s="91" t="s">
        <v>95</v>
      </c>
      <c r="M86" s="92"/>
      <c r="N86" s="92"/>
    </row>
    <row r="87" spans="1:14" x14ac:dyDescent="0.2">
      <c r="A87" s="94"/>
      <c r="B87" s="92"/>
      <c r="C87" s="92"/>
      <c r="D87" s="92"/>
      <c r="E87" s="92"/>
      <c r="F87" s="92"/>
      <c r="G87" s="92"/>
      <c r="H87" s="92"/>
      <c r="I87" s="103"/>
      <c r="J87" s="103"/>
      <c r="K87" s="103"/>
      <c r="L87" s="92"/>
      <c r="M87" s="92"/>
      <c r="N87" s="92"/>
    </row>
    <row r="88" spans="1:14" x14ac:dyDescent="0.2">
      <c r="A88" s="94"/>
      <c r="B88" s="92"/>
      <c r="C88" s="92"/>
      <c r="D88" s="92"/>
      <c r="E88" s="92"/>
      <c r="F88" s="92"/>
      <c r="G88" s="92"/>
      <c r="H88" s="92"/>
      <c r="I88" s="103"/>
      <c r="J88" s="103"/>
      <c r="K88" s="103"/>
      <c r="L88" s="92"/>
      <c r="M88" s="92"/>
      <c r="N88" s="92"/>
    </row>
    <row r="89" spans="1:14" x14ac:dyDescent="0.2">
      <c r="A89" s="94"/>
      <c r="B89" s="92"/>
      <c r="C89" s="92"/>
      <c r="D89" s="92"/>
      <c r="E89" s="92"/>
      <c r="F89" s="92"/>
      <c r="G89" s="92"/>
      <c r="H89" s="92"/>
      <c r="I89" s="103"/>
      <c r="J89" s="103"/>
      <c r="K89" s="103"/>
      <c r="L89" s="92"/>
      <c r="M89" s="92"/>
      <c r="N89" s="92"/>
    </row>
    <row r="90" spans="1:14" x14ac:dyDescent="0.2">
      <c r="A90" s="94"/>
      <c r="B90" s="92"/>
      <c r="C90" s="92"/>
      <c r="D90" s="92"/>
      <c r="E90" s="92"/>
      <c r="F90" s="92"/>
      <c r="G90" s="92"/>
      <c r="H90" s="92"/>
      <c r="I90" s="103"/>
      <c r="J90" s="103"/>
      <c r="K90" s="103"/>
      <c r="L90" s="92"/>
      <c r="M90" s="92"/>
      <c r="N90" s="92"/>
    </row>
    <row r="91" spans="1:14" x14ac:dyDescent="0.2">
      <c r="A91" s="94"/>
      <c r="B91" s="92"/>
      <c r="C91" s="92"/>
      <c r="D91" s="92"/>
      <c r="E91" s="92"/>
      <c r="F91" s="92"/>
      <c r="G91" s="92"/>
      <c r="H91" s="92"/>
      <c r="I91" s="103"/>
      <c r="J91" s="103"/>
      <c r="K91" s="103"/>
      <c r="L91" s="92"/>
      <c r="M91" s="92"/>
      <c r="N91" s="92"/>
    </row>
    <row r="92" spans="1:14" x14ac:dyDescent="0.2">
      <c r="A92" s="94"/>
      <c r="B92" s="92"/>
      <c r="C92" s="92"/>
      <c r="D92" s="92"/>
      <c r="E92" s="92"/>
      <c r="F92" s="92"/>
      <c r="G92" s="92"/>
      <c r="H92" s="92"/>
      <c r="I92" s="103"/>
      <c r="J92" s="103"/>
      <c r="K92" s="103"/>
      <c r="L92" s="92"/>
      <c r="M92" s="92"/>
      <c r="N92" s="92"/>
    </row>
    <row r="93" spans="1:14" x14ac:dyDescent="0.2">
      <c r="A93" s="94"/>
      <c r="B93" s="92"/>
      <c r="C93" s="92"/>
      <c r="D93" s="92"/>
      <c r="E93" s="92"/>
      <c r="F93" s="92"/>
      <c r="G93" s="92"/>
      <c r="H93" s="92"/>
      <c r="I93" s="103"/>
      <c r="J93" s="103"/>
      <c r="K93" s="103"/>
      <c r="L93" s="92"/>
      <c r="M93" s="92"/>
      <c r="N93" s="92"/>
    </row>
    <row r="94" spans="1:14" x14ac:dyDescent="0.2">
      <c r="A94" s="94"/>
      <c r="B94" s="92"/>
      <c r="C94" s="92"/>
      <c r="D94" s="92"/>
      <c r="E94" s="92"/>
      <c r="F94" s="92"/>
      <c r="G94" s="92"/>
      <c r="H94" s="92"/>
      <c r="I94" s="103"/>
      <c r="J94" s="103"/>
      <c r="K94" s="103"/>
      <c r="L94" s="92"/>
      <c r="M94" s="92"/>
      <c r="N94" s="92"/>
    </row>
    <row r="95" spans="1:14" x14ac:dyDescent="0.2">
      <c r="A95" s="94"/>
      <c r="B95" s="92"/>
      <c r="C95" s="92"/>
      <c r="D95" s="92"/>
      <c r="E95" s="92"/>
      <c r="F95" s="92"/>
      <c r="G95" s="92"/>
      <c r="H95" s="92"/>
      <c r="I95" s="103"/>
      <c r="J95" s="103"/>
      <c r="K95" s="103"/>
      <c r="L95" s="92"/>
      <c r="M95" s="92"/>
      <c r="N95" s="92"/>
    </row>
    <row r="96" spans="1:14" x14ac:dyDescent="0.2">
      <c r="A96" s="94"/>
      <c r="B96" s="92"/>
      <c r="C96" s="92"/>
      <c r="D96" s="92"/>
      <c r="E96" s="92"/>
      <c r="F96" s="92"/>
      <c r="G96" s="92"/>
      <c r="H96" s="92"/>
      <c r="I96" s="103"/>
      <c r="J96" s="103"/>
      <c r="K96" s="103"/>
      <c r="L96" s="92"/>
      <c r="M96" s="92"/>
      <c r="N96" s="92"/>
    </row>
    <row r="97" spans="1:14" x14ac:dyDescent="0.2">
      <c r="A97" s="94"/>
      <c r="B97" s="92"/>
      <c r="C97" s="92"/>
      <c r="D97" s="92"/>
      <c r="E97" s="92"/>
      <c r="F97" s="92"/>
      <c r="G97" s="92"/>
      <c r="H97" s="92"/>
      <c r="I97" s="103"/>
      <c r="J97" s="103"/>
      <c r="K97" s="103"/>
      <c r="L97" s="92"/>
      <c r="M97" s="92"/>
      <c r="N97" s="92"/>
    </row>
    <row r="98" spans="1:14" x14ac:dyDescent="0.2">
      <c r="A98" s="94"/>
      <c r="B98" s="92"/>
      <c r="C98" s="92"/>
      <c r="D98" s="92"/>
      <c r="E98" s="92"/>
      <c r="F98" s="92"/>
      <c r="G98" s="92"/>
      <c r="H98" s="92"/>
      <c r="I98" s="103"/>
      <c r="J98" s="103"/>
      <c r="K98" s="103"/>
      <c r="L98" s="92"/>
      <c r="M98" s="92"/>
      <c r="N98" s="92"/>
    </row>
    <row r="99" spans="1:14" x14ac:dyDescent="0.2">
      <c r="A99" s="94"/>
      <c r="B99" s="92"/>
      <c r="C99" s="92"/>
      <c r="D99" s="92"/>
      <c r="E99" s="92"/>
      <c r="F99" s="92"/>
      <c r="G99" s="92"/>
      <c r="H99" s="92"/>
      <c r="I99" s="103"/>
      <c r="J99" s="103"/>
      <c r="K99" s="103"/>
      <c r="L99" s="92"/>
      <c r="M99" s="92"/>
      <c r="N99" s="92"/>
    </row>
    <row r="104" spans="1:14" x14ac:dyDescent="0.2">
      <c r="A104" s="107" t="s">
        <v>105</v>
      </c>
      <c r="B104" s="108"/>
      <c r="C104" s="108"/>
      <c r="D104" s="108"/>
      <c r="E104" s="108"/>
      <c r="F104" s="108"/>
      <c r="G104" s="108"/>
      <c r="H104" s="108"/>
      <c r="I104" s="108"/>
      <c r="J104" s="108"/>
    </row>
    <row r="105" spans="1:14" x14ac:dyDescent="0.2">
      <c r="A105" s="108"/>
      <c r="B105" s="108"/>
      <c r="C105" s="108"/>
      <c r="D105" s="108"/>
      <c r="E105" s="108"/>
      <c r="F105" s="108"/>
      <c r="G105" s="108"/>
      <c r="H105" s="108"/>
      <c r="I105" s="108"/>
      <c r="J105" s="108"/>
    </row>
    <row r="106" spans="1:14" x14ac:dyDescent="0.2">
      <c r="A106" s="111">
        <v>-1</v>
      </c>
      <c r="B106" s="109" t="s">
        <v>106</v>
      </c>
      <c r="C106" s="108"/>
      <c r="D106" s="108"/>
      <c r="E106" s="108"/>
      <c r="F106" s="108"/>
      <c r="G106" s="108"/>
      <c r="H106" s="108"/>
      <c r="I106" s="108"/>
      <c r="J106" s="108"/>
    </row>
    <row r="107" spans="1:14" x14ac:dyDescent="0.2">
      <c r="A107" s="111">
        <v>0</v>
      </c>
      <c r="B107" s="109" t="s">
        <v>107</v>
      </c>
      <c r="C107" s="108"/>
      <c r="D107" s="108"/>
      <c r="E107" s="108"/>
      <c r="F107" s="108"/>
      <c r="G107" s="108"/>
      <c r="H107" s="108"/>
      <c r="I107" s="108"/>
      <c r="J107" s="108"/>
    </row>
    <row r="108" spans="1:14" x14ac:dyDescent="0.2">
      <c r="A108" s="111">
        <v>1</v>
      </c>
      <c r="B108" s="110" t="s">
        <v>108</v>
      </c>
      <c r="C108" s="108"/>
      <c r="D108" s="108"/>
      <c r="E108" s="108"/>
      <c r="F108" s="108"/>
      <c r="G108" s="108"/>
      <c r="H108" s="108"/>
      <c r="I108" s="108"/>
      <c r="J108" s="108"/>
    </row>
    <row r="109" spans="1:14" x14ac:dyDescent="0.2">
      <c r="A109" s="111">
        <v>2</v>
      </c>
      <c r="B109" s="109" t="s">
        <v>109</v>
      </c>
      <c r="C109" s="108"/>
      <c r="D109" s="108"/>
      <c r="E109" s="108"/>
      <c r="F109" s="108"/>
      <c r="G109" s="108"/>
      <c r="H109" s="108"/>
      <c r="I109" s="108"/>
      <c r="J109" s="108"/>
    </row>
    <row r="110" spans="1:14" x14ac:dyDescent="0.2">
      <c r="A110" s="111">
        <v>-4</v>
      </c>
      <c r="B110" s="109" t="s">
        <v>110</v>
      </c>
    </row>
  </sheetData>
  <mergeCells count="22">
    <mergeCell ref="L86:N99"/>
    <mergeCell ref="A86:A99"/>
    <mergeCell ref="A65:B66"/>
    <mergeCell ref="A68:A85"/>
    <mergeCell ref="B86:B99"/>
    <mergeCell ref="C86:E99"/>
    <mergeCell ref="F86:H99"/>
    <mergeCell ref="I86:K99"/>
    <mergeCell ref="F67:H67"/>
    <mergeCell ref="F68:H85"/>
    <mergeCell ref="L67:N67"/>
    <mergeCell ref="I67:K67"/>
    <mergeCell ref="I68:K85"/>
    <mergeCell ref="L68:N85"/>
    <mergeCell ref="C67:E67"/>
    <mergeCell ref="C68:E85"/>
    <mergeCell ref="B68:B85"/>
    <mergeCell ref="P1:Q1"/>
    <mergeCell ref="D1:E1"/>
    <mergeCell ref="G1:H1"/>
    <mergeCell ref="J1:K1"/>
    <mergeCell ref="M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Questionnaire</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2023-02-06T19:11:51Z</dcterms:created>
  <dcterms:modified xsi:type="dcterms:W3CDTF">2023-02-07T19:51:25Z</dcterms:modified>
</cp:coreProperties>
</file>