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R Projects\Road Accident\"/>
    </mc:Choice>
  </mc:AlternateContent>
  <xr:revisionPtr revIDLastSave="0" documentId="13_ncr:1_{859CC7CC-86DA-41DD-9249-6AA4B8CA3FFF}" xr6:coauthVersionLast="47" xr6:coauthVersionMax="47" xr10:uidLastSave="{00000000-0000-0000-0000-000000000000}"/>
  <bookViews>
    <workbookView xWindow="-120" yWindow="-120" windowWidth="20730" windowHeight="11310" tabRatio="652" activeTab="4" xr2:uid="{00000000-000D-0000-FFFF-FFFF00000000}"/>
  </bookViews>
  <sheets>
    <sheet name="TRENDS IN CASUALTY" sheetId="1" r:id="rId1"/>
    <sheet name="factors" sheetId="2" r:id="rId2"/>
    <sheet name="factors 2" sheetId="3" r:id="rId3"/>
    <sheet name="ENV.factors" sheetId="4" r:id="rId4"/>
    <sheet name="contingency table" sheetId="5" r:id="rId5"/>
    <sheet name="Sheet1" sheetId="7" r:id="rId6"/>
    <sheet name="chi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 s="1"/>
  <c r="A4" i="7" s="1"/>
  <c r="A6" i="7"/>
  <c r="A7" i="7" s="1"/>
  <c r="A8" i="7" s="1"/>
  <c r="A10" i="7"/>
  <c r="A11" i="7"/>
  <c r="A12" i="7" s="1"/>
  <c r="A13" i="7" s="1"/>
  <c r="A14" i="7" s="1"/>
  <c r="A15" i="7" s="1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9" i="7"/>
  <c r="A30" i="7" s="1"/>
  <c r="A31" i="7" s="1"/>
  <c r="A32" i="7" s="1"/>
  <c r="A33" i="7" s="1"/>
  <c r="A34" i="7" s="1"/>
  <c r="A35" i="7" s="1"/>
  <c r="A37" i="7"/>
  <c r="A38" i="7" s="1"/>
  <c r="A39" i="7" s="1"/>
  <c r="A40" i="7" s="1"/>
  <c r="A41" i="7" s="1"/>
  <c r="A42" i="7" s="1"/>
  <c r="A43" i="7" s="1"/>
  <c r="A44" i="7" s="1"/>
  <c r="A45" i="7" s="1"/>
  <c r="A46" i="7" s="1"/>
  <c r="A48" i="7"/>
  <c r="A49" i="7" s="1"/>
  <c r="A50" i="7" s="1"/>
  <c r="A51" i="7" s="1"/>
  <c r="A52" i="7" s="1"/>
  <c r="A53" i="7" s="1"/>
  <c r="A54" i="7" s="1"/>
  <c r="A55" i="7" s="1"/>
  <c r="A56" i="7" s="1"/>
  <c r="A57" i="7" s="1"/>
  <c r="D79" i="6"/>
  <c r="D78" i="6"/>
  <c r="D77" i="6"/>
  <c r="D76" i="6"/>
  <c r="D75" i="6"/>
  <c r="D74" i="6"/>
  <c r="D73" i="6"/>
  <c r="D72" i="6"/>
  <c r="D71" i="6"/>
  <c r="G71" i="6" s="1"/>
  <c r="D70" i="6"/>
  <c r="D69" i="6"/>
  <c r="D68" i="6"/>
  <c r="D65" i="6"/>
  <c r="D64" i="6"/>
  <c r="D63" i="6"/>
  <c r="D62" i="6"/>
  <c r="D61" i="6"/>
  <c r="F61" i="6" s="1"/>
  <c r="D60" i="6"/>
  <c r="D59" i="6"/>
  <c r="D58" i="6"/>
  <c r="D57" i="6"/>
  <c r="F57" i="6" s="1"/>
  <c r="D56" i="6"/>
  <c r="D55" i="6"/>
  <c r="D54" i="6"/>
  <c r="D51" i="6"/>
  <c r="D50" i="6"/>
  <c r="D49" i="6"/>
  <c r="D48" i="6"/>
  <c r="D47" i="6"/>
  <c r="G47" i="6" s="1"/>
  <c r="D46" i="6"/>
  <c r="D45" i="6"/>
  <c r="D44" i="6"/>
  <c r="D43" i="6"/>
  <c r="F43" i="6" s="1"/>
  <c r="D40" i="6"/>
  <c r="D39" i="6"/>
  <c r="D38" i="6"/>
  <c r="D37" i="6"/>
  <c r="D36" i="6"/>
  <c r="F36" i="6" s="1"/>
  <c r="D35" i="6"/>
  <c r="D34" i="6"/>
  <c r="D33" i="6"/>
  <c r="D32" i="6"/>
  <c r="F32" i="6" s="1"/>
  <c r="D31" i="6"/>
  <c r="D30" i="6"/>
  <c r="D29" i="6"/>
  <c r="D28" i="6"/>
  <c r="F28" i="6" s="1"/>
  <c r="D25" i="6"/>
  <c r="D24" i="6"/>
  <c r="D23" i="6"/>
  <c r="D22" i="6"/>
  <c r="D21" i="6"/>
  <c r="F21" i="6" s="1"/>
  <c r="D20" i="6"/>
  <c r="D19" i="6"/>
  <c r="D18" i="6"/>
  <c r="D15" i="6"/>
  <c r="F15" i="6" s="1"/>
  <c r="D14" i="6"/>
  <c r="D13" i="6"/>
  <c r="D12" i="6"/>
  <c r="D11" i="6"/>
  <c r="F11" i="6" s="1"/>
  <c r="D7" i="6"/>
  <c r="F7" i="6" s="1"/>
  <c r="D6" i="6"/>
  <c r="D5" i="6"/>
  <c r="D4" i="6"/>
  <c r="D7" i="5"/>
  <c r="S72" i="4"/>
  <c r="R72" i="4"/>
  <c r="AA71" i="4"/>
  <c r="R71" i="4"/>
  <c r="AA70" i="4"/>
  <c r="R70" i="4"/>
  <c r="AA69" i="4"/>
  <c r="R69" i="4"/>
  <c r="AA68" i="4"/>
  <c r="R68" i="4"/>
  <c r="AA67" i="4"/>
  <c r="R67" i="4"/>
  <c r="AA66" i="4"/>
  <c r="R66" i="4"/>
  <c r="AA65" i="4"/>
  <c r="R65" i="4"/>
  <c r="AA64" i="4"/>
  <c r="R64" i="4"/>
  <c r="AA63" i="4"/>
  <c r="R63" i="4"/>
  <c r="AA62" i="4"/>
  <c r="R62" i="4"/>
  <c r="AA61" i="4"/>
  <c r="R61" i="4"/>
  <c r="AA60" i="4"/>
  <c r="R60" i="4"/>
  <c r="J26" i="4"/>
  <c r="I26" i="4"/>
  <c r="J25" i="4"/>
  <c r="I25" i="4"/>
  <c r="J24" i="4"/>
  <c r="I24" i="4"/>
  <c r="J23" i="4"/>
  <c r="I23" i="4"/>
  <c r="J22" i="4"/>
  <c r="I22" i="4"/>
  <c r="J21" i="4"/>
  <c r="I21" i="4"/>
  <c r="Z20" i="4"/>
  <c r="Y20" i="4"/>
  <c r="X20" i="4"/>
  <c r="W20" i="4"/>
  <c r="V20" i="4"/>
  <c r="U20" i="4"/>
  <c r="J20" i="4"/>
  <c r="I20" i="4"/>
  <c r="Z19" i="4"/>
  <c r="J19" i="4"/>
  <c r="I19" i="4"/>
  <c r="Z18" i="4"/>
  <c r="Z17" i="4"/>
  <c r="Z16" i="4"/>
  <c r="J16" i="4"/>
  <c r="I16" i="4"/>
  <c r="J15" i="4"/>
  <c r="I15" i="4"/>
  <c r="J14" i="4"/>
  <c r="I14" i="4"/>
  <c r="J13" i="4"/>
  <c r="I13" i="4"/>
  <c r="J12" i="4"/>
  <c r="I12" i="4"/>
  <c r="J9" i="4"/>
  <c r="I9" i="4"/>
  <c r="J8" i="4"/>
  <c r="I8" i="4"/>
  <c r="J7" i="4"/>
  <c r="I7" i="4"/>
  <c r="J6" i="4"/>
  <c r="I6" i="4"/>
  <c r="J5" i="4"/>
  <c r="I5" i="4"/>
  <c r="O149" i="3"/>
  <c r="N149" i="3"/>
  <c r="M149" i="3"/>
  <c r="L149" i="3"/>
  <c r="K149" i="3"/>
  <c r="J149" i="3"/>
  <c r="O148" i="3"/>
  <c r="O147" i="3"/>
  <c r="O146" i="3"/>
  <c r="O145" i="3"/>
  <c r="O144" i="3"/>
  <c r="O143" i="3"/>
  <c r="O142" i="3"/>
  <c r="O141" i="3"/>
  <c r="O140" i="3"/>
  <c r="O139" i="3"/>
  <c r="O138" i="3"/>
  <c r="U81" i="3"/>
  <c r="T81" i="3"/>
  <c r="S81" i="3"/>
  <c r="U80" i="3"/>
  <c r="T80" i="3"/>
  <c r="S80" i="3"/>
  <c r="O80" i="3"/>
  <c r="U79" i="3"/>
  <c r="T79" i="3"/>
  <c r="S79" i="3"/>
  <c r="O79" i="3"/>
  <c r="U78" i="3"/>
  <c r="T78" i="3"/>
  <c r="S78" i="3"/>
  <c r="O78" i="3"/>
  <c r="AD77" i="3"/>
  <c r="U77" i="3"/>
  <c r="T77" i="3"/>
  <c r="S77" i="3"/>
  <c r="O77" i="3"/>
  <c r="AC76" i="3"/>
  <c r="U76" i="3"/>
  <c r="T76" i="3"/>
  <c r="S76" i="3"/>
  <c r="O76" i="3"/>
  <c r="U75" i="3"/>
  <c r="T75" i="3"/>
  <c r="S75" i="3"/>
  <c r="O75" i="3"/>
  <c r="AE74" i="3"/>
  <c r="AC74" i="3"/>
  <c r="U74" i="3"/>
  <c r="T74" i="3"/>
  <c r="S74" i="3"/>
  <c r="O74" i="3"/>
  <c r="AE73" i="3"/>
  <c r="AC73" i="3"/>
  <c r="U73" i="3"/>
  <c r="T73" i="3"/>
  <c r="S73" i="3"/>
  <c r="O73" i="3"/>
  <c r="U72" i="3"/>
  <c r="T72" i="3"/>
  <c r="S72" i="3"/>
  <c r="O72" i="3"/>
  <c r="F68" i="6" l="1"/>
  <c r="F31" i="6"/>
  <c r="F35" i="6"/>
  <c r="F39" i="6"/>
  <c r="F55" i="6"/>
  <c r="F59" i="6"/>
  <c r="F63" i="6"/>
  <c r="G76" i="6"/>
  <c r="G75" i="6"/>
  <c r="G68" i="6"/>
  <c r="H68" i="6" s="1"/>
  <c r="G72" i="6"/>
  <c r="F56" i="6"/>
  <c r="F60" i="6"/>
  <c r="F64" i="6"/>
  <c r="G69" i="6"/>
  <c r="G73" i="6"/>
  <c r="G77" i="6"/>
  <c r="G70" i="6"/>
  <c r="G74" i="6"/>
  <c r="G78" i="6"/>
  <c r="G54" i="6"/>
  <c r="F58" i="6"/>
  <c r="F62" i="6"/>
  <c r="F12" i="6"/>
  <c r="F13" i="6"/>
  <c r="F19" i="6"/>
  <c r="F23" i="6"/>
  <c r="F14" i="6"/>
  <c r="G24" i="6"/>
  <c r="G19" i="6"/>
  <c r="F20" i="6"/>
  <c r="F22" i="6"/>
  <c r="F29" i="6"/>
  <c r="F33" i="6"/>
  <c r="F37" i="6"/>
  <c r="G21" i="6"/>
  <c r="H21" i="6" s="1"/>
  <c r="G23" i="6"/>
  <c r="F5" i="6"/>
  <c r="F18" i="6"/>
  <c r="G20" i="6"/>
  <c r="G22" i="6"/>
  <c r="F30" i="6"/>
  <c r="F34" i="6"/>
  <c r="F38" i="6"/>
  <c r="G5" i="6"/>
  <c r="G7" i="6"/>
  <c r="H7" i="6" s="1"/>
  <c r="G44" i="6"/>
  <c r="G48" i="6"/>
  <c r="G56" i="6"/>
  <c r="G58" i="6"/>
  <c r="G60" i="6"/>
  <c r="H60" i="6" s="1"/>
  <c r="G62" i="6"/>
  <c r="G64" i="6"/>
  <c r="F4" i="6"/>
  <c r="F6" i="6"/>
  <c r="G45" i="6"/>
  <c r="G49" i="6"/>
  <c r="G4" i="6"/>
  <c r="G6" i="6"/>
  <c r="G11" i="6"/>
  <c r="H11" i="6" s="1"/>
  <c r="F24" i="6"/>
  <c r="G28" i="6"/>
  <c r="H28" i="6" s="1"/>
  <c r="G46" i="6"/>
  <c r="G50" i="6"/>
  <c r="G55" i="6"/>
  <c r="H55" i="6" s="1"/>
  <c r="G57" i="6"/>
  <c r="H57" i="6" s="1"/>
  <c r="G59" i="6"/>
  <c r="H59" i="6" s="1"/>
  <c r="G61" i="6"/>
  <c r="H61" i="6" s="1"/>
  <c r="G63" i="6"/>
  <c r="G12" i="6"/>
  <c r="G13" i="6"/>
  <c r="G14" i="6"/>
  <c r="G15" i="6"/>
  <c r="H15" i="6" s="1"/>
  <c r="G18" i="6"/>
  <c r="G29" i="6"/>
  <c r="G30" i="6"/>
  <c r="G31" i="6"/>
  <c r="G32" i="6"/>
  <c r="H32" i="6" s="1"/>
  <c r="G33" i="6"/>
  <c r="G34" i="6"/>
  <c r="G35" i="6"/>
  <c r="G36" i="6"/>
  <c r="H36" i="6" s="1"/>
  <c r="G37" i="6"/>
  <c r="G38" i="6"/>
  <c r="G39" i="6"/>
  <c r="G43" i="6"/>
  <c r="F44" i="6"/>
  <c r="F45" i="6"/>
  <c r="F46" i="6"/>
  <c r="F47" i="6"/>
  <c r="H47" i="6" s="1"/>
  <c r="F48" i="6"/>
  <c r="F49" i="6"/>
  <c r="F50" i="6"/>
  <c r="F54" i="6"/>
  <c r="F69" i="6"/>
  <c r="F70" i="6"/>
  <c r="F71" i="6"/>
  <c r="H71" i="6" s="1"/>
  <c r="F72" i="6"/>
  <c r="F73" i="6"/>
  <c r="F74" i="6"/>
  <c r="F75" i="6"/>
  <c r="F76" i="6"/>
  <c r="F77" i="6"/>
  <c r="H77" i="6" s="1"/>
  <c r="F78" i="6"/>
  <c r="H35" i="6" l="1"/>
  <c r="H31" i="6"/>
  <c r="H63" i="6"/>
  <c r="H76" i="6"/>
  <c r="H56" i="6"/>
  <c r="H39" i="6"/>
  <c r="H78" i="6"/>
  <c r="H73" i="6"/>
  <c r="G79" i="6"/>
  <c r="H69" i="6"/>
  <c r="H13" i="6"/>
  <c r="H75" i="6"/>
  <c r="H70" i="6"/>
  <c r="H64" i="6"/>
  <c r="H72" i="6"/>
  <c r="H74" i="6"/>
  <c r="H58" i="6"/>
  <c r="H24" i="6"/>
  <c r="H12" i="6"/>
  <c r="H38" i="6"/>
  <c r="H14" i="6"/>
  <c r="H62" i="6"/>
  <c r="H50" i="6"/>
  <c r="H30" i="6"/>
  <c r="H19" i="6"/>
  <c r="H37" i="6"/>
  <c r="H33" i="6"/>
  <c r="H5" i="6"/>
  <c r="H46" i="6"/>
  <c r="H23" i="6"/>
  <c r="F40" i="6"/>
  <c r="H49" i="6"/>
  <c r="H34" i="6"/>
  <c r="H20" i="6"/>
  <c r="F25" i="6"/>
  <c r="H45" i="6"/>
  <c r="H6" i="6"/>
  <c r="H44" i="6"/>
  <c r="H29" i="6"/>
  <c r="H22" i="6"/>
  <c r="H4" i="6"/>
  <c r="G25" i="6"/>
  <c r="H48" i="6"/>
  <c r="G65" i="6"/>
  <c r="G51" i="6"/>
  <c r="F79" i="6"/>
  <c r="G40" i="6"/>
  <c r="F65" i="6"/>
  <c r="H65" i="6" s="1"/>
  <c r="H54" i="6"/>
  <c r="H43" i="6"/>
  <c r="H18" i="6"/>
  <c r="F51" i="6"/>
  <c r="H79" i="6" l="1"/>
  <c r="H40" i="6"/>
  <c r="H25" i="6"/>
  <c r="H51" i="6"/>
  <c r="D3" i="6"/>
  <c r="F3" i="6" s="1"/>
  <c r="G3" i="6" l="1"/>
  <c r="H3" i="6" s="1"/>
</calcChain>
</file>

<file path=xl/sharedStrings.xml><?xml version="1.0" encoding="utf-8"?>
<sst xmlns="http://schemas.openxmlformats.org/spreadsheetml/2006/main" count="1379" uniqueCount="204">
  <si>
    <t>Year</t>
  </si>
  <si>
    <t>All Crashes</t>
  </si>
  <si>
    <t xml:space="preserve">All </t>
  </si>
  <si>
    <t>Casualties</t>
  </si>
  <si>
    <t>Fatalities</t>
  </si>
  <si>
    <t xml:space="preserve">Estimated </t>
  </si>
  <si>
    <t xml:space="preserve">Population </t>
  </si>
  <si>
    <t xml:space="preserve"> Registered Vehicles</t>
  </si>
  <si>
    <t xml:space="preserve">Fatalities per 10,000 </t>
  </si>
  <si>
    <t>Vehicles</t>
  </si>
  <si>
    <t xml:space="preserve">per </t>
  </si>
  <si>
    <t>Populatio</t>
  </si>
  <si>
    <t xml:space="preserve">Fatalities per 100 </t>
  </si>
  <si>
    <t>Crashes</t>
  </si>
  <si>
    <r>
      <t>(X10</t>
    </r>
    <r>
      <rPr>
        <b/>
        <vertAlign val="superscript"/>
        <sz val="7.5"/>
        <color rgb="FF000000"/>
        <rFont val="Arial"/>
        <family val="2"/>
      </rPr>
      <t>6</t>
    </r>
    <r>
      <rPr>
        <b/>
        <sz val="7.5"/>
        <color rgb="FF000000"/>
        <rFont val="Arial"/>
        <family val="2"/>
      </rPr>
      <t>)</t>
    </r>
  </si>
  <si>
    <r>
      <t xml:space="preserve">Changes in National Traffic Fatality Indices </t>
    </r>
    <r>
      <rPr>
        <b/>
        <vertAlign val="subscript"/>
        <sz val="11.5"/>
        <color rgb="FF000000"/>
        <rFont val="Arial"/>
        <family val="2"/>
      </rPr>
      <t xml:space="preserve">Fatalities </t>
    </r>
  </si>
  <si>
    <t>Index</t>
  </si>
  <si>
    <t xml:space="preserve">Fatal </t>
  </si>
  <si>
    <t xml:space="preserve">Injury </t>
  </si>
  <si>
    <t>Damage Only</t>
  </si>
  <si>
    <t>All</t>
  </si>
  <si>
    <t>Table 1.2      National Trends in Traffic Crashes and Casualties</t>
  </si>
  <si>
    <t>a) Crashes</t>
  </si>
  <si>
    <t>Killed</t>
  </si>
  <si>
    <t>Seriously Injured</t>
  </si>
  <si>
    <t>Slightly Injured</t>
  </si>
  <si>
    <t>CASUALTIES</t>
  </si>
  <si>
    <t>Road Environment</t>
  </si>
  <si>
    <t>Urban</t>
  </si>
  <si>
    <t>Non-urban</t>
  </si>
  <si>
    <t>Total</t>
  </si>
  <si>
    <t>Total (2017 2019)</t>
  </si>
  <si>
    <t>%</t>
  </si>
  <si>
    <t>Annual Distribution of Fatalities by Road Environment</t>
  </si>
  <si>
    <t xml:space="preserve">   Annual Distribution of Fatalities by Road User Class</t>
  </si>
  <si>
    <t>Road User Class</t>
  </si>
  <si>
    <t>Ped</t>
  </si>
  <si>
    <t>Car</t>
  </si>
  <si>
    <t>HGV/LGV</t>
  </si>
  <si>
    <t>Bus/Mini Bus</t>
  </si>
  <si>
    <t xml:space="preserve">M/cycle, </t>
  </si>
  <si>
    <t xml:space="preserve">Tricycle and </t>
  </si>
  <si>
    <t>Rickshaw</t>
  </si>
  <si>
    <t>Pick-up</t>
  </si>
  <si>
    <t xml:space="preserve">Cycle </t>
  </si>
  <si>
    <t>Other</t>
  </si>
  <si>
    <t>HGV</t>
  </si>
  <si>
    <t xml:space="preserve">M/cycle, Tricycle and   </t>
  </si>
  <si>
    <t>Cycle</t>
  </si>
  <si>
    <t xml:space="preserve">Annual Distribution of Urban Fatalities by </t>
  </si>
  <si>
    <t xml:space="preserve"> Road User Class</t>
  </si>
  <si>
    <t>Annual Distribution of Non-Urban Fatalities by Road User Class</t>
  </si>
  <si>
    <t>Age Group</t>
  </si>
  <si>
    <t>0-5</t>
  </si>
  <si>
    <t>16-25</t>
  </si>
  <si>
    <t>26-35</t>
  </si>
  <si>
    <t>36-45</t>
  </si>
  <si>
    <t>46-55</t>
  </si>
  <si>
    <t>56-65</t>
  </si>
  <si>
    <t>Over 65</t>
  </si>
  <si>
    <t>0-3</t>
  </si>
  <si>
    <t>13-15</t>
  </si>
  <si>
    <t>16-17</t>
  </si>
  <si>
    <t>18-25</t>
  </si>
  <si>
    <t>Table 1.3.6        Annual Distribution of Fatalities by Sex</t>
  </si>
  <si>
    <t>Sex</t>
  </si>
  <si>
    <t>Male</t>
  </si>
  <si>
    <t>Female</t>
  </si>
  <si>
    <t xml:space="preserve"> </t>
  </si>
  <si>
    <t>1.4:   TRENDS IN CASUALTIES</t>
  </si>
  <si>
    <t>Table 1.4.1: Annual Distribution of Casualties by Road User Class</t>
  </si>
  <si>
    <t xml:space="preserve">Table 1.4.2: Annual Distribution of Urban Casualties by Road User Class </t>
  </si>
  <si>
    <t xml:space="preserve">Table 1.4.3: Annual Distribution of Non-Urban Casualties by Road User Class </t>
  </si>
  <si>
    <t>Table 1.4.4: Annual Distribution of Casualties by  Age Group</t>
  </si>
  <si>
    <t xml:space="preserve">Table 1.4.5   Annual Distribution of </t>
  </si>
  <si>
    <t xml:space="preserve">            Table 1.4.6   Annual Distribution of  Casualties by Road Environment</t>
  </si>
  <si>
    <t>Casualties by Sex</t>
  </si>
  <si>
    <t>Nonurban</t>
  </si>
  <si>
    <t>Vehicle Type in Accidents</t>
  </si>
  <si>
    <t>Bicycle</t>
  </si>
  <si>
    <t>Vehicle Type Involved in Crashes</t>
  </si>
  <si>
    <t>Fatal</t>
  </si>
  <si>
    <t>Injury</t>
  </si>
  <si>
    <t>Persons Killed</t>
  </si>
  <si>
    <t>Persons Injured</t>
  </si>
  <si>
    <t>Collision Type Resulting in Deaths and Injuries</t>
  </si>
  <si>
    <t>YEAR</t>
  </si>
  <si>
    <t>Collision Type</t>
  </si>
  <si>
    <r>
      <t>N</t>
    </r>
    <r>
      <rPr>
        <b/>
        <u/>
        <sz val="7.5"/>
        <color rgb="FF000000"/>
        <rFont val="Arial"/>
        <family val="2"/>
      </rPr>
      <t>o</t>
    </r>
  </si>
  <si>
    <t>Head -On</t>
  </si>
  <si>
    <t>Rear end</t>
  </si>
  <si>
    <t>90 degree</t>
  </si>
  <si>
    <t>Side Swipe</t>
  </si>
  <si>
    <t>Ran off Road</t>
  </si>
  <si>
    <t>Object on Road</t>
  </si>
  <si>
    <t>Object off Road</t>
  </si>
  <si>
    <t>Parked Vehicle</t>
  </si>
  <si>
    <t>Pedestrian</t>
  </si>
  <si>
    <t>Hit Animal</t>
  </si>
  <si>
    <t xml:space="preserve">Other </t>
  </si>
  <si>
    <t>No</t>
  </si>
  <si>
    <t>.1: Collision Type Resulting in Deaths and Injuries</t>
  </si>
  <si>
    <t>Location of Crashes Resulting in Deaths and Injuries</t>
  </si>
  <si>
    <t>Location</t>
  </si>
  <si>
    <r>
      <t>N</t>
    </r>
    <r>
      <rPr>
        <b/>
        <u/>
        <sz val="9"/>
        <color rgb="FF000000"/>
        <rFont val="Arial"/>
        <family val="2"/>
      </rPr>
      <t>o</t>
    </r>
  </si>
  <si>
    <t>Not at Junction</t>
  </si>
  <si>
    <t>Cross Junction</t>
  </si>
  <si>
    <t>T - Junction</t>
  </si>
  <si>
    <t>Stag X</t>
  </si>
  <si>
    <t>Y - Junction</t>
  </si>
  <si>
    <t>Roundabout</t>
  </si>
  <si>
    <t>Railway</t>
  </si>
  <si>
    <t>other</t>
  </si>
  <si>
    <t>Road User Class involved in Deaths and Injuries</t>
  </si>
  <si>
    <t>Table 3.3      Road User Class involved in Deaths and Injuries</t>
  </si>
  <si>
    <t>Car Occupant</t>
  </si>
  <si>
    <t>Goods Veh.Occupant</t>
  </si>
  <si>
    <t>Bus/Mini Bus Occupant</t>
  </si>
  <si>
    <t>Motor-Cycle</t>
  </si>
  <si>
    <t>Pick -Up Occupant</t>
  </si>
  <si>
    <t>Cyclist</t>
  </si>
  <si>
    <t>Tri-Cycle</t>
  </si>
  <si>
    <r>
      <t>N</t>
    </r>
    <r>
      <rPr>
        <b/>
        <u/>
        <sz val="8.5"/>
        <color rgb="FF000000"/>
        <rFont val="Arial"/>
        <family val="2"/>
      </rPr>
      <t>o</t>
    </r>
  </si>
  <si>
    <r>
      <t>N</t>
    </r>
    <r>
      <rPr>
        <b/>
        <u/>
        <sz val="8"/>
        <color rgb="FF000000"/>
        <rFont val="Arial"/>
        <family val="2"/>
      </rPr>
      <t>o</t>
    </r>
  </si>
  <si>
    <t>Type of Vehicle involved in Fatal and Non-Fatal Crashes</t>
  </si>
  <si>
    <t>Vehicle Type</t>
  </si>
  <si>
    <t xml:space="preserve">in Fatal </t>
  </si>
  <si>
    <t xml:space="preserve">Non-Fatal </t>
  </si>
  <si>
    <t xml:space="preserve">Car </t>
  </si>
  <si>
    <t>Goods Vehicle</t>
  </si>
  <si>
    <t xml:space="preserve">Bus/Mini Bus </t>
  </si>
  <si>
    <t xml:space="preserve">Pick -Up </t>
  </si>
  <si>
    <t>Tricycle</t>
  </si>
  <si>
    <t>Vehicle Type in Fatal Crashes</t>
  </si>
  <si>
    <t xml:space="preserve">Vehicle in </t>
  </si>
  <si>
    <t>Non-Fatal Crashes</t>
  </si>
  <si>
    <t>Cycle/Tricycle</t>
  </si>
  <si>
    <t>Driver Error Associated with Deaths and Injuries</t>
  </si>
  <si>
    <t>Driver Error</t>
  </si>
  <si>
    <t xml:space="preserve">None  </t>
  </si>
  <si>
    <t>Inexperience</t>
  </si>
  <si>
    <t>Inattentive</t>
  </si>
  <si>
    <t>Too Fast</t>
  </si>
  <si>
    <t>Too Close</t>
  </si>
  <si>
    <t>No Signal</t>
  </si>
  <si>
    <t>Improper Overtaking</t>
  </si>
  <si>
    <t>Improper Turning</t>
  </si>
  <si>
    <t>Fatigued/Asleep</t>
  </si>
  <si>
    <t>Other + Lost Control</t>
  </si>
  <si>
    <t>Unknown</t>
  </si>
  <si>
    <r>
      <t>N</t>
    </r>
    <r>
      <rPr>
        <b/>
        <u/>
        <sz val="7"/>
        <color rgb="FF000000"/>
        <rFont val="Arial"/>
        <family val="2"/>
      </rPr>
      <t>o</t>
    </r>
  </si>
  <si>
    <t>Weather Conditions Prevailing during Crashes</t>
  </si>
  <si>
    <t>Light Condition</t>
  </si>
  <si>
    <t>Day</t>
  </si>
  <si>
    <t>Night no Street Light</t>
  </si>
  <si>
    <t>Night Street Light off</t>
  </si>
  <si>
    <t>Night Street Light on</t>
  </si>
  <si>
    <t>Weather Condition</t>
  </si>
  <si>
    <t>Clear</t>
  </si>
  <si>
    <t>Fog</t>
  </si>
  <si>
    <t>Rain</t>
  </si>
  <si>
    <t>Table 3.13: Light Condition Prevailing During Crashes 2019</t>
  </si>
  <si>
    <r>
      <t>N</t>
    </r>
    <r>
      <rPr>
        <b/>
        <u/>
        <sz val="10"/>
        <color rgb="FF000000"/>
        <rFont val="Arial"/>
        <family val="2"/>
      </rPr>
      <t>o</t>
    </r>
  </si>
  <si>
    <r>
      <t>N</t>
    </r>
    <r>
      <rPr>
        <b/>
        <u/>
        <sz val="9.5"/>
        <color rgb="FF000000"/>
        <rFont val="Arial"/>
        <family val="2"/>
      </rPr>
      <t>o</t>
    </r>
  </si>
  <si>
    <t>Table 3.12:  Weather Conditions Prevailing during Crashes</t>
  </si>
  <si>
    <r>
      <t>N</t>
    </r>
    <r>
      <rPr>
        <b/>
        <u/>
        <sz val="11.5"/>
        <color rgb="FF000000"/>
        <rFont val="Arial"/>
        <family val="2"/>
      </rPr>
      <t>o</t>
    </r>
  </si>
  <si>
    <t>Monday</t>
  </si>
  <si>
    <t>Tuesday</t>
  </si>
  <si>
    <t>Wednesday</t>
  </si>
  <si>
    <t>Thursday</t>
  </si>
  <si>
    <t>Friday</t>
  </si>
  <si>
    <t>Saturday</t>
  </si>
  <si>
    <t>Sunday</t>
  </si>
  <si>
    <t>Day of Occurrence of Crashes</t>
  </si>
  <si>
    <t>Hour of Day</t>
  </si>
  <si>
    <t>00-02am</t>
  </si>
  <si>
    <t>02-04am</t>
  </si>
  <si>
    <t>04-06am</t>
  </si>
  <si>
    <t>06-08am</t>
  </si>
  <si>
    <t>08-10am</t>
  </si>
  <si>
    <t>10-12noon</t>
  </si>
  <si>
    <t>12-2pm</t>
  </si>
  <si>
    <t>2-4pm</t>
  </si>
  <si>
    <t>4-6pm</t>
  </si>
  <si>
    <t>6-8pm</t>
  </si>
  <si>
    <t>8-10pm</t>
  </si>
  <si>
    <t>10-12midnight</t>
  </si>
  <si>
    <t>Hour of Occurence of Crashes</t>
  </si>
  <si>
    <t>total</t>
  </si>
  <si>
    <t>The null hypothesis is that the event or outcome is independent of the driver's error.</t>
  </si>
  <si>
    <t>p-value</t>
  </si>
  <si>
    <t>Weather</t>
  </si>
  <si>
    <t>Days</t>
  </si>
  <si>
    <t>observed</t>
  </si>
  <si>
    <t>expected</t>
  </si>
  <si>
    <t>chisq</t>
  </si>
  <si>
    <t>Percentage</t>
  </si>
  <si>
    <t>Chisquare</t>
  </si>
  <si>
    <t>P-value</t>
  </si>
  <si>
    <t>The null hypothesis is that the event or outcome is independent of the variable.</t>
  </si>
  <si>
    <t>df</t>
  </si>
  <si>
    <t xml:space="preserve">M/cycle, Tricycle and Ricshaw </t>
  </si>
  <si>
    <t xml:space="preserve">M/cycle, Tricycle and Rickshaw </t>
  </si>
  <si>
    <t xml:space="preserve">M/cycle, Tricycle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</si>
</sst>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sz val="12"/>
      <color rgb="FF000000"/>
      <name val="Arial"/>
      <family val="2"/>
    </font>
    <font>
      <b/>
      <vertAlign val="superscript"/>
      <sz val="7.5"/>
      <color rgb="FF000000"/>
      <name val="Arial"/>
      <family val="2"/>
    </font>
    <font>
      <sz val="9"/>
      <color rgb="FF000000"/>
      <name val="Arial"/>
      <family val="2"/>
    </font>
    <font>
      <b/>
      <sz val="11.5"/>
      <color rgb="FF000000"/>
      <name val="Arial"/>
      <family val="2"/>
    </font>
    <font>
      <b/>
      <vertAlign val="subscript"/>
      <sz val="11.5"/>
      <color rgb="FF000000"/>
      <name val="Arial"/>
      <family val="2"/>
    </font>
    <font>
      <b/>
      <sz val="8.5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3"/>
      <color rgb="FF000000"/>
      <name val="Arial"/>
      <family val="2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.5"/>
      <color rgb="FF000000"/>
      <name val="Arial"/>
      <family val="2"/>
    </font>
    <font>
      <sz val="9.5"/>
      <color rgb="FF000000"/>
      <name val="Arial"/>
      <family val="2"/>
    </font>
    <font>
      <b/>
      <u/>
      <sz val="7.5"/>
      <color rgb="FF000000"/>
      <name val="Arial"/>
      <family val="2"/>
    </font>
    <font>
      <sz val="7.5"/>
      <color rgb="FF000000"/>
      <name val="Arial"/>
      <family val="2"/>
    </font>
    <font>
      <b/>
      <u/>
      <sz val="9"/>
      <color rgb="FF000000"/>
      <name val="Arial"/>
      <family val="2"/>
    </font>
    <font>
      <b/>
      <u/>
      <sz val="8.5"/>
      <color rgb="FF000000"/>
      <name val="Arial"/>
      <family val="2"/>
    </font>
    <font>
      <b/>
      <u/>
      <sz val="8"/>
      <color rgb="FF000000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9.5"/>
      <color rgb="FF000000"/>
      <name val="Arial"/>
      <family val="2"/>
    </font>
    <font>
      <b/>
      <sz val="14.5"/>
      <color rgb="FF000000"/>
      <name val="Arial"/>
      <family val="2"/>
    </font>
    <font>
      <b/>
      <u/>
      <sz val="11.5"/>
      <color rgb="FF000000"/>
      <name val="Arial"/>
      <family val="2"/>
    </font>
    <font>
      <sz val="11.5"/>
      <color rgb="FF000000"/>
      <name val="Arial"/>
      <family val="2"/>
    </font>
    <font>
      <sz val="6.5"/>
      <color rgb="FF000000"/>
      <name val="Arial"/>
      <family val="2"/>
    </font>
    <font>
      <sz val="10"/>
      <color rgb="FF4D5968"/>
      <name val="Nunito Sans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FFFFFF"/>
      </right>
      <top/>
      <bottom style="medium">
        <color rgb="FF000000"/>
      </bottom>
      <diagonal/>
    </border>
    <border>
      <left style="medium">
        <color rgb="FFFFFFFF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FFFFFF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FFFFFF"/>
      </right>
      <top style="medium">
        <color rgb="FF000000"/>
      </top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ck">
        <color rgb="FFFFFFFF"/>
      </right>
      <top/>
      <bottom style="thick">
        <color rgb="FF000000"/>
      </bottom>
      <diagonal/>
    </border>
    <border>
      <left style="medium">
        <color rgb="FFFFFFFF"/>
      </left>
      <right style="thick">
        <color rgb="FFFFFFFF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FFFFFF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3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/>
    <xf numFmtId="0" fontId="6" fillId="0" borderId="0" xfId="0" applyFont="1"/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1" fillId="0" borderId="0" xfId="0" applyFont="1"/>
    <xf numFmtId="0" fontId="0" fillId="0" borderId="20" xfId="0" applyBorder="1"/>
    <xf numFmtId="0" fontId="0" fillId="0" borderId="20" xfId="0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7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3" fillId="0" borderId="0" xfId="0" applyFont="1"/>
    <xf numFmtId="0" fontId="3" fillId="0" borderId="30" xfId="0" applyFont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3" fillId="0" borderId="33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16" fontId="15" fillId="0" borderId="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justify" vertical="center" wrapText="1"/>
    </xf>
    <xf numFmtId="0" fontId="14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6" fontId="0" fillId="0" borderId="20" xfId="0" applyNumberFormat="1" applyBorder="1"/>
    <xf numFmtId="0" fontId="1" fillId="0" borderId="20" xfId="0" applyFont="1" applyBorder="1"/>
    <xf numFmtId="0" fontId="0" fillId="0" borderId="0" xfId="0" applyFont="1"/>
    <xf numFmtId="0" fontId="17" fillId="0" borderId="0" xfId="0" applyFont="1" applyAlignment="1">
      <alignment horizontal="left" vertical="center" indent="4"/>
    </xf>
    <xf numFmtId="0" fontId="8" fillId="0" borderId="8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4"/>
    </xf>
    <xf numFmtId="0" fontId="3" fillId="0" borderId="3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0" fillId="0" borderId="8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0" xfId="0" applyFont="1"/>
    <xf numFmtId="0" fontId="1" fillId="0" borderId="8" xfId="0" applyFont="1" applyBorder="1" applyAlignment="1">
      <alignment vertical="center" wrapText="1"/>
    </xf>
    <xf numFmtId="0" fontId="15" fillId="0" borderId="0" xfId="0" applyFont="1"/>
    <xf numFmtId="0" fontId="23" fillId="0" borderId="8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7" xfId="0" applyFont="1" applyBorder="1" applyAlignment="1">
      <alignment horizontal="center" vertical="center" wrapText="1"/>
    </xf>
    <xf numFmtId="0" fontId="3" fillId="0" borderId="47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5" fillId="0" borderId="1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14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0" borderId="58" xfId="0" applyFont="1" applyBorder="1" applyAlignment="1">
      <alignment vertical="center" wrapText="1"/>
    </xf>
    <xf numFmtId="0" fontId="0" fillId="0" borderId="0" xfId="0" applyBorder="1"/>
    <xf numFmtId="0" fontId="17" fillId="0" borderId="0" xfId="0" applyFont="1" applyAlignment="1">
      <alignment horizontal="left" vertical="center" indent="3"/>
    </xf>
    <xf numFmtId="0" fontId="8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8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indent="3"/>
    </xf>
    <xf numFmtId="0" fontId="3" fillId="0" borderId="59" xfId="0" applyFont="1" applyBorder="1" applyAlignment="1">
      <alignment vertical="center" wrapText="1"/>
    </xf>
    <xf numFmtId="0" fontId="15" fillId="0" borderId="19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wrapText="1"/>
    </xf>
    <xf numFmtId="0" fontId="1" fillId="0" borderId="20" xfId="0" applyFont="1" applyBorder="1" applyAlignment="1">
      <alignment horizontal="center" wrapText="1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3" fillId="0" borderId="48" xfId="0" applyFont="1" applyBorder="1" applyAlignment="1">
      <alignment vertical="center" wrapText="1"/>
    </xf>
    <xf numFmtId="0" fontId="0" fillId="0" borderId="20" xfId="0" applyFont="1" applyBorder="1"/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61" xfId="0" applyFill="1" applyBorder="1"/>
    <xf numFmtId="0" fontId="0" fillId="0" borderId="61" xfId="0" applyBorder="1"/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indent="3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indent="15"/>
    </xf>
    <xf numFmtId="0" fontId="29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8" fillId="0" borderId="0" xfId="0" applyFont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17" fontId="0" fillId="0" borderId="20" xfId="0" applyNumberFormat="1" applyBorder="1"/>
    <xf numFmtId="0" fontId="2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wrapText="1"/>
    </xf>
    <xf numFmtId="0" fontId="1" fillId="0" borderId="61" xfId="0" applyFont="1" applyBorder="1" applyAlignment="1">
      <alignment wrapText="1"/>
    </xf>
    <xf numFmtId="0" fontId="1" fillId="0" borderId="62" xfId="0" applyFont="1" applyBorder="1" applyAlignment="1">
      <alignment wrapText="1"/>
    </xf>
    <xf numFmtId="0" fontId="8" fillId="0" borderId="2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1" fontId="37" fillId="0" borderId="0" xfId="0" applyNumberFormat="1" applyFont="1"/>
    <xf numFmtId="2" fontId="37" fillId="0" borderId="0" xfId="0" applyNumberFormat="1" applyFont="1"/>
    <xf numFmtId="0" fontId="0" fillId="0" borderId="0" xfId="0" applyNumberFormat="1"/>
    <xf numFmtId="0" fontId="37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0" applyNumberFormat="1" applyAlignment="1"/>
    <xf numFmtId="0" fontId="37" fillId="0" borderId="0" xfId="0" applyFont="1" applyAlignment="1"/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10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4" fillId="0" borderId="1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2" xfId="0" applyFont="1" applyBorder="1" applyAlignment="1">
      <alignment vertical="center" wrapText="1"/>
    </xf>
    <xf numFmtId="0" fontId="14" fillId="0" borderId="3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justify" vertical="center" wrapText="1"/>
    </xf>
    <xf numFmtId="0" fontId="14" fillId="0" borderId="4" xfId="0" applyFont="1" applyBorder="1" applyAlignment="1">
      <alignment horizontal="justify" vertical="center" wrapText="1"/>
    </xf>
    <xf numFmtId="0" fontId="14" fillId="0" borderId="5" xfId="0" applyFont="1" applyBorder="1" applyAlignment="1">
      <alignment horizontal="justify" vertical="center" wrapText="1"/>
    </xf>
    <xf numFmtId="0" fontId="14" fillId="0" borderId="25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0" fontId="10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4" fillId="0" borderId="20" xfId="0" applyFont="1" applyBorder="1" applyAlignment="1">
      <alignment vertical="center" wrapText="1"/>
    </xf>
    <xf numFmtId="0" fontId="14" fillId="0" borderId="4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44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44" xfId="0" applyFont="1" applyBorder="1" applyAlignment="1">
      <alignment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3" fillId="0" borderId="53" xfId="0" applyFont="1" applyBorder="1" applyAlignment="1">
      <alignment vertical="center" wrapText="1"/>
    </xf>
    <xf numFmtId="0" fontId="3" fillId="0" borderId="54" xfId="0" applyFont="1" applyBorder="1" applyAlignment="1">
      <alignment vertical="center" wrapText="1"/>
    </xf>
    <xf numFmtId="0" fontId="2" fillId="0" borderId="55" xfId="0" applyFont="1" applyBorder="1" applyAlignment="1">
      <alignment vertical="center" wrapText="1"/>
    </xf>
    <xf numFmtId="0" fontId="2" fillId="0" borderId="4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3" fillId="0" borderId="50" xfId="0" applyFont="1" applyBorder="1" applyAlignment="1">
      <alignment vertical="center" wrapText="1"/>
    </xf>
    <xf numFmtId="0" fontId="3" fillId="0" borderId="51" xfId="0" applyFont="1" applyBorder="1" applyAlignment="1">
      <alignment vertical="center" wrapText="1"/>
    </xf>
    <xf numFmtId="0" fontId="3" fillId="0" borderId="52" xfId="0" applyFont="1" applyBorder="1" applyAlignment="1">
      <alignment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8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wrapText="1"/>
    </xf>
    <xf numFmtId="0" fontId="1" fillId="0" borderId="61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justify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7" fillId="0" borderId="3" xfId="0" applyFont="1" applyBorder="1" applyAlignment="1">
      <alignment vertical="center" wrapText="1"/>
    </xf>
    <xf numFmtId="0" fontId="27" fillId="0" borderId="5" xfId="0" applyFont="1" applyBorder="1" applyAlignment="1">
      <alignment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vertical="center" wrapText="1"/>
    </xf>
    <xf numFmtId="0" fontId="3" fillId="0" borderId="45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righ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63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'factors 2'!$K$71</c:f>
              <c:strCache>
                <c:ptCount val="1"/>
                <c:pt idx="0">
                  <c:v>Persons Killed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'factors 2'!$I$72:$J$118</c:f>
              <c:multiLvlStrCache>
                <c:ptCount val="45"/>
                <c:lvl>
                  <c:pt idx="0">
                    <c:v>Inexperience</c:v>
                  </c:pt>
                  <c:pt idx="1">
                    <c:v>Inattentive</c:v>
                  </c:pt>
                  <c:pt idx="2">
                    <c:v>Too Fast</c:v>
                  </c:pt>
                  <c:pt idx="3">
                    <c:v>Too Close</c:v>
                  </c:pt>
                  <c:pt idx="4">
                    <c:v>No Signal</c:v>
                  </c:pt>
                  <c:pt idx="5">
                    <c:v>Improper Overtaking</c:v>
                  </c:pt>
                  <c:pt idx="6">
                    <c:v>Improper Turning</c:v>
                  </c:pt>
                  <c:pt idx="7">
                    <c:v>Fatigued/Asleep</c:v>
                  </c:pt>
                  <c:pt idx="8">
                    <c:v>Other + Lost Control</c:v>
                  </c:pt>
                  <c:pt idx="9">
                    <c:v>Inexperience</c:v>
                  </c:pt>
                  <c:pt idx="10">
                    <c:v>Inattentive</c:v>
                  </c:pt>
                  <c:pt idx="11">
                    <c:v>Too Fast</c:v>
                  </c:pt>
                  <c:pt idx="12">
                    <c:v>Too Close</c:v>
                  </c:pt>
                  <c:pt idx="13">
                    <c:v>No Signal</c:v>
                  </c:pt>
                  <c:pt idx="14">
                    <c:v>Improper Overtaking</c:v>
                  </c:pt>
                  <c:pt idx="15">
                    <c:v>Improper Turning</c:v>
                  </c:pt>
                  <c:pt idx="16">
                    <c:v>Fatigued/Asleep</c:v>
                  </c:pt>
                  <c:pt idx="17">
                    <c:v>Other + Lost Control</c:v>
                  </c:pt>
                  <c:pt idx="18">
                    <c:v>Inexperience</c:v>
                  </c:pt>
                  <c:pt idx="19">
                    <c:v>Inattentive</c:v>
                  </c:pt>
                  <c:pt idx="20">
                    <c:v>Too Fast</c:v>
                  </c:pt>
                  <c:pt idx="21">
                    <c:v>Too Close</c:v>
                  </c:pt>
                  <c:pt idx="22">
                    <c:v>No Signal</c:v>
                  </c:pt>
                  <c:pt idx="23">
                    <c:v>Improper Overtaking</c:v>
                  </c:pt>
                  <c:pt idx="24">
                    <c:v>Improper Turning</c:v>
                  </c:pt>
                  <c:pt idx="25">
                    <c:v>Fatigued/Asleep</c:v>
                  </c:pt>
                  <c:pt idx="26">
                    <c:v>Other + Lost Control</c:v>
                  </c:pt>
                  <c:pt idx="27">
                    <c:v>Inexperience</c:v>
                  </c:pt>
                  <c:pt idx="28">
                    <c:v>Inattentive</c:v>
                  </c:pt>
                  <c:pt idx="29">
                    <c:v>Too Fast</c:v>
                  </c:pt>
                  <c:pt idx="30">
                    <c:v>Too Close</c:v>
                  </c:pt>
                  <c:pt idx="31">
                    <c:v>No Signal</c:v>
                  </c:pt>
                  <c:pt idx="32">
                    <c:v>Improper Overtaking</c:v>
                  </c:pt>
                  <c:pt idx="33">
                    <c:v>Improper Turning</c:v>
                  </c:pt>
                  <c:pt idx="34">
                    <c:v>Fatigued/Asleep</c:v>
                  </c:pt>
                  <c:pt idx="35">
                    <c:v>Other + Lost Control</c:v>
                  </c:pt>
                  <c:pt idx="36">
                    <c:v>Inexperience</c:v>
                  </c:pt>
                  <c:pt idx="37">
                    <c:v>Inattentive</c:v>
                  </c:pt>
                  <c:pt idx="38">
                    <c:v>Too Fast</c:v>
                  </c:pt>
                  <c:pt idx="39">
                    <c:v>Too Close</c:v>
                  </c:pt>
                  <c:pt idx="40">
                    <c:v>No Signal</c:v>
                  </c:pt>
                  <c:pt idx="41">
                    <c:v>Improper Overtaking</c:v>
                  </c:pt>
                  <c:pt idx="42">
                    <c:v>Improper Turning</c:v>
                  </c:pt>
                  <c:pt idx="43">
                    <c:v>Fatigued/Asleep</c:v>
                  </c:pt>
                  <c:pt idx="44">
                    <c:v>Other + Lost Control</c:v>
                  </c:pt>
                </c:lvl>
                <c:lvl>
                  <c:pt idx="0">
                    <c:v>2015</c:v>
                  </c:pt>
                  <c:pt idx="9">
                    <c:v>2016</c:v>
                  </c:pt>
                  <c:pt idx="18">
                    <c:v>2017</c:v>
                  </c:pt>
                  <c:pt idx="27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'factors 2'!$K$72:$K$116</c:f>
              <c:numCache>
                <c:formatCode>General</c:formatCode>
                <c:ptCount val="45"/>
                <c:pt idx="0">
                  <c:v>49</c:v>
                </c:pt>
                <c:pt idx="1">
                  <c:v>781</c:v>
                </c:pt>
                <c:pt idx="2">
                  <c:v>393</c:v>
                </c:pt>
                <c:pt idx="3">
                  <c:v>23</c:v>
                </c:pt>
                <c:pt idx="4">
                  <c:v>1</c:v>
                </c:pt>
                <c:pt idx="5">
                  <c:v>71</c:v>
                </c:pt>
                <c:pt idx="6">
                  <c:v>3</c:v>
                </c:pt>
                <c:pt idx="7">
                  <c:v>6</c:v>
                </c:pt>
                <c:pt idx="8">
                  <c:v>149</c:v>
                </c:pt>
                <c:pt idx="9">
                  <c:v>66</c:v>
                </c:pt>
                <c:pt idx="10">
                  <c:v>896</c:v>
                </c:pt>
                <c:pt idx="11">
                  <c:v>521</c:v>
                </c:pt>
                <c:pt idx="12">
                  <c:v>24</c:v>
                </c:pt>
                <c:pt idx="13">
                  <c:v>3</c:v>
                </c:pt>
                <c:pt idx="14">
                  <c:v>52</c:v>
                </c:pt>
                <c:pt idx="15">
                  <c:v>12</c:v>
                </c:pt>
                <c:pt idx="16">
                  <c:v>9</c:v>
                </c:pt>
                <c:pt idx="17">
                  <c:v>117</c:v>
                </c:pt>
                <c:pt idx="18">
                  <c:v>64</c:v>
                </c:pt>
                <c:pt idx="19">
                  <c:v>767</c:v>
                </c:pt>
                <c:pt idx="20">
                  <c:v>397</c:v>
                </c:pt>
                <c:pt idx="21">
                  <c:v>28</c:v>
                </c:pt>
                <c:pt idx="22">
                  <c:v>3</c:v>
                </c:pt>
                <c:pt idx="23">
                  <c:v>51</c:v>
                </c:pt>
                <c:pt idx="24">
                  <c:v>22</c:v>
                </c:pt>
                <c:pt idx="25">
                  <c:v>4</c:v>
                </c:pt>
                <c:pt idx="26">
                  <c:v>149</c:v>
                </c:pt>
                <c:pt idx="27">
                  <c:v>18</c:v>
                </c:pt>
                <c:pt idx="28">
                  <c:v>845</c:v>
                </c:pt>
                <c:pt idx="29">
                  <c:v>541</c:v>
                </c:pt>
                <c:pt idx="30">
                  <c:v>11</c:v>
                </c:pt>
                <c:pt idx="31">
                  <c:v>7</c:v>
                </c:pt>
                <c:pt idx="32">
                  <c:v>92</c:v>
                </c:pt>
                <c:pt idx="33">
                  <c:v>6</c:v>
                </c:pt>
                <c:pt idx="34">
                  <c:v>2</c:v>
                </c:pt>
                <c:pt idx="35">
                  <c:v>89</c:v>
                </c:pt>
                <c:pt idx="36">
                  <c:v>75</c:v>
                </c:pt>
                <c:pt idx="37">
                  <c:v>734</c:v>
                </c:pt>
                <c:pt idx="38">
                  <c:v>676</c:v>
                </c:pt>
                <c:pt idx="39">
                  <c:v>30</c:v>
                </c:pt>
                <c:pt idx="40">
                  <c:v>3</c:v>
                </c:pt>
                <c:pt idx="41">
                  <c:v>81</c:v>
                </c:pt>
                <c:pt idx="42">
                  <c:v>7</c:v>
                </c:pt>
                <c:pt idx="43">
                  <c:v>6</c:v>
                </c:pt>
                <c:pt idx="4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B-4585-AB43-75C3F5AF640F}"/>
            </c:ext>
          </c:extLst>
        </c:ser>
        <c:ser>
          <c:idx val="1"/>
          <c:order val="1"/>
          <c:tx>
            <c:strRef>
              <c:f>'factors 2'!$M$71</c:f>
              <c:strCache>
                <c:ptCount val="1"/>
                <c:pt idx="0">
                  <c:v>Persons Injured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'factors 2'!$I$72:$J$118</c:f>
              <c:multiLvlStrCache>
                <c:ptCount val="45"/>
                <c:lvl>
                  <c:pt idx="0">
                    <c:v>Inexperience</c:v>
                  </c:pt>
                  <c:pt idx="1">
                    <c:v>Inattentive</c:v>
                  </c:pt>
                  <c:pt idx="2">
                    <c:v>Too Fast</c:v>
                  </c:pt>
                  <c:pt idx="3">
                    <c:v>Too Close</c:v>
                  </c:pt>
                  <c:pt idx="4">
                    <c:v>No Signal</c:v>
                  </c:pt>
                  <c:pt idx="5">
                    <c:v>Improper Overtaking</c:v>
                  </c:pt>
                  <c:pt idx="6">
                    <c:v>Improper Turning</c:v>
                  </c:pt>
                  <c:pt idx="7">
                    <c:v>Fatigued/Asleep</c:v>
                  </c:pt>
                  <c:pt idx="8">
                    <c:v>Other + Lost Control</c:v>
                  </c:pt>
                  <c:pt idx="9">
                    <c:v>Inexperience</c:v>
                  </c:pt>
                  <c:pt idx="10">
                    <c:v>Inattentive</c:v>
                  </c:pt>
                  <c:pt idx="11">
                    <c:v>Too Fast</c:v>
                  </c:pt>
                  <c:pt idx="12">
                    <c:v>Too Close</c:v>
                  </c:pt>
                  <c:pt idx="13">
                    <c:v>No Signal</c:v>
                  </c:pt>
                  <c:pt idx="14">
                    <c:v>Improper Overtaking</c:v>
                  </c:pt>
                  <c:pt idx="15">
                    <c:v>Improper Turning</c:v>
                  </c:pt>
                  <c:pt idx="16">
                    <c:v>Fatigued/Asleep</c:v>
                  </c:pt>
                  <c:pt idx="17">
                    <c:v>Other + Lost Control</c:v>
                  </c:pt>
                  <c:pt idx="18">
                    <c:v>Inexperience</c:v>
                  </c:pt>
                  <c:pt idx="19">
                    <c:v>Inattentive</c:v>
                  </c:pt>
                  <c:pt idx="20">
                    <c:v>Too Fast</c:v>
                  </c:pt>
                  <c:pt idx="21">
                    <c:v>Too Close</c:v>
                  </c:pt>
                  <c:pt idx="22">
                    <c:v>No Signal</c:v>
                  </c:pt>
                  <c:pt idx="23">
                    <c:v>Improper Overtaking</c:v>
                  </c:pt>
                  <c:pt idx="24">
                    <c:v>Improper Turning</c:v>
                  </c:pt>
                  <c:pt idx="25">
                    <c:v>Fatigued/Asleep</c:v>
                  </c:pt>
                  <c:pt idx="26">
                    <c:v>Other + Lost Control</c:v>
                  </c:pt>
                  <c:pt idx="27">
                    <c:v>Inexperience</c:v>
                  </c:pt>
                  <c:pt idx="28">
                    <c:v>Inattentive</c:v>
                  </c:pt>
                  <c:pt idx="29">
                    <c:v>Too Fast</c:v>
                  </c:pt>
                  <c:pt idx="30">
                    <c:v>Too Close</c:v>
                  </c:pt>
                  <c:pt idx="31">
                    <c:v>No Signal</c:v>
                  </c:pt>
                  <c:pt idx="32">
                    <c:v>Improper Overtaking</c:v>
                  </c:pt>
                  <c:pt idx="33">
                    <c:v>Improper Turning</c:v>
                  </c:pt>
                  <c:pt idx="34">
                    <c:v>Fatigued/Asleep</c:v>
                  </c:pt>
                  <c:pt idx="35">
                    <c:v>Other + Lost Control</c:v>
                  </c:pt>
                  <c:pt idx="36">
                    <c:v>Inexperience</c:v>
                  </c:pt>
                  <c:pt idx="37">
                    <c:v>Inattentive</c:v>
                  </c:pt>
                  <c:pt idx="38">
                    <c:v>Too Fast</c:v>
                  </c:pt>
                  <c:pt idx="39">
                    <c:v>Too Close</c:v>
                  </c:pt>
                  <c:pt idx="40">
                    <c:v>No Signal</c:v>
                  </c:pt>
                  <c:pt idx="41">
                    <c:v>Improper Overtaking</c:v>
                  </c:pt>
                  <c:pt idx="42">
                    <c:v>Improper Turning</c:v>
                  </c:pt>
                  <c:pt idx="43">
                    <c:v>Fatigued/Asleep</c:v>
                  </c:pt>
                  <c:pt idx="44">
                    <c:v>Other + Lost Control</c:v>
                  </c:pt>
                </c:lvl>
                <c:lvl>
                  <c:pt idx="0">
                    <c:v>2015</c:v>
                  </c:pt>
                  <c:pt idx="9">
                    <c:v>2016</c:v>
                  </c:pt>
                  <c:pt idx="18">
                    <c:v>2017</c:v>
                  </c:pt>
                  <c:pt idx="27">
                    <c:v>2018</c:v>
                  </c:pt>
                  <c:pt idx="36">
                    <c:v>2019</c:v>
                  </c:pt>
                </c:lvl>
              </c:multiLvlStrCache>
            </c:multiLvlStrRef>
          </c:cat>
          <c:val>
            <c:numRef>
              <c:f>'factors 2'!$M$72:$M$116</c:f>
              <c:numCache>
                <c:formatCode>General</c:formatCode>
                <c:ptCount val="45"/>
                <c:pt idx="0">
                  <c:v>196</c:v>
                </c:pt>
                <c:pt idx="1">
                  <c:v>4887</c:v>
                </c:pt>
                <c:pt idx="2">
                  <c:v>1925</c:v>
                </c:pt>
                <c:pt idx="3">
                  <c:v>181</c:v>
                </c:pt>
                <c:pt idx="4">
                  <c:v>14</c:v>
                </c:pt>
                <c:pt idx="5">
                  <c:v>281</c:v>
                </c:pt>
                <c:pt idx="6">
                  <c:v>46</c:v>
                </c:pt>
                <c:pt idx="7">
                  <c:v>10</c:v>
                </c:pt>
                <c:pt idx="8">
                  <c:v>954</c:v>
                </c:pt>
                <c:pt idx="9">
                  <c:v>323</c:v>
                </c:pt>
                <c:pt idx="10">
                  <c:v>4464</c:v>
                </c:pt>
                <c:pt idx="11">
                  <c:v>1991</c:v>
                </c:pt>
                <c:pt idx="12">
                  <c:v>171</c:v>
                </c:pt>
                <c:pt idx="13">
                  <c:v>16</c:v>
                </c:pt>
                <c:pt idx="14">
                  <c:v>263</c:v>
                </c:pt>
                <c:pt idx="15">
                  <c:v>54</c:v>
                </c:pt>
                <c:pt idx="16">
                  <c:v>39</c:v>
                </c:pt>
                <c:pt idx="17">
                  <c:v>913</c:v>
                </c:pt>
                <c:pt idx="18">
                  <c:v>395</c:v>
                </c:pt>
                <c:pt idx="19">
                  <c:v>4168</c:v>
                </c:pt>
                <c:pt idx="20">
                  <c:v>1828</c:v>
                </c:pt>
                <c:pt idx="21">
                  <c:v>268</c:v>
                </c:pt>
                <c:pt idx="22">
                  <c:v>27</c:v>
                </c:pt>
                <c:pt idx="23">
                  <c:v>307</c:v>
                </c:pt>
                <c:pt idx="24">
                  <c:v>114</c:v>
                </c:pt>
                <c:pt idx="25">
                  <c:v>60</c:v>
                </c:pt>
                <c:pt idx="26">
                  <c:v>1195</c:v>
                </c:pt>
                <c:pt idx="27">
                  <c:v>123</c:v>
                </c:pt>
                <c:pt idx="28">
                  <c:v>5232</c:v>
                </c:pt>
                <c:pt idx="29">
                  <c:v>2294</c:v>
                </c:pt>
                <c:pt idx="30">
                  <c:v>184</c:v>
                </c:pt>
                <c:pt idx="31">
                  <c:v>46</c:v>
                </c:pt>
                <c:pt idx="32">
                  <c:v>346</c:v>
                </c:pt>
                <c:pt idx="33">
                  <c:v>27</c:v>
                </c:pt>
                <c:pt idx="34">
                  <c:v>45</c:v>
                </c:pt>
                <c:pt idx="35">
                  <c:v>741</c:v>
                </c:pt>
                <c:pt idx="36">
                  <c:v>516</c:v>
                </c:pt>
                <c:pt idx="37">
                  <c:v>4838</c:v>
                </c:pt>
                <c:pt idx="38">
                  <c:v>3659</c:v>
                </c:pt>
                <c:pt idx="39">
                  <c:v>271</c:v>
                </c:pt>
                <c:pt idx="40">
                  <c:v>80</c:v>
                </c:pt>
                <c:pt idx="41">
                  <c:v>356</c:v>
                </c:pt>
                <c:pt idx="42">
                  <c:v>70</c:v>
                </c:pt>
                <c:pt idx="43">
                  <c:v>63</c:v>
                </c:pt>
                <c:pt idx="4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B-4585-AB43-75C3F5AF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787712"/>
        <c:axId val="397793616"/>
        <c:axId val="0"/>
      </c:bar3DChart>
      <c:catAx>
        <c:axId val="39778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397793616"/>
        <c:crosses val="autoZero"/>
        <c:auto val="1"/>
        <c:lblAlgn val="ctr"/>
        <c:lblOffset val="100"/>
        <c:noMultiLvlLbl val="0"/>
      </c:catAx>
      <c:valAx>
        <c:axId val="3977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3977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931333</xdr:colOff>
      <xdr:row>97</xdr:row>
      <xdr:rowOff>50800</xdr:rowOff>
    </xdr:from>
    <xdr:to>
      <xdr:col>19</xdr:col>
      <xdr:colOff>823383</xdr:colOff>
      <xdr:row>135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BD8F1-4D76-4480-8303-A5F324127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5"/>
  <sheetViews>
    <sheetView topLeftCell="B88" workbookViewId="0">
      <selection activeCell="O18" sqref="O18"/>
    </sheetView>
  </sheetViews>
  <sheetFormatPr defaultRowHeight="15" x14ac:dyDescent="0.25"/>
  <cols>
    <col min="2" max="2" width="17.42578125" customWidth="1"/>
    <col min="3" max="3" width="11.140625" customWidth="1"/>
  </cols>
  <sheetData>
    <row r="2" spans="2:11" ht="17.25" thickBot="1" x14ac:dyDescent="0.35">
      <c r="D2" s="18" t="s">
        <v>15</v>
      </c>
    </row>
    <row r="3" spans="2:11" ht="29.25" x14ac:dyDescent="0.25">
      <c r="B3" s="247" t="s">
        <v>0</v>
      </c>
      <c r="C3" s="250" t="s">
        <v>1</v>
      </c>
      <c r="D3" s="15" t="s">
        <v>2</v>
      </c>
      <c r="E3" s="247" t="s">
        <v>4</v>
      </c>
      <c r="F3" s="3" t="s">
        <v>5</v>
      </c>
      <c r="G3" s="253" t="s">
        <v>7</v>
      </c>
      <c r="H3" s="1" t="s">
        <v>8</v>
      </c>
      <c r="I3" s="1" t="s">
        <v>10</v>
      </c>
      <c r="J3" s="3" t="s">
        <v>12</v>
      </c>
      <c r="K3" s="3" t="s">
        <v>12</v>
      </c>
    </row>
    <row r="4" spans="2:11" ht="19.5" x14ac:dyDescent="0.25">
      <c r="B4" s="248"/>
      <c r="C4" s="251"/>
      <c r="D4" s="16" t="s">
        <v>3</v>
      </c>
      <c r="E4" s="248"/>
      <c r="F4" s="4" t="s">
        <v>6</v>
      </c>
      <c r="G4" s="254"/>
      <c r="H4" s="6" t="s">
        <v>9</v>
      </c>
      <c r="I4" s="8">
        <v>100000</v>
      </c>
      <c r="J4" s="4" t="s">
        <v>3</v>
      </c>
      <c r="K4" s="2" t="s">
        <v>13</v>
      </c>
    </row>
    <row r="5" spans="2:11" ht="15.75" thickBot="1" x14ac:dyDescent="0.3">
      <c r="B5" s="249"/>
      <c r="C5" s="252"/>
      <c r="D5" s="17"/>
      <c r="E5" s="249"/>
      <c r="F5" s="5" t="s">
        <v>14</v>
      </c>
      <c r="G5" s="255"/>
      <c r="H5" s="7"/>
      <c r="I5" s="9" t="s">
        <v>11</v>
      </c>
      <c r="J5" s="7"/>
      <c r="K5" s="7"/>
    </row>
    <row r="6" spans="2:11" ht="16.5" thickTop="1" thickBot="1" x14ac:dyDescent="0.3">
      <c r="B6" s="11">
        <v>2011</v>
      </c>
      <c r="C6" s="12">
        <v>10887</v>
      </c>
      <c r="D6" s="12">
        <v>16219</v>
      </c>
      <c r="E6" s="12">
        <v>2199</v>
      </c>
      <c r="F6" s="12">
        <v>25.099</v>
      </c>
      <c r="G6" s="14">
        <v>1225754</v>
      </c>
      <c r="H6" s="12">
        <v>17.940000000000001</v>
      </c>
      <c r="I6" s="12">
        <v>8.76</v>
      </c>
      <c r="J6" s="12">
        <v>13.6</v>
      </c>
      <c r="K6" s="12">
        <v>20.2</v>
      </c>
    </row>
    <row r="7" spans="2:11" ht="15.75" thickBot="1" x14ac:dyDescent="0.3">
      <c r="B7" s="11">
        <v>2012</v>
      </c>
      <c r="C7" s="12">
        <v>12083</v>
      </c>
      <c r="D7" s="12">
        <v>15241</v>
      </c>
      <c r="E7" s="12">
        <v>2240</v>
      </c>
      <c r="F7" s="12">
        <v>25.51</v>
      </c>
      <c r="G7" s="14">
        <v>1532080</v>
      </c>
      <c r="H7" s="12">
        <v>14.62</v>
      </c>
      <c r="I7" s="12">
        <v>8.7799999999999994</v>
      </c>
      <c r="J7" s="12">
        <v>14.7</v>
      </c>
      <c r="K7" s="12">
        <v>18.5</v>
      </c>
    </row>
    <row r="8" spans="2:11" ht="15.75" thickBot="1" x14ac:dyDescent="0.3">
      <c r="B8" s="11">
        <v>2013</v>
      </c>
      <c r="C8" s="12">
        <v>9200</v>
      </c>
      <c r="D8" s="12">
        <v>12509</v>
      </c>
      <c r="E8" s="12">
        <v>1898</v>
      </c>
      <c r="F8" s="12">
        <v>26.004000000000001</v>
      </c>
      <c r="G8" s="14">
        <v>1708958</v>
      </c>
      <c r="H8" s="12">
        <v>11.11</v>
      </c>
      <c r="I8" s="12">
        <v>7.3</v>
      </c>
      <c r="J8" s="12">
        <v>15.2</v>
      </c>
      <c r="K8" s="12">
        <v>20.6</v>
      </c>
    </row>
    <row r="9" spans="2:11" ht="15.75" thickBot="1" x14ac:dyDescent="0.3">
      <c r="B9" s="11">
        <v>2014</v>
      </c>
      <c r="C9" s="12">
        <v>9152</v>
      </c>
      <c r="D9" s="12">
        <v>12863</v>
      </c>
      <c r="E9" s="12">
        <v>1836</v>
      </c>
      <c r="F9" s="12">
        <v>26.504999999999999</v>
      </c>
      <c r="G9" s="14">
        <v>1885836</v>
      </c>
      <c r="H9" s="12">
        <v>9.74</v>
      </c>
      <c r="I9" s="12">
        <v>6.93</v>
      </c>
      <c r="J9" s="12">
        <v>14.3</v>
      </c>
      <c r="K9" s="12">
        <v>20.100000000000001</v>
      </c>
    </row>
    <row r="10" spans="2:11" ht="15.75" thickBot="1" x14ac:dyDescent="0.3">
      <c r="B10" s="11">
        <v>2015</v>
      </c>
      <c r="C10" s="12">
        <v>9796</v>
      </c>
      <c r="D10" s="12">
        <v>12367</v>
      </c>
      <c r="E10" s="12">
        <v>1802</v>
      </c>
      <c r="F10" s="12">
        <v>26.942</v>
      </c>
      <c r="G10" s="14">
        <v>2062714</v>
      </c>
      <c r="H10" s="12">
        <v>8.74</v>
      </c>
      <c r="I10" s="12">
        <v>6.69</v>
      </c>
      <c r="J10" s="12">
        <v>14.6</v>
      </c>
      <c r="K10" s="12">
        <v>18.399999999999999</v>
      </c>
    </row>
    <row r="11" spans="2:11" ht="15.75" thickBot="1" x14ac:dyDescent="0.3">
      <c r="B11" s="11">
        <v>2016</v>
      </c>
      <c r="C11" s="12">
        <v>8651</v>
      </c>
      <c r="D11" s="12">
        <v>12522</v>
      </c>
      <c r="E11" s="12">
        <v>2084</v>
      </c>
      <c r="F11" s="12">
        <v>27.423999999999999</v>
      </c>
      <c r="G11" s="14">
        <v>2256180</v>
      </c>
      <c r="H11" s="12">
        <v>9.24</v>
      </c>
      <c r="I11" s="12">
        <v>7.6</v>
      </c>
      <c r="J11" s="12">
        <v>16.600000000000001</v>
      </c>
      <c r="K11" s="12">
        <v>24.1</v>
      </c>
    </row>
    <row r="12" spans="2:11" ht="15.75" thickBot="1" x14ac:dyDescent="0.3">
      <c r="B12" s="11">
        <v>2017</v>
      </c>
      <c r="C12" s="12">
        <v>9133</v>
      </c>
      <c r="D12" s="12">
        <v>12339</v>
      </c>
      <c r="E12" s="12">
        <v>1823</v>
      </c>
      <c r="F12" s="12">
        <v>28.027000000000001</v>
      </c>
      <c r="G12" s="14">
        <v>2467787</v>
      </c>
      <c r="H12" s="12">
        <v>7.39</v>
      </c>
      <c r="I12" s="12">
        <v>6.5</v>
      </c>
      <c r="J12" s="12">
        <v>14.8</v>
      </c>
      <c r="K12" s="12">
        <v>20</v>
      </c>
    </row>
    <row r="13" spans="2:11" ht="15.75" thickBot="1" x14ac:dyDescent="0.3">
      <c r="B13" s="11">
        <v>2018</v>
      </c>
      <c r="C13" s="12">
        <v>9840</v>
      </c>
      <c r="D13" s="12">
        <v>13837</v>
      </c>
      <c r="E13" s="12">
        <v>2020</v>
      </c>
      <c r="F13" s="12">
        <v>28.803000000000001</v>
      </c>
      <c r="G13" s="14">
        <v>2679394</v>
      </c>
      <c r="H13" s="12">
        <v>7.54</v>
      </c>
      <c r="I13" s="12">
        <v>7.01</v>
      </c>
      <c r="J13" s="12">
        <v>14.6</v>
      </c>
      <c r="K13" s="12">
        <v>20.5</v>
      </c>
    </row>
    <row r="14" spans="2:11" ht="15.75" thickBot="1" x14ac:dyDescent="0.3">
      <c r="B14" s="11">
        <v>2019</v>
      </c>
      <c r="C14" s="12">
        <v>10808</v>
      </c>
      <c r="D14" s="12">
        <v>15094</v>
      </c>
      <c r="E14" s="12">
        <v>2073</v>
      </c>
      <c r="F14" s="12">
        <v>29.6</v>
      </c>
      <c r="G14" s="14">
        <v>2891001</v>
      </c>
      <c r="H14" s="12">
        <v>7.17</v>
      </c>
      <c r="I14" s="12">
        <v>7</v>
      </c>
      <c r="J14" s="12">
        <v>13.7</v>
      </c>
      <c r="K14" s="12">
        <v>19.2</v>
      </c>
    </row>
    <row r="16" spans="2:11" x14ac:dyDescent="0.25">
      <c r="C16" s="34" t="s">
        <v>21</v>
      </c>
      <c r="D16" s="34"/>
      <c r="E16" s="34"/>
      <c r="F16" s="34"/>
      <c r="G16" s="34"/>
      <c r="H16" s="34"/>
    </row>
    <row r="17" spans="2:10" ht="15.75" thickBot="1" x14ac:dyDescent="0.3">
      <c r="C17" s="246" t="s">
        <v>22</v>
      </c>
      <c r="D17" s="246"/>
      <c r="E17" s="246"/>
      <c r="F17" s="246"/>
      <c r="G17" s="246"/>
      <c r="H17" s="246"/>
    </row>
    <row r="18" spans="2:10" ht="15.75" thickTop="1" x14ac:dyDescent="0.25">
      <c r="B18" s="256" t="s">
        <v>0</v>
      </c>
      <c r="C18" s="258" t="s">
        <v>1</v>
      </c>
      <c r="D18" s="256" t="s">
        <v>16</v>
      </c>
      <c r="E18" s="19" t="s">
        <v>17</v>
      </c>
      <c r="F18" s="256" t="s">
        <v>16</v>
      </c>
      <c r="G18" s="19" t="s">
        <v>18</v>
      </c>
      <c r="H18" s="256" t="s">
        <v>16</v>
      </c>
      <c r="I18" s="267" t="s">
        <v>19</v>
      </c>
      <c r="J18" s="244" t="s">
        <v>16</v>
      </c>
    </row>
    <row r="19" spans="2:10" ht="15.75" thickBot="1" x14ac:dyDescent="0.3">
      <c r="B19" s="257"/>
      <c r="C19" s="259"/>
      <c r="D19" s="257"/>
      <c r="E19" s="20" t="s">
        <v>13</v>
      </c>
      <c r="F19" s="257"/>
      <c r="G19" s="20" t="s">
        <v>13</v>
      </c>
      <c r="H19" s="257"/>
      <c r="I19" s="268"/>
      <c r="J19" s="245"/>
    </row>
    <row r="20" spans="2:10" ht="16.5" thickTop="1" thickBot="1" x14ac:dyDescent="0.3">
      <c r="B20" s="21">
        <v>2011</v>
      </c>
      <c r="C20" s="22">
        <v>10886</v>
      </c>
      <c r="D20" s="22">
        <v>130.1</v>
      </c>
      <c r="E20" s="22">
        <v>1737</v>
      </c>
      <c r="F20" s="22">
        <v>239.9</v>
      </c>
      <c r="G20" s="22">
        <v>7320</v>
      </c>
      <c r="H20" s="22">
        <v>150.4</v>
      </c>
      <c r="I20" s="22">
        <v>3566</v>
      </c>
      <c r="J20" s="23">
        <v>101.8</v>
      </c>
    </row>
    <row r="21" spans="2:10" ht="15.75" thickBot="1" x14ac:dyDescent="0.3">
      <c r="B21" s="21">
        <v>2012</v>
      </c>
      <c r="C21" s="22">
        <v>12083</v>
      </c>
      <c r="D21" s="22">
        <v>144.4</v>
      </c>
      <c r="E21" s="22">
        <v>1909</v>
      </c>
      <c r="F21" s="22">
        <v>263.7</v>
      </c>
      <c r="G21" s="22">
        <v>7770</v>
      </c>
      <c r="H21" s="22">
        <v>159.69999999999999</v>
      </c>
      <c r="I21" s="22">
        <v>4313</v>
      </c>
      <c r="J21" s="23">
        <v>123.1</v>
      </c>
    </row>
    <row r="22" spans="2:10" ht="15.75" thickBot="1" x14ac:dyDescent="0.3">
      <c r="B22" s="21">
        <v>2013</v>
      </c>
      <c r="C22" s="22">
        <v>9200</v>
      </c>
      <c r="D22" s="22">
        <v>109.9</v>
      </c>
      <c r="E22" s="22">
        <v>1568</v>
      </c>
      <c r="F22" s="22">
        <v>216.6</v>
      </c>
      <c r="G22" s="22">
        <v>6078</v>
      </c>
      <c r="H22" s="22">
        <v>124.9</v>
      </c>
      <c r="I22" s="22">
        <v>3122</v>
      </c>
      <c r="J22" s="23">
        <v>89.1</v>
      </c>
    </row>
    <row r="23" spans="2:10" ht="15.75" thickBot="1" x14ac:dyDescent="0.3">
      <c r="B23" s="21">
        <v>2014</v>
      </c>
      <c r="C23" s="22">
        <v>9152</v>
      </c>
      <c r="D23" s="22">
        <v>109.3</v>
      </c>
      <c r="E23" s="22">
        <v>1520</v>
      </c>
      <c r="F23" s="22">
        <v>209.9</v>
      </c>
      <c r="G23" s="22">
        <v>6417</v>
      </c>
      <c r="H23" s="22">
        <v>131.9</v>
      </c>
      <c r="I23" s="22">
        <v>2735</v>
      </c>
      <c r="J23" s="23">
        <v>78.099999999999994</v>
      </c>
    </row>
    <row r="24" spans="2:10" ht="15.75" thickBot="1" x14ac:dyDescent="0.3">
      <c r="B24" s="21">
        <v>2015</v>
      </c>
      <c r="C24" s="22">
        <v>9796</v>
      </c>
      <c r="D24" s="22">
        <v>117</v>
      </c>
      <c r="E24" s="22">
        <v>1588</v>
      </c>
      <c r="F24" s="22">
        <v>219.3</v>
      </c>
      <c r="G24" s="22">
        <v>6521</v>
      </c>
      <c r="H24" s="22">
        <v>134</v>
      </c>
      <c r="I24" s="22">
        <v>3275</v>
      </c>
      <c r="J24" s="23">
        <v>93.5</v>
      </c>
    </row>
    <row r="25" spans="2:10" ht="15.75" thickBot="1" x14ac:dyDescent="0.3">
      <c r="B25" s="21">
        <v>2016</v>
      </c>
      <c r="C25" s="22">
        <v>8651</v>
      </c>
      <c r="D25" s="22">
        <v>103.4</v>
      </c>
      <c r="E25" s="22">
        <v>1708</v>
      </c>
      <c r="F25" s="22">
        <v>235.9</v>
      </c>
      <c r="G25" s="22">
        <v>6130</v>
      </c>
      <c r="H25" s="22">
        <v>126</v>
      </c>
      <c r="I25" s="22">
        <v>2521</v>
      </c>
      <c r="J25" s="23">
        <v>71.900000000000006</v>
      </c>
    </row>
    <row r="26" spans="2:10" ht="15.75" thickBot="1" x14ac:dyDescent="0.3">
      <c r="B26" s="21">
        <v>2017</v>
      </c>
      <c r="C26" s="22">
        <v>9133</v>
      </c>
      <c r="D26" s="22">
        <v>109.1</v>
      </c>
      <c r="E26" s="22">
        <v>1583</v>
      </c>
      <c r="F26" s="22">
        <v>218.6</v>
      </c>
      <c r="G26" s="22">
        <v>6165</v>
      </c>
      <c r="H26" s="22">
        <v>126.7</v>
      </c>
      <c r="I26" s="22">
        <v>2968</v>
      </c>
      <c r="J26" s="23">
        <v>84.7</v>
      </c>
    </row>
    <row r="27" spans="2:10" ht="15.75" thickBot="1" x14ac:dyDescent="0.3">
      <c r="B27" s="21">
        <v>2018</v>
      </c>
      <c r="C27" s="22">
        <v>9840</v>
      </c>
      <c r="D27" s="22">
        <v>117.6</v>
      </c>
      <c r="E27" s="22">
        <v>1703</v>
      </c>
      <c r="F27" s="22">
        <v>235.2</v>
      </c>
      <c r="G27" s="22">
        <v>5135</v>
      </c>
      <c r="H27" s="22">
        <v>105.5</v>
      </c>
      <c r="I27" s="22">
        <v>3002</v>
      </c>
      <c r="J27" s="23">
        <v>85.7</v>
      </c>
    </row>
    <row r="28" spans="2:10" ht="15.75" thickBot="1" x14ac:dyDescent="0.3">
      <c r="B28" s="25">
        <v>2019</v>
      </c>
      <c r="C28" s="26">
        <v>10808</v>
      </c>
      <c r="D28" s="26">
        <v>129.1</v>
      </c>
      <c r="E28" s="26">
        <v>1782</v>
      </c>
      <c r="F28" s="26">
        <v>246.1</v>
      </c>
      <c r="G28" s="26">
        <v>5930</v>
      </c>
      <c r="H28" s="26">
        <v>121.9</v>
      </c>
      <c r="I28" s="26">
        <v>3096</v>
      </c>
      <c r="J28" s="27">
        <v>88.4</v>
      </c>
    </row>
    <row r="29" spans="2:10" ht="16.5" thickTop="1" thickBot="1" x14ac:dyDescent="0.3">
      <c r="B29" s="28" t="s">
        <v>20</v>
      </c>
      <c r="C29" s="30">
        <v>290227</v>
      </c>
      <c r="D29" s="31"/>
      <c r="E29" s="32">
        <v>38561</v>
      </c>
      <c r="F29" s="31"/>
      <c r="G29" s="32">
        <v>181702</v>
      </c>
      <c r="H29" s="31"/>
      <c r="I29" s="30">
        <v>105040</v>
      </c>
      <c r="J29" s="33"/>
    </row>
    <row r="30" spans="2:10" ht="15.75" thickTop="1" x14ac:dyDescent="0.25"/>
    <row r="33" spans="2:10" x14ac:dyDescent="0.25">
      <c r="D33" s="260" t="s">
        <v>26</v>
      </c>
      <c r="E33" s="260"/>
    </row>
    <row r="34" spans="2:10" ht="30" x14ac:dyDescent="0.25">
      <c r="B34" s="35" t="s">
        <v>0</v>
      </c>
      <c r="C34" s="36" t="s">
        <v>2</v>
      </c>
      <c r="D34" s="35" t="s">
        <v>16</v>
      </c>
      <c r="E34" s="35" t="s">
        <v>23</v>
      </c>
      <c r="F34" s="35" t="s">
        <v>16</v>
      </c>
      <c r="G34" s="35" t="s">
        <v>24</v>
      </c>
      <c r="H34" s="35" t="s">
        <v>16</v>
      </c>
      <c r="I34" s="36" t="s">
        <v>25</v>
      </c>
      <c r="J34" s="35" t="s">
        <v>16</v>
      </c>
    </row>
    <row r="35" spans="2:10" x14ac:dyDescent="0.25">
      <c r="B35" s="35"/>
      <c r="C35" s="36" t="s">
        <v>3</v>
      </c>
      <c r="D35" s="35"/>
      <c r="E35" s="35"/>
      <c r="F35" s="35"/>
      <c r="G35" s="35"/>
      <c r="H35" s="35"/>
      <c r="I35" s="35"/>
      <c r="J35" s="35"/>
    </row>
    <row r="36" spans="2:10" x14ac:dyDescent="0.25">
      <c r="B36" s="35">
        <v>2011</v>
      </c>
      <c r="C36" s="35">
        <v>16219</v>
      </c>
      <c r="D36" s="35">
        <v>167.3</v>
      </c>
      <c r="E36" s="35">
        <v>2199</v>
      </c>
      <c r="F36" s="35">
        <v>239</v>
      </c>
      <c r="G36" s="35">
        <v>5663</v>
      </c>
      <c r="H36" s="35">
        <v>165.8</v>
      </c>
      <c r="I36" s="35">
        <v>8357</v>
      </c>
      <c r="J36" s="35">
        <v>156</v>
      </c>
    </row>
    <row r="37" spans="2:10" x14ac:dyDescent="0.25">
      <c r="B37" s="35">
        <v>2012</v>
      </c>
      <c r="C37" s="35">
        <v>15241</v>
      </c>
      <c r="D37" s="35">
        <v>157.19999999999999</v>
      </c>
      <c r="E37" s="35">
        <v>2240</v>
      </c>
      <c r="F37" s="35">
        <v>243.5</v>
      </c>
      <c r="G37" s="35">
        <v>5748</v>
      </c>
      <c r="H37" s="35">
        <v>168.3</v>
      </c>
      <c r="I37" s="35">
        <v>7253</v>
      </c>
      <c r="J37" s="35">
        <v>135.4</v>
      </c>
    </row>
    <row r="38" spans="2:10" x14ac:dyDescent="0.25">
      <c r="B38" s="35">
        <v>2013</v>
      </c>
      <c r="C38" s="35">
        <v>12509</v>
      </c>
      <c r="D38" s="35">
        <v>129.1</v>
      </c>
      <c r="E38" s="35">
        <v>1898</v>
      </c>
      <c r="F38" s="35">
        <v>206.3</v>
      </c>
      <c r="G38" s="35">
        <v>4611</v>
      </c>
      <c r="H38" s="35">
        <v>135</v>
      </c>
      <c r="I38" s="35">
        <v>6000</v>
      </c>
      <c r="J38" s="35">
        <v>112</v>
      </c>
    </row>
    <row r="39" spans="2:10" x14ac:dyDescent="0.25">
      <c r="B39" s="35">
        <v>2014</v>
      </c>
      <c r="C39" s="35">
        <v>12863</v>
      </c>
      <c r="D39" s="35">
        <v>132.69999999999999</v>
      </c>
      <c r="E39" s="35">
        <v>1836</v>
      </c>
      <c r="F39" s="35">
        <v>199.6</v>
      </c>
      <c r="G39" s="35">
        <v>5153</v>
      </c>
      <c r="H39" s="35">
        <v>150.80000000000001</v>
      </c>
      <c r="I39" s="35">
        <v>5874</v>
      </c>
      <c r="J39" s="35">
        <v>109.7</v>
      </c>
    </row>
    <row r="40" spans="2:10" x14ac:dyDescent="0.25">
      <c r="B40" s="35">
        <v>2015</v>
      </c>
      <c r="C40" s="35">
        <v>12367</v>
      </c>
      <c r="D40" s="35">
        <v>127.6</v>
      </c>
      <c r="E40" s="35">
        <v>1802</v>
      </c>
      <c r="F40" s="35">
        <v>195.9</v>
      </c>
      <c r="G40" s="35">
        <v>4905</v>
      </c>
      <c r="H40" s="35">
        <v>143.6</v>
      </c>
      <c r="I40" s="35">
        <v>5660</v>
      </c>
      <c r="J40" s="35">
        <v>105.7</v>
      </c>
    </row>
    <row r="41" spans="2:10" x14ac:dyDescent="0.25">
      <c r="B41" s="35">
        <v>2016</v>
      </c>
      <c r="C41" s="35">
        <v>12522</v>
      </c>
      <c r="D41" s="35">
        <v>129.19999999999999</v>
      </c>
      <c r="E41" s="35">
        <v>2084</v>
      </c>
      <c r="F41" s="35">
        <v>226.5</v>
      </c>
      <c r="G41" s="35">
        <v>5237</v>
      </c>
      <c r="H41" s="35">
        <v>153.30000000000001</v>
      </c>
      <c r="I41" s="35">
        <v>5201</v>
      </c>
      <c r="J41" s="35">
        <v>97.1</v>
      </c>
    </row>
    <row r="42" spans="2:10" x14ac:dyDescent="0.25">
      <c r="B42" s="35">
        <v>2017</v>
      </c>
      <c r="C42" s="35">
        <v>12339</v>
      </c>
      <c r="D42" s="35">
        <v>127.3</v>
      </c>
      <c r="E42" s="35">
        <v>1823</v>
      </c>
      <c r="F42" s="35">
        <v>198.2</v>
      </c>
      <c r="G42" s="35">
        <v>5677</v>
      </c>
      <c r="H42" s="35">
        <v>166.2</v>
      </c>
      <c r="I42" s="35">
        <v>4839</v>
      </c>
      <c r="J42" s="35">
        <v>90.3</v>
      </c>
    </row>
    <row r="43" spans="2:10" x14ac:dyDescent="0.25">
      <c r="B43" s="35">
        <v>2018</v>
      </c>
      <c r="C43" s="35">
        <v>13837</v>
      </c>
      <c r="D43" s="35">
        <v>142.80000000000001</v>
      </c>
      <c r="E43" s="35">
        <v>2020</v>
      </c>
      <c r="F43" s="35">
        <v>219.6</v>
      </c>
      <c r="G43" s="35">
        <v>6275</v>
      </c>
      <c r="H43" s="35">
        <v>183.7</v>
      </c>
      <c r="I43" s="35">
        <v>5542</v>
      </c>
      <c r="J43" s="35">
        <v>103.5</v>
      </c>
    </row>
    <row r="44" spans="2:10" x14ac:dyDescent="0.25">
      <c r="B44" s="35">
        <v>2019</v>
      </c>
      <c r="C44" s="35">
        <v>15094</v>
      </c>
      <c r="D44" s="35">
        <v>155.69999999999999</v>
      </c>
      <c r="E44" s="35">
        <v>2073</v>
      </c>
      <c r="F44" s="35">
        <v>225.3</v>
      </c>
      <c r="G44" s="35">
        <v>7048</v>
      </c>
      <c r="H44" s="35">
        <v>206.3</v>
      </c>
      <c r="I44" s="35">
        <v>5973</v>
      </c>
      <c r="J44" s="35">
        <v>111.5</v>
      </c>
    </row>
    <row r="45" spans="2:10" x14ac:dyDescent="0.25">
      <c r="B45" s="35" t="s">
        <v>20</v>
      </c>
      <c r="C45" s="35">
        <v>395694</v>
      </c>
      <c r="D45" s="35"/>
      <c r="E45" s="35">
        <v>47783</v>
      </c>
      <c r="F45" s="35"/>
      <c r="G45" s="35">
        <v>147208</v>
      </c>
      <c r="H45" s="35"/>
      <c r="I45" s="35">
        <v>200703</v>
      </c>
      <c r="J45" s="35"/>
    </row>
    <row r="48" spans="2:10" ht="17.25" thickBot="1" x14ac:dyDescent="0.3">
      <c r="C48" s="49" t="s">
        <v>33</v>
      </c>
    </row>
    <row r="49" spans="2:5" ht="16.5" thickTop="1" thickBot="1" x14ac:dyDescent="0.3">
      <c r="B49" s="261" t="s">
        <v>0</v>
      </c>
      <c r="C49" s="263" t="s">
        <v>27</v>
      </c>
      <c r="D49" s="264"/>
      <c r="E49" s="265"/>
    </row>
    <row r="50" spans="2:5" ht="27.75" thickBot="1" x14ac:dyDescent="0.3">
      <c r="B50" s="262"/>
      <c r="C50" s="37" t="s">
        <v>28</v>
      </c>
      <c r="D50" s="38" t="s">
        <v>29</v>
      </c>
      <c r="E50" s="39" t="s">
        <v>30</v>
      </c>
    </row>
    <row r="51" spans="2:5" ht="16.5" thickTop="1" thickBot="1" x14ac:dyDescent="0.3">
      <c r="B51" s="40">
        <v>2010</v>
      </c>
      <c r="C51" s="41">
        <v>677</v>
      </c>
      <c r="D51" s="41">
        <v>1309</v>
      </c>
      <c r="E51" s="42">
        <v>1986</v>
      </c>
    </row>
    <row r="52" spans="2:5" ht="15.75" thickBot="1" x14ac:dyDescent="0.3">
      <c r="B52" s="40">
        <v>2011</v>
      </c>
      <c r="C52" s="41">
        <v>668</v>
      </c>
      <c r="D52" s="41">
        <v>1531</v>
      </c>
      <c r="E52" s="42">
        <v>2199</v>
      </c>
    </row>
    <row r="53" spans="2:5" ht="15.75" thickBot="1" x14ac:dyDescent="0.3">
      <c r="B53" s="40">
        <v>2012</v>
      </c>
      <c r="C53" s="41">
        <v>936</v>
      </c>
      <c r="D53" s="41">
        <v>1304</v>
      </c>
      <c r="E53" s="42">
        <v>2240</v>
      </c>
    </row>
    <row r="54" spans="2:5" ht="15.75" thickBot="1" x14ac:dyDescent="0.3">
      <c r="B54" s="40">
        <v>2013</v>
      </c>
      <c r="C54" s="41">
        <v>675</v>
      </c>
      <c r="D54" s="41">
        <v>1223</v>
      </c>
      <c r="E54" s="42">
        <v>1898</v>
      </c>
    </row>
    <row r="55" spans="2:5" ht="15.75" thickBot="1" x14ac:dyDescent="0.3">
      <c r="B55" s="40">
        <v>2014</v>
      </c>
      <c r="C55" s="41">
        <v>662</v>
      </c>
      <c r="D55" s="41">
        <v>1174</v>
      </c>
      <c r="E55" s="42">
        <v>1836</v>
      </c>
    </row>
    <row r="56" spans="2:5" ht="15.75" thickBot="1" x14ac:dyDescent="0.3">
      <c r="B56" s="40">
        <v>2015</v>
      </c>
      <c r="C56" s="41">
        <v>741</v>
      </c>
      <c r="D56" s="41">
        <v>1061</v>
      </c>
      <c r="E56" s="42">
        <v>1802</v>
      </c>
    </row>
    <row r="57" spans="2:5" ht="15.75" thickBot="1" x14ac:dyDescent="0.3">
      <c r="B57" s="40">
        <v>2016</v>
      </c>
      <c r="C57" s="41">
        <v>833</v>
      </c>
      <c r="D57" s="41">
        <v>1251</v>
      </c>
      <c r="E57" s="42">
        <v>2084</v>
      </c>
    </row>
    <row r="58" spans="2:5" ht="15.75" thickBot="1" x14ac:dyDescent="0.3">
      <c r="B58" s="40">
        <v>2017</v>
      </c>
      <c r="C58" s="41">
        <v>681</v>
      </c>
      <c r="D58" s="41">
        <v>1142</v>
      </c>
      <c r="E58" s="42">
        <v>1823</v>
      </c>
    </row>
    <row r="59" spans="2:5" ht="15.75" thickBot="1" x14ac:dyDescent="0.3">
      <c r="B59" s="40">
        <v>2018</v>
      </c>
      <c r="C59" s="41">
        <v>826</v>
      </c>
      <c r="D59" s="41">
        <v>1194</v>
      </c>
      <c r="E59" s="42">
        <v>2020</v>
      </c>
    </row>
    <row r="60" spans="2:5" ht="15.75" thickBot="1" x14ac:dyDescent="0.3">
      <c r="B60" s="43">
        <v>2019</v>
      </c>
      <c r="C60" s="44">
        <v>801</v>
      </c>
      <c r="D60" s="44">
        <v>1272</v>
      </c>
      <c r="E60" s="45">
        <v>2073</v>
      </c>
    </row>
    <row r="61" spans="2:5" ht="28.5" thickTop="1" thickBot="1" x14ac:dyDescent="0.3">
      <c r="B61" s="46" t="s">
        <v>31</v>
      </c>
      <c r="C61" s="47">
        <v>2308</v>
      </c>
      <c r="D61" s="47">
        <v>3608</v>
      </c>
      <c r="E61" s="45">
        <v>5916</v>
      </c>
    </row>
    <row r="62" spans="2:5" ht="16.5" thickTop="1" thickBot="1" x14ac:dyDescent="0.3">
      <c r="B62" s="48" t="s">
        <v>32</v>
      </c>
      <c r="C62" s="47">
        <v>39</v>
      </c>
      <c r="D62" s="47">
        <v>61</v>
      </c>
      <c r="E62" s="45">
        <v>100</v>
      </c>
    </row>
    <row r="63" spans="2:5" ht="15.75" thickTop="1" x14ac:dyDescent="0.25"/>
    <row r="67" spans="2:11" x14ac:dyDescent="0.25">
      <c r="B67" s="266" t="s">
        <v>34</v>
      </c>
      <c r="C67" s="266"/>
      <c r="D67" s="266"/>
      <c r="E67" s="266"/>
      <c r="F67" s="266"/>
      <c r="G67" s="266"/>
    </row>
    <row r="68" spans="2:11" ht="15.75" thickBot="1" x14ac:dyDescent="0.3">
      <c r="C68" s="269" t="s">
        <v>35</v>
      </c>
      <c r="D68" s="269"/>
      <c r="E68" s="269"/>
    </row>
    <row r="69" spans="2:11" ht="16.5" thickTop="1" thickBot="1" x14ac:dyDescent="0.3">
      <c r="B69" s="270" t="s">
        <v>0</v>
      </c>
      <c r="C69" s="50"/>
      <c r="D69" s="50"/>
      <c r="E69" s="50"/>
      <c r="F69" s="273" t="s">
        <v>35</v>
      </c>
      <c r="G69" s="273"/>
      <c r="H69" s="273"/>
      <c r="I69" s="50"/>
      <c r="J69" s="50"/>
      <c r="K69" s="51"/>
    </row>
    <row r="70" spans="2:11" ht="15.75" thickTop="1" x14ac:dyDescent="0.25">
      <c r="B70" s="271"/>
      <c r="C70" s="274" t="s">
        <v>36</v>
      </c>
      <c r="D70" s="277" t="s">
        <v>37</v>
      </c>
      <c r="E70" s="280" t="s">
        <v>38</v>
      </c>
      <c r="F70" s="277" t="s">
        <v>39</v>
      </c>
      <c r="G70" s="53" t="s">
        <v>40</v>
      </c>
      <c r="H70" s="280" t="s">
        <v>43</v>
      </c>
      <c r="I70" s="284" t="s">
        <v>44</v>
      </c>
      <c r="J70" s="284" t="s">
        <v>45</v>
      </c>
      <c r="K70" s="277" t="s">
        <v>30</v>
      </c>
    </row>
    <row r="71" spans="2:11" ht="25.5" x14ac:dyDescent="0.25">
      <c r="B71" s="271"/>
      <c r="C71" s="275"/>
      <c r="D71" s="278"/>
      <c r="E71" s="281"/>
      <c r="F71" s="278"/>
      <c r="G71" s="52" t="s">
        <v>41</v>
      </c>
      <c r="H71" s="281"/>
      <c r="I71" s="285"/>
      <c r="J71" s="285"/>
      <c r="K71" s="278"/>
    </row>
    <row r="72" spans="2:11" ht="26.25" thickBot="1" x14ac:dyDescent="0.3">
      <c r="B72" s="272"/>
      <c r="C72" s="276"/>
      <c r="D72" s="279"/>
      <c r="E72" s="282"/>
      <c r="F72" s="279"/>
      <c r="G72" s="54" t="s">
        <v>42</v>
      </c>
      <c r="H72" s="282"/>
      <c r="I72" s="286"/>
      <c r="J72" s="286"/>
      <c r="K72" s="279"/>
    </row>
    <row r="73" spans="2:11" ht="16.5" thickTop="1" thickBot="1" x14ac:dyDescent="0.3">
      <c r="B73" s="55">
        <v>2011</v>
      </c>
      <c r="C73" s="12">
        <v>898</v>
      </c>
      <c r="D73" s="12">
        <v>251</v>
      </c>
      <c r="E73" s="12">
        <v>168</v>
      </c>
      <c r="F73" s="12">
        <v>427</v>
      </c>
      <c r="G73" s="12">
        <v>313</v>
      </c>
      <c r="H73" s="12">
        <v>46</v>
      </c>
      <c r="I73" s="12">
        <v>80</v>
      </c>
      <c r="J73" s="12">
        <v>16</v>
      </c>
      <c r="K73" s="56">
        <v>2199</v>
      </c>
    </row>
    <row r="74" spans="2:11" ht="15.75" thickBot="1" x14ac:dyDescent="0.3">
      <c r="B74" s="55">
        <v>2012</v>
      </c>
      <c r="C74" s="12">
        <v>930</v>
      </c>
      <c r="D74" s="12">
        <v>247</v>
      </c>
      <c r="E74" s="12">
        <v>182</v>
      </c>
      <c r="F74" s="12">
        <v>432</v>
      </c>
      <c r="G74" s="12">
        <v>325</v>
      </c>
      <c r="H74" s="12">
        <v>38</v>
      </c>
      <c r="I74" s="12">
        <v>78</v>
      </c>
      <c r="J74" s="12">
        <v>8</v>
      </c>
      <c r="K74" s="56">
        <v>2240</v>
      </c>
    </row>
    <row r="75" spans="2:11" ht="15.75" thickBot="1" x14ac:dyDescent="0.3">
      <c r="B75" s="55">
        <v>2013</v>
      </c>
      <c r="C75" s="12">
        <v>726</v>
      </c>
      <c r="D75" s="12">
        <v>218</v>
      </c>
      <c r="E75" s="12">
        <v>174</v>
      </c>
      <c r="F75" s="12">
        <v>329</v>
      </c>
      <c r="G75" s="12">
        <v>323</v>
      </c>
      <c r="H75" s="12">
        <v>29</v>
      </c>
      <c r="I75" s="12">
        <v>55</v>
      </c>
      <c r="J75" s="12">
        <v>44</v>
      </c>
      <c r="K75" s="56">
        <v>1898</v>
      </c>
    </row>
    <row r="76" spans="2:11" ht="15.75" thickBot="1" x14ac:dyDescent="0.3">
      <c r="B76" s="55">
        <v>2014</v>
      </c>
      <c r="C76" s="12">
        <v>712</v>
      </c>
      <c r="D76" s="12">
        <v>191</v>
      </c>
      <c r="E76" s="12">
        <v>113</v>
      </c>
      <c r="F76" s="12">
        <v>321</v>
      </c>
      <c r="G76" s="12">
        <v>356</v>
      </c>
      <c r="H76" s="12">
        <v>27</v>
      </c>
      <c r="I76" s="12">
        <v>81</v>
      </c>
      <c r="J76" s="12">
        <v>35</v>
      </c>
      <c r="K76" s="56">
        <v>1836</v>
      </c>
    </row>
    <row r="77" spans="2:11" ht="15.75" thickBot="1" x14ac:dyDescent="0.3">
      <c r="B77" s="55">
        <v>2015</v>
      </c>
      <c r="C77" s="12">
        <v>831</v>
      </c>
      <c r="D77" s="12">
        <v>189</v>
      </c>
      <c r="E77" s="12">
        <v>106</v>
      </c>
      <c r="F77" s="12">
        <v>229</v>
      </c>
      <c r="G77" s="12">
        <v>323</v>
      </c>
      <c r="H77" s="12">
        <v>27</v>
      </c>
      <c r="I77" s="12">
        <v>60</v>
      </c>
      <c r="J77" s="12">
        <v>37</v>
      </c>
      <c r="K77" s="56">
        <v>1802</v>
      </c>
    </row>
    <row r="78" spans="2:11" ht="15.75" thickBot="1" x14ac:dyDescent="0.3">
      <c r="B78" s="55">
        <v>2016</v>
      </c>
      <c r="C78" s="12">
        <v>824</v>
      </c>
      <c r="D78" s="12">
        <v>222</v>
      </c>
      <c r="E78" s="12">
        <v>99</v>
      </c>
      <c r="F78" s="12">
        <v>364</v>
      </c>
      <c r="G78" s="12">
        <v>437</v>
      </c>
      <c r="H78" s="12">
        <v>47</v>
      </c>
      <c r="I78" s="12">
        <v>69</v>
      </c>
      <c r="J78" s="12">
        <v>22</v>
      </c>
      <c r="K78" s="56">
        <v>2084</v>
      </c>
    </row>
    <row r="79" spans="2:11" ht="15.75" thickBot="1" x14ac:dyDescent="0.3">
      <c r="B79" s="55">
        <v>2017</v>
      </c>
      <c r="C79" s="12">
        <v>710</v>
      </c>
      <c r="D79" s="12">
        <v>225</v>
      </c>
      <c r="E79" s="12">
        <v>85</v>
      </c>
      <c r="F79" s="12">
        <v>269</v>
      </c>
      <c r="G79" s="12">
        <v>453</v>
      </c>
      <c r="H79" s="12">
        <v>21</v>
      </c>
      <c r="I79" s="12">
        <v>40</v>
      </c>
      <c r="J79" s="12">
        <v>20</v>
      </c>
      <c r="K79" s="56">
        <v>1823</v>
      </c>
    </row>
    <row r="80" spans="2:11" ht="15.75" thickBot="1" x14ac:dyDescent="0.3">
      <c r="B80" s="55">
        <v>2018</v>
      </c>
      <c r="C80" s="12">
        <v>681</v>
      </c>
      <c r="D80" s="12">
        <v>208</v>
      </c>
      <c r="E80" s="12">
        <v>127</v>
      </c>
      <c r="F80" s="12">
        <v>341</v>
      </c>
      <c r="G80" s="12">
        <v>559</v>
      </c>
      <c r="H80" s="12">
        <v>42</v>
      </c>
      <c r="I80" s="12">
        <v>48</v>
      </c>
      <c r="J80" s="12">
        <v>14</v>
      </c>
      <c r="K80" s="56">
        <v>2020</v>
      </c>
    </row>
    <row r="81" spans="2:11" ht="15.75" thickBot="1" x14ac:dyDescent="0.3">
      <c r="B81" s="57">
        <v>2019</v>
      </c>
      <c r="C81" s="58">
        <v>761</v>
      </c>
      <c r="D81" s="58">
        <v>220</v>
      </c>
      <c r="E81" s="58">
        <v>132</v>
      </c>
      <c r="F81" s="58">
        <v>298</v>
      </c>
      <c r="G81" s="58">
        <v>581</v>
      </c>
      <c r="H81" s="58">
        <v>24</v>
      </c>
      <c r="I81" s="58">
        <v>49</v>
      </c>
      <c r="J81" s="58">
        <v>8</v>
      </c>
      <c r="K81" s="59">
        <v>2073</v>
      </c>
    </row>
    <row r="82" spans="2:11" ht="15.75" thickTop="1" x14ac:dyDescent="0.25"/>
    <row r="86" spans="2:11" x14ac:dyDescent="0.25">
      <c r="B86" s="35" t="s">
        <v>0</v>
      </c>
      <c r="C86" s="35"/>
      <c r="D86" s="35"/>
      <c r="E86" s="35"/>
      <c r="F86" s="35" t="s">
        <v>35</v>
      </c>
      <c r="G86" s="35"/>
      <c r="H86" s="35"/>
      <c r="I86" s="35"/>
      <c r="J86" s="35"/>
      <c r="K86" s="35"/>
    </row>
    <row r="87" spans="2:11" x14ac:dyDescent="0.25">
      <c r="B87" s="35"/>
      <c r="C87" s="35" t="s">
        <v>36</v>
      </c>
      <c r="D87" s="35" t="s">
        <v>37</v>
      </c>
      <c r="E87" s="35" t="s">
        <v>38</v>
      </c>
      <c r="F87" s="35" t="s">
        <v>39</v>
      </c>
      <c r="G87" s="36" t="s">
        <v>40</v>
      </c>
      <c r="H87" s="35" t="s">
        <v>43</v>
      </c>
      <c r="I87" s="35" t="s">
        <v>44</v>
      </c>
      <c r="J87" s="35" t="s">
        <v>45</v>
      </c>
      <c r="K87" s="35" t="s">
        <v>30</v>
      </c>
    </row>
    <row r="88" spans="2:11" ht="30" x14ac:dyDescent="0.25">
      <c r="B88" s="35"/>
      <c r="C88" s="35"/>
      <c r="D88" s="35"/>
      <c r="E88" s="35"/>
      <c r="F88" s="35"/>
      <c r="G88" s="36" t="s">
        <v>41</v>
      </c>
      <c r="H88" s="35"/>
      <c r="I88" s="35"/>
      <c r="J88" s="35"/>
      <c r="K88" s="35"/>
    </row>
    <row r="89" spans="2:11" x14ac:dyDescent="0.25">
      <c r="B89" s="35"/>
      <c r="C89" s="35"/>
      <c r="D89" s="35"/>
      <c r="E89" s="35"/>
      <c r="F89" s="35"/>
      <c r="G89" s="36" t="s">
        <v>42</v>
      </c>
      <c r="H89" s="35"/>
      <c r="I89" s="35"/>
      <c r="J89" s="35"/>
      <c r="K89" s="35"/>
    </row>
    <row r="90" spans="2:11" x14ac:dyDescent="0.25">
      <c r="B90" s="35">
        <v>2011</v>
      </c>
      <c r="C90" s="35">
        <v>898</v>
      </c>
      <c r="D90" s="35">
        <v>251</v>
      </c>
      <c r="E90" s="35">
        <v>168</v>
      </c>
      <c r="F90" s="35">
        <v>427</v>
      </c>
      <c r="G90" s="35">
        <v>313</v>
      </c>
      <c r="H90" s="35">
        <v>46</v>
      </c>
      <c r="I90" s="35">
        <v>80</v>
      </c>
      <c r="J90" s="35">
        <v>16</v>
      </c>
      <c r="K90" s="35">
        <v>2199</v>
      </c>
    </row>
    <row r="91" spans="2:11" x14ac:dyDescent="0.25">
      <c r="B91" s="35">
        <v>2012</v>
      </c>
      <c r="C91" s="35">
        <v>930</v>
      </c>
      <c r="D91" s="35">
        <v>247</v>
      </c>
      <c r="E91" s="35">
        <v>182</v>
      </c>
      <c r="F91" s="35">
        <v>432</v>
      </c>
      <c r="G91" s="35">
        <v>325</v>
      </c>
      <c r="H91" s="35">
        <v>38</v>
      </c>
      <c r="I91" s="35">
        <v>78</v>
      </c>
      <c r="J91" s="35">
        <v>8</v>
      </c>
      <c r="K91" s="35">
        <v>2240</v>
      </c>
    </row>
    <row r="92" spans="2:11" x14ac:dyDescent="0.25">
      <c r="B92" s="35">
        <v>2013</v>
      </c>
      <c r="C92" s="35">
        <v>726</v>
      </c>
      <c r="D92" s="35">
        <v>218</v>
      </c>
      <c r="E92" s="35">
        <v>174</v>
      </c>
      <c r="F92" s="35">
        <v>329</v>
      </c>
      <c r="G92" s="35">
        <v>323</v>
      </c>
      <c r="H92" s="35">
        <v>29</v>
      </c>
      <c r="I92" s="35">
        <v>55</v>
      </c>
      <c r="J92" s="35">
        <v>44</v>
      </c>
      <c r="K92" s="35">
        <v>1898</v>
      </c>
    </row>
    <row r="93" spans="2:11" x14ac:dyDescent="0.25">
      <c r="B93" s="35">
        <v>2014</v>
      </c>
      <c r="C93" s="35">
        <v>712</v>
      </c>
      <c r="D93" s="35">
        <v>191</v>
      </c>
      <c r="E93" s="35">
        <v>113</v>
      </c>
      <c r="F93" s="35">
        <v>321</v>
      </c>
      <c r="G93" s="35">
        <v>356</v>
      </c>
      <c r="H93" s="35">
        <v>27</v>
      </c>
      <c r="I93" s="35">
        <v>81</v>
      </c>
      <c r="J93" s="35">
        <v>35</v>
      </c>
      <c r="K93" s="35">
        <v>1836</v>
      </c>
    </row>
    <row r="94" spans="2:11" x14ac:dyDescent="0.25">
      <c r="B94" s="35">
        <v>2015</v>
      </c>
      <c r="C94" s="35">
        <v>831</v>
      </c>
      <c r="D94" s="35">
        <v>189</v>
      </c>
      <c r="E94" s="35">
        <v>106</v>
      </c>
      <c r="F94" s="35">
        <v>229</v>
      </c>
      <c r="G94" s="35">
        <v>323</v>
      </c>
      <c r="H94" s="35">
        <v>27</v>
      </c>
      <c r="I94" s="35">
        <v>60</v>
      </c>
      <c r="J94" s="35">
        <v>37</v>
      </c>
      <c r="K94" s="35">
        <v>1802</v>
      </c>
    </row>
    <row r="95" spans="2:11" x14ac:dyDescent="0.25">
      <c r="B95" s="35">
        <v>2016</v>
      </c>
      <c r="C95" s="35">
        <v>824</v>
      </c>
      <c r="D95" s="35">
        <v>222</v>
      </c>
      <c r="E95" s="35">
        <v>99</v>
      </c>
      <c r="F95" s="35">
        <v>364</v>
      </c>
      <c r="G95" s="35">
        <v>437</v>
      </c>
      <c r="H95" s="35">
        <v>47</v>
      </c>
      <c r="I95" s="35">
        <v>69</v>
      </c>
      <c r="J95" s="35">
        <v>22</v>
      </c>
      <c r="K95" s="35">
        <v>2084</v>
      </c>
    </row>
    <row r="96" spans="2:11" x14ac:dyDescent="0.25">
      <c r="B96" s="35">
        <v>2017</v>
      </c>
      <c r="C96" s="35">
        <v>710</v>
      </c>
      <c r="D96" s="35">
        <v>225</v>
      </c>
      <c r="E96" s="35">
        <v>85</v>
      </c>
      <c r="F96" s="35">
        <v>269</v>
      </c>
      <c r="G96" s="35">
        <v>453</v>
      </c>
      <c r="H96" s="35">
        <v>21</v>
      </c>
      <c r="I96" s="35">
        <v>40</v>
      </c>
      <c r="J96" s="35">
        <v>20</v>
      </c>
      <c r="K96" s="35">
        <v>1823</v>
      </c>
    </row>
    <row r="97" spans="2:11" x14ac:dyDescent="0.25">
      <c r="B97" s="35">
        <v>2018</v>
      </c>
      <c r="C97" s="35">
        <v>681</v>
      </c>
      <c r="D97" s="35">
        <v>208</v>
      </c>
      <c r="E97" s="35">
        <v>127</v>
      </c>
      <c r="F97" s="35">
        <v>341</v>
      </c>
      <c r="G97" s="35">
        <v>559</v>
      </c>
      <c r="H97" s="35">
        <v>42</v>
      </c>
      <c r="I97" s="35">
        <v>48</v>
      </c>
      <c r="J97" s="35">
        <v>14</v>
      </c>
      <c r="K97" s="35">
        <v>2020</v>
      </c>
    </row>
    <row r="98" spans="2:11" x14ac:dyDescent="0.25">
      <c r="B98" s="35">
        <v>2019</v>
      </c>
      <c r="C98" s="35">
        <v>761</v>
      </c>
      <c r="D98" s="35">
        <v>220</v>
      </c>
      <c r="E98" s="35">
        <v>132</v>
      </c>
      <c r="F98" s="35">
        <v>298</v>
      </c>
      <c r="G98" s="35">
        <v>581</v>
      </c>
      <c r="H98" s="35">
        <v>24</v>
      </c>
      <c r="I98" s="35">
        <v>49</v>
      </c>
      <c r="J98" s="35">
        <v>8</v>
      </c>
      <c r="K98" s="35">
        <v>2073</v>
      </c>
    </row>
    <row r="103" spans="2:11" x14ac:dyDescent="0.25">
      <c r="D103" s="18" t="s">
        <v>49</v>
      </c>
    </row>
    <row r="104" spans="2:11" x14ac:dyDescent="0.25">
      <c r="B104" s="35" t="s">
        <v>0</v>
      </c>
      <c r="C104" s="35"/>
      <c r="D104" s="35"/>
      <c r="E104" s="35"/>
      <c r="F104" s="35" t="s">
        <v>35</v>
      </c>
      <c r="G104" s="35"/>
      <c r="H104" s="35"/>
      <c r="I104" s="35"/>
      <c r="J104" s="35"/>
      <c r="K104" s="35"/>
    </row>
    <row r="105" spans="2:11" x14ac:dyDescent="0.25">
      <c r="B105" s="35"/>
      <c r="C105" s="35" t="s">
        <v>36</v>
      </c>
      <c r="D105" s="35" t="s">
        <v>37</v>
      </c>
      <c r="E105" s="35" t="s">
        <v>46</v>
      </c>
      <c r="F105" s="35" t="s">
        <v>39</v>
      </c>
      <c r="G105" s="35" t="s">
        <v>47</v>
      </c>
      <c r="H105" s="35" t="s">
        <v>43</v>
      </c>
      <c r="I105" s="35" t="s">
        <v>48</v>
      </c>
      <c r="J105" s="35" t="s">
        <v>45</v>
      </c>
      <c r="K105" s="35" t="s">
        <v>30</v>
      </c>
    </row>
    <row r="106" spans="2:11" x14ac:dyDescent="0.25">
      <c r="B106" s="35"/>
      <c r="C106" s="35"/>
      <c r="D106" s="35"/>
      <c r="E106" s="35"/>
      <c r="F106" s="35"/>
      <c r="G106" s="35" t="s">
        <v>42</v>
      </c>
      <c r="H106" s="35"/>
      <c r="I106" s="35"/>
      <c r="J106" s="35"/>
      <c r="K106" s="35"/>
    </row>
    <row r="107" spans="2:11" x14ac:dyDescent="0.25">
      <c r="B107" s="35">
        <v>2011</v>
      </c>
      <c r="C107" s="35">
        <v>383</v>
      </c>
      <c r="D107" s="35">
        <v>40</v>
      </c>
      <c r="E107" s="35">
        <v>36</v>
      </c>
      <c r="F107" s="35">
        <v>65</v>
      </c>
      <c r="G107" s="35">
        <v>103</v>
      </c>
      <c r="H107" s="35">
        <v>12</v>
      </c>
      <c r="I107" s="35">
        <v>21</v>
      </c>
      <c r="J107" s="35">
        <v>8</v>
      </c>
      <c r="K107" s="35">
        <v>668</v>
      </c>
    </row>
    <row r="108" spans="2:11" x14ac:dyDescent="0.25">
      <c r="B108" s="35">
        <v>2012</v>
      </c>
      <c r="C108" s="35">
        <v>508</v>
      </c>
      <c r="D108" s="35">
        <v>58</v>
      </c>
      <c r="E108" s="35">
        <v>24</v>
      </c>
      <c r="F108" s="35">
        <v>121</v>
      </c>
      <c r="G108" s="35">
        <v>141</v>
      </c>
      <c r="H108" s="35">
        <v>7</v>
      </c>
      <c r="I108" s="35">
        <v>37</v>
      </c>
      <c r="J108" s="35">
        <v>5</v>
      </c>
      <c r="K108" s="35">
        <v>901</v>
      </c>
    </row>
    <row r="109" spans="2:11" x14ac:dyDescent="0.25">
      <c r="B109" s="35">
        <v>2013</v>
      </c>
      <c r="C109" s="35">
        <v>354</v>
      </c>
      <c r="D109" s="35">
        <v>70</v>
      </c>
      <c r="E109" s="35">
        <v>41</v>
      </c>
      <c r="F109" s="35">
        <v>48</v>
      </c>
      <c r="G109" s="35">
        <v>125</v>
      </c>
      <c r="H109" s="35">
        <v>5</v>
      </c>
      <c r="I109" s="35">
        <v>25</v>
      </c>
      <c r="J109" s="35">
        <v>7</v>
      </c>
      <c r="K109" s="35">
        <v>675</v>
      </c>
    </row>
    <row r="110" spans="2:11" x14ac:dyDescent="0.25">
      <c r="B110" s="35">
        <v>2014</v>
      </c>
      <c r="C110" s="35">
        <v>366</v>
      </c>
      <c r="D110" s="35">
        <v>54</v>
      </c>
      <c r="E110" s="35">
        <v>17</v>
      </c>
      <c r="F110" s="35">
        <v>39</v>
      </c>
      <c r="G110" s="35">
        <v>134</v>
      </c>
      <c r="H110" s="35">
        <v>8</v>
      </c>
      <c r="I110" s="35">
        <v>37</v>
      </c>
      <c r="J110" s="35">
        <v>7</v>
      </c>
      <c r="K110" s="35">
        <v>662</v>
      </c>
    </row>
    <row r="111" spans="2:11" x14ac:dyDescent="0.25">
      <c r="B111" s="35">
        <v>2015</v>
      </c>
      <c r="C111" s="35">
        <v>454</v>
      </c>
      <c r="D111" s="35">
        <v>52</v>
      </c>
      <c r="E111" s="35">
        <v>24</v>
      </c>
      <c r="F111" s="35">
        <v>34</v>
      </c>
      <c r="G111" s="35">
        <v>131</v>
      </c>
      <c r="H111" s="35">
        <v>4</v>
      </c>
      <c r="I111" s="35">
        <v>29</v>
      </c>
      <c r="J111" s="35">
        <v>10</v>
      </c>
      <c r="K111" s="35">
        <v>738</v>
      </c>
    </row>
    <row r="112" spans="2:11" x14ac:dyDescent="0.25">
      <c r="B112" s="35">
        <v>2016</v>
      </c>
      <c r="C112" s="35">
        <v>391</v>
      </c>
      <c r="D112" s="35">
        <v>73</v>
      </c>
      <c r="E112" s="35">
        <v>31</v>
      </c>
      <c r="F112" s="35">
        <v>138</v>
      </c>
      <c r="G112" s="35">
        <v>154</v>
      </c>
      <c r="H112" s="35">
        <v>18</v>
      </c>
      <c r="I112" s="35">
        <v>24</v>
      </c>
      <c r="J112" s="35">
        <v>4</v>
      </c>
      <c r="K112" s="35">
        <v>833</v>
      </c>
    </row>
    <row r="113" spans="2:11" x14ac:dyDescent="0.25">
      <c r="B113" s="35">
        <v>2017</v>
      </c>
      <c r="C113" s="35">
        <v>347</v>
      </c>
      <c r="D113" s="35">
        <v>60</v>
      </c>
      <c r="E113" s="35">
        <v>19</v>
      </c>
      <c r="F113" s="35">
        <v>55</v>
      </c>
      <c r="G113" s="35">
        <v>165</v>
      </c>
      <c r="H113" s="35">
        <v>6</v>
      </c>
      <c r="I113" s="35">
        <v>21</v>
      </c>
      <c r="J113" s="35">
        <v>8</v>
      </c>
      <c r="K113" s="35">
        <v>681</v>
      </c>
    </row>
    <row r="114" spans="2:11" x14ac:dyDescent="0.25">
      <c r="B114" s="35">
        <v>2018</v>
      </c>
      <c r="C114" s="35">
        <v>378</v>
      </c>
      <c r="D114" s="35">
        <v>73</v>
      </c>
      <c r="E114" s="35">
        <v>29</v>
      </c>
      <c r="F114" s="35">
        <v>70</v>
      </c>
      <c r="G114" s="35">
        <v>217</v>
      </c>
      <c r="H114" s="35">
        <v>37</v>
      </c>
      <c r="I114" s="35">
        <v>21</v>
      </c>
      <c r="J114" s="35">
        <v>1</v>
      </c>
      <c r="K114" s="35">
        <v>826</v>
      </c>
    </row>
    <row r="115" spans="2:11" x14ac:dyDescent="0.25">
      <c r="B115" s="35">
        <v>2019</v>
      </c>
      <c r="C115" s="35">
        <v>388</v>
      </c>
      <c r="D115" s="35">
        <v>65</v>
      </c>
      <c r="E115" s="35">
        <v>24</v>
      </c>
      <c r="F115" s="35">
        <v>53</v>
      </c>
      <c r="G115" s="35">
        <v>246</v>
      </c>
      <c r="H115" s="35">
        <v>5</v>
      </c>
      <c r="I115" s="35">
        <v>17</v>
      </c>
      <c r="J115" s="35">
        <v>3</v>
      </c>
      <c r="K115" s="35">
        <v>801</v>
      </c>
    </row>
    <row r="118" spans="2:11" x14ac:dyDescent="0.25">
      <c r="C118" s="18" t="s">
        <v>51</v>
      </c>
    </row>
    <row r="119" spans="2:11" x14ac:dyDescent="0.25">
      <c r="B119" s="35" t="s">
        <v>0</v>
      </c>
      <c r="C119" s="35" t="s">
        <v>50</v>
      </c>
      <c r="D119" s="35"/>
      <c r="E119" s="35"/>
      <c r="F119" s="35"/>
      <c r="G119" s="35"/>
      <c r="H119" s="35"/>
      <c r="I119" s="35"/>
      <c r="J119" s="35"/>
      <c r="K119" s="35"/>
    </row>
    <row r="120" spans="2:11" x14ac:dyDescent="0.25">
      <c r="B120" s="35"/>
      <c r="C120" s="35" t="s">
        <v>36</v>
      </c>
      <c r="D120" s="35" t="s">
        <v>37</v>
      </c>
      <c r="E120" s="35" t="s">
        <v>46</v>
      </c>
      <c r="F120" s="35" t="s">
        <v>39</v>
      </c>
      <c r="G120" s="35" t="s">
        <v>40</v>
      </c>
      <c r="H120" s="35" t="s">
        <v>43</v>
      </c>
      <c r="I120" s="35" t="s">
        <v>48</v>
      </c>
      <c r="J120" s="35" t="s">
        <v>45</v>
      </c>
      <c r="K120" s="35" t="s">
        <v>30</v>
      </c>
    </row>
    <row r="121" spans="2:11" x14ac:dyDescent="0.25">
      <c r="B121" s="35"/>
      <c r="C121" s="35"/>
      <c r="D121" s="35"/>
      <c r="E121" s="35"/>
      <c r="F121" s="35"/>
      <c r="G121" s="35" t="s">
        <v>41</v>
      </c>
      <c r="H121" s="35"/>
      <c r="I121" s="35"/>
      <c r="J121" s="35"/>
      <c r="K121" s="35"/>
    </row>
    <row r="122" spans="2:11" x14ac:dyDescent="0.25">
      <c r="B122" s="35"/>
      <c r="C122" s="35"/>
      <c r="D122" s="35"/>
      <c r="E122" s="35"/>
      <c r="F122" s="35"/>
      <c r="G122" s="35" t="s">
        <v>42</v>
      </c>
      <c r="H122" s="35"/>
      <c r="I122" s="35"/>
      <c r="J122" s="35"/>
      <c r="K122" s="35"/>
    </row>
    <row r="123" spans="2:11" x14ac:dyDescent="0.25">
      <c r="B123" s="35">
        <v>2011</v>
      </c>
      <c r="C123" s="35">
        <v>515</v>
      </c>
      <c r="D123" s="35">
        <v>211</v>
      </c>
      <c r="E123" s="35">
        <v>132</v>
      </c>
      <c r="F123" s="35">
        <v>362</v>
      </c>
      <c r="G123" s="35">
        <v>210</v>
      </c>
      <c r="H123" s="35">
        <v>34</v>
      </c>
      <c r="I123" s="35">
        <v>59</v>
      </c>
      <c r="J123" s="35">
        <v>8</v>
      </c>
      <c r="K123" s="35">
        <v>1531</v>
      </c>
    </row>
    <row r="124" spans="2:11" x14ac:dyDescent="0.25">
      <c r="B124" s="35">
        <v>2012</v>
      </c>
      <c r="C124" s="35">
        <v>496</v>
      </c>
      <c r="D124" s="35">
        <v>161</v>
      </c>
      <c r="E124" s="35">
        <v>132</v>
      </c>
      <c r="F124" s="35">
        <v>280</v>
      </c>
      <c r="G124" s="35">
        <v>186</v>
      </c>
      <c r="H124" s="35">
        <v>29</v>
      </c>
      <c r="I124" s="35">
        <v>38</v>
      </c>
      <c r="J124" s="35">
        <v>27</v>
      </c>
      <c r="K124" s="35">
        <v>1349</v>
      </c>
    </row>
    <row r="125" spans="2:11" x14ac:dyDescent="0.25">
      <c r="B125" s="35">
        <v>2013</v>
      </c>
      <c r="C125" s="35">
        <v>372</v>
      </c>
      <c r="D125" s="35">
        <v>148</v>
      </c>
      <c r="E125" s="35">
        <v>133</v>
      </c>
      <c r="F125" s="35">
        <v>281</v>
      </c>
      <c r="G125" s="35">
        <v>198</v>
      </c>
      <c r="H125" s="35">
        <v>24</v>
      </c>
      <c r="I125" s="35">
        <v>30</v>
      </c>
      <c r="J125" s="35">
        <v>37</v>
      </c>
      <c r="K125" s="35">
        <v>1223</v>
      </c>
    </row>
    <row r="126" spans="2:11" x14ac:dyDescent="0.25">
      <c r="B126" s="35">
        <v>2014</v>
      </c>
      <c r="C126" s="35">
        <v>346</v>
      </c>
      <c r="D126" s="35">
        <v>137</v>
      </c>
      <c r="E126" s="35">
        <v>96</v>
      </c>
      <c r="F126" s="35">
        <v>282</v>
      </c>
      <c r="G126" s="35">
        <v>222</v>
      </c>
      <c r="H126" s="35">
        <v>19</v>
      </c>
      <c r="I126" s="35">
        <v>44</v>
      </c>
      <c r="J126" s="35">
        <v>28</v>
      </c>
      <c r="K126" s="35">
        <v>1174</v>
      </c>
    </row>
    <row r="127" spans="2:11" x14ac:dyDescent="0.25">
      <c r="B127" s="35">
        <v>2015</v>
      </c>
      <c r="C127" s="35">
        <v>377</v>
      </c>
      <c r="D127" s="35">
        <v>137</v>
      </c>
      <c r="E127" s="35">
        <v>82</v>
      </c>
      <c r="F127" s="35">
        <v>194</v>
      </c>
      <c r="G127" s="35">
        <v>192</v>
      </c>
      <c r="H127" s="35">
        <v>23</v>
      </c>
      <c r="I127" s="35">
        <v>31</v>
      </c>
      <c r="J127" s="35">
        <v>27</v>
      </c>
      <c r="K127" s="35">
        <v>1063</v>
      </c>
    </row>
    <row r="128" spans="2:11" x14ac:dyDescent="0.25">
      <c r="B128" s="35">
        <v>2016</v>
      </c>
      <c r="C128" s="35">
        <v>433</v>
      </c>
      <c r="D128" s="35">
        <v>149</v>
      </c>
      <c r="E128" s="35">
        <v>68</v>
      </c>
      <c r="F128" s="35">
        <v>226</v>
      </c>
      <c r="G128" s="35">
        <v>283</v>
      </c>
      <c r="H128" s="35">
        <v>29</v>
      </c>
      <c r="I128" s="35">
        <v>45</v>
      </c>
      <c r="J128" s="35">
        <v>18</v>
      </c>
      <c r="K128" s="35">
        <v>1251</v>
      </c>
    </row>
    <row r="129" spans="2:11" x14ac:dyDescent="0.25">
      <c r="B129" s="35">
        <v>2017</v>
      </c>
      <c r="C129" s="35">
        <v>363</v>
      </c>
      <c r="D129" s="35">
        <v>165</v>
      </c>
      <c r="E129" s="35">
        <v>66</v>
      </c>
      <c r="F129" s="35">
        <v>214</v>
      </c>
      <c r="G129" s="35">
        <v>288</v>
      </c>
      <c r="H129" s="35">
        <v>15</v>
      </c>
      <c r="I129" s="35">
        <v>19</v>
      </c>
      <c r="J129" s="35">
        <v>12</v>
      </c>
      <c r="K129" s="35">
        <v>1142</v>
      </c>
    </row>
    <row r="130" spans="2:11" x14ac:dyDescent="0.25">
      <c r="B130" s="35">
        <v>2018</v>
      </c>
      <c r="C130" s="35">
        <v>303</v>
      </c>
      <c r="D130" s="35">
        <v>138</v>
      </c>
      <c r="E130" s="35">
        <v>103</v>
      </c>
      <c r="F130" s="35">
        <v>267</v>
      </c>
      <c r="G130" s="35">
        <v>316</v>
      </c>
      <c r="H130" s="35">
        <v>34</v>
      </c>
      <c r="I130" s="35">
        <v>21</v>
      </c>
      <c r="J130" s="35">
        <v>12</v>
      </c>
      <c r="K130" s="35">
        <v>1194</v>
      </c>
    </row>
    <row r="131" spans="2:11" x14ac:dyDescent="0.25">
      <c r="B131" s="35">
        <v>2019</v>
      </c>
      <c r="C131" s="35">
        <v>373</v>
      </c>
      <c r="D131" s="35">
        <v>157</v>
      </c>
      <c r="E131" s="35">
        <v>106</v>
      </c>
      <c r="F131" s="35">
        <v>245</v>
      </c>
      <c r="G131" s="35">
        <v>335</v>
      </c>
      <c r="H131" s="35">
        <v>19</v>
      </c>
      <c r="I131" s="35">
        <v>32</v>
      </c>
      <c r="J131" s="35">
        <v>5</v>
      </c>
      <c r="K131" s="35">
        <v>1272</v>
      </c>
    </row>
    <row r="135" spans="2:11" ht="15.75" thickBot="1" x14ac:dyDescent="0.3"/>
    <row r="136" spans="2:11" ht="16.5" thickTop="1" thickBot="1" x14ac:dyDescent="0.3">
      <c r="B136" s="277" t="s">
        <v>0</v>
      </c>
      <c r="C136" s="61"/>
      <c r="D136" s="61"/>
      <c r="E136" s="61"/>
      <c r="F136" s="61"/>
      <c r="G136" s="283" t="s">
        <v>52</v>
      </c>
      <c r="H136" s="283"/>
      <c r="I136" s="61"/>
      <c r="J136" s="61"/>
      <c r="K136" s="63"/>
    </row>
    <row r="137" spans="2:11" ht="15.75" thickBot="1" x14ac:dyDescent="0.3">
      <c r="B137" s="279"/>
      <c r="C137" s="64" t="s">
        <v>53</v>
      </c>
      <c r="D137" s="65">
        <v>44362</v>
      </c>
      <c r="E137" s="64" t="s">
        <v>54</v>
      </c>
      <c r="F137" s="64" t="s">
        <v>55</v>
      </c>
      <c r="G137" s="64" t="s">
        <v>56</v>
      </c>
      <c r="H137" s="64" t="s">
        <v>57</v>
      </c>
      <c r="I137" s="64" t="s">
        <v>58</v>
      </c>
      <c r="J137" s="66" t="s">
        <v>59</v>
      </c>
      <c r="K137" s="67" t="s">
        <v>30</v>
      </c>
    </row>
    <row r="138" spans="2:11" ht="16.5" thickTop="1" thickBot="1" x14ac:dyDescent="0.3">
      <c r="B138" s="55">
        <v>2011</v>
      </c>
      <c r="C138" s="12">
        <v>126</v>
      </c>
      <c r="D138" s="12">
        <v>212</v>
      </c>
      <c r="E138" s="12">
        <v>365</v>
      </c>
      <c r="F138" s="12">
        <v>658</v>
      </c>
      <c r="G138" s="12">
        <v>400</v>
      </c>
      <c r="H138" s="12">
        <v>209</v>
      </c>
      <c r="I138" s="12">
        <v>126</v>
      </c>
      <c r="J138" s="12">
        <v>103</v>
      </c>
      <c r="K138" s="56">
        <v>2199</v>
      </c>
    </row>
    <row r="139" spans="2:11" ht="15.75" thickBot="1" x14ac:dyDescent="0.3">
      <c r="B139" s="55">
        <v>2012</v>
      </c>
      <c r="C139" s="12">
        <v>113</v>
      </c>
      <c r="D139" s="12">
        <v>170</v>
      </c>
      <c r="E139" s="12">
        <v>335</v>
      </c>
      <c r="F139" s="12">
        <v>661</v>
      </c>
      <c r="G139" s="12">
        <v>441</v>
      </c>
      <c r="H139" s="12">
        <v>236</v>
      </c>
      <c r="I139" s="12">
        <v>159</v>
      </c>
      <c r="J139" s="12">
        <v>106</v>
      </c>
      <c r="K139" s="56">
        <v>2221</v>
      </c>
    </row>
    <row r="140" spans="2:11" ht="15.75" thickBot="1" x14ac:dyDescent="0.3">
      <c r="B140" s="55">
        <v>2013</v>
      </c>
      <c r="C140" s="12">
        <v>97</v>
      </c>
      <c r="D140" s="12">
        <v>148</v>
      </c>
      <c r="E140" s="12">
        <v>315</v>
      </c>
      <c r="F140" s="12">
        <v>531</v>
      </c>
      <c r="G140" s="12">
        <v>359</v>
      </c>
      <c r="H140" s="12">
        <v>188</v>
      </c>
      <c r="I140" s="12">
        <v>149</v>
      </c>
      <c r="J140" s="12">
        <v>110</v>
      </c>
      <c r="K140" s="56">
        <v>1897</v>
      </c>
    </row>
    <row r="141" spans="2:11" ht="15.75" thickBot="1" x14ac:dyDescent="0.3">
      <c r="B141" s="55">
        <v>2014</v>
      </c>
      <c r="C141" s="12">
        <v>102</v>
      </c>
      <c r="D141" s="12">
        <v>138</v>
      </c>
      <c r="E141" s="12">
        <v>353</v>
      </c>
      <c r="F141" s="12">
        <v>505</v>
      </c>
      <c r="G141" s="12">
        <v>323</v>
      </c>
      <c r="H141" s="12">
        <v>194</v>
      </c>
      <c r="I141" s="12">
        <v>121</v>
      </c>
      <c r="J141" s="12">
        <v>100</v>
      </c>
      <c r="K141" s="56">
        <v>1836</v>
      </c>
    </row>
    <row r="142" spans="2:11" ht="15.75" thickBot="1" x14ac:dyDescent="0.3">
      <c r="B142" s="55">
        <v>2015</v>
      </c>
      <c r="C142" s="12">
        <v>113</v>
      </c>
      <c r="D142" s="12">
        <v>137</v>
      </c>
      <c r="E142" s="12">
        <v>305</v>
      </c>
      <c r="F142" s="12">
        <v>476</v>
      </c>
      <c r="G142" s="12">
        <v>364</v>
      </c>
      <c r="H142" s="12">
        <v>185</v>
      </c>
      <c r="I142" s="12">
        <v>114</v>
      </c>
      <c r="J142" s="12">
        <v>108</v>
      </c>
      <c r="K142" s="56">
        <v>1802</v>
      </c>
    </row>
    <row r="143" spans="2:11" ht="15.75" thickBot="1" x14ac:dyDescent="0.3">
      <c r="B143" s="55">
        <v>2016</v>
      </c>
      <c r="C143" s="12">
        <v>115</v>
      </c>
      <c r="D143" s="12">
        <v>167</v>
      </c>
      <c r="E143" s="12">
        <v>332</v>
      </c>
      <c r="F143" s="12">
        <v>564</v>
      </c>
      <c r="G143" s="12">
        <v>390</v>
      </c>
      <c r="H143" s="12">
        <v>239</v>
      </c>
      <c r="I143" s="12">
        <v>162</v>
      </c>
      <c r="J143" s="12">
        <v>115</v>
      </c>
      <c r="K143" s="56">
        <v>2084</v>
      </c>
    </row>
    <row r="144" spans="2:11" ht="15.75" thickBot="1" x14ac:dyDescent="0.3">
      <c r="B144" s="55">
        <v>2017</v>
      </c>
      <c r="C144" s="12">
        <v>73</v>
      </c>
      <c r="D144" s="12">
        <v>125</v>
      </c>
      <c r="E144" s="12">
        <v>318</v>
      </c>
      <c r="F144" s="12">
        <v>525</v>
      </c>
      <c r="G144" s="12">
        <v>348</v>
      </c>
      <c r="H144" s="12">
        <v>192</v>
      </c>
      <c r="I144" s="12">
        <v>153</v>
      </c>
      <c r="J144" s="12">
        <v>89</v>
      </c>
      <c r="K144" s="56">
        <v>1823</v>
      </c>
    </row>
    <row r="145" spans="2:15" x14ac:dyDescent="0.25">
      <c r="B145" s="68">
        <v>2018</v>
      </c>
      <c r="C145" s="69">
        <v>88</v>
      </c>
      <c r="D145" s="69">
        <v>133</v>
      </c>
      <c r="E145" s="69">
        <v>402</v>
      </c>
      <c r="F145" s="69">
        <v>534</v>
      </c>
      <c r="G145" s="69">
        <v>410</v>
      </c>
      <c r="H145" s="69">
        <v>210</v>
      </c>
      <c r="I145" s="69">
        <v>146</v>
      </c>
      <c r="J145" s="69">
        <v>97</v>
      </c>
      <c r="K145" s="70">
        <v>2020</v>
      </c>
    </row>
    <row r="146" spans="2:15" ht="19.5" customHeight="1" x14ac:dyDescent="0.25">
      <c r="B146" s="35" t="s">
        <v>0</v>
      </c>
      <c r="C146" s="35"/>
      <c r="D146" s="35"/>
      <c r="E146" s="35"/>
      <c r="F146" s="35"/>
      <c r="G146" s="35"/>
      <c r="H146" s="35" t="s">
        <v>52</v>
      </c>
      <c r="I146" s="35"/>
      <c r="J146" s="35"/>
      <c r="K146" s="35"/>
      <c r="L146" s="35"/>
      <c r="M146" s="35"/>
      <c r="N146" s="35"/>
      <c r="O146" s="35"/>
    </row>
    <row r="147" spans="2:15" x14ac:dyDescent="0.25">
      <c r="B147" s="35"/>
      <c r="C147" s="35" t="s">
        <v>60</v>
      </c>
      <c r="D147" s="71">
        <v>44292</v>
      </c>
      <c r="E147" s="71">
        <v>44386</v>
      </c>
      <c r="F147" s="71">
        <v>44481</v>
      </c>
      <c r="G147" s="35" t="s">
        <v>61</v>
      </c>
      <c r="H147" s="35" t="s">
        <v>62</v>
      </c>
      <c r="I147" s="35" t="s">
        <v>63</v>
      </c>
      <c r="J147" s="35" t="s">
        <v>55</v>
      </c>
      <c r="K147" s="35" t="s">
        <v>56</v>
      </c>
      <c r="L147" s="35" t="s">
        <v>57</v>
      </c>
      <c r="M147" s="35" t="s">
        <v>58</v>
      </c>
      <c r="N147" s="35" t="s">
        <v>59</v>
      </c>
      <c r="O147" s="35" t="s">
        <v>30</v>
      </c>
    </row>
    <row r="148" spans="2:15" x14ac:dyDescent="0.25">
      <c r="B148" s="35">
        <v>2019</v>
      </c>
      <c r="C148" s="35">
        <v>43</v>
      </c>
      <c r="D148" s="35">
        <v>47</v>
      </c>
      <c r="E148" s="35">
        <v>54</v>
      </c>
      <c r="F148" s="35">
        <v>45</v>
      </c>
      <c r="G148" s="35">
        <v>55</v>
      </c>
      <c r="H148" s="35">
        <v>40</v>
      </c>
      <c r="I148" s="35">
        <v>384</v>
      </c>
      <c r="J148" s="35">
        <v>617</v>
      </c>
      <c r="K148" s="35">
        <v>366</v>
      </c>
      <c r="L148" s="35">
        <v>198</v>
      </c>
      <c r="M148" s="35">
        <v>128</v>
      </c>
      <c r="N148" s="35">
        <v>96</v>
      </c>
      <c r="O148" s="35">
        <v>2073</v>
      </c>
    </row>
    <row r="149" spans="2:15" x14ac:dyDescent="0.25">
      <c r="B149" s="35" t="s">
        <v>32</v>
      </c>
      <c r="C149" s="35">
        <v>2.1</v>
      </c>
      <c r="D149" s="35">
        <v>2.2999999999999998</v>
      </c>
      <c r="E149" s="35">
        <v>2.6</v>
      </c>
      <c r="F149" s="35">
        <v>2.2000000000000002</v>
      </c>
      <c r="G149" s="35">
        <v>2.7</v>
      </c>
      <c r="H149" s="35">
        <v>1.9</v>
      </c>
      <c r="I149" s="35">
        <v>18.5</v>
      </c>
      <c r="J149" s="35">
        <v>29.8</v>
      </c>
      <c r="K149" s="35">
        <v>17.7</v>
      </c>
      <c r="L149" s="35">
        <v>9.6</v>
      </c>
      <c r="M149" s="35">
        <v>6.2</v>
      </c>
      <c r="N149" s="35">
        <v>4.5999999999999996</v>
      </c>
      <c r="O149" s="35">
        <v>100</v>
      </c>
    </row>
    <row r="153" spans="2:15" x14ac:dyDescent="0.25">
      <c r="B153" s="72" t="s">
        <v>64</v>
      </c>
      <c r="C153" s="72"/>
      <c r="D153" s="72"/>
      <c r="E153" s="72"/>
      <c r="F153" s="72"/>
    </row>
    <row r="154" spans="2:15" x14ac:dyDescent="0.25">
      <c r="B154" s="35" t="s">
        <v>0</v>
      </c>
      <c r="C154" s="35" t="s">
        <v>65</v>
      </c>
      <c r="D154" s="35"/>
      <c r="E154" s="35"/>
      <c r="F154" s="35"/>
    </row>
    <row r="155" spans="2:15" x14ac:dyDescent="0.25">
      <c r="B155" s="35"/>
      <c r="C155" s="35" t="s">
        <v>66</v>
      </c>
      <c r="D155" s="35" t="s">
        <v>67</v>
      </c>
      <c r="E155" s="35" t="s">
        <v>30</v>
      </c>
      <c r="F155" s="35"/>
    </row>
    <row r="156" spans="2:15" x14ac:dyDescent="0.25">
      <c r="B156" s="35">
        <v>2011</v>
      </c>
      <c r="C156" s="35">
        <v>1695</v>
      </c>
      <c r="D156" s="35">
        <v>504</v>
      </c>
      <c r="E156" s="35">
        <v>2199</v>
      </c>
      <c r="F156" s="35"/>
    </row>
    <row r="157" spans="2:15" x14ac:dyDescent="0.25">
      <c r="B157" s="35">
        <v>2012</v>
      </c>
      <c r="C157" s="35">
        <v>1729</v>
      </c>
      <c r="D157" s="35">
        <v>511</v>
      </c>
      <c r="E157" s="35">
        <v>2240</v>
      </c>
      <c r="F157" s="35"/>
    </row>
    <row r="158" spans="2:15" x14ac:dyDescent="0.25">
      <c r="B158" s="35">
        <v>2013</v>
      </c>
      <c r="C158" s="35">
        <v>1449</v>
      </c>
      <c r="D158" s="35">
        <v>449</v>
      </c>
      <c r="E158" s="35">
        <v>1898</v>
      </c>
      <c r="F158" s="35"/>
    </row>
    <row r="159" spans="2:15" x14ac:dyDescent="0.25">
      <c r="B159" s="35">
        <v>2014</v>
      </c>
      <c r="C159" s="35">
        <v>1454</v>
      </c>
      <c r="D159" s="35">
        <v>382</v>
      </c>
      <c r="E159" s="35">
        <v>1836</v>
      </c>
      <c r="F159" s="35"/>
    </row>
    <row r="160" spans="2:15" x14ac:dyDescent="0.25">
      <c r="B160" s="35">
        <v>2015</v>
      </c>
      <c r="C160" s="35">
        <v>1418</v>
      </c>
      <c r="D160" s="35">
        <v>384</v>
      </c>
      <c r="E160" s="35">
        <v>1802</v>
      </c>
      <c r="F160" s="35"/>
    </row>
    <row r="161" spans="2:11" x14ac:dyDescent="0.25">
      <c r="B161" s="35">
        <v>2016</v>
      </c>
      <c r="C161" s="35">
        <v>1635</v>
      </c>
      <c r="D161" s="35">
        <v>449</v>
      </c>
      <c r="E161" s="35">
        <v>2084</v>
      </c>
      <c r="F161" s="35"/>
    </row>
    <row r="162" spans="2:11" x14ac:dyDescent="0.25">
      <c r="B162" s="35">
        <v>2017</v>
      </c>
      <c r="C162" s="35">
        <v>1418</v>
      </c>
      <c r="D162" s="35">
        <v>405</v>
      </c>
      <c r="E162" s="35">
        <v>1823</v>
      </c>
      <c r="F162" s="35"/>
    </row>
    <row r="163" spans="2:11" x14ac:dyDescent="0.25">
      <c r="B163" s="35">
        <v>2018</v>
      </c>
      <c r="C163" s="35">
        <v>1574</v>
      </c>
      <c r="D163" s="35">
        <v>446</v>
      </c>
      <c r="E163" s="35">
        <v>2020</v>
      </c>
      <c r="F163" s="35"/>
    </row>
    <row r="164" spans="2:11" x14ac:dyDescent="0.25">
      <c r="B164" s="35">
        <v>2019</v>
      </c>
      <c r="C164" s="35">
        <v>1640</v>
      </c>
      <c r="D164" s="35">
        <v>433</v>
      </c>
      <c r="E164" s="35">
        <v>2073</v>
      </c>
      <c r="F164" s="35"/>
    </row>
    <row r="167" spans="2:11" x14ac:dyDescent="0.25">
      <c r="B167" t="s">
        <v>68</v>
      </c>
    </row>
    <row r="168" spans="2:11" x14ac:dyDescent="0.25">
      <c r="B168" s="34" t="s">
        <v>69</v>
      </c>
      <c r="C168" s="34"/>
      <c r="D168" s="34"/>
      <c r="E168" s="34"/>
      <c r="F168" s="34"/>
      <c r="G168" s="34"/>
    </row>
    <row r="169" spans="2:11" x14ac:dyDescent="0.25">
      <c r="B169" s="34" t="s">
        <v>70</v>
      </c>
      <c r="C169" s="34"/>
      <c r="D169" s="34"/>
      <c r="E169" s="34"/>
      <c r="F169" s="34"/>
      <c r="G169" s="34"/>
    </row>
    <row r="170" spans="2:11" x14ac:dyDescent="0.25">
      <c r="B170" s="35" t="s">
        <v>0</v>
      </c>
      <c r="C170" s="35"/>
      <c r="D170" s="35"/>
      <c r="E170" s="35"/>
      <c r="F170" s="35" t="s">
        <v>35</v>
      </c>
      <c r="G170" s="35"/>
      <c r="H170" s="35"/>
      <c r="I170" s="35"/>
      <c r="J170" s="35"/>
      <c r="K170" s="35"/>
    </row>
    <row r="171" spans="2:11" x14ac:dyDescent="0.25">
      <c r="B171" s="35"/>
      <c r="C171" s="35" t="s">
        <v>36</v>
      </c>
      <c r="D171" s="35" t="s">
        <v>37</v>
      </c>
      <c r="E171" s="35" t="s">
        <v>38</v>
      </c>
      <c r="F171" s="35" t="s">
        <v>39</v>
      </c>
      <c r="G171" s="35" t="s">
        <v>201</v>
      </c>
      <c r="H171" s="35" t="s">
        <v>43</v>
      </c>
      <c r="I171" s="35" t="s">
        <v>48</v>
      </c>
      <c r="J171" s="35" t="s">
        <v>45</v>
      </c>
      <c r="K171" s="35" t="s">
        <v>30</v>
      </c>
    </row>
    <row r="172" spans="2:11" x14ac:dyDescent="0.25">
      <c r="B172" s="35">
        <v>2011</v>
      </c>
      <c r="C172" s="35">
        <v>3346</v>
      </c>
      <c r="D172" s="35">
        <v>3522</v>
      </c>
      <c r="E172" s="35">
        <v>1204</v>
      </c>
      <c r="F172" s="35">
        <v>5594</v>
      </c>
      <c r="G172" s="35">
        <v>1573</v>
      </c>
      <c r="H172" s="35">
        <v>623</v>
      </c>
      <c r="I172" s="35">
        <v>280</v>
      </c>
      <c r="J172" s="35">
        <v>77</v>
      </c>
      <c r="K172" s="35">
        <v>16219</v>
      </c>
    </row>
    <row r="173" spans="2:11" x14ac:dyDescent="0.25">
      <c r="B173" s="35">
        <v>2012</v>
      </c>
      <c r="C173" s="35">
        <v>3586</v>
      </c>
      <c r="D173" s="35">
        <v>3072</v>
      </c>
      <c r="E173" s="35">
        <v>1108</v>
      </c>
      <c r="F173" s="35">
        <v>4931</v>
      </c>
      <c r="G173" s="35">
        <v>1749</v>
      </c>
      <c r="H173" s="35">
        <v>461</v>
      </c>
      <c r="I173" s="35">
        <v>285</v>
      </c>
      <c r="J173" s="35">
        <v>49</v>
      </c>
      <c r="K173" s="35">
        <v>15241</v>
      </c>
    </row>
    <row r="174" spans="2:11" x14ac:dyDescent="0.25">
      <c r="B174" s="35">
        <v>2013</v>
      </c>
      <c r="C174" s="35">
        <v>2546</v>
      </c>
      <c r="D174" s="35">
        <v>2829</v>
      </c>
      <c r="E174" s="35">
        <v>1027</v>
      </c>
      <c r="F174" s="35">
        <v>3629</v>
      </c>
      <c r="G174" s="35">
        <v>1648</v>
      </c>
      <c r="H174" s="35">
        <v>397</v>
      </c>
      <c r="I174" s="35">
        <v>216</v>
      </c>
      <c r="J174" s="35">
        <v>217</v>
      </c>
      <c r="K174" s="35">
        <v>12509</v>
      </c>
    </row>
    <row r="175" spans="2:11" x14ac:dyDescent="0.25">
      <c r="B175" s="35">
        <v>2014</v>
      </c>
      <c r="C175" s="35">
        <v>2761</v>
      </c>
      <c r="D175" s="35">
        <v>2594</v>
      </c>
      <c r="E175" s="35">
        <v>731</v>
      </c>
      <c r="F175" s="35">
        <v>3996</v>
      </c>
      <c r="G175" s="35">
        <v>1837</v>
      </c>
      <c r="H175" s="35">
        <v>426</v>
      </c>
      <c r="I175" s="35">
        <v>248</v>
      </c>
      <c r="J175" s="35">
        <v>270</v>
      </c>
      <c r="K175" s="35">
        <v>12863</v>
      </c>
    </row>
    <row r="176" spans="2:11" x14ac:dyDescent="0.25">
      <c r="B176" s="35">
        <v>2015</v>
      </c>
      <c r="C176" s="35">
        <v>3016</v>
      </c>
      <c r="D176" s="35">
        <v>2573</v>
      </c>
      <c r="E176" s="35">
        <v>752</v>
      </c>
      <c r="F176" s="35">
        <v>3342</v>
      </c>
      <c r="G176" s="35">
        <v>1833</v>
      </c>
      <c r="H176" s="35">
        <v>483</v>
      </c>
      <c r="I176" s="35">
        <v>200</v>
      </c>
      <c r="J176" s="35">
        <v>168</v>
      </c>
      <c r="K176" s="35">
        <v>12367</v>
      </c>
    </row>
    <row r="177" spans="2:11" x14ac:dyDescent="0.25">
      <c r="B177" s="35">
        <v>2016</v>
      </c>
      <c r="C177" s="35">
        <v>2701</v>
      </c>
      <c r="D177" s="35">
        <v>2473</v>
      </c>
      <c r="E177" s="35">
        <v>683</v>
      </c>
      <c r="F177" s="35">
        <v>3757</v>
      </c>
      <c r="G177" s="35">
        <v>2066</v>
      </c>
      <c r="H177" s="35">
        <v>505</v>
      </c>
      <c r="I177" s="35">
        <v>214</v>
      </c>
      <c r="J177" s="35">
        <v>123</v>
      </c>
      <c r="K177" s="35">
        <v>12522</v>
      </c>
    </row>
    <row r="178" spans="2:11" x14ac:dyDescent="0.25">
      <c r="B178" s="35">
        <v>2017</v>
      </c>
      <c r="C178" s="35">
        <v>2583</v>
      </c>
      <c r="D178" s="35">
        <v>2394</v>
      </c>
      <c r="E178" s="35">
        <v>661</v>
      </c>
      <c r="F178" s="35">
        <v>3694</v>
      </c>
      <c r="G178" s="35">
        <v>2356</v>
      </c>
      <c r="H178" s="35">
        <v>416</v>
      </c>
      <c r="I178" s="35">
        <v>156</v>
      </c>
      <c r="J178" s="35">
        <v>79</v>
      </c>
      <c r="K178" s="35">
        <v>12339</v>
      </c>
    </row>
    <row r="179" spans="2:11" x14ac:dyDescent="0.25">
      <c r="B179" s="35">
        <v>2018</v>
      </c>
      <c r="C179" s="35">
        <v>2746</v>
      </c>
      <c r="D179" s="35">
        <v>2635</v>
      </c>
      <c r="E179" s="35">
        <v>768</v>
      </c>
      <c r="F179" s="35">
        <v>4052</v>
      </c>
      <c r="G179" s="35">
        <v>3008</v>
      </c>
      <c r="H179" s="35">
        <v>404</v>
      </c>
      <c r="I179" s="35">
        <v>169</v>
      </c>
      <c r="J179" s="35">
        <v>55</v>
      </c>
      <c r="K179" s="35">
        <v>13837</v>
      </c>
    </row>
    <row r="180" spans="2:11" x14ac:dyDescent="0.25">
      <c r="B180" s="35">
        <v>2019</v>
      </c>
      <c r="C180" s="35">
        <v>2977</v>
      </c>
      <c r="D180" s="35">
        <v>2798</v>
      </c>
      <c r="E180" s="35">
        <v>1053</v>
      </c>
      <c r="F180" s="35">
        <v>4195</v>
      </c>
      <c r="G180" s="35">
        <v>3426</v>
      </c>
      <c r="H180" s="35">
        <v>420</v>
      </c>
      <c r="I180" s="35">
        <v>168</v>
      </c>
      <c r="J180" s="35">
        <v>57</v>
      </c>
      <c r="K180" s="35">
        <v>15094</v>
      </c>
    </row>
    <row r="185" spans="2:11" x14ac:dyDescent="0.25">
      <c r="B185" t="s">
        <v>68</v>
      </c>
    </row>
    <row r="186" spans="2:11" x14ac:dyDescent="0.25">
      <c r="B186" t="s">
        <v>68</v>
      </c>
    </row>
    <row r="187" spans="2:11" x14ac:dyDescent="0.25">
      <c r="B187" t="s">
        <v>71</v>
      </c>
      <c r="C187" s="73"/>
      <c r="D187" s="73"/>
      <c r="E187" s="73"/>
      <c r="F187" s="73"/>
      <c r="G187" s="73"/>
      <c r="H187" s="73"/>
      <c r="I187" s="34"/>
      <c r="J187" s="34"/>
      <c r="K187" s="34"/>
    </row>
    <row r="188" spans="2:11" x14ac:dyDescent="0.25">
      <c r="B188" t="s">
        <v>0</v>
      </c>
      <c r="C188" s="34" t="s">
        <v>35</v>
      </c>
      <c r="D188" s="34"/>
      <c r="E188" s="34"/>
      <c r="F188" s="34"/>
      <c r="G188" s="34"/>
      <c r="H188" s="34"/>
      <c r="I188" s="34"/>
      <c r="J188" s="34"/>
      <c r="K188" s="34"/>
    </row>
    <row r="189" spans="2:11" x14ac:dyDescent="0.25">
      <c r="B189" s="35"/>
      <c r="C189" s="72" t="s">
        <v>36</v>
      </c>
      <c r="D189" s="72" t="s">
        <v>37</v>
      </c>
      <c r="E189" s="72" t="s">
        <v>46</v>
      </c>
      <c r="F189" s="72" t="s">
        <v>39</v>
      </c>
      <c r="G189" s="72" t="s">
        <v>203</v>
      </c>
      <c r="H189" s="72" t="s">
        <v>43</v>
      </c>
      <c r="I189" s="72" t="s">
        <v>48</v>
      </c>
      <c r="J189" s="72" t="s">
        <v>45</v>
      </c>
      <c r="K189" s="72" t="s">
        <v>30</v>
      </c>
    </row>
    <row r="190" spans="2:11" x14ac:dyDescent="0.25">
      <c r="B190" s="35">
        <v>2011</v>
      </c>
      <c r="C190" s="35">
        <v>1978</v>
      </c>
      <c r="D190" s="35">
        <v>1519</v>
      </c>
      <c r="E190" s="35">
        <v>295</v>
      </c>
      <c r="F190" s="35">
        <v>1481</v>
      </c>
      <c r="G190" s="35">
        <v>798</v>
      </c>
      <c r="H190" s="35">
        <v>206</v>
      </c>
      <c r="I190" s="35">
        <v>116</v>
      </c>
      <c r="J190" s="35">
        <v>33</v>
      </c>
      <c r="K190" s="35">
        <v>6426</v>
      </c>
    </row>
    <row r="191" spans="2:11" x14ac:dyDescent="0.25">
      <c r="B191" s="35">
        <v>2012</v>
      </c>
      <c r="C191" s="35">
        <v>2370</v>
      </c>
      <c r="D191" s="35">
        <v>1552</v>
      </c>
      <c r="E191" s="35">
        <v>232</v>
      </c>
      <c r="F191" s="35">
        <v>1864</v>
      </c>
      <c r="G191" s="35">
        <v>1022</v>
      </c>
      <c r="H191" s="35">
        <v>161</v>
      </c>
      <c r="I191" s="35">
        <v>162</v>
      </c>
      <c r="J191" s="35">
        <v>82</v>
      </c>
      <c r="K191" s="35">
        <v>7445</v>
      </c>
    </row>
    <row r="192" spans="2:11" x14ac:dyDescent="0.25">
      <c r="B192" s="35">
        <v>2013</v>
      </c>
      <c r="C192" s="35">
        <v>1624</v>
      </c>
      <c r="D192" s="35">
        <v>1378</v>
      </c>
      <c r="E192" s="35">
        <v>267</v>
      </c>
      <c r="F192" s="35">
        <v>985</v>
      </c>
      <c r="G192" s="35">
        <v>917</v>
      </c>
      <c r="H192" s="35">
        <v>152</v>
      </c>
      <c r="I192" s="35">
        <v>117</v>
      </c>
      <c r="J192" s="35">
        <v>58</v>
      </c>
      <c r="K192" s="35">
        <v>5498</v>
      </c>
    </row>
    <row r="193" spans="2:11" x14ac:dyDescent="0.25">
      <c r="B193" s="35">
        <v>2014</v>
      </c>
      <c r="C193" s="35">
        <v>1781</v>
      </c>
      <c r="D193" s="35">
        <v>1286</v>
      </c>
      <c r="E193" s="35">
        <v>175</v>
      </c>
      <c r="F193" s="35">
        <v>1224</v>
      </c>
      <c r="G193" s="35">
        <v>1002</v>
      </c>
      <c r="H193" s="35">
        <v>160</v>
      </c>
      <c r="I193" s="35">
        <v>132</v>
      </c>
      <c r="J193" s="35">
        <v>89</v>
      </c>
      <c r="K193" s="35">
        <v>5849</v>
      </c>
    </row>
    <row r="194" spans="2:11" x14ac:dyDescent="0.25">
      <c r="B194" s="35">
        <v>2015</v>
      </c>
      <c r="C194" s="35">
        <v>2027</v>
      </c>
      <c r="D194" s="35">
        <v>1275</v>
      </c>
      <c r="E194" s="35">
        <v>226</v>
      </c>
      <c r="F194" s="35">
        <v>1103</v>
      </c>
      <c r="G194" s="35">
        <v>1051</v>
      </c>
      <c r="H194" s="35">
        <v>156</v>
      </c>
      <c r="I194" s="35">
        <v>121</v>
      </c>
      <c r="J194" s="35">
        <v>49</v>
      </c>
      <c r="K194" s="35">
        <v>6008</v>
      </c>
    </row>
    <row r="195" spans="2:11" x14ac:dyDescent="0.25">
      <c r="B195" s="35">
        <v>2016</v>
      </c>
      <c r="C195" s="35">
        <v>1621</v>
      </c>
      <c r="D195" s="35">
        <v>1181</v>
      </c>
      <c r="E195" s="35">
        <v>209</v>
      </c>
      <c r="F195" s="35">
        <v>1245</v>
      </c>
      <c r="G195" s="35">
        <v>1110</v>
      </c>
      <c r="H195" s="35">
        <v>197</v>
      </c>
      <c r="I195" s="35">
        <v>115</v>
      </c>
      <c r="J195" s="35">
        <v>32</v>
      </c>
      <c r="K195" s="35">
        <v>5710</v>
      </c>
    </row>
    <row r="196" spans="2:11" x14ac:dyDescent="0.25">
      <c r="B196" s="35">
        <v>2017</v>
      </c>
      <c r="C196" s="35">
        <v>1606</v>
      </c>
      <c r="D196" s="35">
        <v>1098</v>
      </c>
      <c r="E196" s="35">
        <v>161</v>
      </c>
      <c r="F196" s="35">
        <v>1061</v>
      </c>
      <c r="G196" s="35">
        <v>1244</v>
      </c>
      <c r="H196" s="35">
        <v>145</v>
      </c>
      <c r="I196" s="35">
        <v>95</v>
      </c>
      <c r="J196" s="35">
        <v>28</v>
      </c>
      <c r="K196" s="35">
        <v>5438</v>
      </c>
    </row>
    <row r="197" spans="2:11" x14ac:dyDescent="0.25">
      <c r="B197" s="35">
        <v>2018</v>
      </c>
      <c r="C197" s="35">
        <v>1928</v>
      </c>
      <c r="D197" s="35">
        <v>1365</v>
      </c>
      <c r="E197" s="35">
        <v>208</v>
      </c>
      <c r="F197" s="35">
        <v>1115</v>
      </c>
      <c r="G197" s="35">
        <v>1805</v>
      </c>
      <c r="H197" s="35">
        <v>140</v>
      </c>
      <c r="I197" s="35">
        <v>116</v>
      </c>
      <c r="J197" s="35">
        <v>20</v>
      </c>
      <c r="K197" s="35">
        <v>6697</v>
      </c>
    </row>
    <row r="198" spans="2:11" x14ac:dyDescent="0.25">
      <c r="B198" s="35">
        <v>2019</v>
      </c>
      <c r="C198" s="35">
        <v>1954</v>
      </c>
      <c r="D198" s="35">
        <v>1511</v>
      </c>
      <c r="E198" s="35">
        <v>275</v>
      </c>
      <c r="F198" s="35">
        <v>1467</v>
      </c>
      <c r="G198" s="35">
        <v>1873</v>
      </c>
      <c r="H198" s="35">
        <v>155</v>
      </c>
      <c r="I198" s="35">
        <v>103</v>
      </c>
      <c r="J198" s="35">
        <v>21</v>
      </c>
      <c r="K198" s="35">
        <v>7359</v>
      </c>
    </row>
    <row r="201" spans="2:11" x14ac:dyDescent="0.25">
      <c r="B201" s="34" t="s">
        <v>72</v>
      </c>
      <c r="C201" s="34"/>
      <c r="D201" s="34"/>
      <c r="E201" s="34"/>
      <c r="F201" s="34"/>
      <c r="G201" s="34"/>
      <c r="H201" s="34"/>
      <c r="I201" s="34"/>
    </row>
    <row r="202" spans="2:11" x14ac:dyDescent="0.25">
      <c r="B202" s="35" t="s">
        <v>0</v>
      </c>
      <c r="C202" s="35"/>
      <c r="D202" s="35"/>
      <c r="E202" s="35"/>
      <c r="F202" s="35" t="s">
        <v>35</v>
      </c>
      <c r="G202" s="35"/>
      <c r="H202" s="35"/>
      <c r="I202" s="35"/>
      <c r="J202" s="35"/>
      <c r="K202" s="35"/>
    </row>
    <row r="203" spans="2:11" x14ac:dyDescent="0.25">
      <c r="B203" s="35"/>
      <c r="C203" s="35" t="s">
        <v>36</v>
      </c>
      <c r="D203" s="35" t="s">
        <v>37</v>
      </c>
      <c r="E203" s="35" t="s">
        <v>46</v>
      </c>
      <c r="F203" s="35" t="s">
        <v>39</v>
      </c>
      <c r="G203" s="35" t="s">
        <v>202</v>
      </c>
      <c r="H203" s="35" t="s">
        <v>43</v>
      </c>
      <c r="I203" s="35" t="s">
        <v>48</v>
      </c>
      <c r="J203" s="35" t="s">
        <v>45</v>
      </c>
      <c r="K203" s="35" t="s">
        <v>30</v>
      </c>
    </row>
    <row r="204" spans="2:11" x14ac:dyDescent="0.25">
      <c r="B204" s="35">
        <v>2011</v>
      </c>
      <c r="C204" s="35">
        <v>1368</v>
      </c>
      <c r="D204" s="35">
        <v>2003</v>
      </c>
      <c r="E204" s="35">
        <v>909</v>
      </c>
      <c r="F204" s="35">
        <v>4113</v>
      </c>
      <c r="G204" s="35">
        <v>775</v>
      </c>
      <c r="H204" s="35">
        <v>417</v>
      </c>
      <c r="I204" s="35">
        <v>164</v>
      </c>
      <c r="J204" s="35">
        <v>44</v>
      </c>
      <c r="K204" s="35">
        <v>9793</v>
      </c>
    </row>
    <row r="205" spans="2:11" x14ac:dyDescent="0.25">
      <c r="B205" s="35">
        <v>2012</v>
      </c>
      <c r="C205" s="35">
        <v>1122</v>
      </c>
      <c r="D205" s="35">
        <v>1565</v>
      </c>
      <c r="E205" s="35">
        <v>610</v>
      </c>
      <c r="F205" s="35">
        <v>2918</v>
      </c>
      <c r="G205" s="35">
        <v>741</v>
      </c>
      <c r="H205" s="35">
        <v>269</v>
      </c>
      <c r="I205" s="35">
        <v>103</v>
      </c>
      <c r="J205" s="35">
        <v>181</v>
      </c>
      <c r="K205" s="35">
        <v>7509</v>
      </c>
    </row>
    <row r="206" spans="2:11" x14ac:dyDescent="0.25">
      <c r="B206" s="35">
        <v>2013</v>
      </c>
      <c r="C206" s="35">
        <v>922</v>
      </c>
      <c r="D206" s="35">
        <v>1451</v>
      </c>
      <c r="E206" s="35">
        <v>760</v>
      </c>
      <c r="F206" s="35">
        <v>2644</v>
      </c>
      <c r="G206" s="35">
        <v>731</v>
      </c>
      <c r="H206" s="35">
        <v>245</v>
      </c>
      <c r="I206" s="35">
        <v>99</v>
      </c>
      <c r="J206" s="35">
        <v>159</v>
      </c>
      <c r="K206" s="35">
        <v>7011</v>
      </c>
    </row>
    <row r="207" spans="2:11" x14ac:dyDescent="0.25">
      <c r="B207" s="35">
        <v>2014</v>
      </c>
      <c r="C207" s="35">
        <v>980</v>
      </c>
      <c r="D207" s="35">
        <v>1308</v>
      </c>
      <c r="E207" s="35">
        <v>556</v>
      </c>
      <c r="F207" s="35">
        <v>2772</v>
      </c>
      <c r="G207" s="35">
        <v>837</v>
      </c>
      <c r="H207" s="35">
        <v>266</v>
      </c>
      <c r="I207" s="35">
        <v>116</v>
      </c>
      <c r="J207" s="35">
        <v>179</v>
      </c>
      <c r="K207" s="35">
        <v>7014</v>
      </c>
    </row>
    <row r="208" spans="2:11" x14ac:dyDescent="0.25">
      <c r="B208" s="35">
        <v>2015</v>
      </c>
      <c r="C208" s="35">
        <v>989</v>
      </c>
      <c r="D208" s="35">
        <v>1298</v>
      </c>
      <c r="E208" s="35">
        <v>526</v>
      </c>
      <c r="F208" s="35">
        <v>2231</v>
      </c>
      <c r="G208" s="35">
        <v>782</v>
      </c>
      <c r="H208" s="35">
        <v>327</v>
      </c>
      <c r="I208" s="35">
        <v>78</v>
      </c>
      <c r="J208" s="35">
        <v>117</v>
      </c>
      <c r="K208" s="35">
        <v>6348</v>
      </c>
    </row>
    <row r="209" spans="2:11" x14ac:dyDescent="0.25">
      <c r="B209" s="35">
        <v>2016</v>
      </c>
      <c r="C209" s="35">
        <v>1080</v>
      </c>
      <c r="D209" s="35">
        <v>1292</v>
      </c>
      <c r="E209" s="35">
        <v>474</v>
      </c>
      <c r="F209" s="35">
        <v>2512</v>
      </c>
      <c r="G209" s="35">
        <v>956</v>
      </c>
      <c r="H209" s="35">
        <v>308</v>
      </c>
      <c r="I209" s="35">
        <v>99</v>
      </c>
      <c r="J209" s="35">
        <v>91</v>
      </c>
      <c r="K209" s="35">
        <v>6812</v>
      </c>
    </row>
    <row r="210" spans="2:11" x14ac:dyDescent="0.25">
      <c r="B210" s="35">
        <v>2017</v>
      </c>
      <c r="C210" s="35">
        <v>976</v>
      </c>
      <c r="D210" s="35">
        <v>1296</v>
      </c>
      <c r="E210" s="35">
        <v>500</v>
      </c>
      <c r="F210" s="35">
        <v>2633</v>
      </c>
      <c r="G210" s="35">
        <v>1112</v>
      </c>
      <c r="H210" s="35">
        <v>271</v>
      </c>
      <c r="I210" s="35">
        <v>61</v>
      </c>
      <c r="J210" s="35">
        <v>52</v>
      </c>
      <c r="K210" s="35">
        <v>6901</v>
      </c>
    </row>
    <row r="211" spans="2:11" x14ac:dyDescent="0.25">
      <c r="B211" s="35">
        <v>2018</v>
      </c>
      <c r="C211" s="35">
        <v>812</v>
      </c>
      <c r="D211" s="35">
        <v>1274</v>
      </c>
      <c r="E211" s="35">
        <v>568</v>
      </c>
      <c r="F211" s="35">
        <v>2930</v>
      </c>
      <c r="G211" s="35">
        <v>1186</v>
      </c>
      <c r="H211" s="35">
        <v>279</v>
      </c>
      <c r="I211" s="35">
        <v>52</v>
      </c>
      <c r="J211" s="35">
        <v>39</v>
      </c>
      <c r="K211" s="35">
        <v>7140</v>
      </c>
    </row>
    <row r="212" spans="2:11" x14ac:dyDescent="0.25">
      <c r="B212" s="35">
        <v>2019</v>
      </c>
      <c r="C212" s="35">
        <v>1023</v>
      </c>
      <c r="D212" s="35">
        <v>1296</v>
      </c>
      <c r="E212" s="35">
        <v>778</v>
      </c>
      <c r="F212" s="35">
        <v>2728</v>
      </c>
      <c r="G212" s="35">
        <v>1542</v>
      </c>
      <c r="H212" s="35">
        <v>265</v>
      </c>
      <c r="I212" s="35">
        <v>76</v>
      </c>
      <c r="J212" s="35">
        <v>27</v>
      </c>
      <c r="K212" s="35">
        <v>7735</v>
      </c>
    </row>
    <row r="213" spans="2:11" x14ac:dyDescent="0.25">
      <c r="B213" s="35"/>
      <c r="C213" s="35"/>
      <c r="D213" s="35"/>
      <c r="E213" s="35"/>
      <c r="F213" s="35"/>
      <c r="G213" s="35"/>
      <c r="H213" s="35"/>
      <c r="I213" s="35"/>
      <c r="J213" s="35"/>
      <c r="K213" s="35"/>
    </row>
    <row r="215" spans="2:11" x14ac:dyDescent="0.25">
      <c r="B215" t="s">
        <v>68</v>
      </c>
    </row>
    <row r="216" spans="2:11" x14ac:dyDescent="0.25">
      <c r="B216" t="s">
        <v>68</v>
      </c>
    </row>
    <row r="220" spans="2:11" x14ac:dyDescent="0.25">
      <c r="B220" t="s">
        <v>68</v>
      </c>
    </row>
    <row r="221" spans="2:11" x14ac:dyDescent="0.25">
      <c r="B221" t="s">
        <v>73</v>
      </c>
    </row>
    <row r="222" spans="2:11" x14ac:dyDescent="0.25">
      <c r="B222" s="35" t="s">
        <v>0</v>
      </c>
      <c r="C222" s="35"/>
      <c r="D222" s="35"/>
      <c r="E222" s="35"/>
      <c r="F222" s="35"/>
      <c r="G222" s="35" t="s">
        <v>52</v>
      </c>
      <c r="H222" s="35"/>
      <c r="I222" s="35"/>
      <c r="J222" s="35"/>
      <c r="K222" s="35"/>
    </row>
    <row r="223" spans="2:11" x14ac:dyDescent="0.25">
      <c r="B223" s="35"/>
      <c r="C223" s="35" t="s">
        <v>53</v>
      </c>
      <c r="D223" s="214">
        <v>42156</v>
      </c>
      <c r="E223" s="35" t="s">
        <v>54</v>
      </c>
      <c r="F223" s="35" t="s">
        <v>55</v>
      </c>
      <c r="G223" s="35" t="s">
        <v>56</v>
      </c>
      <c r="H223" s="35" t="s">
        <v>57</v>
      </c>
      <c r="I223" s="35" t="s">
        <v>58</v>
      </c>
      <c r="J223" s="35" t="s">
        <v>59</v>
      </c>
      <c r="K223" s="35" t="s">
        <v>30</v>
      </c>
    </row>
    <row r="224" spans="2:11" x14ac:dyDescent="0.25">
      <c r="B224" s="35">
        <v>2011</v>
      </c>
      <c r="C224" s="35">
        <v>402</v>
      </c>
      <c r="D224" s="35">
        <v>1058</v>
      </c>
      <c r="E224" s="35">
        <v>3088</v>
      </c>
      <c r="F224" s="35">
        <v>5728</v>
      </c>
      <c r="G224" s="35">
        <v>3409</v>
      </c>
      <c r="H224" s="35">
        <v>1583</v>
      </c>
      <c r="I224" s="35">
        <v>619</v>
      </c>
      <c r="J224" s="35">
        <v>332</v>
      </c>
      <c r="K224" s="35">
        <v>16219</v>
      </c>
    </row>
    <row r="225" spans="2:15" x14ac:dyDescent="0.25">
      <c r="B225" s="35">
        <v>2012</v>
      </c>
      <c r="C225" s="35">
        <v>354</v>
      </c>
      <c r="D225" s="35">
        <v>959</v>
      </c>
      <c r="E225" s="35">
        <v>2844</v>
      </c>
      <c r="F225" s="35">
        <v>5119</v>
      </c>
      <c r="G225" s="35">
        <v>3194</v>
      </c>
      <c r="H225" s="35">
        <v>1570</v>
      </c>
      <c r="I225" s="35">
        <v>780</v>
      </c>
      <c r="J225" s="35">
        <v>328</v>
      </c>
      <c r="K225" s="35">
        <v>15148</v>
      </c>
    </row>
    <row r="226" spans="2:15" x14ac:dyDescent="0.25">
      <c r="B226" s="35">
        <v>2013</v>
      </c>
      <c r="C226" s="35">
        <v>311</v>
      </c>
      <c r="D226" s="35">
        <v>677</v>
      </c>
      <c r="E226" s="35">
        <v>2487</v>
      </c>
      <c r="F226" s="35">
        <v>4402</v>
      </c>
      <c r="G226" s="35">
        <v>2521</v>
      </c>
      <c r="H226" s="35">
        <v>1189</v>
      </c>
      <c r="I226" s="35">
        <v>621</v>
      </c>
      <c r="J226" s="35">
        <v>295</v>
      </c>
      <c r="K226" s="35">
        <v>12503</v>
      </c>
    </row>
    <row r="227" spans="2:15" x14ac:dyDescent="0.25">
      <c r="B227" s="35">
        <v>2014</v>
      </c>
      <c r="C227" s="35">
        <v>354</v>
      </c>
      <c r="D227" s="35">
        <v>825</v>
      </c>
      <c r="E227" s="35">
        <v>2587</v>
      </c>
      <c r="F227" s="35">
        <v>4198</v>
      </c>
      <c r="G227" s="35">
        <v>2711</v>
      </c>
      <c r="H227" s="35">
        <v>1286</v>
      </c>
      <c r="I227" s="35">
        <v>596</v>
      </c>
      <c r="J227" s="35">
        <v>306</v>
      </c>
      <c r="K227" s="35">
        <v>12863</v>
      </c>
    </row>
    <row r="228" spans="2:15" x14ac:dyDescent="0.25">
      <c r="B228" s="35">
        <v>2015</v>
      </c>
      <c r="C228" s="35">
        <v>358</v>
      </c>
      <c r="D228" s="35">
        <v>770</v>
      </c>
      <c r="E228" s="35">
        <v>2367</v>
      </c>
      <c r="F228" s="35">
        <v>3986</v>
      </c>
      <c r="G228" s="35">
        <v>2674</v>
      </c>
      <c r="H228" s="35">
        <v>1216</v>
      </c>
      <c r="I228" s="35">
        <v>657</v>
      </c>
      <c r="J228" s="35">
        <v>339</v>
      </c>
      <c r="K228" s="35">
        <v>12367</v>
      </c>
    </row>
    <row r="229" spans="2:15" x14ac:dyDescent="0.25">
      <c r="B229" s="35">
        <v>2016</v>
      </c>
      <c r="C229" s="35">
        <v>351</v>
      </c>
      <c r="D229" s="35">
        <v>750</v>
      </c>
      <c r="E229" s="35">
        <v>2429</v>
      </c>
      <c r="F229" s="35">
        <v>3875</v>
      </c>
      <c r="G229" s="35">
        <v>2738</v>
      </c>
      <c r="H229" s="35">
        <v>1386</v>
      </c>
      <c r="I229" s="35">
        <v>667</v>
      </c>
      <c r="J229" s="35">
        <v>326</v>
      </c>
      <c r="K229" s="35">
        <v>12522</v>
      </c>
    </row>
    <row r="230" spans="2:15" x14ac:dyDescent="0.25">
      <c r="B230" s="35">
        <v>2017</v>
      </c>
      <c r="C230" s="35">
        <v>287</v>
      </c>
      <c r="D230" s="35">
        <v>584</v>
      </c>
      <c r="E230" s="35">
        <v>2496</v>
      </c>
      <c r="F230" s="35">
        <v>3995</v>
      </c>
      <c r="G230" s="35">
        <v>2765</v>
      </c>
      <c r="H230" s="35">
        <v>1262</v>
      </c>
      <c r="I230" s="35">
        <v>680</v>
      </c>
      <c r="J230" s="35">
        <v>270</v>
      </c>
      <c r="K230" s="35">
        <v>12339</v>
      </c>
    </row>
    <row r="231" spans="2:15" x14ac:dyDescent="0.25">
      <c r="B231" s="35">
        <v>2018</v>
      </c>
      <c r="C231" s="35">
        <v>385</v>
      </c>
      <c r="D231" s="35">
        <v>798</v>
      </c>
      <c r="E231" s="35">
        <v>2754</v>
      </c>
      <c r="F231" s="35">
        <v>4366</v>
      </c>
      <c r="G231" s="35">
        <v>3126</v>
      </c>
      <c r="H231" s="35">
        <v>1408</v>
      </c>
      <c r="I231" s="35">
        <v>680</v>
      </c>
      <c r="J231" s="35">
        <v>320</v>
      </c>
      <c r="K231" s="35">
        <v>13837</v>
      </c>
    </row>
    <row r="232" spans="2:15" x14ac:dyDescent="0.25">
      <c r="B232" s="35" t="s">
        <v>0</v>
      </c>
      <c r="C232" s="35"/>
      <c r="D232" s="35"/>
      <c r="E232" s="35"/>
      <c r="F232" s="35"/>
      <c r="G232" s="35"/>
      <c r="H232" s="35" t="s">
        <v>52</v>
      </c>
      <c r="I232" s="35"/>
      <c r="J232" s="35"/>
      <c r="K232" s="35"/>
      <c r="L232" s="35"/>
      <c r="M232" s="35"/>
      <c r="N232" s="35"/>
      <c r="O232" s="35"/>
    </row>
    <row r="233" spans="2:15" x14ac:dyDescent="0.25">
      <c r="B233" s="35"/>
      <c r="C233" s="35" t="s">
        <v>60</v>
      </c>
      <c r="D233" s="71">
        <v>44292</v>
      </c>
      <c r="E233" s="71">
        <v>44386</v>
      </c>
      <c r="F233" s="71">
        <v>44481</v>
      </c>
      <c r="G233" s="35" t="s">
        <v>61</v>
      </c>
      <c r="H233" s="35" t="s">
        <v>62</v>
      </c>
      <c r="I233" s="35" t="s">
        <v>63</v>
      </c>
      <c r="J233" s="35" t="s">
        <v>55</v>
      </c>
      <c r="K233" s="35" t="s">
        <v>56</v>
      </c>
      <c r="L233" s="35" t="s">
        <v>57</v>
      </c>
      <c r="M233" s="35" t="s">
        <v>58</v>
      </c>
      <c r="N233" s="35" t="s">
        <v>59</v>
      </c>
      <c r="O233" s="35" t="s">
        <v>30</v>
      </c>
    </row>
    <row r="234" spans="2:15" x14ac:dyDescent="0.25">
      <c r="B234" s="35">
        <v>2019</v>
      </c>
      <c r="C234" s="35">
        <v>173</v>
      </c>
      <c r="D234" s="35">
        <v>226</v>
      </c>
      <c r="E234" s="35">
        <v>238</v>
      </c>
      <c r="F234" s="35">
        <v>224</v>
      </c>
      <c r="G234" s="35">
        <v>270</v>
      </c>
      <c r="H234" s="35">
        <v>255</v>
      </c>
      <c r="I234" s="35">
        <v>2892</v>
      </c>
      <c r="J234" s="35">
        <v>5013</v>
      </c>
      <c r="K234" s="35">
        <v>3331</v>
      </c>
      <c r="L234" s="35">
        <v>1458</v>
      </c>
      <c r="M234" s="35">
        <v>698</v>
      </c>
      <c r="N234" s="35">
        <v>316</v>
      </c>
      <c r="O234" s="35">
        <v>15094</v>
      </c>
    </row>
    <row r="235" spans="2:15" x14ac:dyDescent="0.25">
      <c r="B235" s="35" t="s">
        <v>32</v>
      </c>
      <c r="C235" s="35">
        <v>1.1000000000000001</v>
      </c>
      <c r="D235" s="35">
        <v>1.5</v>
      </c>
      <c r="E235" s="35">
        <v>1.6</v>
      </c>
      <c r="F235" s="35">
        <v>1.5</v>
      </c>
      <c r="G235" s="35">
        <v>1.8</v>
      </c>
      <c r="H235" s="35">
        <v>1.7</v>
      </c>
      <c r="I235" s="35">
        <v>19.2</v>
      </c>
      <c r="J235" s="35">
        <v>33.200000000000003</v>
      </c>
      <c r="K235" s="35">
        <v>22.1</v>
      </c>
      <c r="L235" s="35">
        <v>9.6999999999999993</v>
      </c>
      <c r="M235" s="35">
        <v>4.5999999999999996</v>
      </c>
      <c r="N235" s="35">
        <v>2.1</v>
      </c>
      <c r="O235" s="35">
        <v>100</v>
      </c>
    </row>
    <row r="240" spans="2:15" ht="42.75" customHeight="1" thickBot="1" x14ac:dyDescent="0.3">
      <c r="B240" s="80" t="s">
        <v>74</v>
      </c>
      <c r="C240" s="74" t="s">
        <v>75</v>
      </c>
      <c r="D240" s="74" t="s">
        <v>76</v>
      </c>
    </row>
    <row r="241" spans="2:10" ht="15.75" thickBot="1" x14ac:dyDescent="0.3">
      <c r="B241" s="287" t="s">
        <v>0</v>
      </c>
      <c r="C241" s="288" t="s">
        <v>27</v>
      </c>
      <c r="D241" s="289"/>
      <c r="E241" s="290"/>
      <c r="F241" s="308"/>
      <c r="G241" s="287" t="s">
        <v>0</v>
      </c>
      <c r="H241" s="288" t="s">
        <v>65</v>
      </c>
      <c r="I241" s="289"/>
      <c r="J241" s="290"/>
    </row>
    <row r="242" spans="2:10" ht="15.75" thickBot="1" x14ac:dyDescent="0.3">
      <c r="B242" s="257"/>
      <c r="C242" s="20" t="s">
        <v>28</v>
      </c>
      <c r="D242" s="75" t="s">
        <v>77</v>
      </c>
      <c r="E242" s="20" t="s">
        <v>30</v>
      </c>
      <c r="F242" s="308"/>
      <c r="G242" s="257"/>
      <c r="H242" s="20" t="s">
        <v>66</v>
      </c>
      <c r="I242" s="75" t="s">
        <v>67</v>
      </c>
      <c r="J242" s="20" t="s">
        <v>30</v>
      </c>
    </row>
    <row r="243" spans="2:10" ht="16.5" thickTop="1" thickBot="1" x14ac:dyDescent="0.3">
      <c r="B243" s="76">
        <v>2011</v>
      </c>
      <c r="C243" s="77">
        <v>6426</v>
      </c>
      <c r="D243" s="77">
        <v>9793</v>
      </c>
      <c r="E243" s="78">
        <v>16219</v>
      </c>
      <c r="F243" s="308"/>
      <c r="G243" s="77">
        <v>2011</v>
      </c>
      <c r="H243" s="79">
        <v>11573</v>
      </c>
      <c r="I243" s="77">
        <v>4646</v>
      </c>
      <c r="J243" s="78">
        <v>16219</v>
      </c>
    </row>
    <row r="244" spans="2:10" ht="15.75" thickBot="1" x14ac:dyDescent="0.3">
      <c r="B244" s="76">
        <v>2012</v>
      </c>
      <c r="C244" s="77">
        <v>6512</v>
      </c>
      <c r="D244" s="77">
        <v>6445</v>
      </c>
      <c r="E244" s="78">
        <v>12957</v>
      </c>
      <c r="F244" s="308"/>
      <c r="G244" s="77">
        <v>2012</v>
      </c>
      <c r="H244" s="79">
        <v>11104</v>
      </c>
      <c r="I244" s="77">
        <v>4137</v>
      </c>
      <c r="J244" s="78">
        <v>15241</v>
      </c>
    </row>
    <row r="245" spans="2:10" ht="15.75" thickBot="1" x14ac:dyDescent="0.3">
      <c r="B245" s="76">
        <v>2013</v>
      </c>
      <c r="C245" s="77">
        <v>5498</v>
      </c>
      <c r="D245" s="77">
        <v>7011</v>
      </c>
      <c r="E245" s="78">
        <v>12509</v>
      </c>
      <c r="F245" s="308"/>
      <c r="G245" s="77">
        <v>2013</v>
      </c>
      <c r="H245" s="77">
        <v>9085</v>
      </c>
      <c r="I245" s="77">
        <v>3424</v>
      </c>
      <c r="J245" s="78">
        <v>12509</v>
      </c>
    </row>
    <row r="246" spans="2:10" ht="15.75" thickBot="1" x14ac:dyDescent="0.3">
      <c r="B246" s="76">
        <v>2014</v>
      </c>
      <c r="C246" s="77">
        <v>5849</v>
      </c>
      <c r="D246" s="77">
        <v>7014</v>
      </c>
      <c r="E246" s="78">
        <v>12863</v>
      </c>
      <c r="F246" s="308"/>
      <c r="G246" s="77">
        <v>2014</v>
      </c>
      <c r="H246" s="77">
        <v>9465</v>
      </c>
      <c r="I246" s="77">
        <v>3398</v>
      </c>
      <c r="J246" s="78">
        <v>12863</v>
      </c>
    </row>
    <row r="247" spans="2:10" ht="15.75" thickBot="1" x14ac:dyDescent="0.3">
      <c r="B247" s="76">
        <v>2015</v>
      </c>
      <c r="C247" s="77">
        <v>6023</v>
      </c>
      <c r="D247" s="77">
        <v>6344</v>
      </c>
      <c r="E247" s="78">
        <v>12367</v>
      </c>
      <c r="F247" s="308"/>
      <c r="G247" s="77">
        <v>2015</v>
      </c>
      <c r="H247" s="77">
        <v>9133</v>
      </c>
      <c r="I247" s="77">
        <v>3234</v>
      </c>
      <c r="J247" s="78">
        <v>12367</v>
      </c>
    </row>
    <row r="248" spans="2:10" ht="15.75" thickBot="1" x14ac:dyDescent="0.3">
      <c r="B248" s="76">
        <v>2016</v>
      </c>
      <c r="C248" s="77">
        <v>5710</v>
      </c>
      <c r="D248" s="77">
        <v>6812</v>
      </c>
      <c r="E248" s="78">
        <v>12522</v>
      </c>
      <c r="F248" s="308"/>
      <c r="G248" s="77">
        <v>2016</v>
      </c>
      <c r="H248" s="77">
        <v>9269</v>
      </c>
      <c r="I248" s="77">
        <v>3253</v>
      </c>
      <c r="J248" s="78">
        <v>12522</v>
      </c>
    </row>
    <row r="249" spans="2:10" ht="15.75" thickBot="1" x14ac:dyDescent="0.3">
      <c r="B249" s="76">
        <v>2017</v>
      </c>
      <c r="C249" s="77">
        <v>5438</v>
      </c>
      <c r="D249" s="77">
        <v>6901</v>
      </c>
      <c r="E249" s="78">
        <v>12339</v>
      </c>
      <c r="F249" s="308"/>
      <c r="G249" s="77">
        <v>2017</v>
      </c>
      <c r="H249" s="77">
        <v>9167</v>
      </c>
      <c r="I249" s="77">
        <v>3172</v>
      </c>
      <c r="J249" s="78">
        <v>12339</v>
      </c>
    </row>
    <row r="250" spans="2:10" ht="15.75" thickBot="1" x14ac:dyDescent="0.3">
      <c r="B250" s="76">
        <v>2018</v>
      </c>
      <c r="C250" s="77">
        <v>6662</v>
      </c>
      <c r="D250" s="77">
        <v>7175</v>
      </c>
      <c r="E250" s="78">
        <v>13837</v>
      </c>
      <c r="F250" s="308"/>
      <c r="G250" s="77">
        <v>2018</v>
      </c>
      <c r="H250" s="79">
        <v>10297</v>
      </c>
      <c r="I250" s="77">
        <v>3540</v>
      </c>
      <c r="J250" s="78">
        <v>13837</v>
      </c>
    </row>
    <row r="251" spans="2:10" ht="15.75" thickBot="1" x14ac:dyDescent="0.3">
      <c r="B251" s="76">
        <v>2019</v>
      </c>
      <c r="C251" s="77">
        <v>7359</v>
      </c>
      <c r="D251" s="77">
        <v>7735</v>
      </c>
      <c r="E251" s="78">
        <v>15094</v>
      </c>
      <c r="F251" s="308"/>
      <c r="G251" s="77">
        <v>2019</v>
      </c>
      <c r="H251" s="79">
        <v>11360</v>
      </c>
      <c r="I251" s="77">
        <v>3734</v>
      </c>
      <c r="J251" s="78">
        <v>15094</v>
      </c>
    </row>
    <row r="255" spans="2:10" ht="16.5" thickBot="1" x14ac:dyDescent="0.3">
      <c r="C255" s="88" t="s">
        <v>80</v>
      </c>
    </row>
    <row r="256" spans="2:10" ht="16.5" thickTop="1" thickBot="1" x14ac:dyDescent="0.3">
      <c r="B256" s="291" t="s">
        <v>0</v>
      </c>
      <c r="C256" s="50"/>
      <c r="D256" s="50"/>
      <c r="E256" s="294" t="s">
        <v>78</v>
      </c>
      <c r="F256" s="294"/>
      <c r="G256" s="294"/>
      <c r="H256" s="294"/>
      <c r="I256" s="50"/>
      <c r="J256" s="81"/>
    </row>
    <row r="257" spans="2:10" ht="15.75" thickTop="1" x14ac:dyDescent="0.25">
      <c r="B257" s="292"/>
      <c r="C257" s="295" t="s">
        <v>37</v>
      </c>
      <c r="D257" s="298" t="s">
        <v>46</v>
      </c>
      <c r="E257" s="301" t="s">
        <v>39</v>
      </c>
      <c r="F257" s="83" t="s">
        <v>40</v>
      </c>
      <c r="G257" s="301" t="s">
        <v>43</v>
      </c>
      <c r="H257" s="309" t="s">
        <v>79</v>
      </c>
      <c r="I257" s="298" t="s">
        <v>45</v>
      </c>
      <c r="J257" s="291" t="s">
        <v>30</v>
      </c>
    </row>
    <row r="258" spans="2:10" ht="25.5" x14ac:dyDescent="0.25">
      <c r="B258" s="292"/>
      <c r="C258" s="296"/>
      <c r="D258" s="299"/>
      <c r="E258" s="302"/>
      <c r="F258" s="82" t="s">
        <v>41</v>
      </c>
      <c r="G258" s="302"/>
      <c r="H258" s="310"/>
      <c r="I258" s="299"/>
      <c r="J258" s="292"/>
    </row>
    <row r="259" spans="2:10" ht="26.25" thickBot="1" x14ac:dyDescent="0.3">
      <c r="B259" s="293"/>
      <c r="C259" s="297"/>
      <c r="D259" s="300"/>
      <c r="E259" s="303"/>
      <c r="F259" s="84" t="s">
        <v>42</v>
      </c>
      <c r="G259" s="303"/>
      <c r="H259" s="311"/>
      <c r="I259" s="300"/>
      <c r="J259" s="293"/>
    </row>
    <row r="260" spans="2:10" ht="16.5" thickTop="1" thickBot="1" x14ac:dyDescent="0.3">
      <c r="B260" s="85">
        <v>2011</v>
      </c>
      <c r="C260" s="86">
        <v>8172</v>
      </c>
      <c r="D260" s="86">
        <v>2491</v>
      </c>
      <c r="E260" s="86">
        <v>3692</v>
      </c>
      <c r="F260" s="86">
        <v>1641</v>
      </c>
      <c r="G260" s="86">
        <v>1160</v>
      </c>
      <c r="H260" s="86">
        <v>288</v>
      </c>
      <c r="I260" s="86">
        <v>253</v>
      </c>
      <c r="J260" s="87">
        <v>17697</v>
      </c>
    </row>
    <row r="261" spans="2:10" ht="15.75" thickBot="1" x14ac:dyDescent="0.3">
      <c r="B261" s="85">
        <v>2012</v>
      </c>
      <c r="C261" s="86">
        <v>8983</v>
      </c>
      <c r="D261" s="86">
        <v>2697</v>
      </c>
      <c r="E261" s="86">
        <v>3991</v>
      </c>
      <c r="F261" s="86">
        <v>1838</v>
      </c>
      <c r="G261" s="86">
        <v>1229</v>
      </c>
      <c r="H261" s="86">
        <v>302</v>
      </c>
      <c r="I261" s="86">
        <v>258</v>
      </c>
      <c r="J261" s="87">
        <v>19298</v>
      </c>
    </row>
    <row r="262" spans="2:10" ht="15.75" thickBot="1" x14ac:dyDescent="0.3">
      <c r="B262" s="85">
        <v>2013</v>
      </c>
      <c r="C262" s="86">
        <v>7210</v>
      </c>
      <c r="D262" s="86">
        <v>1787</v>
      </c>
      <c r="E262" s="86">
        <v>2760</v>
      </c>
      <c r="F262" s="86">
        <v>1654</v>
      </c>
      <c r="G262" s="86">
        <v>887</v>
      </c>
      <c r="H262" s="86">
        <v>227</v>
      </c>
      <c r="I262" s="86">
        <v>525</v>
      </c>
      <c r="J262" s="87">
        <v>15050</v>
      </c>
    </row>
    <row r="263" spans="2:10" ht="15.75" thickBot="1" x14ac:dyDescent="0.3">
      <c r="B263" s="85">
        <v>2014</v>
      </c>
      <c r="C263" s="86">
        <v>6860</v>
      </c>
      <c r="D263" s="86">
        <v>1716</v>
      </c>
      <c r="E263" s="86">
        <v>2800</v>
      </c>
      <c r="F263" s="86">
        <v>1853</v>
      </c>
      <c r="G263" s="86">
        <v>889</v>
      </c>
      <c r="H263" s="86">
        <v>264</v>
      </c>
      <c r="I263" s="86">
        <v>513</v>
      </c>
      <c r="J263" s="87">
        <v>14895</v>
      </c>
    </row>
    <row r="264" spans="2:10" ht="15.75" thickBot="1" x14ac:dyDescent="0.3">
      <c r="B264" s="85">
        <v>2015</v>
      </c>
      <c r="C264" s="86">
        <v>7515</v>
      </c>
      <c r="D264" s="86">
        <v>1878</v>
      </c>
      <c r="E264" s="86">
        <v>2893</v>
      </c>
      <c r="F264" s="86">
        <v>1928</v>
      </c>
      <c r="G264" s="86">
        <v>1058</v>
      </c>
      <c r="H264" s="86">
        <v>204</v>
      </c>
      <c r="I264" s="86">
        <v>469</v>
      </c>
      <c r="J264" s="87">
        <v>15945</v>
      </c>
    </row>
    <row r="265" spans="2:10" ht="15.75" thickBot="1" x14ac:dyDescent="0.3">
      <c r="B265" s="85">
        <v>2016</v>
      </c>
      <c r="C265" s="86">
        <v>6153</v>
      </c>
      <c r="D265" s="86">
        <v>1825</v>
      </c>
      <c r="E265" s="86">
        <v>2625</v>
      </c>
      <c r="F265" s="86">
        <v>1976</v>
      </c>
      <c r="G265" s="86">
        <v>933</v>
      </c>
      <c r="H265" s="86">
        <v>225</v>
      </c>
      <c r="I265" s="86">
        <v>305</v>
      </c>
      <c r="J265" s="87">
        <v>14042</v>
      </c>
    </row>
    <row r="266" spans="2:10" ht="15.75" thickBot="1" x14ac:dyDescent="0.3">
      <c r="B266" s="85">
        <v>2017</v>
      </c>
      <c r="C266" s="86">
        <v>6539</v>
      </c>
      <c r="D266" s="86">
        <v>2000</v>
      </c>
      <c r="E266" s="86">
        <v>2678</v>
      </c>
      <c r="F266" s="86">
        <v>2315</v>
      </c>
      <c r="G266" s="86">
        <v>881</v>
      </c>
      <c r="H266" s="86">
        <v>184</v>
      </c>
      <c r="I266" s="86">
        <v>323</v>
      </c>
      <c r="J266" s="87">
        <v>14920</v>
      </c>
    </row>
    <row r="267" spans="2:10" ht="15.75" thickBot="1" x14ac:dyDescent="0.3">
      <c r="B267" s="85">
        <v>2018</v>
      </c>
      <c r="C267" s="86">
        <v>6945</v>
      </c>
      <c r="D267" s="86">
        <v>2067</v>
      </c>
      <c r="E267" s="86">
        <v>2919</v>
      </c>
      <c r="F267" s="86">
        <v>2507</v>
      </c>
      <c r="G267" s="86">
        <v>1348</v>
      </c>
      <c r="H267" s="86">
        <v>179</v>
      </c>
      <c r="I267" s="86">
        <v>220</v>
      </c>
      <c r="J267" s="87">
        <v>16185</v>
      </c>
    </row>
    <row r="268" spans="2:10" ht="15.75" thickBot="1" x14ac:dyDescent="0.3">
      <c r="B268" s="85">
        <v>2019</v>
      </c>
      <c r="C268" s="86">
        <v>7296</v>
      </c>
      <c r="D268" s="86">
        <v>2308</v>
      </c>
      <c r="E268" s="86">
        <v>3196</v>
      </c>
      <c r="F268" s="86">
        <v>3401</v>
      </c>
      <c r="G268" s="86">
        <v>946</v>
      </c>
      <c r="H268" s="86">
        <v>175</v>
      </c>
      <c r="I268" s="86">
        <v>292</v>
      </c>
      <c r="J268" s="87">
        <v>17614</v>
      </c>
    </row>
    <row r="272" spans="2:10" ht="15.75" thickBot="1" x14ac:dyDescent="0.3"/>
    <row r="273" spans="2:14" ht="16.5" thickTop="1" thickBot="1" x14ac:dyDescent="0.3">
      <c r="B273" s="304" t="s">
        <v>0</v>
      </c>
      <c r="C273" s="306" t="s">
        <v>13</v>
      </c>
      <c r="D273" s="307"/>
      <c r="E273" s="307"/>
      <c r="F273" s="307"/>
      <c r="G273" s="60"/>
      <c r="H273" s="62"/>
      <c r="I273" s="60"/>
      <c r="J273" s="60"/>
      <c r="K273" s="307" t="s">
        <v>3</v>
      </c>
      <c r="L273" s="307"/>
      <c r="M273" s="60"/>
      <c r="N273" s="62"/>
    </row>
    <row r="274" spans="2:14" ht="30.75" thickBot="1" x14ac:dyDescent="0.3">
      <c r="B274" s="305"/>
      <c r="C274" s="89" t="s">
        <v>30</v>
      </c>
      <c r="D274" s="89" t="s">
        <v>16</v>
      </c>
      <c r="E274" s="89" t="s">
        <v>81</v>
      </c>
      <c r="F274" s="89" t="s">
        <v>16</v>
      </c>
      <c r="G274" s="89" t="s">
        <v>82</v>
      </c>
      <c r="H274" s="89" t="s">
        <v>16</v>
      </c>
      <c r="I274" s="89" t="s">
        <v>30</v>
      </c>
      <c r="J274" s="89" t="s">
        <v>16</v>
      </c>
      <c r="K274" s="89" t="s">
        <v>83</v>
      </c>
      <c r="L274" s="89" t="s">
        <v>16</v>
      </c>
      <c r="M274" s="89" t="s">
        <v>84</v>
      </c>
      <c r="N274" s="89" t="s">
        <v>16</v>
      </c>
    </row>
    <row r="275" spans="2:14" ht="16.5" thickTop="1" thickBot="1" x14ac:dyDescent="0.3">
      <c r="B275" s="10">
        <v>2010</v>
      </c>
      <c r="C275" s="13">
        <v>5122</v>
      </c>
      <c r="D275" s="13">
        <v>180.7</v>
      </c>
      <c r="E275" s="13">
        <v>384</v>
      </c>
      <c r="F275" s="13">
        <v>426.7</v>
      </c>
      <c r="G275" s="13">
        <v>2267</v>
      </c>
      <c r="H275" s="13">
        <v>194.4</v>
      </c>
      <c r="I275" s="13">
        <v>4292</v>
      </c>
      <c r="J275" s="13">
        <v>301.7</v>
      </c>
      <c r="K275" s="13">
        <v>423</v>
      </c>
      <c r="L275" s="13">
        <v>410.7</v>
      </c>
      <c r="M275" s="13">
        <v>3869</v>
      </c>
      <c r="N275" s="13">
        <v>264.60000000000002</v>
      </c>
    </row>
    <row r="276" spans="2:14" ht="15.75" thickBot="1" x14ac:dyDescent="0.3">
      <c r="B276" s="10">
        <v>2011</v>
      </c>
      <c r="C276" s="13">
        <v>4311</v>
      </c>
      <c r="D276" s="13">
        <v>152.1</v>
      </c>
      <c r="E276" s="13">
        <v>360</v>
      </c>
      <c r="F276" s="13">
        <v>400</v>
      </c>
      <c r="G276" s="13">
        <v>1889</v>
      </c>
      <c r="H276" s="13">
        <v>162</v>
      </c>
      <c r="I276" s="13">
        <v>3794</v>
      </c>
      <c r="J276" s="13">
        <v>266.7</v>
      </c>
      <c r="K276" s="13">
        <v>408</v>
      </c>
      <c r="L276" s="13">
        <v>396.1</v>
      </c>
      <c r="M276" s="13">
        <v>3386</v>
      </c>
      <c r="N276" s="13">
        <v>231.6</v>
      </c>
    </row>
    <row r="277" spans="2:14" ht="15.75" thickBot="1" x14ac:dyDescent="0.3">
      <c r="B277" s="10">
        <v>2012</v>
      </c>
      <c r="C277" s="13">
        <v>5247</v>
      </c>
      <c r="D277" s="13">
        <v>185.1</v>
      </c>
      <c r="E277" s="13">
        <v>524</v>
      </c>
      <c r="F277" s="13">
        <v>582.20000000000005</v>
      </c>
      <c r="G277" s="13">
        <v>2673</v>
      </c>
      <c r="H277" s="13">
        <v>229.2</v>
      </c>
      <c r="I277" s="13">
        <v>4090</v>
      </c>
      <c r="J277" s="13">
        <v>287.5</v>
      </c>
      <c r="K277" s="13">
        <v>535</v>
      </c>
      <c r="L277" s="13">
        <v>519.4</v>
      </c>
      <c r="M277" s="13">
        <v>3555</v>
      </c>
      <c r="N277" s="13">
        <v>243.2</v>
      </c>
    </row>
    <row r="278" spans="2:14" ht="15.75" thickBot="1" x14ac:dyDescent="0.3">
      <c r="B278" s="10">
        <v>2013</v>
      </c>
      <c r="C278" s="13">
        <v>3925</v>
      </c>
      <c r="D278" s="13">
        <v>138.4</v>
      </c>
      <c r="E278" s="13">
        <v>327</v>
      </c>
      <c r="F278" s="13">
        <v>363.3</v>
      </c>
      <c r="G278" s="13">
        <v>1984</v>
      </c>
      <c r="H278" s="13">
        <v>170.2</v>
      </c>
      <c r="I278" s="13">
        <v>3169</v>
      </c>
      <c r="J278" s="13">
        <v>222.7</v>
      </c>
      <c r="K278" s="13">
        <v>363</v>
      </c>
      <c r="L278" s="13">
        <v>352.4</v>
      </c>
      <c r="M278" s="13">
        <v>2806</v>
      </c>
      <c r="N278" s="13">
        <v>191.9</v>
      </c>
    </row>
    <row r="279" spans="2:14" ht="15.75" thickBot="1" x14ac:dyDescent="0.3">
      <c r="B279" s="10">
        <v>2014</v>
      </c>
      <c r="C279" s="13">
        <v>3745</v>
      </c>
      <c r="D279" s="13">
        <v>132.1</v>
      </c>
      <c r="E279" s="13">
        <v>383</v>
      </c>
      <c r="F279" s="13">
        <v>425.6</v>
      </c>
      <c r="G279" s="13">
        <v>2142</v>
      </c>
      <c r="H279" s="13">
        <v>183.7</v>
      </c>
      <c r="I279" s="13">
        <v>3419</v>
      </c>
      <c r="J279" s="13">
        <v>240.3</v>
      </c>
      <c r="K279" s="13">
        <v>419</v>
      </c>
      <c r="L279" s="13">
        <v>406.8</v>
      </c>
      <c r="M279" s="13">
        <v>3000</v>
      </c>
      <c r="N279" s="13">
        <v>205.2</v>
      </c>
    </row>
    <row r="280" spans="2:14" ht="15.75" thickBot="1" x14ac:dyDescent="0.3">
      <c r="B280" s="10">
        <v>2015</v>
      </c>
      <c r="C280" s="13">
        <v>4259</v>
      </c>
      <c r="D280" s="13">
        <v>150.19999999999999</v>
      </c>
      <c r="E280" s="13">
        <v>439</v>
      </c>
      <c r="F280" s="13">
        <v>487.8</v>
      </c>
      <c r="G280" s="13">
        <v>2286</v>
      </c>
      <c r="H280" s="13">
        <v>196.1</v>
      </c>
      <c r="I280" s="13">
        <v>3417</v>
      </c>
      <c r="J280" s="13">
        <v>240.2</v>
      </c>
      <c r="K280" s="13">
        <v>458</v>
      </c>
      <c r="L280" s="13">
        <v>444.7</v>
      </c>
      <c r="M280" s="13">
        <v>2959</v>
      </c>
      <c r="N280" s="13">
        <v>202.4</v>
      </c>
    </row>
    <row r="281" spans="2:14" ht="15.75" thickBot="1" x14ac:dyDescent="0.3">
      <c r="B281" s="10">
        <v>2016</v>
      </c>
      <c r="C281" s="13">
        <v>2100</v>
      </c>
      <c r="D281" s="13">
        <v>74.099999999999994</v>
      </c>
      <c r="E281" s="13">
        <v>342</v>
      </c>
      <c r="F281" s="13">
        <v>380</v>
      </c>
      <c r="G281" s="13">
        <v>1758</v>
      </c>
      <c r="H281" s="13">
        <v>150.80000000000001</v>
      </c>
      <c r="I281" s="13">
        <v>2734</v>
      </c>
      <c r="J281" s="13">
        <v>192.2</v>
      </c>
      <c r="K281" s="13">
        <v>367</v>
      </c>
      <c r="L281" s="13">
        <v>356.3</v>
      </c>
      <c r="M281" s="13">
        <v>2367</v>
      </c>
      <c r="N281" s="13">
        <v>161.9</v>
      </c>
    </row>
    <row r="282" spans="2:14" ht="15.75" thickBot="1" x14ac:dyDescent="0.3">
      <c r="B282" s="10">
        <v>2017</v>
      </c>
      <c r="C282" s="13">
        <v>3599</v>
      </c>
      <c r="D282" s="13">
        <v>126.9</v>
      </c>
      <c r="E282" s="13">
        <v>337</v>
      </c>
      <c r="F282" s="13">
        <v>374.4</v>
      </c>
      <c r="G282" s="13">
        <v>1779</v>
      </c>
      <c r="H282" s="13">
        <v>152.6</v>
      </c>
      <c r="I282" s="13">
        <v>2699</v>
      </c>
      <c r="J282" s="13">
        <v>189.7</v>
      </c>
      <c r="K282" s="13">
        <v>347</v>
      </c>
      <c r="L282" s="13">
        <v>336.9</v>
      </c>
      <c r="M282" s="13">
        <v>2352</v>
      </c>
      <c r="N282" s="13">
        <v>160.9</v>
      </c>
    </row>
    <row r="283" spans="2:14" ht="15.75" thickBot="1" x14ac:dyDescent="0.3">
      <c r="B283" s="10">
        <v>2018</v>
      </c>
      <c r="C283" s="13">
        <v>3895</v>
      </c>
      <c r="D283" s="13">
        <v>137.4</v>
      </c>
      <c r="E283" s="13">
        <v>352</v>
      </c>
      <c r="F283" s="13">
        <v>391.1</v>
      </c>
      <c r="G283" s="13">
        <v>1755</v>
      </c>
      <c r="H283" s="13">
        <v>150.5</v>
      </c>
      <c r="I283" s="13">
        <v>3146</v>
      </c>
      <c r="J283" s="13">
        <v>221.1</v>
      </c>
      <c r="K283" s="13">
        <v>373</v>
      </c>
      <c r="L283" s="13">
        <v>362.1</v>
      </c>
      <c r="M283" s="13">
        <v>2773</v>
      </c>
      <c r="N283" s="13">
        <v>189.7</v>
      </c>
    </row>
    <row r="284" spans="2:14" ht="15.75" thickBot="1" x14ac:dyDescent="0.3">
      <c r="B284" s="24">
        <v>2019</v>
      </c>
      <c r="C284" s="29">
        <v>4004</v>
      </c>
      <c r="D284" s="29">
        <v>141.19999999999999</v>
      </c>
      <c r="E284" s="29">
        <v>387</v>
      </c>
      <c r="F284" s="29">
        <v>430</v>
      </c>
      <c r="G284" s="29">
        <v>1956</v>
      </c>
      <c r="H284" s="29">
        <v>167.8</v>
      </c>
      <c r="I284" s="29">
        <v>3631</v>
      </c>
      <c r="J284" s="29">
        <v>255.2</v>
      </c>
      <c r="K284" s="29">
        <v>405</v>
      </c>
      <c r="L284" s="29">
        <v>393.2</v>
      </c>
      <c r="M284" s="29">
        <v>3226</v>
      </c>
      <c r="N284" s="29">
        <v>220.7</v>
      </c>
    </row>
    <row r="285" spans="2:14" ht="15.75" thickTop="1" x14ac:dyDescent="0.25"/>
  </sheetData>
  <mergeCells count="46">
    <mergeCell ref="K273:L273"/>
    <mergeCell ref="G257:G259"/>
    <mergeCell ref="H257:H259"/>
    <mergeCell ref="I257:I259"/>
    <mergeCell ref="J257:J259"/>
    <mergeCell ref="B273:B274"/>
    <mergeCell ref="C273:F273"/>
    <mergeCell ref="B241:B242"/>
    <mergeCell ref="C241:E241"/>
    <mergeCell ref="F241:F251"/>
    <mergeCell ref="G241:G242"/>
    <mergeCell ref="H241:J241"/>
    <mergeCell ref="B256:B259"/>
    <mergeCell ref="E256:H256"/>
    <mergeCell ref="C257:C259"/>
    <mergeCell ref="D257:D259"/>
    <mergeCell ref="E257:E259"/>
    <mergeCell ref="B136:B137"/>
    <mergeCell ref="G136:H136"/>
    <mergeCell ref="I70:I72"/>
    <mergeCell ref="J70:J72"/>
    <mergeCell ref="K70:K72"/>
    <mergeCell ref="C68:E68"/>
    <mergeCell ref="B69:B72"/>
    <mergeCell ref="F69:H69"/>
    <mergeCell ref="C70:C72"/>
    <mergeCell ref="D70:D72"/>
    <mergeCell ref="E70:E72"/>
    <mergeCell ref="F70:F72"/>
    <mergeCell ref="H70:H72"/>
    <mergeCell ref="D33:E33"/>
    <mergeCell ref="B49:B50"/>
    <mergeCell ref="C49:E49"/>
    <mergeCell ref="B67:G67"/>
    <mergeCell ref="I18:I19"/>
    <mergeCell ref="J18:J19"/>
    <mergeCell ref="C17:H17"/>
    <mergeCell ref="B3:B5"/>
    <mergeCell ref="C3:C5"/>
    <mergeCell ref="E3:E5"/>
    <mergeCell ref="G3:G5"/>
    <mergeCell ref="B18:B19"/>
    <mergeCell ref="C18:C19"/>
    <mergeCell ref="D18:D19"/>
    <mergeCell ref="F18:F19"/>
    <mergeCell ref="H18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97"/>
  <sheetViews>
    <sheetView zoomScaleNormal="100" workbookViewId="0">
      <selection activeCell="L6" sqref="L6"/>
    </sheetView>
  </sheetViews>
  <sheetFormatPr defaultRowHeight="15" x14ac:dyDescent="0.25"/>
  <cols>
    <col min="9" max="9" width="14.140625" customWidth="1"/>
    <col min="13" max="13" width="14.42578125" customWidth="1"/>
    <col min="14" max="14" width="13.7109375" customWidth="1"/>
    <col min="15" max="15" width="14.7109375" customWidth="1"/>
    <col min="18" max="18" width="13.85546875" customWidth="1"/>
  </cols>
  <sheetData>
    <row r="2" spans="2:22" x14ac:dyDescent="0.25">
      <c r="C2" s="90" t="s">
        <v>85</v>
      </c>
      <c r="R2" s="34" t="s">
        <v>102</v>
      </c>
      <c r="S2" s="34"/>
      <c r="T2" s="34"/>
      <c r="U2" s="34"/>
      <c r="V2" s="34"/>
    </row>
    <row r="3" spans="2:22" ht="15.75" thickBot="1" x14ac:dyDescent="0.3">
      <c r="B3" t="s">
        <v>86</v>
      </c>
      <c r="R3">
        <v>2019</v>
      </c>
    </row>
    <row r="4" spans="2:22" ht="15.75" customHeight="1" thickBot="1" x14ac:dyDescent="0.3">
      <c r="B4" s="312">
        <v>2019</v>
      </c>
      <c r="C4" s="327" t="s">
        <v>87</v>
      </c>
      <c r="D4" s="329" t="s">
        <v>83</v>
      </c>
      <c r="E4" s="330"/>
      <c r="F4" s="329" t="s">
        <v>84</v>
      </c>
      <c r="G4" s="331"/>
      <c r="R4" s="35" t="s">
        <v>103</v>
      </c>
      <c r="S4" s="35" t="s">
        <v>83</v>
      </c>
      <c r="T4" s="35"/>
      <c r="U4" s="35" t="s">
        <v>84</v>
      </c>
      <c r="V4" s="35"/>
    </row>
    <row r="5" spans="2:22" ht="15.75" customHeight="1" thickBot="1" x14ac:dyDescent="0.3">
      <c r="B5" s="313"/>
      <c r="C5" s="328"/>
      <c r="D5" s="5" t="s">
        <v>88</v>
      </c>
      <c r="E5" s="91" t="s">
        <v>32</v>
      </c>
      <c r="F5" s="5" t="s">
        <v>88</v>
      </c>
      <c r="G5" s="92" t="s">
        <v>32</v>
      </c>
      <c r="I5" s="224" t="s">
        <v>87</v>
      </c>
      <c r="M5" s="224" t="s">
        <v>103</v>
      </c>
      <c r="R5" s="35"/>
      <c r="S5" s="35" t="s">
        <v>100</v>
      </c>
      <c r="T5" s="35" t="s">
        <v>32</v>
      </c>
      <c r="U5" s="35" t="s">
        <v>100</v>
      </c>
      <c r="V5" s="35" t="s">
        <v>32</v>
      </c>
    </row>
    <row r="6" spans="2:22" ht="16.5" thickTop="1" thickBot="1" x14ac:dyDescent="0.3">
      <c r="B6" s="313"/>
      <c r="C6" s="98" t="s">
        <v>89</v>
      </c>
      <c r="D6" s="94">
        <v>485</v>
      </c>
      <c r="E6" s="94">
        <v>23.4</v>
      </c>
      <c r="F6" s="94">
        <v>2464</v>
      </c>
      <c r="G6" s="95">
        <v>18.899999999999999</v>
      </c>
      <c r="I6" t="s">
        <v>89</v>
      </c>
      <c r="J6">
        <v>2735</v>
      </c>
      <c r="K6">
        <v>10203</v>
      </c>
      <c r="M6" t="s">
        <v>105</v>
      </c>
      <c r="N6">
        <v>8613</v>
      </c>
      <c r="O6">
        <v>46904</v>
      </c>
      <c r="R6" s="35" t="s">
        <v>105</v>
      </c>
      <c r="S6" s="35">
        <v>1789</v>
      </c>
      <c r="T6" s="35">
        <v>86.3</v>
      </c>
      <c r="U6" s="35">
        <v>10623</v>
      </c>
      <c r="V6" s="35">
        <v>81.599999999999994</v>
      </c>
    </row>
    <row r="7" spans="2:22" ht="15.75" thickBot="1" x14ac:dyDescent="0.3">
      <c r="B7" s="313"/>
      <c r="C7" s="98" t="s">
        <v>90</v>
      </c>
      <c r="D7" s="94">
        <v>215</v>
      </c>
      <c r="E7" s="94">
        <v>10.4</v>
      </c>
      <c r="F7" s="94">
        <v>2226</v>
      </c>
      <c r="G7" s="95">
        <v>17.100000000000001</v>
      </c>
      <c r="I7" t="s">
        <v>90</v>
      </c>
      <c r="J7">
        <v>1142</v>
      </c>
      <c r="K7">
        <v>9477</v>
      </c>
      <c r="M7" t="s">
        <v>106</v>
      </c>
      <c r="N7">
        <v>216</v>
      </c>
      <c r="O7">
        <v>2054</v>
      </c>
      <c r="R7" s="35" t="s">
        <v>106</v>
      </c>
      <c r="S7" s="35">
        <v>51</v>
      </c>
      <c r="T7" s="35">
        <v>2.5</v>
      </c>
      <c r="U7" s="35">
        <v>473</v>
      </c>
      <c r="V7" s="35">
        <v>3.6</v>
      </c>
    </row>
    <row r="8" spans="2:22" ht="15.75" thickBot="1" x14ac:dyDescent="0.3">
      <c r="B8" s="313"/>
      <c r="C8" s="98" t="s">
        <v>91</v>
      </c>
      <c r="D8" s="94">
        <v>52</v>
      </c>
      <c r="E8" s="94">
        <v>2.5</v>
      </c>
      <c r="F8" s="94">
        <v>695</v>
      </c>
      <c r="G8" s="95">
        <v>5.3</v>
      </c>
      <c r="I8" t="s">
        <v>91</v>
      </c>
      <c r="J8">
        <v>285</v>
      </c>
      <c r="K8">
        <v>2782</v>
      </c>
      <c r="M8" t="s">
        <v>107</v>
      </c>
      <c r="N8">
        <v>768</v>
      </c>
      <c r="O8">
        <v>5867</v>
      </c>
      <c r="R8" s="35" t="s">
        <v>107</v>
      </c>
      <c r="S8" s="35">
        <v>198</v>
      </c>
      <c r="T8" s="35">
        <v>9.6</v>
      </c>
      <c r="U8" s="35">
        <v>1671</v>
      </c>
      <c r="V8" s="35">
        <v>12.8</v>
      </c>
    </row>
    <row r="9" spans="2:22" ht="20.25" thickBot="1" x14ac:dyDescent="0.3">
      <c r="B9" s="313"/>
      <c r="C9" s="98" t="s">
        <v>92</v>
      </c>
      <c r="D9" s="94">
        <v>76</v>
      </c>
      <c r="E9" s="94">
        <v>3.7</v>
      </c>
      <c r="F9" s="94">
        <v>992</v>
      </c>
      <c r="G9" s="95">
        <v>7.6</v>
      </c>
      <c r="I9" t="s">
        <v>92</v>
      </c>
      <c r="J9">
        <v>454</v>
      </c>
      <c r="K9">
        <v>5147</v>
      </c>
      <c r="M9" t="s">
        <v>108</v>
      </c>
      <c r="N9">
        <v>50</v>
      </c>
      <c r="O9">
        <v>447</v>
      </c>
      <c r="R9" s="35" t="s">
        <v>108</v>
      </c>
      <c r="S9" s="35">
        <v>7</v>
      </c>
      <c r="T9" s="35">
        <v>0.3</v>
      </c>
      <c r="U9" s="35">
        <v>49</v>
      </c>
      <c r="V9" s="35">
        <v>0.4</v>
      </c>
    </row>
    <row r="10" spans="2:22" ht="20.25" thickBot="1" x14ac:dyDescent="0.3">
      <c r="B10" s="313"/>
      <c r="C10" s="98" t="s">
        <v>93</v>
      </c>
      <c r="D10" s="94">
        <v>336</v>
      </c>
      <c r="E10" s="94">
        <v>16.2</v>
      </c>
      <c r="F10" s="94">
        <v>3123</v>
      </c>
      <c r="G10" s="95">
        <v>24</v>
      </c>
      <c r="I10" t="s">
        <v>93</v>
      </c>
      <c r="J10">
        <v>1854</v>
      </c>
      <c r="K10">
        <v>14107</v>
      </c>
      <c r="M10" t="s">
        <v>109</v>
      </c>
      <c r="N10">
        <v>15</v>
      </c>
      <c r="O10">
        <v>173</v>
      </c>
      <c r="R10" s="35" t="s">
        <v>109</v>
      </c>
      <c r="S10" s="35">
        <v>2</v>
      </c>
      <c r="T10" s="35">
        <v>0.1</v>
      </c>
      <c r="U10" s="35">
        <v>30</v>
      </c>
      <c r="V10" s="35">
        <v>0.2</v>
      </c>
    </row>
    <row r="11" spans="2:22" ht="20.25" thickBot="1" x14ac:dyDescent="0.3">
      <c r="B11" s="313"/>
      <c r="C11" s="98" t="s">
        <v>94</v>
      </c>
      <c r="D11" s="94">
        <v>9</v>
      </c>
      <c r="E11" s="94">
        <v>0.4</v>
      </c>
      <c r="F11" s="94">
        <v>97</v>
      </c>
      <c r="G11" s="95">
        <v>0.7</v>
      </c>
      <c r="I11" t="s">
        <v>94</v>
      </c>
      <c r="J11">
        <v>41</v>
      </c>
      <c r="K11">
        <v>328</v>
      </c>
      <c r="M11" t="s">
        <v>110</v>
      </c>
      <c r="N11">
        <v>42</v>
      </c>
      <c r="O11">
        <v>532</v>
      </c>
      <c r="R11" s="35" t="s">
        <v>110</v>
      </c>
      <c r="S11" s="35">
        <v>9</v>
      </c>
      <c r="T11" s="35">
        <v>0.4</v>
      </c>
      <c r="U11" s="35">
        <v>112</v>
      </c>
      <c r="V11" s="35">
        <v>0.9</v>
      </c>
    </row>
    <row r="12" spans="2:22" ht="20.25" thickBot="1" x14ac:dyDescent="0.3">
      <c r="B12" s="313"/>
      <c r="C12" s="98" t="s">
        <v>95</v>
      </c>
      <c r="D12" s="94">
        <v>41</v>
      </c>
      <c r="E12" s="94">
        <v>2</v>
      </c>
      <c r="F12" s="94">
        <v>459</v>
      </c>
      <c r="G12" s="95">
        <v>3.5</v>
      </c>
      <c r="I12" t="s">
        <v>95</v>
      </c>
      <c r="J12">
        <v>216</v>
      </c>
      <c r="K12">
        <v>1393</v>
      </c>
      <c r="M12" t="s">
        <v>111</v>
      </c>
      <c r="N12">
        <v>6</v>
      </c>
      <c r="O12">
        <v>19</v>
      </c>
      <c r="R12" s="35" t="s">
        <v>111</v>
      </c>
      <c r="S12" s="35">
        <v>4</v>
      </c>
      <c r="T12" s="35">
        <v>0.2</v>
      </c>
      <c r="U12" s="35">
        <v>10</v>
      </c>
      <c r="V12" s="35">
        <v>0.1</v>
      </c>
    </row>
    <row r="13" spans="2:22" ht="20.25" thickBot="1" x14ac:dyDescent="0.3">
      <c r="B13" s="313"/>
      <c r="C13" s="98" t="s">
        <v>96</v>
      </c>
      <c r="D13" s="94">
        <v>45</v>
      </c>
      <c r="E13" s="94">
        <v>2.2000000000000002</v>
      </c>
      <c r="F13" s="94">
        <v>380</v>
      </c>
      <c r="G13" s="95">
        <v>2.9</v>
      </c>
      <c r="I13" t="s">
        <v>96</v>
      </c>
      <c r="J13">
        <v>337</v>
      </c>
      <c r="K13">
        <v>1514</v>
      </c>
      <c r="M13" t="s">
        <v>112</v>
      </c>
      <c r="N13">
        <v>92</v>
      </c>
      <c r="O13">
        <v>359</v>
      </c>
      <c r="R13" s="35" t="s">
        <v>112</v>
      </c>
      <c r="S13" s="35">
        <v>13</v>
      </c>
      <c r="T13" s="35">
        <v>0.6</v>
      </c>
      <c r="U13" s="35">
        <v>53</v>
      </c>
      <c r="V13" s="35">
        <v>0.4</v>
      </c>
    </row>
    <row r="14" spans="2:22" ht="20.25" thickBot="1" x14ac:dyDescent="0.3">
      <c r="B14" s="313"/>
      <c r="C14" s="98" t="s">
        <v>97</v>
      </c>
      <c r="D14" s="94">
        <v>783</v>
      </c>
      <c r="E14" s="94">
        <v>37.799999999999997</v>
      </c>
      <c r="F14" s="94">
        <v>2523</v>
      </c>
      <c r="G14" s="95">
        <v>19.399999999999999</v>
      </c>
      <c r="I14" t="s">
        <v>97</v>
      </c>
      <c r="J14">
        <v>4588</v>
      </c>
      <c r="K14">
        <v>11150</v>
      </c>
      <c r="M14" t="s">
        <v>30</v>
      </c>
      <c r="N14">
        <v>9802</v>
      </c>
      <c r="O14">
        <v>56355</v>
      </c>
      <c r="R14" s="35" t="s">
        <v>30</v>
      </c>
      <c r="S14" s="35">
        <v>2073</v>
      </c>
      <c r="T14" s="35">
        <v>100</v>
      </c>
      <c r="U14" s="35">
        <v>13021</v>
      </c>
      <c r="V14" s="35">
        <v>100</v>
      </c>
    </row>
    <row r="15" spans="2:22" ht="15.75" thickBot="1" x14ac:dyDescent="0.3">
      <c r="B15" s="313"/>
      <c r="C15" s="98" t="s">
        <v>98</v>
      </c>
      <c r="D15" s="94">
        <v>3</v>
      </c>
      <c r="E15" s="94">
        <v>0.1</v>
      </c>
      <c r="F15" s="94">
        <v>14</v>
      </c>
      <c r="G15" s="95">
        <v>0.1</v>
      </c>
      <c r="I15" t="s">
        <v>98</v>
      </c>
      <c r="J15">
        <v>13</v>
      </c>
      <c r="K15">
        <v>71</v>
      </c>
      <c r="R15" s="34">
        <v>2018</v>
      </c>
      <c r="S15" s="34"/>
    </row>
    <row r="16" spans="2:22" ht="15.75" thickBot="1" x14ac:dyDescent="0.3">
      <c r="B16" s="313"/>
      <c r="C16" s="98" t="s">
        <v>99</v>
      </c>
      <c r="D16" s="94">
        <v>28</v>
      </c>
      <c r="E16" s="94">
        <v>1.4</v>
      </c>
      <c r="F16" s="94">
        <v>48</v>
      </c>
      <c r="G16" s="95">
        <v>0.4</v>
      </c>
      <c r="I16" t="s">
        <v>99</v>
      </c>
      <c r="J16">
        <v>210</v>
      </c>
      <c r="K16">
        <v>185</v>
      </c>
      <c r="R16" s="35" t="s">
        <v>103</v>
      </c>
      <c r="S16" s="35" t="s">
        <v>83</v>
      </c>
      <c r="T16" s="35"/>
      <c r="U16" s="35" t="s">
        <v>84</v>
      </c>
      <c r="V16" s="35"/>
    </row>
    <row r="17" spans="2:22" ht="16.5" customHeight="1" thickBot="1" x14ac:dyDescent="0.3">
      <c r="B17" s="314"/>
      <c r="C17" s="98" t="s">
        <v>30</v>
      </c>
      <c r="D17" s="96">
        <v>2073</v>
      </c>
      <c r="E17" s="96">
        <v>100</v>
      </c>
      <c r="F17" s="96">
        <v>13021</v>
      </c>
      <c r="G17" s="97">
        <v>100</v>
      </c>
      <c r="I17" s="225" t="s">
        <v>30</v>
      </c>
      <c r="J17" s="225">
        <v>11875</v>
      </c>
      <c r="K17" s="225">
        <v>56357</v>
      </c>
      <c r="R17" s="35"/>
      <c r="S17" s="35" t="s">
        <v>100</v>
      </c>
      <c r="T17" s="35" t="s">
        <v>32</v>
      </c>
      <c r="U17" s="35" t="s">
        <v>100</v>
      </c>
      <c r="V17" s="35" t="s">
        <v>32</v>
      </c>
    </row>
    <row r="18" spans="2:22" x14ac:dyDescent="0.25">
      <c r="R18" s="35" t="s">
        <v>105</v>
      </c>
      <c r="S18" s="35">
        <v>1773</v>
      </c>
      <c r="T18" s="35">
        <v>87.8</v>
      </c>
      <c r="U18" s="35">
        <v>9885</v>
      </c>
      <c r="V18" s="35">
        <v>83.7</v>
      </c>
    </row>
    <row r="19" spans="2:22" ht="15.75" thickBot="1" x14ac:dyDescent="0.3">
      <c r="R19" s="35" t="s">
        <v>106</v>
      </c>
      <c r="S19" s="35">
        <v>44</v>
      </c>
      <c r="T19" s="35">
        <v>2.2000000000000002</v>
      </c>
      <c r="U19" s="35">
        <v>348</v>
      </c>
      <c r="V19" s="35">
        <v>2.9</v>
      </c>
    </row>
    <row r="20" spans="2:22" ht="24.75" customHeight="1" x14ac:dyDescent="0.25">
      <c r="C20" s="315"/>
      <c r="D20" s="315"/>
      <c r="E20" s="315"/>
      <c r="F20" s="315"/>
      <c r="G20" s="315"/>
      <c r="H20" s="334"/>
      <c r="I20" s="210"/>
      <c r="J20" s="210"/>
      <c r="K20" s="210"/>
      <c r="R20" s="35" t="s">
        <v>107</v>
      </c>
      <c r="S20" s="35">
        <v>164</v>
      </c>
      <c r="T20" s="35">
        <v>8.1</v>
      </c>
      <c r="U20" s="35">
        <v>1184</v>
      </c>
      <c r="V20" s="35">
        <v>10</v>
      </c>
    </row>
    <row r="21" spans="2:22" x14ac:dyDescent="0.25">
      <c r="C21" s="339" t="s">
        <v>87</v>
      </c>
      <c r="D21" s="340" t="s">
        <v>83</v>
      </c>
      <c r="E21" s="340"/>
      <c r="F21" s="340" t="s">
        <v>84</v>
      </c>
      <c r="G21" s="340"/>
      <c r="H21" s="323"/>
      <c r="I21" s="210"/>
      <c r="J21" s="210"/>
      <c r="K21" s="210"/>
      <c r="R21" s="35" t="s">
        <v>108</v>
      </c>
      <c r="S21" s="35">
        <v>9</v>
      </c>
      <c r="T21" s="35">
        <v>0.4</v>
      </c>
      <c r="U21" s="35">
        <v>179</v>
      </c>
      <c r="V21" s="35">
        <v>1.5</v>
      </c>
    </row>
    <row r="22" spans="2:22" x14ac:dyDescent="0.25">
      <c r="C22" s="339"/>
      <c r="D22" s="102" t="s">
        <v>88</v>
      </c>
      <c r="E22" s="103" t="s">
        <v>32</v>
      </c>
      <c r="F22" s="102" t="s">
        <v>88</v>
      </c>
      <c r="G22" s="103" t="s">
        <v>32</v>
      </c>
      <c r="H22" s="323"/>
      <c r="I22" s="210"/>
      <c r="J22" s="210"/>
      <c r="K22" s="210"/>
      <c r="R22" s="35" t="s">
        <v>109</v>
      </c>
      <c r="S22" s="35">
        <v>4</v>
      </c>
      <c r="T22" s="35">
        <v>0.2</v>
      </c>
      <c r="U22" s="35">
        <v>64</v>
      </c>
      <c r="V22" s="35">
        <v>0.5</v>
      </c>
    </row>
    <row r="23" spans="2:22" x14ac:dyDescent="0.25">
      <c r="C23" s="104" t="s">
        <v>89</v>
      </c>
      <c r="D23" s="103">
        <v>485</v>
      </c>
      <c r="E23" s="103">
        <v>23.4</v>
      </c>
      <c r="F23" s="103">
        <v>2464</v>
      </c>
      <c r="G23" s="103">
        <v>18.899999999999999</v>
      </c>
      <c r="H23" s="323"/>
      <c r="I23" s="210"/>
      <c r="J23" s="210"/>
      <c r="K23" s="210"/>
      <c r="R23" s="35" t="s">
        <v>110</v>
      </c>
      <c r="S23" s="35">
        <v>13</v>
      </c>
      <c r="T23" s="35">
        <v>0.6</v>
      </c>
      <c r="U23" s="35">
        <v>97</v>
      </c>
      <c r="V23" s="35">
        <v>0.8</v>
      </c>
    </row>
    <row r="24" spans="2:22" x14ac:dyDescent="0.25">
      <c r="C24" s="104" t="s">
        <v>90</v>
      </c>
      <c r="D24" s="103">
        <v>215</v>
      </c>
      <c r="E24" s="103">
        <v>10.4</v>
      </c>
      <c r="F24" s="103">
        <v>2226</v>
      </c>
      <c r="G24" s="103">
        <v>17.100000000000001</v>
      </c>
      <c r="H24" s="323"/>
      <c r="I24" s="210"/>
      <c r="J24" s="210"/>
      <c r="K24" s="210"/>
      <c r="R24" s="35" t="s">
        <v>111</v>
      </c>
      <c r="S24" s="35">
        <v>0</v>
      </c>
      <c r="T24" s="35">
        <v>0</v>
      </c>
      <c r="U24" s="35">
        <v>4</v>
      </c>
      <c r="V24" s="35">
        <v>0</v>
      </c>
    </row>
    <row r="25" spans="2:22" x14ac:dyDescent="0.25">
      <c r="C25" s="104" t="s">
        <v>91</v>
      </c>
      <c r="D25" s="103">
        <v>52</v>
      </c>
      <c r="E25" s="103">
        <v>2.5</v>
      </c>
      <c r="F25" s="103">
        <v>695</v>
      </c>
      <c r="G25" s="103">
        <v>5.3</v>
      </c>
      <c r="H25" s="323"/>
      <c r="I25" s="210"/>
      <c r="J25" s="210"/>
      <c r="K25" s="210"/>
      <c r="R25" s="35" t="s">
        <v>112</v>
      </c>
      <c r="S25" s="35">
        <v>13</v>
      </c>
      <c r="T25" s="35">
        <v>0.6</v>
      </c>
      <c r="U25" s="35">
        <v>56</v>
      </c>
      <c r="V25" s="35">
        <v>0.5</v>
      </c>
    </row>
    <row r="26" spans="2:22" ht="19.5" x14ac:dyDescent="0.25">
      <c r="B26">
        <v>2019</v>
      </c>
      <c r="C26" s="104" t="s">
        <v>92</v>
      </c>
      <c r="D26" s="103">
        <v>76</v>
      </c>
      <c r="E26" s="103">
        <v>3.7</v>
      </c>
      <c r="F26" s="103">
        <v>992</v>
      </c>
      <c r="G26" s="103">
        <v>7.6</v>
      </c>
      <c r="H26" s="323"/>
      <c r="I26" s="210"/>
      <c r="J26" s="210"/>
      <c r="K26" s="210"/>
      <c r="R26" s="35" t="s">
        <v>30</v>
      </c>
      <c r="S26" s="35">
        <v>2020</v>
      </c>
      <c r="T26" s="35">
        <v>100</v>
      </c>
      <c r="U26" s="35">
        <v>11817</v>
      </c>
      <c r="V26" s="35">
        <v>100</v>
      </c>
    </row>
    <row r="27" spans="2:22" ht="19.5" x14ac:dyDescent="0.25">
      <c r="C27" s="104" t="s">
        <v>93</v>
      </c>
      <c r="D27" s="103">
        <v>336</v>
      </c>
      <c r="E27" s="103">
        <v>16.2</v>
      </c>
      <c r="F27" s="103">
        <v>3123</v>
      </c>
      <c r="G27" s="103">
        <v>24</v>
      </c>
      <c r="H27" s="323"/>
      <c r="I27" s="210"/>
      <c r="J27" s="210"/>
      <c r="K27" s="210"/>
      <c r="L27" s="210"/>
      <c r="O27" s="232"/>
      <c r="P27" s="232"/>
    </row>
    <row r="28" spans="2:22" ht="19.5" x14ac:dyDescent="0.25">
      <c r="C28" s="104" t="s">
        <v>94</v>
      </c>
      <c r="D28" s="103">
        <v>9</v>
      </c>
      <c r="E28" s="103">
        <v>0.4</v>
      </c>
      <c r="F28" s="103">
        <v>97</v>
      </c>
      <c r="G28" s="103">
        <v>0.7</v>
      </c>
      <c r="H28" s="323"/>
      <c r="I28" s="210"/>
      <c r="J28" s="210"/>
      <c r="K28" s="210"/>
      <c r="L28" s="210"/>
    </row>
    <row r="29" spans="2:22" ht="19.5" x14ac:dyDescent="0.25">
      <c r="C29" s="104" t="s">
        <v>95</v>
      </c>
      <c r="D29" s="103">
        <v>41</v>
      </c>
      <c r="E29" s="103">
        <v>2</v>
      </c>
      <c r="F29" s="103">
        <v>459</v>
      </c>
      <c r="G29" s="103">
        <v>3.5</v>
      </c>
      <c r="H29" s="323"/>
      <c r="I29" s="210"/>
      <c r="J29" s="210"/>
      <c r="K29" s="210"/>
      <c r="L29" s="210"/>
    </row>
    <row r="30" spans="2:22" ht="19.5" x14ac:dyDescent="0.25">
      <c r="C30" s="104" t="s">
        <v>96</v>
      </c>
      <c r="D30" s="103">
        <v>45</v>
      </c>
      <c r="E30" s="103">
        <v>2.2000000000000002</v>
      </c>
      <c r="F30" s="103">
        <v>380</v>
      </c>
      <c r="G30" s="103">
        <v>2.9</v>
      </c>
      <c r="H30" s="323"/>
      <c r="I30" s="210"/>
      <c r="J30" s="210"/>
      <c r="K30" s="210"/>
      <c r="L30" s="210"/>
      <c r="R30" s="34">
        <v>2017</v>
      </c>
    </row>
    <row r="31" spans="2:22" ht="19.5" x14ac:dyDescent="0.25">
      <c r="C31" s="104" t="s">
        <v>97</v>
      </c>
      <c r="D31" s="103">
        <v>783</v>
      </c>
      <c r="E31" s="103">
        <v>37.799999999999997</v>
      </c>
      <c r="F31" s="103">
        <v>2523</v>
      </c>
      <c r="G31" s="103">
        <v>19.399999999999999</v>
      </c>
      <c r="H31" s="323"/>
      <c r="I31" s="210"/>
      <c r="J31" s="210"/>
      <c r="K31" s="210"/>
      <c r="L31" s="210"/>
      <c r="R31" s="35" t="s">
        <v>103</v>
      </c>
      <c r="S31" s="35" t="s">
        <v>83</v>
      </c>
      <c r="T31" s="35"/>
      <c r="U31" s="35" t="s">
        <v>84</v>
      </c>
      <c r="V31" s="35"/>
    </row>
    <row r="32" spans="2:22" ht="16.5" customHeight="1" x14ac:dyDescent="0.25">
      <c r="C32" s="104" t="s">
        <v>98</v>
      </c>
      <c r="D32" s="103">
        <v>3</v>
      </c>
      <c r="E32" s="103">
        <v>0.1</v>
      </c>
      <c r="F32" s="103">
        <v>14</v>
      </c>
      <c r="G32" s="103">
        <v>0.1</v>
      </c>
      <c r="H32" s="323"/>
      <c r="I32" s="210"/>
      <c r="J32" s="210"/>
      <c r="K32" s="210"/>
      <c r="L32" s="210"/>
      <c r="R32" s="35"/>
      <c r="S32" s="35" t="s">
        <v>100</v>
      </c>
      <c r="T32" s="35" t="s">
        <v>32</v>
      </c>
      <c r="U32" s="35" t="s">
        <v>100</v>
      </c>
      <c r="V32" s="35" t="s">
        <v>32</v>
      </c>
    </row>
    <row r="33" spans="2:22" x14ac:dyDescent="0.25">
      <c r="C33" s="104" t="s">
        <v>99</v>
      </c>
      <c r="D33" s="103">
        <v>28</v>
      </c>
      <c r="E33" s="103">
        <v>1.4</v>
      </c>
      <c r="F33" s="103">
        <v>48</v>
      </c>
      <c r="G33" s="103">
        <v>0.4</v>
      </c>
      <c r="H33" s="323"/>
      <c r="I33" s="210"/>
      <c r="J33" s="210"/>
      <c r="K33" s="210"/>
      <c r="L33" s="210"/>
      <c r="R33" s="35" t="s">
        <v>105</v>
      </c>
      <c r="S33" s="35">
        <v>1594</v>
      </c>
      <c r="T33" s="35">
        <v>87.4</v>
      </c>
      <c r="U33" s="35">
        <v>8882</v>
      </c>
      <c r="V33" s="35">
        <v>84.5</v>
      </c>
    </row>
    <row r="34" spans="2:22" x14ac:dyDescent="0.25">
      <c r="C34" s="104" t="s">
        <v>30</v>
      </c>
      <c r="D34" s="102">
        <v>2073</v>
      </c>
      <c r="E34" s="102">
        <v>100</v>
      </c>
      <c r="F34" s="102">
        <v>13021</v>
      </c>
      <c r="G34" s="102">
        <v>100</v>
      </c>
      <c r="H34" s="323"/>
      <c r="I34" s="210"/>
      <c r="J34" s="210"/>
      <c r="K34" s="210"/>
      <c r="L34" s="210"/>
      <c r="N34" s="232"/>
      <c r="O34" s="232"/>
      <c r="R34" s="35" t="s">
        <v>106</v>
      </c>
      <c r="S34" s="35">
        <v>39</v>
      </c>
      <c r="T34" s="35">
        <v>2.1</v>
      </c>
      <c r="U34" s="35">
        <v>368</v>
      </c>
      <c r="V34" s="35">
        <v>3.5</v>
      </c>
    </row>
    <row r="35" spans="2:22" x14ac:dyDescent="0.25">
      <c r="C35" s="341"/>
      <c r="D35" s="342"/>
      <c r="E35" s="342"/>
      <c r="F35" s="342"/>
      <c r="G35" s="343"/>
      <c r="H35" s="335"/>
      <c r="I35" s="210"/>
      <c r="J35" s="210"/>
      <c r="K35" s="210"/>
      <c r="L35" s="210"/>
      <c r="R35" s="35" t="s">
        <v>107</v>
      </c>
      <c r="S35" s="35">
        <v>127</v>
      </c>
      <c r="T35" s="35">
        <v>7</v>
      </c>
      <c r="U35" s="35">
        <v>887</v>
      </c>
      <c r="V35" s="35">
        <v>8.4</v>
      </c>
    </row>
    <row r="36" spans="2:22" x14ac:dyDescent="0.25">
      <c r="C36" s="339" t="s">
        <v>87</v>
      </c>
      <c r="D36" s="340" t="s">
        <v>83</v>
      </c>
      <c r="E36" s="340"/>
      <c r="F36" s="340" t="s">
        <v>84</v>
      </c>
      <c r="G36" s="340"/>
      <c r="H36" s="323"/>
      <c r="I36" s="210"/>
      <c r="J36" s="210"/>
      <c r="K36" s="210"/>
      <c r="L36" s="210"/>
      <c r="R36" s="35" t="s">
        <v>108</v>
      </c>
      <c r="S36" s="35">
        <v>15</v>
      </c>
      <c r="T36" s="35">
        <v>0.8</v>
      </c>
      <c r="U36" s="35">
        <v>76</v>
      </c>
      <c r="V36" s="35">
        <v>0.7</v>
      </c>
    </row>
    <row r="37" spans="2:22" x14ac:dyDescent="0.25">
      <c r="C37" s="339"/>
      <c r="D37" s="102" t="s">
        <v>88</v>
      </c>
      <c r="E37" s="103" t="s">
        <v>32</v>
      </c>
      <c r="F37" s="102" t="s">
        <v>88</v>
      </c>
      <c r="G37" s="103" t="s">
        <v>32</v>
      </c>
      <c r="H37" s="323"/>
      <c r="I37" s="210"/>
      <c r="J37" s="210"/>
      <c r="K37" s="210"/>
      <c r="L37" s="210"/>
      <c r="R37" s="35" t="s">
        <v>109</v>
      </c>
      <c r="S37" s="35">
        <v>5</v>
      </c>
      <c r="T37" s="35">
        <v>0.3</v>
      </c>
      <c r="U37" s="35">
        <v>33</v>
      </c>
      <c r="V37" s="35">
        <v>0.3</v>
      </c>
    </row>
    <row r="38" spans="2:22" x14ac:dyDescent="0.25">
      <c r="C38" s="104" t="s">
        <v>89</v>
      </c>
      <c r="D38" s="103">
        <v>548</v>
      </c>
      <c r="E38" s="103">
        <v>27.1</v>
      </c>
      <c r="F38" s="103">
        <v>2456</v>
      </c>
      <c r="G38" s="103">
        <v>20.8</v>
      </c>
      <c r="H38" s="323"/>
      <c r="I38" s="210"/>
      <c r="J38" s="210"/>
      <c r="K38" s="210"/>
      <c r="L38" s="210"/>
      <c r="R38" s="35" t="s">
        <v>110</v>
      </c>
      <c r="S38" s="35">
        <v>7</v>
      </c>
      <c r="T38" s="35">
        <v>0.4</v>
      </c>
      <c r="U38" s="35">
        <v>108</v>
      </c>
      <c r="V38" s="35">
        <v>1</v>
      </c>
    </row>
    <row r="39" spans="2:22" x14ac:dyDescent="0.25">
      <c r="C39" s="104" t="s">
        <v>90</v>
      </c>
      <c r="D39" s="103">
        <v>213</v>
      </c>
      <c r="E39" s="103">
        <v>10.5</v>
      </c>
      <c r="F39" s="103">
        <v>2090</v>
      </c>
      <c r="G39" s="103">
        <v>17.7</v>
      </c>
      <c r="H39" s="323"/>
      <c r="I39" s="210"/>
      <c r="J39" s="210"/>
      <c r="K39" s="210"/>
      <c r="L39" s="210"/>
      <c r="R39" s="35" t="s">
        <v>111</v>
      </c>
      <c r="S39" s="35">
        <v>0</v>
      </c>
      <c r="T39" s="35">
        <v>0</v>
      </c>
      <c r="U39" s="35">
        <v>4</v>
      </c>
      <c r="V39" s="35">
        <v>0</v>
      </c>
    </row>
    <row r="40" spans="2:22" x14ac:dyDescent="0.25">
      <c r="B40">
        <v>2018</v>
      </c>
      <c r="C40" s="104" t="s">
        <v>91</v>
      </c>
      <c r="D40" s="103">
        <v>33</v>
      </c>
      <c r="E40" s="103">
        <v>1.6</v>
      </c>
      <c r="F40" s="103">
        <v>486</v>
      </c>
      <c r="G40" s="103">
        <v>4.0999999999999996</v>
      </c>
      <c r="H40" s="323"/>
      <c r="I40" s="210"/>
      <c r="J40" s="210"/>
      <c r="K40" s="210"/>
      <c r="L40" s="210"/>
      <c r="R40" s="35" t="s">
        <v>112</v>
      </c>
      <c r="S40" s="35">
        <v>36</v>
      </c>
      <c r="T40" s="35">
        <v>2</v>
      </c>
      <c r="U40" s="35">
        <v>158</v>
      </c>
      <c r="V40" s="35">
        <v>1.5</v>
      </c>
    </row>
    <row r="41" spans="2:22" ht="19.5" x14ac:dyDescent="0.25">
      <c r="C41" s="104" t="s">
        <v>92</v>
      </c>
      <c r="D41" s="103">
        <v>88</v>
      </c>
      <c r="E41" s="103">
        <v>4.4000000000000004</v>
      </c>
      <c r="F41" s="103">
        <v>1012</v>
      </c>
      <c r="G41" s="103">
        <v>8.6</v>
      </c>
      <c r="H41" s="323"/>
      <c r="I41" s="210"/>
      <c r="J41" s="210"/>
      <c r="K41" s="210"/>
      <c r="L41" s="210"/>
      <c r="R41" s="35" t="s">
        <v>30</v>
      </c>
      <c r="S41" s="35">
        <v>1823</v>
      </c>
      <c r="T41" s="35">
        <v>100</v>
      </c>
      <c r="U41" s="35">
        <v>10516</v>
      </c>
      <c r="V41" s="35">
        <v>100</v>
      </c>
    </row>
    <row r="42" spans="2:22" ht="19.5" x14ac:dyDescent="0.25">
      <c r="C42" s="104" t="s">
        <v>93</v>
      </c>
      <c r="D42" s="103">
        <v>326</v>
      </c>
      <c r="E42" s="103">
        <v>16.100000000000001</v>
      </c>
      <c r="F42" s="103">
        <v>2737</v>
      </c>
      <c r="G42" s="103">
        <v>23.2</v>
      </c>
      <c r="H42" s="323"/>
      <c r="I42" s="210"/>
      <c r="J42" s="210"/>
      <c r="K42" s="210"/>
      <c r="L42" s="210"/>
    </row>
    <row r="43" spans="2:22" ht="19.5" x14ac:dyDescent="0.25">
      <c r="C43" s="104" t="s">
        <v>94</v>
      </c>
      <c r="D43" s="103">
        <v>5</v>
      </c>
      <c r="E43" s="103">
        <v>0.2</v>
      </c>
      <c r="F43" s="103">
        <v>44</v>
      </c>
      <c r="G43" s="103">
        <v>0.4</v>
      </c>
      <c r="H43" s="323"/>
      <c r="I43" s="210"/>
      <c r="J43" s="210"/>
      <c r="K43" s="210"/>
      <c r="L43" s="210"/>
    </row>
    <row r="44" spans="2:22" ht="19.5" x14ac:dyDescent="0.25">
      <c r="C44" s="104" t="s">
        <v>95</v>
      </c>
      <c r="D44" s="103">
        <v>41</v>
      </c>
      <c r="E44" s="103">
        <v>2</v>
      </c>
      <c r="F44" s="103">
        <v>355</v>
      </c>
      <c r="G44" s="103">
        <v>3</v>
      </c>
      <c r="H44" s="323"/>
      <c r="I44" s="210"/>
      <c r="J44" s="210"/>
      <c r="K44" s="210"/>
      <c r="L44" s="210"/>
    </row>
    <row r="45" spans="2:22" ht="19.5" x14ac:dyDescent="0.25">
      <c r="C45" s="104" t="s">
        <v>96</v>
      </c>
      <c r="D45" s="103">
        <v>44</v>
      </c>
      <c r="E45" s="103">
        <v>2.2000000000000002</v>
      </c>
      <c r="F45" s="103">
        <v>317</v>
      </c>
      <c r="G45" s="103">
        <v>2.7</v>
      </c>
      <c r="H45" s="323"/>
      <c r="I45" s="210"/>
      <c r="J45" s="210"/>
      <c r="K45" s="210"/>
      <c r="L45" s="210"/>
    </row>
    <row r="46" spans="2:22" ht="19.5" x14ac:dyDescent="0.25">
      <c r="C46" s="104" t="s">
        <v>97</v>
      </c>
      <c r="D46" s="103">
        <v>682</v>
      </c>
      <c r="E46" s="103">
        <v>33.799999999999997</v>
      </c>
      <c r="F46" s="103">
        <v>2276</v>
      </c>
      <c r="G46" s="103">
        <v>19.3</v>
      </c>
      <c r="H46" s="323"/>
      <c r="I46" s="210"/>
      <c r="J46" s="210"/>
      <c r="K46" s="210"/>
      <c r="L46" s="210"/>
    </row>
    <row r="47" spans="2:22" x14ac:dyDescent="0.25">
      <c r="C47" s="104" t="s">
        <v>98</v>
      </c>
      <c r="D47" s="103">
        <v>0</v>
      </c>
      <c r="E47" s="103">
        <v>0</v>
      </c>
      <c r="F47" s="103">
        <v>13</v>
      </c>
      <c r="G47" s="103">
        <v>0.1</v>
      </c>
      <c r="H47" s="323"/>
      <c r="I47" s="210"/>
      <c r="J47" s="210"/>
      <c r="K47" s="210"/>
      <c r="L47" s="210"/>
      <c r="S47" s="34">
        <v>2016</v>
      </c>
      <c r="T47" s="34"/>
    </row>
    <row r="48" spans="2:22" x14ac:dyDescent="0.25">
      <c r="C48" s="104" t="s">
        <v>99</v>
      </c>
      <c r="D48" s="103">
        <v>40</v>
      </c>
      <c r="E48" s="103">
        <v>2</v>
      </c>
      <c r="F48" s="103">
        <v>31</v>
      </c>
      <c r="G48" s="103">
        <v>0.3</v>
      </c>
      <c r="H48" s="323"/>
      <c r="I48" s="210"/>
      <c r="J48" s="210"/>
      <c r="K48" s="210"/>
      <c r="L48" s="210"/>
      <c r="R48" s="35" t="s">
        <v>103</v>
      </c>
      <c r="S48" s="35" t="s">
        <v>83</v>
      </c>
      <c r="T48" s="35"/>
      <c r="U48" s="35" t="s">
        <v>84</v>
      </c>
      <c r="V48" s="35"/>
    </row>
    <row r="49" spans="2:22" ht="16.5" customHeight="1" thickBot="1" x14ac:dyDescent="0.3">
      <c r="C49" s="99" t="s">
        <v>30</v>
      </c>
      <c r="D49" s="96">
        <v>2020</v>
      </c>
      <c r="E49" s="96">
        <v>100</v>
      </c>
      <c r="F49" s="96">
        <v>11817</v>
      </c>
      <c r="G49" s="100">
        <v>100</v>
      </c>
      <c r="H49" s="335"/>
      <c r="I49" s="210"/>
      <c r="J49" s="210"/>
      <c r="K49" s="210"/>
      <c r="L49" s="210"/>
      <c r="R49" s="35"/>
      <c r="S49" s="35" t="s">
        <v>100</v>
      </c>
      <c r="T49" s="35" t="s">
        <v>32</v>
      </c>
      <c r="U49" s="35" t="s">
        <v>100</v>
      </c>
      <c r="V49" s="35" t="s">
        <v>32</v>
      </c>
    </row>
    <row r="50" spans="2:22" x14ac:dyDescent="0.25">
      <c r="C50" s="344"/>
      <c r="D50" s="345"/>
      <c r="E50" s="345"/>
      <c r="F50" s="345"/>
      <c r="G50" s="346"/>
      <c r="H50" s="335"/>
      <c r="I50" s="210"/>
      <c r="J50" s="210"/>
      <c r="K50" s="210"/>
      <c r="L50" s="210"/>
      <c r="R50" s="35" t="s">
        <v>105</v>
      </c>
      <c r="S50" s="35">
        <v>1848</v>
      </c>
      <c r="T50" s="35">
        <v>88.7</v>
      </c>
      <c r="U50" s="35">
        <v>8766</v>
      </c>
      <c r="V50" s="35">
        <v>84</v>
      </c>
    </row>
    <row r="51" spans="2:22" x14ac:dyDescent="0.25">
      <c r="C51" s="341"/>
      <c r="D51" s="342"/>
      <c r="E51" s="342"/>
      <c r="F51" s="342"/>
      <c r="G51" s="343"/>
      <c r="H51" s="335"/>
      <c r="I51" s="210"/>
      <c r="J51" s="210"/>
      <c r="K51" s="210"/>
      <c r="L51" s="210"/>
      <c r="R51" s="35" t="s">
        <v>106</v>
      </c>
      <c r="S51" s="35">
        <v>38</v>
      </c>
      <c r="T51" s="35">
        <v>1.8</v>
      </c>
      <c r="U51" s="35">
        <v>436</v>
      </c>
      <c r="V51" s="35">
        <v>4.2</v>
      </c>
    </row>
    <row r="52" spans="2:22" x14ac:dyDescent="0.25">
      <c r="C52" s="339" t="s">
        <v>87</v>
      </c>
      <c r="D52" s="340" t="s">
        <v>83</v>
      </c>
      <c r="E52" s="340"/>
      <c r="F52" s="340" t="s">
        <v>84</v>
      </c>
      <c r="G52" s="340"/>
      <c r="H52" s="323"/>
      <c r="I52" s="210"/>
      <c r="J52" s="210"/>
      <c r="K52" s="210"/>
      <c r="L52" s="210"/>
      <c r="R52" s="35" t="s">
        <v>107</v>
      </c>
      <c r="S52" s="35">
        <v>166</v>
      </c>
      <c r="T52" s="35">
        <v>8</v>
      </c>
      <c r="U52" s="35">
        <v>1021</v>
      </c>
      <c r="V52" s="35">
        <v>9.8000000000000007</v>
      </c>
    </row>
    <row r="53" spans="2:22" x14ac:dyDescent="0.25">
      <c r="C53" s="339"/>
      <c r="D53" s="102" t="s">
        <v>88</v>
      </c>
      <c r="E53" s="103" t="s">
        <v>32</v>
      </c>
      <c r="F53" s="102" t="s">
        <v>88</v>
      </c>
      <c r="G53" s="103" t="s">
        <v>32</v>
      </c>
      <c r="H53" s="323"/>
      <c r="I53" s="210"/>
      <c r="J53" s="210"/>
      <c r="K53" s="210"/>
      <c r="L53" s="210"/>
      <c r="R53" s="35" t="s">
        <v>108</v>
      </c>
      <c r="S53" s="35">
        <v>8</v>
      </c>
      <c r="T53" s="35">
        <v>0.4</v>
      </c>
      <c r="U53" s="35">
        <v>58</v>
      </c>
      <c r="V53" s="35">
        <v>0.6</v>
      </c>
    </row>
    <row r="54" spans="2:22" x14ac:dyDescent="0.25">
      <c r="C54" s="104" t="s">
        <v>89</v>
      </c>
      <c r="D54" s="103">
        <v>408</v>
      </c>
      <c r="E54" s="103">
        <v>22.4</v>
      </c>
      <c r="F54" s="103">
        <v>1672</v>
      </c>
      <c r="G54" s="103">
        <v>15.9</v>
      </c>
      <c r="H54" s="323"/>
      <c r="I54" s="210"/>
      <c r="J54" s="210"/>
      <c r="K54" s="210"/>
      <c r="L54" s="210"/>
      <c r="R54" s="35" t="s">
        <v>109</v>
      </c>
      <c r="S54" s="35">
        <v>1</v>
      </c>
      <c r="T54" s="35">
        <v>0</v>
      </c>
      <c r="U54" s="35">
        <v>19</v>
      </c>
      <c r="V54" s="35">
        <v>0.2</v>
      </c>
    </row>
    <row r="55" spans="2:22" x14ac:dyDescent="0.25">
      <c r="C55" s="104" t="s">
        <v>90</v>
      </c>
      <c r="D55" s="103">
        <v>155</v>
      </c>
      <c r="E55" s="103">
        <v>8.5</v>
      </c>
      <c r="F55" s="103">
        <v>1827</v>
      </c>
      <c r="G55" s="103">
        <v>17.399999999999999</v>
      </c>
      <c r="H55" s="323"/>
      <c r="I55" s="210"/>
      <c r="J55" s="210"/>
      <c r="K55" s="210"/>
      <c r="L55" s="210"/>
      <c r="R55" s="35" t="s">
        <v>110</v>
      </c>
      <c r="S55" s="35">
        <v>5</v>
      </c>
      <c r="T55" s="35">
        <v>0.2</v>
      </c>
      <c r="U55" s="35">
        <v>92</v>
      </c>
      <c r="V55" s="35">
        <v>0.9</v>
      </c>
    </row>
    <row r="56" spans="2:22" x14ac:dyDescent="0.25">
      <c r="C56" s="104" t="s">
        <v>91</v>
      </c>
      <c r="D56" s="103">
        <v>50</v>
      </c>
      <c r="E56" s="103">
        <v>2.7</v>
      </c>
      <c r="F56" s="103">
        <v>510</v>
      </c>
      <c r="G56" s="103">
        <v>4.8</v>
      </c>
      <c r="H56" s="323"/>
      <c r="I56" s="210"/>
      <c r="J56" s="210"/>
      <c r="K56" s="210"/>
      <c r="L56" s="210"/>
      <c r="R56" s="35" t="s">
        <v>111</v>
      </c>
      <c r="S56" s="35">
        <v>2</v>
      </c>
      <c r="T56" s="35">
        <v>0.1</v>
      </c>
      <c r="U56" s="35">
        <v>0</v>
      </c>
      <c r="V56" s="35">
        <v>0</v>
      </c>
    </row>
    <row r="57" spans="2:22" ht="19.5" x14ac:dyDescent="0.25">
      <c r="B57">
        <v>2017</v>
      </c>
      <c r="C57" s="104" t="s">
        <v>92</v>
      </c>
      <c r="D57" s="103">
        <v>63</v>
      </c>
      <c r="E57" s="103">
        <v>3.5</v>
      </c>
      <c r="F57" s="103">
        <v>1041</v>
      </c>
      <c r="G57" s="103">
        <v>9.9</v>
      </c>
      <c r="H57" s="323"/>
      <c r="I57" s="210"/>
      <c r="J57" s="210"/>
      <c r="K57" s="210"/>
      <c r="L57" s="210"/>
      <c r="R57" s="35" t="s">
        <v>112</v>
      </c>
      <c r="S57" s="35">
        <v>16</v>
      </c>
      <c r="T57" s="35">
        <v>0.8</v>
      </c>
      <c r="U57" s="35">
        <v>46</v>
      </c>
      <c r="V57" s="35">
        <v>0.4</v>
      </c>
    </row>
    <row r="58" spans="2:22" ht="19.5" x14ac:dyDescent="0.25">
      <c r="C58" s="104" t="s">
        <v>93</v>
      </c>
      <c r="D58" s="103">
        <v>306</v>
      </c>
      <c r="E58" s="103">
        <v>16.8</v>
      </c>
      <c r="F58" s="103">
        <v>2870</v>
      </c>
      <c r="G58" s="103">
        <v>27.3</v>
      </c>
      <c r="H58" s="323"/>
      <c r="I58" s="210"/>
      <c r="J58" s="210"/>
      <c r="K58" s="210"/>
      <c r="L58" s="210"/>
      <c r="R58" s="35" t="s">
        <v>30</v>
      </c>
      <c r="S58" s="35">
        <v>2084</v>
      </c>
      <c r="T58" s="35">
        <v>100</v>
      </c>
      <c r="U58" s="35">
        <v>10438</v>
      </c>
      <c r="V58" s="35">
        <v>100</v>
      </c>
    </row>
    <row r="59" spans="2:22" ht="19.5" x14ac:dyDescent="0.25">
      <c r="C59" s="104" t="s">
        <v>94</v>
      </c>
      <c r="D59" s="103">
        <v>8</v>
      </c>
      <c r="E59" s="103">
        <v>0.4</v>
      </c>
      <c r="F59" s="103">
        <v>50</v>
      </c>
      <c r="G59" s="103">
        <v>0.5</v>
      </c>
      <c r="H59" s="323"/>
      <c r="I59" s="210"/>
      <c r="J59" s="210"/>
      <c r="K59" s="210"/>
      <c r="L59" s="210"/>
      <c r="S59" s="34">
        <v>2015</v>
      </c>
    </row>
    <row r="60" spans="2:22" ht="19.5" x14ac:dyDescent="0.25">
      <c r="C60" s="104" t="s">
        <v>95</v>
      </c>
      <c r="D60" s="103">
        <v>30</v>
      </c>
      <c r="E60" s="103">
        <v>1.6</v>
      </c>
      <c r="F60" s="103">
        <v>196</v>
      </c>
      <c r="G60" s="103">
        <v>1.9</v>
      </c>
      <c r="H60" s="323"/>
      <c r="I60" s="210"/>
      <c r="J60" s="210"/>
      <c r="K60" s="210"/>
      <c r="L60" s="210"/>
      <c r="R60" s="35" t="s">
        <v>103</v>
      </c>
      <c r="S60" s="35" t="s">
        <v>83</v>
      </c>
      <c r="T60" s="35"/>
      <c r="U60" s="35" t="s">
        <v>84</v>
      </c>
      <c r="V60" s="35"/>
    </row>
    <row r="61" spans="2:22" ht="21" customHeight="1" x14ac:dyDescent="0.25">
      <c r="C61" s="104" t="s">
        <v>96</v>
      </c>
      <c r="D61" s="103">
        <v>62</v>
      </c>
      <c r="E61" s="103">
        <v>3.4</v>
      </c>
      <c r="F61" s="103">
        <v>291</v>
      </c>
      <c r="G61" s="103">
        <v>2.8</v>
      </c>
      <c r="H61" s="323"/>
      <c r="I61" s="210"/>
      <c r="J61" s="210"/>
      <c r="K61" s="210"/>
      <c r="L61" s="210"/>
      <c r="R61" s="35"/>
      <c r="S61" s="35" t="s">
        <v>100</v>
      </c>
      <c r="T61" s="35" t="s">
        <v>32</v>
      </c>
      <c r="U61" s="35" t="s">
        <v>100</v>
      </c>
      <c r="V61" s="35" t="s">
        <v>32</v>
      </c>
    </row>
    <row r="62" spans="2:22" ht="19.5" x14ac:dyDescent="0.25">
      <c r="C62" s="104" t="s">
        <v>97</v>
      </c>
      <c r="D62" s="103">
        <v>709</v>
      </c>
      <c r="E62" s="103">
        <v>38.9</v>
      </c>
      <c r="F62" s="103">
        <v>2022</v>
      </c>
      <c r="G62" s="103">
        <v>19.2</v>
      </c>
      <c r="H62" s="323"/>
      <c r="I62" s="210"/>
      <c r="J62" s="210"/>
      <c r="K62" s="210"/>
      <c r="L62" s="210"/>
      <c r="R62" s="35" t="s">
        <v>105</v>
      </c>
      <c r="S62" s="35">
        <v>1609</v>
      </c>
      <c r="T62" s="35">
        <v>89.3</v>
      </c>
      <c r="U62" s="35">
        <v>8748</v>
      </c>
      <c r="V62" s="35">
        <v>82.8</v>
      </c>
    </row>
    <row r="63" spans="2:22" x14ac:dyDescent="0.25">
      <c r="C63" s="104" t="s">
        <v>98</v>
      </c>
      <c r="D63" s="103">
        <v>1</v>
      </c>
      <c r="E63" s="103">
        <v>0.1</v>
      </c>
      <c r="F63" s="103">
        <v>4</v>
      </c>
      <c r="G63" s="103">
        <v>0</v>
      </c>
      <c r="H63" s="323"/>
      <c r="I63" s="210"/>
      <c r="J63" s="210"/>
      <c r="K63" s="210"/>
      <c r="L63" s="210"/>
      <c r="R63" s="35" t="s">
        <v>106</v>
      </c>
      <c r="S63" s="35">
        <v>44</v>
      </c>
      <c r="T63" s="35">
        <v>2.4</v>
      </c>
      <c r="U63" s="35">
        <v>429</v>
      </c>
      <c r="V63" s="35">
        <v>4.0999999999999996</v>
      </c>
    </row>
    <row r="64" spans="2:22" x14ac:dyDescent="0.25">
      <c r="C64" s="104" t="s">
        <v>99</v>
      </c>
      <c r="D64" s="103">
        <v>31</v>
      </c>
      <c r="E64" s="103">
        <v>1.7</v>
      </c>
      <c r="F64" s="103">
        <v>33</v>
      </c>
      <c r="G64" s="103">
        <v>0.3</v>
      </c>
      <c r="H64" s="323"/>
      <c r="I64" s="210"/>
      <c r="J64" s="210"/>
      <c r="K64" s="210"/>
      <c r="L64" s="210"/>
      <c r="R64" s="35" t="s">
        <v>107</v>
      </c>
      <c r="S64" s="35">
        <v>113</v>
      </c>
      <c r="T64" s="35">
        <v>6.3</v>
      </c>
      <c r="U64" s="35">
        <v>1104</v>
      </c>
      <c r="V64" s="35">
        <v>10.5</v>
      </c>
    </row>
    <row r="65" spans="3:22" x14ac:dyDescent="0.25">
      <c r="C65" s="104" t="s">
        <v>30</v>
      </c>
      <c r="D65" s="102">
        <v>1823</v>
      </c>
      <c r="E65" s="102">
        <v>100</v>
      </c>
      <c r="F65" s="102">
        <v>10516</v>
      </c>
      <c r="G65" s="102">
        <v>100</v>
      </c>
      <c r="H65" s="323"/>
      <c r="I65" s="210"/>
      <c r="J65" s="210"/>
      <c r="K65" s="210"/>
      <c r="L65" s="210"/>
      <c r="R65" s="35" t="s">
        <v>108</v>
      </c>
      <c r="S65" s="35">
        <v>11</v>
      </c>
      <c r="T65" s="35">
        <v>0.6</v>
      </c>
      <c r="U65" s="35">
        <v>85</v>
      </c>
      <c r="V65" s="35">
        <v>0.8</v>
      </c>
    </row>
    <row r="66" spans="3:22" x14ac:dyDescent="0.25">
      <c r="C66" s="316" t="s">
        <v>101</v>
      </c>
      <c r="D66" s="317"/>
      <c r="E66" s="317"/>
      <c r="F66" s="317"/>
      <c r="G66" s="318"/>
      <c r="H66" s="335"/>
      <c r="I66" s="210"/>
      <c r="J66" s="210"/>
      <c r="K66" s="210"/>
      <c r="L66" s="210"/>
      <c r="R66" s="35" t="s">
        <v>109</v>
      </c>
      <c r="S66" s="35">
        <v>3</v>
      </c>
      <c r="T66" s="35">
        <v>0.2</v>
      </c>
      <c r="U66" s="35">
        <v>27</v>
      </c>
      <c r="V66" s="35">
        <v>0.3</v>
      </c>
    </row>
    <row r="67" spans="3:22" x14ac:dyDescent="0.25">
      <c r="C67" s="321"/>
      <c r="D67" s="322"/>
      <c r="E67" s="322"/>
      <c r="F67" s="322"/>
      <c r="G67" s="323"/>
      <c r="H67" s="335"/>
      <c r="I67" s="210"/>
      <c r="J67" s="210"/>
      <c r="K67" s="210"/>
      <c r="L67" s="210"/>
      <c r="R67" s="35" t="s">
        <v>110</v>
      </c>
      <c r="S67" s="35">
        <v>8</v>
      </c>
      <c r="T67" s="35">
        <v>0.4</v>
      </c>
      <c r="U67" s="35">
        <v>123</v>
      </c>
      <c r="V67" s="35">
        <v>1.2</v>
      </c>
    </row>
    <row r="68" spans="3:22" ht="15.75" thickBot="1" x14ac:dyDescent="0.3">
      <c r="C68" s="324">
        <v>2016</v>
      </c>
      <c r="D68" s="325"/>
      <c r="E68" s="325"/>
      <c r="F68" s="325"/>
      <c r="G68" s="326"/>
      <c r="H68" s="336"/>
      <c r="I68" s="210"/>
      <c r="J68" s="210"/>
      <c r="K68" s="210"/>
      <c r="L68" s="210"/>
      <c r="R68" s="35" t="s">
        <v>111</v>
      </c>
      <c r="S68" s="35">
        <v>0</v>
      </c>
      <c r="T68" s="35">
        <v>0</v>
      </c>
      <c r="U68" s="35">
        <v>1</v>
      </c>
      <c r="V68" s="35">
        <v>0</v>
      </c>
    </row>
    <row r="69" spans="3:22" ht="15.75" thickBot="1" x14ac:dyDescent="0.3">
      <c r="C69" s="337" t="s">
        <v>87</v>
      </c>
      <c r="D69" s="327"/>
      <c r="E69" s="329" t="s">
        <v>83</v>
      </c>
      <c r="F69" s="330"/>
      <c r="G69" s="329" t="s">
        <v>84</v>
      </c>
      <c r="H69" s="331"/>
      <c r="I69" s="209"/>
      <c r="J69" s="209"/>
      <c r="K69" s="209"/>
      <c r="L69" s="209"/>
      <c r="R69" s="35" t="s">
        <v>112</v>
      </c>
      <c r="S69" s="35">
        <v>14</v>
      </c>
      <c r="T69" s="35">
        <v>0.8</v>
      </c>
      <c r="U69" s="35">
        <v>46</v>
      </c>
      <c r="V69" s="35">
        <v>0.4</v>
      </c>
    </row>
    <row r="70" spans="3:22" ht="15.75" thickBot="1" x14ac:dyDescent="0.3">
      <c r="C70" s="338"/>
      <c r="D70" s="328"/>
      <c r="E70" s="5" t="s">
        <v>88</v>
      </c>
      <c r="F70" s="91" t="s">
        <v>32</v>
      </c>
      <c r="G70" s="5" t="s">
        <v>88</v>
      </c>
      <c r="H70" s="92" t="s">
        <v>32</v>
      </c>
      <c r="I70" s="231"/>
      <c r="J70" s="231"/>
      <c r="K70" s="231"/>
      <c r="L70" s="231"/>
      <c r="R70" s="35" t="s">
        <v>30</v>
      </c>
      <c r="S70" s="35">
        <v>1802</v>
      </c>
      <c r="T70" s="35">
        <v>100</v>
      </c>
      <c r="U70" s="35">
        <v>10563</v>
      </c>
      <c r="V70" s="35">
        <v>100</v>
      </c>
    </row>
    <row r="71" spans="3:22" ht="16.5" thickTop="1" thickBot="1" x14ac:dyDescent="0.3">
      <c r="C71" s="332" t="s">
        <v>89</v>
      </c>
      <c r="D71" s="333"/>
      <c r="E71" s="94">
        <v>483</v>
      </c>
      <c r="F71" s="94">
        <v>23.2</v>
      </c>
      <c r="G71" s="94">
        <v>1816</v>
      </c>
      <c r="H71" s="95">
        <v>17.399999999999999</v>
      </c>
      <c r="I71" s="231"/>
      <c r="J71" s="231"/>
      <c r="K71" s="231"/>
      <c r="L71" s="231"/>
    </row>
    <row r="72" spans="3:22" ht="15.75" thickBot="1" x14ac:dyDescent="0.3">
      <c r="C72" s="319" t="s">
        <v>90</v>
      </c>
      <c r="D72" s="320"/>
      <c r="E72" s="94">
        <v>187</v>
      </c>
      <c r="F72" s="94">
        <v>9</v>
      </c>
      <c r="G72" s="94">
        <v>1732</v>
      </c>
      <c r="H72" s="95">
        <v>16.600000000000001</v>
      </c>
      <c r="I72" s="231"/>
      <c r="J72" s="231"/>
      <c r="K72" s="231"/>
      <c r="L72" s="231"/>
    </row>
    <row r="73" spans="3:22" ht="15.75" thickBot="1" x14ac:dyDescent="0.3">
      <c r="C73" s="319" t="s">
        <v>91</v>
      </c>
      <c r="D73" s="320"/>
      <c r="E73" s="94">
        <v>59</v>
      </c>
      <c r="F73" s="94">
        <v>2.8</v>
      </c>
      <c r="G73" s="94">
        <v>562</v>
      </c>
      <c r="H73" s="95">
        <v>5.4</v>
      </c>
      <c r="I73" s="231"/>
      <c r="J73" s="231"/>
      <c r="K73" s="231"/>
      <c r="L73" s="231"/>
    </row>
    <row r="74" spans="3:22" ht="15.75" thickBot="1" x14ac:dyDescent="0.3">
      <c r="C74" s="319" t="s">
        <v>92</v>
      </c>
      <c r="D74" s="320"/>
      <c r="E74" s="94">
        <v>77</v>
      </c>
      <c r="F74" s="94">
        <v>3.7</v>
      </c>
      <c r="G74" s="94">
        <v>1012</v>
      </c>
      <c r="H74" s="95">
        <v>9.6999999999999993</v>
      </c>
      <c r="I74" s="231"/>
      <c r="J74" s="231"/>
      <c r="K74" s="231"/>
      <c r="L74" s="231"/>
    </row>
    <row r="75" spans="3:22" ht="15.75" thickBot="1" x14ac:dyDescent="0.3">
      <c r="C75" s="319" t="s">
        <v>93</v>
      </c>
      <c r="D75" s="320"/>
      <c r="E75" s="94">
        <v>304</v>
      </c>
      <c r="F75" s="94">
        <v>14.6</v>
      </c>
      <c r="G75" s="94">
        <v>2730</v>
      </c>
      <c r="H75" s="95">
        <v>26.2</v>
      </c>
      <c r="I75" s="231"/>
      <c r="J75" s="231"/>
      <c r="K75" s="231"/>
      <c r="L75" s="231"/>
    </row>
    <row r="76" spans="3:22" ht="15.75" thickBot="1" x14ac:dyDescent="0.3">
      <c r="C76" s="319" t="s">
        <v>94</v>
      </c>
      <c r="D76" s="320"/>
      <c r="E76" s="94">
        <v>5</v>
      </c>
      <c r="F76" s="94">
        <v>0.2</v>
      </c>
      <c r="G76" s="94">
        <v>71</v>
      </c>
      <c r="H76" s="95">
        <v>0.7</v>
      </c>
      <c r="I76" s="231"/>
      <c r="J76" s="231"/>
      <c r="K76" s="231"/>
      <c r="L76" s="231"/>
    </row>
    <row r="77" spans="3:22" ht="15.75" thickBot="1" x14ac:dyDescent="0.3">
      <c r="C77" s="319" t="s">
        <v>95</v>
      </c>
      <c r="D77" s="320"/>
      <c r="E77" s="94">
        <v>31</v>
      </c>
      <c r="F77" s="94">
        <v>1.5</v>
      </c>
      <c r="G77" s="94">
        <v>196</v>
      </c>
      <c r="H77" s="95">
        <v>1.9</v>
      </c>
      <c r="I77" s="231"/>
      <c r="J77" s="231"/>
      <c r="K77" s="231"/>
      <c r="L77" s="231"/>
    </row>
    <row r="78" spans="3:22" ht="15.75" thickBot="1" x14ac:dyDescent="0.3">
      <c r="C78" s="319" t="s">
        <v>96</v>
      </c>
      <c r="D78" s="320"/>
      <c r="E78" s="94">
        <v>85</v>
      </c>
      <c r="F78" s="94">
        <v>4.0999999999999996</v>
      </c>
      <c r="G78" s="94">
        <v>289</v>
      </c>
      <c r="H78" s="95">
        <v>2.8</v>
      </c>
      <c r="I78" s="231"/>
      <c r="J78" s="231"/>
      <c r="K78" s="231"/>
      <c r="L78" s="231"/>
    </row>
    <row r="79" spans="3:22" ht="15.75" thickBot="1" x14ac:dyDescent="0.3">
      <c r="C79" s="319" t="s">
        <v>97</v>
      </c>
      <c r="D79" s="320"/>
      <c r="E79" s="94">
        <v>810</v>
      </c>
      <c r="F79" s="94">
        <v>38.9</v>
      </c>
      <c r="G79" s="94">
        <v>1988</v>
      </c>
      <c r="H79" s="95">
        <v>19</v>
      </c>
      <c r="I79" s="231"/>
      <c r="J79" s="231"/>
      <c r="K79" s="231"/>
      <c r="L79" s="231"/>
    </row>
    <row r="80" spans="3:22" ht="15.75" thickBot="1" x14ac:dyDescent="0.3">
      <c r="C80" s="319" t="s">
        <v>98</v>
      </c>
      <c r="D80" s="320"/>
      <c r="E80" s="94">
        <v>4</v>
      </c>
      <c r="F80" s="94">
        <v>0.2</v>
      </c>
      <c r="G80" s="94">
        <v>12</v>
      </c>
      <c r="H80" s="95">
        <v>0.1</v>
      </c>
      <c r="I80" s="231"/>
      <c r="J80" s="231"/>
      <c r="K80" s="231"/>
      <c r="L80" s="231"/>
    </row>
    <row r="81" spans="3:12" ht="15.75" thickBot="1" x14ac:dyDescent="0.3">
      <c r="C81" s="319" t="s">
        <v>99</v>
      </c>
      <c r="D81" s="320"/>
      <c r="E81" s="94">
        <v>39</v>
      </c>
      <c r="F81" s="94">
        <v>1.9</v>
      </c>
      <c r="G81" s="94">
        <v>30</v>
      </c>
      <c r="H81" s="95">
        <v>0.3</v>
      </c>
      <c r="I81" s="231"/>
      <c r="J81" s="231"/>
      <c r="K81" s="231"/>
      <c r="L81" s="231"/>
    </row>
    <row r="82" spans="3:12" ht="15.75" thickBot="1" x14ac:dyDescent="0.3">
      <c r="C82" s="319" t="s">
        <v>30</v>
      </c>
      <c r="D82" s="320"/>
      <c r="E82" s="96">
        <v>2084</v>
      </c>
      <c r="F82" s="96">
        <v>100</v>
      </c>
      <c r="G82" s="96">
        <v>10438</v>
      </c>
      <c r="H82" s="97">
        <v>100</v>
      </c>
      <c r="I82" s="209"/>
      <c r="J82" s="209"/>
      <c r="K82" s="209"/>
      <c r="L82" s="209"/>
    </row>
    <row r="83" spans="3:12" ht="15.75" thickBot="1" x14ac:dyDescent="0.3">
      <c r="C83" s="347">
        <v>2015</v>
      </c>
      <c r="D83" s="347"/>
      <c r="E83" s="347"/>
      <c r="F83" s="347"/>
      <c r="G83" s="348"/>
      <c r="H83" s="101"/>
      <c r="I83" s="210"/>
      <c r="J83" s="210"/>
      <c r="K83" s="210"/>
      <c r="L83" s="210"/>
    </row>
    <row r="84" spans="3:12" ht="15.75" thickBot="1" x14ac:dyDescent="0.3">
      <c r="C84" s="337" t="s">
        <v>87</v>
      </c>
      <c r="D84" s="327"/>
      <c r="E84" s="329" t="s">
        <v>83</v>
      </c>
      <c r="F84" s="330"/>
      <c r="G84" s="329" t="s">
        <v>84</v>
      </c>
      <c r="H84" s="331"/>
      <c r="I84" s="209"/>
      <c r="J84" s="209"/>
      <c r="K84" s="209"/>
      <c r="L84" s="209"/>
    </row>
    <row r="85" spans="3:12" ht="15.75" thickBot="1" x14ac:dyDescent="0.3">
      <c r="C85" s="338"/>
      <c r="D85" s="328"/>
      <c r="E85" s="5" t="s">
        <v>88</v>
      </c>
      <c r="F85" s="91" t="s">
        <v>32</v>
      </c>
      <c r="G85" s="5" t="s">
        <v>88</v>
      </c>
      <c r="H85" s="92" t="s">
        <v>32</v>
      </c>
      <c r="I85" s="231"/>
      <c r="J85" s="231"/>
      <c r="K85" s="231"/>
      <c r="L85" s="231"/>
    </row>
    <row r="86" spans="3:12" ht="16.5" thickTop="1" thickBot="1" x14ac:dyDescent="0.3">
      <c r="C86" s="332" t="s">
        <v>89</v>
      </c>
      <c r="D86" s="333"/>
      <c r="E86" s="94">
        <v>326</v>
      </c>
      <c r="F86" s="94">
        <v>18.100000000000001</v>
      </c>
      <c r="G86" s="94">
        <v>1795</v>
      </c>
      <c r="H86" s="95">
        <v>17</v>
      </c>
      <c r="I86" s="231"/>
      <c r="J86" s="231"/>
      <c r="K86" s="231"/>
      <c r="L86" s="231"/>
    </row>
    <row r="87" spans="3:12" ht="15.75" thickBot="1" x14ac:dyDescent="0.3">
      <c r="C87" s="319" t="s">
        <v>90</v>
      </c>
      <c r="D87" s="320"/>
      <c r="E87" s="94">
        <v>157</v>
      </c>
      <c r="F87" s="94">
        <v>8.6999999999999993</v>
      </c>
      <c r="G87" s="94">
        <v>1602</v>
      </c>
      <c r="H87" s="95">
        <v>15.2</v>
      </c>
      <c r="I87" s="231"/>
      <c r="J87" s="231"/>
      <c r="K87" s="231"/>
      <c r="L87" s="231"/>
    </row>
    <row r="88" spans="3:12" ht="15.75" thickBot="1" x14ac:dyDescent="0.3">
      <c r="C88" s="319" t="s">
        <v>91</v>
      </c>
      <c r="D88" s="320"/>
      <c r="E88" s="94">
        <v>39</v>
      </c>
      <c r="F88" s="94">
        <v>2.2000000000000002</v>
      </c>
      <c r="G88" s="94">
        <v>529</v>
      </c>
      <c r="H88" s="95">
        <v>5</v>
      </c>
      <c r="I88" s="231"/>
      <c r="J88" s="231"/>
      <c r="K88" s="231"/>
      <c r="L88" s="231"/>
    </row>
    <row r="89" spans="3:12" ht="15.75" thickBot="1" x14ac:dyDescent="0.3">
      <c r="C89" s="319" t="s">
        <v>92</v>
      </c>
      <c r="D89" s="320"/>
      <c r="E89" s="94">
        <v>74</v>
      </c>
      <c r="F89" s="94">
        <v>4.0999999999999996</v>
      </c>
      <c r="G89" s="94">
        <v>1090</v>
      </c>
      <c r="H89" s="95">
        <v>10.3</v>
      </c>
      <c r="I89" s="231"/>
      <c r="J89" s="231"/>
      <c r="K89" s="231"/>
      <c r="L89" s="231"/>
    </row>
    <row r="90" spans="3:12" ht="15.75" thickBot="1" x14ac:dyDescent="0.3">
      <c r="C90" s="319" t="s">
        <v>93</v>
      </c>
      <c r="D90" s="320"/>
      <c r="E90" s="94">
        <v>246</v>
      </c>
      <c r="F90" s="94">
        <v>13.7</v>
      </c>
      <c r="G90" s="94">
        <v>2647</v>
      </c>
      <c r="H90" s="95">
        <v>25.1</v>
      </c>
      <c r="I90" s="231"/>
      <c r="J90" s="231"/>
      <c r="K90" s="231"/>
      <c r="L90" s="231"/>
    </row>
    <row r="91" spans="3:12" ht="15.75" thickBot="1" x14ac:dyDescent="0.3">
      <c r="C91" s="319" t="s">
        <v>94</v>
      </c>
      <c r="D91" s="320"/>
      <c r="E91" s="94">
        <v>5</v>
      </c>
      <c r="F91" s="94">
        <v>0.3</v>
      </c>
      <c r="G91" s="94">
        <v>66</v>
      </c>
      <c r="H91" s="95">
        <v>0.6</v>
      </c>
      <c r="I91" s="231"/>
      <c r="J91" s="231"/>
      <c r="K91" s="231"/>
      <c r="L91" s="231"/>
    </row>
    <row r="92" spans="3:12" ht="15.75" thickBot="1" x14ac:dyDescent="0.3">
      <c r="C92" s="319" t="s">
        <v>95</v>
      </c>
      <c r="D92" s="320"/>
      <c r="E92" s="94">
        <v>32</v>
      </c>
      <c r="F92" s="94">
        <v>1.8</v>
      </c>
      <c r="G92" s="94">
        <v>187</v>
      </c>
      <c r="H92" s="95">
        <v>1.8</v>
      </c>
      <c r="I92" s="231"/>
      <c r="J92" s="231"/>
      <c r="K92" s="231"/>
      <c r="L92" s="231"/>
    </row>
    <row r="93" spans="3:12" ht="15.75" thickBot="1" x14ac:dyDescent="0.3">
      <c r="C93" s="319" t="s">
        <v>96</v>
      </c>
      <c r="D93" s="320"/>
      <c r="E93" s="94">
        <v>56</v>
      </c>
      <c r="F93" s="94">
        <v>3.1</v>
      </c>
      <c r="G93" s="94">
        <v>237</v>
      </c>
      <c r="H93" s="95">
        <v>2.2000000000000002</v>
      </c>
      <c r="I93" s="231"/>
      <c r="J93" s="231"/>
      <c r="K93" s="231"/>
      <c r="L93" s="231"/>
    </row>
    <row r="94" spans="3:12" ht="15.75" thickBot="1" x14ac:dyDescent="0.3">
      <c r="C94" s="319" t="s">
        <v>97</v>
      </c>
      <c r="D94" s="320"/>
      <c r="E94" s="94">
        <v>821</v>
      </c>
      <c r="F94" s="94">
        <v>45.6</v>
      </c>
      <c r="G94" s="94">
        <v>2341</v>
      </c>
      <c r="H94" s="95">
        <v>22.2</v>
      </c>
      <c r="I94" s="231"/>
      <c r="J94" s="231"/>
      <c r="K94" s="231"/>
      <c r="L94" s="231"/>
    </row>
    <row r="95" spans="3:12" ht="15.75" thickBot="1" x14ac:dyDescent="0.3">
      <c r="C95" s="319" t="s">
        <v>98</v>
      </c>
      <c r="D95" s="320"/>
      <c r="E95" s="94">
        <v>2</v>
      </c>
      <c r="F95" s="94">
        <v>0.1</v>
      </c>
      <c r="G95" s="94">
        <v>28</v>
      </c>
      <c r="H95" s="95">
        <v>0.3</v>
      </c>
      <c r="I95" s="231"/>
      <c r="J95" s="231"/>
      <c r="K95" s="231"/>
      <c r="L95" s="231"/>
    </row>
    <row r="96" spans="3:12" ht="15.75" thickBot="1" x14ac:dyDescent="0.3">
      <c r="C96" s="319" t="s">
        <v>99</v>
      </c>
      <c r="D96" s="320"/>
      <c r="E96" s="94">
        <v>44</v>
      </c>
      <c r="F96" s="94">
        <v>2.4</v>
      </c>
      <c r="G96" s="94">
        <v>43</v>
      </c>
      <c r="H96" s="95">
        <v>0.4</v>
      </c>
      <c r="I96" s="231"/>
      <c r="J96" s="231"/>
      <c r="K96" s="231"/>
      <c r="L96" s="231"/>
    </row>
    <row r="97" spans="3:12" ht="15.75" thickBot="1" x14ac:dyDescent="0.3">
      <c r="C97" s="319" t="s">
        <v>30</v>
      </c>
      <c r="D97" s="320"/>
      <c r="E97" s="96">
        <v>1802</v>
      </c>
      <c r="F97" s="96">
        <v>100</v>
      </c>
      <c r="G97" s="96">
        <v>10565</v>
      </c>
      <c r="H97" s="97">
        <v>100</v>
      </c>
      <c r="I97" s="209"/>
      <c r="J97" s="209"/>
      <c r="K97" s="209"/>
      <c r="L97" s="209"/>
    </row>
  </sheetData>
  <mergeCells count="52">
    <mergeCell ref="C97:D97"/>
    <mergeCell ref="C83:G83"/>
    <mergeCell ref="C84:D85"/>
    <mergeCell ref="E84:F84"/>
    <mergeCell ref="G84:H84"/>
    <mergeCell ref="C86:D86"/>
    <mergeCell ref="C87:D87"/>
    <mergeCell ref="C91:D91"/>
    <mergeCell ref="C92:D92"/>
    <mergeCell ref="C93:D93"/>
    <mergeCell ref="C94:D94"/>
    <mergeCell ref="C95:D95"/>
    <mergeCell ref="C96:D96"/>
    <mergeCell ref="C88:D88"/>
    <mergeCell ref="C89:D89"/>
    <mergeCell ref="C90:D90"/>
    <mergeCell ref="H20:H68"/>
    <mergeCell ref="C69:D70"/>
    <mergeCell ref="E69:F69"/>
    <mergeCell ref="G69:H69"/>
    <mergeCell ref="C21:C22"/>
    <mergeCell ref="D21:E21"/>
    <mergeCell ref="F21:G21"/>
    <mergeCell ref="C36:C37"/>
    <mergeCell ref="D36:E36"/>
    <mergeCell ref="F36:G36"/>
    <mergeCell ref="C52:C53"/>
    <mergeCell ref="D52:E52"/>
    <mergeCell ref="F52:G52"/>
    <mergeCell ref="C35:G35"/>
    <mergeCell ref="C50:G50"/>
    <mergeCell ref="C51:G51"/>
    <mergeCell ref="C81:D81"/>
    <mergeCell ref="C82:D82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B4:B17"/>
    <mergeCell ref="C20:G20"/>
    <mergeCell ref="C66:G66"/>
    <mergeCell ref="C80:D80"/>
    <mergeCell ref="C67:G67"/>
    <mergeCell ref="C68:G68"/>
    <mergeCell ref="C4:C5"/>
    <mergeCell ref="D4:E4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E151"/>
  <sheetViews>
    <sheetView topLeftCell="A22" zoomScale="90" zoomScaleNormal="90" workbookViewId="0">
      <selection activeCell="H72" sqref="H72"/>
    </sheetView>
  </sheetViews>
  <sheetFormatPr defaultRowHeight="15" x14ac:dyDescent="0.25"/>
  <cols>
    <col min="2" max="2" width="12.140625" customWidth="1"/>
    <col min="3" max="3" width="9.140625" customWidth="1"/>
    <col min="5" max="6" width="9.140625" customWidth="1"/>
    <col min="10" max="10" width="20" customWidth="1"/>
    <col min="11" max="11" width="16.5703125" customWidth="1"/>
    <col min="12" max="12" width="15.7109375" customWidth="1"/>
    <col min="13" max="14" width="15.140625" customWidth="1"/>
    <col min="15" max="15" width="11.28515625" customWidth="1"/>
    <col min="16" max="16" width="19.5703125" customWidth="1"/>
    <col min="17" max="17" width="14.7109375" customWidth="1"/>
    <col min="18" max="18" width="14.85546875" customWidth="1"/>
    <col min="19" max="19" width="15.85546875" customWidth="1"/>
    <col min="20" max="20" width="15.28515625" customWidth="1"/>
    <col min="22" max="22" width="12" bestFit="1" customWidth="1"/>
    <col min="25" max="25" width="12.85546875" customWidth="1"/>
    <col min="29" max="29" width="16.28515625" customWidth="1"/>
  </cols>
  <sheetData>
    <row r="3" spans="2:18" x14ac:dyDescent="0.25">
      <c r="B3" s="116" t="s">
        <v>113</v>
      </c>
    </row>
    <row r="4" spans="2:18" x14ac:dyDescent="0.25">
      <c r="B4" s="116"/>
    </row>
    <row r="5" spans="2:18" x14ac:dyDescent="0.25">
      <c r="B5" s="113" t="s">
        <v>114</v>
      </c>
      <c r="M5" s="34" t="s">
        <v>124</v>
      </c>
      <c r="N5" s="34"/>
      <c r="O5" s="34"/>
      <c r="P5" s="34"/>
      <c r="Q5" s="34"/>
      <c r="R5" s="34"/>
    </row>
    <row r="6" spans="2:18" ht="15.75" thickBot="1" x14ac:dyDescent="0.3">
      <c r="B6" s="117">
        <v>2019</v>
      </c>
      <c r="M6" s="34">
        <v>2019</v>
      </c>
      <c r="N6" s="34"/>
      <c r="O6" s="34"/>
      <c r="P6" s="34"/>
      <c r="Q6" s="34"/>
      <c r="R6" s="34"/>
    </row>
    <row r="7" spans="2:18" ht="15.75" thickBot="1" x14ac:dyDescent="0.3">
      <c r="B7" s="349" t="s">
        <v>35</v>
      </c>
      <c r="C7" s="288" t="s">
        <v>83</v>
      </c>
      <c r="D7" s="290"/>
      <c r="E7" s="288" t="s">
        <v>84</v>
      </c>
      <c r="F7" s="350"/>
      <c r="M7" s="36" t="s">
        <v>125</v>
      </c>
      <c r="N7" s="36"/>
      <c r="O7" s="35" t="s">
        <v>126</v>
      </c>
      <c r="P7" s="35" t="s">
        <v>32</v>
      </c>
      <c r="Q7" s="36" t="s">
        <v>127</v>
      </c>
      <c r="R7" s="35" t="s">
        <v>32</v>
      </c>
    </row>
    <row r="8" spans="2:18" ht="15.75" thickBot="1" x14ac:dyDescent="0.3">
      <c r="B8" s="268"/>
      <c r="C8" s="20" t="s">
        <v>122</v>
      </c>
      <c r="D8" s="118" t="s">
        <v>32</v>
      </c>
      <c r="E8" s="20" t="s">
        <v>122</v>
      </c>
      <c r="F8" s="119" t="s">
        <v>32</v>
      </c>
      <c r="M8" s="35" t="s">
        <v>128</v>
      </c>
      <c r="N8" s="35"/>
      <c r="O8" s="35">
        <v>643</v>
      </c>
      <c r="P8" s="35">
        <v>25</v>
      </c>
      <c r="Q8" s="35">
        <v>6653</v>
      </c>
      <c r="R8" s="35">
        <v>44.2</v>
      </c>
    </row>
    <row r="9" spans="2:18" ht="16.5" thickTop="1" thickBot="1" x14ac:dyDescent="0.3">
      <c r="B9" s="120" t="s">
        <v>97</v>
      </c>
      <c r="C9" s="77">
        <v>761</v>
      </c>
      <c r="D9" s="77">
        <v>36.700000000000003</v>
      </c>
      <c r="E9" s="77">
        <v>2216</v>
      </c>
      <c r="F9" s="121">
        <v>17</v>
      </c>
      <c r="M9" s="35" t="s">
        <v>129</v>
      </c>
      <c r="N9" s="35"/>
      <c r="O9" s="35">
        <v>425</v>
      </c>
      <c r="P9" s="35">
        <v>16.600000000000001</v>
      </c>
      <c r="Q9" s="35">
        <v>1883</v>
      </c>
      <c r="R9" s="35">
        <v>12.5</v>
      </c>
    </row>
    <row r="10" spans="2:18" ht="15.75" thickBot="1" x14ac:dyDescent="0.3">
      <c r="B10" s="120" t="s">
        <v>115</v>
      </c>
      <c r="C10" s="77">
        <v>218</v>
      </c>
      <c r="D10" s="77">
        <v>10.5</v>
      </c>
      <c r="E10" s="77">
        <v>2580</v>
      </c>
      <c r="F10" s="121">
        <v>19.8</v>
      </c>
      <c r="M10" s="35" t="s">
        <v>130</v>
      </c>
      <c r="N10" s="35"/>
      <c r="O10" s="35">
        <v>483</v>
      </c>
      <c r="P10" s="35">
        <v>18.8</v>
      </c>
      <c r="Q10" s="35">
        <v>2713</v>
      </c>
      <c r="R10" s="35">
        <v>18</v>
      </c>
    </row>
    <row r="11" spans="2:18" ht="23.25" thickBot="1" x14ac:dyDescent="0.3">
      <c r="B11" s="120" t="s">
        <v>116</v>
      </c>
      <c r="C11" s="77">
        <v>130</v>
      </c>
      <c r="D11" s="77">
        <v>6.3</v>
      </c>
      <c r="E11" s="77">
        <v>923</v>
      </c>
      <c r="F11" s="121">
        <v>7.1</v>
      </c>
      <c r="M11" s="35" t="s">
        <v>118</v>
      </c>
      <c r="N11" s="35"/>
      <c r="O11" s="35">
        <v>635</v>
      </c>
      <c r="P11" s="35">
        <v>24.7</v>
      </c>
      <c r="Q11" s="35">
        <v>2159</v>
      </c>
      <c r="R11" s="35">
        <v>14.3</v>
      </c>
    </row>
    <row r="12" spans="2:18" ht="23.25" thickBot="1" x14ac:dyDescent="0.3">
      <c r="B12" s="122" t="s">
        <v>117</v>
      </c>
      <c r="C12" s="77">
        <v>298</v>
      </c>
      <c r="D12" s="77">
        <v>14.4</v>
      </c>
      <c r="E12" s="77">
        <v>3897</v>
      </c>
      <c r="F12" s="121">
        <v>29.9</v>
      </c>
      <c r="M12" s="35" t="s">
        <v>131</v>
      </c>
      <c r="N12" s="35"/>
      <c r="O12" s="35">
        <v>100</v>
      </c>
      <c r="P12" s="35">
        <v>3.9</v>
      </c>
      <c r="Q12" s="35">
        <v>846</v>
      </c>
      <c r="R12" s="35">
        <v>5.6</v>
      </c>
    </row>
    <row r="13" spans="2:18" ht="15.75" thickBot="1" x14ac:dyDescent="0.3">
      <c r="B13" s="120" t="s">
        <v>118</v>
      </c>
      <c r="C13" s="77">
        <v>487</v>
      </c>
      <c r="D13" s="77">
        <v>23.5</v>
      </c>
      <c r="E13" s="77">
        <v>2252</v>
      </c>
      <c r="F13" s="121">
        <v>17.3</v>
      </c>
      <c r="M13" s="35" t="s">
        <v>48</v>
      </c>
      <c r="N13" s="35"/>
      <c r="O13" s="35">
        <v>57</v>
      </c>
      <c r="P13" s="35">
        <v>2.2000000000000002</v>
      </c>
      <c r="Q13" s="35">
        <v>118</v>
      </c>
      <c r="R13" s="35">
        <v>0.8</v>
      </c>
    </row>
    <row r="14" spans="2:18" ht="23.25" thickBot="1" x14ac:dyDescent="0.3">
      <c r="B14" s="120" t="s">
        <v>119</v>
      </c>
      <c r="C14" s="77">
        <v>24</v>
      </c>
      <c r="D14" s="77">
        <v>1.2</v>
      </c>
      <c r="E14" s="77">
        <v>396</v>
      </c>
      <c r="F14" s="121">
        <v>3</v>
      </c>
      <c r="M14" s="35" t="s">
        <v>132</v>
      </c>
      <c r="N14" s="35"/>
      <c r="O14" s="35">
        <v>109</v>
      </c>
      <c r="P14" s="35">
        <v>4.2</v>
      </c>
      <c r="Q14" s="35">
        <v>419</v>
      </c>
      <c r="R14" s="35">
        <v>2.8</v>
      </c>
    </row>
    <row r="15" spans="2:18" ht="15.75" thickBot="1" x14ac:dyDescent="0.3">
      <c r="B15" s="120" t="s">
        <v>120</v>
      </c>
      <c r="C15" s="77">
        <v>49</v>
      </c>
      <c r="D15" s="77">
        <v>2.4</v>
      </c>
      <c r="E15" s="77">
        <v>119</v>
      </c>
      <c r="F15" s="121">
        <v>0.9</v>
      </c>
      <c r="M15" s="35" t="s">
        <v>42</v>
      </c>
      <c r="N15" s="35"/>
      <c r="O15" s="35">
        <v>9</v>
      </c>
      <c r="P15" s="35">
        <v>0.4</v>
      </c>
      <c r="Q15" s="35">
        <v>70</v>
      </c>
      <c r="R15" s="35">
        <v>0.5</v>
      </c>
    </row>
    <row r="16" spans="2:18" ht="15.75" thickBot="1" x14ac:dyDescent="0.3">
      <c r="B16" s="120" t="s">
        <v>121</v>
      </c>
      <c r="C16" s="77">
        <v>87</v>
      </c>
      <c r="D16" s="77">
        <v>4.2</v>
      </c>
      <c r="E16" s="77">
        <v>520</v>
      </c>
      <c r="F16" s="121">
        <v>4</v>
      </c>
      <c r="M16" s="35" t="s">
        <v>99</v>
      </c>
      <c r="N16" s="35"/>
      <c r="O16" s="35">
        <v>106</v>
      </c>
      <c r="P16" s="35">
        <v>4.0999999999999996</v>
      </c>
      <c r="Q16" s="35">
        <v>186</v>
      </c>
      <c r="R16" s="35">
        <v>1.2</v>
      </c>
    </row>
    <row r="17" spans="2:18" ht="15.75" thickBot="1" x14ac:dyDescent="0.3">
      <c r="B17" s="120" t="s">
        <v>42</v>
      </c>
      <c r="C17" s="77">
        <v>7</v>
      </c>
      <c r="D17" s="77">
        <v>0.3</v>
      </c>
      <c r="E17" s="77">
        <v>73</v>
      </c>
      <c r="F17" s="121">
        <v>0.6</v>
      </c>
      <c r="M17" s="35" t="s">
        <v>30</v>
      </c>
      <c r="N17" s="35"/>
      <c r="O17" s="35">
        <v>2567</v>
      </c>
      <c r="P17" s="35">
        <v>100</v>
      </c>
      <c r="Q17" s="35">
        <v>15047</v>
      </c>
      <c r="R17" s="35">
        <v>100</v>
      </c>
    </row>
    <row r="18" spans="2:18" ht="15.75" thickBot="1" x14ac:dyDescent="0.3">
      <c r="B18" s="120" t="s">
        <v>99</v>
      </c>
      <c r="C18" s="77">
        <v>12</v>
      </c>
      <c r="D18" s="77">
        <v>0.6</v>
      </c>
      <c r="E18" s="77">
        <v>45</v>
      </c>
      <c r="F18" s="121">
        <v>0.3</v>
      </c>
      <c r="M18" s="34">
        <v>2018</v>
      </c>
      <c r="N18" s="34"/>
      <c r="O18" s="34"/>
    </row>
    <row r="19" spans="2:18" ht="15.75" thickBot="1" x14ac:dyDescent="0.3">
      <c r="B19" s="120" t="s">
        <v>30</v>
      </c>
      <c r="C19" s="78">
        <v>2073</v>
      </c>
      <c r="D19" s="78">
        <v>100</v>
      </c>
      <c r="E19" s="78">
        <v>13021</v>
      </c>
      <c r="F19" s="123">
        <v>100</v>
      </c>
      <c r="M19" s="35" t="s">
        <v>125</v>
      </c>
      <c r="N19" s="35"/>
      <c r="O19" s="35" t="s">
        <v>126</v>
      </c>
      <c r="P19" s="35" t="s">
        <v>32</v>
      </c>
      <c r="Q19" s="35" t="s">
        <v>127</v>
      </c>
      <c r="R19" s="35" t="s">
        <v>32</v>
      </c>
    </row>
    <row r="20" spans="2:18" x14ac:dyDescent="0.25">
      <c r="B20" s="140"/>
      <c r="C20" s="141"/>
      <c r="D20" s="141"/>
      <c r="E20" s="141"/>
      <c r="F20" s="141"/>
      <c r="M20" s="35" t="s">
        <v>128</v>
      </c>
      <c r="N20" s="35"/>
      <c r="O20" s="35">
        <v>639</v>
      </c>
      <c r="P20" s="35">
        <v>25.9</v>
      </c>
      <c r="Q20" s="35">
        <v>6306</v>
      </c>
      <c r="R20" s="35">
        <v>46</v>
      </c>
    </row>
    <row r="21" spans="2:18" ht="15.75" thickBot="1" x14ac:dyDescent="0.3">
      <c r="B21" s="117">
        <v>2018</v>
      </c>
      <c r="M21" s="35" t="s">
        <v>129</v>
      </c>
      <c r="N21" s="35"/>
      <c r="O21" s="35">
        <v>397</v>
      </c>
      <c r="P21" s="35">
        <v>16.100000000000001</v>
      </c>
      <c r="Q21" s="35">
        <v>1670</v>
      </c>
      <c r="R21" s="35">
        <v>12.2</v>
      </c>
    </row>
    <row r="22" spans="2:18" ht="15.75" thickBot="1" x14ac:dyDescent="0.3">
      <c r="B22" s="349" t="s">
        <v>35</v>
      </c>
      <c r="C22" s="288" t="s">
        <v>83</v>
      </c>
      <c r="D22" s="290"/>
      <c r="E22" s="288" t="s">
        <v>84</v>
      </c>
      <c r="F22" s="350"/>
      <c r="M22" s="35" t="s">
        <v>130</v>
      </c>
      <c r="N22" s="35"/>
      <c r="O22" s="35">
        <v>463</v>
      </c>
      <c r="P22" s="35">
        <v>18.7</v>
      </c>
      <c r="Q22" s="35">
        <v>2456</v>
      </c>
      <c r="R22" s="35">
        <v>17.899999999999999</v>
      </c>
    </row>
    <row r="23" spans="2:18" ht="15.75" thickBot="1" x14ac:dyDescent="0.3">
      <c r="B23" s="268"/>
      <c r="C23" s="20" t="s">
        <v>122</v>
      </c>
      <c r="D23" s="118" t="s">
        <v>32</v>
      </c>
      <c r="E23" s="20" t="s">
        <v>122</v>
      </c>
      <c r="F23" s="119" t="s">
        <v>32</v>
      </c>
      <c r="M23" s="35" t="s">
        <v>118</v>
      </c>
      <c r="N23" s="35"/>
      <c r="O23" s="35">
        <v>623</v>
      </c>
      <c r="P23" s="35">
        <v>25.2</v>
      </c>
      <c r="Q23" s="35">
        <v>1884</v>
      </c>
      <c r="R23" s="35">
        <v>13.7</v>
      </c>
    </row>
    <row r="24" spans="2:18" ht="16.5" thickTop="1" thickBot="1" x14ac:dyDescent="0.3">
      <c r="B24" s="120" t="s">
        <v>97</v>
      </c>
      <c r="C24" s="77">
        <v>681</v>
      </c>
      <c r="D24" s="77">
        <v>33.700000000000003</v>
      </c>
      <c r="E24" s="77">
        <v>2065</v>
      </c>
      <c r="F24" s="121">
        <v>17.5</v>
      </c>
      <c r="M24" s="35" t="s">
        <v>131</v>
      </c>
      <c r="N24" s="35"/>
      <c r="O24" s="35">
        <v>111</v>
      </c>
      <c r="P24" s="35">
        <v>4.5</v>
      </c>
      <c r="Q24" s="35">
        <v>863</v>
      </c>
      <c r="R24" s="35">
        <v>6.3</v>
      </c>
    </row>
    <row r="25" spans="2:18" ht="15.75" thickBot="1" x14ac:dyDescent="0.3">
      <c r="B25" s="120" t="s">
        <v>115</v>
      </c>
      <c r="C25" s="77">
        <v>208</v>
      </c>
      <c r="D25" s="77">
        <v>10.3</v>
      </c>
      <c r="E25" s="77">
        <v>2428</v>
      </c>
      <c r="F25" s="121">
        <v>20.5</v>
      </c>
      <c r="M25" s="35" t="s">
        <v>48</v>
      </c>
      <c r="N25" s="35"/>
      <c r="O25" s="35">
        <v>51</v>
      </c>
      <c r="P25" s="35">
        <v>2.1</v>
      </c>
      <c r="Q25" s="35">
        <v>128</v>
      </c>
      <c r="R25" s="35">
        <v>0.9</v>
      </c>
    </row>
    <row r="26" spans="2:18" ht="23.25" thickBot="1" x14ac:dyDescent="0.3">
      <c r="B26" s="120" t="s">
        <v>116</v>
      </c>
      <c r="C26" s="77">
        <v>127</v>
      </c>
      <c r="D26" s="77">
        <v>6.3</v>
      </c>
      <c r="E26" s="77">
        <v>641</v>
      </c>
      <c r="F26" s="121">
        <v>5.4</v>
      </c>
      <c r="M26" s="35" t="s">
        <v>132</v>
      </c>
      <c r="N26" s="35"/>
      <c r="O26" s="35">
        <v>79</v>
      </c>
      <c r="P26" s="35">
        <v>3.2</v>
      </c>
      <c r="Q26" s="35">
        <v>245</v>
      </c>
      <c r="R26" s="35">
        <v>1.8</v>
      </c>
    </row>
    <row r="27" spans="2:18" ht="23.25" thickBot="1" x14ac:dyDescent="0.3">
      <c r="B27" s="122" t="s">
        <v>117</v>
      </c>
      <c r="C27" s="77">
        <v>341</v>
      </c>
      <c r="D27" s="77">
        <v>16.899999999999999</v>
      </c>
      <c r="E27" s="77">
        <v>3711</v>
      </c>
      <c r="F27" s="121">
        <v>31.4</v>
      </c>
      <c r="M27" s="35" t="s">
        <v>42</v>
      </c>
      <c r="N27" s="35"/>
      <c r="O27" s="35">
        <v>5</v>
      </c>
      <c r="P27" s="35">
        <v>0.2</v>
      </c>
      <c r="Q27" s="35">
        <v>18</v>
      </c>
      <c r="R27" s="35">
        <v>0.1</v>
      </c>
    </row>
    <row r="28" spans="2:18" ht="15.75" thickBot="1" x14ac:dyDescent="0.3">
      <c r="B28" s="120" t="s">
        <v>118</v>
      </c>
      <c r="C28" s="77">
        <v>500</v>
      </c>
      <c r="D28" s="77">
        <v>24.8</v>
      </c>
      <c r="E28" s="77">
        <v>2065</v>
      </c>
      <c r="F28" s="121">
        <v>17.5</v>
      </c>
      <c r="M28" s="35" t="s">
        <v>99</v>
      </c>
      <c r="N28" s="35"/>
      <c r="O28" s="35">
        <v>102</v>
      </c>
      <c r="P28" s="35">
        <v>4.0999999999999996</v>
      </c>
      <c r="Q28" s="35">
        <v>145</v>
      </c>
      <c r="R28" s="35">
        <v>1.1000000000000001</v>
      </c>
    </row>
    <row r="29" spans="2:18" ht="23.25" thickBot="1" x14ac:dyDescent="0.3">
      <c r="B29" s="120" t="s">
        <v>119</v>
      </c>
      <c r="C29" s="77">
        <v>42</v>
      </c>
      <c r="D29" s="77">
        <v>2.1</v>
      </c>
      <c r="E29" s="77">
        <v>362</v>
      </c>
      <c r="F29" s="121">
        <v>3.1</v>
      </c>
      <c r="M29" s="35" t="s">
        <v>30</v>
      </c>
      <c r="N29" s="35"/>
      <c r="O29" s="35">
        <v>2470</v>
      </c>
      <c r="P29" s="35">
        <v>100</v>
      </c>
      <c r="Q29" s="35">
        <v>13715</v>
      </c>
      <c r="R29" s="35">
        <v>100</v>
      </c>
    </row>
    <row r="30" spans="2:18" ht="15.75" thickBot="1" x14ac:dyDescent="0.3">
      <c r="B30" s="120" t="s">
        <v>120</v>
      </c>
      <c r="C30" s="77">
        <v>48</v>
      </c>
      <c r="D30" s="77">
        <v>2.4</v>
      </c>
      <c r="E30" s="77">
        <v>121</v>
      </c>
      <c r="F30" s="121">
        <v>1</v>
      </c>
    </row>
    <row r="31" spans="2:18" ht="15.75" thickBot="1" x14ac:dyDescent="0.3">
      <c r="B31" s="120" t="s">
        <v>121</v>
      </c>
      <c r="C31" s="77">
        <v>56</v>
      </c>
      <c r="D31" s="77">
        <v>2.8</v>
      </c>
      <c r="E31" s="77">
        <v>357</v>
      </c>
      <c r="F31" s="121">
        <v>3</v>
      </c>
    </row>
    <row r="32" spans="2:18" ht="15.75" thickBot="1" x14ac:dyDescent="0.3">
      <c r="B32" s="120" t="s">
        <v>42</v>
      </c>
      <c r="C32" s="77">
        <v>3</v>
      </c>
      <c r="D32" s="77">
        <v>0.1</v>
      </c>
      <c r="E32" s="77">
        <v>26</v>
      </c>
      <c r="F32" s="121">
        <v>0.2</v>
      </c>
      <c r="M32" s="34">
        <v>2017</v>
      </c>
      <c r="N32" s="34"/>
    </row>
    <row r="33" spans="2:18" ht="16.5" customHeight="1" thickBot="1" x14ac:dyDescent="0.3">
      <c r="B33" s="120" t="s">
        <v>99</v>
      </c>
      <c r="C33" s="77">
        <v>14</v>
      </c>
      <c r="D33" s="77">
        <v>0.7</v>
      </c>
      <c r="E33" s="77">
        <v>41</v>
      </c>
      <c r="F33" s="121">
        <v>0.3</v>
      </c>
      <c r="M33" s="72" t="s">
        <v>125</v>
      </c>
      <c r="N33" s="72"/>
      <c r="O33" s="72" t="s">
        <v>133</v>
      </c>
      <c r="P33" s="72" t="s">
        <v>32</v>
      </c>
      <c r="Q33" s="72" t="s">
        <v>134</v>
      </c>
      <c r="R33" s="72" t="s">
        <v>32</v>
      </c>
    </row>
    <row r="34" spans="2:18" ht="15.75" thickBot="1" x14ac:dyDescent="0.3">
      <c r="B34" s="120" t="s">
        <v>30</v>
      </c>
      <c r="C34" s="78">
        <v>2020</v>
      </c>
      <c r="D34" s="78">
        <v>100</v>
      </c>
      <c r="E34" s="78">
        <v>11817</v>
      </c>
      <c r="F34" s="78">
        <v>100</v>
      </c>
      <c r="M34" s="72"/>
      <c r="N34" s="72"/>
      <c r="O34" s="72"/>
      <c r="P34" s="72"/>
      <c r="Q34" s="72" t="s">
        <v>135</v>
      </c>
      <c r="R34" s="72"/>
    </row>
    <row r="35" spans="2:18" x14ac:dyDescent="0.25">
      <c r="B35" s="113"/>
      <c r="M35" s="35" t="s">
        <v>128</v>
      </c>
      <c r="N35" s="35"/>
      <c r="O35" s="35">
        <v>637</v>
      </c>
      <c r="P35" s="35">
        <v>28.8</v>
      </c>
      <c r="Q35" s="35">
        <v>5902</v>
      </c>
      <c r="R35" s="35">
        <v>46.4</v>
      </c>
    </row>
    <row r="36" spans="2:18" x14ac:dyDescent="0.25">
      <c r="B36" s="113"/>
      <c r="M36" s="35" t="s">
        <v>129</v>
      </c>
      <c r="N36" s="35"/>
      <c r="O36" s="35">
        <v>318</v>
      </c>
      <c r="P36" s="35">
        <v>14.4</v>
      </c>
      <c r="Q36" s="35">
        <v>1682</v>
      </c>
      <c r="R36" s="35">
        <v>13.2</v>
      </c>
    </row>
    <row r="37" spans="2:18" ht="15.75" thickBot="1" x14ac:dyDescent="0.3">
      <c r="B37" s="125">
        <v>2017</v>
      </c>
      <c r="M37" s="35" t="s">
        <v>130</v>
      </c>
      <c r="N37" s="35"/>
      <c r="O37" s="35">
        <v>424</v>
      </c>
      <c r="P37" s="35">
        <v>19.2</v>
      </c>
      <c r="Q37" s="35">
        <v>2254</v>
      </c>
      <c r="R37" s="35">
        <v>17.7</v>
      </c>
    </row>
    <row r="38" spans="2:18" ht="16.5" thickTop="1" thickBot="1" x14ac:dyDescent="0.3">
      <c r="B38" s="351" t="s">
        <v>35</v>
      </c>
      <c r="C38" s="353" t="s">
        <v>83</v>
      </c>
      <c r="D38" s="354"/>
      <c r="E38" s="353" t="s">
        <v>84</v>
      </c>
      <c r="F38" s="355"/>
      <c r="M38" s="35" t="s">
        <v>118</v>
      </c>
      <c r="N38" s="35"/>
      <c r="O38" s="35">
        <v>564</v>
      </c>
      <c r="P38" s="35">
        <v>25.5</v>
      </c>
      <c r="Q38" s="35">
        <v>1751</v>
      </c>
      <c r="R38" s="35">
        <v>13.8</v>
      </c>
    </row>
    <row r="39" spans="2:18" ht="15.75" thickBot="1" x14ac:dyDescent="0.3">
      <c r="B39" s="352"/>
      <c r="C39" s="126" t="s">
        <v>123</v>
      </c>
      <c r="D39" s="127" t="s">
        <v>32</v>
      </c>
      <c r="E39" s="126" t="s">
        <v>123</v>
      </c>
      <c r="F39" s="128" t="s">
        <v>32</v>
      </c>
      <c r="M39" s="35" t="s">
        <v>131</v>
      </c>
      <c r="N39" s="35"/>
      <c r="O39" s="35">
        <v>88</v>
      </c>
      <c r="P39" s="35">
        <v>4</v>
      </c>
      <c r="Q39" s="35">
        <v>793</v>
      </c>
      <c r="R39" s="35">
        <v>6.2</v>
      </c>
    </row>
    <row r="40" spans="2:18" ht="16.5" thickTop="1" thickBot="1" x14ac:dyDescent="0.3">
      <c r="B40" s="129" t="s">
        <v>97</v>
      </c>
      <c r="C40" s="130">
        <v>710</v>
      </c>
      <c r="D40" s="130">
        <v>38.9</v>
      </c>
      <c r="E40" s="130">
        <v>1873</v>
      </c>
      <c r="F40" s="131">
        <v>17.8</v>
      </c>
      <c r="M40" s="35" t="s">
        <v>136</v>
      </c>
      <c r="N40" s="35"/>
      <c r="O40" s="35">
        <v>56</v>
      </c>
      <c r="P40" s="35">
        <v>2.5</v>
      </c>
      <c r="Q40" s="35">
        <v>128</v>
      </c>
      <c r="R40" s="35">
        <v>1</v>
      </c>
    </row>
    <row r="41" spans="2:18" ht="15.75" thickBot="1" x14ac:dyDescent="0.3">
      <c r="B41" s="129" t="s">
        <v>115</v>
      </c>
      <c r="C41" s="130">
        <v>225</v>
      </c>
      <c r="D41" s="130">
        <v>12.3</v>
      </c>
      <c r="E41" s="130">
        <v>2169</v>
      </c>
      <c r="F41" s="131">
        <v>20.6</v>
      </c>
      <c r="M41" s="35" t="s">
        <v>99</v>
      </c>
      <c r="N41" s="35"/>
      <c r="O41" s="35">
        <v>124</v>
      </c>
      <c r="P41" s="35">
        <v>5.6</v>
      </c>
      <c r="Q41" s="35">
        <v>199</v>
      </c>
      <c r="R41" s="35">
        <v>1.6</v>
      </c>
    </row>
    <row r="42" spans="2:18" ht="23.25" thickBot="1" x14ac:dyDescent="0.3">
      <c r="B42" s="129" t="s">
        <v>116</v>
      </c>
      <c r="C42" s="130">
        <v>85</v>
      </c>
      <c r="D42" s="130">
        <v>4.7</v>
      </c>
      <c r="E42" s="130">
        <v>576</v>
      </c>
      <c r="F42" s="131">
        <v>5.5</v>
      </c>
      <c r="M42" s="35" t="s">
        <v>30</v>
      </c>
      <c r="N42" s="35"/>
      <c r="O42" s="35">
        <v>2211</v>
      </c>
      <c r="P42" s="35">
        <v>100</v>
      </c>
      <c r="Q42" s="35">
        <v>12709</v>
      </c>
      <c r="R42" s="35">
        <v>100</v>
      </c>
    </row>
    <row r="43" spans="2:18" ht="23.25" thickBot="1" x14ac:dyDescent="0.3">
      <c r="B43" s="129" t="s">
        <v>117</v>
      </c>
      <c r="C43" s="130">
        <v>269</v>
      </c>
      <c r="D43" s="130">
        <v>14.8</v>
      </c>
      <c r="E43" s="130">
        <v>3425</v>
      </c>
      <c r="F43" s="131">
        <v>32.6</v>
      </c>
      <c r="O43" s="34">
        <v>2016</v>
      </c>
    </row>
    <row r="44" spans="2:18" ht="24" customHeight="1" thickBot="1" x14ac:dyDescent="0.3">
      <c r="B44" s="129" t="s">
        <v>118</v>
      </c>
      <c r="C44" s="130">
        <v>453</v>
      </c>
      <c r="D44" s="130">
        <v>24.8</v>
      </c>
      <c r="E44" s="130">
        <v>1903</v>
      </c>
      <c r="F44" s="131">
        <v>18.100000000000001</v>
      </c>
      <c r="M44" s="149" t="s">
        <v>125</v>
      </c>
      <c r="N44" s="217"/>
      <c r="O44" s="363" t="s">
        <v>133</v>
      </c>
      <c r="P44" s="366" t="s">
        <v>32</v>
      </c>
      <c r="Q44" s="150" t="s">
        <v>134</v>
      </c>
      <c r="R44" s="150" t="s">
        <v>32</v>
      </c>
    </row>
    <row r="45" spans="2:18" ht="23.25" thickBot="1" x14ac:dyDescent="0.3">
      <c r="B45" s="129" t="s">
        <v>119</v>
      </c>
      <c r="C45" s="130">
        <v>21</v>
      </c>
      <c r="D45" s="130">
        <v>1.2</v>
      </c>
      <c r="E45" s="130">
        <v>395</v>
      </c>
      <c r="F45" s="131">
        <v>3.8</v>
      </c>
      <c r="M45" s="149"/>
      <c r="N45" s="218"/>
      <c r="O45" s="364"/>
      <c r="P45" s="367"/>
      <c r="Q45" s="150" t="s">
        <v>127</v>
      </c>
      <c r="R45" s="150"/>
    </row>
    <row r="46" spans="2:18" ht="15.75" thickBot="1" x14ac:dyDescent="0.3">
      <c r="B46" s="129" t="s">
        <v>120</v>
      </c>
      <c r="C46" s="130">
        <v>40</v>
      </c>
      <c r="D46" s="130">
        <v>2.2000000000000002</v>
      </c>
      <c r="E46" s="130">
        <v>116</v>
      </c>
      <c r="F46" s="131">
        <v>1.1000000000000001</v>
      </c>
      <c r="M46" s="149"/>
      <c r="N46" s="219"/>
      <c r="O46" s="365"/>
      <c r="P46" s="368"/>
      <c r="Q46" s="150" t="s">
        <v>13</v>
      </c>
      <c r="R46" s="150"/>
    </row>
    <row r="47" spans="2:18" ht="15.75" thickBot="1" x14ac:dyDescent="0.3">
      <c r="B47" s="132" t="s">
        <v>99</v>
      </c>
      <c r="C47" s="133">
        <v>20</v>
      </c>
      <c r="D47" s="133">
        <v>1.1000000000000001</v>
      </c>
      <c r="E47" s="133">
        <v>59</v>
      </c>
      <c r="F47" s="134">
        <v>0.6</v>
      </c>
      <c r="M47" s="35" t="s">
        <v>128</v>
      </c>
      <c r="N47" s="35"/>
      <c r="O47" s="35">
        <v>690</v>
      </c>
      <c r="P47" s="35">
        <v>28.6</v>
      </c>
      <c r="Q47" s="35">
        <v>5463</v>
      </c>
      <c r="R47" s="35">
        <v>47</v>
      </c>
    </row>
    <row r="48" spans="2:18" ht="16.5" thickTop="1" thickBot="1" x14ac:dyDescent="0.3">
      <c r="B48" s="132" t="s">
        <v>30</v>
      </c>
      <c r="C48" s="135">
        <v>1823</v>
      </c>
      <c r="D48" s="135">
        <v>100</v>
      </c>
      <c r="E48" s="135">
        <v>10516</v>
      </c>
      <c r="F48" s="136">
        <v>100</v>
      </c>
      <c r="M48" s="35" t="s">
        <v>129</v>
      </c>
      <c r="N48" s="35"/>
      <c r="O48" s="35">
        <v>379</v>
      </c>
      <c r="P48" s="35">
        <v>15.7</v>
      </c>
      <c r="Q48" s="35">
        <v>1446</v>
      </c>
      <c r="R48" s="35">
        <v>12.4</v>
      </c>
    </row>
    <row r="49" spans="2:18" ht="15.75" thickTop="1" x14ac:dyDescent="0.25">
      <c r="B49" s="142"/>
      <c r="C49" s="143"/>
      <c r="D49" s="143"/>
      <c r="E49" s="143"/>
      <c r="F49" s="143"/>
      <c r="M49" s="35" t="s">
        <v>130</v>
      </c>
      <c r="N49" s="35"/>
      <c r="O49" s="35">
        <v>471</v>
      </c>
      <c r="P49" s="35">
        <v>19.5</v>
      </c>
      <c r="Q49" s="35">
        <v>2154</v>
      </c>
      <c r="R49" s="35">
        <v>18.5</v>
      </c>
    </row>
    <row r="50" spans="2:18" x14ac:dyDescent="0.25">
      <c r="B50" s="137"/>
      <c r="M50" s="35" t="s">
        <v>118</v>
      </c>
      <c r="N50" s="35"/>
      <c r="O50" s="35">
        <v>547</v>
      </c>
      <c r="P50" s="35">
        <v>22.7</v>
      </c>
      <c r="Q50" s="35">
        <v>1429</v>
      </c>
      <c r="R50" s="35">
        <v>12.3</v>
      </c>
    </row>
    <row r="51" spans="2:18" ht="15.75" thickBot="1" x14ac:dyDescent="0.3">
      <c r="B51" s="356">
        <v>2016</v>
      </c>
      <c r="C51" s="356"/>
      <c r="D51" s="356"/>
      <c r="E51" s="357"/>
      <c r="F51" s="114"/>
      <c r="M51" s="35" t="s">
        <v>131</v>
      </c>
      <c r="N51" s="35"/>
      <c r="O51" s="35">
        <v>130</v>
      </c>
      <c r="P51" s="35">
        <v>5.4</v>
      </c>
      <c r="Q51" s="35">
        <v>803</v>
      </c>
      <c r="R51" s="35">
        <v>6.9</v>
      </c>
    </row>
    <row r="52" spans="2:18" ht="16.5" thickTop="1" thickBot="1" x14ac:dyDescent="0.3">
      <c r="B52" s="358" t="s">
        <v>35</v>
      </c>
      <c r="C52" s="360" t="s">
        <v>83</v>
      </c>
      <c r="D52" s="361"/>
      <c r="E52" s="360" t="s">
        <v>84</v>
      </c>
      <c r="F52" s="362"/>
      <c r="M52" s="35" t="s">
        <v>136</v>
      </c>
      <c r="N52" s="35"/>
      <c r="O52" s="35">
        <v>77</v>
      </c>
      <c r="P52" s="35">
        <v>3.2</v>
      </c>
      <c r="Q52" s="35">
        <v>148</v>
      </c>
      <c r="R52" s="35">
        <v>1.3</v>
      </c>
    </row>
    <row r="53" spans="2:18" ht="15.75" thickBot="1" x14ac:dyDescent="0.3">
      <c r="B53" s="359"/>
      <c r="C53" s="64" t="s">
        <v>104</v>
      </c>
      <c r="D53" s="105" t="s">
        <v>32</v>
      </c>
      <c r="E53" s="64" t="s">
        <v>104</v>
      </c>
      <c r="F53" s="106" t="s">
        <v>32</v>
      </c>
      <c r="M53" s="35" t="s">
        <v>99</v>
      </c>
      <c r="N53" s="35"/>
      <c r="O53" s="35">
        <v>120</v>
      </c>
      <c r="P53" s="35">
        <v>5</v>
      </c>
      <c r="Q53" s="35">
        <v>185</v>
      </c>
      <c r="R53" s="35">
        <v>1.6</v>
      </c>
    </row>
    <row r="54" spans="2:18" ht="16.5" thickTop="1" thickBot="1" x14ac:dyDescent="0.3">
      <c r="B54" s="107" t="s">
        <v>97</v>
      </c>
      <c r="C54" s="12">
        <v>824</v>
      </c>
      <c r="D54" s="12">
        <v>39.5</v>
      </c>
      <c r="E54" s="12">
        <v>1877</v>
      </c>
      <c r="F54" s="108">
        <v>18</v>
      </c>
      <c r="M54" s="35" t="s">
        <v>30</v>
      </c>
      <c r="N54" s="35"/>
      <c r="O54" s="35">
        <v>2414</v>
      </c>
      <c r="P54" s="35">
        <v>100</v>
      </c>
      <c r="Q54" s="35">
        <v>11628</v>
      </c>
      <c r="R54" s="35">
        <v>100</v>
      </c>
    </row>
    <row r="55" spans="2:18" ht="15.75" thickBot="1" x14ac:dyDescent="0.3">
      <c r="B55" s="107" t="s">
        <v>115</v>
      </c>
      <c r="C55" s="12">
        <v>222</v>
      </c>
      <c r="D55" s="12">
        <v>10.7</v>
      </c>
      <c r="E55" s="12">
        <v>2251</v>
      </c>
      <c r="F55" s="108">
        <v>21.6</v>
      </c>
    </row>
    <row r="56" spans="2:18" ht="36.75" thickBot="1" x14ac:dyDescent="0.3">
      <c r="B56" s="107" t="s">
        <v>116</v>
      </c>
      <c r="C56" s="12">
        <v>99</v>
      </c>
      <c r="D56" s="12">
        <v>4.8</v>
      </c>
      <c r="E56" s="12">
        <v>584</v>
      </c>
      <c r="F56" s="108">
        <v>5.6</v>
      </c>
      <c r="M56">
        <v>2015</v>
      </c>
    </row>
    <row r="57" spans="2:18" ht="25.5" thickTop="1" thickBot="1" x14ac:dyDescent="0.3">
      <c r="B57" s="107" t="s">
        <v>117</v>
      </c>
      <c r="C57" s="12">
        <v>364</v>
      </c>
      <c r="D57" s="12">
        <v>17.5</v>
      </c>
      <c r="E57" s="12">
        <v>3393</v>
      </c>
      <c r="F57" s="108">
        <v>32.5</v>
      </c>
      <c r="M57" s="369" t="s">
        <v>125</v>
      </c>
      <c r="N57" s="211"/>
      <c r="O57" s="258" t="s">
        <v>133</v>
      </c>
      <c r="P57" s="373" t="s">
        <v>32</v>
      </c>
      <c r="Q57" s="19" t="s">
        <v>134</v>
      </c>
      <c r="R57" s="377" t="s">
        <v>32</v>
      </c>
    </row>
    <row r="58" spans="2:18" ht="15.75" thickBot="1" x14ac:dyDescent="0.3">
      <c r="B58" s="107" t="s">
        <v>118</v>
      </c>
      <c r="C58" s="12">
        <v>437</v>
      </c>
      <c r="D58" s="12">
        <v>21</v>
      </c>
      <c r="E58" s="12">
        <v>1629</v>
      </c>
      <c r="F58" s="108">
        <v>15.6</v>
      </c>
      <c r="M58" s="370"/>
      <c r="N58" s="212"/>
      <c r="O58" s="372"/>
      <c r="P58" s="374"/>
      <c r="Q58" s="192" t="s">
        <v>127</v>
      </c>
      <c r="R58" s="378"/>
    </row>
    <row r="59" spans="2:18" ht="24.75" thickBot="1" x14ac:dyDescent="0.3">
      <c r="B59" s="107" t="s">
        <v>119</v>
      </c>
      <c r="C59" s="12">
        <v>47</v>
      </c>
      <c r="D59" s="12">
        <v>2.2999999999999998</v>
      </c>
      <c r="E59" s="12">
        <v>458</v>
      </c>
      <c r="F59" s="108">
        <v>4.4000000000000004</v>
      </c>
      <c r="M59" s="371"/>
      <c r="N59" s="213"/>
      <c r="O59" s="259"/>
      <c r="P59" s="375"/>
      <c r="Q59" s="20" t="s">
        <v>13</v>
      </c>
      <c r="R59" s="379"/>
    </row>
    <row r="60" spans="2:18" ht="15.75" thickBot="1" x14ac:dyDescent="0.3">
      <c r="B60" s="107" t="s">
        <v>120</v>
      </c>
      <c r="C60" s="12">
        <v>69</v>
      </c>
      <c r="D60" s="12">
        <v>3.3</v>
      </c>
      <c r="E60" s="12">
        <v>145</v>
      </c>
      <c r="F60" s="108">
        <v>1.4</v>
      </c>
      <c r="M60" s="193" t="s">
        <v>128</v>
      </c>
      <c r="N60" s="220"/>
      <c r="O60" s="77">
        <v>637</v>
      </c>
      <c r="P60" s="77">
        <v>29.7</v>
      </c>
      <c r="Q60" s="77">
        <v>6878</v>
      </c>
      <c r="R60" s="121">
        <v>49.8</v>
      </c>
    </row>
    <row r="61" spans="2:18" ht="15.75" thickBot="1" x14ac:dyDescent="0.3">
      <c r="B61" s="110" t="s">
        <v>99</v>
      </c>
      <c r="C61" s="58">
        <v>22</v>
      </c>
      <c r="D61" s="58">
        <v>1.1000000000000001</v>
      </c>
      <c r="E61" s="58">
        <v>101</v>
      </c>
      <c r="F61" s="111">
        <v>1</v>
      </c>
      <c r="M61" s="193" t="s">
        <v>129</v>
      </c>
      <c r="N61" s="220"/>
      <c r="O61" s="77">
        <v>357</v>
      </c>
      <c r="P61" s="77">
        <v>16.7</v>
      </c>
      <c r="Q61" s="77">
        <v>1521</v>
      </c>
      <c r="R61" s="121">
        <v>11</v>
      </c>
    </row>
    <row r="62" spans="2:18" ht="16.5" thickTop="1" thickBot="1" x14ac:dyDescent="0.3">
      <c r="B62" s="110" t="s">
        <v>30</v>
      </c>
      <c r="C62" s="59">
        <v>2084</v>
      </c>
      <c r="D62" s="59">
        <v>100</v>
      </c>
      <c r="E62" s="59">
        <v>10438</v>
      </c>
      <c r="F62" s="112">
        <v>100</v>
      </c>
      <c r="M62" s="193" t="s">
        <v>130</v>
      </c>
      <c r="N62" s="220"/>
      <c r="O62" s="77">
        <v>418</v>
      </c>
      <c r="P62" s="77">
        <v>19.5</v>
      </c>
      <c r="Q62" s="77">
        <v>2475</v>
      </c>
      <c r="R62" s="121">
        <v>17.899999999999999</v>
      </c>
    </row>
    <row r="63" spans="2:18" ht="16.5" thickTop="1" thickBot="1" x14ac:dyDescent="0.3">
      <c r="B63" s="138"/>
      <c r="C63" s="139">
        <v>2015</v>
      </c>
      <c r="D63" s="114"/>
      <c r="E63" s="114"/>
      <c r="F63" s="114"/>
      <c r="M63" s="193" t="s">
        <v>118</v>
      </c>
      <c r="N63" s="220"/>
      <c r="O63" s="77">
        <v>409</v>
      </c>
      <c r="P63" s="77">
        <v>19.100000000000001</v>
      </c>
      <c r="Q63" s="77">
        <v>1519</v>
      </c>
      <c r="R63" s="121">
        <v>11</v>
      </c>
    </row>
    <row r="64" spans="2:18" ht="16.5" thickTop="1" thickBot="1" x14ac:dyDescent="0.3">
      <c r="B64" s="358" t="s">
        <v>35</v>
      </c>
      <c r="C64" s="360" t="s">
        <v>83</v>
      </c>
      <c r="D64" s="361"/>
      <c r="E64" s="360" t="s">
        <v>84</v>
      </c>
      <c r="F64" s="362"/>
      <c r="M64" s="193" t="s">
        <v>131</v>
      </c>
      <c r="N64" s="220"/>
      <c r="O64" s="77">
        <v>119</v>
      </c>
      <c r="P64" s="77">
        <v>5.6</v>
      </c>
      <c r="Q64" s="77">
        <v>939</v>
      </c>
      <c r="R64" s="121">
        <v>6.8</v>
      </c>
    </row>
    <row r="65" spans="2:31" ht="15.75" thickBot="1" x14ac:dyDescent="0.3">
      <c r="B65" s="359"/>
      <c r="C65" s="64" t="s">
        <v>104</v>
      </c>
      <c r="D65" s="105" t="s">
        <v>32</v>
      </c>
      <c r="E65" s="64" t="s">
        <v>104</v>
      </c>
      <c r="F65" s="106" t="s">
        <v>32</v>
      </c>
      <c r="M65" s="193" t="s">
        <v>136</v>
      </c>
      <c r="N65" s="220"/>
      <c r="O65" s="77">
        <v>65</v>
      </c>
      <c r="P65" s="77">
        <v>3</v>
      </c>
      <c r="Q65" s="77">
        <v>139</v>
      </c>
      <c r="R65" s="121">
        <v>1</v>
      </c>
    </row>
    <row r="66" spans="2:31" ht="16.5" thickTop="1" thickBot="1" x14ac:dyDescent="0.3">
      <c r="B66" s="107" t="s">
        <v>97</v>
      </c>
      <c r="C66" s="12">
        <v>831</v>
      </c>
      <c r="D66" s="12">
        <v>46.1</v>
      </c>
      <c r="E66" s="12">
        <v>2185</v>
      </c>
      <c r="F66" s="108">
        <v>20.7</v>
      </c>
      <c r="M66" s="194" t="s">
        <v>99</v>
      </c>
      <c r="N66" s="221"/>
      <c r="O66" s="195">
        <v>137</v>
      </c>
      <c r="P66" s="195">
        <v>6.4</v>
      </c>
      <c r="Q66" s="195">
        <v>332</v>
      </c>
      <c r="R66" s="196">
        <v>2.4</v>
      </c>
    </row>
    <row r="67" spans="2:31" ht="15.75" thickBot="1" x14ac:dyDescent="0.3">
      <c r="B67" s="107" t="s">
        <v>115</v>
      </c>
      <c r="C67" s="12">
        <v>189</v>
      </c>
      <c r="D67" s="12">
        <v>10.5</v>
      </c>
      <c r="E67" s="12">
        <v>2384</v>
      </c>
      <c r="F67" s="108">
        <v>22.6</v>
      </c>
      <c r="M67" s="194" t="s">
        <v>30</v>
      </c>
      <c r="N67" s="221"/>
      <c r="O67" s="197">
        <v>2142</v>
      </c>
      <c r="P67" s="197">
        <v>100</v>
      </c>
      <c r="Q67" s="197">
        <v>13803</v>
      </c>
      <c r="R67" s="198">
        <v>100</v>
      </c>
    </row>
    <row r="68" spans="2:31" ht="36.75" thickBot="1" x14ac:dyDescent="0.3">
      <c r="B68" s="107" t="s">
        <v>116</v>
      </c>
      <c r="C68" s="12">
        <v>106</v>
      </c>
      <c r="D68" s="12">
        <v>5.9</v>
      </c>
      <c r="E68" s="12">
        <v>646</v>
      </c>
      <c r="F68" s="108">
        <v>6.1</v>
      </c>
    </row>
    <row r="69" spans="2:31" ht="24.75" thickBot="1" x14ac:dyDescent="0.3">
      <c r="B69" s="107" t="s">
        <v>117</v>
      </c>
      <c r="C69" s="12">
        <v>229</v>
      </c>
      <c r="D69" s="12">
        <v>12.7</v>
      </c>
      <c r="E69" s="12">
        <v>3113</v>
      </c>
      <c r="F69" s="108">
        <v>29.5</v>
      </c>
    </row>
    <row r="70" spans="2:31" ht="15.75" thickBot="1" x14ac:dyDescent="0.3">
      <c r="B70" s="107" t="s">
        <v>118</v>
      </c>
      <c r="C70" s="12">
        <v>323</v>
      </c>
      <c r="D70" s="12">
        <v>17.899999999999999</v>
      </c>
      <c r="E70" s="12">
        <v>1510</v>
      </c>
      <c r="F70" s="108">
        <v>14.3</v>
      </c>
    </row>
    <row r="71" spans="2:31" ht="24.75" thickBot="1" x14ac:dyDescent="0.3">
      <c r="B71" s="107" t="s">
        <v>119</v>
      </c>
      <c r="C71" s="12">
        <v>27</v>
      </c>
      <c r="D71" s="12">
        <v>1.5</v>
      </c>
      <c r="E71" s="12">
        <v>456</v>
      </c>
      <c r="F71" s="108">
        <v>4.3</v>
      </c>
      <c r="K71" t="s">
        <v>83</v>
      </c>
      <c r="L71" s="223" t="s">
        <v>190</v>
      </c>
      <c r="M71" t="s">
        <v>84</v>
      </c>
      <c r="N71" s="223" t="s">
        <v>190</v>
      </c>
      <c r="O71" t="s">
        <v>30</v>
      </c>
      <c r="S71" t="s">
        <v>83</v>
      </c>
      <c r="T71" t="s">
        <v>84</v>
      </c>
      <c r="U71" t="s">
        <v>30</v>
      </c>
    </row>
    <row r="72" spans="2:31" ht="16.5" thickBot="1" x14ac:dyDescent="0.35">
      <c r="B72" s="107" t="s">
        <v>120</v>
      </c>
      <c r="C72" s="12">
        <v>60</v>
      </c>
      <c r="D72" s="12">
        <v>3.3</v>
      </c>
      <c r="E72" s="12">
        <v>140</v>
      </c>
      <c r="F72" s="108">
        <v>1.3</v>
      </c>
      <c r="I72" s="199">
        <v>2015</v>
      </c>
      <c r="J72" t="s">
        <v>140</v>
      </c>
      <c r="K72">
        <v>49</v>
      </c>
      <c r="L72" s="376">
        <v>3.6207409479504301E-5</v>
      </c>
      <c r="M72">
        <v>196</v>
      </c>
      <c r="N72">
        <v>0.6521495275240341</v>
      </c>
      <c r="O72">
        <f>SUM(K72,M72)</f>
        <v>245</v>
      </c>
      <c r="R72" t="s">
        <v>140</v>
      </c>
      <c r="S72" t="e">
        <f>#REF!*(O72/#REF!)</f>
        <v>#REF!</v>
      </c>
      <c r="T72" t="e">
        <f>#REF!*(O72/#REF!)</f>
        <v>#REF!</v>
      </c>
      <c r="U72" t="e">
        <f>SUM(S72:T72)</f>
        <v>#REF!</v>
      </c>
      <c r="X72" s="222" t="s">
        <v>189</v>
      </c>
    </row>
    <row r="73" spans="2:31" x14ac:dyDescent="0.25">
      <c r="J73" t="s">
        <v>141</v>
      </c>
      <c r="K73">
        <v>781</v>
      </c>
      <c r="L73" s="376"/>
      <c r="M73">
        <v>4887</v>
      </c>
      <c r="O73">
        <f>SUM(K73,M73)</f>
        <v>5668</v>
      </c>
      <c r="R73" t="s">
        <v>141</v>
      </c>
      <c r="S73" t="e">
        <f>#REF!*(O73/#REF!)</f>
        <v>#REF!</v>
      </c>
      <c r="T73" t="e">
        <f>#REF!*(O73/#REF!)</f>
        <v>#REF!</v>
      </c>
      <c r="U73" t="e">
        <f t="shared" ref="U73:U81" si="0">SUM(S73:T73)</f>
        <v>#REF!</v>
      </c>
      <c r="AB73" t="s">
        <v>195</v>
      </c>
      <c r="AC73" t="e">
        <f>_xlfn.CHISQ.TEST(K72:K80,S72:S80)</f>
        <v>#REF!</v>
      </c>
      <c r="AD73" t="s">
        <v>190</v>
      </c>
      <c r="AE73" t="e">
        <f>_xlfn.CHISQ.DIST.RT(AC73,8)</f>
        <v>#REF!</v>
      </c>
    </row>
    <row r="74" spans="2:31" x14ac:dyDescent="0.25">
      <c r="J74" t="s">
        <v>142</v>
      </c>
      <c r="K74">
        <v>393</v>
      </c>
      <c r="L74" s="376"/>
      <c r="M74">
        <v>1925</v>
      </c>
      <c r="O74">
        <f t="shared" ref="O74:O80" si="1">SUM(K74:M74)</f>
        <v>2318</v>
      </c>
      <c r="R74" t="s">
        <v>142</v>
      </c>
      <c r="S74" t="e">
        <f>#REF!*(O74/#REF!)</f>
        <v>#REF!</v>
      </c>
      <c r="T74" t="e">
        <f>#REF!*(O74/#REF!)</f>
        <v>#REF!</v>
      </c>
      <c r="U74" t="e">
        <f t="shared" si="0"/>
        <v>#REF!</v>
      </c>
      <c r="AC74" t="e">
        <f>_xlfn.CHISQ.TEST(M72:M80,T72:T80)</f>
        <v>#REF!</v>
      </c>
      <c r="AE74" t="e">
        <f>_xlfn.CHISQ.DIST.RT(AC74,8)</f>
        <v>#REF!</v>
      </c>
    </row>
    <row r="75" spans="2:31" x14ac:dyDescent="0.25">
      <c r="B75" s="151" t="s">
        <v>137</v>
      </c>
      <c r="J75" t="s">
        <v>143</v>
      </c>
      <c r="K75">
        <v>23</v>
      </c>
      <c r="L75" s="376"/>
      <c r="M75">
        <v>181</v>
      </c>
      <c r="O75">
        <f t="shared" si="1"/>
        <v>204</v>
      </c>
      <c r="R75" t="s">
        <v>143</v>
      </c>
      <c r="S75" t="e">
        <f>#REF!*(O75/#REF!)</f>
        <v>#REF!</v>
      </c>
      <c r="T75" t="e">
        <f>#REF!*(O75/#REF!)</f>
        <v>#REF!</v>
      </c>
      <c r="U75" t="e">
        <f t="shared" si="0"/>
        <v>#REF!</v>
      </c>
    </row>
    <row r="76" spans="2:31" ht="15.75" thickBot="1" x14ac:dyDescent="0.3">
      <c r="B76" s="152">
        <v>2019</v>
      </c>
      <c r="J76" t="s">
        <v>144</v>
      </c>
      <c r="K76">
        <v>1</v>
      </c>
      <c r="L76" s="376"/>
      <c r="M76">
        <v>14</v>
      </c>
      <c r="O76">
        <f t="shared" si="1"/>
        <v>15</v>
      </c>
      <c r="R76" t="s">
        <v>144</v>
      </c>
      <c r="S76" t="e">
        <f>#REF!*(O76/#REF!)</f>
        <v>#REF!</v>
      </c>
      <c r="T76" t="e">
        <f>#REF!*(O76/#REF!)</f>
        <v>#REF!</v>
      </c>
      <c r="U76" t="e">
        <f t="shared" si="0"/>
        <v>#REF!</v>
      </c>
      <c r="AC76" t="e">
        <f>_xlfn.CHISQ.TEST(K72:K80,S72:S80)</f>
        <v>#REF!</v>
      </c>
    </row>
    <row r="77" spans="2:31" ht="15.75" thickBot="1" x14ac:dyDescent="0.3">
      <c r="B77" s="253" t="s">
        <v>138</v>
      </c>
      <c r="C77" s="329" t="s">
        <v>83</v>
      </c>
      <c r="D77" s="330"/>
      <c r="E77" s="329" t="s">
        <v>84</v>
      </c>
      <c r="F77" s="331"/>
      <c r="J77" t="s">
        <v>145</v>
      </c>
      <c r="K77">
        <v>71</v>
      </c>
      <c r="L77" s="376"/>
      <c r="M77">
        <v>281</v>
      </c>
      <c r="O77">
        <f t="shared" si="1"/>
        <v>352</v>
      </c>
      <c r="R77" t="s">
        <v>145</v>
      </c>
      <c r="S77" t="e">
        <f>#REF!*(O77/#REF!)</f>
        <v>#REF!</v>
      </c>
      <c r="T77" t="e">
        <f>#REF!*(O77/#REF!)</f>
        <v>#REF!</v>
      </c>
      <c r="U77" t="e">
        <f t="shared" si="0"/>
        <v>#REF!</v>
      </c>
      <c r="AC77">
        <v>3.6207409479504301E-5</v>
      </c>
      <c r="AD77">
        <f>_xlfn.CHISQ.DIST.RT(AC77,8)</f>
        <v>1</v>
      </c>
    </row>
    <row r="78" spans="2:31" ht="15.75" thickBot="1" x14ac:dyDescent="0.3">
      <c r="B78" s="255"/>
      <c r="C78" s="5" t="s">
        <v>88</v>
      </c>
      <c r="D78" s="5" t="s">
        <v>32</v>
      </c>
      <c r="E78" s="5" t="s">
        <v>88</v>
      </c>
      <c r="F78" s="153" t="s">
        <v>32</v>
      </c>
      <c r="J78" t="s">
        <v>146</v>
      </c>
      <c r="K78">
        <v>3</v>
      </c>
      <c r="L78" s="376"/>
      <c r="M78">
        <v>46</v>
      </c>
      <c r="O78">
        <f t="shared" si="1"/>
        <v>49</v>
      </c>
      <c r="R78" t="s">
        <v>146</v>
      </c>
      <c r="S78" t="e">
        <f>#REF!*(O78/#REF!)</f>
        <v>#REF!</v>
      </c>
      <c r="T78" t="e">
        <f>#REF!*(O78/#REF!)</f>
        <v>#REF!</v>
      </c>
      <c r="U78" t="e">
        <f t="shared" si="0"/>
        <v>#REF!</v>
      </c>
    </row>
    <row r="79" spans="2:31" ht="16.5" thickTop="1" thickBot="1" x14ac:dyDescent="0.3">
      <c r="B79" s="93" t="s">
        <v>139</v>
      </c>
      <c r="C79" s="94">
        <v>330</v>
      </c>
      <c r="D79" s="94">
        <v>15.9</v>
      </c>
      <c r="E79" s="94">
        <v>2740</v>
      </c>
      <c r="F79" s="95">
        <v>21</v>
      </c>
      <c r="J79" t="s">
        <v>147</v>
      </c>
      <c r="K79">
        <v>6</v>
      </c>
      <c r="L79" s="376"/>
      <c r="M79">
        <v>10</v>
      </c>
      <c r="O79">
        <f t="shared" si="1"/>
        <v>16</v>
      </c>
      <c r="R79" t="s">
        <v>147</v>
      </c>
      <c r="S79" t="e">
        <f>#REF!*(O79/#REF!)</f>
        <v>#REF!</v>
      </c>
      <c r="T79" t="e">
        <f>#REF!*(O79/#REF!)</f>
        <v>#REF!</v>
      </c>
      <c r="U79" t="e">
        <f t="shared" si="0"/>
        <v>#REF!</v>
      </c>
    </row>
    <row r="80" spans="2:31" ht="15.75" thickBot="1" x14ac:dyDescent="0.3">
      <c r="B80" s="93" t="s">
        <v>140</v>
      </c>
      <c r="C80" s="94">
        <v>75</v>
      </c>
      <c r="D80" s="94">
        <v>3.6</v>
      </c>
      <c r="E80" s="94">
        <v>516</v>
      </c>
      <c r="F80" s="95">
        <v>4</v>
      </c>
      <c r="J80" t="s">
        <v>148</v>
      </c>
      <c r="K80">
        <v>149</v>
      </c>
      <c r="L80" s="376"/>
      <c r="M80">
        <v>954</v>
      </c>
      <c r="O80">
        <f t="shared" si="1"/>
        <v>1103</v>
      </c>
      <c r="R80" t="s">
        <v>148</v>
      </c>
      <c r="S80" t="e">
        <f>#REF!*(O80/#REF!)</f>
        <v>#REF!</v>
      </c>
      <c r="T80" t="e">
        <f>#REF!*(O80/#REF!)</f>
        <v>#REF!</v>
      </c>
      <c r="U80" t="e">
        <f t="shared" si="0"/>
        <v>#REF!</v>
      </c>
    </row>
    <row r="81" spans="2:21" ht="15.75" thickBot="1" x14ac:dyDescent="0.3">
      <c r="B81" s="93" t="s">
        <v>141</v>
      </c>
      <c r="C81" s="94">
        <v>734</v>
      </c>
      <c r="D81" s="94">
        <v>35.4</v>
      </c>
      <c r="E81" s="94">
        <v>4838</v>
      </c>
      <c r="F81" s="95">
        <v>37.200000000000003</v>
      </c>
      <c r="I81" s="215">
        <v>2016</v>
      </c>
      <c r="J81" t="s">
        <v>140</v>
      </c>
      <c r="K81">
        <v>66</v>
      </c>
      <c r="M81">
        <v>323</v>
      </c>
      <c r="R81" t="s">
        <v>188</v>
      </c>
      <c r="S81" t="e">
        <f>#REF!*(#REF!/#REF!)</f>
        <v>#REF!</v>
      </c>
      <c r="T81" t="e">
        <f>#REF!*(#REF!/#REF!)</f>
        <v>#REF!</v>
      </c>
      <c r="U81" t="e">
        <f t="shared" si="0"/>
        <v>#REF!</v>
      </c>
    </row>
    <row r="82" spans="2:21" ht="15.75" thickBot="1" x14ac:dyDescent="0.3">
      <c r="B82" s="93" t="s">
        <v>142</v>
      </c>
      <c r="C82" s="94">
        <v>676</v>
      </c>
      <c r="D82" s="94">
        <v>32.6</v>
      </c>
      <c r="E82" s="94">
        <v>3659</v>
      </c>
      <c r="F82" s="95">
        <v>28.1</v>
      </c>
      <c r="J82" t="s">
        <v>141</v>
      </c>
      <c r="K82">
        <v>896</v>
      </c>
      <c r="M82">
        <v>4464</v>
      </c>
    </row>
    <row r="83" spans="2:21" ht="15.75" thickBot="1" x14ac:dyDescent="0.3">
      <c r="B83" s="93" t="s">
        <v>143</v>
      </c>
      <c r="C83" s="94">
        <v>30</v>
      </c>
      <c r="D83" s="94">
        <v>1.4</v>
      </c>
      <c r="E83" s="94">
        <v>271</v>
      </c>
      <c r="F83" s="95">
        <v>2.1</v>
      </c>
      <c r="J83" t="s">
        <v>142</v>
      </c>
      <c r="K83">
        <v>521</v>
      </c>
      <c r="M83">
        <v>1991</v>
      </c>
    </row>
    <row r="84" spans="2:21" ht="15.75" thickBot="1" x14ac:dyDescent="0.3">
      <c r="B84" s="93" t="s">
        <v>144</v>
      </c>
      <c r="C84" s="94">
        <v>3</v>
      </c>
      <c r="D84" s="94">
        <v>0.1</v>
      </c>
      <c r="E84" s="94">
        <v>80</v>
      </c>
      <c r="F84" s="95">
        <v>0.6</v>
      </c>
      <c r="J84" t="s">
        <v>143</v>
      </c>
      <c r="K84">
        <v>24</v>
      </c>
      <c r="M84">
        <v>171</v>
      </c>
    </row>
    <row r="85" spans="2:21" ht="20.25" thickBot="1" x14ac:dyDescent="0.3">
      <c r="B85" s="93" t="s">
        <v>145</v>
      </c>
      <c r="C85" s="94">
        <v>81</v>
      </c>
      <c r="D85" s="94">
        <v>3.9</v>
      </c>
      <c r="E85" s="94">
        <v>356</v>
      </c>
      <c r="F85" s="95">
        <v>2.7</v>
      </c>
      <c r="J85" t="s">
        <v>144</v>
      </c>
      <c r="K85">
        <v>3</v>
      </c>
      <c r="M85">
        <v>16</v>
      </c>
    </row>
    <row r="86" spans="2:21" ht="20.25" thickBot="1" x14ac:dyDescent="0.3">
      <c r="B86" s="93" t="s">
        <v>146</v>
      </c>
      <c r="C86" s="94">
        <v>7</v>
      </c>
      <c r="D86" s="94">
        <v>0.3</v>
      </c>
      <c r="E86" s="94">
        <v>70</v>
      </c>
      <c r="F86" s="95">
        <v>0.5</v>
      </c>
      <c r="J86" t="s">
        <v>145</v>
      </c>
      <c r="K86">
        <v>52</v>
      </c>
      <c r="M86">
        <v>263</v>
      </c>
    </row>
    <row r="87" spans="2:21" ht="20.25" thickBot="1" x14ac:dyDescent="0.3">
      <c r="B87" s="93" t="s">
        <v>147</v>
      </c>
      <c r="C87" s="94">
        <v>6</v>
      </c>
      <c r="D87" s="94">
        <v>0.3</v>
      </c>
      <c r="E87" s="94">
        <v>63</v>
      </c>
      <c r="F87" s="95">
        <v>0.5</v>
      </c>
      <c r="J87" t="s">
        <v>146</v>
      </c>
      <c r="K87">
        <v>12</v>
      </c>
      <c r="M87">
        <v>54</v>
      </c>
    </row>
    <row r="88" spans="2:21" ht="20.25" thickBot="1" x14ac:dyDescent="0.3">
      <c r="B88" s="93" t="s">
        <v>148</v>
      </c>
      <c r="C88" s="94">
        <v>37</v>
      </c>
      <c r="D88" s="94">
        <v>1.8</v>
      </c>
      <c r="E88" s="94">
        <v>293</v>
      </c>
      <c r="F88" s="95">
        <v>2.2999999999999998</v>
      </c>
      <c r="J88" t="s">
        <v>147</v>
      </c>
      <c r="K88">
        <v>9</v>
      </c>
      <c r="M88">
        <v>39</v>
      </c>
    </row>
    <row r="89" spans="2:21" ht="15.75" thickBot="1" x14ac:dyDescent="0.3">
      <c r="B89" s="93" t="s">
        <v>149</v>
      </c>
      <c r="C89" s="94">
        <v>94</v>
      </c>
      <c r="D89" s="94">
        <v>4.5</v>
      </c>
      <c r="E89" s="94">
        <v>135</v>
      </c>
      <c r="F89" s="95">
        <v>1</v>
      </c>
      <c r="J89" t="s">
        <v>148</v>
      </c>
      <c r="K89">
        <v>117</v>
      </c>
      <c r="M89">
        <v>913</v>
      </c>
    </row>
    <row r="90" spans="2:21" ht="15.75" thickBot="1" x14ac:dyDescent="0.3">
      <c r="B90" s="93" t="s">
        <v>30</v>
      </c>
      <c r="C90" s="96">
        <v>2073</v>
      </c>
      <c r="D90" s="96">
        <v>100</v>
      </c>
      <c r="E90" s="96">
        <v>13021</v>
      </c>
      <c r="F90" s="97">
        <v>100</v>
      </c>
      <c r="I90" s="216">
        <v>2017</v>
      </c>
      <c r="J90" t="s">
        <v>140</v>
      </c>
      <c r="K90">
        <v>64</v>
      </c>
      <c r="M90">
        <v>395</v>
      </c>
    </row>
    <row r="91" spans="2:21" ht="15.75" thickBot="1" x14ac:dyDescent="0.3">
      <c r="B91" s="152">
        <v>2018</v>
      </c>
      <c r="J91" t="s">
        <v>141</v>
      </c>
      <c r="K91">
        <v>767</v>
      </c>
      <c r="M91">
        <v>4168</v>
      </c>
    </row>
    <row r="92" spans="2:21" ht="15.75" thickBot="1" x14ac:dyDescent="0.3">
      <c r="B92" s="253" t="s">
        <v>138</v>
      </c>
      <c r="C92" s="329" t="s">
        <v>83</v>
      </c>
      <c r="D92" s="330"/>
      <c r="E92" s="329" t="s">
        <v>84</v>
      </c>
      <c r="F92" s="331"/>
      <c r="J92" t="s">
        <v>142</v>
      </c>
      <c r="K92">
        <v>397</v>
      </c>
      <c r="M92">
        <v>1828</v>
      </c>
    </row>
    <row r="93" spans="2:21" ht="15.75" thickBot="1" x14ac:dyDescent="0.3">
      <c r="B93" s="255"/>
      <c r="C93" s="5" t="s">
        <v>88</v>
      </c>
      <c r="D93" s="5" t="s">
        <v>32</v>
      </c>
      <c r="E93" s="5" t="s">
        <v>88</v>
      </c>
      <c r="F93" s="153" t="s">
        <v>32</v>
      </c>
      <c r="J93" t="s">
        <v>143</v>
      </c>
      <c r="K93">
        <v>28</v>
      </c>
      <c r="M93">
        <v>268</v>
      </c>
    </row>
    <row r="94" spans="2:21" ht="16.5" thickTop="1" thickBot="1" x14ac:dyDescent="0.3">
      <c r="B94" s="93" t="s">
        <v>139</v>
      </c>
      <c r="C94" s="94">
        <v>320</v>
      </c>
      <c r="D94" s="94">
        <v>15.8</v>
      </c>
      <c r="E94" s="94">
        <v>2688</v>
      </c>
      <c r="F94" s="95">
        <v>22.7</v>
      </c>
      <c r="J94" t="s">
        <v>144</v>
      </c>
      <c r="K94">
        <v>3</v>
      </c>
      <c r="M94">
        <v>27</v>
      </c>
    </row>
    <row r="95" spans="2:21" ht="15.75" thickBot="1" x14ac:dyDescent="0.3">
      <c r="B95" s="93" t="s">
        <v>140</v>
      </c>
      <c r="C95" s="94">
        <v>18</v>
      </c>
      <c r="D95" s="94">
        <v>0.9</v>
      </c>
      <c r="E95" s="94">
        <v>123</v>
      </c>
      <c r="F95" s="95">
        <v>1</v>
      </c>
      <c r="J95" t="s">
        <v>145</v>
      </c>
      <c r="K95">
        <v>51</v>
      </c>
      <c r="M95">
        <v>307</v>
      </c>
    </row>
    <row r="96" spans="2:21" ht="15.75" thickBot="1" x14ac:dyDescent="0.3">
      <c r="B96" s="93" t="s">
        <v>141</v>
      </c>
      <c r="C96" s="94">
        <v>845</v>
      </c>
      <c r="D96" s="94">
        <v>41.8</v>
      </c>
      <c r="E96" s="94">
        <v>5232</v>
      </c>
      <c r="F96" s="95">
        <v>44.3</v>
      </c>
      <c r="J96" t="s">
        <v>146</v>
      </c>
      <c r="K96">
        <v>22</v>
      </c>
      <c r="M96">
        <v>114</v>
      </c>
    </row>
    <row r="97" spans="2:13" ht="15.75" thickBot="1" x14ac:dyDescent="0.3">
      <c r="B97" s="93" t="s">
        <v>142</v>
      </c>
      <c r="C97" s="94">
        <v>541</v>
      </c>
      <c r="D97" s="94">
        <v>26.8</v>
      </c>
      <c r="E97" s="94">
        <v>2294</v>
      </c>
      <c r="F97" s="95">
        <v>19.399999999999999</v>
      </c>
      <c r="J97" t="s">
        <v>147</v>
      </c>
      <c r="K97">
        <v>4</v>
      </c>
      <c r="M97">
        <v>60</v>
      </c>
    </row>
    <row r="98" spans="2:13" ht="15.75" thickBot="1" x14ac:dyDescent="0.3">
      <c r="B98" s="93" t="s">
        <v>143</v>
      </c>
      <c r="C98" s="94">
        <v>11</v>
      </c>
      <c r="D98" s="94">
        <v>0.5</v>
      </c>
      <c r="E98" s="94">
        <v>184</v>
      </c>
      <c r="F98" s="95">
        <v>1.6</v>
      </c>
      <c r="J98" t="s">
        <v>148</v>
      </c>
      <c r="K98">
        <v>149</v>
      </c>
      <c r="M98">
        <v>1195</v>
      </c>
    </row>
    <row r="99" spans="2:13" ht="15.75" thickBot="1" x14ac:dyDescent="0.3">
      <c r="B99" s="93" t="s">
        <v>144</v>
      </c>
      <c r="C99" s="94">
        <v>7</v>
      </c>
      <c r="D99" s="94">
        <v>0.3</v>
      </c>
      <c r="E99" s="94">
        <v>46</v>
      </c>
      <c r="F99" s="95">
        <v>0.4</v>
      </c>
      <c r="I99" s="215">
        <v>2018</v>
      </c>
      <c r="J99" t="s">
        <v>140</v>
      </c>
      <c r="K99">
        <v>18</v>
      </c>
      <c r="M99">
        <v>123</v>
      </c>
    </row>
    <row r="100" spans="2:13" ht="20.25" thickBot="1" x14ac:dyDescent="0.3">
      <c r="B100" s="93" t="s">
        <v>145</v>
      </c>
      <c r="C100" s="94">
        <v>92</v>
      </c>
      <c r="D100" s="94">
        <v>4.5999999999999996</v>
      </c>
      <c r="E100" s="94">
        <v>346</v>
      </c>
      <c r="F100" s="95">
        <v>2.9</v>
      </c>
      <c r="J100" t="s">
        <v>141</v>
      </c>
      <c r="K100">
        <v>845</v>
      </c>
      <c r="M100">
        <v>5232</v>
      </c>
    </row>
    <row r="101" spans="2:13" ht="20.25" thickBot="1" x14ac:dyDescent="0.3">
      <c r="B101" s="93" t="s">
        <v>146</v>
      </c>
      <c r="C101" s="94">
        <v>6</v>
      </c>
      <c r="D101" s="94">
        <v>0.3</v>
      </c>
      <c r="E101" s="94">
        <v>27</v>
      </c>
      <c r="F101" s="95">
        <v>0.2</v>
      </c>
      <c r="J101" t="s">
        <v>142</v>
      </c>
      <c r="K101">
        <v>541</v>
      </c>
      <c r="M101">
        <v>2294</v>
      </c>
    </row>
    <row r="102" spans="2:13" ht="20.25" thickBot="1" x14ac:dyDescent="0.3">
      <c r="B102" s="93" t="s">
        <v>147</v>
      </c>
      <c r="C102" s="94">
        <v>2</v>
      </c>
      <c r="D102" s="94">
        <v>0.1</v>
      </c>
      <c r="E102" s="94">
        <v>45</v>
      </c>
      <c r="F102" s="95">
        <v>0.4</v>
      </c>
      <c r="J102" t="s">
        <v>143</v>
      </c>
      <c r="K102">
        <v>11</v>
      </c>
      <c r="M102">
        <v>184</v>
      </c>
    </row>
    <row r="103" spans="2:13" ht="20.25" thickBot="1" x14ac:dyDescent="0.3">
      <c r="B103" s="93" t="s">
        <v>148</v>
      </c>
      <c r="C103" s="94">
        <v>89</v>
      </c>
      <c r="D103" s="94">
        <v>4.4000000000000004</v>
      </c>
      <c r="E103" s="94">
        <v>741</v>
      </c>
      <c r="F103" s="95">
        <v>6.3</v>
      </c>
      <c r="J103" t="s">
        <v>144</v>
      </c>
      <c r="K103">
        <v>7</v>
      </c>
      <c r="M103">
        <v>46</v>
      </c>
    </row>
    <row r="104" spans="2:13" ht="15.75" thickBot="1" x14ac:dyDescent="0.3">
      <c r="B104" s="93" t="s">
        <v>149</v>
      </c>
      <c r="C104" s="94">
        <v>89</v>
      </c>
      <c r="D104" s="94">
        <v>4.4000000000000004</v>
      </c>
      <c r="E104" s="94">
        <v>91</v>
      </c>
      <c r="F104" s="95">
        <v>0.8</v>
      </c>
      <c r="J104" t="s">
        <v>145</v>
      </c>
      <c r="K104">
        <v>92</v>
      </c>
      <c r="M104">
        <v>346</v>
      </c>
    </row>
    <row r="105" spans="2:13" ht="15.75" thickBot="1" x14ac:dyDescent="0.3">
      <c r="B105" s="93" t="s">
        <v>30</v>
      </c>
      <c r="C105" s="96">
        <v>2020</v>
      </c>
      <c r="D105" s="96">
        <v>100</v>
      </c>
      <c r="E105" s="96">
        <v>11817</v>
      </c>
      <c r="F105" s="97">
        <v>100</v>
      </c>
      <c r="J105" t="s">
        <v>146</v>
      </c>
      <c r="K105">
        <v>6</v>
      </c>
      <c r="M105">
        <v>27</v>
      </c>
    </row>
    <row r="106" spans="2:13" ht="15.75" thickBot="1" x14ac:dyDescent="0.3">
      <c r="B106" s="109">
        <v>2017</v>
      </c>
      <c r="J106" t="s">
        <v>147</v>
      </c>
      <c r="K106">
        <v>2</v>
      </c>
      <c r="M106">
        <v>45</v>
      </c>
    </row>
    <row r="107" spans="2:13" ht="15.75" thickBot="1" x14ac:dyDescent="0.3">
      <c r="B107" s="382" t="s">
        <v>138</v>
      </c>
      <c r="C107" s="384" t="s">
        <v>83</v>
      </c>
      <c r="D107" s="385"/>
      <c r="E107" s="384" t="s">
        <v>84</v>
      </c>
      <c r="F107" s="386"/>
      <c r="J107" t="s">
        <v>148</v>
      </c>
      <c r="K107">
        <v>89</v>
      </c>
      <c r="M107">
        <v>741</v>
      </c>
    </row>
    <row r="108" spans="2:13" ht="15.75" thickBot="1" x14ac:dyDescent="0.3">
      <c r="B108" s="383"/>
      <c r="C108" s="154" t="s">
        <v>150</v>
      </c>
      <c r="D108" s="154" t="s">
        <v>32</v>
      </c>
      <c r="E108" s="154" t="s">
        <v>150</v>
      </c>
      <c r="F108" s="155" t="s">
        <v>32</v>
      </c>
      <c r="I108">
        <v>2019</v>
      </c>
      <c r="J108" t="s">
        <v>140</v>
      </c>
      <c r="K108">
        <v>75</v>
      </c>
      <c r="M108">
        <v>516</v>
      </c>
    </row>
    <row r="109" spans="2:13" ht="16.5" thickTop="1" thickBot="1" x14ac:dyDescent="0.3">
      <c r="B109" s="156" t="s">
        <v>139</v>
      </c>
      <c r="C109" s="157">
        <v>255</v>
      </c>
      <c r="D109" s="157">
        <v>14</v>
      </c>
      <c r="E109" s="157">
        <v>2106</v>
      </c>
      <c r="F109" s="158">
        <v>20</v>
      </c>
      <c r="J109" t="s">
        <v>141</v>
      </c>
      <c r="K109">
        <v>734</v>
      </c>
      <c r="M109">
        <v>4838</v>
      </c>
    </row>
    <row r="110" spans="2:13" ht="15.75" thickBot="1" x14ac:dyDescent="0.3">
      <c r="B110" s="156" t="s">
        <v>140</v>
      </c>
      <c r="C110" s="157">
        <v>64</v>
      </c>
      <c r="D110" s="157">
        <v>3.5</v>
      </c>
      <c r="E110" s="157">
        <v>395</v>
      </c>
      <c r="F110" s="158">
        <v>3.8</v>
      </c>
      <c r="J110" t="s">
        <v>142</v>
      </c>
      <c r="K110">
        <v>676</v>
      </c>
      <c r="M110">
        <v>3659</v>
      </c>
    </row>
    <row r="111" spans="2:13" ht="15.75" thickBot="1" x14ac:dyDescent="0.3">
      <c r="B111" s="156" t="s">
        <v>141</v>
      </c>
      <c r="C111" s="157">
        <v>767</v>
      </c>
      <c r="D111" s="157">
        <v>42.1</v>
      </c>
      <c r="E111" s="157">
        <v>4168</v>
      </c>
      <c r="F111" s="158">
        <v>39.6</v>
      </c>
      <c r="J111" t="s">
        <v>143</v>
      </c>
      <c r="K111">
        <v>30</v>
      </c>
      <c r="M111">
        <v>271</v>
      </c>
    </row>
    <row r="112" spans="2:13" ht="15.75" thickBot="1" x14ac:dyDescent="0.3">
      <c r="B112" s="156" t="s">
        <v>142</v>
      </c>
      <c r="C112" s="157">
        <v>397</v>
      </c>
      <c r="D112" s="157">
        <v>21.8</v>
      </c>
      <c r="E112" s="157">
        <v>1828</v>
      </c>
      <c r="F112" s="158">
        <v>17.399999999999999</v>
      </c>
      <c r="J112" t="s">
        <v>144</v>
      </c>
      <c r="K112">
        <v>3</v>
      </c>
      <c r="M112">
        <v>80</v>
      </c>
    </row>
    <row r="113" spans="2:13" ht="15.75" thickBot="1" x14ac:dyDescent="0.3">
      <c r="B113" s="156" t="s">
        <v>143</v>
      </c>
      <c r="C113" s="157">
        <v>28</v>
      </c>
      <c r="D113" s="157">
        <v>1.5</v>
      </c>
      <c r="E113" s="157">
        <v>268</v>
      </c>
      <c r="F113" s="158">
        <v>2.5</v>
      </c>
      <c r="J113" t="s">
        <v>145</v>
      </c>
      <c r="K113">
        <v>81</v>
      </c>
      <c r="M113">
        <v>356</v>
      </c>
    </row>
    <row r="114" spans="2:13" ht="15.75" thickBot="1" x14ac:dyDescent="0.3">
      <c r="B114" s="156" t="s">
        <v>144</v>
      </c>
      <c r="C114" s="157">
        <v>3</v>
      </c>
      <c r="D114" s="157">
        <v>0.2</v>
      </c>
      <c r="E114" s="157">
        <v>27</v>
      </c>
      <c r="F114" s="158">
        <v>0.3</v>
      </c>
      <c r="J114" t="s">
        <v>146</v>
      </c>
      <c r="K114">
        <v>7</v>
      </c>
      <c r="M114">
        <v>70</v>
      </c>
    </row>
    <row r="115" spans="2:13" ht="18.75" thickBot="1" x14ac:dyDescent="0.3">
      <c r="B115" s="156" t="s">
        <v>145</v>
      </c>
      <c r="C115" s="157">
        <v>51</v>
      </c>
      <c r="D115" s="157">
        <v>2.8</v>
      </c>
      <c r="E115" s="157">
        <v>307</v>
      </c>
      <c r="F115" s="158">
        <v>2.9</v>
      </c>
      <c r="J115" t="s">
        <v>147</v>
      </c>
      <c r="K115">
        <v>6</v>
      </c>
      <c r="M115">
        <v>63</v>
      </c>
    </row>
    <row r="116" spans="2:13" ht="18.75" thickBot="1" x14ac:dyDescent="0.3">
      <c r="B116" s="156" t="s">
        <v>146</v>
      </c>
      <c r="C116" s="157">
        <v>22</v>
      </c>
      <c r="D116" s="157">
        <v>1.2</v>
      </c>
      <c r="E116" s="157">
        <v>114</v>
      </c>
      <c r="F116" s="158">
        <v>1.1000000000000001</v>
      </c>
      <c r="J116" t="s">
        <v>148</v>
      </c>
      <c r="K116">
        <v>37</v>
      </c>
      <c r="M116">
        <v>293</v>
      </c>
    </row>
    <row r="117" spans="2:13" ht="18.75" thickBot="1" x14ac:dyDescent="0.3">
      <c r="B117" s="156" t="s">
        <v>147</v>
      </c>
      <c r="C117" s="157">
        <v>4</v>
      </c>
      <c r="D117" s="157">
        <v>0.2</v>
      </c>
      <c r="E117" s="157">
        <v>60</v>
      </c>
      <c r="F117" s="158">
        <v>0.6</v>
      </c>
    </row>
    <row r="118" spans="2:13" ht="18.75" thickBot="1" x14ac:dyDescent="0.3">
      <c r="B118" s="156" t="s">
        <v>148</v>
      </c>
      <c r="C118" s="157">
        <v>149</v>
      </c>
      <c r="D118" s="157">
        <v>8.1999999999999993</v>
      </c>
      <c r="E118" s="157">
        <v>1195</v>
      </c>
      <c r="F118" s="158">
        <v>11.4</v>
      </c>
    </row>
    <row r="119" spans="2:13" ht="15.75" thickBot="1" x14ac:dyDescent="0.3">
      <c r="B119" s="156" t="s">
        <v>149</v>
      </c>
      <c r="C119" s="157">
        <v>83</v>
      </c>
      <c r="D119" s="157">
        <v>4.5999999999999996</v>
      </c>
      <c r="E119" s="157">
        <v>48</v>
      </c>
      <c r="F119" s="158">
        <v>0.5</v>
      </c>
    </row>
    <row r="120" spans="2:13" ht="15.75" thickBot="1" x14ac:dyDescent="0.3">
      <c r="B120" s="156" t="s">
        <v>30</v>
      </c>
      <c r="C120" s="159">
        <v>1823</v>
      </c>
      <c r="D120" s="159">
        <v>100</v>
      </c>
      <c r="E120" s="159">
        <v>10516</v>
      </c>
      <c r="F120" s="160">
        <v>100</v>
      </c>
      <c r="J120" t="s">
        <v>138</v>
      </c>
    </row>
    <row r="121" spans="2:13" ht="15.75" thickBot="1" x14ac:dyDescent="0.3">
      <c r="B121" s="161"/>
      <c r="C121" s="387">
        <v>2016</v>
      </c>
      <c r="D121" s="387"/>
      <c r="E121" s="388"/>
      <c r="F121" s="389"/>
      <c r="J121" t="s">
        <v>139</v>
      </c>
      <c r="K121">
        <v>1455</v>
      </c>
      <c r="L121">
        <v>11582</v>
      </c>
    </row>
    <row r="122" spans="2:13" ht="15.75" thickBot="1" x14ac:dyDescent="0.3">
      <c r="B122" s="382" t="s">
        <v>138</v>
      </c>
      <c r="C122" s="384" t="s">
        <v>83</v>
      </c>
      <c r="D122" s="385"/>
      <c r="E122" s="384" t="s">
        <v>84</v>
      </c>
      <c r="F122" s="386"/>
      <c r="J122" t="s">
        <v>140</v>
      </c>
      <c r="K122">
        <v>272</v>
      </c>
      <c r="L122">
        <v>1553</v>
      </c>
    </row>
    <row r="123" spans="2:13" ht="15.75" thickBot="1" x14ac:dyDescent="0.3">
      <c r="B123" s="383"/>
      <c r="C123" s="154" t="s">
        <v>150</v>
      </c>
      <c r="D123" s="154" t="s">
        <v>32</v>
      </c>
      <c r="E123" s="154" t="s">
        <v>150</v>
      </c>
      <c r="F123" s="155" t="s">
        <v>32</v>
      </c>
      <c r="J123" t="s">
        <v>141</v>
      </c>
      <c r="K123">
        <v>4023</v>
      </c>
      <c r="L123">
        <v>23589</v>
      </c>
    </row>
    <row r="124" spans="2:13" ht="16.5" thickTop="1" thickBot="1" x14ac:dyDescent="0.3">
      <c r="B124" s="156" t="s">
        <v>139</v>
      </c>
      <c r="C124" s="157">
        <v>315</v>
      </c>
      <c r="D124" s="157">
        <v>15.1</v>
      </c>
      <c r="E124" s="157">
        <v>2103</v>
      </c>
      <c r="F124" s="158">
        <v>20.100000000000001</v>
      </c>
      <c r="J124" t="s">
        <v>142</v>
      </c>
      <c r="K124">
        <v>2528</v>
      </c>
      <c r="L124">
        <v>11697</v>
      </c>
    </row>
    <row r="125" spans="2:13" ht="15.75" thickBot="1" x14ac:dyDescent="0.3">
      <c r="B125" s="156" t="s">
        <v>140</v>
      </c>
      <c r="C125" s="157">
        <v>66</v>
      </c>
      <c r="D125" s="157">
        <v>3.2</v>
      </c>
      <c r="E125" s="157">
        <v>323</v>
      </c>
      <c r="F125" s="158">
        <v>3.1</v>
      </c>
      <c r="J125" t="s">
        <v>143</v>
      </c>
      <c r="K125">
        <v>116</v>
      </c>
      <c r="L125">
        <v>1075</v>
      </c>
    </row>
    <row r="126" spans="2:13" ht="15.75" thickBot="1" x14ac:dyDescent="0.3">
      <c r="B126" s="156" t="s">
        <v>141</v>
      </c>
      <c r="C126" s="157">
        <v>896</v>
      </c>
      <c r="D126" s="157">
        <v>43</v>
      </c>
      <c r="E126" s="157">
        <v>4464</v>
      </c>
      <c r="F126" s="158">
        <v>42.8</v>
      </c>
      <c r="J126" t="s">
        <v>144</v>
      </c>
      <c r="K126">
        <v>17</v>
      </c>
      <c r="L126">
        <v>183</v>
      </c>
    </row>
    <row r="127" spans="2:13" ht="15.75" thickBot="1" x14ac:dyDescent="0.3">
      <c r="B127" s="156" t="s">
        <v>142</v>
      </c>
      <c r="C127" s="157">
        <v>521</v>
      </c>
      <c r="D127" s="157">
        <v>25</v>
      </c>
      <c r="E127" s="157">
        <v>1991</v>
      </c>
      <c r="F127" s="158">
        <v>19.100000000000001</v>
      </c>
      <c r="J127" t="s">
        <v>145</v>
      </c>
      <c r="K127">
        <v>347</v>
      </c>
      <c r="L127">
        <v>1553</v>
      </c>
    </row>
    <row r="128" spans="2:13" ht="15.75" thickBot="1" x14ac:dyDescent="0.3">
      <c r="B128" s="156" t="s">
        <v>143</v>
      </c>
      <c r="C128" s="157">
        <v>24</v>
      </c>
      <c r="D128" s="157">
        <v>1.2</v>
      </c>
      <c r="E128" s="157">
        <v>171</v>
      </c>
      <c r="F128" s="158">
        <v>1.6</v>
      </c>
      <c r="J128" t="s">
        <v>146</v>
      </c>
      <c r="K128">
        <v>50</v>
      </c>
      <c r="L128">
        <v>311</v>
      </c>
    </row>
    <row r="129" spans="2:15" ht="15.75" thickBot="1" x14ac:dyDescent="0.3">
      <c r="B129" s="156" t="s">
        <v>144</v>
      </c>
      <c r="C129" s="157">
        <v>3</v>
      </c>
      <c r="D129" s="157">
        <v>0.1</v>
      </c>
      <c r="E129" s="157">
        <v>16</v>
      </c>
      <c r="F129" s="158">
        <v>0.2</v>
      </c>
      <c r="J129" t="s">
        <v>147</v>
      </c>
      <c r="K129">
        <v>27</v>
      </c>
      <c r="L129">
        <v>217</v>
      </c>
    </row>
    <row r="130" spans="2:15" ht="18.75" thickBot="1" x14ac:dyDescent="0.3">
      <c r="B130" s="156" t="s">
        <v>145</v>
      </c>
      <c r="C130" s="157">
        <v>52</v>
      </c>
      <c r="D130" s="157">
        <v>2.5</v>
      </c>
      <c r="E130" s="157">
        <v>263</v>
      </c>
      <c r="F130" s="158">
        <v>2.5</v>
      </c>
      <c r="J130" t="s">
        <v>148</v>
      </c>
      <c r="K130">
        <v>541</v>
      </c>
      <c r="L130">
        <v>4096</v>
      </c>
    </row>
    <row r="131" spans="2:15" ht="18.75" thickBot="1" x14ac:dyDescent="0.3">
      <c r="B131" s="156" t="s">
        <v>146</v>
      </c>
      <c r="C131" s="157">
        <v>12</v>
      </c>
      <c r="D131" s="157">
        <v>0.6</v>
      </c>
      <c r="E131" s="157">
        <v>54</v>
      </c>
      <c r="F131" s="158">
        <v>0.5</v>
      </c>
      <c r="J131" t="s">
        <v>149</v>
      </c>
      <c r="K131">
        <v>426</v>
      </c>
      <c r="L131">
        <v>501</v>
      </c>
    </row>
    <row r="132" spans="2:15" ht="18.75" thickBot="1" x14ac:dyDescent="0.3">
      <c r="B132" s="156" t="s">
        <v>147</v>
      </c>
      <c r="C132" s="157">
        <v>9</v>
      </c>
      <c r="D132" s="157">
        <v>0.4</v>
      </c>
      <c r="E132" s="157">
        <v>39</v>
      </c>
      <c r="F132" s="158">
        <v>0.4</v>
      </c>
      <c r="J132" t="s">
        <v>30</v>
      </c>
      <c r="K132">
        <v>9802</v>
      </c>
      <c r="L132">
        <v>56357</v>
      </c>
    </row>
    <row r="133" spans="2:15" ht="18.75" thickBot="1" x14ac:dyDescent="0.3">
      <c r="B133" s="156" t="s">
        <v>148</v>
      </c>
      <c r="C133" s="157">
        <v>117</v>
      </c>
      <c r="D133" s="157">
        <v>5.6</v>
      </c>
      <c r="E133" s="157">
        <v>913</v>
      </c>
      <c r="F133" s="158">
        <v>8.6999999999999993</v>
      </c>
    </row>
    <row r="134" spans="2:15" ht="15.75" thickBot="1" x14ac:dyDescent="0.3">
      <c r="B134" s="156" t="s">
        <v>149</v>
      </c>
      <c r="C134" s="157">
        <v>69</v>
      </c>
      <c r="D134" s="157">
        <v>3.3</v>
      </c>
      <c r="E134" s="157">
        <v>101</v>
      </c>
      <c r="F134" s="158">
        <v>1</v>
      </c>
    </row>
    <row r="135" spans="2:15" ht="15.75" thickBot="1" x14ac:dyDescent="0.3">
      <c r="B135" s="156" t="s">
        <v>30</v>
      </c>
      <c r="C135" s="159">
        <v>2084</v>
      </c>
      <c r="D135" s="159">
        <v>100</v>
      </c>
      <c r="E135" s="159">
        <v>10438</v>
      </c>
      <c r="F135" s="160">
        <v>100</v>
      </c>
    </row>
    <row r="136" spans="2:15" x14ac:dyDescent="0.25">
      <c r="B136" s="174"/>
      <c r="C136" s="175"/>
      <c r="D136" s="175"/>
      <c r="E136" s="175"/>
      <c r="F136" s="175"/>
    </row>
    <row r="137" spans="2:15" ht="15.75" thickBot="1" x14ac:dyDescent="0.3">
      <c r="B137" s="124">
        <v>2015</v>
      </c>
    </row>
    <row r="138" spans="2:15" ht="15.75" thickBot="1" x14ac:dyDescent="0.3">
      <c r="B138" s="380" t="s">
        <v>138</v>
      </c>
      <c r="C138" s="329" t="s">
        <v>83</v>
      </c>
      <c r="D138" s="330"/>
      <c r="E138" s="329" t="s">
        <v>84</v>
      </c>
      <c r="F138" s="330"/>
      <c r="J138">
        <v>2740</v>
      </c>
      <c r="K138">
        <v>2688</v>
      </c>
      <c r="L138">
        <v>2106</v>
      </c>
      <c r="M138">
        <v>2103</v>
      </c>
      <c r="N138">
        <v>1945</v>
      </c>
      <c r="O138">
        <f t="shared" ref="O138:O149" si="2">SUM(J138:N138)</f>
        <v>11582</v>
      </c>
    </row>
    <row r="139" spans="2:15" ht="15.75" thickBot="1" x14ac:dyDescent="0.3">
      <c r="B139" s="381"/>
      <c r="C139" s="5" t="s">
        <v>88</v>
      </c>
      <c r="D139" s="5" t="s">
        <v>32</v>
      </c>
      <c r="E139" s="5" t="s">
        <v>88</v>
      </c>
      <c r="F139" s="5" t="s">
        <v>32</v>
      </c>
      <c r="J139">
        <v>516</v>
      </c>
      <c r="K139">
        <v>123</v>
      </c>
      <c r="L139">
        <v>395</v>
      </c>
      <c r="M139">
        <v>323</v>
      </c>
      <c r="N139">
        <v>196</v>
      </c>
      <c r="O139">
        <f t="shared" si="2"/>
        <v>1553</v>
      </c>
    </row>
    <row r="140" spans="2:15" ht="16.5" thickTop="1" thickBot="1" x14ac:dyDescent="0.3">
      <c r="B140" s="173" t="s">
        <v>139</v>
      </c>
      <c r="C140" s="94">
        <v>235</v>
      </c>
      <c r="D140" s="94">
        <v>13</v>
      </c>
      <c r="E140" s="94">
        <v>1945</v>
      </c>
      <c r="F140" s="94">
        <v>18.399999999999999</v>
      </c>
      <c r="J140">
        <v>4838</v>
      </c>
      <c r="K140">
        <v>5232</v>
      </c>
      <c r="L140">
        <v>4168</v>
      </c>
      <c r="M140">
        <v>4464</v>
      </c>
      <c r="N140">
        <v>4887</v>
      </c>
      <c r="O140">
        <f t="shared" si="2"/>
        <v>23589</v>
      </c>
    </row>
    <row r="141" spans="2:15" ht="15.75" thickBot="1" x14ac:dyDescent="0.3">
      <c r="B141" s="173" t="s">
        <v>140</v>
      </c>
      <c r="C141" s="94">
        <v>49</v>
      </c>
      <c r="D141" s="94">
        <v>2.7</v>
      </c>
      <c r="E141" s="94">
        <v>196</v>
      </c>
      <c r="F141" s="94">
        <v>1.9</v>
      </c>
      <c r="J141">
        <v>3659</v>
      </c>
      <c r="K141">
        <v>2294</v>
      </c>
      <c r="L141">
        <v>1828</v>
      </c>
      <c r="M141">
        <v>1991</v>
      </c>
      <c r="N141">
        <v>1925</v>
      </c>
      <c r="O141">
        <f t="shared" si="2"/>
        <v>11697</v>
      </c>
    </row>
    <row r="142" spans="2:15" ht="15.75" thickBot="1" x14ac:dyDescent="0.3">
      <c r="B142" s="173" t="s">
        <v>141</v>
      </c>
      <c r="C142" s="94">
        <v>781</v>
      </c>
      <c r="D142" s="94">
        <v>43.3</v>
      </c>
      <c r="E142" s="94">
        <v>4887</v>
      </c>
      <c r="F142" s="94">
        <v>46.3</v>
      </c>
      <c r="J142">
        <v>271</v>
      </c>
      <c r="K142">
        <v>184</v>
      </c>
      <c r="L142">
        <v>268</v>
      </c>
      <c r="M142">
        <v>171</v>
      </c>
      <c r="N142">
        <v>181</v>
      </c>
      <c r="O142">
        <f t="shared" si="2"/>
        <v>1075</v>
      </c>
    </row>
    <row r="143" spans="2:15" ht="15.75" thickBot="1" x14ac:dyDescent="0.3">
      <c r="B143" s="173" t="s">
        <v>142</v>
      </c>
      <c r="C143" s="94">
        <v>393</v>
      </c>
      <c r="D143" s="94">
        <v>21.8</v>
      </c>
      <c r="E143" s="94">
        <v>1925</v>
      </c>
      <c r="F143" s="94">
        <v>18.2</v>
      </c>
      <c r="J143">
        <v>80</v>
      </c>
      <c r="K143">
        <v>46</v>
      </c>
      <c r="L143">
        <v>27</v>
      </c>
      <c r="M143">
        <v>16</v>
      </c>
      <c r="N143">
        <v>14</v>
      </c>
      <c r="O143">
        <f t="shared" si="2"/>
        <v>183</v>
      </c>
    </row>
    <row r="144" spans="2:15" ht="15.75" thickBot="1" x14ac:dyDescent="0.3">
      <c r="B144" s="173" t="s">
        <v>143</v>
      </c>
      <c r="C144" s="94">
        <v>23</v>
      </c>
      <c r="D144" s="94">
        <v>1.3</v>
      </c>
      <c r="E144" s="94">
        <v>181</v>
      </c>
      <c r="F144" s="94">
        <v>1.7</v>
      </c>
      <c r="J144">
        <v>356</v>
      </c>
      <c r="K144">
        <v>346</v>
      </c>
      <c r="L144">
        <v>307</v>
      </c>
      <c r="M144">
        <v>263</v>
      </c>
      <c r="N144">
        <v>281</v>
      </c>
      <c r="O144">
        <f t="shared" si="2"/>
        <v>1553</v>
      </c>
    </row>
    <row r="145" spans="2:15" ht="15.75" thickBot="1" x14ac:dyDescent="0.3">
      <c r="B145" s="173" t="s">
        <v>144</v>
      </c>
      <c r="C145" s="94">
        <v>1</v>
      </c>
      <c r="D145" s="94">
        <v>0.1</v>
      </c>
      <c r="E145" s="94">
        <v>14</v>
      </c>
      <c r="F145" s="94">
        <v>0.1</v>
      </c>
      <c r="J145">
        <v>70</v>
      </c>
      <c r="K145">
        <v>27</v>
      </c>
      <c r="L145">
        <v>114</v>
      </c>
      <c r="M145">
        <v>54</v>
      </c>
      <c r="N145">
        <v>46</v>
      </c>
      <c r="O145">
        <f t="shared" si="2"/>
        <v>311</v>
      </c>
    </row>
    <row r="146" spans="2:15" ht="20.25" thickBot="1" x14ac:dyDescent="0.3">
      <c r="B146" s="173" t="s">
        <v>145</v>
      </c>
      <c r="C146" s="94">
        <v>71</v>
      </c>
      <c r="D146" s="94">
        <v>3.9</v>
      </c>
      <c r="E146" s="94">
        <v>281</v>
      </c>
      <c r="F146" s="94">
        <v>2.7</v>
      </c>
      <c r="J146">
        <v>63</v>
      </c>
      <c r="K146">
        <v>45</v>
      </c>
      <c r="L146">
        <v>60</v>
      </c>
      <c r="M146">
        <v>39</v>
      </c>
      <c r="N146">
        <v>10</v>
      </c>
      <c r="O146">
        <f t="shared" si="2"/>
        <v>217</v>
      </c>
    </row>
    <row r="147" spans="2:15" ht="20.25" thickBot="1" x14ac:dyDescent="0.3">
      <c r="B147" s="173" t="s">
        <v>146</v>
      </c>
      <c r="C147" s="94">
        <v>3</v>
      </c>
      <c r="D147" s="94">
        <v>0.2</v>
      </c>
      <c r="E147" s="94">
        <v>46</v>
      </c>
      <c r="F147" s="94">
        <v>0.4</v>
      </c>
      <c r="J147">
        <v>293</v>
      </c>
      <c r="K147">
        <v>741</v>
      </c>
      <c r="L147">
        <v>1195</v>
      </c>
      <c r="M147">
        <v>913</v>
      </c>
      <c r="N147">
        <v>954</v>
      </c>
      <c r="O147">
        <f t="shared" si="2"/>
        <v>4096</v>
      </c>
    </row>
    <row r="148" spans="2:15" ht="20.25" thickBot="1" x14ac:dyDescent="0.3">
      <c r="B148" s="173" t="s">
        <v>147</v>
      </c>
      <c r="C148" s="94">
        <v>6</v>
      </c>
      <c r="D148" s="94">
        <v>0.3</v>
      </c>
      <c r="E148" s="94">
        <v>10</v>
      </c>
      <c r="F148" s="94">
        <v>0.1</v>
      </c>
      <c r="J148">
        <v>135</v>
      </c>
      <c r="K148">
        <v>91</v>
      </c>
      <c r="L148">
        <v>48</v>
      </c>
      <c r="M148">
        <v>101</v>
      </c>
      <c r="N148">
        <v>126</v>
      </c>
      <c r="O148">
        <f t="shared" si="2"/>
        <v>501</v>
      </c>
    </row>
    <row r="149" spans="2:15" ht="20.25" thickBot="1" x14ac:dyDescent="0.3">
      <c r="B149" s="173" t="s">
        <v>148</v>
      </c>
      <c r="C149" s="94">
        <v>149</v>
      </c>
      <c r="D149" s="94">
        <v>8.3000000000000007</v>
      </c>
      <c r="E149" s="94">
        <v>954</v>
      </c>
      <c r="F149" s="94">
        <v>9</v>
      </c>
      <c r="J149">
        <f>SUM(J138:J148)</f>
        <v>13021</v>
      </c>
      <c r="K149">
        <f>SUM(K138:K148)</f>
        <v>11817</v>
      </c>
      <c r="L149">
        <f>SUM(L138:L148)</f>
        <v>10516</v>
      </c>
      <c r="M149">
        <f>SUM(M138:M148)</f>
        <v>10438</v>
      </c>
      <c r="N149">
        <f>SUM(N138:N148)</f>
        <v>10565</v>
      </c>
      <c r="O149">
        <f t="shared" si="2"/>
        <v>56357</v>
      </c>
    </row>
    <row r="150" spans="2:15" ht="15.75" thickBot="1" x14ac:dyDescent="0.3">
      <c r="B150" s="173" t="s">
        <v>149</v>
      </c>
      <c r="C150" s="94">
        <v>91</v>
      </c>
      <c r="D150" s="94">
        <v>5</v>
      </c>
      <c r="E150" s="94">
        <v>126</v>
      </c>
      <c r="F150" s="94">
        <v>1.2</v>
      </c>
    </row>
    <row r="151" spans="2:15" ht="15.75" thickBot="1" x14ac:dyDescent="0.3">
      <c r="B151" s="173" t="s">
        <v>30</v>
      </c>
      <c r="C151" s="96">
        <v>1802</v>
      </c>
      <c r="D151" s="96">
        <v>100</v>
      </c>
      <c r="E151" s="96">
        <v>10565</v>
      </c>
      <c r="F151" s="96">
        <v>100</v>
      </c>
    </row>
  </sheetData>
  <mergeCells count="40">
    <mergeCell ref="R57:R59"/>
    <mergeCell ref="B138:B139"/>
    <mergeCell ref="C138:D138"/>
    <mergeCell ref="E138:F138"/>
    <mergeCell ref="B107:B108"/>
    <mergeCell ref="C107:D107"/>
    <mergeCell ref="E107:F107"/>
    <mergeCell ref="C121:D121"/>
    <mergeCell ref="E121:F121"/>
    <mergeCell ref="B122:B123"/>
    <mergeCell ref="C122:D122"/>
    <mergeCell ref="E122:F122"/>
    <mergeCell ref="B77:B78"/>
    <mergeCell ref="C77:D77"/>
    <mergeCell ref="E77:F77"/>
    <mergeCell ref="B92:B93"/>
    <mergeCell ref="C92:D92"/>
    <mergeCell ref="E92:F92"/>
    <mergeCell ref="O44:O46"/>
    <mergeCell ref="P44:P46"/>
    <mergeCell ref="B64:B65"/>
    <mergeCell ref="C64:D64"/>
    <mergeCell ref="E64:F64"/>
    <mergeCell ref="M57:M59"/>
    <mergeCell ref="O57:O59"/>
    <mergeCell ref="P57:P59"/>
    <mergeCell ref="L72:L80"/>
    <mergeCell ref="B38:B39"/>
    <mergeCell ref="C38:D38"/>
    <mergeCell ref="E38:F38"/>
    <mergeCell ref="B51:E51"/>
    <mergeCell ref="B52:B53"/>
    <mergeCell ref="C52:D52"/>
    <mergeCell ref="E52:F52"/>
    <mergeCell ref="B7:B8"/>
    <mergeCell ref="C7:D7"/>
    <mergeCell ref="E7:F7"/>
    <mergeCell ref="B22:B23"/>
    <mergeCell ref="C22:D22"/>
    <mergeCell ref="E22:F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A134"/>
  <sheetViews>
    <sheetView topLeftCell="A55" zoomScaleNormal="100" workbookViewId="0">
      <selection activeCell="I18" sqref="I18"/>
    </sheetView>
  </sheetViews>
  <sheetFormatPr defaultRowHeight="15" x14ac:dyDescent="0.25"/>
  <cols>
    <col min="2" max="2" width="19.7109375" customWidth="1"/>
    <col min="8" max="8" width="19.140625" customWidth="1"/>
    <col min="9" max="9" width="15.42578125" customWidth="1"/>
    <col min="10" max="10" width="17.7109375" customWidth="1"/>
    <col min="13" max="13" width="18.42578125" customWidth="1"/>
    <col min="17" max="17" width="29.140625" customWidth="1"/>
    <col min="18" max="18" width="11" customWidth="1"/>
    <col min="19" max="21" width="11.42578125" customWidth="1"/>
  </cols>
  <sheetData>
    <row r="2" spans="2:26" x14ac:dyDescent="0.25">
      <c r="B2" s="34" t="s">
        <v>151</v>
      </c>
      <c r="C2" s="34"/>
      <c r="D2" s="34"/>
      <c r="E2" s="34"/>
      <c r="F2" s="34"/>
      <c r="G2" s="34"/>
      <c r="M2" s="34" t="s">
        <v>164</v>
      </c>
      <c r="N2" s="34"/>
      <c r="O2" s="34"/>
      <c r="P2" s="34"/>
      <c r="Q2" s="34"/>
    </row>
    <row r="3" spans="2:26" ht="18" x14ac:dyDescent="0.25">
      <c r="B3" t="s">
        <v>161</v>
      </c>
      <c r="M3" s="180" t="s">
        <v>164</v>
      </c>
    </row>
    <row r="4" spans="2:26" ht="16.5" customHeight="1" thickBot="1" x14ac:dyDescent="0.3">
      <c r="B4">
        <v>2019</v>
      </c>
      <c r="H4" s="224" t="s">
        <v>152</v>
      </c>
      <c r="I4" t="s">
        <v>83</v>
      </c>
      <c r="J4" t="s">
        <v>84</v>
      </c>
      <c r="M4" s="181">
        <v>2019</v>
      </c>
    </row>
    <row r="5" spans="2:26" ht="16.5" customHeight="1" thickTop="1" thickBot="1" x14ac:dyDescent="0.3">
      <c r="B5" s="72" t="s">
        <v>152</v>
      </c>
      <c r="C5" s="72" t="s">
        <v>83</v>
      </c>
      <c r="D5" s="72"/>
      <c r="E5" s="72" t="s">
        <v>84</v>
      </c>
      <c r="F5" s="35"/>
      <c r="H5" t="s">
        <v>153</v>
      </c>
      <c r="I5">
        <f>SUM(C7,C17,C27,C37,C46)</f>
        <v>5703</v>
      </c>
      <c r="J5">
        <f>SUM(E7,E17,E27,E37,E46)</f>
        <v>37427</v>
      </c>
      <c r="M5" s="397" t="s">
        <v>157</v>
      </c>
      <c r="N5" s="395" t="s">
        <v>83</v>
      </c>
      <c r="O5" s="396"/>
      <c r="P5" s="395" t="s">
        <v>84</v>
      </c>
      <c r="Q5" s="404"/>
    </row>
    <row r="6" spans="2:26" ht="15.75" thickBot="1" x14ac:dyDescent="0.3">
      <c r="B6" s="35"/>
      <c r="C6" s="35" t="s">
        <v>100</v>
      </c>
      <c r="D6" s="35" t="s">
        <v>32</v>
      </c>
      <c r="E6" s="35" t="s">
        <v>100</v>
      </c>
      <c r="F6" s="35" t="s">
        <v>32</v>
      </c>
      <c r="H6" t="s">
        <v>154</v>
      </c>
      <c r="I6">
        <f>SUM(C8,C18,C28,C38,C47)</f>
        <v>1088</v>
      </c>
      <c r="J6">
        <f>SUM(E8,E18,E28,E38,E47)</f>
        <v>4588</v>
      </c>
      <c r="M6" s="398"/>
      <c r="N6" s="182" t="s">
        <v>165</v>
      </c>
      <c r="O6" s="182" t="s">
        <v>32</v>
      </c>
      <c r="P6" s="182" t="s">
        <v>165</v>
      </c>
      <c r="Q6" s="183" t="s">
        <v>32</v>
      </c>
    </row>
    <row r="7" spans="2:26" ht="16.5" thickTop="1" thickBot="1" x14ac:dyDescent="0.3">
      <c r="B7" s="35" t="s">
        <v>153</v>
      </c>
      <c r="C7" s="35">
        <v>1242</v>
      </c>
      <c r="D7" s="35">
        <v>59.9</v>
      </c>
      <c r="E7" s="35">
        <v>8677</v>
      </c>
      <c r="F7" s="35">
        <v>66.599999999999994</v>
      </c>
      <c r="H7" t="s">
        <v>155</v>
      </c>
      <c r="I7">
        <f>SUM(C9,C19,C29,C39,C48)</f>
        <v>295</v>
      </c>
      <c r="J7">
        <f>SUM(E9,E19,E29,E39,E48)</f>
        <v>924</v>
      </c>
      <c r="M7" s="184" t="s">
        <v>158</v>
      </c>
      <c r="N7" s="185">
        <v>1696</v>
      </c>
      <c r="O7" s="186">
        <v>81.8</v>
      </c>
      <c r="P7" s="185">
        <v>11213</v>
      </c>
      <c r="Q7" s="186">
        <v>86.1</v>
      </c>
    </row>
    <row r="8" spans="2:26" ht="15.75" thickBot="1" x14ac:dyDescent="0.3">
      <c r="B8" s="35" t="s">
        <v>154</v>
      </c>
      <c r="C8" s="35">
        <v>131</v>
      </c>
      <c r="D8" s="35">
        <v>6.3</v>
      </c>
      <c r="E8" s="35">
        <v>504</v>
      </c>
      <c r="F8" s="35">
        <v>3.9</v>
      </c>
      <c r="H8" t="s">
        <v>156</v>
      </c>
      <c r="I8">
        <f>SUM(C10,C20,C30,C40,C49)</f>
        <v>2716</v>
      </c>
      <c r="J8">
        <f>SUM(E10,E20,E30,E40,E49)</f>
        <v>13418</v>
      </c>
      <c r="M8" s="184" t="s">
        <v>159</v>
      </c>
      <c r="N8" s="185">
        <v>113</v>
      </c>
      <c r="O8" s="186">
        <v>5.5</v>
      </c>
      <c r="P8" s="185">
        <v>420</v>
      </c>
      <c r="Q8" s="186">
        <v>3.2</v>
      </c>
    </row>
    <row r="9" spans="2:26" ht="15.75" thickBot="1" x14ac:dyDescent="0.3">
      <c r="B9" s="35" t="s">
        <v>155</v>
      </c>
      <c r="C9" s="35">
        <v>5</v>
      </c>
      <c r="D9" s="35">
        <v>0.2</v>
      </c>
      <c r="E9" s="35">
        <v>32</v>
      </c>
      <c r="F9" s="35">
        <v>0.2</v>
      </c>
      <c r="H9" s="225" t="s">
        <v>30</v>
      </c>
      <c r="I9" s="225">
        <f>SUM(I5:I8)</f>
        <v>9802</v>
      </c>
      <c r="J9" s="225">
        <f>SUM(J5:J8)</f>
        <v>56357</v>
      </c>
      <c r="M9" s="184" t="s">
        <v>160</v>
      </c>
      <c r="N9" s="185">
        <v>13</v>
      </c>
      <c r="O9" s="186">
        <v>0.6</v>
      </c>
      <c r="P9" s="185">
        <v>170</v>
      </c>
      <c r="Q9" s="186">
        <v>1.3</v>
      </c>
    </row>
    <row r="10" spans="2:26" ht="15.75" thickBot="1" x14ac:dyDescent="0.3">
      <c r="B10" s="35" t="s">
        <v>156</v>
      </c>
      <c r="C10" s="35">
        <v>695</v>
      </c>
      <c r="D10" s="35">
        <v>33.5</v>
      </c>
      <c r="E10" s="35">
        <v>3808</v>
      </c>
      <c r="F10" s="35">
        <v>29.2</v>
      </c>
      <c r="M10" s="187" t="s">
        <v>45</v>
      </c>
      <c r="N10" s="188">
        <v>251</v>
      </c>
      <c r="O10" s="189">
        <v>12.1</v>
      </c>
      <c r="P10" s="188">
        <v>1218</v>
      </c>
      <c r="Q10" s="189">
        <v>9.4</v>
      </c>
    </row>
    <row r="11" spans="2:26" ht="16.5" thickTop="1" thickBot="1" x14ac:dyDescent="0.3">
      <c r="B11" s="35" t="s">
        <v>30</v>
      </c>
      <c r="C11" s="35">
        <v>2073</v>
      </c>
      <c r="D11" s="35">
        <v>100</v>
      </c>
      <c r="E11" s="35">
        <v>13021</v>
      </c>
      <c r="F11" s="35">
        <v>100</v>
      </c>
      <c r="H11" s="224" t="s">
        <v>191</v>
      </c>
      <c r="M11" s="187" t="s">
        <v>30</v>
      </c>
      <c r="N11" s="190">
        <v>2073</v>
      </c>
      <c r="O11" s="189">
        <v>100</v>
      </c>
      <c r="P11" s="190">
        <v>13021</v>
      </c>
      <c r="Q11" s="189">
        <v>100</v>
      </c>
    </row>
    <row r="12" spans="2:26" ht="16.5" customHeight="1" thickTop="1" thickBot="1" x14ac:dyDescent="0.3">
      <c r="B12" s="115"/>
      <c r="C12" s="115"/>
      <c r="D12" s="115"/>
      <c r="E12" s="115"/>
      <c r="F12" s="115"/>
      <c r="H12" t="s">
        <v>158</v>
      </c>
      <c r="I12">
        <f>SUM(N7,N15,N24,N33,N41)</f>
        <v>7480</v>
      </c>
      <c r="J12">
        <f>SUM(I12)</f>
        <v>7480</v>
      </c>
      <c r="M12" s="181">
        <v>2018</v>
      </c>
    </row>
    <row r="13" spans="2:26" ht="16.5" customHeight="1" thickTop="1" thickBot="1" x14ac:dyDescent="0.3">
      <c r="B13" s="115"/>
      <c r="C13" s="115"/>
      <c r="D13" s="115"/>
      <c r="E13" s="115"/>
      <c r="F13" s="115"/>
      <c r="H13" t="s">
        <v>159</v>
      </c>
      <c r="I13">
        <f>SUM(N8,N16,N25,N34,N42)</f>
        <v>372</v>
      </c>
      <c r="J13">
        <f>SUM(I13)</f>
        <v>372</v>
      </c>
      <c r="M13" s="397" t="s">
        <v>157</v>
      </c>
      <c r="N13" s="395" t="s">
        <v>83</v>
      </c>
      <c r="O13" s="396"/>
      <c r="P13" s="395" t="s">
        <v>84</v>
      </c>
      <c r="Q13" s="404"/>
    </row>
    <row r="14" spans="2:26" ht="15.75" thickBot="1" x14ac:dyDescent="0.3">
      <c r="B14" s="34">
        <v>2018</v>
      </c>
      <c r="H14" t="s">
        <v>160</v>
      </c>
      <c r="I14">
        <f>SUM(N9,N17,N26,N35,N43)</f>
        <v>50</v>
      </c>
      <c r="J14">
        <f>SUM(I14)</f>
        <v>50</v>
      </c>
      <c r="M14" s="398"/>
      <c r="N14" s="182" t="s">
        <v>165</v>
      </c>
      <c r="O14" s="182" t="s">
        <v>32</v>
      </c>
      <c r="P14" s="182" t="s">
        <v>165</v>
      </c>
      <c r="Q14" s="183" t="s">
        <v>32</v>
      </c>
    </row>
    <row r="15" spans="2:26" ht="16.5" thickTop="1" thickBot="1" x14ac:dyDescent="0.3">
      <c r="B15" s="72" t="s">
        <v>152</v>
      </c>
      <c r="C15" s="72" t="s">
        <v>83</v>
      </c>
      <c r="D15" s="72"/>
      <c r="E15" s="72" t="s">
        <v>84</v>
      </c>
      <c r="F15" s="72"/>
      <c r="H15" t="s">
        <v>45</v>
      </c>
      <c r="I15">
        <f>SUM(N10,N18,N27,N36,N44)</f>
        <v>1900</v>
      </c>
      <c r="J15">
        <f>SUM(I15)</f>
        <v>1900</v>
      </c>
      <c r="M15" s="184" t="s">
        <v>158</v>
      </c>
      <c r="N15" s="185">
        <v>1536</v>
      </c>
      <c r="O15" s="185">
        <v>76</v>
      </c>
      <c r="P15" s="185">
        <v>9810</v>
      </c>
      <c r="Q15" s="186">
        <v>83</v>
      </c>
    </row>
    <row r="16" spans="2:26" ht="15.75" thickBot="1" x14ac:dyDescent="0.3">
      <c r="B16" s="35"/>
      <c r="C16" s="35" t="s">
        <v>100</v>
      </c>
      <c r="D16" s="35" t="s">
        <v>32</v>
      </c>
      <c r="E16" s="35" t="s">
        <v>100</v>
      </c>
      <c r="F16" s="35" t="s">
        <v>32</v>
      </c>
      <c r="H16" s="225" t="s">
        <v>30</v>
      </c>
      <c r="I16" s="225">
        <f>SUM(I12:I15)</f>
        <v>9802</v>
      </c>
      <c r="J16" s="225">
        <f>SUM(I16)</f>
        <v>9802</v>
      </c>
      <c r="M16" s="184" t="s">
        <v>159</v>
      </c>
      <c r="N16" s="185">
        <v>168</v>
      </c>
      <c r="O16" s="185">
        <v>8.3000000000000007</v>
      </c>
      <c r="P16" s="185">
        <v>618</v>
      </c>
      <c r="Q16" s="186">
        <v>5.2</v>
      </c>
      <c r="T16" t="s">
        <v>158</v>
      </c>
      <c r="U16">
        <v>11213</v>
      </c>
      <c r="V16">
        <v>9810</v>
      </c>
      <c r="W16">
        <v>8552</v>
      </c>
      <c r="X16">
        <v>8193</v>
      </c>
      <c r="Y16">
        <v>8795</v>
      </c>
      <c r="Z16">
        <f>SUM(U16:Y16)</f>
        <v>46563</v>
      </c>
    </row>
    <row r="17" spans="2:26" ht="15.75" thickBot="1" x14ac:dyDescent="0.3">
      <c r="B17" s="35" t="s">
        <v>153</v>
      </c>
      <c r="C17" s="35">
        <v>1176</v>
      </c>
      <c r="D17" s="35">
        <v>58.2</v>
      </c>
      <c r="E17" s="35">
        <v>7919</v>
      </c>
      <c r="F17" s="35">
        <v>67</v>
      </c>
      <c r="M17" s="184" t="s">
        <v>160</v>
      </c>
      <c r="N17" s="185">
        <v>12</v>
      </c>
      <c r="O17" s="185">
        <v>0.6</v>
      </c>
      <c r="P17" s="185">
        <v>84</v>
      </c>
      <c r="Q17" s="186">
        <v>0.7</v>
      </c>
      <c r="T17" t="s">
        <v>159</v>
      </c>
      <c r="U17">
        <v>420</v>
      </c>
      <c r="V17">
        <v>618</v>
      </c>
      <c r="W17">
        <v>309</v>
      </c>
      <c r="X17">
        <v>32</v>
      </c>
      <c r="Y17">
        <v>92</v>
      </c>
      <c r="Z17">
        <f>SUM(U17:Y17)</f>
        <v>1471</v>
      </c>
    </row>
    <row r="18" spans="2:26" ht="15.75" thickBot="1" x14ac:dyDescent="0.3">
      <c r="B18" s="35" t="s">
        <v>154</v>
      </c>
      <c r="C18" s="35">
        <v>178</v>
      </c>
      <c r="D18" s="35">
        <v>8.8000000000000007</v>
      </c>
      <c r="E18" s="35">
        <v>606</v>
      </c>
      <c r="F18" s="35">
        <v>5.0999999999999996</v>
      </c>
      <c r="H18" s="224" t="s">
        <v>192</v>
      </c>
      <c r="M18" s="187" t="s">
        <v>45</v>
      </c>
      <c r="N18" s="188">
        <v>304</v>
      </c>
      <c r="O18" s="188">
        <v>15</v>
      </c>
      <c r="P18" s="188">
        <v>1305</v>
      </c>
      <c r="Q18" s="189">
        <v>11</v>
      </c>
      <c r="T18" t="s">
        <v>160</v>
      </c>
      <c r="U18">
        <v>170</v>
      </c>
      <c r="V18">
        <v>84</v>
      </c>
      <c r="W18">
        <v>127</v>
      </c>
      <c r="X18">
        <v>69</v>
      </c>
      <c r="Y18">
        <v>65</v>
      </c>
      <c r="Z18">
        <f>SUM(U18:Y18)</f>
        <v>515</v>
      </c>
    </row>
    <row r="19" spans="2:26" ht="16.5" thickTop="1" thickBot="1" x14ac:dyDescent="0.3">
      <c r="B19" s="35" t="s">
        <v>155</v>
      </c>
      <c r="C19" s="35">
        <v>52</v>
      </c>
      <c r="D19" s="35">
        <v>2.6</v>
      </c>
      <c r="E19" s="35">
        <v>191</v>
      </c>
      <c r="F19" s="35">
        <v>1.6</v>
      </c>
      <c r="H19" t="s">
        <v>166</v>
      </c>
      <c r="I19">
        <f t="shared" ref="I19:I25" si="0">SUM(C57,C69,C81,C93,C106)</f>
        <v>1399</v>
      </c>
      <c r="J19">
        <f>SUM(ENV.factors!E57,ENV.factors!E69,ENV.factors!E81,ENV.factors!E93,ENV.factors!E106)</f>
        <v>8244</v>
      </c>
      <c r="M19" s="187" t="s">
        <v>30</v>
      </c>
      <c r="N19" s="190">
        <v>2020</v>
      </c>
      <c r="O19" s="190">
        <v>100</v>
      </c>
      <c r="P19" s="190">
        <v>11817</v>
      </c>
      <c r="Q19" s="191">
        <v>100</v>
      </c>
      <c r="T19" t="s">
        <v>45</v>
      </c>
      <c r="U19">
        <v>1218</v>
      </c>
      <c r="V19">
        <v>1305</v>
      </c>
      <c r="W19">
        <v>1528</v>
      </c>
      <c r="X19">
        <v>2144</v>
      </c>
      <c r="Y19">
        <v>1613</v>
      </c>
      <c r="Z19">
        <f>SUM(U19:Y19)</f>
        <v>7808</v>
      </c>
    </row>
    <row r="20" spans="2:26" ht="15.75" thickTop="1" x14ac:dyDescent="0.25">
      <c r="B20" s="35" t="s">
        <v>156</v>
      </c>
      <c r="C20" s="35">
        <v>614</v>
      </c>
      <c r="D20" s="35">
        <v>30.4</v>
      </c>
      <c r="E20" s="35">
        <v>3101</v>
      </c>
      <c r="F20" s="35">
        <v>26.2</v>
      </c>
      <c r="H20" t="s">
        <v>167</v>
      </c>
      <c r="I20">
        <f t="shared" si="0"/>
        <v>1190</v>
      </c>
      <c r="J20">
        <f t="shared" ref="J20:J25" si="1">SUM(E58,E70,E82,E94,E107)</f>
        <v>7277</v>
      </c>
      <c r="T20" t="s">
        <v>30</v>
      </c>
      <c r="U20">
        <f>SUM(U16:U19)</f>
        <v>13021</v>
      </c>
      <c r="V20">
        <f>SUM(V16:V19)</f>
        <v>11817</v>
      </c>
      <c r="W20">
        <f>SUM(W16:W19)</f>
        <v>10516</v>
      </c>
      <c r="X20">
        <f>SUM(X16:X19)</f>
        <v>10438</v>
      </c>
      <c r="Y20">
        <f>SUM(Y16:Y19)</f>
        <v>10565</v>
      </c>
      <c r="Z20">
        <f>SUM(U20:Y20)</f>
        <v>56357</v>
      </c>
    </row>
    <row r="21" spans="2:26" x14ac:dyDescent="0.25">
      <c r="B21" s="35" t="s">
        <v>30</v>
      </c>
      <c r="C21" s="35">
        <v>2020</v>
      </c>
      <c r="D21" s="35">
        <v>100</v>
      </c>
      <c r="E21" s="35">
        <v>11817</v>
      </c>
      <c r="F21" s="35">
        <v>100</v>
      </c>
      <c r="H21" t="s">
        <v>168</v>
      </c>
      <c r="I21">
        <f t="shared" si="0"/>
        <v>1254</v>
      </c>
      <c r="J21">
        <f t="shared" si="1"/>
        <v>6766</v>
      </c>
      <c r="M21" s="34">
        <v>2017</v>
      </c>
      <c r="N21" s="34"/>
      <c r="O21" s="34"/>
      <c r="P21" s="34"/>
      <c r="Q21" s="34"/>
    </row>
    <row r="22" spans="2:26" x14ac:dyDescent="0.25">
      <c r="B22" s="115"/>
      <c r="C22" s="170"/>
      <c r="D22" s="115"/>
      <c r="E22" s="115"/>
      <c r="F22" s="115"/>
      <c r="H22" t="s">
        <v>169</v>
      </c>
      <c r="I22">
        <f t="shared" si="0"/>
        <v>1281</v>
      </c>
      <c r="J22">
        <f t="shared" si="1"/>
        <v>7745</v>
      </c>
      <c r="M22" s="72" t="s">
        <v>157</v>
      </c>
      <c r="N22" s="72" t="s">
        <v>83</v>
      </c>
      <c r="O22" s="72"/>
      <c r="P22" s="72" t="s">
        <v>84</v>
      </c>
      <c r="Q22" s="72"/>
    </row>
    <row r="23" spans="2:26" x14ac:dyDescent="0.25">
      <c r="B23" s="115"/>
      <c r="C23" s="170"/>
      <c r="D23" s="115"/>
      <c r="E23" s="115"/>
      <c r="F23" s="115"/>
      <c r="H23" t="s">
        <v>170</v>
      </c>
      <c r="I23">
        <f t="shared" si="0"/>
        <v>1528</v>
      </c>
      <c r="J23">
        <f t="shared" si="1"/>
        <v>8408</v>
      </c>
      <c r="M23" s="35"/>
      <c r="N23" s="35" t="s">
        <v>100</v>
      </c>
      <c r="O23" s="35" t="s">
        <v>32</v>
      </c>
      <c r="P23" s="35" t="s">
        <v>100</v>
      </c>
      <c r="Q23" s="35" t="s">
        <v>32</v>
      </c>
    </row>
    <row r="24" spans="2:26" ht="15.75" thickBot="1" x14ac:dyDescent="0.3">
      <c r="C24" s="169">
        <v>2017</v>
      </c>
      <c r="H24" t="s">
        <v>171</v>
      </c>
      <c r="I24">
        <f t="shared" si="0"/>
        <v>1665</v>
      </c>
      <c r="J24">
        <f t="shared" si="1"/>
        <v>9641</v>
      </c>
      <c r="M24" s="35" t="s">
        <v>158</v>
      </c>
      <c r="N24" s="35">
        <v>1427</v>
      </c>
      <c r="O24" s="35">
        <v>78.3</v>
      </c>
      <c r="P24" s="35">
        <v>8552</v>
      </c>
      <c r="Q24" s="35">
        <v>81.3</v>
      </c>
    </row>
    <row r="25" spans="2:26" ht="16.5" customHeight="1" thickTop="1" thickBot="1" x14ac:dyDescent="0.3">
      <c r="B25" s="412" t="s">
        <v>152</v>
      </c>
      <c r="C25" s="410" t="s">
        <v>83</v>
      </c>
      <c r="D25" s="414"/>
      <c r="E25" s="410" t="s">
        <v>84</v>
      </c>
      <c r="F25" s="411"/>
      <c r="H25" t="s">
        <v>172</v>
      </c>
      <c r="I25">
        <f t="shared" si="0"/>
        <v>1485</v>
      </c>
      <c r="J25">
        <f t="shared" si="1"/>
        <v>8276</v>
      </c>
      <c r="M25" s="35" t="s">
        <v>159</v>
      </c>
      <c r="N25" s="35">
        <v>56</v>
      </c>
      <c r="O25" s="35">
        <v>3.1</v>
      </c>
      <c r="P25" s="35">
        <v>309</v>
      </c>
      <c r="Q25" s="35">
        <v>2.9</v>
      </c>
    </row>
    <row r="26" spans="2:26" ht="16.5" customHeight="1" thickBot="1" x14ac:dyDescent="0.3">
      <c r="B26" s="413"/>
      <c r="C26" s="163" t="s">
        <v>162</v>
      </c>
      <c r="D26" s="163" t="s">
        <v>32</v>
      </c>
      <c r="E26" s="163" t="s">
        <v>162</v>
      </c>
      <c r="F26" s="164" t="s">
        <v>32</v>
      </c>
      <c r="H26" s="225" t="s">
        <v>30</v>
      </c>
      <c r="I26" s="225">
        <f>SUM(I19:I25)</f>
        <v>9802</v>
      </c>
      <c r="J26" s="225">
        <f>SUM(J19:J25)</f>
        <v>56357</v>
      </c>
      <c r="M26" s="35" t="s">
        <v>160</v>
      </c>
      <c r="N26" s="35">
        <v>5</v>
      </c>
      <c r="O26" s="35">
        <v>0.3</v>
      </c>
      <c r="P26" s="35">
        <v>127</v>
      </c>
      <c r="Q26" s="35">
        <v>1.2</v>
      </c>
    </row>
    <row r="27" spans="2:26" ht="16.5" thickTop="1" thickBot="1" x14ac:dyDescent="0.3">
      <c r="B27" s="165" t="s">
        <v>153</v>
      </c>
      <c r="C27" s="22">
        <v>1083</v>
      </c>
      <c r="D27" s="22">
        <v>59.4</v>
      </c>
      <c r="E27" s="22">
        <v>6909</v>
      </c>
      <c r="F27" s="23">
        <v>65.7</v>
      </c>
      <c r="M27" s="35" t="s">
        <v>45</v>
      </c>
      <c r="N27" s="35">
        <v>335</v>
      </c>
      <c r="O27" s="35">
        <v>18.399999999999999</v>
      </c>
      <c r="P27" s="35">
        <v>1528</v>
      </c>
      <c r="Q27" s="35">
        <v>14.5</v>
      </c>
    </row>
    <row r="28" spans="2:26" ht="26.25" thickBot="1" x14ac:dyDescent="0.3">
      <c r="B28" s="165" t="s">
        <v>154</v>
      </c>
      <c r="C28" s="22">
        <v>93</v>
      </c>
      <c r="D28" s="22">
        <v>5.0999999999999996</v>
      </c>
      <c r="E28" s="22">
        <v>490</v>
      </c>
      <c r="F28" s="23">
        <v>4.7</v>
      </c>
      <c r="H28" s="34" t="s">
        <v>187</v>
      </c>
      <c r="I28" s="34"/>
      <c r="M28" s="35" t="s">
        <v>30</v>
      </c>
      <c r="N28" s="35">
        <v>1823</v>
      </c>
      <c r="O28" s="35">
        <v>100</v>
      </c>
      <c r="P28" s="35">
        <v>10516</v>
      </c>
      <c r="Q28" s="35">
        <v>100</v>
      </c>
    </row>
    <row r="29" spans="2:26" ht="26.25" thickBot="1" x14ac:dyDescent="0.3">
      <c r="B29" s="165" t="s">
        <v>155</v>
      </c>
      <c r="C29" s="22">
        <v>6</v>
      </c>
      <c r="D29" s="22">
        <v>0.3</v>
      </c>
      <c r="E29" s="22">
        <v>47</v>
      </c>
      <c r="F29" s="23">
        <v>0.4</v>
      </c>
      <c r="H29" t="s">
        <v>175</v>
      </c>
      <c r="I29">
        <v>260</v>
      </c>
      <c r="J29">
        <v>1061</v>
      </c>
    </row>
    <row r="30" spans="2:26" ht="26.25" thickBot="1" x14ac:dyDescent="0.3">
      <c r="B30" s="166" t="s">
        <v>156</v>
      </c>
      <c r="C30" s="26">
        <v>641</v>
      </c>
      <c r="D30" s="26">
        <v>35.200000000000003</v>
      </c>
      <c r="E30" s="26">
        <v>3070</v>
      </c>
      <c r="F30" s="27">
        <v>29.2</v>
      </c>
      <c r="H30" t="s">
        <v>176</v>
      </c>
      <c r="I30">
        <v>247</v>
      </c>
      <c r="J30">
        <v>1128</v>
      </c>
      <c r="N30" s="34">
        <v>2016</v>
      </c>
    </row>
    <row r="31" spans="2:26" ht="16.5" thickTop="1" thickBot="1" x14ac:dyDescent="0.3">
      <c r="B31" s="166" t="s">
        <v>30</v>
      </c>
      <c r="C31" s="32">
        <v>1823</v>
      </c>
      <c r="D31" s="32">
        <v>100</v>
      </c>
      <c r="E31" s="32">
        <v>10516</v>
      </c>
      <c r="F31" s="167">
        <v>100</v>
      </c>
      <c r="H31" t="s">
        <v>177</v>
      </c>
      <c r="I31">
        <v>512</v>
      </c>
      <c r="J31">
        <v>2502</v>
      </c>
      <c r="M31" s="72" t="s">
        <v>157</v>
      </c>
      <c r="N31" s="72" t="s">
        <v>83</v>
      </c>
      <c r="O31" s="72"/>
      <c r="P31" s="72" t="s">
        <v>84</v>
      </c>
      <c r="Q31" s="162"/>
    </row>
    <row r="32" spans="2:26" ht="15.75" thickTop="1" x14ac:dyDescent="0.25">
      <c r="B32" s="171"/>
      <c r="C32" s="172"/>
      <c r="D32" s="172"/>
      <c r="E32" s="172"/>
      <c r="F32" s="172"/>
      <c r="H32" t="s">
        <v>178</v>
      </c>
      <c r="I32">
        <v>598</v>
      </c>
      <c r="J32">
        <v>3818</v>
      </c>
      <c r="M32" s="162"/>
      <c r="N32" s="162" t="s">
        <v>100</v>
      </c>
      <c r="O32" s="162" t="s">
        <v>32</v>
      </c>
      <c r="P32" s="162" t="s">
        <v>100</v>
      </c>
      <c r="Q32" s="162" t="s">
        <v>32</v>
      </c>
    </row>
    <row r="33" spans="2:17" x14ac:dyDescent="0.25">
      <c r="B33" s="171"/>
      <c r="C33" s="172"/>
      <c r="D33" s="172"/>
      <c r="E33" s="172"/>
      <c r="F33" s="172"/>
      <c r="H33" t="s">
        <v>179</v>
      </c>
      <c r="I33">
        <v>733</v>
      </c>
      <c r="J33">
        <v>5110</v>
      </c>
      <c r="M33" s="162" t="s">
        <v>158</v>
      </c>
      <c r="N33" s="162">
        <v>1450</v>
      </c>
      <c r="O33" s="162">
        <v>69.599999999999994</v>
      </c>
      <c r="P33" s="162">
        <v>8193</v>
      </c>
      <c r="Q33" s="162">
        <v>78.5</v>
      </c>
    </row>
    <row r="34" spans="2:17" ht="15.75" thickBot="1" x14ac:dyDescent="0.3">
      <c r="B34" s="168">
        <v>2016</v>
      </c>
      <c r="H34" t="s">
        <v>180</v>
      </c>
      <c r="I34">
        <v>775</v>
      </c>
      <c r="J34">
        <v>5490</v>
      </c>
      <c r="M34" s="162" t="s">
        <v>159</v>
      </c>
      <c r="N34" s="162">
        <v>22</v>
      </c>
      <c r="O34" s="162">
        <v>1.1000000000000001</v>
      </c>
      <c r="P34" s="162">
        <v>32</v>
      </c>
      <c r="Q34" s="162">
        <v>0.3</v>
      </c>
    </row>
    <row r="35" spans="2:17" ht="16.5" customHeight="1" thickTop="1" thickBot="1" x14ac:dyDescent="0.3">
      <c r="B35" s="412" t="s">
        <v>152</v>
      </c>
      <c r="C35" s="410" t="s">
        <v>83</v>
      </c>
      <c r="D35" s="414"/>
      <c r="E35" s="410" t="s">
        <v>84</v>
      </c>
      <c r="F35" s="411"/>
      <c r="H35" t="s">
        <v>181</v>
      </c>
      <c r="I35">
        <v>847</v>
      </c>
      <c r="J35">
        <v>5653</v>
      </c>
      <c r="M35" s="162" t="s">
        <v>160</v>
      </c>
      <c r="N35" s="162">
        <v>11</v>
      </c>
      <c r="O35" s="162">
        <v>0.5</v>
      </c>
      <c r="P35" s="162">
        <v>69</v>
      </c>
      <c r="Q35" s="162">
        <v>0.7</v>
      </c>
    </row>
    <row r="36" spans="2:17" ht="16.5" customHeight="1" thickBot="1" x14ac:dyDescent="0.3">
      <c r="B36" s="413"/>
      <c r="C36" s="163" t="s">
        <v>162</v>
      </c>
      <c r="D36" s="163" t="s">
        <v>32</v>
      </c>
      <c r="E36" s="163" t="s">
        <v>162</v>
      </c>
      <c r="F36" s="164" t="s">
        <v>32</v>
      </c>
      <c r="H36" t="s">
        <v>182</v>
      </c>
      <c r="I36">
        <v>1114</v>
      </c>
      <c r="J36">
        <v>7670</v>
      </c>
      <c r="M36" s="162" t="s">
        <v>45</v>
      </c>
      <c r="N36" s="162">
        <v>601</v>
      </c>
      <c r="O36" s="162">
        <v>28.8</v>
      </c>
      <c r="P36" s="162">
        <v>2144</v>
      </c>
      <c r="Q36" s="162">
        <v>20.5</v>
      </c>
    </row>
    <row r="37" spans="2:17" ht="16.5" thickTop="1" thickBot="1" x14ac:dyDescent="0.3">
      <c r="B37" s="165" t="s">
        <v>153</v>
      </c>
      <c r="C37" s="22">
        <v>1106</v>
      </c>
      <c r="D37" s="22">
        <v>53.1</v>
      </c>
      <c r="E37" s="22">
        <v>6786</v>
      </c>
      <c r="F37" s="23">
        <v>65</v>
      </c>
      <c r="H37" t="s">
        <v>183</v>
      </c>
      <c r="I37">
        <v>1307</v>
      </c>
      <c r="J37">
        <v>8267</v>
      </c>
    </row>
    <row r="38" spans="2:17" ht="26.25" thickBot="1" x14ac:dyDescent="0.3">
      <c r="B38" s="165" t="s">
        <v>154</v>
      </c>
      <c r="C38" s="22">
        <v>336</v>
      </c>
      <c r="D38" s="22">
        <v>16.100000000000001</v>
      </c>
      <c r="E38" s="22">
        <v>1357</v>
      </c>
      <c r="F38" s="23">
        <v>13</v>
      </c>
      <c r="H38" t="s">
        <v>184</v>
      </c>
      <c r="I38">
        <v>1710</v>
      </c>
      <c r="J38">
        <v>7777</v>
      </c>
      <c r="M38" s="34"/>
      <c r="N38" s="34">
        <v>2015</v>
      </c>
      <c r="O38" s="34"/>
      <c r="P38" s="34"/>
      <c r="Q38" s="34"/>
    </row>
    <row r="39" spans="2:17" ht="26.25" thickBot="1" x14ac:dyDescent="0.3">
      <c r="B39" s="165" t="s">
        <v>155</v>
      </c>
      <c r="C39" s="22">
        <v>135</v>
      </c>
      <c r="D39" s="22">
        <v>6.5</v>
      </c>
      <c r="E39" s="22">
        <v>338</v>
      </c>
      <c r="F39" s="23">
        <v>3.2</v>
      </c>
      <c r="H39" t="s">
        <v>185</v>
      </c>
      <c r="I39">
        <v>865</v>
      </c>
      <c r="J39">
        <v>4044</v>
      </c>
      <c r="M39" s="72" t="s">
        <v>157</v>
      </c>
      <c r="N39" s="72" t="s">
        <v>83</v>
      </c>
      <c r="O39" s="72"/>
      <c r="P39" s="72" t="s">
        <v>84</v>
      </c>
      <c r="Q39" s="72"/>
    </row>
    <row r="40" spans="2:17" ht="26.25" thickBot="1" x14ac:dyDescent="0.3">
      <c r="B40" s="166" t="s">
        <v>156</v>
      </c>
      <c r="C40" s="26">
        <v>507</v>
      </c>
      <c r="D40" s="26">
        <v>24.3</v>
      </c>
      <c r="E40" s="26">
        <v>1957</v>
      </c>
      <c r="F40" s="27">
        <v>18.7</v>
      </c>
      <c r="H40" t="s">
        <v>186</v>
      </c>
      <c r="I40">
        <v>477</v>
      </c>
      <c r="J40">
        <v>2020</v>
      </c>
      <c r="M40" s="35"/>
      <c r="N40" s="35" t="s">
        <v>100</v>
      </c>
      <c r="O40" s="35" t="s">
        <v>32</v>
      </c>
      <c r="P40" s="35" t="s">
        <v>100</v>
      </c>
      <c r="Q40" s="35" t="s">
        <v>32</v>
      </c>
    </row>
    <row r="41" spans="2:17" ht="16.5" thickTop="1" thickBot="1" x14ac:dyDescent="0.3">
      <c r="B41" s="166" t="s">
        <v>30</v>
      </c>
      <c r="C41" s="32">
        <v>2084</v>
      </c>
      <c r="D41" s="32">
        <v>100</v>
      </c>
      <c r="E41" s="32">
        <v>10438</v>
      </c>
      <c r="F41" s="167">
        <v>100</v>
      </c>
      <c r="H41" s="225" t="s">
        <v>30</v>
      </c>
      <c r="I41" s="225">
        <v>9445</v>
      </c>
      <c r="J41" s="225">
        <v>54540</v>
      </c>
      <c r="M41" s="35" t="s">
        <v>158</v>
      </c>
      <c r="N41" s="35">
        <v>1371</v>
      </c>
      <c r="O41" s="35">
        <v>76.099999999999994</v>
      </c>
      <c r="P41" s="35">
        <v>8795</v>
      </c>
      <c r="Q41" s="35">
        <v>83.2</v>
      </c>
    </row>
    <row r="42" spans="2:17" ht="16.5" thickTop="1" thickBot="1" x14ac:dyDescent="0.3">
      <c r="M42" s="35" t="s">
        <v>159</v>
      </c>
      <c r="N42" s="35">
        <v>13</v>
      </c>
      <c r="O42" s="35">
        <v>0.7</v>
      </c>
      <c r="P42" s="35">
        <v>92</v>
      </c>
      <c r="Q42" s="35">
        <v>0.9</v>
      </c>
    </row>
    <row r="43" spans="2:17" ht="16.5" thickTop="1" thickBot="1" x14ac:dyDescent="0.3">
      <c r="B43" s="405">
        <v>2015</v>
      </c>
      <c r="C43" s="405"/>
      <c r="D43" s="406"/>
      <c r="E43" s="407"/>
      <c r="F43" s="179"/>
      <c r="M43" s="35" t="s">
        <v>160</v>
      </c>
      <c r="N43" s="35">
        <v>9</v>
      </c>
      <c r="O43" s="35">
        <v>0.5</v>
      </c>
      <c r="P43" s="35">
        <v>65</v>
      </c>
      <c r="Q43" s="35">
        <v>0.6</v>
      </c>
    </row>
    <row r="44" spans="2:17" ht="16.5" thickTop="1" thickBot="1" x14ac:dyDescent="0.3">
      <c r="B44" s="408" t="s">
        <v>152</v>
      </c>
      <c r="C44" s="401" t="s">
        <v>83</v>
      </c>
      <c r="D44" s="402"/>
      <c r="E44" s="401" t="s">
        <v>84</v>
      </c>
      <c r="F44" s="403"/>
      <c r="M44" s="35" t="s">
        <v>45</v>
      </c>
      <c r="N44" s="35">
        <v>409</v>
      </c>
      <c r="O44" s="35">
        <v>22.7</v>
      </c>
      <c r="P44" s="35">
        <v>1613</v>
      </c>
      <c r="Q44" s="35">
        <v>15.3</v>
      </c>
    </row>
    <row r="45" spans="2:17" ht="15.75" thickBot="1" x14ac:dyDescent="0.3">
      <c r="B45" s="409"/>
      <c r="C45" s="67" t="s">
        <v>163</v>
      </c>
      <c r="D45" s="67" t="s">
        <v>32</v>
      </c>
      <c r="E45" s="67" t="s">
        <v>163</v>
      </c>
      <c r="F45" s="176" t="s">
        <v>32</v>
      </c>
      <c r="M45" s="35" t="s">
        <v>30</v>
      </c>
      <c r="N45" s="35">
        <v>1802</v>
      </c>
      <c r="O45" s="35">
        <v>100</v>
      </c>
      <c r="P45" s="35">
        <v>10565</v>
      </c>
      <c r="Q45" s="35">
        <v>100</v>
      </c>
    </row>
    <row r="46" spans="2:17" ht="16.5" thickTop="1" thickBot="1" x14ac:dyDescent="0.3">
      <c r="B46" s="177" t="s">
        <v>153</v>
      </c>
      <c r="C46" s="86">
        <v>1096</v>
      </c>
      <c r="D46" s="86">
        <v>60.8</v>
      </c>
      <c r="E46" s="86">
        <v>7136</v>
      </c>
      <c r="F46" s="144">
        <v>67.5</v>
      </c>
    </row>
    <row r="47" spans="2:17" ht="26.25" thickBot="1" x14ac:dyDescent="0.3">
      <c r="B47" s="177" t="s">
        <v>154</v>
      </c>
      <c r="C47" s="86">
        <v>350</v>
      </c>
      <c r="D47" s="86">
        <v>19.399999999999999</v>
      </c>
      <c r="E47" s="86">
        <v>1631</v>
      </c>
      <c r="F47" s="144">
        <v>15.4</v>
      </c>
    </row>
    <row r="48" spans="2:17" ht="26.25" thickBot="1" x14ac:dyDescent="0.3">
      <c r="B48" s="177" t="s">
        <v>155</v>
      </c>
      <c r="C48" s="86">
        <v>97</v>
      </c>
      <c r="D48" s="86">
        <v>5.4</v>
      </c>
      <c r="E48" s="86">
        <v>316</v>
      </c>
      <c r="F48" s="144">
        <v>3</v>
      </c>
    </row>
    <row r="49" spans="2:27" ht="26.25" thickBot="1" x14ac:dyDescent="0.3">
      <c r="B49" s="178" t="s">
        <v>156</v>
      </c>
      <c r="C49" s="145">
        <v>259</v>
      </c>
      <c r="D49" s="145">
        <v>14.4</v>
      </c>
      <c r="E49" s="145">
        <v>1482</v>
      </c>
      <c r="F49" s="146">
        <v>14</v>
      </c>
    </row>
    <row r="50" spans="2:27" ht="16.5" thickTop="1" thickBot="1" x14ac:dyDescent="0.3">
      <c r="B50" s="178" t="s">
        <v>30</v>
      </c>
      <c r="C50" s="147">
        <v>1802</v>
      </c>
      <c r="D50" s="147">
        <v>100</v>
      </c>
      <c r="E50" s="147">
        <v>10565</v>
      </c>
      <c r="F50" s="148">
        <v>100</v>
      </c>
    </row>
    <row r="51" spans="2:27" ht="15.75" thickTop="1" x14ac:dyDescent="0.25"/>
    <row r="53" spans="2:27" x14ac:dyDescent="0.25">
      <c r="C53" s="200" t="s">
        <v>173</v>
      </c>
    </row>
    <row r="54" spans="2:27" ht="15.75" thickBot="1" x14ac:dyDescent="0.3">
      <c r="C54">
        <v>2015</v>
      </c>
      <c r="K54" s="208" t="s">
        <v>187</v>
      </c>
      <c r="L54" s="34"/>
      <c r="M54" s="34"/>
    </row>
    <row r="55" spans="2:27" ht="16.5" thickTop="1" thickBot="1" x14ac:dyDescent="0.3">
      <c r="B55" s="358" t="s">
        <v>153</v>
      </c>
      <c r="C55" s="360" t="s">
        <v>83</v>
      </c>
      <c r="D55" s="361"/>
      <c r="E55" s="360" t="s">
        <v>84</v>
      </c>
      <c r="F55" s="362"/>
      <c r="L55">
        <v>2015</v>
      </c>
    </row>
    <row r="56" spans="2:27" ht="15.75" customHeight="1" thickBot="1" x14ac:dyDescent="0.3">
      <c r="B56" s="359"/>
      <c r="C56" s="64" t="s">
        <v>104</v>
      </c>
      <c r="D56" s="105" t="s">
        <v>32</v>
      </c>
      <c r="E56" s="64" t="s">
        <v>104</v>
      </c>
      <c r="F56" s="106" t="s">
        <v>32</v>
      </c>
      <c r="J56" s="390" t="s">
        <v>174</v>
      </c>
      <c r="K56" s="392" t="s">
        <v>83</v>
      </c>
      <c r="L56" s="393"/>
      <c r="M56" s="392" t="s">
        <v>84</v>
      </c>
      <c r="N56" s="393"/>
    </row>
    <row r="57" spans="2:27" ht="16.5" thickTop="1" thickBot="1" x14ac:dyDescent="0.3">
      <c r="B57" s="107" t="s">
        <v>166</v>
      </c>
      <c r="C57" s="12">
        <v>221</v>
      </c>
      <c r="D57" s="12">
        <v>12.3</v>
      </c>
      <c r="E57" s="12">
        <v>1389</v>
      </c>
      <c r="F57" s="108">
        <v>13.1</v>
      </c>
      <c r="J57" s="391"/>
      <c r="K57" s="126" t="s">
        <v>123</v>
      </c>
      <c r="L57" s="126" t="s">
        <v>32</v>
      </c>
      <c r="M57" s="126" t="s">
        <v>123</v>
      </c>
      <c r="N57" s="126" t="s">
        <v>32</v>
      </c>
    </row>
    <row r="58" spans="2:27" ht="15.75" thickBot="1" x14ac:dyDescent="0.3">
      <c r="B58" s="107" t="s">
        <v>167</v>
      </c>
      <c r="C58" s="12">
        <v>228</v>
      </c>
      <c r="D58" s="12">
        <v>12.7</v>
      </c>
      <c r="E58" s="12">
        <v>1368</v>
      </c>
      <c r="F58" s="108">
        <v>12.9</v>
      </c>
      <c r="J58" s="227" t="s">
        <v>175</v>
      </c>
      <c r="K58" s="130">
        <v>49</v>
      </c>
      <c r="L58" s="130">
        <v>2.7</v>
      </c>
      <c r="M58" s="130">
        <v>145</v>
      </c>
      <c r="N58" s="130">
        <v>1.4</v>
      </c>
    </row>
    <row r="59" spans="2:27" ht="15.75" thickBot="1" x14ac:dyDescent="0.3">
      <c r="B59" s="107" t="s">
        <v>168</v>
      </c>
      <c r="C59" s="12">
        <v>212</v>
      </c>
      <c r="D59" s="12">
        <v>11.8</v>
      </c>
      <c r="E59" s="12">
        <v>1310</v>
      </c>
      <c r="F59" s="108">
        <v>12.4</v>
      </c>
      <c r="J59" s="227" t="s">
        <v>176</v>
      </c>
      <c r="K59" s="130">
        <v>36</v>
      </c>
      <c r="L59" s="130">
        <v>2</v>
      </c>
      <c r="M59" s="130">
        <v>265</v>
      </c>
      <c r="N59" s="130">
        <v>2.5</v>
      </c>
      <c r="Q59" s="226" t="s">
        <v>187</v>
      </c>
      <c r="R59" s="34"/>
      <c r="S59" s="34"/>
      <c r="T59" s="34"/>
      <c r="U59" s="34"/>
    </row>
    <row r="60" spans="2:27" ht="15.75" thickBot="1" x14ac:dyDescent="0.3">
      <c r="B60" s="107" t="s">
        <v>169</v>
      </c>
      <c r="C60" s="12">
        <v>280</v>
      </c>
      <c r="D60" s="12">
        <v>15.5</v>
      </c>
      <c r="E60" s="12">
        <v>1484</v>
      </c>
      <c r="F60" s="108">
        <v>14</v>
      </c>
      <c r="J60" s="227" t="s">
        <v>177</v>
      </c>
      <c r="K60" s="130">
        <v>72</v>
      </c>
      <c r="L60" s="130">
        <v>4</v>
      </c>
      <c r="M60" s="130">
        <v>514</v>
      </c>
      <c r="N60" s="130">
        <v>4.9000000000000004</v>
      </c>
      <c r="Q60" t="s">
        <v>175</v>
      </c>
      <c r="R60">
        <f t="shared" ref="R60:R69" si="2">SUM(K58,K75,K92,K109,K125)</f>
        <v>260</v>
      </c>
      <c r="S60">
        <v>1061</v>
      </c>
      <c r="V60">
        <v>145</v>
      </c>
      <c r="W60">
        <v>247</v>
      </c>
      <c r="X60">
        <v>216</v>
      </c>
      <c r="Y60">
        <v>166</v>
      </c>
      <c r="Z60">
        <v>287</v>
      </c>
      <c r="AA60">
        <f t="shared" ref="AA60:AA71" si="3">SUM(V60:Z60)</f>
        <v>1061</v>
      </c>
    </row>
    <row r="61" spans="2:27" ht="15.75" thickBot="1" x14ac:dyDescent="0.3">
      <c r="B61" s="107" t="s">
        <v>170</v>
      </c>
      <c r="C61" s="12">
        <v>277</v>
      </c>
      <c r="D61" s="12">
        <v>15.4</v>
      </c>
      <c r="E61" s="12">
        <v>1594</v>
      </c>
      <c r="F61" s="108">
        <v>15.1</v>
      </c>
      <c r="J61" s="227" t="s">
        <v>178</v>
      </c>
      <c r="K61" s="130">
        <v>122</v>
      </c>
      <c r="L61" s="130">
        <v>6.8</v>
      </c>
      <c r="M61" s="130">
        <v>733</v>
      </c>
      <c r="N61" s="130">
        <v>6.9</v>
      </c>
      <c r="Q61" t="s">
        <v>176</v>
      </c>
      <c r="R61">
        <f t="shared" si="2"/>
        <v>247</v>
      </c>
      <c r="S61">
        <v>1128</v>
      </c>
      <c r="V61">
        <v>265</v>
      </c>
      <c r="W61">
        <v>225</v>
      </c>
      <c r="X61">
        <v>229</v>
      </c>
      <c r="Y61">
        <v>186</v>
      </c>
      <c r="Z61">
        <v>223</v>
      </c>
      <c r="AA61">
        <f t="shared" si="3"/>
        <v>1128</v>
      </c>
    </row>
    <row r="62" spans="2:27" ht="15.75" thickBot="1" x14ac:dyDescent="0.3">
      <c r="B62" s="107" t="s">
        <v>171</v>
      </c>
      <c r="C62" s="12">
        <v>320</v>
      </c>
      <c r="D62" s="12">
        <v>17.8</v>
      </c>
      <c r="E62" s="12">
        <v>1873</v>
      </c>
      <c r="F62" s="108">
        <v>17.7</v>
      </c>
      <c r="J62" s="227" t="s">
        <v>179</v>
      </c>
      <c r="K62" s="130">
        <v>129</v>
      </c>
      <c r="L62" s="130">
        <v>7.2</v>
      </c>
      <c r="M62" s="130">
        <v>932</v>
      </c>
      <c r="N62" s="130">
        <v>8.8000000000000007</v>
      </c>
      <c r="Q62" t="s">
        <v>177</v>
      </c>
      <c r="R62">
        <f t="shared" si="2"/>
        <v>512</v>
      </c>
      <c r="S62">
        <v>2502</v>
      </c>
      <c r="V62">
        <v>514</v>
      </c>
      <c r="W62">
        <v>537</v>
      </c>
      <c r="X62">
        <v>438</v>
      </c>
      <c r="Y62">
        <v>539</v>
      </c>
      <c r="Z62">
        <v>474</v>
      </c>
      <c r="AA62">
        <f t="shared" si="3"/>
        <v>2502</v>
      </c>
    </row>
    <row r="63" spans="2:27" ht="15.75" thickBot="1" x14ac:dyDescent="0.3">
      <c r="B63" s="110" t="s">
        <v>172</v>
      </c>
      <c r="C63" s="58">
        <v>264</v>
      </c>
      <c r="D63" s="58">
        <v>14.7</v>
      </c>
      <c r="E63" s="58">
        <v>1547</v>
      </c>
      <c r="F63" s="111">
        <v>14.6</v>
      </c>
      <c r="J63" s="227" t="s">
        <v>180</v>
      </c>
      <c r="K63" s="130">
        <v>135</v>
      </c>
      <c r="L63" s="130">
        <v>7.5</v>
      </c>
      <c r="M63" s="130">
        <v>972</v>
      </c>
      <c r="N63" s="130">
        <v>9.1999999999999993</v>
      </c>
      <c r="Q63" t="s">
        <v>178</v>
      </c>
      <c r="R63">
        <f t="shared" si="2"/>
        <v>598</v>
      </c>
      <c r="S63">
        <v>3818</v>
      </c>
      <c r="V63">
        <v>733</v>
      </c>
      <c r="W63">
        <v>644</v>
      </c>
      <c r="X63">
        <v>713</v>
      </c>
      <c r="Y63">
        <v>765</v>
      </c>
      <c r="Z63">
        <v>963</v>
      </c>
      <c r="AA63">
        <f t="shared" si="3"/>
        <v>3818</v>
      </c>
    </row>
    <row r="64" spans="2:27" ht="16.5" thickTop="1" thickBot="1" x14ac:dyDescent="0.3">
      <c r="B64" s="110" t="s">
        <v>30</v>
      </c>
      <c r="C64" s="59">
        <v>1802</v>
      </c>
      <c r="D64" s="59">
        <v>100</v>
      </c>
      <c r="E64" s="59">
        <v>10565</v>
      </c>
      <c r="F64" s="112">
        <v>100</v>
      </c>
      <c r="J64" s="227" t="s">
        <v>181</v>
      </c>
      <c r="K64" s="130">
        <v>167</v>
      </c>
      <c r="L64" s="130">
        <v>9.3000000000000007</v>
      </c>
      <c r="M64" s="130">
        <v>1130</v>
      </c>
      <c r="N64" s="130">
        <v>10.7</v>
      </c>
      <c r="Q64" t="s">
        <v>179</v>
      </c>
      <c r="R64">
        <f t="shared" si="2"/>
        <v>733</v>
      </c>
      <c r="S64">
        <v>5110</v>
      </c>
      <c r="V64">
        <v>932</v>
      </c>
      <c r="W64">
        <v>817</v>
      </c>
      <c r="X64">
        <v>939</v>
      </c>
      <c r="Y64">
        <v>1111</v>
      </c>
      <c r="Z64">
        <v>1311</v>
      </c>
      <c r="AA64">
        <f t="shared" si="3"/>
        <v>5110</v>
      </c>
    </row>
    <row r="65" spans="2:27" ht="16.5" thickTop="1" thickBot="1" x14ac:dyDescent="0.3">
      <c r="J65" s="227" t="s">
        <v>182</v>
      </c>
      <c r="K65" s="130">
        <v>211</v>
      </c>
      <c r="L65" s="130">
        <v>11.7</v>
      </c>
      <c r="M65" s="130">
        <v>1497</v>
      </c>
      <c r="N65" s="130">
        <v>14.2</v>
      </c>
      <c r="Q65" t="s">
        <v>180</v>
      </c>
      <c r="R65">
        <f t="shared" si="2"/>
        <v>775</v>
      </c>
      <c r="S65">
        <v>5490</v>
      </c>
      <c r="V65">
        <v>972</v>
      </c>
      <c r="W65">
        <v>985</v>
      </c>
      <c r="X65">
        <v>1021</v>
      </c>
      <c r="Y65">
        <v>1185</v>
      </c>
      <c r="Z65">
        <v>1327</v>
      </c>
      <c r="AA65">
        <f t="shared" si="3"/>
        <v>5490</v>
      </c>
    </row>
    <row r="66" spans="2:27" ht="15.75" thickBot="1" x14ac:dyDescent="0.3">
      <c r="C66" s="199">
        <v>2016</v>
      </c>
      <c r="J66" s="227" t="s">
        <v>183</v>
      </c>
      <c r="K66" s="130">
        <v>249</v>
      </c>
      <c r="L66" s="130">
        <v>13.8</v>
      </c>
      <c r="M66" s="130">
        <v>1461</v>
      </c>
      <c r="N66" s="130">
        <v>13.8</v>
      </c>
      <c r="Q66" t="s">
        <v>181</v>
      </c>
      <c r="R66">
        <f t="shared" si="2"/>
        <v>847</v>
      </c>
      <c r="S66">
        <v>5653</v>
      </c>
      <c r="V66">
        <v>1130</v>
      </c>
      <c r="W66">
        <v>1199</v>
      </c>
      <c r="X66">
        <v>890</v>
      </c>
      <c r="Y66">
        <v>1166</v>
      </c>
      <c r="Z66">
        <v>1268</v>
      </c>
      <c r="AA66">
        <f t="shared" si="3"/>
        <v>5653</v>
      </c>
    </row>
    <row r="67" spans="2:27" ht="16.5" thickTop="1" thickBot="1" x14ac:dyDescent="0.3">
      <c r="B67" s="358" t="s">
        <v>153</v>
      </c>
      <c r="C67" s="360" t="s">
        <v>83</v>
      </c>
      <c r="D67" s="361"/>
      <c r="E67" s="360" t="s">
        <v>84</v>
      </c>
      <c r="F67" s="362"/>
      <c r="J67" s="227" t="s">
        <v>184</v>
      </c>
      <c r="K67" s="130">
        <v>329</v>
      </c>
      <c r="L67" s="130">
        <v>18.3</v>
      </c>
      <c r="M67" s="130">
        <v>1506</v>
      </c>
      <c r="N67" s="130">
        <v>14.3</v>
      </c>
      <c r="Q67" t="s">
        <v>182</v>
      </c>
      <c r="R67">
        <f t="shared" si="2"/>
        <v>1114</v>
      </c>
      <c r="S67">
        <v>7670</v>
      </c>
      <c r="V67">
        <v>1497</v>
      </c>
      <c r="W67">
        <v>1420</v>
      </c>
      <c r="X67">
        <v>1517</v>
      </c>
      <c r="Y67">
        <v>1536</v>
      </c>
      <c r="Z67">
        <v>1700</v>
      </c>
      <c r="AA67">
        <f t="shared" si="3"/>
        <v>7670</v>
      </c>
    </row>
    <row r="68" spans="2:27" ht="18" customHeight="1" thickBot="1" x14ac:dyDescent="0.3">
      <c r="B68" s="359"/>
      <c r="C68" s="64" t="s">
        <v>104</v>
      </c>
      <c r="D68" s="105" t="s">
        <v>32</v>
      </c>
      <c r="E68" s="64" t="s">
        <v>104</v>
      </c>
      <c r="F68" s="106" t="s">
        <v>32</v>
      </c>
      <c r="J68" s="227" t="s">
        <v>185</v>
      </c>
      <c r="K68" s="130">
        <v>196</v>
      </c>
      <c r="L68" s="130">
        <v>10.9</v>
      </c>
      <c r="M68" s="130">
        <v>984</v>
      </c>
      <c r="N68" s="130">
        <v>9.3000000000000007</v>
      </c>
      <c r="Q68" t="s">
        <v>183</v>
      </c>
      <c r="R68">
        <f t="shared" si="2"/>
        <v>1307</v>
      </c>
      <c r="S68">
        <v>8267</v>
      </c>
      <c r="V68">
        <v>1461</v>
      </c>
      <c r="W68">
        <v>1463</v>
      </c>
      <c r="X68">
        <v>1597</v>
      </c>
      <c r="Y68">
        <v>1835</v>
      </c>
      <c r="Z68">
        <v>1911</v>
      </c>
      <c r="AA68">
        <f t="shared" si="3"/>
        <v>8267</v>
      </c>
    </row>
    <row r="69" spans="2:27" ht="20.25" customHeight="1" thickTop="1" thickBot="1" x14ac:dyDescent="0.3">
      <c r="B69" s="107" t="s">
        <v>166</v>
      </c>
      <c r="C69" s="12">
        <v>278</v>
      </c>
      <c r="D69" s="12">
        <v>13.3</v>
      </c>
      <c r="E69" s="12">
        <v>1457</v>
      </c>
      <c r="F69" s="108">
        <v>14</v>
      </c>
      <c r="J69" s="227" t="s">
        <v>186</v>
      </c>
      <c r="K69" s="130">
        <v>107</v>
      </c>
      <c r="L69" s="130">
        <v>5.9</v>
      </c>
      <c r="M69" s="130">
        <v>426</v>
      </c>
      <c r="N69" s="130">
        <v>4</v>
      </c>
      <c r="Q69" t="s">
        <v>184</v>
      </c>
      <c r="R69">
        <f t="shared" si="2"/>
        <v>1710</v>
      </c>
      <c r="S69">
        <v>7777</v>
      </c>
      <c r="V69">
        <v>1506</v>
      </c>
      <c r="W69">
        <v>1459</v>
      </c>
      <c r="X69">
        <v>1510</v>
      </c>
      <c r="Y69">
        <v>1562</v>
      </c>
      <c r="Z69">
        <v>1740</v>
      </c>
      <c r="AA69">
        <f t="shared" si="3"/>
        <v>7777</v>
      </c>
    </row>
    <row r="70" spans="2:27" ht="15.75" thickBot="1" x14ac:dyDescent="0.3">
      <c r="B70" s="107" t="s">
        <v>167</v>
      </c>
      <c r="C70" s="12">
        <v>238</v>
      </c>
      <c r="D70" s="12">
        <v>11.4</v>
      </c>
      <c r="E70" s="12">
        <v>1345</v>
      </c>
      <c r="F70" s="108">
        <v>12.9</v>
      </c>
      <c r="J70" s="227" t="s">
        <v>30</v>
      </c>
      <c r="K70" s="228">
        <v>1802</v>
      </c>
      <c r="L70" s="228">
        <v>100</v>
      </c>
      <c r="M70" s="228">
        <v>10565</v>
      </c>
      <c r="N70" s="228">
        <v>100</v>
      </c>
      <c r="Q70" t="s">
        <v>185</v>
      </c>
      <c r="R70">
        <f>SUM(K68,K85,K102,K119)</f>
        <v>865</v>
      </c>
      <c r="S70">
        <v>4044</v>
      </c>
      <c r="V70">
        <v>984</v>
      </c>
      <c r="W70">
        <v>965</v>
      </c>
      <c r="X70">
        <v>974</v>
      </c>
      <c r="Y70">
        <v>1121</v>
      </c>
      <c r="AA70">
        <f t="shared" si="3"/>
        <v>4044</v>
      </c>
    </row>
    <row r="71" spans="2:27" ht="15.75" thickBot="1" x14ac:dyDescent="0.3">
      <c r="B71" s="107" t="s">
        <v>168</v>
      </c>
      <c r="C71" s="12">
        <v>320</v>
      </c>
      <c r="D71" s="12">
        <v>15.4</v>
      </c>
      <c r="E71" s="12">
        <v>1065</v>
      </c>
      <c r="F71" s="108">
        <v>10.199999999999999</v>
      </c>
      <c r="Q71" t="s">
        <v>186</v>
      </c>
      <c r="R71">
        <f>SUM(K69,K86,K103,K120)</f>
        <v>477</v>
      </c>
      <c r="S71">
        <v>2020</v>
      </c>
      <c r="V71">
        <v>426</v>
      </c>
      <c r="W71">
        <v>477</v>
      </c>
      <c r="X71">
        <v>472</v>
      </c>
      <c r="Y71">
        <v>645</v>
      </c>
      <c r="AA71">
        <f t="shared" si="3"/>
        <v>2020</v>
      </c>
    </row>
    <row r="72" spans="2:27" ht="15.75" thickBot="1" x14ac:dyDescent="0.3">
      <c r="B72" s="107" t="s">
        <v>169</v>
      </c>
      <c r="C72" s="12">
        <v>260</v>
      </c>
      <c r="D72" s="12">
        <v>12.5</v>
      </c>
      <c r="E72" s="12">
        <v>1450</v>
      </c>
      <c r="F72" s="108">
        <v>13.9</v>
      </c>
      <c r="L72" s="206">
        <v>2016</v>
      </c>
      <c r="Q72" s="224" t="s">
        <v>30</v>
      </c>
      <c r="R72" s="224">
        <f>SUM(R60:R71)</f>
        <v>9445</v>
      </c>
      <c r="S72" s="224">
        <f>SUM(S60:S71)</f>
        <v>54540</v>
      </c>
    </row>
    <row r="73" spans="2:27" ht="15.75" customHeight="1" thickBot="1" x14ac:dyDescent="0.3">
      <c r="B73" s="107" t="s">
        <v>170</v>
      </c>
      <c r="C73" s="12">
        <v>300</v>
      </c>
      <c r="D73" s="12">
        <v>14.4</v>
      </c>
      <c r="E73" s="12">
        <v>1750</v>
      </c>
      <c r="F73" s="108">
        <v>16.8</v>
      </c>
      <c r="J73" s="390" t="s">
        <v>174</v>
      </c>
      <c r="K73" s="392" t="s">
        <v>83</v>
      </c>
      <c r="L73" s="393"/>
      <c r="M73" s="392" t="s">
        <v>84</v>
      </c>
      <c r="N73" s="393"/>
    </row>
    <row r="74" spans="2:27" ht="15.75" thickBot="1" x14ac:dyDescent="0.3">
      <c r="B74" s="107" t="s">
        <v>171</v>
      </c>
      <c r="C74" s="12">
        <v>365</v>
      </c>
      <c r="D74" s="12">
        <v>17.5</v>
      </c>
      <c r="E74" s="12">
        <v>1805</v>
      </c>
      <c r="F74" s="108">
        <v>17.3</v>
      </c>
      <c r="J74" s="391"/>
      <c r="K74" s="126" t="s">
        <v>123</v>
      </c>
      <c r="L74" s="126" t="s">
        <v>32</v>
      </c>
      <c r="M74" s="126" t="s">
        <v>123</v>
      </c>
      <c r="N74" s="126" t="s">
        <v>32</v>
      </c>
    </row>
    <row r="75" spans="2:27" ht="15.75" thickBot="1" x14ac:dyDescent="0.3">
      <c r="B75" s="110" t="s">
        <v>172</v>
      </c>
      <c r="C75" s="58">
        <v>323</v>
      </c>
      <c r="D75" s="58">
        <v>15.5</v>
      </c>
      <c r="E75" s="58">
        <v>1566</v>
      </c>
      <c r="F75" s="111">
        <v>15</v>
      </c>
      <c r="J75" s="227" t="s">
        <v>175</v>
      </c>
      <c r="K75" s="130">
        <v>47</v>
      </c>
      <c r="L75" s="130">
        <v>2.2999999999999998</v>
      </c>
      <c r="M75" s="130">
        <v>247</v>
      </c>
      <c r="N75" s="130">
        <v>2.4</v>
      </c>
    </row>
    <row r="76" spans="2:27" ht="16.5" thickTop="1" thickBot="1" x14ac:dyDescent="0.3">
      <c r="B76" s="110" t="s">
        <v>30</v>
      </c>
      <c r="C76" s="59">
        <v>2084</v>
      </c>
      <c r="D76" s="59">
        <v>100</v>
      </c>
      <c r="E76" s="59">
        <v>10438</v>
      </c>
      <c r="F76" s="112">
        <v>100</v>
      </c>
      <c r="J76" s="227" t="s">
        <v>176</v>
      </c>
      <c r="K76" s="130">
        <v>60</v>
      </c>
      <c r="L76" s="130">
        <v>2.9</v>
      </c>
      <c r="M76" s="130">
        <v>225</v>
      </c>
      <c r="N76" s="130">
        <v>2.2000000000000002</v>
      </c>
    </row>
    <row r="77" spans="2:27" ht="16.5" thickTop="1" thickBot="1" x14ac:dyDescent="0.3">
      <c r="J77" s="227" t="s">
        <v>177</v>
      </c>
      <c r="K77" s="130">
        <v>119</v>
      </c>
      <c r="L77" s="130">
        <v>5.7</v>
      </c>
      <c r="M77" s="130">
        <v>537</v>
      </c>
      <c r="N77" s="130">
        <v>5.0999999999999996</v>
      </c>
    </row>
    <row r="78" spans="2:27" ht="15.75" thickBot="1" x14ac:dyDescent="0.3">
      <c r="C78" s="199">
        <v>2017</v>
      </c>
      <c r="J78" s="227" t="s">
        <v>178</v>
      </c>
      <c r="K78" s="130">
        <v>109</v>
      </c>
      <c r="L78" s="130">
        <v>5.2</v>
      </c>
      <c r="M78" s="130">
        <v>644</v>
      </c>
      <c r="N78" s="130">
        <v>6.2</v>
      </c>
    </row>
    <row r="79" spans="2:27" ht="16.5" thickTop="1" thickBot="1" x14ac:dyDescent="0.3">
      <c r="B79" s="358" t="s">
        <v>153</v>
      </c>
      <c r="C79" s="360" t="s">
        <v>83</v>
      </c>
      <c r="D79" s="361"/>
      <c r="E79" s="360" t="s">
        <v>84</v>
      </c>
      <c r="F79" s="362"/>
      <c r="J79" s="227" t="s">
        <v>179</v>
      </c>
      <c r="K79" s="130">
        <v>145</v>
      </c>
      <c r="L79" s="130">
        <v>7</v>
      </c>
      <c r="M79" s="130">
        <v>817</v>
      </c>
      <c r="N79" s="130">
        <v>7.8</v>
      </c>
    </row>
    <row r="80" spans="2:27" ht="15.75" thickBot="1" x14ac:dyDescent="0.3">
      <c r="B80" s="359"/>
      <c r="C80" s="64" t="s">
        <v>104</v>
      </c>
      <c r="D80" s="105" t="s">
        <v>32</v>
      </c>
      <c r="E80" s="64" t="s">
        <v>104</v>
      </c>
      <c r="F80" s="106" t="s">
        <v>32</v>
      </c>
      <c r="J80" s="227" t="s">
        <v>180</v>
      </c>
      <c r="K80" s="130">
        <v>173</v>
      </c>
      <c r="L80" s="130">
        <v>8.3000000000000007</v>
      </c>
      <c r="M80" s="130">
        <v>985</v>
      </c>
      <c r="N80" s="130">
        <v>9.4</v>
      </c>
    </row>
    <row r="81" spans="2:14" ht="16.5" thickTop="1" thickBot="1" x14ac:dyDescent="0.3">
      <c r="B81" s="107" t="s">
        <v>166</v>
      </c>
      <c r="C81" s="12">
        <v>287</v>
      </c>
      <c r="D81" s="12">
        <v>15.7</v>
      </c>
      <c r="E81" s="12">
        <v>1649</v>
      </c>
      <c r="F81" s="108">
        <v>15.7</v>
      </c>
      <c r="J81" s="227" t="s">
        <v>181</v>
      </c>
      <c r="K81" s="130">
        <v>174</v>
      </c>
      <c r="L81" s="130">
        <v>8.3000000000000007</v>
      </c>
      <c r="M81" s="130">
        <v>1199</v>
      </c>
      <c r="N81" s="130">
        <v>11.5</v>
      </c>
    </row>
    <row r="82" spans="2:14" ht="15.75" thickBot="1" x14ac:dyDescent="0.3">
      <c r="B82" s="107" t="s">
        <v>167</v>
      </c>
      <c r="C82" s="12">
        <v>230</v>
      </c>
      <c r="D82" s="12">
        <v>12.6</v>
      </c>
      <c r="E82" s="12">
        <v>1312</v>
      </c>
      <c r="F82" s="108">
        <v>12.5</v>
      </c>
      <c r="J82" s="227" t="s">
        <v>182</v>
      </c>
      <c r="K82" s="130">
        <v>199</v>
      </c>
      <c r="L82" s="130">
        <v>9.5</v>
      </c>
      <c r="M82" s="130">
        <v>1420</v>
      </c>
      <c r="N82" s="130">
        <v>13.6</v>
      </c>
    </row>
    <row r="83" spans="2:14" ht="15.75" thickBot="1" x14ac:dyDescent="0.3">
      <c r="B83" s="107" t="s">
        <v>168</v>
      </c>
      <c r="C83" s="12">
        <v>235</v>
      </c>
      <c r="D83" s="12">
        <v>12.9</v>
      </c>
      <c r="E83" s="12">
        <v>1332</v>
      </c>
      <c r="F83" s="108">
        <v>12.7</v>
      </c>
      <c r="J83" s="227" t="s">
        <v>183</v>
      </c>
      <c r="K83" s="130">
        <v>253</v>
      </c>
      <c r="L83" s="130">
        <v>12.1</v>
      </c>
      <c r="M83" s="130">
        <v>1463</v>
      </c>
      <c r="N83" s="130">
        <v>14</v>
      </c>
    </row>
    <row r="84" spans="2:14" ht="15.75" thickBot="1" x14ac:dyDescent="0.3">
      <c r="B84" s="107" t="s">
        <v>169</v>
      </c>
      <c r="C84" s="12">
        <v>193</v>
      </c>
      <c r="D84" s="12">
        <v>10.6</v>
      </c>
      <c r="E84" s="12">
        <v>1349</v>
      </c>
      <c r="F84" s="108">
        <v>12.8</v>
      </c>
      <c r="J84" s="227" t="s">
        <v>184</v>
      </c>
      <c r="K84" s="130">
        <v>456</v>
      </c>
      <c r="L84" s="130">
        <v>21.9</v>
      </c>
      <c r="M84" s="130">
        <v>1459</v>
      </c>
      <c r="N84" s="130">
        <v>14</v>
      </c>
    </row>
    <row r="85" spans="2:14" ht="15.75" thickBot="1" x14ac:dyDescent="0.3">
      <c r="B85" s="107" t="s">
        <v>170</v>
      </c>
      <c r="C85" s="12">
        <v>276</v>
      </c>
      <c r="D85" s="12">
        <v>15.1</v>
      </c>
      <c r="E85" s="12">
        <v>1505</v>
      </c>
      <c r="F85" s="108">
        <v>14.3</v>
      </c>
      <c r="J85" s="227" t="s">
        <v>185</v>
      </c>
      <c r="K85" s="130">
        <v>251</v>
      </c>
      <c r="L85" s="130">
        <v>12</v>
      </c>
      <c r="M85" s="130">
        <v>965</v>
      </c>
      <c r="N85" s="130">
        <v>9.1999999999999993</v>
      </c>
    </row>
    <row r="86" spans="2:14" ht="15.75" thickBot="1" x14ac:dyDescent="0.3">
      <c r="B86" s="107" t="s">
        <v>171</v>
      </c>
      <c r="C86" s="12">
        <v>332</v>
      </c>
      <c r="D86" s="12">
        <v>18.2</v>
      </c>
      <c r="E86" s="12">
        <v>1740</v>
      </c>
      <c r="F86" s="108">
        <v>16.5</v>
      </c>
      <c r="J86" s="227" t="s">
        <v>186</v>
      </c>
      <c r="K86" s="130">
        <v>98</v>
      </c>
      <c r="L86" s="130">
        <v>4.7</v>
      </c>
      <c r="M86" s="130">
        <v>477</v>
      </c>
      <c r="N86" s="130">
        <v>4.5999999999999996</v>
      </c>
    </row>
    <row r="87" spans="2:14" ht="15.75" thickBot="1" x14ac:dyDescent="0.3">
      <c r="B87" s="110" t="s">
        <v>172</v>
      </c>
      <c r="C87" s="58">
        <v>270</v>
      </c>
      <c r="D87" s="58">
        <v>14.8</v>
      </c>
      <c r="E87" s="58">
        <v>1629</v>
      </c>
      <c r="F87" s="111">
        <v>15.5</v>
      </c>
      <c r="J87" s="227" t="s">
        <v>30</v>
      </c>
      <c r="K87" s="228">
        <v>2084</v>
      </c>
      <c r="L87" s="228">
        <v>100</v>
      </c>
      <c r="M87" s="228">
        <v>10438</v>
      </c>
      <c r="N87" s="228">
        <v>100</v>
      </c>
    </row>
    <row r="88" spans="2:14" ht="16.5" thickTop="1" thickBot="1" x14ac:dyDescent="0.3">
      <c r="B88" s="110" t="s">
        <v>30</v>
      </c>
      <c r="C88" s="59">
        <v>1823</v>
      </c>
      <c r="D88" s="59">
        <v>100</v>
      </c>
      <c r="E88" s="59">
        <v>10516</v>
      </c>
      <c r="F88" s="112">
        <v>100</v>
      </c>
    </row>
    <row r="89" spans="2:14" ht="16.5" thickTop="1" thickBot="1" x14ac:dyDescent="0.3">
      <c r="L89" s="206">
        <v>2017</v>
      </c>
    </row>
    <row r="90" spans="2:14" ht="16.5" customHeight="1" thickBot="1" x14ac:dyDescent="0.3">
      <c r="C90" s="199">
        <v>2018</v>
      </c>
      <c r="J90" s="390" t="s">
        <v>174</v>
      </c>
      <c r="K90" s="392" t="s">
        <v>83</v>
      </c>
      <c r="L90" s="393"/>
      <c r="M90" s="392" t="s">
        <v>84</v>
      </c>
      <c r="N90" s="394"/>
    </row>
    <row r="91" spans="2:14" ht="16.5" customHeight="1" thickTop="1" thickBot="1" x14ac:dyDescent="0.3">
      <c r="B91" s="399" t="s">
        <v>153</v>
      </c>
      <c r="C91" s="401" t="s">
        <v>83</v>
      </c>
      <c r="D91" s="402"/>
      <c r="E91" s="401" t="s">
        <v>84</v>
      </c>
      <c r="F91" s="403"/>
      <c r="J91" s="391"/>
      <c r="K91" s="126" t="s">
        <v>123</v>
      </c>
      <c r="L91" s="126" t="s">
        <v>32</v>
      </c>
      <c r="M91" s="126" t="s">
        <v>123</v>
      </c>
      <c r="N91" s="229" t="s">
        <v>32</v>
      </c>
    </row>
    <row r="92" spans="2:14" ht="15.75" thickBot="1" x14ac:dyDescent="0.3">
      <c r="B92" s="400"/>
      <c r="C92" s="67" t="s">
        <v>163</v>
      </c>
      <c r="D92" s="201" t="s">
        <v>32</v>
      </c>
      <c r="E92" s="67" t="s">
        <v>163</v>
      </c>
      <c r="F92" s="202" t="s">
        <v>32</v>
      </c>
      <c r="J92" s="227" t="s">
        <v>175</v>
      </c>
      <c r="K92" s="130">
        <v>49</v>
      </c>
      <c r="L92" s="130">
        <v>2.7</v>
      </c>
      <c r="M92" s="130">
        <v>216</v>
      </c>
      <c r="N92" s="131">
        <v>2.1</v>
      </c>
    </row>
    <row r="93" spans="2:14" ht="16.5" thickTop="1" thickBot="1" x14ac:dyDescent="0.3">
      <c r="B93" s="203" t="s">
        <v>166</v>
      </c>
      <c r="C93" s="86">
        <v>305</v>
      </c>
      <c r="D93" s="86">
        <v>15.1</v>
      </c>
      <c r="E93" s="86">
        <v>1726</v>
      </c>
      <c r="F93" s="144">
        <v>14.6</v>
      </c>
      <c r="J93" s="227" t="s">
        <v>176</v>
      </c>
      <c r="K93" s="130">
        <v>49</v>
      </c>
      <c r="L93" s="130">
        <v>2.7</v>
      </c>
      <c r="M93" s="130">
        <v>229</v>
      </c>
      <c r="N93" s="131">
        <v>2.2000000000000002</v>
      </c>
    </row>
    <row r="94" spans="2:14" ht="15.75" thickBot="1" x14ac:dyDescent="0.3">
      <c r="B94" s="203" t="s">
        <v>167</v>
      </c>
      <c r="C94" s="86">
        <v>248</v>
      </c>
      <c r="D94" s="86">
        <v>12.3</v>
      </c>
      <c r="E94" s="86">
        <v>1562</v>
      </c>
      <c r="F94" s="144">
        <v>13.2</v>
      </c>
      <c r="J94" s="227" t="s">
        <v>177</v>
      </c>
      <c r="K94" s="130">
        <v>94</v>
      </c>
      <c r="L94" s="130">
        <v>5.2</v>
      </c>
      <c r="M94" s="130">
        <v>438</v>
      </c>
      <c r="N94" s="131">
        <v>4.2</v>
      </c>
    </row>
    <row r="95" spans="2:14" ht="15.75" thickBot="1" x14ac:dyDescent="0.3">
      <c r="B95" s="203" t="s">
        <v>168</v>
      </c>
      <c r="C95" s="86">
        <v>228</v>
      </c>
      <c r="D95" s="86">
        <v>11.3</v>
      </c>
      <c r="E95" s="86">
        <v>1394</v>
      </c>
      <c r="F95" s="144">
        <v>11.8</v>
      </c>
      <c r="J95" s="227" t="s">
        <v>178</v>
      </c>
      <c r="K95" s="130">
        <v>105</v>
      </c>
      <c r="L95" s="130">
        <v>5.8</v>
      </c>
      <c r="M95" s="130">
        <v>713</v>
      </c>
      <c r="N95" s="131">
        <v>6.8</v>
      </c>
    </row>
    <row r="96" spans="2:14" ht="15.75" thickBot="1" x14ac:dyDescent="0.3">
      <c r="B96" s="203" t="s">
        <v>169</v>
      </c>
      <c r="C96" s="86">
        <v>282</v>
      </c>
      <c r="D96" s="86">
        <v>14</v>
      </c>
      <c r="E96" s="86">
        <v>1676</v>
      </c>
      <c r="F96" s="144">
        <v>14.2</v>
      </c>
      <c r="J96" s="227" t="s">
        <v>179</v>
      </c>
      <c r="K96" s="130">
        <v>145</v>
      </c>
      <c r="L96" s="130">
        <v>8</v>
      </c>
      <c r="M96" s="130">
        <v>939</v>
      </c>
      <c r="N96" s="131">
        <v>8.9</v>
      </c>
    </row>
    <row r="97" spans="2:14" ht="15.75" thickBot="1" x14ac:dyDescent="0.3">
      <c r="B97" s="203" t="s">
        <v>170</v>
      </c>
      <c r="C97" s="86">
        <v>331</v>
      </c>
      <c r="D97" s="86">
        <v>16.399999999999999</v>
      </c>
      <c r="E97" s="86">
        <v>1696</v>
      </c>
      <c r="F97" s="144">
        <v>14.4</v>
      </c>
      <c r="J97" s="227" t="s">
        <v>180</v>
      </c>
      <c r="K97" s="130">
        <v>157</v>
      </c>
      <c r="L97" s="130">
        <v>8.6</v>
      </c>
      <c r="M97" s="130">
        <v>1021</v>
      </c>
      <c r="N97" s="131">
        <v>9.6999999999999993</v>
      </c>
    </row>
    <row r="98" spans="2:14" ht="15.75" thickBot="1" x14ac:dyDescent="0.3">
      <c r="B98" s="203" t="s">
        <v>171</v>
      </c>
      <c r="C98" s="86">
        <v>297</v>
      </c>
      <c r="D98" s="86">
        <v>14.7</v>
      </c>
      <c r="E98" s="86">
        <v>2003</v>
      </c>
      <c r="F98" s="144">
        <v>17</v>
      </c>
      <c r="J98" s="227" t="s">
        <v>181</v>
      </c>
      <c r="K98" s="130">
        <v>131</v>
      </c>
      <c r="L98" s="130">
        <v>7.2</v>
      </c>
      <c r="M98" s="130">
        <v>890</v>
      </c>
      <c r="N98" s="131">
        <v>8.5</v>
      </c>
    </row>
    <row r="99" spans="2:14" ht="15.75" thickBot="1" x14ac:dyDescent="0.3">
      <c r="B99" s="204" t="s">
        <v>172</v>
      </c>
      <c r="C99" s="145">
        <v>329</v>
      </c>
      <c r="D99" s="145">
        <v>16.3</v>
      </c>
      <c r="E99" s="145">
        <v>1760</v>
      </c>
      <c r="F99" s="146">
        <v>14.9</v>
      </c>
      <c r="J99" s="227" t="s">
        <v>182</v>
      </c>
      <c r="K99" s="130">
        <v>229</v>
      </c>
      <c r="L99" s="130">
        <v>12.6</v>
      </c>
      <c r="M99" s="130">
        <v>1517</v>
      </c>
      <c r="N99" s="131">
        <v>14.4</v>
      </c>
    </row>
    <row r="100" spans="2:14" ht="16.5" thickTop="1" thickBot="1" x14ac:dyDescent="0.3">
      <c r="B100" s="204" t="s">
        <v>30</v>
      </c>
      <c r="C100" s="147">
        <v>2020</v>
      </c>
      <c r="D100" s="147">
        <v>100</v>
      </c>
      <c r="E100" s="147">
        <v>11817</v>
      </c>
      <c r="F100" s="148">
        <v>100</v>
      </c>
      <c r="J100" s="227" t="s">
        <v>183</v>
      </c>
      <c r="K100" s="130">
        <v>246</v>
      </c>
      <c r="L100" s="130">
        <v>13.5</v>
      </c>
      <c r="M100" s="130">
        <v>1597</v>
      </c>
      <c r="N100" s="131">
        <v>15.2</v>
      </c>
    </row>
    <row r="101" spans="2:14" ht="16.5" thickTop="1" thickBot="1" x14ac:dyDescent="0.3">
      <c r="J101" s="227" t="s">
        <v>184</v>
      </c>
      <c r="K101" s="130">
        <v>319</v>
      </c>
      <c r="L101" s="130">
        <v>17.5</v>
      </c>
      <c r="M101" s="130">
        <v>1510</v>
      </c>
      <c r="N101" s="131">
        <v>14.4</v>
      </c>
    </row>
    <row r="102" spans="2:14" ht="15.75" thickBot="1" x14ac:dyDescent="0.3">
      <c r="J102" s="227" t="s">
        <v>185</v>
      </c>
      <c r="K102" s="130">
        <v>198</v>
      </c>
      <c r="L102" s="130">
        <v>10.9</v>
      </c>
      <c r="M102" s="130">
        <v>974</v>
      </c>
      <c r="N102" s="131">
        <v>9.3000000000000007</v>
      </c>
    </row>
    <row r="103" spans="2:14" ht="15.75" thickBot="1" x14ac:dyDescent="0.3">
      <c r="B103" s="205"/>
      <c r="C103">
        <v>2019</v>
      </c>
      <c r="J103" s="227" t="s">
        <v>186</v>
      </c>
      <c r="K103" s="130">
        <v>101</v>
      </c>
      <c r="L103" s="130">
        <v>5.5</v>
      </c>
      <c r="M103" s="130">
        <v>472</v>
      </c>
      <c r="N103" s="131">
        <v>4.5</v>
      </c>
    </row>
    <row r="104" spans="2:14" ht="16.5" thickTop="1" thickBot="1" x14ac:dyDescent="0.3">
      <c r="B104" s="399" t="s">
        <v>153</v>
      </c>
      <c r="C104" s="401" t="s">
        <v>83</v>
      </c>
      <c r="D104" s="402"/>
      <c r="E104" s="401" t="s">
        <v>84</v>
      </c>
      <c r="F104" s="403"/>
      <c r="J104" s="227" t="s">
        <v>30</v>
      </c>
      <c r="K104" s="228">
        <v>1823</v>
      </c>
      <c r="L104" s="228">
        <v>100</v>
      </c>
      <c r="M104" s="228">
        <v>10516</v>
      </c>
      <c r="N104" s="230">
        <v>100</v>
      </c>
    </row>
    <row r="105" spans="2:14" ht="15.75" thickBot="1" x14ac:dyDescent="0.3">
      <c r="B105" s="400"/>
      <c r="C105" s="67" t="s">
        <v>163</v>
      </c>
      <c r="D105" s="201" t="s">
        <v>32</v>
      </c>
      <c r="E105" s="67" t="s">
        <v>163</v>
      </c>
      <c r="F105" s="202" t="s">
        <v>32</v>
      </c>
    </row>
    <row r="106" spans="2:14" ht="16.5" thickTop="1" thickBot="1" x14ac:dyDescent="0.3">
      <c r="B106" s="203" t="s">
        <v>166</v>
      </c>
      <c r="C106" s="86">
        <v>308</v>
      </c>
      <c r="D106" s="86">
        <v>14.9</v>
      </c>
      <c r="E106" s="86">
        <v>2023</v>
      </c>
      <c r="F106" s="144">
        <v>15.5</v>
      </c>
      <c r="L106" s="207">
        <v>2018</v>
      </c>
    </row>
    <row r="107" spans="2:14" ht="15.75" customHeight="1" thickBot="1" x14ac:dyDescent="0.3">
      <c r="B107" s="203" t="s">
        <v>167</v>
      </c>
      <c r="C107" s="86">
        <v>246</v>
      </c>
      <c r="D107" s="86">
        <v>11.9</v>
      </c>
      <c r="E107" s="86">
        <v>1690</v>
      </c>
      <c r="F107" s="144">
        <v>13</v>
      </c>
      <c r="J107" s="390" t="s">
        <v>174</v>
      </c>
      <c r="K107" s="392" t="s">
        <v>83</v>
      </c>
      <c r="L107" s="393"/>
      <c r="M107" s="392" t="s">
        <v>84</v>
      </c>
      <c r="N107" s="394"/>
    </row>
    <row r="108" spans="2:14" ht="15.75" thickBot="1" x14ac:dyDescent="0.3">
      <c r="B108" s="203" t="s">
        <v>168</v>
      </c>
      <c r="C108" s="86">
        <v>259</v>
      </c>
      <c r="D108" s="86">
        <v>12.5</v>
      </c>
      <c r="E108" s="86">
        <v>1665</v>
      </c>
      <c r="F108" s="144">
        <v>12.8</v>
      </c>
      <c r="J108" s="391"/>
      <c r="K108" s="126" t="s">
        <v>123</v>
      </c>
      <c r="L108" s="126" t="s">
        <v>32</v>
      </c>
      <c r="M108" s="126" t="s">
        <v>123</v>
      </c>
      <c r="N108" s="229" t="s">
        <v>32</v>
      </c>
    </row>
    <row r="109" spans="2:14" ht="15.75" thickBot="1" x14ac:dyDescent="0.3">
      <c r="B109" s="203" t="s">
        <v>169</v>
      </c>
      <c r="C109" s="86">
        <v>266</v>
      </c>
      <c r="D109" s="86">
        <v>12.8</v>
      </c>
      <c r="E109" s="86">
        <v>1786</v>
      </c>
      <c r="F109" s="144">
        <v>13.7</v>
      </c>
      <c r="J109" s="227" t="s">
        <v>175</v>
      </c>
      <c r="K109" s="130">
        <v>70</v>
      </c>
      <c r="L109" s="130">
        <v>3.5</v>
      </c>
      <c r="M109" s="130">
        <v>166</v>
      </c>
      <c r="N109" s="131">
        <v>1.4</v>
      </c>
    </row>
    <row r="110" spans="2:14" ht="15.75" thickBot="1" x14ac:dyDescent="0.3">
      <c r="B110" s="203" t="s">
        <v>170</v>
      </c>
      <c r="C110" s="86">
        <v>344</v>
      </c>
      <c r="D110" s="86">
        <v>16.600000000000001</v>
      </c>
      <c r="E110" s="86">
        <v>1863</v>
      </c>
      <c r="F110" s="144">
        <v>14.3</v>
      </c>
      <c r="J110" s="227" t="s">
        <v>176</v>
      </c>
      <c r="K110" s="130">
        <v>47</v>
      </c>
      <c r="L110" s="130">
        <v>2.2999999999999998</v>
      </c>
      <c r="M110" s="130">
        <v>186</v>
      </c>
      <c r="N110" s="131">
        <v>1.6</v>
      </c>
    </row>
    <row r="111" spans="2:14" ht="15.75" thickBot="1" x14ac:dyDescent="0.3">
      <c r="B111" s="203" t="s">
        <v>171</v>
      </c>
      <c r="C111" s="86">
        <v>351</v>
      </c>
      <c r="D111" s="86">
        <v>16.899999999999999</v>
      </c>
      <c r="E111" s="86">
        <v>2220</v>
      </c>
      <c r="F111" s="144">
        <v>17</v>
      </c>
      <c r="J111" s="227" t="s">
        <v>177</v>
      </c>
      <c r="K111" s="130">
        <v>100</v>
      </c>
      <c r="L111" s="130">
        <v>5</v>
      </c>
      <c r="M111" s="130">
        <v>539</v>
      </c>
      <c r="N111" s="131">
        <v>4.5999999999999996</v>
      </c>
    </row>
    <row r="112" spans="2:14" ht="15.75" thickBot="1" x14ac:dyDescent="0.3">
      <c r="B112" s="204" t="s">
        <v>172</v>
      </c>
      <c r="C112" s="145">
        <v>299</v>
      </c>
      <c r="D112" s="145">
        <v>14.4</v>
      </c>
      <c r="E112" s="145">
        <v>1774</v>
      </c>
      <c r="F112" s="146">
        <v>13.6</v>
      </c>
      <c r="J112" s="227" t="s">
        <v>178</v>
      </c>
      <c r="K112" s="130">
        <v>118</v>
      </c>
      <c r="L112" s="130">
        <v>5.8</v>
      </c>
      <c r="M112" s="130">
        <v>765</v>
      </c>
      <c r="N112" s="131">
        <v>6.5</v>
      </c>
    </row>
    <row r="113" spans="2:14" ht="16.5" thickTop="1" thickBot="1" x14ac:dyDescent="0.3">
      <c r="B113" s="204" t="s">
        <v>30</v>
      </c>
      <c r="C113" s="147">
        <v>2073</v>
      </c>
      <c r="D113" s="147">
        <v>100</v>
      </c>
      <c r="E113" s="147">
        <v>13021</v>
      </c>
      <c r="F113" s="148">
        <v>100</v>
      </c>
      <c r="J113" s="227" t="s">
        <v>179</v>
      </c>
      <c r="K113" s="130">
        <v>147</v>
      </c>
      <c r="L113" s="130">
        <v>7.3</v>
      </c>
      <c r="M113" s="130">
        <v>1111</v>
      </c>
      <c r="N113" s="131">
        <v>9.4</v>
      </c>
    </row>
    <row r="114" spans="2:14" ht="16.5" thickTop="1" thickBot="1" x14ac:dyDescent="0.3">
      <c r="J114" s="227" t="s">
        <v>180</v>
      </c>
      <c r="K114" s="130">
        <v>138</v>
      </c>
      <c r="L114" s="130">
        <v>6.8</v>
      </c>
      <c r="M114" s="130">
        <v>1185</v>
      </c>
      <c r="N114" s="131">
        <v>10</v>
      </c>
    </row>
    <row r="115" spans="2:14" ht="15.75" thickBot="1" x14ac:dyDescent="0.3">
      <c r="J115" s="227" t="s">
        <v>181</v>
      </c>
      <c r="K115" s="130">
        <v>184</v>
      </c>
      <c r="L115" s="130">
        <v>9.1</v>
      </c>
      <c r="M115" s="130">
        <v>1166</v>
      </c>
      <c r="N115" s="131">
        <v>9.9</v>
      </c>
    </row>
    <row r="116" spans="2:14" ht="15.75" thickBot="1" x14ac:dyDescent="0.3">
      <c r="J116" s="227" t="s">
        <v>182</v>
      </c>
      <c r="K116" s="130">
        <v>232</v>
      </c>
      <c r="L116" s="130">
        <v>11.5</v>
      </c>
      <c r="M116" s="130">
        <v>1536</v>
      </c>
      <c r="N116" s="131">
        <v>13</v>
      </c>
    </row>
    <row r="117" spans="2:14" ht="15.75" thickBot="1" x14ac:dyDescent="0.3">
      <c r="J117" s="227" t="s">
        <v>183</v>
      </c>
      <c r="K117" s="130">
        <v>279</v>
      </c>
      <c r="L117" s="130">
        <v>13.8</v>
      </c>
      <c r="M117" s="130">
        <v>1835</v>
      </c>
      <c r="N117" s="131">
        <v>15.5</v>
      </c>
    </row>
    <row r="118" spans="2:14" ht="15.75" thickBot="1" x14ac:dyDescent="0.3">
      <c r="J118" s="227" t="s">
        <v>184</v>
      </c>
      <c r="K118" s="130">
        <v>314</v>
      </c>
      <c r="L118" s="130">
        <v>15.5</v>
      </c>
      <c r="M118" s="130">
        <v>1562</v>
      </c>
      <c r="N118" s="131">
        <v>13.2</v>
      </c>
    </row>
    <row r="119" spans="2:14" ht="15.75" thickBot="1" x14ac:dyDescent="0.3">
      <c r="J119" s="227" t="s">
        <v>185</v>
      </c>
      <c r="K119" s="130">
        <v>220</v>
      </c>
      <c r="L119" s="130">
        <v>10.9</v>
      </c>
      <c r="M119" s="130">
        <v>1121</v>
      </c>
      <c r="N119" s="131">
        <v>9.5</v>
      </c>
    </row>
    <row r="120" spans="2:14" ht="15.75" thickBot="1" x14ac:dyDescent="0.3">
      <c r="J120" s="227" t="s">
        <v>186</v>
      </c>
      <c r="K120" s="130">
        <v>171</v>
      </c>
      <c r="L120" s="130">
        <v>8.5</v>
      </c>
      <c r="M120" s="130">
        <v>645</v>
      </c>
      <c r="N120" s="131">
        <v>5.5</v>
      </c>
    </row>
    <row r="122" spans="2:14" ht="15.75" thickBot="1" x14ac:dyDescent="0.3">
      <c r="L122" s="206">
        <v>2019</v>
      </c>
    </row>
    <row r="123" spans="2:14" ht="15.75" thickBot="1" x14ac:dyDescent="0.3">
      <c r="J123" s="390" t="s">
        <v>174</v>
      </c>
      <c r="K123" s="392" t="s">
        <v>83</v>
      </c>
      <c r="L123" s="393"/>
      <c r="M123" s="392" t="s">
        <v>84</v>
      </c>
      <c r="N123" s="394"/>
    </row>
    <row r="124" spans="2:14" ht="15.75" thickBot="1" x14ac:dyDescent="0.3">
      <c r="J124" s="391"/>
      <c r="K124" s="126" t="s">
        <v>123</v>
      </c>
      <c r="L124" s="126" t="s">
        <v>32</v>
      </c>
      <c r="M124" s="126" t="s">
        <v>123</v>
      </c>
      <c r="N124" s="229" t="s">
        <v>32</v>
      </c>
    </row>
    <row r="125" spans="2:14" ht="16.5" thickTop="1" thickBot="1" x14ac:dyDescent="0.3">
      <c r="J125" s="227" t="s">
        <v>175</v>
      </c>
      <c r="K125" s="130">
        <v>45</v>
      </c>
      <c r="L125" s="130">
        <v>2.2000000000000002</v>
      </c>
      <c r="M125" s="130">
        <v>287</v>
      </c>
      <c r="N125" s="131">
        <v>2.2000000000000002</v>
      </c>
    </row>
    <row r="126" spans="2:14" ht="15.75" thickBot="1" x14ac:dyDescent="0.3">
      <c r="J126" s="227" t="s">
        <v>176</v>
      </c>
      <c r="K126" s="130">
        <v>55</v>
      </c>
      <c r="L126" s="130">
        <v>2.7</v>
      </c>
      <c r="M126" s="130">
        <v>223</v>
      </c>
      <c r="N126" s="131">
        <v>1.7</v>
      </c>
    </row>
    <row r="127" spans="2:14" ht="15.75" thickBot="1" x14ac:dyDescent="0.3">
      <c r="J127" s="227" t="s">
        <v>177</v>
      </c>
      <c r="K127" s="130">
        <v>127</v>
      </c>
      <c r="L127" s="130">
        <v>6.1</v>
      </c>
      <c r="M127" s="130">
        <v>474</v>
      </c>
      <c r="N127" s="131">
        <v>3.6</v>
      </c>
    </row>
    <row r="128" spans="2:14" ht="15.75" thickBot="1" x14ac:dyDescent="0.3">
      <c r="J128" s="227" t="s">
        <v>178</v>
      </c>
      <c r="K128" s="130">
        <v>144</v>
      </c>
      <c r="L128" s="130">
        <v>6.9</v>
      </c>
      <c r="M128" s="130">
        <v>963</v>
      </c>
      <c r="N128" s="131">
        <v>7.4</v>
      </c>
    </row>
    <row r="129" spans="10:14" ht="15.75" thickBot="1" x14ac:dyDescent="0.3">
      <c r="J129" s="227" t="s">
        <v>179</v>
      </c>
      <c r="K129" s="130">
        <v>167</v>
      </c>
      <c r="L129" s="130">
        <v>8.1</v>
      </c>
      <c r="M129" s="130">
        <v>1311</v>
      </c>
      <c r="N129" s="131">
        <v>10.1</v>
      </c>
    </row>
    <row r="130" spans="10:14" ht="15.75" thickBot="1" x14ac:dyDescent="0.3">
      <c r="J130" s="227" t="s">
        <v>180</v>
      </c>
      <c r="K130" s="130">
        <v>172</v>
      </c>
      <c r="L130" s="130">
        <v>8.3000000000000007</v>
      </c>
      <c r="M130" s="130">
        <v>1327</v>
      </c>
      <c r="N130" s="131">
        <v>10.199999999999999</v>
      </c>
    </row>
    <row r="131" spans="10:14" ht="15.75" thickBot="1" x14ac:dyDescent="0.3">
      <c r="J131" s="227" t="s">
        <v>181</v>
      </c>
      <c r="K131" s="130">
        <v>191</v>
      </c>
      <c r="L131" s="130">
        <v>9.1999999999999993</v>
      </c>
      <c r="M131" s="130">
        <v>1268</v>
      </c>
      <c r="N131" s="131">
        <v>9.6999999999999993</v>
      </c>
    </row>
    <row r="132" spans="10:14" ht="15.75" thickBot="1" x14ac:dyDescent="0.3">
      <c r="J132" s="227" t="s">
        <v>182</v>
      </c>
      <c r="K132" s="130">
        <v>243</v>
      </c>
      <c r="L132" s="130">
        <v>11.7</v>
      </c>
      <c r="M132" s="130">
        <v>1700</v>
      </c>
      <c r="N132" s="131">
        <v>13.1</v>
      </c>
    </row>
    <row r="133" spans="10:14" ht="15.75" thickBot="1" x14ac:dyDescent="0.3">
      <c r="J133" s="227" t="s">
        <v>183</v>
      </c>
      <c r="K133" s="130">
        <v>280</v>
      </c>
      <c r="L133" s="130">
        <v>13.5</v>
      </c>
      <c r="M133" s="130">
        <v>1911</v>
      </c>
      <c r="N133" s="131">
        <v>14.7</v>
      </c>
    </row>
    <row r="134" spans="10:14" ht="15.75" thickBot="1" x14ac:dyDescent="0.3">
      <c r="J134" s="227" t="s">
        <v>184</v>
      </c>
      <c r="K134" s="130">
        <v>292</v>
      </c>
      <c r="L134" s="130">
        <v>14.1</v>
      </c>
      <c r="M134" s="130">
        <v>1740</v>
      </c>
      <c r="N134" s="131">
        <v>13.4</v>
      </c>
    </row>
  </sheetData>
  <mergeCells count="47">
    <mergeCell ref="P5:Q5"/>
    <mergeCell ref="P13:Q13"/>
    <mergeCell ref="B43:C43"/>
    <mergeCell ref="D43:E43"/>
    <mergeCell ref="B44:B45"/>
    <mergeCell ref="C44:D44"/>
    <mergeCell ref="E44:F44"/>
    <mergeCell ref="E25:F25"/>
    <mergeCell ref="B35:B36"/>
    <mergeCell ref="C35:D35"/>
    <mergeCell ref="E35:F35"/>
    <mergeCell ref="B25:B26"/>
    <mergeCell ref="C25:D25"/>
    <mergeCell ref="N5:O5"/>
    <mergeCell ref="M5:M6"/>
    <mergeCell ref="B79:B80"/>
    <mergeCell ref="C79:D79"/>
    <mergeCell ref="E79:F79"/>
    <mergeCell ref="B55:B56"/>
    <mergeCell ref="C55:D55"/>
    <mergeCell ref="E55:F55"/>
    <mergeCell ref="B67:B68"/>
    <mergeCell ref="C67:D67"/>
    <mergeCell ref="E67:F67"/>
    <mergeCell ref="B91:B92"/>
    <mergeCell ref="C91:D91"/>
    <mergeCell ref="E91:F91"/>
    <mergeCell ref="B104:B105"/>
    <mergeCell ref="C104:D104"/>
    <mergeCell ref="E104:F104"/>
    <mergeCell ref="J90:J91"/>
    <mergeCell ref="K90:L90"/>
    <mergeCell ref="M90:N90"/>
    <mergeCell ref="N13:O13"/>
    <mergeCell ref="M13:M14"/>
    <mergeCell ref="J56:J57"/>
    <mergeCell ref="K56:L56"/>
    <mergeCell ref="M56:N56"/>
    <mergeCell ref="J73:J74"/>
    <mergeCell ref="K73:L73"/>
    <mergeCell ref="M73:N73"/>
    <mergeCell ref="J107:J108"/>
    <mergeCell ref="K107:L107"/>
    <mergeCell ref="M107:N107"/>
    <mergeCell ref="J123:J124"/>
    <mergeCell ref="K123:L123"/>
    <mergeCell ref="M123:N1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3B68-0F36-41BB-8D8F-7D98AF6C59DA}">
  <dimension ref="A1:N72"/>
  <sheetViews>
    <sheetView tabSelected="1" zoomScale="80" zoomScaleNormal="80" workbookViewId="0">
      <selection activeCell="G32" sqref="G32"/>
    </sheetView>
  </sheetViews>
  <sheetFormatPr defaultRowHeight="15" x14ac:dyDescent="0.25"/>
  <cols>
    <col min="1" max="1" width="17" customWidth="1"/>
    <col min="2" max="2" width="23" customWidth="1"/>
    <col min="3" max="3" width="13.7109375" bestFit="1" customWidth="1"/>
    <col min="4" max="4" width="11.85546875" customWidth="1"/>
    <col min="5" max="5" width="15" bestFit="1" customWidth="1"/>
    <col min="6" max="7" width="11.28515625" customWidth="1"/>
    <col min="8" max="8" width="12.42578125" style="233" customWidth="1"/>
    <col min="9" max="9" width="10.140625" customWidth="1"/>
    <col min="10" max="10" width="13.7109375" style="238" bestFit="1" customWidth="1"/>
    <col min="12" max="14" width="15.28515625" customWidth="1"/>
  </cols>
  <sheetData>
    <row r="1" spans="1:14" x14ac:dyDescent="0.25">
      <c r="L1" t="s">
        <v>194</v>
      </c>
    </row>
    <row r="2" spans="1:14" x14ac:dyDescent="0.25">
      <c r="C2" s="34" t="s">
        <v>83</v>
      </c>
      <c r="D2" s="223" t="s">
        <v>196</v>
      </c>
      <c r="E2" s="34" t="s">
        <v>84</v>
      </c>
      <c r="F2" s="243" t="s">
        <v>196</v>
      </c>
      <c r="G2" s="223"/>
      <c r="H2" s="237" t="s">
        <v>197</v>
      </c>
      <c r="I2" s="223" t="s">
        <v>200</v>
      </c>
      <c r="J2" s="239" t="s">
        <v>198</v>
      </c>
      <c r="L2" t="s">
        <v>83</v>
      </c>
      <c r="M2" t="s">
        <v>84</v>
      </c>
      <c r="N2" t="s">
        <v>30</v>
      </c>
    </row>
    <row r="3" spans="1:14" x14ac:dyDescent="0.25">
      <c r="A3" s="34" t="s">
        <v>152</v>
      </c>
      <c r="B3" t="s">
        <v>153</v>
      </c>
      <c r="C3">
        <v>5703</v>
      </c>
      <c r="D3" s="234">
        <v>58.182003672719851</v>
      </c>
      <c r="E3">
        <v>37427</v>
      </c>
      <c r="F3" s="234">
        <v>66.410561243501249</v>
      </c>
      <c r="G3" s="234"/>
      <c r="H3" s="237">
        <v>309.06</v>
      </c>
      <c r="I3" s="223">
        <v>3</v>
      </c>
      <c r="J3" s="239">
        <v>2.2E-16</v>
      </c>
      <c r="L3">
        <v>6390.0642391813662</v>
      </c>
      <c r="M3">
        <v>36739.935760818633</v>
      </c>
      <c r="N3">
        <v>43130</v>
      </c>
    </row>
    <row r="4" spans="1:14" x14ac:dyDescent="0.25">
      <c r="B4" t="s">
        <v>154</v>
      </c>
      <c r="C4">
        <v>1088</v>
      </c>
      <c r="D4" s="234">
        <v>11.099775556008979</v>
      </c>
      <c r="E4">
        <v>4588</v>
      </c>
      <c r="F4" s="234">
        <v>8.1409585322142757</v>
      </c>
      <c r="G4" s="242"/>
      <c r="L4">
        <v>840.94608443295704</v>
      </c>
      <c r="M4">
        <v>4835.0539155670431</v>
      </c>
      <c r="N4">
        <v>5676</v>
      </c>
    </row>
    <row r="5" spans="1:14" x14ac:dyDescent="0.25">
      <c r="B5" t="s">
        <v>155</v>
      </c>
      <c r="C5">
        <v>295</v>
      </c>
      <c r="D5" s="234">
        <v>3.0095898796163998</v>
      </c>
      <c r="E5">
        <v>924</v>
      </c>
      <c r="F5" s="234">
        <v>1.639547882250652</v>
      </c>
      <c r="G5" s="234"/>
      <c r="L5">
        <v>180.60487613174323</v>
      </c>
      <c r="M5">
        <v>1038.3951238682569</v>
      </c>
      <c r="N5">
        <v>1219</v>
      </c>
    </row>
    <row r="6" spans="1:14" x14ac:dyDescent="0.25">
      <c r="B6" t="s">
        <v>156</v>
      </c>
      <c r="C6">
        <v>2716</v>
      </c>
      <c r="D6" s="234">
        <v>27.708630891654764</v>
      </c>
      <c r="E6">
        <v>13418</v>
      </c>
      <c r="F6" s="234">
        <v>23.80893234203382</v>
      </c>
      <c r="G6" s="234"/>
      <c r="L6">
        <v>2390.3848002539335</v>
      </c>
      <c r="M6">
        <v>13743.615199746066</v>
      </c>
      <c r="N6">
        <v>16134</v>
      </c>
    </row>
    <row r="7" spans="1:14" x14ac:dyDescent="0.25">
      <c r="B7" s="225" t="s">
        <v>30</v>
      </c>
      <c r="C7" s="225">
        <v>9802</v>
      </c>
      <c r="D7" s="235">
        <f>SUM(D3:D6)</f>
        <v>99.999999999999986</v>
      </c>
      <c r="E7" s="225">
        <v>56357</v>
      </c>
      <c r="F7" s="225"/>
      <c r="G7" s="225"/>
      <c r="L7">
        <v>9802</v>
      </c>
      <c r="M7">
        <v>56357</v>
      </c>
      <c r="N7">
        <v>66159</v>
      </c>
    </row>
    <row r="9" spans="1:14" x14ac:dyDescent="0.25">
      <c r="A9" s="224" t="s">
        <v>191</v>
      </c>
      <c r="B9" t="s">
        <v>158</v>
      </c>
      <c r="C9">
        <v>7480</v>
      </c>
      <c r="D9" s="234">
        <v>76.310956947561721</v>
      </c>
      <c r="E9">
        <v>46563</v>
      </c>
      <c r="F9" s="234">
        <v>82.621502209131066</v>
      </c>
      <c r="G9" s="234"/>
      <c r="H9" s="237">
        <v>272.7</v>
      </c>
      <c r="I9" s="223">
        <v>3</v>
      </c>
      <c r="J9" s="236">
        <v>2.2E-16</v>
      </c>
      <c r="L9">
        <v>8006.9149473238713</v>
      </c>
      <c r="M9">
        <v>46036.085052676128</v>
      </c>
      <c r="N9">
        <v>54043</v>
      </c>
    </row>
    <row r="10" spans="1:14" x14ac:dyDescent="0.25">
      <c r="B10" t="s">
        <v>159</v>
      </c>
      <c r="C10">
        <v>372</v>
      </c>
      <c r="D10" s="234">
        <v>3.7951438481942463</v>
      </c>
      <c r="E10">
        <v>1471</v>
      </c>
      <c r="F10" s="234">
        <v>2.6101460333232787</v>
      </c>
      <c r="G10" s="234"/>
      <c r="L10">
        <v>273.0556084584108</v>
      </c>
      <c r="M10">
        <v>1569.9443915415891</v>
      </c>
      <c r="N10">
        <v>1843</v>
      </c>
    </row>
    <row r="11" spans="1:14" x14ac:dyDescent="0.25">
      <c r="B11" t="s">
        <v>160</v>
      </c>
      <c r="C11">
        <v>50</v>
      </c>
      <c r="D11" s="234">
        <v>0.51009997959600084</v>
      </c>
      <c r="E11">
        <v>515</v>
      </c>
      <c r="F11" s="234">
        <v>0.9138172720336426</v>
      </c>
      <c r="G11" s="234"/>
      <c r="J11" s="238" t="s">
        <v>68</v>
      </c>
      <c r="L11">
        <v>83.70939705860124</v>
      </c>
      <c r="M11">
        <v>481.29060294139873</v>
      </c>
      <c r="N11">
        <v>565</v>
      </c>
    </row>
    <row r="12" spans="1:14" x14ac:dyDescent="0.25">
      <c r="B12" t="s">
        <v>45</v>
      </c>
      <c r="C12">
        <v>1900</v>
      </c>
      <c r="D12" s="234">
        <v>19.383799224648033</v>
      </c>
      <c r="E12">
        <v>7808</v>
      </c>
      <c r="F12" s="234">
        <v>13.854534485512005</v>
      </c>
      <c r="G12" s="234"/>
      <c r="L12">
        <v>1438.3200471591167</v>
      </c>
      <c r="M12">
        <v>8269.6799528408828</v>
      </c>
      <c r="N12">
        <v>9708</v>
      </c>
    </row>
    <row r="13" spans="1:14" x14ac:dyDescent="0.25">
      <c r="B13" s="225" t="s">
        <v>30</v>
      </c>
      <c r="C13" s="225">
        <v>9802</v>
      </c>
      <c r="D13" s="225"/>
      <c r="E13" s="225">
        <v>56357</v>
      </c>
      <c r="F13" s="225"/>
      <c r="G13" s="225"/>
      <c r="L13">
        <v>9802</v>
      </c>
      <c r="M13">
        <v>56357</v>
      </c>
      <c r="N13">
        <v>66159</v>
      </c>
    </row>
    <row r="15" spans="1:14" x14ac:dyDescent="0.25">
      <c r="A15" s="224" t="s">
        <v>192</v>
      </c>
      <c r="B15" t="s">
        <v>166</v>
      </c>
      <c r="C15">
        <v>1399</v>
      </c>
      <c r="D15" s="234">
        <v>14.272597429096104</v>
      </c>
      <c r="E15">
        <v>8244</v>
      </c>
      <c r="F15" s="234">
        <v>14.628173962418156</v>
      </c>
      <c r="G15" s="234"/>
      <c r="H15" s="237">
        <v>15.452999999999999</v>
      </c>
      <c r="I15" s="223">
        <v>6</v>
      </c>
      <c r="J15" s="239">
        <v>1.7935484836667135E-5</v>
      </c>
      <c r="L15">
        <v>1428.6897625417555</v>
      </c>
      <c r="M15">
        <v>8214.310237458245</v>
      </c>
      <c r="N15">
        <v>9643</v>
      </c>
    </row>
    <row r="16" spans="1:14" x14ac:dyDescent="0.25">
      <c r="B16" t="s">
        <v>167</v>
      </c>
      <c r="C16">
        <v>1190</v>
      </c>
      <c r="D16" s="234">
        <v>12.140379514384819</v>
      </c>
      <c r="E16">
        <v>7277</v>
      </c>
      <c r="F16" s="234">
        <v>12.912326773958869</v>
      </c>
      <c r="G16" s="234"/>
      <c r="L16">
        <v>1254.4556900799589</v>
      </c>
      <c r="M16">
        <v>7212.5443099200411</v>
      </c>
      <c r="N16">
        <v>8467</v>
      </c>
    </row>
    <row r="17" spans="1:14" x14ac:dyDescent="0.25">
      <c r="B17" t="s">
        <v>168</v>
      </c>
      <c r="C17">
        <v>1254</v>
      </c>
      <c r="D17" s="234">
        <v>12.793307488267699</v>
      </c>
      <c r="E17">
        <v>6766</v>
      </c>
      <c r="F17" s="234">
        <v>12.0056071118051</v>
      </c>
      <c r="G17" s="234"/>
      <c r="L17">
        <v>1188.2289635574903</v>
      </c>
      <c r="M17">
        <v>6831.7710364425093</v>
      </c>
      <c r="N17">
        <v>8020</v>
      </c>
    </row>
    <row r="18" spans="1:14" x14ac:dyDescent="0.25">
      <c r="B18" t="s">
        <v>169</v>
      </c>
      <c r="C18">
        <v>1281</v>
      </c>
      <c r="D18" s="234">
        <v>13.068761477249542</v>
      </c>
      <c r="E18">
        <v>7745</v>
      </c>
      <c r="F18" s="234">
        <v>13.742747129904004</v>
      </c>
      <c r="G18" s="234"/>
      <c r="L18">
        <v>1337.2761377892655</v>
      </c>
      <c r="M18">
        <v>7688.7238622107352</v>
      </c>
      <c r="N18">
        <v>9026</v>
      </c>
    </row>
    <row r="19" spans="1:14" x14ac:dyDescent="0.25">
      <c r="B19" t="s">
        <v>170</v>
      </c>
      <c r="C19">
        <v>1528</v>
      </c>
      <c r="D19" s="234">
        <v>15.588655376453787</v>
      </c>
      <c r="E19">
        <v>8408</v>
      </c>
      <c r="F19" s="234">
        <v>14.919175967492947</v>
      </c>
      <c r="G19" s="234"/>
      <c r="L19">
        <v>1472.1001224323222</v>
      </c>
      <c r="M19">
        <v>8463.8998775676773</v>
      </c>
      <c r="N19">
        <v>9936</v>
      </c>
    </row>
    <row r="20" spans="1:14" x14ac:dyDescent="0.25">
      <c r="B20" t="s">
        <v>171</v>
      </c>
      <c r="C20">
        <v>1665</v>
      </c>
      <c r="D20" s="234">
        <v>16.98632932054683</v>
      </c>
      <c r="E20">
        <v>9641</v>
      </c>
      <c r="F20" s="234">
        <v>17.107014212963783</v>
      </c>
      <c r="G20" s="234"/>
      <c r="L20">
        <v>1675.0768905213199</v>
      </c>
      <c r="M20">
        <v>9630.923109478681</v>
      </c>
      <c r="N20">
        <v>11306</v>
      </c>
    </row>
    <row r="21" spans="1:14" x14ac:dyDescent="0.25">
      <c r="B21" t="s">
        <v>172</v>
      </c>
      <c r="C21">
        <v>1485</v>
      </c>
      <c r="D21" s="234">
        <v>15.149969394001225</v>
      </c>
      <c r="E21">
        <v>8276</v>
      </c>
      <c r="F21" s="234">
        <v>14.68495484145714</v>
      </c>
      <c r="G21" s="234"/>
      <c r="L21">
        <v>1446.1724330778882</v>
      </c>
      <c r="M21">
        <v>8314.8275669221111</v>
      </c>
      <c r="N21">
        <v>9761</v>
      </c>
    </row>
    <row r="22" spans="1:14" x14ac:dyDescent="0.25">
      <c r="B22" s="225" t="s">
        <v>30</v>
      </c>
      <c r="C22" s="225">
        <v>9802</v>
      </c>
      <c r="D22" s="225"/>
      <c r="E22" s="225">
        <v>56357</v>
      </c>
      <c r="F22" s="225"/>
      <c r="G22" s="225"/>
      <c r="L22">
        <v>9802</v>
      </c>
      <c r="M22">
        <v>56357</v>
      </c>
      <c r="N22">
        <v>66159</v>
      </c>
    </row>
    <row r="24" spans="1:14" x14ac:dyDescent="0.25">
      <c r="A24" s="224" t="s">
        <v>187</v>
      </c>
      <c r="B24" t="s">
        <v>175</v>
      </c>
      <c r="C24">
        <v>260</v>
      </c>
      <c r="D24" s="234">
        <v>2.7527792482795128</v>
      </c>
      <c r="E24">
        <v>1061</v>
      </c>
      <c r="F24" s="234">
        <v>1.9453612027869456</v>
      </c>
      <c r="G24" s="234"/>
      <c r="H24" s="237">
        <v>309.62</v>
      </c>
      <c r="I24" s="223">
        <v>11</v>
      </c>
      <c r="J24" s="236">
        <v>2.2E-16</v>
      </c>
      <c r="L24">
        <v>194.99640540751739</v>
      </c>
      <c r="M24">
        <v>1126.0035945924826</v>
      </c>
      <c r="N24">
        <v>1321</v>
      </c>
    </row>
    <row r="25" spans="1:14" x14ac:dyDescent="0.25">
      <c r="B25" t="s">
        <v>176</v>
      </c>
      <c r="C25">
        <v>247</v>
      </c>
      <c r="D25" s="234">
        <v>2.6151402858655373</v>
      </c>
      <c r="E25">
        <v>1128</v>
      </c>
      <c r="F25" s="234">
        <v>2.0682068206820685</v>
      </c>
      <c r="G25" s="234"/>
      <c r="L25">
        <v>202.9674923810268</v>
      </c>
      <c r="M25">
        <v>1172.0325076189731</v>
      </c>
      <c r="N25">
        <v>1375</v>
      </c>
    </row>
    <row r="26" spans="1:14" x14ac:dyDescent="0.25">
      <c r="B26" t="s">
        <v>177</v>
      </c>
      <c r="C26">
        <v>512</v>
      </c>
      <c r="D26" s="234">
        <v>5.4208575966119641</v>
      </c>
      <c r="E26">
        <v>2502</v>
      </c>
      <c r="F26" s="234">
        <v>4.5874587458745877</v>
      </c>
      <c r="G26" s="234"/>
      <c r="L26">
        <v>444.90474329921074</v>
      </c>
      <c r="M26">
        <v>2569.0952567007894</v>
      </c>
      <c r="N26">
        <v>3014</v>
      </c>
    </row>
    <row r="27" spans="1:14" x14ac:dyDescent="0.25">
      <c r="B27" t="s">
        <v>178</v>
      </c>
      <c r="C27">
        <v>598</v>
      </c>
      <c r="D27" s="234">
        <v>6.3313922710428798</v>
      </c>
      <c r="E27">
        <v>3818</v>
      </c>
      <c r="F27" s="234">
        <v>7.0003667033370007</v>
      </c>
      <c r="G27" s="234"/>
      <c r="L27">
        <v>651.85777916699226</v>
      </c>
      <c r="M27">
        <v>3764.1422208330077</v>
      </c>
      <c r="N27">
        <v>4416</v>
      </c>
    </row>
    <row r="28" spans="1:14" x14ac:dyDescent="0.25">
      <c r="B28" t="s">
        <v>179</v>
      </c>
      <c r="C28">
        <v>733</v>
      </c>
      <c r="D28" s="234">
        <v>7.7607199576495507</v>
      </c>
      <c r="E28">
        <v>5110</v>
      </c>
      <c r="F28" s="234">
        <v>9.3692702603593698</v>
      </c>
      <c r="G28" s="234"/>
      <c r="L28">
        <v>862.5011330780651</v>
      </c>
      <c r="M28">
        <v>4980.4988669219347</v>
      </c>
      <c r="N28">
        <v>5843</v>
      </c>
    </row>
    <row r="29" spans="1:14" x14ac:dyDescent="0.25">
      <c r="B29" t="s">
        <v>180</v>
      </c>
      <c r="C29">
        <v>775</v>
      </c>
      <c r="D29" s="234">
        <v>8.2053996823716258</v>
      </c>
      <c r="E29">
        <v>5490</v>
      </c>
      <c r="F29" s="234">
        <v>10.066006600660065</v>
      </c>
      <c r="G29" s="234"/>
      <c r="L29">
        <v>924.79370164882403</v>
      </c>
      <c r="M29">
        <v>5340.206298351176</v>
      </c>
      <c r="N29">
        <v>6265</v>
      </c>
    </row>
    <row r="30" spans="1:14" x14ac:dyDescent="0.25">
      <c r="B30" t="s">
        <v>181</v>
      </c>
      <c r="C30">
        <v>847</v>
      </c>
      <c r="D30" s="234">
        <v>8.9677077818951823</v>
      </c>
      <c r="E30">
        <v>5653</v>
      </c>
      <c r="F30" s="234">
        <v>10.364869820315365</v>
      </c>
      <c r="G30" s="234"/>
      <c r="L30">
        <v>959.48269125576303</v>
      </c>
      <c r="M30">
        <v>5540.5173087442363</v>
      </c>
      <c r="N30">
        <v>6499.9999999999991</v>
      </c>
    </row>
    <row r="31" spans="1:14" x14ac:dyDescent="0.25">
      <c r="B31" t="s">
        <v>182</v>
      </c>
      <c r="C31">
        <v>1114</v>
      </c>
      <c r="D31" s="234">
        <v>11.794600317628374</v>
      </c>
      <c r="E31">
        <v>7670</v>
      </c>
      <c r="F31" s="234">
        <v>14.063072973964063</v>
      </c>
      <c r="G31" s="234"/>
      <c r="L31">
        <v>1296.6301476908652</v>
      </c>
      <c r="M31">
        <v>7487.3698523091352</v>
      </c>
      <c r="N31">
        <v>8784</v>
      </c>
    </row>
    <row r="32" spans="1:14" x14ac:dyDescent="0.25">
      <c r="B32" t="s">
        <v>183</v>
      </c>
      <c r="C32">
        <v>1307</v>
      </c>
      <c r="D32" s="234">
        <v>13.838009528851245</v>
      </c>
      <c r="E32">
        <v>8267</v>
      </c>
      <c r="F32" s="234">
        <v>15.157682434910157</v>
      </c>
      <c r="G32" s="234"/>
      <c r="L32">
        <v>1413.2441978588731</v>
      </c>
      <c r="M32">
        <v>8160.755802141126</v>
      </c>
      <c r="N32">
        <v>9574</v>
      </c>
    </row>
    <row r="33" spans="1:14" x14ac:dyDescent="0.25">
      <c r="B33" t="s">
        <v>184</v>
      </c>
      <c r="C33">
        <v>1710</v>
      </c>
      <c r="D33" s="234">
        <v>18.104817363684489</v>
      </c>
      <c r="E33">
        <v>7777</v>
      </c>
      <c r="F33" s="234">
        <v>14.25925925925926</v>
      </c>
      <c r="G33" s="234"/>
      <c r="L33">
        <v>1400.4018910682191</v>
      </c>
      <c r="M33">
        <v>8086.5981089317811</v>
      </c>
      <c r="N33">
        <v>9487</v>
      </c>
    </row>
    <row r="34" spans="1:14" x14ac:dyDescent="0.25">
      <c r="B34" t="s">
        <v>185</v>
      </c>
      <c r="C34">
        <v>865</v>
      </c>
      <c r="D34" s="234">
        <v>9.1582848067760718</v>
      </c>
      <c r="E34">
        <v>4044</v>
      </c>
      <c r="F34" s="234">
        <v>7.414741474147414</v>
      </c>
      <c r="G34" s="234"/>
      <c r="L34">
        <v>724.6308509806986</v>
      </c>
      <c r="M34">
        <v>4184.3691490193014</v>
      </c>
      <c r="N34">
        <v>4909</v>
      </c>
    </row>
    <row r="35" spans="1:14" x14ac:dyDescent="0.25">
      <c r="B35" t="s">
        <v>186</v>
      </c>
      <c r="C35">
        <v>477</v>
      </c>
      <c r="D35" s="234">
        <v>5.0502911593435682</v>
      </c>
      <c r="E35">
        <v>2020</v>
      </c>
      <c r="F35" s="234">
        <v>3.7037037037037033</v>
      </c>
      <c r="G35" s="234"/>
      <c r="L35">
        <v>368.58896616394469</v>
      </c>
      <c r="M35">
        <v>2128.4110338360551</v>
      </c>
      <c r="N35">
        <v>2497</v>
      </c>
    </row>
    <row r="36" spans="1:14" x14ac:dyDescent="0.25">
      <c r="B36" s="225" t="s">
        <v>30</v>
      </c>
      <c r="C36" s="225">
        <v>9445</v>
      </c>
      <c r="D36" s="225"/>
      <c r="E36" s="225">
        <v>54540</v>
      </c>
      <c r="F36" s="225"/>
      <c r="G36" s="225"/>
      <c r="L36">
        <v>9445</v>
      </c>
      <c r="M36">
        <v>54540</v>
      </c>
      <c r="N36">
        <v>63985</v>
      </c>
    </row>
    <row r="38" spans="1:14" x14ac:dyDescent="0.25">
      <c r="A38" s="224" t="s">
        <v>103</v>
      </c>
      <c r="B38" t="s">
        <v>105</v>
      </c>
      <c r="C38">
        <v>8613</v>
      </c>
      <c r="D38" s="234">
        <v>87.869822485207109</v>
      </c>
      <c r="E38">
        <v>46904</v>
      </c>
      <c r="F38" s="234">
        <v>83.229527104959629</v>
      </c>
      <c r="G38" s="234"/>
      <c r="H38" s="237">
        <v>181.45</v>
      </c>
      <c r="I38" s="223">
        <v>7</v>
      </c>
      <c r="J38" s="236">
        <v>2.2E-16</v>
      </c>
      <c r="L38">
        <v>8225.5488308115546</v>
      </c>
      <c r="M38">
        <v>47291.45116918844</v>
      </c>
      <c r="N38">
        <v>55516.999999999993</v>
      </c>
    </row>
    <row r="39" spans="1:14" x14ac:dyDescent="0.25">
      <c r="B39" t="s">
        <v>106</v>
      </c>
      <c r="C39">
        <v>216</v>
      </c>
      <c r="D39" s="234">
        <v>2.2036319118547238</v>
      </c>
      <c r="E39">
        <v>2054</v>
      </c>
      <c r="F39" s="234">
        <v>3.6447520184544406</v>
      </c>
      <c r="G39" s="234"/>
      <c r="L39">
        <v>336.32933778738453</v>
      </c>
      <c r="M39">
        <v>1933.6706622126155</v>
      </c>
      <c r="N39">
        <v>2270</v>
      </c>
    </row>
    <row r="40" spans="1:14" x14ac:dyDescent="0.25">
      <c r="B40" t="s">
        <v>107</v>
      </c>
      <c r="C40">
        <v>768</v>
      </c>
      <c r="D40" s="234">
        <v>7.8351356865945725</v>
      </c>
      <c r="E40">
        <v>5867</v>
      </c>
      <c r="F40" s="234">
        <v>10.410788749889095</v>
      </c>
      <c r="G40" s="234"/>
      <c r="L40">
        <v>983.0595401847122</v>
      </c>
      <c r="M40">
        <v>5651.9404598152878</v>
      </c>
      <c r="N40">
        <v>6635</v>
      </c>
    </row>
    <row r="41" spans="1:14" x14ac:dyDescent="0.25">
      <c r="B41" t="s">
        <v>108</v>
      </c>
      <c r="C41">
        <v>50</v>
      </c>
      <c r="D41" s="234">
        <v>0.51009997959600084</v>
      </c>
      <c r="E41">
        <v>447</v>
      </c>
      <c r="F41" s="234">
        <v>0.79318605270162368</v>
      </c>
      <c r="G41" s="234"/>
      <c r="L41">
        <v>73.636863823933979</v>
      </c>
      <c r="M41">
        <v>423.36313617606606</v>
      </c>
      <c r="N41">
        <v>497.00000000000006</v>
      </c>
    </row>
    <row r="42" spans="1:14" x14ac:dyDescent="0.25">
      <c r="B42" t="s">
        <v>109</v>
      </c>
      <c r="C42">
        <v>15</v>
      </c>
      <c r="D42" s="234">
        <v>0.15302999387880023</v>
      </c>
      <c r="E42">
        <v>173</v>
      </c>
      <c r="F42" s="234">
        <v>0.30698252151539351</v>
      </c>
      <c r="G42" s="234"/>
      <c r="L42">
        <v>27.854588327765768</v>
      </c>
      <c r="M42">
        <v>160.14541167223422</v>
      </c>
      <c r="N42">
        <v>188</v>
      </c>
    </row>
    <row r="43" spans="1:14" x14ac:dyDescent="0.25">
      <c r="B43" t="s">
        <v>110</v>
      </c>
      <c r="C43">
        <v>42</v>
      </c>
      <c r="D43" s="234">
        <v>0.42848398286064071</v>
      </c>
      <c r="E43">
        <v>532</v>
      </c>
      <c r="F43" s="234">
        <v>0.94401561529589217</v>
      </c>
      <c r="G43" s="234"/>
      <c r="L43">
        <v>85.045392022008244</v>
      </c>
      <c r="M43">
        <v>488.95460797799171</v>
      </c>
      <c r="N43">
        <v>574</v>
      </c>
    </row>
    <row r="44" spans="1:14" x14ac:dyDescent="0.25">
      <c r="B44" t="s">
        <v>111</v>
      </c>
      <c r="C44">
        <v>6</v>
      </c>
      <c r="D44" s="234">
        <v>6.1211997551520098E-2</v>
      </c>
      <c r="E44">
        <v>19</v>
      </c>
      <c r="F44" s="234">
        <v>3.3714843403424719E-2</v>
      </c>
      <c r="G44" s="234"/>
      <c r="L44">
        <v>3.7040675967773629</v>
      </c>
      <c r="M44">
        <v>21.295932403222636</v>
      </c>
      <c r="N44">
        <v>25</v>
      </c>
    </row>
    <row r="45" spans="1:14" x14ac:dyDescent="0.25">
      <c r="B45" t="s">
        <v>112</v>
      </c>
      <c r="C45">
        <v>92</v>
      </c>
      <c r="D45" s="234">
        <v>0.93858396245664144</v>
      </c>
      <c r="E45">
        <v>359</v>
      </c>
      <c r="F45" s="234">
        <v>0.63703309378049855</v>
      </c>
      <c r="G45" s="234"/>
      <c r="L45">
        <v>66.821379445863627</v>
      </c>
      <c r="M45">
        <v>384.17862055413639</v>
      </c>
      <c r="N45">
        <v>451</v>
      </c>
    </row>
    <row r="46" spans="1:14" x14ac:dyDescent="0.25">
      <c r="B46" s="225" t="s">
        <v>30</v>
      </c>
      <c r="C46" s="225">
        <v>9802</v>
      </c>
      <c r="D46" s="225"/>
      <c r="E46" s="225">
        <v>56355</v>
      </c>
      <c r="F46" s="225"/>
      <c r="G46" s="225"/>
      <c r="L46">
        <v>9802.0000000000018</v>
      </c>
      <c r="M46">
        <v>56354.999999999985</v>
      </c>
      <c r="N46">
        <v>66156.999999999985</v>
      </c>
    </row>
    <row r="48" spans="1:14" x14ac:dyDescent="0.25">
      <c r="A48" s="224" t="s">
        <v>87</v>
      </c>
      <c r="B48" t="s">
        <v>89</v>
      </c>
      <c r="C48">
        <v>2735</v>
      </c>
      <c r="D48" s="234">
        <v>23.031578947368423</v>
      </c>
      <c r="E48">
        <v>10203</v>
      </c>
      <c r="F48" s="234">
        <v>18.104228401085933</v>
      </c>
      <c r="G48" s="234"/>
      <c r="H48" s="237">
        <v>3192.9</v>
      </c>
      <c r="I48" s="223">
        <v>10</v>
      </c>
      <c r="J48" s="236">
        <v>2.2E-16</v>
      </c>
      <c r="L48">
        <v>2251.7110739828818</v>
      </c>
      <c r="M48">
        <v>10686.288926017118</v>
      </c>
      <c r="N48">
        <v>12938</v>
      </c>
    </row>
    <row r="49" spans="1:14" x14ac:dyDescent="0.25">
      <c r="B49" t="s">
        <v>90</v>
      </c>
      <c r="C49">
        <v>1142</v>
      </c>
      <c r="D49" s="234">
        <v>9.6168421052631583</v>
      </c>
      <c r="E49">
        <v>9477</v>
      </c>
      <c r="F49" s="234">
        <v>16.816012207888996</v>
      </c>
      <c r="G49" s="234"/>
      <c r="L49">
        <v>1848.1156202368388</v>
      </c>
      <c r="M49">
        <v>8770.8843797631598</v>
      </c>
      <c r="N49">
        <v>10618.999999999998</v>
      </c>
    </row>
    <row r="50" spans="1:14" x14ac:dyDescent="0.25">
      <c r="B50" t="s">
        <v>91</v>
      </c>
      <c r="C50">
        <v>285</v>
      </c>
      <c r="D50" s="234">
        <v>2.4</v>
      </c>
      <c r="E50">
        <v>2782</v>
      </c>
      <c r="F50" s="234">
        <v>4.9363876714516381</v>
      </c>
      <c r="G50" s="234"/>
      <c r="L50">
        <v>533.77630730449062</v>
      </c>
      <c r="M50">
        <v>2533.2236926955097</v>
      </c>
      <c r="N50">
        <v>3067.0000000000005</v>
      </c>
    </row>
    <row r="51" spans="1:14" x14ac:dyDescent="0.25">
      <c r="B51" t="s">
        <v>92</v>
      </c>
      <c r="C51">
        <v>454</v>
      </c>
      <c r="D51" s="234">
        <v>3.8231578947368421</v>
      </c>
      <c r="E51">
        <v>5147</v>
      </c>
      <c r="F51" s="234">
        <v>9.1328495129265228</v>
      </c>
      <c r="G51" s="234"/>
      <c r="L51">
        <v>974.79005451987337</v>
      </c>
      <c r="M51">
        <v>4626.2099454801264</v>
      </c>
      <c r="N51">
        <v>5601</v>
      </c>
    </row>
    <row r="52" spans="1:14" x14ac:dyDescent="0.25">
      <c r="B52" t="s">
        <v>93</v>
      </c>
      <c r="C52">
        <v>1854</v>
      </c>
      <c r="D52" s="234">
        <v>15.61263157894737</v>
      </c>
      <c r="E52">
        <v>14107</v>
      </c>
      <c r="F52" s="234">
        <v>25.031495643841939</v>
      </c>
      <c r="G52" s="234"/>
      <c r="L52">
        <v>2777.8296840192284</v>
      </c>
      <c r="M52">
        <v>13183.170315980771</v>
      </c>
      <c r="N52">
        <v>15961</v>
      </c>
    </row>
    <row r="53" spans="1:14" x14ac:dyDescent="0.25">
      <c r="B53" t="s">
        <v>94</v>
      </c>
      <c r="C53">
        <v>41</v>
      </c>
      <c r="D53" s="234">
        <v>0.34526315789473688</v>
      </c>
      <c r="E53">
        <v>328</v>
      </c>
      <c r="F53" s="234">
        <v>0.58200401014958214</v>
      </c>
      <c r="G53" s="234"/>
      <c r="L53">
        <v>64.220233907843834</v>
      </c>
      <c r="M53">
        <v>304.77976609215619</v>
      </c>
      <c r="N53">
        <v>369</v>
      </c>
    </row>
    <row r="54" spans="1:14" x14ac:dyDescent="0.25">
      <c r="B54" t="s">
        <v>95</v>
      </c>
      <c r="C54">
        <v>216</v>
      </c>
      <c r="D54" s="234">
        <v>1.8189473684210526</v>
      </c>
      <c r="E54">
        <v>1393</v>
      </c>
      <c r="F54" s="234">
        <v>2.4717426406657559</v>
      </c>
      <c r="G54" s="234"/>
      <c r="L54">
        <v>280.02806601008325</v>
      </c>
      <c r="M54">
        <v>1328.9719339899166</v>
      </c>
      <c r="N54">
        <v>1608.9999999999998</v>
      </c>
    </row>
    <row r="55" spans="1:14" x14ac:dyDescent="0.25">
      <c r="B55" t="s">
        <v>96</v>
      </c>
      <c r="C55">
        <v>337</v>
      </c>
      <c r="D55" s="234">
        <v>2.837894736842105</v>
      </c>
      <c r="E55">
        <v>1514</v>
      </c>
      <c r="F55" s="234">
        <v>2.6864453395319123</v>
      </c>
      <c r="G55" s="234"/>
      <c r="L55">
        <v>322.14540098487515</v>
      </c>
      <c r="M55">
        <v>1528.8545990151249</v>
      </c>
      <c r="N55">
        <v>1851</v>
      </c>
    </row>
    <row r="56" spans="1:14" x14ac:dyDescent="0.25">
      <c r="B56" t="s">
        <v>97</v>
      </c>
      <c r="C56">
        <v>4588</v>
      </c>
      <c r="D56" s="234">
        <v>38.635789473684213</v>
      </c>
      <c r="E56">
        <v>11150</v>
      </c>
      <c r="F56" s="234">
        <v>19.784587540145857</v>
      </c>
      <c r="G56" s="234"/>
      <c r="L56">
        <v>2739.0190819556806</v>
      </c>
      <c r="M56">
        <v>12998.980918044319</v>
      </c>
      <c r="N56">
        <v>15738</v>
      </c>
    </row>
    <row r="57" spans="1:14" x14ac:dyDescent="0.25">
      <c r="B57" t="s">
        <v>98</v>
      </c>
      <c r="C57">
        <v>13</v>
      </c>
      <c r="D57" s="234">
        <v>0.10947368421052632</v>
      </c>
      <c r="E57">
        <v>71</v>
      </c>
      <c r="F57" s="234">
        <v>0.1259825753677449</v>
      </c>
      <c r="G57" s="234"/>
      <c r="L57">
        <v>14.619240239183961</v>
      </c>
      <c r="M57">
        <v>69.380759760816048</v>
      </c>
      <c r="N57">
        <v>84.000000000000014</v>
      </c>
    </row>
    <row r="58" spans="1:14" x14ac:dyDescent="0.25">
      <c r="B58" t="s">
        <v>99</v>
      </c>
      <c r="C58">
        <v>210</v>
      </c>
      <c r="D58" s="234">
        <v>1.7684210526315789</v>
      </c>
      <c r="E58">
        <v>185</v>
      </c>
      <c r="F58" s="234">
        <v>0.32826445694412404</v>
      </c>
      <c r="G58" s="234"/>
      <c r="L58">
        <v>68.74523683901981</v>
      </c>
      <c r="M58">
        <v>326.25476316098019</v>
      </c>
      <c r="N58">
        <v>395</v>
      </c>
    </row>
    <row r="59" spans="1:14" x14ac:dyDescent="0.25">
      <c r="B59" s="225" t="s">
        <v>30</v>
      </c>
      <c r="C59" s="225">
        <v>11875</v>
      </c>
      <c r="D59" s="225"/>
      <c r="E59" s="225">
        <v>56357</v>
      </c>
      <c r="F59" s="225"/>
      <c r="G59" s="225"/>
      <c r="L59">
        <v>11875</v>
      </c>
      <c r="M59">
        <v>56357</v>
      </c>
      <c r="N59">
        <v>68232</v>
      </c>
    </row>
    <row r="61" spans="1:14" x14ac:dyDescent="0.25">
      <c r="A61" s="224" t="s">
        <v>138</v>
      </c>
      <c r="B61" t="s">
        <v>139</v>
      </c>
      <c r="C61">
        <v>1455</v>
      </c>
      <c r="D61" s="234">
        <v>14.843909406243624</v>
      </c>
      <c r="E61">
        <v>11582</v>
      </c>
      <c r="F61" s="234">
        <v>20.551129407172134</v>
      </c>
      <c r="G61" s="234"/>
      <c r="H61" s="237">
        <v>1038</v>
      </c>
      <c r="I61" s="223">
        <v>10</v>
      </c>
      <c r="J61" s="236">
        <v>2.2E-16</v>
      </c>
      <c r="L61">
        <v>1931.5387777928929</v>
      </c>
      <c r="M61">
        <v>11105.461222207106</v>
      </c>
      <c r="N61">
        <v>13037</v>
      </c>
    </row>
    <row r="62" spans="1:14" x14ac:dyDescent="0.25">
      <c r="B62" t="s">
        <v>140</v>
      </c>
      <c r="C62">
        <v>272</v>
      </c>
      <c r="D62" s="234">
        <v>2.7749438890022446</v>
      </c>
      <c r="E62">
        <v>1553</v>
      </c>
      <c r="F62" s="234">
        <v>2.7556470358606737</v>
      </c>
      <c r="G62" s="234"/>
      <c r="L62">
        <v>270.38876041052617</v>
      </c>
      <c r="M62">
        <v>1554.6112395894738</v>
      </c>
      <c r="N62">
        <v>1825</v>
      </c>
    </row>
    <row r="63" spans="1:14" x14ac:dyDescent="0.25">
      <c r="B63" t="s">
        <v>141</v>
      </c>
      <c r="C63">
        <v>4023</v>
      </c>
      <c r="D63" s="234">
        <v>41.042644358294226</v>
      </c>
      <c r="E63">
        <v>23589</v>
      </c>
      <c r="F63" s="234">
        <v>41.856379864080772</v>
      </c>
      <c r="G63" s="234"/>
      <c r="L63">
        <v>4090.9449054550405</v>
      </c>
      <c r="M63">
        <v>23521.055094544961</v>
      </c>
      <c r="N63">
        <v>27612</v>
      </c>
    </row>
    <row r="64" spans="1:14" x14ac:dyDescent="0.25">
      <c r="B64" t="s">
        <v>142</v>
      </c>
      <c r="C64">
        <v>2528</v>
      </c>
      <c r="D64" s="234">
        <v>25.790654968373801</v>
      </c>
      <c r="E64">
        <v>11697</v>
      </c>
      <c r="F64" s="234">
        <v>20.755185691218482</v>
      </c>
      <c r="G64" s="234"/>
      <c r="L64">
        <v>2107.5507489532793</v>
      </c>
      <c r="M64">
        <v>12117.449251046721</v>
      </c>
      <c r="N64">
        <v>14225</v>
      </c>
    </row>
    <row r="65" spans="2:14" x14ac:dyDescent="0.25">
      <c r="B65" t="s">
        <v>143</v>
      </c>
      <c r="C65">
        <v>116</v>
      </c>
      <c r="D65" s="234">
        <v>1.1834319526627219</v>
      </c>
      <c r="E65">
        <v>1075</v>
      </c>
      <c r="F65" s="234">
        <v>1.9074826552158561</v>
      </c>
      <c r="G65" s="234"/>
      <c r="L65">
        <v>176.4564458350338</v>
      </c>
      <c r="M65">
        <v>1014.5435541649663</v>
      </c>
      <c r="N65">
        <v>1191</v>
      </c>
    </row>
    <row r="66" spans="2:14" x14ac:dyDescent="0.25">
      <c r="B66" t="s">
        <v>144</v>
      </c>
      <c r="C66">
        <v>17</v>
      </c>
      <c r="D66" s="234">
        <v>0.17343399306264029</v>
      </c>
      <c r="E66">
        <v>183</v>
      </c>
      <c r="F66" s="234">
        <v>0.32471565200418762</v>
      </c>
      <c r="G66" s="234"/>
      <c r="L66">
        <v>29.631644976496016</v>
      </c>
      <c r="M66">
        <v>170.36835502350397</v>
      </c>
      <c r="N66">
        <v>199.99999999999997</v>
      </c>
    </row>
    <row r="67" spans="2:14" x14ac:dyDescent="0.25">
      <c r="B67" t="s">
        <v>145</v>
      </c>
      <c r="C67">
        <v>347</v>
      </c>
      <c r="D67" s="234">
        <v>3.5400938583962454</v>
      </c>
      <c r="E67">
        <v>1553</v>
      </c>
      <c r="F67" s="234">
        <v>2.7556470358606737</v>
      </c>
      <c r="G67" s="234"/>
      <c r="L67">
        <v>281.50062727671218</v>
      </c>
      <c r="M67">
        <v>1618.4993727232879</v>
      </c>
      <c r="N67">
        <v>1900</v>
      </c>
    </row>
    <row r="68" spans="2:14" x14ac:dyDescent="0.25">
      <c r="B68" t="s">
        <v>146</v>
      </c>
      <c r="C68">
        <v>50</v>
      </c>
      <c r="D68" s="234">
        <v>0.51009997959600084</v>
      </c>
      <c r="E68">
        <v>311</v>
      </c>
      <c r="F68" s="234">
        <v>0.55183916816012213</v>
      </c>
      <c r="G68" s="234"/>
      <c r="L68">
        <v>53.485119182575318</v>
      </c>
      <c r="M68">
        <v>307.51488081742474</v>
      </c>
      <c r="N68">
        <v>361.00000000000006</v>
      </c>
    </row>
    <row r="69" spans="2:14" x14ac:dyDescent="0.25">
      <c r="B69" t="s">
        <v>147</v>
      </c>
      <c r="C69">
        <v>27</v>
      </c>
      <c r="D69" s="234">
        <v>0.27545398898184048</v>
      </c>
      <c r="E69">
        <v>217</v>
      </c>
      <c r="F69" s="234">
        <v>0.38504533598310769</v>
      </c>
      <c r="G69" s="234"/>
      <c r="L69">
        <v>36.150606871325138</v>
      </c>
      <c r="M69">
        <v>207.84939312867485</v>
      </c>
      <c r="N69">
        <v>244</v>
      </c>
    </row>
    <row r="70" spans="2:14" x14ac:dyDescent="0.25">
      <c r="B70" t="s">
        <v>148</v>
      </c>
      <c r="C70">
        <v>541</v>
      </c>
      <c r="D70" s="234">
        <v>5.519281779228729</v>
      </c>
      <c r="E70">
        <v>4096</v>
      </c>
      <c r="F70" s="234">
        <v>7.2679525169899035</v>
      </c>
      <c r="G70" s="234"/>
      <c r="L70">
        <v>687.00968878006017</v>
      </c>
      <c r="M70">
        <v>3949.9903112199399</v>
      </c>
      <c r="N70">
        <v>4637</v>
      </c>
    </row>
    <row r="71" spans="2:14" x14ac:dyDescent="0.25">
      <c r="B71" t="s">
        <v>149</v>
      </c>
      <c r="C71">
        <v>426</v>
      </c>
      <c r="D71" s="234">
        <v>4.3460518261579271</v>
      </c>
      <c r="E71">
        <v>501</v>
      </c>
      <c r="F71" s="234">
        <v>0.88897563745408725</v>
      </c>
      <c r="G71" s="234"/>
      <c r="L71">
        <v>137.34267446605904</v>
      </c>
      <c r="M71">
        <v>789.65732553394093</v>
      </c>
      <c r="N71">
        <v>927</v>
      </c>
    </row>
    <row r="72" spans="2:14" x14ac:dyDescent="0.25">
      <c r="B72" s="225" t="s">
        <v>30</v>
      </c>
      <c r="C72" s="225">
        <v>9802</v>
      </c>
      <c r="D72" s="225"/>
      <c r="E72" s="225">
        <v>56357</v>
      </c>
      <c r="F72" s="225"/>
      <c r="G72" s="225"/>
      <c r="L72">
        <v>9802</v>
      </c>
      <c r="M72">
        <v>56357</v>
      </c>
      <c r="N72">
        <v>66159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3D3A-5786-409D-827B-FE37D957E5B3}">
  <dimension ref="A1:B57"/>
  <sheetViews>
    <sheetView workbookViewId="0">
      <selection activeCell="B62" sqref="B62"/>
    </sheetView>
  </sheetViews>
  <sheetFormatPr defaultRowHeight="15" x14ac:dyDescent="0.25"/>
  <cols>
    <col min="1" max="1" width="23.5703125" customWidth="1"/>
    <col min="2" max="2" width="21.5703125" customWidth="1"/>
  </cols>
  <sheetData>
    <row r="1" spans="1:2" x14ac:dyDescent="0.25">
      <c r="A1" s="34" t="s">
        <v>152</v>
      </c>
      <c r="B1" t="s">
        <v>153</v>
      </c>
    </row>
    <row r="2" spans="1:2" x14ac:dyDescent="0.25">
      <c r="A2" t="str">
        <f t="shared" ref="A2:A4" si="0">A1</f>
        <v>Light Condition</v>
      </c>
      <c r="B2" t="s">
        <v>154</v>
      </c>
    </row>
    <row r="3" spans="1:2" x14ac:dyDescent="0.25">
      <c r="A3" t="str">
        <f t="shared" si="0"/>
        <v>Light Condition</v>
      </c>
      <c r="B3" t="s">
        <v>155</v>
      </c>
    </row>
    <row r="4" spans="1:2" x14ac:dyDescent="0.25">
      <c r="A4" t="str">
        <f t="shared" si="0"/>
        <v>Light Condition</v>
      </c>
      <c r="B4" t="s">
        <v>156</v>
      </c>
    </row>
    <row r="5" spans="1:2" x14ac:dyDescent="0.25">
      <c r="A5" s="224" t="s">
        <v>191</v>
      </c>
      <c r="B5" t="s">
        <v>158</v>
      </c>
    </row>
    <row r="6" spans="1:2" x14ac:dyDescent="0.25">
      <c r="A6" t="str">
        <f t="shared" ref="A6:A8" si="1">A5</f>
        <v>Weather</v>
      </c>
      <c r="B6" t="s">
        <v>159</v>
      </c>
    </row>
    <row r="7" spans="1:2" x14ac:dyDescent="0.25">
      <c r="A7" t="str">
        <f t="shared" si="1"/>
        <v>Weather</v>
      </c>
      <c r="B7" t="s">
        <v>160</v>
      </c>
    </row>
    <row r="8" spans="1:2" x14ac:dyDescent="0.25">
      <c r="A8" t="str">
        <f t="shared" si="1"/>
        <v>Weather</v>
      </c>
      <c r="B8" t="s">
        <v>45</v>
      </c>
    </row>
    <row r="9" spans="1:2" x14ac:dyDescent="0.25">
      <c r="A9" s="224" t="s">
        <v>192</v>
      </c>
      <c r="B9" t="s">
        <v>166</v>
      </c>
    </row>
    <row r="10" spans="1:2" x14ac:dyDescent="0.25">
      <c r="A10" t="str">
        <f t="shared" ref="A10:A15" si="2">A9</f>
        <v>Days</v>
      </c>
      <c r="B10" t="s">
        <v>167</v>
      </c>
    </row>
    <row r="11" spans="1:2" x14ac:dyDescent="0.25">
      <c r="A11" t="str">
        <f t="shared" si="2"/>
        <v>Days</v>
      </c>
      <c r="B11" t="s">
        <v>168</v>
      </c>
    </row>
    <row r="12" spans="1:2" x14ac:dyDescent="0.25">
      <c r="A12" t="str">
        <f t="shared" si="2"/>
        <v>Days</v>
      </c>
      <c r="B12" t="s">
        <v>169</v>
      </c>
    </row>
    <row r="13" spans="1:2" x14ac:dyDescent="0.25">
      <c r="A13" t="str">
        <f t="shared" si="2"/>
        <v>Days</v>
      </c>
      <c r="B13" t="s">
        <v>170</v>
      </c>
    </row>
    <row r="14" spans="1:2" x14ac:dyDescent="0.25">
      <c r="A14" t="str">
        <f t="shared" si="2"/>
        <v>Days</v>
      </c>
      <c r="B14" t="s">
        <v>171</v>
      </c>
    </row>
    <row r="15" spans="1:2" x14ac:dyDescent="0.25">
      <c r="A15" t="str">
        <f t="shared" si="2"/>
        <v>Days</v>
      </c>
      <c r="B15" t="s">
        <v>172</v>
      </c>
    </row>
    <row r="16" spans="1:2" x14ac:dyDescent="0.25">
      <c r="A16" s="224" t="s">
        <v>187</v>
      </c>
      <c r="B16" t="s">
        <v>175</v>
      </c>
    </row>
    <row r="17" spans="1:2" x14ac:dyDescent="0.25">
      <c r="A17" t="str">
        <f t="shared" ref="A17:A27" si="3">A16</f>
        <v>Hour of Occurence of Crashes</v>
      </c>
      <c r="B17" t="s">
        <v>176</v>
      </c>
    </row>
    <row r="18" spans="1:2" x14ac:dyDescent="0.25">
      <c r="A18" t="str">
        <f t="shared" si="3"/>
        <v>Hour of Occurence of Crashes</v>
      </c>
      <c r="B18" t="s">
        <v>177</v>
      </c>
    </row>
    <row r="19" spans="1:2" x14ac:dyDescent="0.25">
      <c r="A19" t="str">
        <f t="shared" si="3"/>
        <v>Hour of Occurence of Crashes</v>
      </c>
      <c r="B19" t="s">
        <v>178</v>
      </c>
    </row>
    <row r="20" spans="1:2" x14ac:dyDescent="0.25">
      <c r="A20" t="str">
        <f t="shared" si="3"/>
        <v>Hour of Occurence of Crashes</v>
      </c>
      <c r="B20" t="s">
        <v>179</v>
      </c>
    </row>
    <row r="21" spans="1:2" x14ac:dyDescent="0.25">
      <c r="A21" t="str">
        <f t="shared" si="3"/>
        <v>Hour of Occurence of Crashes</v>
      </c>
      <c r="B21" t="s">
        <v>180</v>
      </c>
    </row>
    <row r="22" spans="1:2" x14ac:dyDescent="0.25">
      <c r="A22" t="str">
        <f t="shared" si="3"/>
        <v>Hour of Occurence of Crashes</v>
      </c>
      <c r="B22" t="s">
        <v>181</v>
      </c>
    </row>
    <row r="23" spans="1:2" x14ac:dyDescent="0.25">
      <c r="A23" t="str">
        <f t="shared" si="3"/>
        <v>Hour of Occurence of Crashes</v>
      </c>
      <c r="B23" t="s">
        <v>182</v>
      </c>
    </row>
    <row r="24" spans="1:2" x14ac:dyDescent="0.25">
      <c r="A24" t="str">
        <f t="shared" si="3"/>
        <v>Hour of Occurence of Crashes</v>
      </c>
      <c r="B24" t="s">
        <v>183</v>
      </c>
    </row>
    <row r="25" spans="1:2" x14ac:dyDescent="0.25">
      <c r="A25" t="str">
        <f t="shared" si="3"/>
        <v>Hour of Occurence of Crashes</v>
      </c>
      <c r="B25" t="s">
        <v>184</v>
      </c>
    </row>
    <row r="26" spans="1:2" x14ac:dyDescent="0.25">
      <c r="A26" t="str">
        <f t="shared" si="3"/>
        <v>Hour of Occurence of Crashes</v>
      </c>
      <c r="B26" t="s">
        <v>185</v>
      </c>
    </row>
    <row r="27" spans="1:2" x14ac:dyDescent="0.25">
      <c r="A27" t="str">
        <f t="shared" si="3"/>
        <v>Hour of Occurence of Crashes</v>
      </c>
      <c r="B27" t="s">
        <v>186</v>
      </c>
    </row>
    <row r="28" spans="1:2" x14ac:dyDescent="0.25">
      <c r="A28" s="224" t="s">
        <v>103</v>
      </c>
      <c r="B28" t="s">
        <v>105</v>
      </c>
    </row>
    <row r="29" spans="1:2" x14ac:dyDescent="0.25">
      <c r="A29" t="str">
        <f t="shared" ref="A29:A35" si="4">A28</f>
        <v>Location</v>
      </c>
      <c r="B29" t="s">
        <v>106</v>
      </c>
    </row>
    <row r="30" spans="1:2" x14ac:dyDescent="0.25">
      <c r="A30" t="str">
        <f t="shared" si="4"/>
        <v>Location</v>
      </c>
      <c r="B30" t="s">
        <v>107</v>
      </c>
    </row>
    <row r="31" spans="1:2" x14ac:dyDescent="0.25">
      <c r="A31" t="str">
        <f t="shared" si="4"/>
        <v>Location</v>
      </c>
      <c r="B31" t="s">
        <v>108</v>
      </c>
    </row>
    <row r="32" spans="1:2" x14ac:dyDescent="0.25">
      <c r="A32" t="str">
        <f t="shared" si="4"/>
        <v>Location</v>
      </c>
      <c r="B32" t="s">
        <v>109</v>
      </c>
    </row>
    <row r="33" spans="1:2" x14ac:dyDescent="0.25">
      <c r="A33" t="str">
        <f t="shared" si="4"/>
        <v>Location</v>
      </c>
      <c r="B33" t="s">
        <v>110</v>
      </c>
    </row>
    <row r="34" spans="1:2" x14ac:dyDescent="0.25">
      <c r="A34" t="str">
        <f t="shared" si="4"/>
        <v>Location</v>
      </c>
      <c r="B34" t="s">
        <v>111</v>
      </c>
    </row>
    <row r="35" spans="1:2" x14ac:dyDescent="0.25">
      <c r="A35" t="str">
        <f t="shared" si="4"/>
        <v>Location</v>
      </c>
      <c r="B35" t="s">
        <v>112</v>
      </c>
    </row>
    <row r="36" spans="1:2" x14ac:dyDescent="0.25">
      <c r="A36" s="224" t="s">
        <v>87</v>
      </c>
      <c r="B36" t="s">
        <v>89</v>
      </c>
    </row>
    <row r="37" spans="1:2" x14ac:dyDescent="0.25">
      <c r="A37" t="str">
        <f t="shared" ref="A37:A46" si="5">A36</f>
        <v>Collision Type</v>
      </c>
      <c r="B37" t="s">
        <v>90</v>
      </c>
    </row>
    <row r="38" spans="1:2" x14ac:dyDescent="0.25">
      <c r="A38" t="str">
        <f t="shared" si="5"/>
        <v>Collision Type</v>
      </c>
      <c r="B38" t="s">
        <v>91</v>
      </c>
    </row>
    <row r="39" spans="1:2" x14ac:dyDescent="0.25">
      <c r="A39" t="str">
        <f t="shared" si="5"/>
        <v>Collision Type</v>
      </c>
      <c r="B39" t="s">
        <v>92</v>
      </c>
    </row>
    <row r="40" spans="1:2" x14ac:dyDescent="0.25">
      <c r="A40" t="str">
        <f t="shared" si="5"/>
        <v>Collision Type</v>
      </c>
      <c r="B40" t="s">
        <v>93</v>
      </c>
    </row>
    <row r="41" spans="1:2" x14ac:dyDescent="0.25">
      <c r="A41" t="str">
        <f t="shared" si="5"/>
        <v>Collision Type</v>
      </c>
      <c r="B41" t="s">
        <v>94</v>
      </c>
    </row>
    <row r="42" spans="1:2" x14ac:dyDescent="0.25">
      <c r="A42" t="str">
        <f t="shared" si="5"/>
        <v>Collision Type</v>
      </c>
      <c r="B42" t="s">
        <v>95</v>
      </c>
    </row>
    <row r="43" spans="1:2" x14ac:dyDescent="0.25">
      <c r="A43" t="str">
        <f t="shared" si="5"/>
        <v>Collision Type</v>
      </c>
      <c r="B43" t="s">
        <v>96</v>
      </c>
    </row>
    <row r="44" spans="1:2" x14ac:dyDescent="0.25">
      <c r="A44" t="str">
        <f t="shared" si="5"/>
        <v>Collision Type</v>
      </c>
      <c r="B44" t="s">
        <v>97</v>
      </c>
    </row>
    <row r="45" spans="1:2" x14ac:dyDescent="0.25">
      <c r="A45" t="str">
        <f t="shared" si="5"/>
        <v>Collision Type</v>
      </c>
      <c r="B45" t="s">
        <v>98</v>
      </c>
    </row>
    <row r="46" spans="1:2" x14ac:dyDescent="0.25">
      <c r="A46" t="str">
        <f t="shared" si="5"/>
        <v>Collision Type</v>
      </c>
      <c r="B46" t="s">
        <v>99</v>
      </c>
    </row>
    <row r="47" spans="1:2" x14ac:dyDescent="0.25">
      <c r="A47" s="224" t="s">
        <v>138</v>
      </c>
      <c r="B47" t="s">
        <v>139</v>
      </c>
    </row>
    <row r="48" spans="1:2" x14ac:dyDescent="0.25">
      <c r="A48" t="str">
        <f t="shared" ref="A48:A57" si="6">A47</f>
        <v>Driver Error</v>
      </c>
      <c r="B48" t="s">
        <v>140</v>
      </c>
    </row>
    <row r="49" spans="1:2" x14ac:dyDescent="0.25">
      <c r="A49" t="str">
        <f t="shared" si="6"/>
        <v>Driver Error</v>
      </c>
      <c r="B49" t="s">
        <v>141</v>
      </c>
    </row>
    <row r="50" spans="1:2" x14ac:dyDescent="0.25">
      <c r="A50" t="str">
        <f t="shared" si="6"/>
        <v>Driver Error</v>
      </c>
      <c r="B50" t="s">
        <v>142</v>
      </c>
    </row>
    <row r="51" spans="1:2" x14ac:dyDescent="0.25">
      <c r="A51" t="str">
        <f t="shared" si="6"/>
        <v>Driver Error</v>
      </c>
      <c r="B51" t="s">
        <v>143</v>
      </c>
    </row>
    <row r="52" spans="1:2" x14ac:dyDescent="0.25">
      <c r="A52" t="str">
        <f t="shared" si="6"/>
        <v>Driver Error</v>
      </c>
      <c r="B52" t="s">
        <v>144</v>
      </c>
    </row>
    <row r="53" spans="1:2" x14ac:dyDescent="0.25">
      <c r="A53" t="str">
        <f t="shared" si="6"/>
        <v>Driver Error</v>
      </c>
      <c r="B53" t="s">
        <v>145</v>
      </c>
    </row>
    <row r="54" spans="1:2" x14ac:dyDescent="0.25">
      <c r="A54" t="str">
        <f t="shared" si="6"/>
        <v>Driver Error</v>
      </c>
      <c r="B54" t="s">
        <v>146</v>
      </c>
    </row>
    <row r="55" spans="1:2" x14ac:dyDescent="0.25">
      <c r="A55" t="str">
        <f t="shared" si="6"/>
        <v>Driver Error</v>
      </c>
      <c r="B55" t="s">
        <v>147</v>
      </c>
    </row>
    <row r="56" spans="1:2" x14ac:dyDescent="0.25">
      <c r="A56" t="str">
        <f t="shared" si="6"/>
        <v>Driver Error</v>
      </c>
      <c r="B56" t="s">
        <v>148</v>
      </c>
    </row>
    <row r="57" spans="1:2" x14ac:dyDescent="0.25">
      <c r="A57" t="str">
        <f t="shared" si="6"/>
        <v>Driver Error</v>
      </c>
      <c r="B57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B3DE-95A9-442B-8FD6-24CFCB9FF381}">
  <dimension ref="A1:L164"/>
  <sheetViews>
    <sheetView zoomScale="80" zoomScaleNormal="80" workbookViewId="0">
      <selection activeCell="K13" sqref="K13"/>
    </sheetView>
  </sheetViews>
  <sheetFormatPr defaultRowHeight="15" x14ac:dyDescent="0.25"/>
  <cols>
    <col min="1" max="1" width="25.140625" customWidth="1"/>
    <col min="2" max="2" width="13.5703125" customWidth="1"/>
    <col min="3" max="3" width="15" bestFit="1" customWidth="1"/>
    <col min="4" max="4" width="10.140625" customWidth="1"/>
    <col min="5" max="5" width="8.5703125" customWidth="1"/>
    <col min="6" max="6" width="14.7109375" customWidth="1"/>
    <col min="7" max="7" width="15" bestFit="1" customWidth="1"/>
    <col min="10" max="10" width="13.28515625" bestFit="1" customWidth="1"/>
    <col min="11" max="11" width="11.42578125" bestFit="1" customWidth="1"/>
    <col min="12" max="12" width="12.42578125" bestFit="1" customWidth="1"/>
  </cols>
  <sheetData>
    <row r="1" spans="1:12" x14ac:dyDescent="0.25">
      <c r="B1" s="415" t="s">
        <v>193</v>
      </c>
      <c r="C1" s="415"/>
      <c r="D1" s="415"/>
      <c r="E1" s="240"/>
      <c r="F1" s="415" t="s">
        <v>194</v>
      </c>
      <c r="G1" s="415"/>
      <c r="H1" s="415"/>
    </row>
    <row r="2" spans="1:12" x14ac:dyDescent="0.25">
      <c r="A2" s="34" t="s">
        <v>152</v>
      </c>
      <c r="B2" s="34" t="s">
        <v>83</v>
      </c>
      <c r="C2" s="34" t="s">
        <v>84</v>
      </c>
      <c r="D2" s="34" t="s">
        <v>30</v>
      </c>
      <c r="E2" s="34"/>
      <c r="F2" s="34" t="s">
        <v>83</v>
      </c>
      <c r="G2" s="34" t="s">
        <v>84</v>
      </c>
      <c r="H2" s="34" t="s">
        <v>30</v>
      </c>
    </row>
    <row r="3" spans="1:12" x14ac:dyDescent="0.25">
      <c r="A3" t="s">
        <v>153</v>
      </c>
      <c r="B3">
        <v>5703</v>
      </c>
      <c r="C3">
        <v>37427</v>
      </c>
      <c r="D3">
        <f>SUM(B3:C3)</f>
        <v>43130</v>
      </c>
      <c r="F3" s="241">
        <f>$B$7*(D3/$D$7)</f>
        <v>6390.0642391813662</v>
      </c>
      <c r="G3">
        <f>$C$7*(D3/$D$7)</f>
        <v>36739.935760818633</v>
      </c>
      <c r="H3">
        <f>SUM(F3:G3)</f>
        <v>43130</v>
      </c>
    </row>
    <row r="4" spans="1:12" x14ac:dyDescent="0.25">
      <c r="A4" t="s">
        <v>154</v>
      </c>
      <c r="B4">
        <v>1088</v>
      </c>
      <c r="C4">
        <v>4588</v>
      </c>
      <c r="D4">
        <f>SUM(B4:C4)</f>
        <v>5676</v>
      </c>
      <c r="F4" s="241">
        <f>$B$7*(D4/$D$7)</f>
        <v>840.94608443295704</v>
      </c>
      <c r="G4">
        <f>$C$7*(D4/$D$7)</f>
        <v>4835.0539155670431</v>
      </c>
      <c r="H4">
        <f>SUM(F4:G4)</f>
        <v>5676</v>
      </c>
    </row>
    <row r="5" spans="1:12" x14ac:dyDescent="0.25">
      <c r="A5" t="s">
        <v>155</v>
      </c>
      <c r="B5">
        <v>295</v>
      </c>
      <c r="C5">
        <v>924</v>
      </c>
      <c r="D5">
        <f>SUM(B5:C5)</f>
        <v>1219</v>
      </c>
      <c r="F5" s="241">
        <f>$B$7*(D5/$D$7)</f>
        <v>180.60487613174323</v>
      </c>
      <c r="G5">
        <f>$C$7*(D5/$D$7)</f>
        <v>1038.3951238682569</v>
      </c>
      <c r="H5">
        <f>SUM(F5:G5)</f>
        <v>1219</v>
      </c>
    </row>
    <row r="6" spans="1:12" x14ac:dyDescent="0.25">
      <c r="A6" t="s">
        <v>156</v>
      </c>
      <c r="B6">
        <v>2716</v>
      </c>
      <c r="C6">
        <v>13418</v>
      </c>
      <c r="D6">
        <f>SUM(B6:C6)</f>
        <v>16134</v>
      </c>
      <c r="F6" s="241">
        <f>$B$7*(D6/$D$7)</f>
        <v>2390.3848002539335</v>
      </c>
      <c r="G6">
        <f>$C$7*(D6/$D$7)</f>
        <v>13743.615199746066</v>
      </c>
      <c r="H6">
        <f>SUM(F6:G6)</f>
        <v>16134</v>
      </c>
    </row>
    <row r="7" spans="1:12" x14ac:dyDescent="0.25">
      <c r="A7" s="225" t="s">
        <v>30</v>
      </c>
      <c r="B7" s="225">
        <v>9802</v>
      </c>
      <c r="C7" s="225">
        <v>56357</v>
      </c>
      <c r="D7" s="225">
        <f>SUM(B7:C7)</f>
        <v>66159</v>
      </c>
      <c r="E7" s="225"/>
      <c r="F7">
        <f>$B$7*(D7/$D$7)</f>
        <v>9802</v>
      </c>
      <c r="G7">
        <f>$C$7*(D7/$D$7)</f>
        <v>56357</v>
      </c>
      <c r="H7">
        <f>SUM(F7:G7)</f>
        <v>66159</v>
      </c>
      <c r="J7" s="233"/>
      <c r="K7" s="233"/>
      <c r="L7" s="233"/>
    </row>
    <row r="8" spans="1:12" x14ac:dyDescent="0.25">
      <c r="C8" s="73"/>
      <c r="J8" s="233"/>
      <c r="K8" s="233"/>
      <c r="L8" s="233"/>
    </row>
    <row r="9" spans="1:12" x14ac:dyDescent="0.25">
      <c r="C9" s="223"/>
      <c r="J9" s="233"/>
      <c r="K9" s="233"/>
      <c r="L9" s="233"/>
    </row>
    <row r="10" spans="1:12" x14ac:dyDescent="0.25">
      <c r="A10" s="224" t="s">
        <v>191</v>
      </c>
    </row>
    <row r="11" spans="1:12" x14ac:dyDescent="0.25">
      <c r="A11" t="s">
        <v>158</v>
      </c>
      <c r="B11">
        <v>7480</v>
      </c>
      <c r="C11">
        <v>46563</v>
      </c>
      <c r="D11">
        <f>SUM(B11:C11)</f>
        <v>54043</v>
      </c>
      <c r="F11">
        <f>$B$15*(D11/$D$15)</f>
        <v>8006.9149473238713</v>
      </c>
      <c r="G11">
        <f>$C$15*(D11/$D$15)</f>
        <v>46036.085052676128</v>
      </c>
      <c r="H11">
        <f>SUM(F11:G11)</f>
        <v>54043</v>
      </c>
      <c r="I11" t="s">
        <v>68</v>
      </c>
    </row>
    <row r="12" spans="1:12" x14ac:dyDescent="0.25">
      <c r="A12" t="s">
        <v>159</v>
      </c>
      <c r="B12">
        <v>372</v>
      </c>
      <c r="C12">
        <v>1471</v>
      </c>
      <c r="D12">
        <f>SUM(B12:C12)</f>
        <v>1843</v>
      </c>
      <c r="F12">
        <f>$B$15*(D12/$D$15)</f>
        <v>273.0556084584108</v>
      </c>
      <c r="G12">
        <f>$C$15*(D12/$D$15)</f>
        <v>1569.9443915415891</v>
      </c>
      <c r="H12">
        <f>SUM(F12:G12)</f>
        <v>1843</v>
      </c>
    </row>
    <row r="13" spans="1:12" x14ac:dyDescent="0.25">
      <c r="A13" t="s">
        <v>160</v>
      </c>
      <c r="B13">
        <v>50</v>
      </c>
      <c r="C13">
        <v>515</v>
      </c>
      <c r="D13">
        <f>SUM(B13:C13)</f>
        <v>565</v>
      </c>
      <c r="F13">
        <f>$B$15*(D13/$D$15)</f>
        <v>83.70939705860124</v>
      </c>
      <c r="G13">
        <f>$C$15*(D13/$D$15)</f>
        <v>481.29060294139873</v>
      </c>
      <c r="H13">
        <f>SUM(F13:G13)</f>
        <v>565</v>
      </c>
    </row>
    <row r="14" spans="1:12" x14ac:dyDescent="0.25">
      <c r="A14" t="s">
        <v>45</v>
      </c>
      <c r="B14">
        <v>1900</v>
      </c>
      <c r="C14">
        <v>7808</v>
      </c>
      <c r="D14">
        <f>SUM(B14:C14)</f>
        <v>9708</v>
      </c>
      <c r="F14">
        <f>$B$15*(D14/$D$15)</f>
        <v>1438.3200471591167</v>
      </c>
      <c r="G14">
        <f>$C$15*(D14/$D$15)</f>
        <v>8269.6799528408828</v>
      </c>
      <c r="H14">
        <f>SUM(F14:G14)</f>
        <v>9708</v>
      </c>
    </row>
    <row r="15" spans="1:12" x14ac:dyDescent="0.25">
      <c r="A15" s="225" t="s">
        <v>30</v>
      </c>
      <c r="B15" s="225">
        <v>9802</v>
      </c>
      <c r="C15" s="225">
        <v>56357</v>
      </c>
      <c r="D15" s="225">
        <f>SUM(B15:C15)</f>
        <v>66159</v>
      </c>
      <c r="E15" s="225"/>
      <c r="F15">
        <f>$B$15*(D15/$D$15)</f>
        <v>9802</v>
      </c>
      <c r="G15">
        <f>$C$15*(D15/$D$15)</f>
        <v>56357</v>
      </c>
      <c r="H15">
        <f>SUM(F15:G15)</f>
        <v>66159</v>
      </c>
    </row>
    <row r="17" spans="1:8" x14ac:dyDescent="0.25">
      <c r="A17" s="224" t="s">
        <v>192</v>
      </c>
    </row>
    <row r="18" spans="1:8" x14ac:dyDescent="0.25">
      <c r="A18" t="s">
        <v>166</v>
      </c>
      <c r="B18">
        <v>1399</v>
      </c>
      <c r="C18">
        <v>8244</v>
      </c>
      <c r="D18">
        <f t="shared" ref="D18:D25" si="0">SUM(B18:C18)</f>
        <v>9643</v>
      </c>
      <c r="F18">
        <f t="shared" ref="F18:F24" si="1">$B$25*(D18/$D$25)</f>
        <v>1428.6897625417555</v>
      </c>
      <c r="G18">
        <f t="shared" ref="G18:G24" si="2">$C$25*(D18/$D$25)</f>
        <v>8214.310237458245</v>
      </c>
      <c r="H18">
        <f t="shared" ref="H18:H25" si="3">SUM(F18:G18)</f>
        <v>9643</v>
      </c>
    </row>
    <row r="19" spans="1:8" x14ac:dyDescent="0.25">
      <c r="A19" t="s">
        <v>167</v>
      </c>
      <c r="B19">
        <v>1190</v>
      </c>
      <c r="C19">
        <v>7277</v>
      </c>
      <c r="D19">
        <f t="shared" si="0"/>
        <v>8467</v>
      </c>
      <c r="F19">
        <f t="shared" si="1"/>
        <v>1254.4556900799589</v>
      </c>
      <c r="G19">
        <f t="shared" si="2"/>
        <v>7212.5443099200411</v>
      </c>
      <c r="H19">
        <f t="shared" si="3"/>
        <v>8467</v>
      </c>
    </row>
    <row r="20" spans="1:8" x14ac:dyDescent="0.25">
      <c r="A20" t="s">
        <v>168</v>
      </c>
      <c r="B20">
        <v>1254</v>
      </c>
      <c r="C20">
        <v>6766</v>
      </c>
      <c r="D20">
        <f t="shared" si="0"/>
        <v>8020</v>
      </c>
      <c r="F20">
        <f t="shared" si="1"/>
        <v>1188.2289635574903</v>
      </c>
      <c r="G20">
        <f t="shared" si="2"/>
        <v>6831.7710364425093</v>
      </c>
      <c r="H20">
        <f t="shared" si="3"/>
        <v>8020</v>
      </c>
    </row>
    <row r="21" spans="1:8" x14ac:dyDescent="0.25">
      <c r="A21" t="s">
        <v>169</v>
      </c>
      <c r="B21">
        <v>1281</v>
      </c>
      <c r="C21">
        <v>7745</v>
      </c>
      <c r="D21">
        <f t="shared" si="0"/>
        <v>9026</v>
      </c>
      <c r="F21">
        <f t="shared" si="1"/>
        <v>1337.2761377892655</v>
      </c>
      <c r="G21">
        <f t="shared" si="2"/>
        <v>7688.7238622107352</v>
      </c>
      <c r="H21">
        <f t="shared" si="3"/>
        <v>9026</v>
      </c>
    </row>
    <row r="22" spans="1:8" x14ac:dyDescent="0.25">
      <c r="A22" t="s">
        <v>170</v>
      </c>
      <c r="B22">
        <v>1528</v>
      </c>
      <c r="C22">
        <v>8408</v>
      </c>
      <c r="D22">
        <f t="shared" si="0"/>
        <v>9936</v>
      </c>
      <c r="F22">
        <f t="shared" si="1"/>
        <v>1472.1001224323222</v>
      </c>
      <c r="G22">
        <f t="shared" si="2"/>
        <v>8463.8998775676773</v>
      </c>
      <c r="H22">
        <f t="shared" si="3"/>
        <v>9936</v>
      </c>
    </row>
    <row r="23" spans="1:8" x14ac:dyDescent="0.25">
      <c r="A23" t="s">
        <v>171</v>
      </c>
      <c r="B23">
        <v>1665</v>
      </c>
      <c r="C23">
        <v>9641</v>
      </c>
      <c r="D23">
        <f t="shared" si="0"/>
        <v>11306</v>
      </c>
      <c r="F23">
        <f t="shared" si="1"/>
        <v>1675.0768905213199</v>
      </c>
      <c r="G23">
        <f t="shared" si="2"/>
        <v>9630.923109478681</v>
      </c>
      <c r="H23">
        <f t="shared" si="3"/>
        <v>11306</v>
      </c>
    </row>
    <row r="24" spans="1:8" x14ac:dyDescent="0.25">
      <c r="A24" t="s">
        <v>172</v>
      </c>
      <c r="B24">
        <v>1485</v>
      </c>
      <c r="C24">
        <v>8276</v>
      </c>
      <c r="D24">
        <f t="shared" si="0"/>
        <v>9761</v>
      </c>
      <c r="F24">
        <f t="shared" si="1"/>
        <v>1446.1724330778882</v>
      </c>
      <c r="G24">
        <f t="shared" si="2"/>
        <v>8314.8275669221111</v>
      </c>
      <c r="H24">
        <f t="shared" si="3"/>
        <v>9761</v>
      </c>
    </row>
    <row r="25" spans="1:8" x14ac:dyDescent="0.25">
      <c r="A25" s="225" t="s">
        <v>30</v>
      </c>
      <c r="B25" s="225">
        <v>9802</v>
      </c>
      <c r="C25" s="225">
        <v>56357</v>
      </c>
      <c r="D25" s="225">
        <f t="shared" si="0"/>
        <v>66159</v>
      </c>
      <c r="E25" s="225"/>
      <c r="F25" s="225">
        <f>SUM(F18:F24)</f>
        <v>9802</v>
      </c>
      <c r="G25" s="225">
        <f>SUM(G18:G24)</f>
        <v>56357</v>
      </c>
      <c r="H25">
        <f t="shared" si="3"/>
        <v>66159</v>
      </c>
    </row>
    <row r="27" spans="1:8" x14ac:dyDescent="0.25">
      <c r="A27" s="224" t="s">
        <v>187</v>
      </c>
    </row>
    <row r="28" spans="1:8" x14ac:dyDescent="0.25">
      <c r="A28" t="s">
        <v>175</v>
      </c>
      <c r="B28">
        <v>260</v>
      </c>
      <c r="C28">
        <v>1061</v>
      </c>
      <c r="D28">
        <f t="shared" ref="D28:D40" si="4">SUM(B28:C28)</f>
        <v>1321</v>
      </c>
      <c r="F28">
        <f t="shared" ref="F28:F39" si="5">$B$40*(D28/$D$40)</f>
        <v>194.99640540751739</v>
      </c>
      <c r="G28">
        <f t="shared" ref="G28:G39" si="6">$C$40*(D28/$D$40)</f>
        <v>1126.0035945924826</v>
      </c>
      <c r="H28">
        <f t="shared" ref="H28:H40" si="7">SUM(F28:G28)</f>
        <v>1321</v>
      </c>
    </row>
    <row r="29" spans="1:8" x14ac:dyDescent="0.25">
      <c r="A29" t="s">
        <v>176</v>
      </c>
      <c r="B29">
        <v>247</v>
      </c>
      <c r="C29">
        <v>1128</v>
      </c>
      <c r="D29">
        <f t="shared" si="4"/>
        <v>1375</v>
      </c>
      <c r="F29">
        <f t="shared" si="5"/>
        <v>202.9674923810268</v>
      </c>
      <c r="G29">
        <f t="shared" si="6"/>
        <v>1172.0325076189731</v>
      </c>
      <c r="H29">
        <f t="shared" si="7"/>
        <v>1375</v>
      </c>
    </row>
    <row r="30" spans="1:8" x14ac:dyDescent="0.25">
      <c r="A30" t="s">
        <v>177</v>
      </c>
      <c r="B30">
        <v>512</v>
      </c>
      <c r="C30">
        <v>2502</v>
      </c>
      <c r="D30">
        <f t="shared" si="4"/>
        <v>3014</v>
      </c>
      <c r="F30">
        <f t="shared" si="5"/>
        <v>444.90474329921074</v>
      </c>
      <c r="G30">
        <f t="shared" si="6"/>
        <v>2569.0952567007894</v>
      </c>
      <c r="H30">
        <f t="shared" si="7"/>
        <v>3014</v>
      </c>
    </row>
    <row r="31" spans="1:8" x14ac:dyDescent="0.25">
      <c r="A31" t="s">
        <v>178</v>
      </c>
      <c r="B31">
        <v>598</v>
      </c>
      <c r="C31">
        <v>3818</v>
      </c>
      <c r="D31">
        <f t="shared" si="4"/>
        <v>4416</v>
      </c>
      <c r="F31">
        <f t="shared" si="5"/>
        <v>651.85777916699226</v>
      </c>
      <c r="G31">
        <f t="shared" si="6"/>
        <v>3764.1422208330077</v>
      </c>
      <c r="H31">
        <f t="shared" si="7"/>
        <v>4416</v>
      </c>
    </row>
    <row r="32" spans="1:8" x14ac:dyDescent="0.25">
      <c r="A32" t="s">
        <v>179</v>
      </c>
      <c r="B32">
        <v>733</v>
      </c>
      <c r="C32">
        <v>5110</v>
      </c>
      <c r="D32">
        <f t="shared" si="4"/>
        <v>5843</v>
      </c>
      <c r="F32">
        <f t="shared" si="5"/>
        <v>862.5011330780651</v>
      </c>
      <c r="G32">
        <f t="shared" si="6"/>
        <v>4980.4988669219347</v>
      </c>
      <c r="H32">
        <f t="shared" si="7"/>
        <v>5843</v>
      </c>
    </row>
    <row r="33" spans="1:8" x14ac:dyDescent="0.25">
      <c r="A33" t="s">
        <v>180</v>
      </c>
      <c r="B33">
        <v>775</v>
      </c>
      <c r="C33">
        <v>5490</v>
      </c>
      <c r="D33">
        <f t="shared" si="4"/>
        <v>6265</v>
      </c>
      <c r="F33">
        <f t="shared" si="5"/>
        <v>924.79370164882403</v>
      </c>
      <c r="G33">
        <f t="shared" si="6"/>
        <v>5340.206298351176</v>
      </c>
      <c r="H33">
        <f t="shared" si="7"/>
        <v>6265</v>
      </c>
    </row>
    <row r="34" spans="1:8" x14ac:dyDescent="0.25">
      <c r="A34" t="s">
        <v>181</v>
      </c>
      <c r="B34">
        <v>847</v>
      </c>
      <c r="C34">
        <v>5653</v>
      </c>
      <c r="D34">
        <f t="shared" si="4"/>
        <v>6500</v>
      </c>
      <c r="F34">
        <f t="shared" si="5"/>
        <v>959.48269125576303</v>
      </c>
      <c r="G34">
        <f t="shared" si="6"/>
        <v>5540.5173087442363</v>
      </c>
      <c r="H34">
        <f t="shared" si="7"/>
        <v>6499.9999999999991</v>
      </c>
    </row>
    <row r="35" spans="1:8" x14ac:dyDescent="0.25">
      <c r="A35" t="s">
        <v>182</v>
      </c>
      <c r="B35">
        <v>1114</v>
      </c>
      <c r="C35">
        <v>7670</v>
      </c>
      <c r="D35">
        <f t="shared" si="4"/>
        <v>8784</v>
      </c>
      <c r="F35">
        <f t="shared" si="5"/>
        <v>1296.6301476908652</v>
      </c>
      <c r="G35">
        <f t="shared" si="6"/>
        <v>7487.3698523091352</v>
      </c>
      <c r="H35">
        <f t="shared" si="7"/>
        <v>8784</v>
      </c>
    </row>
    <row r="36" spans="1:8" x14ac:dyDescent="0.25">
      <c r="A36" t="s">
        <v>183</v>
      </c>
      <c r="B36">
        <v>1307</v>
      </c>
      <c r="C36">
        <v>8267</v>
      </c>
      <c r="D36">
        <f t="shared" si="4"/>
        <v>9574</v>
      </c>
      <c r="F36">
        <f t="shared" si="5"/>
        <v>1413.2441978588731</v>
      </c>
      <c r="G36">
        <f t="shared" si="6"/>
        <v>8160.755802141126</v>
      </c>
      <c r="H36">
        <f t="shared" si="7"/>
        <v>9574</v>
      </c>
    </row>
    <row r="37" spans="1:8" x14ac:dyDescent="0.25">
      <c r="A37" t="s">
        <v>184</v>
      </c>
      <c r="B37">
        <v>1710</v>
      </c>
      <c r="C37">
        <v>7777</v>
      </c>
      <c r="D37">
        <f t="shared" si="4"/>
        <v>9487</v>
      </c>
      <c r="F37">
        <f t="shared" si="5"/>
        <v>1400.4018910682191</v>
      </c>
      <c r="G37">
        <f t="shared" si="6"/>
        <v>8086.5981089317811</v>
      </c>
      <c r="H37">
        <f t="shared" si="7"/>
        <v>9487</v>
      </c>
    </row>
    <row r="38" spans="1:8" x14ac:dyDescent="0.25">
      <c r="A38" t="s">
        <v>185</v>
      </c>
      <c r="B38">
        <v>865</v>
      </c>
      <c r="C38">
        <v>4044</v>
      </c>
      <c r="D38">
        <f t="shared" si="4"/>
        <v>4909</v>
      </c>
      <c r="F38">
        <f t="shared" si="5"/>
        <v>724.6308509806986</v>
      </c>
      <c r="G38">
        <f t="shared" si="6"/>
        <v>4184.3691490193014</v>
      </c>
      <c r="H38">
        <f t="shared" si="7"/>
        <v>4909</v>
      </c>
    </row>
    <row r="39" spans="1:8" x14ac:dyDescent="0.25">
      <c r="A39" t="s">
        <v>186</v>
      </c>
      <c r="B39">
        <v>477</v>
      </c>
      <c r="C39">
        <v>2020</v>
      </c>
      <c r="D39">
        <f t="shared" si="4"/>
        <v>2497</v>
      </c>
      <c r="F39">
        <f t="shared" si="5"/>
        <v>368.58896616394469</v>
      </c>
      <c r="G39">
        <f t="shared" si="6"/>
        <v>2128.4110338360551</v>
      </c>
      <c r="H39">
        <f t="shared" si="7"/>
        <v>2497</v>
      </c>
    </row>
    <row r="40" spans="1:8" x14ac:dyDescent="0.25">
      <c r="A40" s="225" t="s">
        <v>30</v>
      </c>
      <c r="B40" s="225">
        <v>9445</v>
      </c>
      <c r="C40" s="225">
        <v>54540</v>
      </c>
      <c r="D40" s="225">
        <f t="shared" si="4"/>
        <v>63985</v>
      </c>
      <c r="E40" s="225"/>
      <c r="F40" s="225">
        <f>SUM(F28:F39)</f>
        <v>9445</v>
      </c>
      <c r="G40" s="225">
        <f>SUM(G28:G39)</f>
        <v>54540</v>
      </c>
      <c r="H40">
        <f t="shared" si="7"/>
        <v>63985</v>
      </c>
    </row>
    <row r="42" spans="1:8" x14ac:dyDescent="0.25">
      <c r="A42" s="224" t="s">
        <v>103</v>
      </c>
    </row>
    <row r="43" spans="1:8" x14ac:dyDescent="0.25">
      <c r="A43" t="s">
        <v>105</v>
      </c>
      <c r="B43">
        <v>8613</v>
      </c>
      <c r="C43">
        <v>46904</v>
      </c>
      <c r="D43">
        <f t="shared" ref="D43:D51" si="8">SUM(B43:C43)</f>
        <v>55517</v>
      </c>
      <c r="F43">
        <f t="shared" ref="F43:F50" si="9">$B$51*(D43/$D$51)</f>
        <v>8225.5488308115546</v>
      </c>
      <c r="G43">
        <f t="shared" ref="G43:G50" si="10">$C$51*(D43/$D$51)</f>
        <v>47291.45116918844</v>
      </c>
      <c r="H43">
        <f t="shared" ref="H43:H51" si="11">SUM(F43:G43)</f>
        <v>55516.999999999993</v>
      </c>
    </row>
    <row r="44" spans="1:8" x14ac:dyDescent="0.25">
      <c r="A44" t="s">
        <v>106</v>
      </c>
      <c r="B44">
        <v>216</v>
      </c>
      <c r="C44">
        <v>2054</v>
      </c>
      <c r="D44">
        <f t="shared" si="8"/>
        <v>2270</v>
      </c>
      <c r="F44">
        <f t="shared" si="9"/>
        <v>336.32933778738453</v>
      </c>
      <c r="G44">
        <f t="shared" si="10"/>
        <v>1933.6706622126155</v>
      </c>
      <c r="H44">
        <f t="shared" si="11"/>
        <v>2270</v>
      </c>
    </row>
    <row r="45" spans="1:8" x14ac:dyDescent="0.25">
      <c r="A45" t="s">
        <v>107</v>
      </c>
      <c r="B45">
        <v>768</v>
      </c>
      <c r="C45">
        <v>5867</v>
      </c>
      <c r="D45">
        <f t="shared" si="8"/>
        <v>6635</v>
      </c>
      <c r="F45">
        <f t="shared" si="9"/>
        <v>983.0595401847122</v>
      </c>
      <c r="G45">
        <f t="shared" si="10"/>
        <v>5651.9404598152878</v>
      </c>
      <c r="H45">
        <f t="shared" si="11"/>
        <v>6635</v>
      </c>
    </row>
    <row r="46" spans="1:8" x14ac:dyDescent="0.25">
      <c r="A46" t="s">
        <v>108</v>
      </c>
      <c r="B46">
        <v>50</v>
      </c>
      <c r="C46">
        <v>447</v>
      </c>
      <c r="D46">
        <f t="shared" si="8"/>
        <v>497</v>
      </c>
      <c r="F46">
        <f t="shared" si="9"/>
        <v>73.636863823933979</v>
      </c>
      <c r="G46">
        <f t="shared" si="10"/>
        <v>423.36313617606606</v>
      </c>
      <c r="H46">
        <f t="shared" si="11"/>
        <v>497.00000000000006</v>
      </c>
    </row>
    <row r="47" spans="1:8" x14ac:dyDescent="0.25">
      <c r="A47" t="s">
        <v>109</v>
      </c>
      <c r="B47">
        <v>15</v>
      </c>
      <c r="C47">
        <v>173</v>
      </c>
      <c r="D47">
        <f t="shared" si="8"/>
        <v>188</v>
      </c>
      <c r="F47">
        <f t="shared" si="9"/>
        <v>27.854588327765768</v>
      </c>
      <c r="G47">
        <f t="shared" si="10"/>
        <v>160.14541167223422</v>
      </c>
      <c r="H47">
        <f t="shared" si="11"/>
        <v>188</v>
      </c>
    </row>
    <row r="48" spans="1:8" x14ac:dyDescent="0.25">
      <c r="A48" t="s">
        <v>110</v>
      </c>
      <c r="B48">
        <v>42</v>
      </c>
      <c r="C48">
        <v>532</v>
      </c>
      <c r="D48">
        <f t="shared" si="8"/>
        <v>574</v>
      </c>
      <c r="F48">
        <f t="shared" si="9"/>
        <v>85.045392022008244</v>
      </c>
      <c r="G48">
        <f t="shared" si="10"/>
        <v>488.95460797799171</v>
      </c>
      <c r="H48">
        <f t="shared" si="11"/>
        <v>574</v>
      </c>
    </row>
    <row r="49" spans="1:8" x14ac:dyDescent="0.25">
      <c r="A49" t="s">
        <v>111</v>
      </c>
      <c r="B49">
        <v>6</v>
      </c>
      <c r="C49">
        <v>19</v>
      </c>
      <c r="D49">
        <f t="shared" si="8"/>
        <v>25</v>
      </c>
      <c r="F49">
        <f t="shared" si="9"/>
        <v>3.7040675967773629</v>
      </c>
      <c r="G49">
        <f t="shared" si="10"/>
        <v>21.295932403222636</v>
      </c>
      <c r="H49">
        <f t="shared" si="11"/>
        <v>25</v>
      </c>
    </row>
    <row r="50" spans="1:8" x14ac:dyDescent="0.25">
      <c r="A50" t="s">
        <v>112</v>
      </c>
      <c r="B50">
        <v>92</v>
      </c>
      <c r="C50">
        <v>359</v>
      </c>
      <c r="D50">
        <f t="shared" si="8"/>
        <v>451</v>
      </c>
      <c r="F50">
        <f t="shared" si="9"/>
        <v>66.821379445863627</v>
      </c>
      <c r="G50">
        <f t="shared" si="10"/>
        <v>384.17862055413639</v>
      </c>
      <c r="H50">
        <f t="shared" si="11"/>
        <v>451</v>
      </c>
    </row>
    <row r="51" spans="1:8" x14ac:dyDescent="0.25">
      <c r="A51" s="225" t="s">
        <v>30</v>
      </c>
      <c r="B51" s="225">
        <v>9802</v>
      </c>
      <c r="C51" s="225">
        <v>56355</v>
      </c>
      <c r="D51" s="225">
        <f t="shared" si="8"/>
        <v>66157</v>
      </c>
      <c r="E51" s="225"/>
      <c r="F51" s="225">
        <f>SUM(F43:F50)</f>
        <v>9802.0000000000018</v>
      </c>
      <c r="G51" s="225">
        <f>SUM(G43:G50)</f>
        <v>56354.999999999985</v>
      </c>
      <c r="H51">
        <f t="shared" si="11"/>
        <v>66156.999999999985</v>
      </c>
    </row>
    <row r="53" spans="1:8" x14ac:dyDescent="0.25">
      <c r="A53" s="224" t="s">
        <v>87</v>
      </c>
    </row>
    <row r="54" spans="1:8" x14ac:dyDescent="0.25">
      <c r="A54" t="s">
        <v>89</v>
      </c>
      <c r="B54">
        <v>2735</v>
      </c>
      <c r="C54">
        <v>10203</v>
      </c>
      <c r="D54">
        <f t="shared" ref="D54:D65" si="12">SUM(B54:C54)</f>
        <v>12938</v>
      </c>
      <c r="F54">
        <f t="shared" ref="F54:F64" si="13">$B$65*(D54/$D$65)</f>
        <v>2251.7110739828818</v>
      </c>
      <c r="G54">
        <f t="shared" ref="G54:G64" si="14">$C$65*(D54/$D$65)</f>
        <v>10686.288926017118</v>
      </c>
      <c r="H54">
        <f t="shared" ref="H54:H65" si="15">SUM(F54:G54)</f>
        <v>12938</v>
      </c>
    </row>
    <row r="55" spans="1:8" x14ac:dyDescent="0.25">
      <c r="A55" t="s">
        <v>90</v>
      </c>
      <c r="B55">
        <v>1142</v>
      </c>
      <c r="C55">
        <v>9477</v>
      </c>
      <c r="D55">
        <f t="shared" si="12"/>
        <v>10619</v>
      </c>
      <c r="F55">
        <f t="shared" si="13"/>
        <v>1848.1156202368388</v>
      </c>
      <c r="G55">
        <f t="shared" si="14"/>
        <v>8770.8843797631598</v>
      </c>
      <c r="H55">
        <f t="shared" si="15"/>
        <v>10618.999999999998</v>
      </c>
    </row>
    <row r="56" spans="1:8" x14ac:dyDescent="0.25">
      <c r="A56" t="s">
        <v>91</v>
      </c>
      <c r="B56">
        <v>285</v>
      </c>
      <c r="C56">
        <v>2782</v>
      </c>
      <c r="D56">
        <f t="shared" si="12"/>
        <v>3067</v>
      </c>
      <c r="F56">
        <f t="shared" si="13"/>
        <v>533.77630730449062</v>
      </c>
      <c r="G56">
        <f t="shared" si="14"/>
        <v>2533.2236926955097</v>
      </c>
      <c r="H56">
        <f t="shared" si="15"/>
        <v>3067.0000000000005</v>
      </c>
    </row>
    <row r="57" spans="1:8" x14ac:dyDescent="0.25">
      <c r="A57" t="s">
        <v>92</v>
      </c>
      <c r="B57">
        <v>454</v>
      </c>
      <c r="C57">
        <v>5147</v>
      </c>
      <c r="D57">
        <f t="shared" si="12"/>
        <v>5601</v>
      </c>
      <c r="F57">
        <f t="shared" si="13"/>
        <v>974.79005451987337</v>
      </c>
      <c r="G57">
        <f t="shared" si="14"/>
        <v>4626.2099454801264</v>
      </c>
      <c r="H57">
        <f t="shared" si="15"/>
        <v>5601</v>
      </c>
    </row>
    <row r="58" spans="1:8" x14ac:dyDescent="0.25">
      <c r="A58" t="s">
        <v>93</v>
      </c>
      <c r="B58">
        <v>1854</v>
      </c>
      <c r="C58">
        <v>14107</v>
      </c>
      <c r="D58">
        <f t="shared" si="12"/>
        <v>15961</v>
      </c>
      <c r="F58">
        <f t="shared" si="13"/>
        <v>2777.8296840192284</v>
      </c>
      <c r="G58">
        <f t="shared" si="14"/>
        <v>13183.170315980771</v>
      </c>
      <c r="H58">
        <f t="shared" si="15"/>
        <v>15961</v>
      </c>
    </row>
    <row r="59" spans="1:8" x14ac:dyDescent="0.25">
      <c r="A59" t="s">
        <v>94</v>
      </c>
      <c r="B59">
        <v>41</v>
      </c>
      <c r="C59">
        <v>328</v>
      </c>
      <c r="D59">
        <f t="shared" si="12"/>
        <v>369</v>
      </c>
      <c r="F59">
        <f t="shared" si="13"/>
        <v>64.220233907843834</v>
      </c>
      <c r="G59">
        <f t="shared" si="14"/>
        <v>304.77976609215619</v>
      </c>
      <c r="H59">
        <f t="shared" si="15"/>
        <v>369</v>
      </c>
    </row>
    <row r="60" spans="1:8" x14ac:dyDescent="0.25">
      <c r="A60" t="s">
        <v>95</v>
      </c>
      <c r="B60">
        <v>216</v>
      </c>
      <c r="C60">
        <v>1393</v>
      </c>
      <c r="D60">
        <f t="shared" si="12"/>
        <v>1609</v>
      </c>
      <c r="F60">
        <f t="shared" si="13"/>
        <v>280.02806601008325</v>
      </c>
      <c r="G60">
        <f t="shared" si="14"/>
        <v>1328.9719339899166</v>
      </c>
      <c r="H60">
        <f t="shared" si="15"/>
        <v>1608.9999999999998</v>
      </c>
    </row>
    <row r="61" spans="1:8" x14ac:dyDescent="0.25">
      <c r="A61" t="s">
        <v>96</v>
      </c>
      <c r="B61">
        <v>337</v>
      </c>
      <c r="C61">
        <v>1514</v>
      </c>
      <c r="D61">
        <f t="shared" si="12"/>
        <v>1851</v>
      </c>
      <c r="F61">
        <f t="shared" si="13"/>
        <v>322.14540098487515</v>
      </c>
      <c r="G61">
        <f t="shared" si="14"/>
        <v>1528.8545990151249</v>
      </c>
      <c r="H61">
        <f t="shared" si="15"/>
        <v>1851</v>
      </c>
    </row>
    <row r="62" spans="1:8" x14ac:dyDescent="0.25">
      <c r="A62" t="s">
        <v>97</v>
      </c>
      <c r="B62">
        <v>4588</v>
      </c>
      <c r="C62">
        <v>11150</v>
      </c>
      <c r="D62">
        <f t="shared" si="12"/>
        <v>15738</v>
      </c>
      <c r="F62">
        <f t="shared" si="13"/>
        <v>2739.0190819556806</v>
      </c>
      <c r="G62">
        <f t="shared" si="14"/>
        <v>12998.980918044319</v>
      </c>
      <c r="H62">
        <f t="shared" si="15"/>
        <v>15738</v>
      </c>
    </row>
    <row r="63" spans="1:8" x14ac:dyDescent="0.25">
      <c r="A63" t="s">
        <v>98</v>
      </c>
      <c r="B63">
        <v>13</v>
      </c>
      <c r="C63">
        <v>71</v>
      </c>
      <c r="D63">
        <f t="shared" si="12"/>
        <v>84</v>
      </c>
      <c r="F63">
        <f t="shared" si="13"/>
        <v>14.619240239183961</v>
      </c>
      <c r="G63">
        <f t="shared" si="14"/>
        <v>69.380759760816048</v>
      </c>
      <c r="H63">
        <f t="shared" si="15"/>
        <v>84.000000000000014</v>
      </c>
    </row>
    <row r="64" spans="1:8" x14ac:dyDescent="0.25">
      <c r="A64" t="s">
        <v>99</v>
      </c>
      <c r="B64">
        <v>210</v>
      </c>
      <c r="C64">
        <v>185</v>
      </c>
      <c r="D64">
        <f t="shared" si="12"/>
        <v>395</v>
      </c>
      <c r="F64">
        <f t="shared" si="13"/>
        <v>68.74523683901981</v>
      </c>
      <c r="G64">
        <f t="shared" si="14"/>
        <v>326.25476316098019</v>
      </c>
      <c r="H64">
        <f t="shared" si="15"/>
        <v>395</v>
      </c>
    </row>
    <row r="65" spans="1:8" x14ac:dyDescent="0.25">
      <c r="A65" s="225" t="s">
        <v>30</v>
      </c>
      <c r="B65" s="225">
        <v>11875</v>
      </c>
      <c r="C65" s="225">
        <v>56357</v>
      </c>
      <c r="D65" s="225">
        <f t="shared" si="12"/>
        <v>68232</v>
      </c>
      <c r="E65" s="225"/>
      <c r="F65" s="225">
        <f>SUM(F54:F64)</f>
        <v>11875</v>
      </c>
      <c r="G65" s="225">
        <f>SUM(G54:G64)</f>
        <v>56357</v>
      </c>
      <c r="H65">
        <f t="shared" si="15"/>
        <v>68232</v>
      </c>
    </row>
    <row r="67" spans="1:8" x14ac:dyDescent="0.25">
      <c r="A67" s="224" t="s">
        <v>138</v>
      </c>
    </row>
    <row r="68" spans="1:8" x14ac:dyDescent="0.25">
      <c r="A68" t="s">
        <v>139</v>
      </c>
      <c r="B68">
        <v>1455</v>
      </c>
      <c r="C68">
        <v>11582</v>
      </c>
      <c r="D68">
        <f t="shared" ref="D68:D79" si="16">SUM(B68:C68)</f>
        <v>13037</v>
      </c>
      <c r="F68">
        <f t="shared" ref="F68:F78" si="17">$B$79*(D68/$D$79)</f>
        <v>1931.5387777928929</v>
      </c>
      <c r="G68">
        <f t="shared" ref="G68:G78" si="18">$C$79*(D68/$D$79)</f>
        <v>11105.461222207106</v>
      </c>
      <c r="H68">
        <f t="shared" ref="H68:H79" si="19">SUM(F68:G68)</f>
        <v>13037</v>
      </c>
    </row>
    <row r="69" spans="1:8" x14ac:dyDescent="0.25">
      <c r="A69" t="s">
        <v>140</v>
      </c>
      <c r="B69">
        <v>272</v>
      </c>
      <c r="C69">
        <v>1553</v>
      </c>
      <c r="D69">
        <f t="shared" si="16"/>
        <v>1825</v>
      </c>
      <c r="F69">
        <f t="shared" si="17"/>
        <v>270.38876041052617</v>
      </c>
      <c r="G69">
        <f t="shared" si="18"/>
        <v>1554.6112395894738</v>
      </c>
      <c r="H69">
        <f t="shared" si="19"/>
        <v>1825</v>
      </c>
    </row>
    <row r="70" spans="1:8" x14ac:dyDescent="0.25">
      <c r="A70" t="s">
        <v>141</v>
      </c>
      <c r="B70">
        <v>4023</v>
      </c>
      <c r="C70">
        <v>23589</v>
      </c>
      <c r="D70">
        <f t="shared" si="16"/>
        <v>27612</v>
      </c>
      <c r="F70">
        <f t="shared" si="17"/>
        <v>4090.9449054550405</v>
      </c>
      <c r="G70">
        <f t="shared" si="18"/>
        <v>23521.055094544961</v>
      </c>
      <c r="H70">
        <f t="shared" si="19"/>
        <v>27612</v>
      </c>
    </row>
    <row r="71" spans="1:8" x14ac:dyDescent="0.25">
      <c r="A71" t="s">
        <v>142</v>
      </c>
      <c r="B71">
        <v>2528</v>
      </c>
      <c r="C71">
        <v>11697</v>
      </c>
      <c r="D71">
        <f t="shared" si="16"/>
        <v>14225</v>
      </c>
      <c r="F71">
        <f t="shared" si="17"/>
        <v>2107.5507489532793</v>
      </c>
      <c r="G71">
        <f t="shared" si="18"/>
        <v>12117.449251046721</v>
      </c>
      <c r="H71">
        <f t="shared" si="19"/>
        <v>14225</v>
      </c>
    </row>
    <row r="72" spans="1:8" x14ac:dyDescent="0.25">
      <c r="A72" t="s">
        <v>143</v>
      </c>
      <c r="B72">
        <v>116</v>
      </c>
      <c r="C72">
        <v>1075</v>
      </c>
      <c r="D72">
        <f t="shared" si="16"/>
        <v>1191</v>
      </c>
      <c r="F72">
        <f t="shared" si="17"/>
        <v>176.4564458350338</v>
      </c>
      <c r="G72">
        <f t="shared" si="18"/>
        <v>1014.5435541649663</v>
      </c>
      <c r="H72">
        <f t="shared" si="19"/>
        <v>1191</v>
      </c>
    </row>
    <row r="73" spans="1:8" x14ac:dyDescent="0.25">
      <c r="A73" t="s">
        <v>144</v>
      </c>
      <c r="B73">
        <v>17</v>
      </c>
      <c r="C73">
        <v>183</v>
      </c>
      <c r="D73">
        <f t="shared" si="16"/>
        <v>200</v>
      </c>
      <c r="F73">
        <f t="shared" si="17"/>
        <v>29.631644976496016</v>
      </c>
      <c r="G73">
        <f t="shared" si="18"/>
        <v>170.36835502350397</v>
      </c>
      <c r="H73">
        <f t="shared" si="19"/>
        <v>199.99999999999997</v>
      </c>
    </row>
    <row r="74" spans="1:8" x14ac:dyDescent="0.25">
      <c r="A74" t="s">
        <v>145</v>
      </c>
      <c r="B74">
        <v>347</v>
      </c>
      <c r="C74">
        <v>1553</v>
      </c>
      <c r="D74">
        <f t="shared" si="16"/>
        <v>1900</v>
      </c>
      <c r="F74">
        <f t="shared" si="17"/>
        <v>281.50062727671218</v>
      </c>
      <c r="G74">
        <f t="shared" si="18"/>
        <v>1618.4993727232879</v>
      </c>
      <c r="H74">
        <f t="shared" si="19"/>
        <v>1900</v>
      </c>
    </row>
    <row r="75" spans="1:8" x14ac:dyDescent="0.25">
      <c r="A75" t="s">
        <v>146</v>
      </c>
      <c r="B75">
        <v>50</v>
      </c>
      <c r="C75">
        <v>311</v>
      </c>
      <c r="D75">
        <f t="shared" si="16"/>
        <v>361</v>
      </c>
      <c r="F75">
        <f t="shared" si="17"/>
        <v>53.485119182575318</v>
      </c>
      <c r="G75">
        <f t="shared" si="18"/>
        <v>307.51488081742474</v>
      </c>
      <c r="H75">
        <f t="shared" si="19"/>
        <v>361.00000000000006</v>
      </c>
    </row>
    <row r="76" spans="1:8" x14ac:dyDescent="0.25">
      <c r="A76" t="s">
        <v>147</v>
      </c>
      <c r="B76">
        <v>27</v>
      </c>
      <c r="C76">
        <v>217</v>
      </c>
      <c r="D76">
        <f t="shared" si="16"/>
        <v>244</v>
      </c>
      <c r="F76">
        <f t="shared" si="17"/>
        <v>36.150606871325138</v>
      </c>
      <c r="G76">
        <f t="shared" si="18"/>
        <v>207.84939312867485</v>
      </c>
      <c r="H76">
        <f t="shared" si="19"/>
        <v>244</v>
      </c>
    </row>
    <row r="77" spans="1:8" x14ac:dyDescent="0.25">
      <c r="A77" t="s">
        <v>148</v>
      </c>
      <c r="B77">
        <v>541</v>
      </c>
      <c r="C77">
        <v>4096</v>
      </c>
      <c r="D77">
        <f t="shared" si="16"/>
        <v>4637</v>
      </c>
      <c r="F77">
        <f t="shared" si="17"/>
        <v>687.00968878006017</v>
      </c>
      <c r="G77">
        <f t="shared" si="18"/>
        <v>3949.9903112199399</v>
      </c>
      <c r="H77">
        <f t="shared" si="19"/>
        <v>4637</v>
      </c>
    </row>
    <row r="78" spans="1:8" x14ac:dyDescent="0.25">
      <c r="A78" t="s">
        <v>149</v>
      </c>
      <c r="B78">
        <v>426</v>
      </c>
      <c r="C78">
        <v>501</v>
      </c>
      <c r="D78">
        <f t="shared" si="16"/>
        <v>927</v>
      </c>
      <c r="F78">
        <f t="shared" si="17"/>
        <v>137.34267446605904</v>
      </c>
      <c r="G78">
        <f t="shared" si="18"/>
        <v>789.65732553394093</v>
      </c>
      <c r="H78">
        <f t="shared" si="19"/>
        <v>927</v>
      </c>
    </row>
    <row r="79" spans="1:8" x14ac:dyDescent="0.25">
      <c r="A79" s="225" t="s">
        <v>30</v>
      </c>
      <c r="B79" s="225">
        <v>9802</v>
      </c>
      <c r="C79" s="225">
        <v>56357</v>
      </c>
      <c r="D79" s="225">
        <f t="shared" si="16"/>
        <v>66159</v>
      </c>
      <c r="E79" s="225"/>
      <c r="F79" s="225">
        <f>SUM(F68:F78)</f>
        <v>9802</v>
      </c>
      <c r="G79" s="225">
        <f>SUM(G68:G78)</f>
        <v>56357</v>
      </c>
      <c r="H79">
        <f t="shared" si="19"/>
        <v>66159</v>
      </c>
    </row>
    <row r="82" spans="4:4" x14ac:dyDescent="0.25">
      <c r="D82" t="s">
        <v>199</v>
      </c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TRENDS IN CASUALTY</vt:lpstr>
      <vt:lpstr>factors</vt:lpstr>
      <vt:lpstr>factors 2</vt:lpstr>
      <vt:lpstr>ENV.factors</vt:lpstr>
      <vt:lpstr>contingency table</vt:lpstr>
      <vt:lpstr>Sheet1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URGESTEN</dc:creator>
  <cp:lastModifiedBy>LENOVO</cp:lastModifiedBy>
  <dcterms:created xsi:type="dcterms:W3CDTF">2021-12-04T11:37:58Z</dcterms:created>
  <dcterms:modified xsi:type="dcterms:W3CDTF">2021-12-24T18:34:55Z</dcterms:modified>
</cp:coreProperties>
</file>