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202300"/>
  <mc:AlternateContent xmlns:mc="http://schemas.openxmlformats.org/markup-compatibility/2006">
    <mc:Choice Requires="x15">
      <x15ac:absPath xmlns:x15ac="http://schemas.microsoft.com/office/spreadsheetml/2010/11/ac" url="https://eliteingenierosas-my.sharepoint.com/personal/h_gaviria_eliteingenieros_com_co/Documents/Escritorio/Proyecto_ANS/data_raw/"/>
    </mc:Choice>
  </mc:AlternateContent>
  <xr:revisionPtr revIDLastSave="732" documentId="13_ncr:1_{800CF039-281C-4B7D-8AD3-B789A511ED46}" xr6:coauthVersionLast="47" xr6:coauthVersionMax="47" xr10:uidLastSave="{FA209770-91FE-4596-BB56-0AA2985AFE98}"/>
  <bookViews>
    <workbookView xWindow="-120" yWindow="-120" windowWidth="20730" windowHeight="11040" xr2:uid="{F8B7607A-46BC-48D2-84FC-02B602C2BA20}"/>
  </bookViews>
  <sheets>
    <sheet name="BASE" sheetId="1" r:id="rId1"/>
    <sheet name="INGRESO DIARIO" sheetId="2" r:id="rId2"/>
    <sheet name="PRODUCCION" sheetId="3" r:id="rId3"/>
  </sheets>
  <externalReferences>
    <externalReference r:id="rId4"/>
  </externalReferences>
  <definedNames>
    <definedName name="_xlnm._FilterDatabase" localSheetId="0" hidden="1">BASE!$A$1:$AD$313</definedName>
    <definedName name="_xlnm._FilterDatabase" localSheetId="1" hidden="1">'INGRESO DIARIO'!$A$1:$BB$179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12" i="1" l="1"/>
  <c r="V312" i="1"/>
  <c r="W312" i="1"/>
  <c r="X312" i="1"/>
  <c r="Y312" i="1"/>
  <c r="AC312" i="1"/>
  <c r="U296" i="1"/>
  <c r="V296" i="1"/>
  <c r="AC296" i="1" s="1"/>
  <c r="W296" i="1"/>
  <c r="X296" i="1"/>
  <c r="Y296" i="1"/>
  <c r="U297" i="1"/>
  <c r="V297" i="1"/>
  <c r="AC297" i="1" s="1"/>
  <c r="W297" i="1"/>
  <c r="X297" i="1"/>
  <c r="Y297" i="1"/>
  <c r="U298" i="1"/>
  <c r="V298" i="1"/>
  <c r="AC298" i="1" s="1"/>
  <c r="W298" i="1"/>
  <c r="X298" i="1"/>
  <c r="Y298" i="1"/>
  <c r="U299" i="1"/>
  <c r="V299" i="1"/>
  <c r="AC299" i="1" s="1"/>
  <c r="W299" i="1"/>
  <c r="X299" i="1"/>
  <c r="Y299" i="1"/>
  <c r="U300" i="1"/>
  <c r="V300" i="1"/>
  <c r="AC300" i="1" s="1"/>
  <c r="W300" i="1"/>
  <c r="X300" i="1"/>
  <c r="Y300" i="1"/>
  <c r="U301" i="1"/>
  <c r="V301" i="1"/>
  <c r="AC301" i="1" s="1"/>
  <c r="W301" i="1"/>
  <c r="X301" i="1"/>
  <c r="Y301" i="1"/>
  <c r="U302" i="1"/>
  <c r="V302" i="1"/>
  <c r="AC302" i="1" s="1"/>
  <c r="W302" i="1"/>
  <c r="X302" i="1"/>
  <c r="Y302" i="1"/>
  <c r="U303" i="1"/>
  <c r="V303" i="1"/>
  <c r="AC303" i="1" s="1"/>
  <c r="W303" i="1"/>
  <c r="X303" i="1"/>
  <c r="Y303" i="1"/>
  <c r="U304" i="1"/>
  <c r="V304" i="1"/>
  <c r="AC304" i="1" s="1"/>
  <c r="W304" i="1"/>
  <c r="X304" i="1"/>
  <c r="Y304" i="1"/>
  <c r="U305" i="1"/>
  <c r="V305" i="1"/>
  <c r="AC305" i="1" s="1"/>
  <c r="W305" i="1"/>
  <c r="X305" i="1"/>
  <c r="Y305" i="1"/>
  <c r="U306" i="1"/>
  <c r="V306" i="1"/>
  <c r="AC306" i="1" s="1"/>
  <c r="W306" i="1"/>
  <c r="X306" i="1"/>
  <c r="Y306" i="1"/>
  <c r="U307" i="1"/>
  <c r="V307" i="1"/>
  <c r="AC307" i="1" s="1"/>
  <c r="W307" i="1"/>
  <c r="X307" i="1"/>
  <c r="Y307" i="1"/>
  <c r="U308" i="1"/>
  <c r="V308" i="1"/>
  <c r="AC308" i="1" s="1"/>
  <c r="W308" i="1"/>
  <c r="X308" i="1"/>
  <c r="Y308" i="1"/>
  <c r="U309" i="1"/>
  <c r="V309" i="1"/>
  <c r="AC309" i="1" s="1"/>
  <c r="W309" i="1"/>
  <c r="X309" i="1"/>
  <c r="Y309" i="1"/>
  <c r="U310" i="1"/>
  <c r="V310" i="1"/>
  <c r="AC310" i="1" s="1"/>
  <c r="W310" i="1"/>
  <c r="X310" i="1"/>
  <c r="Y310" i="1"/>
  <c r="U311" i="1"/>
  <c r="V311" i="1"/>
  <c r="AC311" i="1" s="1"/>
  <c r="W311" i="1"/>
  <c r="X311" i="1"/>
  <c r="Y311" i="1"/>
  <c r="B296" i="1"/>
  <c r="B297" i="1"/>
  <c r="B298" i="1"/>
  <c r="B299" i="1"/>
  <c r="B300" i="1"/>
  <c r="B301" i="1"/>
  <c r="B302" i="1"/>
  <c r="B303" i="1"/>
  <c r="B304" i="1"/>
  <c r="B305" i="1"/>
  <c r="B306" i="1"/>
  <c r="B307" i="1"/>
  <c r="B308" i="1"/>
  <c r="B309" i="1"/>
  <c r="B310" i="1"/>
  <c r="B311"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2" i="2"/>
  <c r="U287" i="1"/>
  <c r="V287" i="1"/>
  <c r="AC287" i="1" s="1"/>
  <c r="W287" i="1"/>
  <c r="X287" i="1"/>
  <c r="Y287" i="1"/>
  <c r="U288" i="1"/>
  <c r="V288" i="1"/>
  <c r="AC288" i="1" s="1"/>
  <c r="W288" i="1"/>
  <c r="X288" i="1"/>
  <c r="Y288" i="1"/>
  <c r="U289" i="1"/>
  <c r="V289" i="1"/>
  <c r="AC289" i="1" s="1"/>
  <c r="W289" i="1"/>
  <c r="X289" i="1"/>
  <c r="Y289" i="1"/>
  <c r="U290" i="1"/>
  <c r="V290" i="1"/>
  <c r="AC290" i="1" s="1"/>
  <c r="W290" i="1"/>
  <c r="X290" i="1"/>
  <c r="Y290" i="1"/>
  <c r="U291" i="1"/>
  <c r="V291" i="1"/>
  <c r="AC291" i="1" s="1"/>
  <c r="W291" i="1"/>
  <c r="X291" i="1"/>
  <c r="Y291" i="1"/>
  <c r="U292" i="1"/>
  <c r="V292" i="1"/>
  <c r="AC292" i="1" s="1"/>
  <c r="W292" i="1"/>
  <c r="X292" i="1"/>
  <c r="Y292" i="1"/>
  <c r="U293" i="1"/>
  <c r="V293" i="1"/>
  <c r="AC293" i="1" s="1"/>
  <c r="W293" i="1"/>
  <c r="X293" i="1"/>
  <c r="Y293" i="1"/>
  <c r="U294" i="1"/>
  <c r="V294" i="1"/>
  <c r="AC294" i="1" s="1"/>
  <c r="W294" i="1"/>
  <c r="X294" i="1"/>
  <c r="Y294" i="1"/>
  <c r="U295" i="1"/>
  <c r="V295" i="1"/>
  <c r="AC295" i="1" s="1"/>
  <c r="W295" i="1"/>
  <c r="X295" i="1"/>
  <c r="Y295" i="1"/>
  <c r="B295" i="1"/>
  <c r="B294" i="1"/>
  <c r="B293" i="1"/>
  <c r="B292" i="1"/>
  <c r="B291" i="1"/>
  <c r="B290" i="1"/>
  <c r="B289" i="1"/>
  <c r="B288" i="1"/>
  <c r="B287" i="1"/>
  <c r="N13" i="3"/>
  <c r="N15" i="3" s="1"/>
  <c r="U76" i="1"/>
  <c r="V76" i="1"/>
  <c r="AC76" i="1" s="1"/>
  <c r="W76" i="1"/>
  <c r="X76" i="1"/>
  <c r="Y76" i="1"/>
  <c r="U77" i="1"/>
  <c r="V77" i="1"/>
  <c r="AC77" i="1" s="1"/>
  <c r="W77" i="1"/>
  <c r="X77" i="1"/>
  <c r="Y77" i="1"/>
  <c r="U78" i="1"/>
  <c r="V78" i="1"/>
  <c r="AC78" i="1" s="1"/>
  <c r="W78" i="1"/>
  <c r="X78" i="1"/>
  <c r="Y78" i="1"/>
  <c r="U79" i="1"/>
  <c r="V79" i="1"/>
  <c r="AC79" i="1" s="1"/>
  <c r="W79" i="1"/>
  <c r="X79" i="1"/>
  <c r="Y79" i="1"/>
  <c r="U80" i="1"/>
  <c r="V80" i="1"/>
  <c r="AC80" i="1" s="1"/>
  <c r="W80" i="1"/>
  <c r="X80" i="1"/>
  <c r="Y80" i="1"/>
  <c r="U81" i="1"/>
  <c r="V81" i="1"/>
  <c r="AC81" i="1" s="1"/>
  <c r="W81" i="1"/>
  <c r="X81" i="1"/>
  <c r="Y81" i="1"/>
  <c r="U82" i="1"/>
  <c r="V82" i="1"/>
  <c r="AC82" i="1" s="1"/>
  <c r="W82" i="1"/>
  <c r="X82" i="1"/>
  <c r="Y82" i="1"/>
  <c r="U83" i="1"/>
  <c r="V83" i="1"/>
  <c r="AC83" i="1" s="1"/>
  <c r="W83" i="1"/>
  <c r="X83" i="1"/>
  <c r="Y83" i="1"/>
  <c r="U84" i="1"/>
  <c r="V84" i="1"/>
  <c r="AC84" i="1" s="1"/>
  <c r="W84" i="1"/>
  <c r="X84" i="1"/>
  <c r="Y84" i="1"/>
  <c r="U85" i="1"/>
  <c r="V85" i="1"/>
  <c r="AC85" i="1" s="1"/>
  <c r="W85" i="1"/>
  <c r="X85" i="1"/>
  <c r="Y85" i="1"/>
  <c r="U86" i="1"/>
  <c r="V86" i="1"/>
  <c r="AC86" i="1" s="1"/>
  <c r="W86" i="1"/>
  <c r="X86" i="1"/>
  <c r="Y86" i="1"/>
  <c r="U87" i="1"/>
  <c r="V87" i="1"/>
  <c r="AC87" i="1" s="1"/>
  <c r="W87" i="1"/>
  <c r="X87" i="1"/>
  <c r="Y87" i="1"/>
  <c r="U122" i="1"/>
  <c r="V122" i="1"/>
  <c r="AC122" i="1" s="1"/>
  <c r="W122" i="1"/>
  <c r="X122" i="1"/>
  <c r="Y122" i="1"/>
  <c r="U123" i="1"/>
  <c r="V123" i="1"/>
  <c r="AC123" i="1" s="1"/>
  <c r="W123" i="1"/>
  <c r="X123" i="1"/>
  <c r="Y123" i="1"/>
  <c r="U124" i="1"/>
  <c r="V124" i="1"/>
  <c r="AC124" i="1" s="1"/>
  <c r="W124" i="1"/>
  <c r="X124" i="1"/>
  <c r="Y124" i="1"/>
  <c r="U125" i="1"/>
  <c r="V125" i="1"/>
  <c r="AC125" i="1" s="1"/>
  <c r="W125" i="1"/>
  <c r="X125" i="1"/>
  <c r="Y125" i="1"/>
  <c r="U88" i="1"/>
  <c r="V88" i="1"/>
  <c r="AC88" i="1" s="1"/>
  <c r="W88" i="1"/>
  <c r="X88" i="1"/>
  <c r="Y88" i="1"/>
  <c r="U89" i="1"/>
  <c r="V89" i="1"/>
  <c r="AC89" i="1" s="1"/>
  <c r="W89" i="1"/>
  <c r="X89" i="1"/>
  <c r="Y89" i="1"/>
  <c r="U90" i="1"/>
  <c r="V90" i="1"/>
  <c r="AC90" i="1" s="1"/>
  <c r="W90" i="1"/>
  <c r="X90" i="1"/>
  <c r="Y90" i="1"/>
  <c r="U91" i="1"/>
  <c r="V91" i="1"/>
  <c r="AC91" i="1" s="1"/>
  <c r="W91" i="1"/>
  <c r="X91" i="1"/>
  <c r="Y91" i="1"/>
  <c r="B194" i="1"/>
  <c r="B76" i="1"/>
  <c r="B77" i="1"/>
  <c r="B78" i="1"/>
  <c r="B79" i="1"/>
  <c r="B80" i="1"/>
  <c r="B81" i="1"/>
  <c r="B82" i="1"/>
  <c r="B83" i="1"/>
  <c r="B84" i="1"/>
  <c r="B85" i="1"/>
  <c r="B86" i="1"/>
  <c r="B87" i="1"/>
  <c r="B122" i="1"/>
  <c r="B123" i="1"/>
  <c r="B124" i="1"/>
  <c r="B125" i="1"/>
  <c r="B88" i="1"/>
  <c r="B89" i="1"/>
  <c r="B90" i="1"/>
  <c r="B91" i="1"/>
  <c r="R13" i="3"/>
  <c r="R15" i="3" s="1"/>
  <c r="S13" i="3"/>
  <c r="S15" i="3" s="1"/>
  <c r="T13" i="3"/>
  <c r="T15" i="3" s="1"/>
  <c r="Q13" i="3"/>
  <c r="Q15" i="3" s="1"/>
  <c r="Z312" i="1" l="1"/>
  <c r="AA312" i="1" s="1"/>
  <c r="AB312" i="1" s="1"/>
  <c r="AD312" i="1" s="1"/>
  <c r="Z307" i="1"/>
  <c r="AA307" i="1" s="1"/>
  <c r="AB307" i="1" s="1"/>
  <c r="AD307" i="1" s="1"/>
  <c r="Z300" i="1"/>
  <c r="AA300" i="1" s="1"/>
  <c r="AB300" i="1" s="1"/>
  <c r="AD300" i="1" s="1"/>
  <c r="Z308" i="1"/>
  <c r="AA308" i="1" s="1"/>
  <c r="AB308" i="1" s="1"/>
  <c r="AD308" i="1" s="1"/>
  <c r="Z296" i="1"/>
  <c r="AA296" i="1" s="1"/>
  <c r="AB296" i="1" s="1"/>
  <c r="AD296" i="1" s="1"/>
  <c r="Z299" i="1"/>
  <c r="AA299" i="1" s="1"/>
  <c r="AB299" i="1" s="1"/>
  <c r="AD299" i="1" s="1"/>
  <c r="Z306" i="1"/>
  <c r="AA306" i="1" s="1"/>
  <c r="AB306" i="1" s="1"/>
  <c r="AD306" i="1" s="1"/>
  <c r="Z297" i="1"/>
  <c r="AA297" i="1" s="1"/>
  <c r="AB297" i="1" s="1"/>
  <c r="AD297" i="1" s="1"/>
  <c r="Z311" i="1"/>
  <c r="AA311" i="1" s="1"/>
  <c r="AB311" i="1" s="1"/>
  <c r="AD311" i="1" s="1"/>
  <c r="Z309" i="1"/>
  <c r="AA309" i="1" s="1"/>
  <c r="AB309" i="1" s="1"/>
  <c r="AD309" i="1" s="1"/>
  <c r="Z303" i="1"/>
  <c r="AA303" i="1" s="1"/>
  <c r="AB303" i="1" s="1"/>
  <c r="AD303" i="1" s="1"/>
  <c r="Z301" i="1"/>
  <c r="AA301" i="1" s="1"/>
  <c r="AB301" i="1" s="1"/>
  <c r="AD301" i="1" s="1"/>
  <c r="Z305" i="1"/>
  <c r="AA305" i="1" s="1"/>
  <c r="AB305" i="1" s="1"/>
  <c r="AD305" i="1" s="1"/>
  <c r="Z302" i="1"/>
  <c r="AA302" i="1" s="1"/>
  <c r="AB302" i="1" s="1"/>
  <c r="AD302" i="1" s="1"/>
  <c r="Z304" i="1"/>
  <c r="AA304" i="1" s="1"/>
  <c r="AB304" i="1" s="1"/>
  <c r="AD304" i="1" s="1"/>
  <c r="Z298" i="1"/>
  <c r="AA298" i="1" s="1"/>
  <c r="AB298" i="1" s="1"/>
  <c r="AD298" i="1" s="1"/>
  <c r="Z310" i="1"/>
  <c r="AA310" i="1" s="1"/>
  <c r="AB310" i="1" s="1"/>
  <c r="AD310" i="1" s="1"/>
  <c r="Z291" i="1"/>
  <c r="AA291" i="1" s="1"/>
  <c r="AB291" i="1" s="1"/>
  <c r="AD291" i="1" s="1"/>
  <c r="Z293" i="1"/>
  <c r="AA293" i="1" s="1"/>
  <c r="AB293" i="1" s="1"/>
  <c r="AD293" i="1" s="1"/>
  <c r="Z287" i="1"/>
  <c r="AA287" i="1" s="1"/>
  <c r="AB287" i="1" s="1"/>
  <c r="AD287" i="1" s="1"/>
  <c r="Z290" i="1"/>
  <c r="AA290" i="1" s="1"/>
  <c r="AB290" i="1" s="1"/>
  <c r="AD290" i="1" s="1"/>
  <c r="Z288" i="1"/>
  <c r="AA288" i="1" s="1"/>
  <c r="AB288" i="1" s="1"/>
  <c r="AD288" i="1" s="1"/>
  <c r="Z292" i="1"/>
  <c r="AA292" i="1" s="1"/>
  <c r="AB292" i="1" s="1"/>
  <c r="AD292" i="1" s="1"/>
  <c r="Z294" i="1"/>
  <c r="AA294" i="1" s="1"/>
  <c r="AB294" i="1" s="1"/>
  <c r="AD294" i="1" s="1"/>
  <c r="Z295" i="1"/>
  <c r="AA295" i="1" s="1"/>
  <c r="AB295" i="1" s="1"/>
  <c r="AD295" i="1" s="1"/>
  <c r="Z289" i="1"/>
  <c r="AA289" i="1" s="1"/>
  <c r="AB289" i="1" s="1"/>
  <c r="AD289" i="1" s="1"/>
  <c r="Z81" i="1"/>
  <c r="AA81" i="1" s="1"/>
  <c r="AB81" i="1" s="1"/>
  <c r="AD81" i="1" s="1"/>
  <c r="Z86" i="1"/>
  <c r="AA86" i="1" s="1"/>
  <c r="AB86" i="1" s="1"/>
  <c r="AD86" i="1" s="1"/>
  <c r="Z90" i="1"/>
  <c r="AA90" i="1" s="1"/>
  <c r="AB90" i="1" s="1"/>
  <c r="AD90" i="1" s="1"/>
  <c r="Z88" i="1"/>
  <c r="AA88" i="1" s="1"/>
  <c r="AB88" i="1" s="1"/>
  <c r="AD88" i="1" s="1"/>
  <c r="Z89" i="1"/>
  <c r="AA89" i="1" s="1"/>
  <c r="AB89" i="1" s="1"/>
  <c r="AD89" i="1" s="1"/>
  <c r="Z125" i="1"/>
  <c r="AA125" i="1" s="1"/>
  <c r="AB125" i="1" s="1"/>
  <c r="AD125" i="1" s="1"/>
  <c r="Z80" i="1"/>
  <c r="AA80" i="1" s="1"/>
  <c r="AB80" i="1" s="1"/>
  <c r="AD80" i="1" s="1"/>
  <c r="Z76" i="1"/>
  <c r="AA76" i="1" s="1"/>
  <c r="AB76" i="1" s="1"/>
  <c r="AD76" i="1" s="1"/>
  <c r="Z87" i="1"/>
  <c r="AA87" i="1" s="1"/>
  <c r="AB87" i="1" s="1"/>
  <c r="AD87" i="1" s="1"/>
  <c r="Z85" i="1"/>
  <c r="AA85" i="1" s="1"/>
  <c r="AB85" i="1" s="1"/>
  <c r="AD85" i="1" s="1"/>
  <c r="Z79" i="1"/>
  <c r="AA79" i="1" s="1"/>
  <c r="AB79" i="1" s="1"/>
  <c r="AD79" i="1" s="1"/>
  <c r="Z122" i="1"/>
  <c r="AA122" i="1" s="1"/>
  <c r="AB122" i="1" s="1"/>
  <c r="AD122" i="1" s="1"/>
  <c r="Z82" i="1"/>
  <c r="AA82" i="1" s="1"/>
  <c r="AB82" i="1" s="1"/>
  <c r="AD82" i="1" s="1"/>
  <c r="Z78" i="1"/>
  <c r="AA78" i="1" s="1"/>
  <c r="AB78" i="1" s="1"/>
  <c r="AD78" i="1" s="1"/>
  <c r="Z83" i="1"/>
  <c r="AA83" i="1" s="1"/>
  <c r="AB83" i="1" s="1"/>
  <c r="AD83" i="1" s="1"/>
  <c r="Z124" i="1"/>
  <c r="AA124" i="1" s="1"/>
  <c r="AB124" i="1" s="1"/>
  <c r="AD124" i="1" s="1"/>
  <c r="Z123" i="1"/>
  <c r="AA123" i="1" s="1"/>
  <c r="AB123" i="1" s="1"/>
  <c r="AD123" i="1" s="1"/>
  <c r="Z91" i="1"/>
  <c r="AA91" i="1" s="1"/>
  <c r="AB91" i="1" s="1"/>
  <c r="AD91" i="1" s="1"/>
  <c r="Z77" i="1"/>
  <c r="AA77" i="1" s="1"/>
  <c r="AB77" i="1" s="1"/>
  <c r="AD77" i="1" s="1"/>
  <c r="Z84" i="1"/>
  <c r="AA84" i="1" s="1"/>
  <c r="AB84" i="1" s="1"/>
  <c r="AD84" i="1" s="1"/>
  <c r="U54" i="1"/>
  <c r="V54" i="1"/>
  <c r="AC54" i="1" s="1"/>
  <c r="W54" i="1"/>
  <c r="X54" i="1"/>
  <c r="Y54" i="1"/>
  <c r="U55" i="1"/>
  <c r="V55" i="1"/>
  <c r="AC55" i="1" s="1"/>
  <c r="W55" i="1"/>
  <c r="X55" i="1"/>
  <c r="Y55" i="1"/>
  <c r="U56" i="1"/>
  <c r="V56" i="1"/>
  <c r="AC56" i="1" s="1"/>
  <c r="W56" i="1"/>
  <c r="X56" i="1"/>
  <c r="Y56" i="1"/>
  <c r="U57" i="1"/>
  <c r="V57" i="1"/>
  <c r="AC57" i="1" s="1"/>
  <c r="W57" i="1"/>
  <c r="X57" i="1"/>
  <c r="Y57" i="1"/>
  <c r="U58" i="1"/>
  <c r="V58" i="1"/>
  <c r="AC58" i="1" s="1"/>
  <c r="W58" i="1"/>
  <c r="X58" i="1"/>
  <c r="Y58" i="1"/>
  <c r="U59" i="1"/>
  <c r="V59" i="1"/>
  <c r="AC59" i="1" s="1"/>
  <c r="W59" i="1"/>
  <c r="X59" i="1"/>
  <c r="Y59" i="1"/>
  <c r="U60" i="1"/>
  <c r="V60" i="1"/>
  <c r="AC60" i="1" s="1"/>
  <c r="W60" i="1"/>
  <c r="X60" i="1"/>
  <c r="Y60" i="1"/>
  <c r="U115" i="1"/>
  <c r="V115" i="1"/>
  <c r="AC115" i="1" s="1"/>
  <c r="W115" i="1"/>
  <c r="X115" i="1"/>
  <c r="Y115" i="1"/>
  <c r="U61" i="1"/>
  <c r="V61" i="1"/>
  <c r="AC61" i="1" s="1"/>
  <c r="W61" i="1"/>
  <c r="X61" i="1"/>
  <c r="Y61" i="1"/>
  <c r="U214" i="1"/>
  <c r="V214" i="1"/>
  <c r="AC214" i="1" s="1"/>
  <c r="W214" i="1"/>
  <c r="X214" i="1"/>
  <c r="Y214" i="1"/>
  <c r="U63" i="1"/>
  <c r="V63" i="1"/>
  <c r="AC63" i="1" s="1"/>
  <c r="W63" i="1"/>
  <c r="X63" i="1"/>
  <c r="Y63" i="1"/>
  <c r="U64" i="1"/>
  <c r="V64" i="1"/>
  <c r="AC64" i="1" s="1"/>
  <c r="W64" i="1"/>
  <c r="X64" i="1"/>
  <c r="Y64" i="1"/>
  <c r="U104" i="1"/>
  <c r="V104" i="1"/>
  <c r="AC104" i="1" s="1"/>
  <c r="W104" i="1"/>
  <c r="X104" i="1"/>
  <c r="Y104" i="1"/>
  <c r="U175" i="1"/>
  <c r="V175" i="1"/>
  <c r="AC175" i="1" s="1"/>
  <c r="W175" i="1"/>
  <c r="X175" i="1"/>
  <c r="Y175" i="1"/>
  <c r="U65" i="1"/>
  <c r="V65" i="1"/>
  <c r="AC65" i="1" s="1"/>
  <c r="W65" i="1"/>
  <c r="X65" i="1"/>
  <c r="Y65" i="1"/>
  <c r="U66" i="1"/>
  <c r="V66" i="1"/>
  <c r="AC66" i="1" s="1"/>
  <c r="W66" i="1"/>
  <c r="X66" i="1"/>
  <c r="Y66" i="1"/>
  <c r="U67" i="1"/>
  <c r="V67" i="1"/>
  <c r="AC67" i="1" s="1"/>
  <c r="W67" i="1"/>
  <c r="X67" i="1"/>
  <c r="Y67" i="1"/>
  <c r="U68" i="1"/>
  <c r="V68" i="1"/>
  <c r="AC68" i="1" s="1"/>
  <c r="W68" i="1"/>
  <c r="X68" i="1"/>
  <c r="Y68" i="1"/>
  <c r="U69" i="1"/>
  <c r="V69" i="1"/>
  <c r="AC69" i="1" s="1"/>
  <c r="W69" i="1"/>
  <c r="X69" i="1"/>
  <c r="Y69" i="1"/>
  <c r="U70" i="1"/>
  <c r="V70" i="1"/>
  <c r="AC70" i="1" s="1"/>
  <c r="W70" i="1"/>
  <c r="X70" i="1"/>
  <c r="Y70" i="1"/>
  <c r="U71" i="1"/>
  <c r="V71" i="1"/>
  <c r="AC71" i="1" s="1"/>
  <c r="W71" i="1"/>
  <c r="X71" i="1"/>
  <c r="Y71" i="1"/>
  <c r="U72" i="1"/>
  <c r="V72" i="1"/>
  <c r="AC72" i="1" s="1"/>
  <c r="W72" i="1"/>
  <c r="X72" i="1"/>
  <c r="Y72" i="1"/>
  <c r="U73" i="1"/>
  <c r="V73" i="1"/>
  <c r="AC73" i="1" s="1"/>
  <c r="W73" i="1"/>
  <c r="X73" i="1"/>
  <c r="Y73" i="1"/>
  <c r="U121" i="1"/>
  <c r="V121" i="1"/>
  <c r="AC121" i="1" s="1"/>
  <c r="W121" i="1"/>
  <c r="X121" i="1"/>
  <c r="Y121" i="1"/>
  <c r="U74" i="1"/>
  <c r="V74" i="1"/>
  <c r="AC74" i="1" s="1"/>
  <c r="W74" i="1"/>
  <c r="X74" i="1"/>
  <c r="Y74" i="1"/>
  <c r="U75" i="1"/>
  <c r="V75" i="1"/>
  <c r="AC75" i="1" s="1"/>
  <c r="W75" i="1"/>
  <c r="X75" i="1"/>
  <c r="Y75" i="1"/>
  <c r="B54" i="1"/>
  <c r="B55" i="1"/>
  <c r="B56" i="1"/>
  <c r="B57" i="1"/>
  <c r="B58" i="1"/>
  <c r="B59" i="1"/>
  <c r="B60" i="1"/>
  <c r="B115" i="1"/>
  <c r="B61" i="1"/>
  <c r="B214" i="1"/>
  <c r="B63" i="1"/>
  <c r="B64" i="1"/>
  <c r="B104" i="1"/>
  <c r="B175" i="1"/>
  <c r="B65" i="1"/>
  <c r="B66" i="1"/>
  <c r="B67" i="1"/>
  <c r="B68" i="1"/>
  <c r="B69" i="1"/>
  <c r="B70" i="1"/>
  <c r="B71" i="1"/>
  <c r="B72" i="1"/>
  <c r="B73" i="1"/>
  <c r="B121" i="1"/>
  <c r="B74" i="1"/>
  <c r="B75" i="1"/>
  <c r="U266" i="1"/>
  <c r="V266" i="1"/>
  <c r="AC266" i="1" s="1"/>
  <c r="W266" i="1"/>
  <c r="X266" i="1"/>
  <c r="Y266" i="1"/>
  <c r="U267" i="1"/>
  <c r="V267" i="1"/>
  <c r="AC267" i="1" s="1"/>
  <c r="W267" i="1"/>
  <c r="X267" i="1"/>
  <c r="Y267" i="1"/>
  <c r="U268" i="1"/>
  <c r="V268" i="1"/>
  <c r="AC268" i="1" s="1"/>
  <c r="W268" i="1"/>
  <c r="X268" i="1"/>
  <c r="Y268" i="1"/>
  <c r="U269" i="1"/>
  <c r="V269" i="1"/>
  <c r="AC269" i="1" s="1"/>
  <c r="W269" i="1"/>
  <c r="X269" i="1"/>
  <c r="Y269" i="1"/>
  <c r="U270" i="1"/>
  <c r="V270" i="1"/>
  <c r="AC270" i="1" s="1"/>
  <c r="W270" i="1"/>
  <c r="X270" i="1"/>
  <c r="Y270" i="1"/>
  <c r="U271" i="1"/>
  <c r="V271" i="1"/>
  <c r="AC271" i="1" s="1"/>
  <c r="W271" i="1"/>
  <c r="X271" i="1"/>
  <c r="Y271" i="1"/>
  <c r="U272" i="1"/>
  <c r="V272" i="1"/>
  <c r="AC272" i="1" s="1"/>
  <c r="W272" i="1"/>
  <c r="X272" i="1"/>
  <c r="Y272" i="1"/>
  <c r="U273" i="1"/>
  <c r="V273" i="1"/>
  <c r="AC273" i="1" s="1"/>
  <c r="W273" i="1"/>
  <c r="X273" i="1"/>
  <c r="Y273" i="1"/>
  <c r="U108" i="1"/>
  <c r="V108" i="1"/>
  <c r="AC108" i="1" s="1"/>
  <c r="W108" i="1"/>
  <c r="X108" i="1"/>
  <c r="Y108" i="1"/>
  <c r="U126" i="1"/>
  <c r="V126" i="1"/>
  <c r="AC126" i="1" s="1"/>
  <c r="W126" i="1"/>
  <c r="X126" i="1"/>
  <c r="Y126" i="1"/>
  <c r="U127" i="1"/>
  <c r="V127" i="1"/>
  <c r="AC127" i="1" s="1"/>
  <c r="W127" i="1"/>
  <c r="X127" i="1"/>
  <c r="Y127" i="1"/>
  <c r="U174" i="1"/>
  <c r="V174" i="1"/>
  <c r="AC174" i="1" s="1"/>
  <c r="W174" i="1"/>
  <c r="X174" i="1"/>
  <c r="Y174" i="1"/>
  <c r="U274" i="1"/>
  <c r="V274" i="1"/>
  <c r="AC274" i="1" s="1"/>
  <c r="W274" i="1"/>
  <c r="X274" i="1"/>
  <c r="Y274" i="1"/>
  <c r="U275" i="1"/>
  <c r="V275" i="1"/>
  <c r="AC275" i="1" s="1"/>
  <c r="W275" i="1"/>
  <c r="X275" i="1"/>
  <c r="Y275" i="1"/>
  <c r="U276" i="1"/>
  <c r="V276" i="1"/>
  <c r="AC276" i="1" s="1"/>
  <c r="W276" i="1"/>
  <c r="X276" i="1"/>
  <c r="Y276" i="1"/>
  <c r="U277" i="1"/>
  <c r="V277" i="1"/>
  <c r="AC277" i="1" s="1"/>
  <c r="W277" i="1"/>
  <c r="X277" i="1"/>
  <c r="Y277" i="1"/>
  <c r="U278" i="1"/>
  <c r="V278" i="1"/>
  <c r="AC278" i="1" s="1"/>
  <c r="W278" i="1"/>
  <c r="X278" i="1"/>
  <c r="Y278" i="1"/>
  <c r="U279" i="1"/>
  <c r="V279" i="1"/>
  <c r="AC279" i="1" s="1"/>
  <c r="W279" i="1"/>
  <c r="X279" i="1"/>
  <c r="Y279" i="1"/>
  <c r="U280" i="1"/>
  <c r="V280" i="1"/>
  <c r="AC280" i="1" s="1"/>
  <c r="W280" i="1"/>
  <c r="X280" i="1"/>
  <c r="Y280" i="1"/>
  <c r="U281" i="1"/>
  <c r="V281" i="1"/>
  <c r="AC281" i="1" s="1"/>
  <c r="W281" i="1"/>
  <c r="X281" i="1"/>
  <c r="Y281" i="1"/>
  <c r="U282" i="1"/>
  <c r="V282" i="1"/>
  <c r="AC282" i="1" s="1"/>
  <c r="W282" i="1"/>
  <c r="X282" i="1"/>
  <c r="Y282" i="1"/>
  <c r="U283" i="1"/>
  <c r="V283" i="1"/>
  <c r="AC283" i="1" s="1"/>
  <c r="W283" i="1"/>
  <c r="X283" i="1"/>
  <c r="Y283" i="1"/>
  <c r="U170" i="1"/>
  <c r="V170" i="1"/>
  <c r="AC170" i="1" s="1"/>
  <c r="W170" i="1"/>
  <c r="X170" i="1"/>
  <c r="Y170" i="1"/>
  <c r="U171" i="1"/>
  <c r="V171" i="1"/>
  <c r="AC171" i="1" s="1"/>
  <c r="W171" i="1"/>
  <c r="X171" i="1"/>
  <c r="Y171" i="1"/>
  <c r="U172" i="1"/>
  <c r="V172" i="1"/>
  <c r="AC172" i="1" s="1"/>
  <c r="W172" i="1"/>
  <c r="X172" i="1"/>
  <c r="Y172" i="1"/>
  <c r="U284" i="1"/>
  <c r="V284" i="1"/>
  <c r="AC284" i="1" s="1"/>
  <c r="W284" i="1"/>
  <c r="X284" i="1"/>
  <c r="Y284" i="1"/>
  <c r="U285" i="1"/>
  <c r="V285" i="1"/>
  <c r="AC285" i="1" s="1"/>
  <c r="W285" i="1"/>
  <c r="X285" i="1"/>
  <c r="Y285" i="1"/>
  <c r="U286" i="1"/>
  <c r="V286" i="1"/>
  <c r="AC286" i="1" s="1"/>
  <c r="W286" i="1"/>
  <c r="X286" i="1"/>
  <c r="Y286" i="1"/>
  <c r="B266" i="1"/>
  <c r="B267" i="1"/>
  <c r="B268" i="1"/>
  <c r="B269" i="1"/>
  <c r="B270" i="1"/>
  <c r="B271" i="1"/>
  <c r="B272" i="1"/>
  <c r="B273" i="1"/>
  <c r="B108" i="1"/>
  <c r="B126" i="1"/>
  <c r="B127" i="1"/>
  <c r="B174" i="1"/>
  <c r="B274" i="1"/>
  <c r="B275" i="1"/>
  <c r="B276" i="1"/>
  <c r="B277" i="1"/>
  <c r="B278" i="1"/>
  <c r="B279" i="1"/>
  <c r="B280" i="1"/>
  <c r="B281" i="1"/>
  <c r="B282" i="1"/>
  <c r="B283" i="1"/>
  <c r="B170" i="1"/>
  <c r="B171" i="1"/>
  <c r="B172" i="1"/>
  <c r="B284" i="1"/>
  <c r="B285" i="1"/>
  <c r="B286" i="1"/>
  <c r="Z58" i="1" l="1"/>
  <c r="AA58" i="1" s="1"/>
  <c r="AB58" i="1" s="1"/>
  <c r="AD58" i="1" s="1"/>
  <c r="Z63" i="1"/>
  <c r="AA63" i="1" s="1"/>
  <c r="AB63" i="1" s="1"/>
  <c r="AD63" i="1" s="1"/>
  <c r="Z57" i="1"/>
  <c r="AA57" i="1" s="1"/>
  <c r="AB57" i="1" s="1"/>
  <c r="AD57" i="1" s="1"/>
  <c r="Z54" i="1"/>
  <c r="AA54" i="1" s="1"/>
  <c r="AB54" i="1" s="1"/>
  <c r="AD54" i="1" s="1"/>
  <c r="Z121" i="1"/>
  <c r="AA121" i="1" s="1"/>
  <c r="AB121" i="1" s="1"/>
  <c r="AD121" i="1" s="1"/>
  <c r="Z67" i="1"/>
  <c r="AA67" i="1" s="1"/>
  <c r="AB67" i="1" s="1"/>
  <c r="AD67" i="1" s="1"/>
  <c r="Z59" i="1"/>
  <c r="AA59" i="1" s="1"/>
  <c r="AB59" i="1" s="1"/>
  <c r="AD59" i="1" s="1"/>
  <c r="Z214" i="1"/>
  <c r="AA214" i="1" s="1"/>
  <c r="AB214" i="1" s="1"/>
  <c r="AD214" i="1" s="1"/>
  <c r="Z73" i="1"/>
  <c r="AA73" i="1" s="1"/>
  <c r="AB73" i="1" s="1"/>
  <c r="AD73" i="1" s="1"/>
  <c r="Z64" i="1"/>
  <c r="AA64" i="1" s="1"/>
  <c r="AB64" i="1" s="1"/>
  <c r="AD64" i="1" s="1"/>
  <c r="Z68" i="1"/>
  <c r="AA68" i="1" s="1"/>
  <c r="AB68" i="1" s="1"/>
  <c r="AD68" i="1" s="1"/>
  <c r="Z66" i="1"/>
  <c r="AA66" i="1" s="1"/>
  <c r="AB66" i="1" s="1"/>
  <c r="AD66" i="1" s="1"/>
  <c r="Z69" i="1"/>
  <c r="AA69" i="1" s="1"/>
  <c r="AB69" i="1" s="1"/>
  <c r="AD69" i="1" s="1"/>
  <c r="Z74" i="1"/>
  <c r="AA74" i="1" s="1"/>
  <c r="AB74" i="1" s="1"/>
  <c r="AD74" i="1" s="1"/>
  <c r="Z104" i="1"/>
  <c r="AA104" i="1" s="1"/>
  <c r="AB104" i="1" s="1"/>
  <c r="AD104" i="1" s="1"/>
  <c r="Z60" i="1"/>
  <c r="AA60" i="1" s="1"/>
  <c r="AB60" i="1" s="1"/>
  <c r="AD60" i="1" s="1"/>
  <c r="Z72" i="1"/>
  <c r="AA72" i="1" s="1"/>
  <c r="AB72" i="1" s="1"/>
  <c r="AD72" i="1" s="1"/>
  <c r="Z115" i="1"/>
  <c r="AA115" i="1" s="1"/>
  <c r="AB115" i="1" s="1"/>
  <c r="AD115" i="1" s="1"/>
  <c r="Z56" i="1"/>
  <c r="AA56" i="1" s="1"/>
  <c r="AB56" i="1" s="1"/>
  <c r="AD56" i="1" s="1"/>
  <c r="Z61" i="1"/>
  <c r="AA61" i="1" s="1"/>
  <c r="AB61" i="1" s="1"/>
  <c r="AD61" i="1" s="1"/>
  <c r="Z70" i="1"/>
  <c r="AA70" i="1" s="1"/>
  <c r="AB70" i="1" s="1"/>
  <c r="AD70" i="1" s="1"/>
  <c r="Z55" i="1"/>
  <c r="AA55" i="1" s="1"/>
  <c r="AB55" i="1" s="1"/>
  <c r="AD55" i="1" s="1"/>
  <c r="Z65" i="1"/>
  <c r="AA65" i="1" s="1"/>
  <c r="AB65" i="1" s="1"/>
  <c r="AD65" i="1" s="1"/>
  <c r="Z75" i="1"/>
  <c r="AA75" i="1" s="1"/>
  <c r="AB75" i="1" s="1"/>
  <c r="AD75" i="1" s="1"/>
  <c r="Z71" i="1"/>
  <c r="AA71" i="1" s="1"/>
  <c r="AB71" i="1" s="1"/>
  <c r="AD71" i="1" s="1"/>
  <c r="Z175" i="1"/>
  <c r="AA175" i="1" s="1"/>
  <c r="AB175" i="1" s="1"/>
  <c r="AD175" i="1" s="1"/>
  <c r="Z269" i="1"/>
  <c r="AA269" i="1" s="1"/>
  <c r="AB269" i="1" s="1"/>
  <c r="AD269" i="1" s="1"/>
  <c r="Z270" i="1"/>
  <c r="AA270" i="1" s="1"/>
  <c r="AB270" i="1" s="1"/>
  <c r="AD270" i="1" s="1"/>
  <c r="Z126" i="1"/>
  <c r="AA126" i="1" s="1"/>
  <c r="AB126" i="1" s="1"/>
  <c r="AD126" i="1" s="1"/>
  <c r="Z279" i="1"/>
  <c r="AA279" i="1" s="1"/>
  <c r="AB279" i="1" s="1"/>
  <c r="AD279" i="1" s="1"/>
  <c r="Z174" i="1"/>
  <c r="AA174" i="1" s="1"/>
  <c r="AB174" i="1" s="1"/>
  <c r="AD174" i="1" s="1"/>
  <c r="Z267" i="1"/>
  <c r="AA267" i="1" s="1"/>
  <c r="AB267" i="1" s="1"/>
  <c r="AD267" i="1" s="1"/>
  <c r="Z171" i="1"/>
  <c r="AA171" i="1" s="1"/>
  <c r="AB171" i="1" s="1"/>
  <c r="AD171" i="1" s="1"/>
  <c r="Z283" i="1"/>
  <c r="AA283" i="1" s="1"/>
  <c r="AB283" i="1" s="1"/>
  <c r="AD283" i="1" s="1"/>
  <c r="Z281" i="1"/>
  <c r="AA281" i="1" s="1"/>
  <c r="AB281" i="1" s="1"/>
  <c r="AD281" i="1" s="1"/>
  <c r="Z284" i="1"/>
  <c r="AA284" i="1" s="1"/>
  <c r="AB284" i="1" s="1"/>
  <c r="AD284" i="1" s="1"/>
  <c r="Z278" i="1"/>
  <c r="AA278" i="1" s="1"/>
  <c r="AB278" i="1" s="1"/>
  <c r="AD278" i="1" s="1"/>
  <c r="Z170" i="1"/>
  <c r="AA170" i="1" s="1"/>
  <c r="AB170" i="1" s="1"/>
  <c r="AD170" i="1" s="1"/>
  <c r="Z273" i="1"/>
  <c r="AA273" i="1" s="1"/>
  <c r="AB273" i="1" s="1"/>
  <c r="AD273" i="1" s="1"/>
  <c r="Z127" i="1"/>
  <c r="AA127" i="1" s="1"/>
  <c r="AB127" i="1" s="1"/>
  <c r="AD127" i="1" s="1"/>
  <c r="Z286" i="1"/>
  <c r="AA286" i="1" s="1"/>
  <c r="AB286" i="1" s="1"/>
  <c r="AD286" i="1" s="1"/>
  <c r="Z271" i="1"/>
  <c r="AA271" i="1" s="1"/>
  <c r="AB271" i="1" s="1"/>
  <c r="AD271" i="1" s="1"/>
  <c r="Z275" i="1"/>
  <c r="AA275" i="1" s="1"/>
  <c r="AB275" i="1" s="1"/>
  <c r="AD275" i="1" s="1"/>
  <c r="Z277" i="1"/>
  <c r="AA277" i="1" s="1"/>
  <c r="AB277" i="1" s="1"/>
  <c r="AD277" i="1" s="1"/>
  <c r="Z274" i="1"/>
  <c r="AA274" i="1" s="1"/>
  <c r="AB274" i="1" s="1"/>
  <c r="AD274" i="1" s="1"/>
  <c r="Z268" i="1"/>
  <c r="AA268" i="1" s="1"/>
  <c r="AB268" i="1" s="1"/>
  <c r="AD268" i="1" s="1"/>
  <c r="Z285" i="1"/>
  <c r="AA285" i="1" s="1"/>
  <c r="AB285" i="1" s="1"/>
  <c r="AD285" i="1" s="1"/>
  <c r="Z172" i="1"/>
  <c r="AA172" i="1" s="1"/>
  <c r="AB172" i="1" s="1"/>
  <c r="AD172" i="1" s="1"/>
  <c r="Z266" i="1"/>
  <c r="AA266" i="1" s="1"/>
  <c r="AB266" i="1" s="1"/>
  <c r="AD266" i="1" s="1"/>
  <c r="Z280" i="1"/>
  <c r="AA280" i="1" s="1"/>
  <c r="AB280" i="1" s="1"/>
  <c r="AD280" i="1" s="1"/>
  <c r="Z282" i="1"/>
  <c r="AA282" i="1" s="1"/>
  <c r="AB282" i="1" s="1"/>
  <c r="AD282" i="1" s="1"/>
  <c r="Z276" i="1"/>
  <c r="AA276" i="1" s="1"/>
  <c r="AB276" i="1" s="1"/>
  <c r="AD276" i="1" s="1"/>
  <c r="Z108" i="1"/>
  <c r="AA108" i="1" s="1"/>
  <c r="AB108" i="1" s="1"/>
  <c r="AD108" i="1" s="1"/>
  <c r="Z272" i="1"/>
  <c r="AA272" i="1" s="1"/>
  <c r="AB272" i="1" s="1"/>
  <c r="AD272" i="1" s="1"/>
  <c r="W264" i="1" l="1"/>
  <c r="W262" i="1"/>
  <c r="W265" i="1"/>
  <c r="W156" i="1"/>
  <c r="W157" i="1"/>
  <c r="W158" i="1"/>
  <c r="W159" i="1"/>
  <c r="W161" i="1"/>
  <c r="W160" i="1"/>
  <c r="W248" i="1"/>
  <c r="W249" i="1"/>
  <c r="W250" i="1"/>
  <c r="W251" i="1"/>
  <c r="W252" i="1"/>
  <c r="W253" i="1"/>
  <c r="W238" i="1"/>
  <c r="W239" i="1"/>
  <c r="W240" i="1"/>
  <c r="W241" i="1"/>
  <c r="W141" i="1"/>
  <c r="W142" i="1"/>
  <c r="W143" i="1"/>
  <c r="W183" i="1"/>
  <c r="W184" i="1"/>
  <c r="W232" i="1"/>
  <c r="W258" i="1"/>
  <c r="W233" i="1"/>
  <c r="W234" i="1"/>
  <c r="W235" i="1"/>
  <c r="W236" i="1"/>
  <c r="W133" i="1"/>
  <c r="W134" i="1"/>
  <c r="W135" i="1"/>
  <c r="W195" i="1"/>
  <c r="W196" i="1"/>
  <c r="W194" i="1"/>
  <c r="W218" i="1"/>
  <c r="W219" i="1"/>
  <c r="W9" i="1"/>
  <c r="W38" i="1"/>
  <c r="W39" i="1"/>
  <c r="W40" i="1"/>
  <c r="W109" i="1"/>
  <c r="W212" i="1"/>
  <c r="W106" i="1"/>
  <c r="W162" i="1"/>
  <c r="W42" i="1"/>
  <c r="W43" i="1"/>
  <c r="W188" i="1"/>
  <c r="W50" i="1"/>
  <c r="W220" i="1"/>
  <c r="W221" i="1"/>
  <c r="W107" i="1"/>
  <c r="W51" i="1"/>
  <c r="W44" i="1"/>
  <c r="W52" i="1"/>
  <c r="W99" i="1"/>
  <c r="W210" i="1"/>
  <c r="W211" i="1"/>
  <c r="W189" i="1"/>
  <c r="W180" i="1"/>
  <c r="W182" i="1"/>
  <c r="W163" i="1"/>
  <c r="W165" i="1"/>
  <c r="W166" i="1"/>
  <c r="W167" i="1"/>
  <c r="W190" i="1"/>
  <c r="W191" i="1"/>
  <c r="W213" i="1"/>
  <c r="W53" i="1"/>
  <c r="W222" i="1"/>
  <c r="W155" i="1"/>
  <c r="W187" i="1"/>
  <c r="W46" i="1"/>
  <c r="W173" i="1"/>
  <c r="W181" i="1"/>
  <c r="W179" i="1"/>
  <c r="W168" i="1"/>
  <c r="W12" i="1"/>
  <c r="W13" i="1"/>
  <c r="W47" i="1"/>
  <c r="W14" i="1"/>
  <c r="W217" i="1"/>
  <c r="W177" i="1"/>
  <c r="W176" i="1"/>
  <c r="W48" i="1"/>
  <c r="W169" i="1"/>
  <c r="W105" i="1"/>
  <c r="W178" i="1"/>
  <c r="W128" i="1"/>
  <c r="W110" i="1"/>
  <c r="W111" i="1"/>
  <c r="W216" i="1"/>
  <c r="W129" i="1"/>
  <c r="W215" i="1"/>
  <c r="W101" i="1"/>
  <c r="W254" i="1"/>
  <c r="W192" i="1"/>
  <c r="W102" i="1"/>
  <c r="W94" i="1"/>
  <c r="W17" i="1"/>
  <c r="W18" i="1"/>
  <c r="W19" i="1"/>
  <c r="W20" i="1"/>
  <c r="W21" i="1"/>
  <c r="W22" i="1"/>
  <c r="W95" i="1"/>
  <c r="W118" i="1"/>
  <c r="W24" i="1"/>
  <c r="W96" i="1"/>
  <c r="W26" i="1"/>
  <c r="W227" i="1"/>
  <c r="W228" i="1"/>
  <c r="W15" i="1"/>
  <c r="W16" i="1"/>
  <c r="W223" i="1"/>
  <c r="W224" i="1"/>
  <c r="W225" i="1"/>
  <c r="W255" i="1"/>
  <c r="W226" i="1"/>
  <c r="W229" i="1"/>
  <c r="W230" i="1"/>
  <c r="W197" i="1"/>
  <c r="W198" i="1"/>
  <c r="W199" i="1"/>
  <c r="W200" i="1"/>
  <c r="W130" i="1"/>
  <c r="W131" i="1"/>
  <c r="W132" i="1"/>
  <c r="W201" i="1"/>
  <c r="W260" i="1"/>
  <c r="W261" i="1"/>
  <c r="W150" i="1"/>
  <c r="W151" i="1"/>
  <c r="W152" i="1"/>
  <c r="W153" i="1"/>
  <c r="W154" i="1"/>
  <c r="W243" i="1"/>
  <c r="W244" i="1"/>
  <c r="W245" i="1"/>
  <c r="W246" i="1"/>
  <c r="W247" i="1"/>
  <c r="W185" i="1"/>
  <c r="W144" i="1"/>
  <c r="W145" i="1"/>
  <c r="W146" i="1"/>
  <c r="W147" i="1"/>
  <c r="W148" i="1"/>
  <c r="W149" i="1"/>
  <c r="W119" i="1"/>
  <c r="W186" i="1"/>
  <c r="W242" i="1"/>
  <c r="W237" i="1"/>
  <c r="W164" i="1"/>
  <c r="W136" i="1"/>
  <c r="W139" i="1"/>
  <c r="W140" i="1"/>
  <c r="W137" i="1"/>
  <c r="W138" i="1"/>
  <c r="W205" i="1"/>
  <c r="W206" i="1"/>
  <c r="W207" i="1"/>
  <c r="W208" i="1"/>
  <c r="W209" i="1"/>
  <c r="W231" i="1"/>
  <c r="W259" i="1"/>
  <c r="W256" i="1"/>
  <c r="W257" i="1"/>
  <c r="W10" i="1"/>
  <c r="W23" i="1"/>
  <c r="W202" i="1"/>
  <c r="W203" i="1"/>
  <c r="W204" i="1"/>
  <c r="W62" i="1"/>
  <c r="W25" i="1"/>
  <c r="W32" i="1"/>
  <c r="W41" i="1"/>
  <c r="W45" i="1"/>
  <c r="W193" i="1"/>
  <c r="W27" i="1"/>
  <c r="W2" i="1"/>
  <c r="W28" i="1"/>
  <c r="W3" i="1"/>
  <c r="W4" i="1"/>
  <c r="W29" i="1"/>
  <c r="W30" i="1"/>
  <c r="W31" i="1"/>
  <c r="W5" i="1"/>
  <c r="W6" i="1"/>
  <c r="W7" i="1"/>
  <c r="W8" i="1"/>
  <c r="W103" i="1"/>
  <c r="W98" i="1"/>
  <c r="W97" i="1"/>
  <c r="W92" i="1"/>
  <c r="W100" i="1"/>
  <c r="W93" i="1"/>
  <c r="W33" i="1"/>
  <c r="W34" i="1"/>
  <c r="W35" i="1"/>
  <c r="W11" i="1"/>
  <c r="W116" i="1"/>
  <c r="W117" i="1"/>
  <c r="W36" i="1"/>
  <c r="W120" i="1"/>
  <c r="W49" i="1"/>
  <c r="W112" i="1"/>
  <c r="W113" i="1"/>
  <c r="W114" i="1"/>
  <c r="W37" i="1"/>
  <c r="W263" i="1"/>
  <c r="U264" i="1"/>
  <c r="U262" i="1"/>
  <c r="U265" i="1"/>
  <c r="U156" i="1"/>
  <c r="U157" i="1"/>
  <c r="U158" i="1"/>
  <c r="U159" i="1"/>
  <c r="U161" i="1"/>
  <c r="U160" i="1"/>
  <c r="U248" i="1"/>
  <c r="U249" i="1"/>
  <c r="U250" i="1"/>
  <c r="U251" i="1"/>
  <c r="U252" i="1"/>
  <c r="U253" i="1"/>
  <c r="U238" i="1"/>
  <c r="U239" i="1"/>
  <c r="U240" i="1"/>
  <c r="U241" i="1"/>
  <c r="U141" i="1"/>
  <c r="U142" i="1"/>
  <c r="U143" i="1"/>
  <c r="U183" i="1"/>
  <c r="U184" i="1"/>
  <c r="U232" i="1"/>
  <c r="U258" i="1"/>
  <c r="U233" i="1"/>
  <c r="U234" i="1"/>
  <c r="U235" i="1"/>
  <c r="U236" i="1"/>
  <c r="U133" i="1"/>
  <c r="U134" i="1"/>
  <c r="U135" i="1"/>
  <c r="U195" i="1"/>
  <c r="U196" i="1"/>
  <c r="U194" i="1"/>
  <c r="U218" i="1"/>
  <c r="U219" i="1"/>
  <c r="U9" i="1"/>
  <c r="U38" i="1"/>
  <c r="U39" i="1"/>
  <c r="U40" i="1"/>
  <c r="U109" i="1"/>
  <c r="U212" i="1"/>
  <c r="U106" i="1"/>
  <c r="U162" i="1"/>
  <c r="U42" i="1"/>
  <c r="U43" i="1"/>
  <c r="U188" i="1"/>
  <c r="U50" i="1"/>
  <c r="U220" i="1"/>
  <c r="U221" i="1"/>
  <c r="U107" i="1"/>
  <c r="U51" i="1"/>
  <c r="U44" i="1"/>
  <c r="U52" i="1"/>
  <c r="U99" i="1"/>
  <c r="U210" i="1"/>
  <c r="U211" i="1"/>
  <c r="U189" i="1"/>
  <c r="U180" i="1"/>
  <c r="U182" i="1"/>
  <c r="U163" i="1"/>
  <c r="U165" i="1"/>
  <c r="U166" i="1"/>
  <c r="U167" i="1"/>
  <c r="U190" i="1"/>
  <c r="U191" i="1"/>
  <c r="U213" i="1"/>
  <c r="U53" i="1"/>
  <c r="U222" i="1"/>
  <c r="U155" i="1"/>
  <c r="U187" i="1"/>
  <c r="U46" i="1"/>
  <c r="U173" i="1"/>
  <c r="U181" i="1"/>
  <c r="U179" i="1"/>
  <c r="U168" i="1"/>
  <c r="U12" i="1"/>
  <c r="U13" i="1"/>
  <c r="U47" i="1"/>
  <c r="U14" i="1"/>
  <c r="U217" i="1"/>
  <c r="U177" i="1"/>
  <c r="U176" i="1"/>
  <c r="U48" i="1"/>
  <c r="U169" i="1"/>
  <c r="U105" i="1"/>
  <c r="U178" i="1"/>
  <c r="U128" i="1"/>
  <c r="U110" i="1"/>
  <c r="U111" i="1"/>
  <c r="U216" i="1"/>
  <c r="U129" i="1"/>
  <c r="U215" i="1"/>
  <c r="U101" i="1"/>
  <c r="U254" i="1"/>
  <c r="U192" i="1"/>
  <c r="U102" i="1"/>
  <c r="U94" i="1"/>
  <c r="U17" i="1"/>
  <c r="U18" i="1"/>
  <c r="U19" i="1"/>
  <c r="U20" i="1"/>
  <c r="U21" i="1"/>
  <c r="U22" i="1"/>
  <c r="U95" i="1"/>
  <c r="U118" i="1"/>
  <c r="U24" i="1"/>
  <c r="U96" i="1"/>
  <c r="U26" i="1"/>
  <c r="U227" i="1"/>
  <c r="U228" i="1"/>
  <c r="U15" i="1"/>
  <c r="U16" i="1"/>
  <c r="U223" i="1"/>
  <c r="U224" i="1"/>
  <c r="U225" i="1"/>
  <c r="U255" i="1"/>
  <c r="U226" i="1"/>
  <c r="U229" i="1"/>
  <c r="U230" i="1"/>
  <c r="U197" i="1"/>
  <c r="U198" i="1"/>
  <c r="U199" i="1"/>
  <c r="U200" i="1"/>
  <c r="U130" i="1"/>
  <c r="U131" i="1"/>
  <c r="U132" i="1"/>
  <c r="U201" i="1"/>
  <c r="U260" i="1"/>
  <c r="U261" i="1"/>
  <c r="U150" i="1"/>
  <c r="U151" i="1"/>
  <c r="U152" i="1"/>
  <c r="U153" i="1"/>
  <c r="U154" i="1"/>
  <c r="U243" i="1"/>
  <c r="U244" i="1"/>
  <c r="U245" i="1"/>
  <c r="U246" i="1"/>
  <c r="U247" i="1"/>
  <c r="U185" i="1"/>
  <c r="U144" i="1"/>
  <c r="U145" i="1"/>
  <c r="U146" i="1"/>
  <c r="U147" i="1"/>
  <c r="U148" i="1"/>
  <c r="U149" i="1"/>
  <c r="U119" i="1"/>
  <c r="U186" i="1"/>
  <c r="U242" i="1"/>
  <c r="U237" i="1"/>
  <c r="U164" i="1"/>
  <c r="U136" i="1"/>
  <c r="U139" i="1"/>
  <c r="U140" i="1"/>
  <c r="U137" i="1"/>
  <c r="U138" i="1"/>
  <c r="U205" i="1"/>
  <c r="U206" i="1"/>
  <c r="U207" i="1"/>
  <c r="U208" i="1"/>
  <c r="U209" i="1"/>
  <c r="U231" i="1"/>
  <c r="U259" i="1"/>
  <c r="U256" i="1"/>
  <c r="U257" i="1"/>
  <c r="U10" i="1"/>
  <c r="U23" i="1"/>
  <c r="U202" i="1"/>
  <c r="U203" i="1"/>
  <c r="U204" i="1"/>
  <c r="U62" i="1"/>
  <c r="U25" i="1"/>
  <c r="U32" i="1"/>
  <c r="U41" i="1"/>
  <c r="U45" i="1"/>
  <c r="U193" i="1"/>
  <c r="U27" i="1"/>
  <c r="U2" i="1"/>
  <c r="U28" i="1"/>
  <c r="U3" i="1"/>
  <c r="U4" i="1"/>
  <c r="U29" i="1"/>
  <c r="U30" i="1"/>
  <c r="U31" i="1"/>
  <c r="U5" i="1"/>
  <c r="U6" i="1"/>
  <c r="U7" i="1"/>
  <c r="U8" i="1"/>
  <c r="U103" i="1"/>
  <c r="U98" i="1"/>
  <c r="U97" i="1"/>
  <c r="U92" i="1"/>
  <c r="U100" i="1"/>
  <c r="U93" i="1"/>
  <c r="U33" i="1"/>
  <c r="U34" i="1"/>
  <c r="U35" i="1"/>
  <c r="U11" i="1"/>
  <c r="U116" i="1"/>
  <c r="U117" i="1"/>
  <c r="U36" i="1"/>
  <c r="U120" i="1"/>
  <c r="U49" i="1"/>
  <c r="U112" i="1"/>
  <c r="U113" i="1"/>
  <c r="U114" i="1"/>
  <c r="U37" i="1"/>
  <c r="U263" i="1"/>
  <c r="V27" i="1"/>
  <c r="AC27" i="1" s="1"/>
  <c r="X27" i="1"/>
  <c r="Y27" i="1"/>
  <c r="V2" i="1"/>
  <c r="AC2" i="1" s="1"/>
  <c r="X2" i="1"/>
  <c r="Y2" i="1"/>
  <c r="V28" i="1"/>
  <c r="AC28" i="1" s="1"/>
  <c r="X28" i="1"/>
  <c r="Y28" i="1"/>
  <c r="V3" i="1"/>
  <c r="AC3" i="1" s="1"/>
  <c r="X3" i="1"/>
  <c r="Y3" i="1"/>
  <c r="V4" i="1"/>
  <c r="AC4" i="1" s="1"/>
  <c r="X4" i="1"/>
  <c r="Y4" i="1"/>
  <c r="V29" i="1"/>
  <c r="AC29" i="1" s="1"/>
  <c r="X29" i="1"/>
  <c r="Y29" i="1"/>
  <c r="V30" i="1"/>
  <c r="AC30" i="1" s="1"/>
  <c r="X30" i="1"/>
  <c r="Y30" i="1"/>
  <c r="V31" i="1"/>
  <c r="AC31" i="1" s="1"/>
  <c r="X31" i="1"/>
  <c r="Y31" i="1"/>
  <c r="V5" i="1"/>
  <c r="AC5" i="1" s="1"/>
  <c r="X5" i="1"/>
  <c r="Y5" i="1"/>
  <c r="V6" i="1"/>
  <c r="AC6" i="1" s="1"/>
  <c r="X6" i="1"/>
  <c r="Y6" i="1"/>
  <c r="V7" i="1"/>
  <c r="AC7" i="1" s="1"/>
  <c r="X7" i="1"/>
  <c r="Y7" i="1"/>
  <c r="V8" i="1"/>
  <c r="AC8" i="1" s="1"/>
  <c r="X8" i="1"/>
  <c r="Y8" i="1"/>
  <c r="V103" i="1"/>
  <c r="AC103" i="1" s="1"/>
  <c r="X103" i="1"/>
  <c r="Y103" i="1"/>
  <c r="V98" i="1"/>
  <c r="AC98" i="1" s="1"/>
  <c r="X98" i="1"/>
  <c r="Y98" i="1"/>
  <c r="V97" i="1"/>
  <c r="AC97" i="1" s="1"/>
  <c r="X97" i="1"/>
  <c r="Y97" i="1"/>
  <c r="V92" i="1"/>
  <c r="AC92" i="1" s="1"/>
  <c r="X92" i="1"/>
  <c r="Y92" i="1"/>
  <c r="V100" i="1"/>
  <c r="AC100" i="1" s="1"/>
  <c r="X100" i="1"/>
  <c r="Y100" i="1"/>
  <c r="V93" i="1"/>
  <c r="AC93" i="1" s="1"/>
  <c r="X93" i="1"/>
  <c r="Y93" i="1"/>
  <c r="V33" i="1"/>
  <c r="AC33" i="1" s="1"/>
  <c r="X33" i="1"/>
  <c r="Y33" i="1"/>
  <c r="V34" i="1"/>
  <c r="AC34" i="1" s="1"/>
  <c r="X34" i="1"/>
  <c r="Y34" i="1"/>
  <c r="V35" i="1"/>
  <c r="AC35" i="1" s="1"/>
  <c r="X35" i="1"/>
  <c r="Y35" i="1"/>
  <c r="V11" i="1"/>
  <c r="AC11" i="1" s="1"/>
  <c r="X11" i="1"/>
  <c r="Y11" i="1"/>
  <c r="V116" i="1"/>
  <c r="AC116" i="1" s="1"/>
  <c r="X116" i="1"/>
  <c r="Y116" i="1"/>
  <c r="V117" i="1"/>
  <c r="AC117" i="1" s="1"/>
  <c r="X117" i="1"/>
  <c r="Y117" i="1"/>
  <c r="V36" i="1"/>
  <c r="AC36" i="1" s="1"/>
  <c r="X36" i="1"/>
  <c r="Y36" i="1"/>
  <c r="V120" i="1"/>
  <c r="AC120" i="1" s="1"/>
  <c r="X120" i="1"/>
  <c r="Y120" i="1"/>
  <c r="V49" i="1"/>
  <c r="AC49" i="1" s="1"/>
  <c r="X49" i="1"/>
  <c r="Y49" i="1"/>
  <c r="V112" i="1"/>
  <c r="AC112" i="1" s="1"/>
  <c r="X112" i="1"/>
  <c r="Y112" i="1"/>
  <c r="V113" i="1"/>
  <c r="AC113" i="1" s="1"/>
  <c r="X113" i="1"/>
  <c r="Y113" i="1"/>
  <c r="V114" i="1"/>
  <c r="AC114" i="1" s="1"/>
  <c r="X114" i="1"/>
  <c r="Y114" i="1"/>
  <c r="V37" i="1"/>
  <c r="AC37" i="1" s="1"/>
  <c r="X37" i="1"/>
  <c r="Y37" i="1"/>
  <c r="B27" i="1"/>
  <c r="B2" i="1"/>
  <c r="B28" i="1"/>
  <c r="B3" i="1"/>
  <c r="B4" i="1"/>
  <c r="B29" i="1"/>
  <c r="B30" i="1"/>
  <c r="B31" i="1"/>
  <c r="B5" i="1"/>
  <c r="B6" i="1"/>
  <c r="B7" i="1"/>
  <c r="B8" i="1"/>
  <c r="B103" i="1"/>
  <c r="B98" i="1"/>
  <c r="B97" i="1"/>
  <c r="B92" i="1"/>
  <c r="B100" i="1"/>
  <c r="B93" i="1"/>
  <c r="B33" i="1"/>
  <c r="B34" i="1"/>
  <c r="B35" i="1"/>
  <c r="B11" i="1"/>
  <c r="B116" i="1"/>
  <c r="B117" i="1"/>
  <c r="B36" i="1"/>
  <c r="B120" i="1"/>
  <c r="B49" i="1"/>
  <c r="B112" i="1"/>
  <c r="B113" i="1"/>
  <c r="B114" i="1"/>
  <c r="B37" i="1"/>
  <c r="V128" i="1"/>
  <c r="AC128" i="1" s="1"/>
  <c r="X128" i="1"/>
  <c r="Y128" i="1"/>
  <c r="V110" i="1"/>
  <c r="AC110" i="1" s="1"/>
  <c r="X110" i="1"/>
  <c r="Y110" i="1"/>
  <c r="V111" i="1"/>
  <c r="AC111" i="1" s="1"/>
  <c r="X111" i="1"/>
  <c r="Y111" i="1"/>
  <c r="V216" i="1"/>
  <c r="AC216" i="1" s="1"/>
  <c r="X216" i="1"/>
  <c r="Y216" i="1"/>
  <c r="V129" i="1"/>
  <c r="AC129" i="1" s="1"/>
  <c r="X129" i="1"/>
  <c r="Y129" i="1"/>
  <c r="V215" i="1"/>
  <c r="AC215" i="1" s="1"/>
  <c r="X215" i="1"/>
  <c r="Y215" i="1"/>
  <c r="V101" i="1"/>
  <c r="AC101" i="1" s="1"/>
  <c r="X101" i="1"/>
  <c r="Y101" i="1"/>
  <c r="V254" i="1"/>
  <c r="AC254" i="1" s="1"/>
  <c r="X254" i="1"/>
  <c r="Y254" i="1"/>
  <c r="V192" i="1"/>
  <c r="AC192" i="1" s="1"/>
  <c r="X192" i="1"/>
  <c r="Y192" i="1"/>
  <c r="V102" i="1"/>
  <c r="AC102" i="1" s="1"/>
  <c r="X102" i="1"/>
  <c r="Y102" i="1"/>
  <c r="V94" i="1"/>
  <c r="AC94" i="1" s="1"/>
  <c r="X94" i="1"/>
  <c r="Y94" i="1"/>
  <c r="V17" i="1"/>
  <c r="AC17" i="1" s="1"/>
  <c r="X17" i="1"/>
  <c r="Y17" i="1"/>
  <c r="V18" i="1"/>
  <c r="AC18" i="1" s="1"/>
  <c r="X18" i="1"/>
  <c r="Y18" i="1"/>
  <c r="V19" i="1"/>
  <c r="AC19" i="1" s="1"/>
  <c r="X19" i="1"/>
  <c r="Y19" i="1"/>
  <c r="V20" i="1"/>
  <c r="AC20" i="1" s="1"/>
  <c r="X20" i="1"/>
  <c r="Y20" i="1"/>
  <c r="V21" i="1"/>
  <c r="AC21" i="1" s="1"/>
  <c r="X21" i="1"/>
  <c r="Y21" i="1"/>
  <c r="V22" i="1"/>
  <c r="AC22" i="1" s="1"/>
  <c r="X22" i="1"/>
  <c r="Y22" i="1"/>
  <c r="V95" i="1"/>
  <c r="AC95" i="1" s="1"/>
  <c r="X95" i="1"/>
  <c r="Y95" i="1"/>
  <c r="V118" i="1"/>
  <c r="AC118" i="1" s="1"/>
  <c r="X118" i="1"/>
  <c r="Y118" i="1"/>
  <c r="V24" i="1"/>
  <c r="AC24" i="1" s="1"/>
  <c r="X24" i="1"/>
  <c r="Y24" i="1"/>
  <c r="V96" i="1"/>
  <c r="AC96" i="1" s="1"/>
  <c r="X96" i="1"/>
  <c r="Y96" i="1"/>
  <c r="V26" i="1"/>
  <c r="AC26" i="1" s="1"/>
  <c r="X26" i="1"/>
  <c r="Y26" i="1"/>
  <c r="B128" i="1"/>
  <c r="B110" i="1"/>
  <c r="B111" i="1"/>
  <c r="B216" i="1"/>
  <c r="B129" i="1"/>
  <c r="B215" i="1"/>
  <c r="B101" i="1"/>
  <c r="B254" i="1"/>
  <c r="B192" i="1"/>
  <c r="B102" i="1"/>
  <c r="B94" i="1"/>
  <c r="B17" i="1"/>
  <c r="B18" i="1"/>
  <c r="B19" i="1"/>
  <c r="B20" i="1"/>
  <c r="B21" i="1"/>
  <c r="B22" i="1"/>
  <c r="B95" i="1"/>
  <c r="B118" i="1"/>
  <c r="B24" i="1"/>
  <c r="B96" i="1"/>
  <c r="B26" i="1"/>
  <c r="V179" i="1"/>
  <c r="AC179" i="1" s="1"/>
  <c r="X179" i="1"/>
  <c r="Y179" i="1"/>
  <c r="V168" i="1"/>
  <c r="AC168" i="1" s="1"/>
  <c r="X168" i="1"/>
  <c r="Y168" i="1"/>
  <c r="V12" i="1"/>
  <c r="AC12" i="1" s="1"/>
  <c r="X12" i="1"/>
  <c r="Y12" i="1"/>
  <c r="V13" i="1"/>
  <c r="AC13" i="1" s="1"/>
  <c r="X13" i="1"/>
  <c r="Y13" i="1"/>
  <c r="V47" i="1"/>
  <c r="AC47" i="1" s="1"/>
  <c r="X47" i="1"/>
  <c r="Y47" i="1"/>
  <c r="V14" i="1"/>
  <c r="AC14" i="1" s="1"/>
  <c r="X14" i="1"/>
  <c r="Y14" i="1"/>
  <c r="V217" i="1"/>
  <c r="AC217" i="1" s="1"/>
  <c r="X217" i="1"/>
  <c r="Y217" i="1"/>
  <c r="V177" i="1"/>
  <c r="AC177" i="1" s="1"/>
  <c r="X177" i="1"/>
  <c r="Y177" i="1"/>
  <c r="V176" i="1"/>
  <c r="AC176" i="1" s="1"/>
  <c r="X176" i="1"/>
  <c r="Y176" i="1"/>
  <c r="V48" i="1"/>
  <c r="AC48" i="1" s="1"/>
  <c r="X48" i="1"/>
  <c r="Y48" i="1"/>
  <c r="V169" i="1"/>
  <c r="AC169" i="1" s="1"/>
  <c r="X169" i="1"/>
  <c r="Y169" i="1"/>
  <c r="V105" i="1"/>
  <c r="AC105" i="1" s="1"/>
  <c r="X105" i="1"/>
  <c r="Y105" i="1"/>
  <c r="V178" i="1"/>
  <c r="AC178" i="1" s="1"/>
  <c r="X178" i="1"/>
  <c r="Y178" i="1"/>
  <c r="B179" i="1"/>
  <c r="B168" i="1"/>
  <c r="B12" i="1"/>
  <c r="B13" i="1"/>
  <c r="B47" i="1"/>
  <c r="B14" i="1"/>
  <c r="B217" i="1"/>
  <c r="B177" i="1"/>
  <c r="B176" i="1"/>
  <c r="B48" i="1"/>
  <c r="B169" i="1"/>
  <c r="B105" i="1"/>
  <c r="B178" i="1"/>
  <c r="Z29" i="1" l="1"/>
  <c r="AA29" i="1" s="1"/>
  <c r="AB29" i="1" s="1"/>
  <c r="AD29" i="1" s="1"/>
  <c r="Z27" i="1"/>
  <c r="AA27" i="1" s="1"/>
  <c r="AB27" i="1" s="1"/>
  <c r="AD27" i="1" s="1"/>
  <c r="Z30" i="1"/>
  <c r="AA30" i="1" s="1"/>
  <c r="AB30" i="1" s="1"/>
  <c r="AD30" i="1" s="1"/>
  <c r="Z3" i="1"/>
  <c r="AA3" i="1" s="1"/>
  <c r="AB3" i="1" s="1"/>
  <c r="AD3" i="1" s="1"/>
  <c r="Z2" i="1"/>
  <c r="AA2" i="1" s="1"/>
  <c r="AB2" i="1" s="1"/>
  <c r="AD2" i="1" s="1"/>
  <c r="Z7" i="1"/>
  <c r="AA7" i="1" s="1"/>
  <c r="AB7" i="1" s="1"/>
  <c r="AD7" i="1" s="1"/>
  <c r="Z100" i="1"/>
  <c r="AA100" i="1" s="1"/>
  <c r="AB100" i="1" s="1"/>
  <c r="AD100" i="1" s="1"/>
  <c r="Z120" i="1"/>
  <c r="AA120" i="1" s="1"/>
  <c r="AB120" i="1" s="1"/>
  <c r="AD120" i="1" s="1"/>
  <c r="Z33" i="1"/>
  <c r="AA33" i="1" s="1"/>
  <c r="AB33" i="1" s="1"/>
  <c r="AD33" i="1" s="1"/>
  <c r="Z36" i="1"/>
  <c r="AA36" i="1" s="1"/>
  <c r="AB36" i="1" s="1"/>
  <c r="AD36" i="1" s="1"/>
  <c r="Z8" i="1"/>
  <c r="AA8" i="1" s="1"/>
  <c r="AB8" i="1" s="1"/>
  <c r="AD8" i="1" s="1"/>
  <c r="Z113" i="1"/>
  <c r="AA113" i="1" s="1"/>
  <c r="AB113" i="1" s="1"/>
  <c r="AD113" i="1" s="1"/>
  <c r="Z37" i="1"/>
  <c r="AA37" i="1" s="1"/>
  <c r="AB37" i="1" s="1"/>
  <c r="AD37" i="1" s="1"/>
  <c r="Z114" i="1"/>
  <c r="AA114" i="1" s="1"/>
  <c r="AB114" i="1" s="1"/>
  <c r="AD114" i="1" s="1"/>
  <c r="Z92" i="1"/>
  <c r="AA92" i="1" s="1"/>
  <c r="AB92" i="1" s="1"/>
  <c r="AD92" i="1" s="1"/>
  <c r="Z11" i="1"/>
  <c r="AA11" i="1" s="1"/>
  <c r="AB11" i="1" s="1"/>
  <c r="AD11" i="1" s="1"/>
  <c r="Z112" i="1"/>
  <c r="AA112" i="1" s="1"/>
  <c r="AB112" i="1" s="1"/>
  <c r="AD112" i="1" s="1"/>
  <c r="Z117" i="1"/>
  <c r="AA117" i="1" s="1"/>
  <c r="AB117" i="1" s="1"/>
  <c r="AD117" i="1" s="1"/>
  <c r="Z6" i="1"/>
  <c r="AA6" i="1" s="1"/>
  <c r="AB6" i="1" s="1"/>
  <c r="AD6" i="1" s="1"/>
  <c r="Z31" i="1"/>
  <c r="AA31" i="1" s="1"/>
  <c r="AB31" i="1" s="1"/>
  <c r="AD31" i="1" s="1"/>
  <c r="Z103" i="1"/>
  <c r="AA103" i="1" s="1"/>
  <c r="AB103" i="1" s="1"/>
  <c r="AD103" i="1" s="1"/>
  <c r="Z93" i="1"/>
  <c r="AA93" i="1" s="1"/>
  <c r="AB93" i="1" s="1"/>
  <c r="AD93" i="1" s="1"/>
  <c r="Z4" i="1"/>
  <c r="AA4" i="1" s="1"/>
  <c r="AB4" i="1" s="1"/>
  <c r="AD4" i="1" s="1"/>
  <c r="Z116" i="1"/>
  <c r="AA116" i="1" s="1"/>
  <c r="AB116" i="1" s="1"/>
  <c r="AD116" i="1" s="1"/>
  <c r="Z34" i="1"/>
  <c r="AA34" i="1" s="1"/>
  <c r="AB34" i="1" s="1"/>
  <c r="AD34" i="1" s="1"/>
  <c r="Z49" i="1"/>
  <c r="AA49" i="1" s="1"/>
  <c r="AB49" i="1" s="1"/>
  <c r="AD49" i="1" s="1"/>
  <c r="Z5" i="1"/>
  <c r="AA5" i="1" s="1"/>
  <c r="AB5" i="1" s="1"/>
  <c r="AD5" i="1" s="1"/>
  <c r="Z97" i="1"/>
  <c r="AA97" i="1" s="1"/>
  <c r="AB97" i="1" s="1"/>
  <c r="AD97" i="1" s="1"/>
  <c r="Z35" i="1"/>
  <c r="AA35" i="1" s="1"/>
  <c r="AB35" i="1" s="1"/>
  <c r="AD35" i="1" s="1"/>
  <c r="Z98" i="1"/>
  <c r="AA98" i="1" s="1"/>
  <c r="AB98" i="1" s="1"/>
  <c r="AD98" i="1" s="1"/>
  <c r="Z28" i="1"/>
  <c r="AA28" i="1" s="1"/>
  <c r="AB28" i="1" s="1"/>
  <c r="AD28" i="1" s="1"/>
  <c r="Z215" i="1"/>
  <c r="AA215" i="1" s="1"/>
  <c r="AB215" i="1" s="1"/>
  <c r="AD215" i="1" s="1"/>
  <c r="Z21" i="1"/>
  <c r="AA21" i="1" s="1"/>
  <c r="AB21" i="1" s="1"/>
  <c r="AD21" i="1" s="1"/>
  <c r="Z19" i="1"/>
  <c r="AA19" i="1" s="1"/>
  <c r="AB19" i="1" s="1"/>
  <c r="AD19" i="1" s="1"/>
  <c r="Z26" i="1"/>
  <c r="AA26" i="1" s="1"/>
  <c r="AB26" i="1" s="1"/>
  <c r="AD26" i="1" s="1"/>
  <c r="Z24" i="1"/>
  <c r="AA24" i="1" s="1"/>
  <c r="AB24" i="1" s="1"/>
  <c r="AD24" i="1" s="1"/>
  <c r="Z129" i="1"/>
  <c r="AA129" i="1" s="1"/>
  <c r="AB129" i="1" s="1"/>
  <c r="AD129" i="1" s="1"/>
  <c r="Z94" i="1"/>
  <c r="AA94" i="1" s="1"/>
  <c r="AB94" i="1" s="1"/>
  <c r="AD94" i="1" s="1"/>
  <c r="Z22" i="1"/>
  <c r="AA22" i="1" s="1"/>
  <c r="AB22" i="1" s="1"/>
  <c r="AD22" i="1" s="1"/>
  <c r="Z254" i="1"/>
  <c r="AA254" i="1" s="1"/>
  <c r="AB254" i="1" s="1"/>
  <c r="AD254" i="1" s="1"/>
  <c r="Z102" i="1"/>
  <c r="AA102" i="1" s="1"/>
  <c r="AB102" i="1" s="1"/>
  <c r="AD102" i="1" s="1"/>
  <c r="Z17" i="1"/>
  <c r="AA17" i="1" s="1"/>
  <c r="AB17" i="1" s="1"/>
  <c r="AD17" i="1" s="1"/>
  <c r="Z110" i="1"/>
  <c r="AA110" i="1" s="1"/>
  <c r="AB110" i="1" s="1"/>
  <c r="AD110" i="1" s="1"/>
  <c r="Z216" i="1"/>
  <c r="AA216" i="1" s="1"/>
  <c r="AB216" i="1" s="1"/>
  <c r="AD216" i="1" s="1"/>
  <c r="Z95" i="1"/>
  <c r="AA95" i="1" s="1"/>
  <c r="AB95" i="1" s="1"/>
  <c r="AD95" i="1" s="1"/>
  <c r="Z96" i="1"/>
  <c r="AA96" i="1" s="1"/>
  <c r="AB96" i="1" s="1"/>
  <c r="AD96" i="1" s="1"/>
  <c r="Z111" i="1"/>
  <c r="AA111" i="1" s="1"/>
  <c r="AB111" i="1" s="1"/>
  <c r="AD111" i="1" s="1"/>
  <c r="Z192" i="1"/>
  <c r="AA192" i="1" s="1"/>
  <c r="AB192" i="1" s="1"/>
  <c r="AD192" i="1" s="1"/>
  <c r="Z101" i="1"/>
  <c r="AA101" i="1" s="1"/>
  <c r="AB101" i="1" s="1"/>
  <c r="AD101" i="1" s="1"/>
  <c r="Z118" i="1"/>
  <c r="AA118" i="1" s="1"/>
  <c r="AB118" i="1" s="1"/>
  <c r="AD118" i="1" s="1"/>
  <c r="Z128" i="1"/>
  <c r="AA128" i="1" s="1"/>
  <c r="AB128" i="1" s="1"/>
  <c r="AD128" i="1" s="1"/>
  <c r="Z20" i="1"/>
  <c r="AA20" i="1" s="1"/>
  <c r="AB20" i="1" s="1"/>
  <c r="AD20" i="1" s="1"/>
  <c r="Z18" i="1"/>
  <c r="AA18" i="1" s="1"/>
  <c r="AB18" i="1" s="1"/>
  <c r="AD18" i="1" s="1"/>
  <c r="Z48" i="1"/>
  <c r="AA48" i="1" s="1"/>
  <c r="AB48" i="1" s="1"/>
  <c r="AD48" i="1" s="1"/>
  <c r="Z105" i="1"/>
  <c r="AA105" i="1" s="1"/>
  <c r="AB105" i="1" s="1"/>
  <c r="AD105" i="1" s="1"/>
  <c r="Z179" i="1"/>
  <c r="AA179" i="1" s="1"/>
  <c r="AB179" i="1" s="1"/>
  <c r="AD179" i="1" s="1"/>
  <c r="Z47" i="1"/>
  <c r="AA47" i="1" s="1"/>
  <c r="AB47" i="1" s="1"/>
  <c r="AD47" i="1" s="1"/>
  <c r="Z14" i="1"/>
  <c r="AA14" i="1" s="1"/>
  <c r="AB14" i="1" s="1"/>
  <c r="AD14" i="1" s="1"/>
  <c r="Z13" i="1"/>
  <c r="AA13" i="1" s="1"/>
  <c r="AB13" i="1" s="1"/>
  <c r="AD13" i="1" s="1"/>
  <c r="Z169" i="1"/>
  <c r="AA169" i="1" s="1"/>
  <c r="AB169" i="1" s="1"/>
  <c r="AD169" i="1" s="1"/>
  <c r="Z168" i="1"/>
  <c r="AA168" i="1" s="1"/>
  <c r="AB168" i="1" s="1"/>
  <c r="AD168" i="1" s="1"/>
  <c r="Z177" i="1"/>
  <c r="AA177" i="1" s="1"/>
  <c r="AB177" i="1" s="1"/>
  <c r="AD177" i="1" s="1"/>
  <c r="Z178" i="1"/>
  <c r="AA178" i="1" s="1"/>
  <c r="AB178" i="1" s="1"/>
  <c r="AD178" i="1" s="1"/>
  <c r="Z12" i="1"/>
  <c r="AA12" i="1" s="1"/>
  <c r="AB12" i="1" s="1"/>
  <c r="AD12" i="1" s="1"/>
  <c r="Z176" i="1"/>
  <c r="AA176" i="1" s="1"/>
  <c r="AB176" i="1" s="1"/>
  <c r="AD176" i="1" s="1"/>
  <c r="Z217" i="1"/>
  <c r="AA217" i="1" s="1"/>
  <c r="AB217" i="1" s="1"/>
  <c r="AD217" i="1" s="1"/>
  <c r="V182" i="1"/>
  <c r="AC182" i="1" s="1"/>
  <c r="X182" i="1"/>
  <c r="Y182" i="1"/>
  <c r="V163" i="1"/>
  <c r="AC163" i="1" s="1"/>
  <c r="X163" i="1"/>
  <c r="Y163" i="1"/>
  <c r="V165" i="1"/>
  <c r="AC165" i="1" s="1"/>
  <c r="X165" i="1"/>
  <c r="Y165" i="1"/>
  <c r="V166" i="1"/>
  <c r="AC166" i="1" s="1"/>
  <c r="X166" i="1"/>
  <c r="Y166" i="1"/>
  <c r="V167" i="1"/>
  <c r="AC167" i="1" s="1"/>
  <c r="X167" i="1"/>
  <c r="Y167" i="1"/>
  <c r="V190" i="1"/>
  <c r="AC190" i="1" s="1"/>
  <c r="X190" i="1"/>
  <c r="Y190" i="1"/>
  <c r="V191" i="1"/>
  <c r="AC191" i="1" s="1"/>
  <c r="X191" i="1"/>
  <c r="Y191" i="1"/>
  <c r="V213" i="1"/>
  <c r="AC213" i="1" s="1"/>
  <c r="X213" i="1"/>
  <c r="Y213" i="1"/>
  <c r="V53" i="1"/>
  <c r="AC53" i="1" s="1"/>
  <c r="X53" i="1"/>
  <c r="Y53" i="1"/>
  <c r="V222" i="1"/>
  <c r="AC222" i="1" s="1"/>
  <c r="X222" i="1"/>
  <c r="Y222" i="1"/>
  <c r="V155" i="1"/>
  <c r="AC155" i="1" s="1"/>
  <c r="X155" i="1"/>
  <c r="Y155" i="1"/>
  <c r="V187" i="1"/>
  <c r="AC187" i="1" s="1"/>
  <c r="X187" i="1"/>
  <c r="Y187" i="1"/>
  <c r="V45" i="1"/>
  <c r="AC45" i="1" s="1"/>
  <c r="X45" i="1"/>
  <c r="Y45" i="1"/>
  <c r="V46" i="1"/>
  <c r="AC46" i="1" s="1"/>
  <c r="X46" i="1"/>
  <c r="Y46" i="1"/>
  <c r="V173" i="1"/>
  <c r="AC173" i="1" s="1"/>
  <c r="X173" i="1"/>
  <c r="Y173" i="1"/>
  <c r="V181" i="1"/>
  <c r="AC181" i="1" s="1"/>
  <c r="X181" i="1"/>
  <c r="Y181" i="1"/>
  <c r="B182" i="1"/>
  <c r="B163" i="1"/>
  <c r="B165" i="1"/>
  <c r="B166" i="1"/>
  <c r="B167" i="1"/>
  <c r="B190" i="1"/>
  <c r="B191" i="1"/>
  <c r="B213" i="1"/>
  <c r="B53" i="1"/>
  <c r="B222" i="1"/>
  <c r="B155" i="1"/>
  <c r="B187" i="1"/>
  <c r="B45" i="1"/>
  <c r="B46" i="1"/>
  <c r="B173" i="1"/>
  <c r="B181" i="1"/>
  <c r="V10" i="1"/>
  <c r="AC10" i="1" s="1"/>
  <c r="X10" i="1"/>
  <c r="Y10" i="1"/>
  <c r="V43" i="1"/>
  <c r="AC43" i="1" s="1"/>
  <c r="X43" i="1"/>
  <c r="Y43" i="1"/>
  <c r="V23" i="1"/>
  <c r="AC23" i="1" s="1"/>
  <c r="X23" i="1"/>
  <c r="Y23" i="1"/>
  <c r="V188" i="1"/>
  <c r="AC188" i="1" s="1"/>
  <c r="X188" i="1"/>
  <c r="Y188" i="1"/>
  <c r="V50" i="1"/>
  <c r="AC50" i="1" s="1"/>
  <c r="X50" i="1"/>
  <c r="Y50" i="1"/>
  <c r="V220" i="1"/>
  <c r="AC220" i="1" s="1"/>
  <c r="X220" i="1"/>
  <c r="Y220" i="1"/>
  <c r="V221" i="1"/>
  <c r="AC221" i="1" s="1"/>
  <c r="X221" i="1"/>
  <c r="Y221" i="1"/>
  <c r="V107" i="1"/>
  <c r="AC107" i="1" s="1"/>
  <c r="X107" i="1"/>
  <c r="Y107" i="1"/>
  <c r="V202" i="1"/>
  <c r="AC202" i="1" s="1"/>
  <c r="X202" i="1"/>
  <c r="Y202" i="1"/>
  <c r="V203" i="1"/>
  <c r="AC203" i="1" s="1"/>
  <c r="X203" i="1"/>
  <c r="Y203" i="1"/>
  <c r="V51" i="1"/>
  <c r="AC51" i="1" s="1"/>
  <c r="X51" i="1"/>
  <c r="Y51" i="1"/>
  <c r="V204" i="1"/>
  <c r="AC204" i="1" s="1"/>
  <c r="X204" i="1"/>
  <c r="Y204" i="1"/>
  <c r="V44" i="1"/>
  <c r="AC44" i="1" s="1"/>
  <c r="X44" i="1"/>
  <c r="Y44" i="1"/>
  <c r="V52" i="1"/>
  <c r="AC52" i="1" s="1"/>
  <c r="X52" i="1"/>
  <c r="Y52" i="1"/>
  <c r="V62" i="1"/>
  <c r="AC62" i="1" s="1"/>
  <c r="X62" i="1"/>
  <c r="Y62" i="1"/>
  <c r="V25" i="1"/>
  <c r="AC25" i="1" s="1"/>
  <c r="X25" i="1"/>
  <c r="Y25" i="1"/>
  <c r="V32" i="1"/>
  <c r="AC32" i="1" s="1"/>
  <c r="X32" i="1"/>
  <c r="Y32" i="1"/>
  <c r="V99" i="1"/>
  <c r="AC99" i="1" s="1"/>
  <c r="X99" i="1"/>
  <c r="Y99" i="1"/>
  <c r="V210" i="1"/>
  <c r="AC210" i="1" s="1"/>
  <c r="X210" i="1"/>
  <c r="Y210" i="1"/>
  <c r="V211" i="1"/>
  <c r="AC211" i="1" s="1"/>
  <c r="X211" i="1"/>
  <c r="Y211" i="1"/>
  <c r="V189" i="1"/>
  <c r="AC189" i="1" s="1"/>
  <c r="X189" i="1"/>
  <c r="Y189" i="1"/>
  <c r="V180" i="1"/>
  <c r="AC180" i="1" s="1"/>
  <c r="X180" i="1"/>
  <c r="Y180" i="1"/>
  <c r="V41" i="1"/>
  <c r="AC41" i="1" s="1"/>
  <c r="X41" i="1"/>
  <c r="Y41" i="1"/>
  <c r="B10" i="1"/>
  <c r="B43" i="1"/>
  <c r="B23" i="1"/>
  <c r="B188" i="1"/>
  <c r="B50" i="1"/>
  <c r="B220" i="1"/>
  <c r="B221" i="1"/>
  <c r="B107" i="1"/>
  <c r="B202" i="1"/>
  <c r="B203" i="1"/>
  <c r="B51" i="1"/>
  <c r="B204" i="1"/>
  <c r="B44" i="1"/>
  <c r="B52" i="1"/>
  <c r="B62" i="1"/>
  <c r="B25" i="1"/>
  <c r="B32" i="1"/>
  <c r="B99" i="1"/>
  <c r="B210" i="1"/>
  <c r="B211" i="1"/>
  <c r="B189" i="1"/>
  <c r="B180" i="1"/>
  <c r="B41" i="1"/>
  <c r="B227" i="1"/>
  <c r="B228" i="1"/>
  <c r="B219" i="1"/>
  <c r="B15" i="1"/>
  <c r="B9" i="1"/>
  <c r="B16" i="1"/>
  <c r="B38" i="1"/>
  <c r="B39" i="1"/>
  <c r="B223" i="1"/>
  <c r="B224" i="1"/>
  <c r="B40" i="1"/>
  <c r="B225" i="1"/>
  <c r="B255" i="1"/>
  <c r="B226" i="1"/>
  <c r="B229" i="1"/>
  <c r="B230" i="1"/>
  <c r="B109" i="1"/>
  <c r="B212" i="1"/>
  <c r="B106" i="1"/>
  <c r="B162" i="1"/>
  <c r="B42" i="1"/>
  <c r="B197" i="1"/>
  <c r="B198" i="1"/>
  <c r="B193" i="1"/>
  <c r="B199" i="1"/>
  <c r="B200" i="1"/>
  <c r="B130" i="1"/>
  <c r="B131" i="1"/>
  <c r="B132" i="1"/>
  <c r="B201" i="1"/>
  <c r="B263" i="1"/>
  <c r="B264" i="1"/>
  <c r="B262" i="1"/>
  <c r="B265" i="1"/>
  <c r="B260" i="1"/>
  <c r="B261" i="1"/>
  <c r="B156" i="1"/>
  <c r="B157" i="1"/>
  <c r="B158" i="1"/>
  <c r="B159" i="1"/>
  <c r="B161" i="1"/>
  <c r="B160" i="1"/>
  <c r="B150" i="1"/>
  <c r="B151" i="1"/>
  <c r="B152" i="1"/>
  <c r="B153" i="1"/>
  <c r="B154" i="1"/>
  <c r="B248" i="1"/>
  <c r="B249" i="1"/>
  <c r="B250" i="1"/>
  <c r="B251" i="1"/>
  <c r="B252" i="1"/>
  <c r="B253" i="1"/>
  <c r="B243" i="1"/>
  <c r="B244" i="1"/>
  <c r="B245" i="1"/>
  <c r="B246" i="1"/>
  <c r="B247" i="1"/>
  <c r="B185" i="1"/>
  <c r="B144" i="1"/>
  <c r="B145" i="1"/>
  <c r="B146" i="1"/>
  <c r="B147" i="1"/>
  <c r="B148" i="1"/>
  <c r="B149" i="1"/>
  <c r="B119" i="1"/>
  <c r="B186" i="1"/>
  <c r="B238" i="1"/>
  <c r="B239" i="1"/>
  <c r="B240" i="1"/>
  <c r="B241" i="1"/>
  <c r="B242" i="1"/>
  <c r="B237" i="1"/>
  <c r="B141" i="1"/>
  <c r="B142" i="1"/>
  <c r="B143" i="1"/>
  <c r="B183" i="1"/>
  <c r="B184" i="1"/>
  <c r="B164" i="1"/>
  <c r="B136" i="1"/>
  <c r="B139" i="1"/>
  <c r="B140" i="1"/>
  <c r="B137" i="1"/>
  <c r="B138" i="1"/>
  <c r="B205" i="1"/>
  <c r="B206" i="1"/>
  <c r="B207" i="1"/>
  <c r="B208" i="1"/>
  <c r="B209" i="1"/>
  <c r="B232" i="1"/>
  <c r="B258" i="1"/>
  <c r="B233" i="1"/>
  <c r="B234" i="1"/>
  <c r="B235" i="1"/>
  <c r="B236" i="1"/>
  <c r="B231" i="1"/>
  <c r="B259" i="1"/>
  <c r="B256" i="1"/>
  <c r="B257" i="1"/>
  <c r="B133" i="1"/>
  <c r="B134" i="1"/>
  <c r="B135" i="1"/>
  <c r="B195" i="1"/>
  <c r="B196" i="1"/>
  <c r="B218" i="1"/>
  <c r="J13" i="3"/>
  <c r="J15" i="3" s="1"/>
  <c r="K13" i="3"/>
  <c r="K15" i="3" s="1"/>
  <c r="L13" i="3"/>
  <c r="M13" i="3"/>
  <c r="I13" i="3"/>
  <c r="I15" i="3" s="1"/>
  <c r="G13" i="3"/>
  <c r="F13" i="3"/>
  <c r="V15" i="1"/>
  <c r="AC15" i="1" s="1"/>
  <c r="X15" i="1"/>
  <c r="Y15" i="1"/>
  <c r="V9" i="1"/>
  <c r="AC9" i="1" s="1"/>
  <c r="X9" i="1"/>
  <c r="Y9" i="1"/>
  <c r="V16" i="1"/>
  <c r="AC16" i="1" s="1"/>
  <c r="X16" i="1"/>
  <c r="Y16" i="1"/>
  <c r="V38" i="1"/>
  <c r="AC38" i="1" s="1"/>
  <c r="X38" i="1"/>
  <c r="Y38" i="1"/>
  <c r="V39" i="1"/>
  <c r="AC39" i="1" s="1"/>
  <c r="X39" i="1"/>
  <c r="Y39" i="1"/>
  <c r="V223" i="1"/>
  <c r="AC223" i="1" s="1"/>
  <c r="X223" i="1"/>
  <c r="Y223" i="1"/>
  <c r="V224" i="1"/>
  <c r="AC224" i="1" s="1"/>
  <c r="X224" i="1"/>
  <c r="Y224" i="1"/>
  <c r="V40" i="1"/>
  <c r="AC40" i="1" s="1"/>
  <c r="X40" i="1"/>
  <c r="Y40" i="1"/>
  <c r="V225" i="1"/>
  <c r="AC225" i="1" s="1"/>
  <c r="X225" i="1"/>
  <c r="Y225" i="1"/>
  <c r="V255" i="1"/>
  <c r="AC255" i="1" s="1"/>
  <c r="X255" i="1"/>
  <c r="Y255" i="1"/>
  <c r="V226" i="1"/>
  <c r="AC226" i="1" s="1"/>
  <c r="X226" i="1"/>
  <c r="Y226" i="1"/>
  <c r="V229" i="1"/>
  <c r="AC229" i="1" s="1"/>
  <c r="X229" i="1"/>
  <c r="Y229" i="1"/>
  <c r="V230" i="1"/>
  <c r="AC230" i="1" s="1"/>
  <c r="X230" i="1"/>
  <c r="Y230" i="1"/>
  <c r="V109" i="1"/>
  <c r="AC109" i="1" s="1"/>
  <c r="X109" i="1"/>
  <c r="Y109" i="1"/>
  <c r="V212" i="1"/>
  <c r="AC212" i="1" s="1"/>
  <c r="X212" i="1"/>
  <c r="Y212" i="1"/>
  <c r="V106" i="1"/>
  <c r="AC106" i="1" s="1"/>
  <c r="X106" i="1"/>
  <c r="Y106" i="1"/>
  <c r="V162" i="1"/>
  <c r="AC162" i="1" s="1"/>
  <c r="X162" i="1"/>
  <c r="Y162" i="1"/>
  <c r="V42" i="1"/>
  <c r="AC42" i="1" s="1"/>
  <c r="X42" i="1"/>
  <c r="Y42" i="1"/>
  <c r="Y144" i="1"/>
  <c r="Y145" i="1"/>
  <c r="Y150" i="1"/>
  <c r="Y164" i="1"/>
  <c r="Y242" i="1"/>
  <c r="Y146" i="1"/>
  <c r="Y231" i="1"/>
  <c r="Y197" i="1"/>
  <c r="Y198" i="1"/>
  <c r="Y193" i="1"/>
  <c r="Y237" i="1"/>
  <c r="Y243" i="1"/>
  <c r="Y244" i="1"/>
  <c r="Y199" i="1"/>
  <c r="Y205" i="1"/>
  <c r="Y245" i="1"/>
  <c r="Y246" i="1"/>
  <c r="Y259" i="1"/>
  <c r="Y206" i="1"/>
  <c r="Y247" i="1"/>
  <c r="Y256" i="1"/>
  <c r="Y257" i="1"/>
  <c r="Y151" i="1"/>
  <c r="Y152" i="1"/>
  <c r="Y153" i="1"/>
  <c r="Y136" i="1"/>
  <c r="Y154" i="1"/>
  <c r="Y260" i="1"/>
  <c r="Y207" i="1"/>
  <c r="Y208" i="1"/>
  <c r="Y261" i="1"/>
  <c r="Y147" i="1"/>
  <c r="Y200" i="1"/>
  <c r="Y130" i="1"/>
  <c r="Y131" i="1"/>
  <c r="Y132" i="1"/>
  <c r="Y201" i="1"/>
  <c r="Y148" i="1"/>
  <c r="Y149" i="1"/>
  <c r="Y119" i="1"/>
  <c r="Y186" i="1"/>
  <c r="Y139" i="1"/>
  <c r="Y140" i="1"/>
  <c r="Y137" i="1"/>
  <c r="Y218" i="1"/>
  <c r="Y227" i="1"/>
  <c r="Y228" i="1"/>
  <c r="Y219" i="1"/>
  <c r="Y209" i="1"/>
  <c r="Y138" i="1"/>
  <c r="Y185" i="1"/>
  <c r="V142" i="1"/>
  <c r="AC142" i="1" s="1"/>
  <c r="V133" i="1"/>
  <c r="AC133" i="1" s="1"/>
  <c r="V134" i="1"/>
  <c r="AC134" i="1" s="1"/>
  <c r="V143" i="1"/>
  <c r="AC143" i="1" s="1"/>
  <c r="V135" i="1"/>
  <c r="AC135" i="1" s="1"/>
  <c r="V156" i="1"/>
  <c r="AC156" i="1" s="1"/>
  <c r="V157" i="1"/>
  <c r="AC157" i="1" s="1"/>
  <c r="V158" i="1"/>
  <c r="AC158" i="1" s="1"/>
  <c r="V159" i="1"/>
  <c r="AC159" i="1" s="1"/>
  <c r="V263" i="1"/>
  <c r="AC263" i="1" s="1"/>
  <c r="V264" i="1"/>
  <c r="AC264" i="1" s="1"/>
  <c r="V248" i="1"/>
  <c r="AC248" i="1" s="1"/>
  <c r="V183" i="1"/>
  <c r="AC183" i="1" s="1"/>
  <c r="V184" i="1"/>
  <c r="AC184" i="1" s="1"/>
  <c r="V232" i="1"/>
  <c r="AC232" i="1" s="1"/>
  <c r="V258" i="1"/>
  <c r="AC258" i="1" s="1"/>
  <c r="V238" i="1"/>
  <c r="AC238" i="1" s="1"/>
  <c r="V233" i="1"/>
  <c r="AC233" i="1" s="1"/>
  <c r="V234" i="1"/>
  <c r="AC234" i="1" s="1"/>
  <c r="V235" i="1"/>
  <c r="AC235" i="1" s="1"/>
  <c r="V262" i="1"/>
  <c r="AC262" i="1" s="1"/>
  <c r="V239" i="1"/>
  <c r="AC239" i="1" s="1"/>
  <c r="V249" i="1"/>
  <c r="AC249" i="1" s="1"/>
  <c r="V194" i="1"/>
  <c r="AC194" i="1" s="1"/>
  <c r="V250" i="1"/>
  <c r="AC250" i="1" s="1"/>
  <c r="V251" i="1"/>
  <c r="AC251" i="1" s="1"/>
  <c r="V265" i="1"/>
  <c r="AC265" i="1" s="1"/>
  <c r="V252" i="1"/>
  <c r="AC252" i="1" s="1"/>
  <c r="V240" i="1"/>
  <c r="AC240" i="1" s="1"/>
  <c r="V195" i="1"/>
  <c r="AC195" i="1" s="1"/>
  <c r="V196" i="1"/>
  <c r="AC196" i="1" s="1"/>
  <c r="V253" i="1"/>
  <c r="AC253" i="1" s="1"/>
  <c r="V236" i="1"/>
  <c r="AC236" i="1" s="1"/>
  <c r="V241" i="1"/>
  <c r="AC241" i="1" s="1"/>
  <c r="V161" i="1"/>
  <c r="AC161" i="1" s="1"/>
  <c r="AC160" i="1"/>
  <c r="V185" i="1"/>
  <c r="AC185" i="1" s="1"/>
  <c r="V144" i="1"/>
  <c r="AC144" i="1" s="1"/>
  <c r="V145" i="1"/>
  <c r="AC145" i="1" s="1"/>
  <c r="V150" i="1"/>
  <c r="AC150" i="1" s="1"/>
  <c r="V164" i="1"/>
  <c r="AC164" i="1" s="1"/>
  <c r="V242" i="1"/>
  <c r="AC242" i="1" s="1"/>
  <c r="V146" i="1"/>
  <c r="AC146" i="1" s="1"/>
  <c r="V231" i="1"/>
  <c r="AC231" i="1" s="1"/>
  <c r="V197" i="1"/>
  <c r="AC197" i="1" s="1"/>
  <c r="V198" i="1"/>
  <c r="AC198" i="1" s="1"/>
  <c r="V193" i="1"/>
  <c r="AC193" i="1" s="1"/>
  <c r="V237" i="1"/>
  <c r="AC237" i="1" s="1"/>
  <c r="V243" i="1"/>
  <c r="AC243" i="1" s="1"/>
  <c r="V244" i="1"/>
  <c r="AC244" i="1" s="1"/>
  <c r="V199" i="1"/>
  <c r="AC199" i="1" s="1"/>
  <c r="V205" i="1"/>
  <c r="AC205" i="1" s="1"/>
  <c r="V245" i="1"/>
  <c r="AC245" i="1" s="1"/>
  <c r="V246" i="1"/>
  <c r="AC246" i="1" s="1"/>
  <c r="V259" i="1"/>
  <c r="AC259" i="1" s="1"/>
  <c r="V206" i="1"/>
  <c r="AC206" i="1" s="1"/>
  <c r="V247" i="1"/>
  <c r="AC247" i="1" s="1"/>
  <c r="V256" i="1"/>
  <c r="AC256" i="1" s="1"/>
  <c r="V257" i="1"/>
  <c r="AC257" i="1" s="1"/>
  <c r="V151" i="1"/>
  <c r="AC151" i="1" s="1"/>
  <c r="V152" i="1"/>
  <c r="AC152" i="1" s="1"/>
  <c r="V153" i="1"/>
  <c r="AC153" i="1" s="1"/>
  <c r="V136" i="1"/>
  <c r="AC136" i="1" s="1"/>
  <c r="V154" i="1"/>
  <c r="AC154" i="1" s="1"/>
  <c r="V260" i="1"/>
  <c r="AC260" i="1" s="1"/>
  <c r="V207" i="1"/>
  <c r="AC207" i="1" s="1"/>
  <c r="V208" i="1"/>
  <c r="AC208" i="1" s="1"/>
  <c r="V261" i="1"/>
  <c r="AC261" i="1" s="1"/>
  <c r="V147" i="1"/>
  <c r="AC147" i="1" s="1"/>
  <c r="V200" i="1"/>
  <c r="AC200" i="1" s="1"/>
  <c r="V130" i="1"/>
  <c r="AC130" i="1" s="1"/>
  <c r="V131" i="1"/>
  <c r="AC131" i="1" s="1"/>
  <c r="V132" i="1"/>
  <c r="AC132" i="1" s="1"/>
  <c r="V201" i="1"/>
  <c r="AC201" i="1" s="1"/>
  <c r="V148" i="1"/>
  <c r="AC148" i="1" s="1"/>
  <c r="V149" i="1"/>
  <c r="AC149" i="1" s="1"/>
  <c r="V119" i="1"/>
  <c r="AC119" i="1" s="1"/>
  <c r="V186" i="1"/>
  <c r="AC186" i="1" s="1"/>
  <c r="V139" i="1"/>
  <c r="AC139" i="1" s="1"/>
  <c r="V140" i="1"/>
  <c r="AC140" i="1" s="1"/>
  <c r="V137" i="1"/>
  <c r="AC137" i="1" s="1"/>
  <c r="V218" i="1"/>
  <c r="AC218" i="1" s="1"/>
  <c r="V227" i="1"/>
  <c r="AC227" i="1" s="1"/>
  <c r="V228" i="1"/>
  <c r="AC228" i="1" s="1"/>
  <c r="V219" i="1"/>
  <c r="AC219" i="1" s="1"/>
  <c r="V209" i="1"/>
  <c r="AC209" i="1" s="1"/>
  <c r="V138" i="1"/>
  <c r="AC138" i="1" s="1"/>
  <c r="V141" i="1"/>
  <c r="AC141" i="1" s="1"/>
  <c r="X138" i="1"/>
  <c r="X209" i="1"/>
  <c r="X219" i="1"/>
  <c r="X228" i="1"/>
  <c r="X227" i="1"/>
  <c r="X218" i="1"/>
  <c r="X137" i="1"/>
  <c r="X140" i="1"/>
  <c r="X139" i="1"/>
  <c r="X186" i="1"/>
  <c r="N186" i="1"/>
  <c r="X119" i="1"/>
  <c r="N119" i="1"/>
  <c r="X149" i="1"/>
  <c r="N149" i="1"/>
  <c r="X148" i="1"/>
  <c r="N148" i="1"/>
  <c r="X201" i="1"/>
  <c r="X132" i="1"/>
  <c r="N132" i="1"/>
  <c r="X131" i="1"/>
  <c r="N131" i="1"/>
  <c r="X130" i="1"/>
  <c r="N130" i="1"/>
  <c r="X200" i="1"/>
  <c r="N200" i="1"/>
  <c r="X147" i="1"/>
  <c r="N147" i="1"/>
  <c r="X261" i="1"/>
  <c r="N261" i="1"/>
  <c r="X208" i="1"/>
  <c r="N208" i="1"/>
  <c r="X207" i="1"/>
  <c r="N207" i="1"/>
  <c r="X260" i="1"/>
  <c r="N260" i="1"/>
  <c r="X154" i="1"/>
  <c r="N154" i="1"/>
  <c r="X136" i="1"/>
  <c r="N136" i="1"/>
  <c r="X153" i="1"/>
  <c r="N153" i="1"/>
  <c r="X152" i="1"/>
  <c r="N152" i="1"/>
  <c r="X151" i="1"/>
  <c r="N151" i="1"/>
  <c r="X257" i="1"/>
  <c r="N257" i="1"/>
  <c r="X256" i="1"/>
  <c r="N256" i="1"/>
  <c r="X247" i="1"/>
  <c r="N247" i="1"/>
  <c r="X206" i="1"/>
  <c r="N206" i="1"/>
  <c r="X259" i="1"/>
  <c r="N259" i="1"/>
  <c r="X246" i="1"/>
  <c r="N246" i="1"/>
  <c r="X245" i="1"/>
  <c r="N245" i="1"/>
  <c r="X205" i="1"/>
  <c r="N205" i="1"/>
  <c r="X199" i="1"/>
  <c r="N199" i="1"/>
  <c r="X244" i="1"/>
  <c r="N244" i="1"/>
  <c r="X243" i="1"/>
  <c r="N243" i="1"/>
  <c r="X237" i="1"/>
  <c r="N237" i="1"/>
  <c r="X193" i="1"/>
  <c r="N193" i="1"/>
  <c r="X198" i="1"/>
  <c r="N198" i="1"/>
  <c r="X197" i="1"/>
  <c r="N197" i="1"/>
  <c r="X231" i="1"/>
  <c r="N231" i="1"/>
  <c r="X146" i="1"/>
  <c r="N146" i="1"/>
  <c r="X242" i="1"/>
  <c r="X164" i="1"/>
  <c r="N164" i="1"/>
  <c r="X150" i="1"/>
  <c r="N150" i="1"/>
  <c r="X145" i="1"/>
  <c r="N145" i="1"/>
  <c r="X144" i="1"/>
  <c r="N144" i="1"/>
  <c r="X185" i="1"/>
  <c r="N185" i="1"/>
  <c r="Y160" i="1"/>
  <c r="X160" i="1"/>
  <c r="N160" i="1"/>
  <c r="Y161" i="1"/>
  <c r="X161" i="1"/>
  <c r="N161" i="1"/>
  <c r="Y241" i="1"/>
  <c r="X241" i="1"/>
  <c r="N241" i="1"/>
  <c r="Y236" i="1"/>
  <c r="X236" i="1"/>
  <c r="N236" i="1"/>
  <c r="Y253" i="1"/>
  <c r="X253" i="1"/>
  <c r="N253" i="1"/>
  <c r="Y196" i="1"/>
  <c r="X196" i="1"/>
  <c r="Y195" i="1"/>
  <c r="X195" i="1"/>
  <c r="N195" i="1"/>
  <c r="Y240" i="1"/>
  <c r="X240" i="1"/>
  <c r="N240" i="1"/>
  <c r="Y252" i="1"/>
  <c r="X252" i="1"/>
  <c r="N252" i="1"/>
  <c r="Y265" i="1"/>
  <c r="X265" i="1"/>
  <c r="N265" i="1"/>
  <c r="Y251" i="1"/>
  <c r="X251" i="1"/>
  <c r="N251" i="1"/>
  <c r="Y250" i="1"/>
  <c r="X250" i="1"/>
  <c r="N250" i="1"/>
  <c r="Y194" i="1"/>
  <c r="X194" i="1"/>
  <c r="N194" i="1"/>
  <c r="Y249" i="1"/>
  <c r="X249" i="1"/>
  <c r="N249" i="1"/>
  <c r="Y239" i="1"/>
  <c r="X239" i="1"/>
  <c r="N239" i="1"/>
  <c r="Y262" i="1"/>
  <c r="X262" i="1"/>
  <c r="N262" i="1"/>
  <c r="Y235" i="1"/>
  <c r="X235" i="1"/>
  <c r="N235" i="1"/>
  <c r="Y234" i="1"/>
  <c r="X234" i="1"/>
  <c r="N234" i="1"/>
  <c r="Y233" i="1"/>
  <c r="X233" i="1"/>
  <c r="N233" i="1"/>
  <c r="Y238" i="1"/>
  <c r="X238" i="1"/>
  <c r="N238" i="1"/>
  <c r="Y258" i="1"/>
  <c r="X258" i="1"/>
  <c r="N258" i="1"/>
  <c r="Y232" i="1"/>
  <c r="X232" i="1"/>
  <c r="N232" i="1"/>
  <c r="Y184" i="1"/>
  <c r="X184" i="1"/>
  <c r="N184" i="1"/>
  <c r="Y183" i="1"/>
  <c r="X183" i="1"/>
  <c r="N183" i="1"/>
  <c r="Y248" i="1"/>
  <c r="X248" i="1"/>
  <c r="N248" i="1"/>
  <c r="Y264" i="1"/>
  <c r="X264" i="1"/>
  <c r="N264" i="1"/>
  <c r="Y263" i="1"/>
  <c r="X263" i="1"/>
  <c r="N263" i="1"/>
  <c r="Y159" i="1"/>
  <c r="X159" i="1"/>
  <c r="N159" i="1"/>
  <c r="Y158" i="1"/>
  <c r="X158" i="1"/>
  <c r="N158" i="1"/>
  <c r="Y157" i="1"/>
  <c r="X157" i="1"/>
  <c r="N157" i="1"/>
  <c r="Y156" i="1"/>
  <c r="X156" i="1"/>
  <c r="N156" i="1"/>
  <c r="Y135" i="1"/>
  <c r="X135" i="1"/>
  <c r="N135" i="1"/>
  <c r="Y143" i="1"/>
  <c r="X143" i="1"/>
  <c r="N143" i="1"/>
  <c r="Y134" i="1"/>
  <c r="X134" i="1"/>
  <c r="N134" i="1"/>
  <c r="Y133" i="1"/>
  <c r="X133" i="1"/>
  <c r="N133" i="1"/>
  <c r="Y142" i="1"/>
  <c r="X142" i="1"/>
  <c r="N142" i="1"/>
  <c r="Y141" i="1"/>
  <c r="X141" i="1"/>
  <c r="N141" i="1"/>
  <c r="Z181" i="1" l="1"/>
  <c r="AA181" i="1" s="1"/>
  <c r="AB181" i="1" s="1"/>
  <c r="AD181" i="1" s="1"/>
  <c r="Z166" i="1"/>
  <c r="AA166" i="1" s="1"/>
  <c r="AB166" i="1" s="1"/>
  <c r="AD166" i="1" s="1"/>
  <c r="Z163" i="1"/>
  <c r="AA163" i="1" s="1"/>
  <c r="AB163" i="1" s="1"/>
  <c r="AD163" i="1" s="1"/>
  <c r="Z155" i="1"/>
  <c r="AA155" i="1" s="1"/>
  <c r="AB155" i="1" s="1"/>
  <c r="AD155" i="1" s="1"/>
  <c r="Z222" i="1"/>
  <c r="AA222" i="1" s="1"/>
  <c r="AB222" i="1" s="1"/>
  <c r="AD222" i="1" s="1"/>
  <c r="Z167" i="1"/>
  <c r="AA167" i="1" s="1"/>
  <c r="AB167" i="1" s="1"/>
  <c r="AD167" i="1" s="1"/>
  <c r="Z46" i="1"/>
  <c r="AA46" i="1" s="1"/>
  <c r="AB46" i="1" s="1"/>
  <c r="AD46" i="1" s="1"/>
  <c r="Z187" i="1"/>
  <c r="AA187" i="1" s="1"/>
  <c r="AB187" i="1" s="1"/>
  <c r="AD187" i="1" s="1"/>
  <c r="Z213" i="1"/>
  <c r="AA213" i="1" s="1"/>
  <c r="AB213" i="1" s="1"/>
  <c r="AD213" i="1" s="1"/>
  <c r="Z190" i="1"/>
  <c r="AA190" i="1" s="1"/>
  <c r="AB190" i="1" s="1"/>
  <c r="AD190" i="1" s="1"/>
  <c r="Z191" i="1"/>
  <c r="AA191" i="1" s="1"/>
  <c r="AB191" i="1" s="1"/>
  <c r="AD191" i="1" s="1"/>
  <c r="Z165" i="1"/>
  <c r="AA165" i="1" s="1"/>
  <c r="AB165" i="1" s="1"/>
  <c r="AD165" i="1" s="1"/>
  <c r="Z173" i="1"/>
  <c r="AA173" i="1" s="1"/>
  <c r="AB173" i="1" s="1"/>
  <c r="AD173" i="1" s="1"/>
  <c r="Z45" i="1"/>
  <c r="AA45" i="1" s="1"/>
  <c r="AB45" i="1" s="1"/>
  <c r="AD45" i="1" s="1"/>
  <c r="Z53" i="1"/>
  <c r="AA53" i="1" s="1"/>
  <c r="AB53" i="1" s="1"/>
  <c r="AD53" i="1" s="1"/>
  <c r="Z182" i="1"/>
  <c r="AA182" i="1" s="1"/>
  <c r="AB182" i="1" s="1"/>
  <c r="AD182" i="1" s="1"/>
  <c r="Z10" i="1"/>
  <c r="AA10" i="1" s="1"/>
  <c r="AB10" i="1" s="1"/>
  <c r="AD10" i="1" s="1"/>
  <c r="Z32" i="1"/>
  <c r="AA32" i="1" s="1"/>
  <c r="AB32" i="1" s="1"/>
  <c r="AD32" i="1" s="1"/>
  <c r="Z51" i="1"/>
  <c r="AA51" i="1" s="1"/>
  <c r="AB51" i="1" s="1"/>
  <c r="AD51" i="1" s="1"/>
  <c r="Z50" i="1"/>
  <c r="AA50" i="1" s="1"/>
  <c r="AB50" i="1" s="1"/>
  <c r="AD50" i="1" s="1"/>
  <c r="Z211" i="1"/>
  <c r="AA211" i="1" s="1"/>
  <c r="AB211" i="1" s="1"/>
  <c r="AD211" i="1" s="1"/>
  <c r="Z188" i="1"/>
  <c r="AA188" i="1" s="1"/>
  <c r="AB188" i="1" s="1"/>
  <c r="AD188" i="1" s="1"/>
  <c r="Z107" i="1"/>
  <c r="AA107" i="1" s="1"/>
  <c r="AB107" i="1" s="1"/>
  <c r="AD107" i="1" s="1"/>
  <c r="Z41" i="1"/>
  <c r="AA41" i="1" s="1"/>
  <c r="AB41" i="1" s="1"/>
  <c r="AD41" i="1" s="1"/>
  <c r="Z204" i="1"/>
  <c r="AA204" i="1" s="1"/>
  <c r="AB204" i="1" s="1"/>
  <c r="AD204" i="1" s="1"/>
  <c r="Z210" i="1"/>
  <c r="AA210" i="1" s="1"/>
  <c r="AB210" i="1" s="1"/>
  <c r="AD210" i="1" s="1"/>
  <c r="Z203" i="1"/>
  <c r="AA203" i="1" s="1"/>
  <c r="AB203" i="1" s="1"/>
  <c r="AD203" i="1" s="1"/>
  <c r="Z25" i="1"/>
  <c r="AA25" i="1" s="1"/>
  <c r="AB25" i="1" s="1"/>
  <c r="AD25" i="1" s="1"/>
  <c r="Z99" i="1"/>
  <c r="AA99" i="1" s="1"/>
  <c r="AB99" i="1" s="1"/>
  <c r="AD99" i="1" s="1"/>
  <c r="Z52" i="1"/>
  <c r="AA52" i="1" s="1"/>
  <c r="AB52" i="1" s="1"/>
  <c r="AD52" i="1" s="1"/>
  <c r="Z220" i="1"/>
  <c r="AA220" i="1" s="1"/>
  <c r="AB220" i="1" s="1"/>
  <c r="AD220" i="1" s="1"/>
  <c r="Z43" i="1"/>
  <c r="AA43" i="1" s="1"/>
  <c r="AB43" i="1" s="1"/>
  <c r="AD43" i="1" s="1"/>
  <c r="Z44" i="1"/>
  <c r="AA44" i="1" s="1"/>
  <c r="AB44" i="1" s="1"/>
  <c r="AD44" i="1" s="1"/>
  <c r="Z221" i="1"/>
  <c r="AA221" i="1" s="1"/>
  <c r="AB221" i="1" s="1"/>
  <c r="AD221" i="1" s="1"/>
  <c r="Z180" i="1"/>
  <c r="AA180" i="1" s="1"/>
  <c r="AB180" i="1" s="1"/>
  <c r="AD180" i="1" s="1"/>
  <c r="Z62" i="1"/>
  <c r="AA62" i="1" s="1"/>
  <c r="AB62" i="1" s="1"/>
  <c r="AD62" i="1" s="1"/>
  <c r="Z189" i="1"/>
  <c r="AA189" i="1" s="1"/>
  <c r="AB189" i="1" s="1"/>
  <c r="AD189" i="1" s="1"/>
  <c r="Z23" i="1"/>
  <c r="AA23" i="1" s="1"/>
  <c r="AB23" i="1" s="1"/>
  <c r="AD23" i="1" s="1"/>
  <c r="Z202" i="1"/>
  <c r="AA202" i="1" s="1"/>
  <c r="AB202" i="1" s="1"/>
  <c r="AD202" i="1" s="1"/>
  <c r="Z230" i="1"/>
  <c r="AA230" i="1" s="1"/>
  <c r="AB230" i="1" s="1"/>
  <c r="AD230" i="1" s="1"/>
  <c r="Z224" i="1"/>
  <c r="AA224" i="1" s="1"/>
  <c r="AB224" i="1" s="1"/>
  <c r="AD224" i="1" s="1"/>
  <c r="Z15" i="1"/>
  <c r="AA15" i="1" s="1"/>
  <c r="AB15" i="1" s="1"/>
  <c r="AD15" i="1" s="1"/>
  <c r="Z162" i="1"/>
  <c r="AA162" i="1" s="1"/>
  <c r="AB162" i="1" s="1"/>
  <c r="AD162" i="1" s="1"/>
  <c r="Z39" i="1"/>
  <c r="AA39" i="1" s="1"/>
  <c r="AB39" i="1" s="1"/>
  <c r="AD39" i="1" s="1"/>
  <c r="Z38" i="1"/>
  <c r="AA38" i="1" s="1"/>
  <c r="AB38" i="1" s="1"/>
  <c r="AD38" i="1" s="1"/>
  <c r="Z255" i="1"/>
  <c r="AA255" i="1" s="1"/>
  <c r="AB255" i="1" s="1"/>
  <c r="AD255" i="1" s="1"/>
  <c r="Z226" i="1"/>
  <c r="AA226" i="1" s="1"/>
  <c r="AB226" i="1" s="1"/>
  <c r="AD226" i="1" s="1"/>
  <c r="Z109" i="1"/>
  <c r="AA109" i="1" s="1"/>
  <c r="AB109" i="1" s="1"/>
  <c r="AD109" i="1" s="1"/>
  <c r="Z42" i="1"/>
  <c r="AA42" i="1" s="1"/>
  <c r="AB42" i="1" s="1"/>
  <c r="AD42" i="1" s="1"/>
  <c r="Z106" i="1"/>
  <c r="AA106" i="1" s="1"/>
  <c r="AB106" i="1" s="1"/>
  <c r="AD106" i="1" s="1"/>
  <c r="Z223" i="1"/>
  <c r="AA223" i="1" s="1"/>
  <c r="AB223" i="1" s="1"/>
  <c r="AD223" i="1" s="1"/>
  <c r="Z9" i="1"/>
  <c r="AA9" i="1" s="1"/>
  <c r="AB9" i="1" s="1"/>
  <c r="AD9" i="1" s="1"/>
  <c r="Z229" i="1"/>
  <c r="AA229" i="1" s="1"/>
  <c r="AB229" i="1" s="1"/>
  <c r="AD229" i="1" s="1"/>
  <c r="Z40" i="1"/>
  <c r="AA40" i="1" s="1"/>
  <c r="AB40" i="1" s="1"/>
  <c r="AD40" i="1" s="1"/>
  <c r="Z16" i="1"/>
  <c r="AA16" i="1" s="1"/>
  <c r="AB16" i="1" s="1"/>
  <c r="AD16" i="1" s="1"/>
  <c r="Z225" i="1"/>
  <c r="AA225" i="1" s="1"/>
  <c r="AB225" i="1" s="1"/>
  <c r="AD225" i="1" s="1"/>
  <c r="Z212" i="1"/>
  <c r="AA212" i="1" s="1"/>
  <c r="AB212" i="1" s="1"/>
  <c r="AD212" i="1" s="1"/>
  <c r="Z257" i="1"/>
  <c r="AA257" i="1" s="1"/>
  <c r="AB257" i="1" s="1"/>
  <c r="AD257" i="1" s="1"/>
  <c r="Z239" i="1"/>
  <c r="AA239" i="1" s="1"/>
  <c r="AB239" i="1" s="1"/>
  <c r="AD239" i="1" s="1"/>
  <c r="Z208" i="1"/>
  <c r="AA208" i="1" s="1"/>
  <c r="AB208" i="1" s="1"/>
  <c r="AD208" i="1" s="1"/>
  <c r="Z133" i="1"/>
  <c r="AA133" i="1" s="1"/>
  <c r="AB133" i="1" s="1"/>
  <c r="AD133" i="1" s="1"/>
  <c r="Z135" i="1"/>
  <c r="AA135" i="1" s="1"/>
  <c r="AB135" i="1" s="1"/>
  <c r="AD135" i="1" s="1"/>
  <c r="Z248" i="1"/>
  <c r="AA248" i="1" s="1"/>
  <c r="AB248" i="1" s="1"/>
  <c r="AD248" i="1" s="1"/>
  <c r="Z198" i="1"/>
  <c r="AA198" i="1" s="1"/>
  <c r="AB198" i="1" s="1"/>
  <c r="AD198" i="1" s="1"/>
  <c r="Z244" i="1"/>
  <c r="AA244" i="1" s="1"/>
  <c r="AB244" i="1" s="1"/>
  <c r="AD244" i="1" s="1"/>
  <c r="Z140" i="1"/>
  <c r="AA140" i="1" s="1"/>
  <c r="AB140" i="1" s="1"/>
  <c r="AD140" i="1" s="1"/>
  <c r="Z185" i="1"/>
  <c r="AA185" i="1" s="1"/>
  <c r="AB185" i="1" s="1"/>
  <c r="AD185" i="1" s="1"/>
  <c r="Z146" i="1"/>
  <c r="AA146" i="1" s="1"/>
  <c r="AB146" i="1" s="1"/>
  <c r="AD146" i="1" s="1"/>
  <c r="Z130" i="1"/>
  <c r="AA130" i="1" s="1"/>
  <c r="AB130" i="1" s="1"/>
  <c r="AD130" i="1" s="1"/>
  <c r="Z148" i="1"/>
  <c r="AA148" i="1" s="1"/>
  <c r="AB148" i="1" s="1"/>
  <c r="AD148" i="1" s="1"/>
  <c r="Z186" i="1"/>
  <c r="AA186" i="1" s="1"/>
  <c r="AB186" i="1" s="1"/>
  <c r="AD186" i="1" s="1"/>
  <c r="Z159" i="1"/>
  <c r="AA159" i="1" s="1"/>
  <c r="AB159" i="1" s="1"/>
  <c r="AD159" i="1" s="1"/>
  <c r="Z265" i="1"/>
  <c r="AA265" i="1" s="1"/>
  <c r="AB265" i="1" s="1"/>
  <c r="AD265" i="1" s="1"/>
  <c r="Z195" i="1"/>
  <c r="AA195" i="1" s="1"/>
  <c r="AB195" i="1" s="1"/>
  <c r="AD195" i="1" s="1"/>
  <c r="Z193" i="1"/>
  <c r="AA193" i="1" s="1"/>
  <c r="AB193" i="1" s="1"/>
  <c r="AD193" i="1" s="1"/>
  <c r="Z246" i="1"/>
  <c r="AA246" i="1" s="1"/>
  <c r="AB246" i="1" s="1"/>
  <c r="AD246" i="1" s="1"/>
  <c r="Z247" i="1"/>
  <c r="AA247" i="1" s="1"/>
  <c r="AB247" i="1" s="1"/>
  <c r="AD247" i="1" s="1"/>
  <c r="Z145" i="1"/>
  <c r="AA145" i="1" s="1"/>
  <c r="AB145" i="1" s="1"/>
  <c r="AD145" i="1" s="1"/>
  <c r="Z197" i="1"/>
  <c r="AA197" i="1" s="1"/>
  <c r="AB197" i="1" s="1"/>
  <c r="AD197" i="1" s="1"/>
  <c r="Z243" i="1"/>
  <c r="AA243" i="1" s="1"/>
  <c r="AB243" i="1" s="1"/>
  <c r="AD243" i="1" s="1"/>
  <c r="Z136" i="1"/>
  <c r="AA136" i="1" s="1"/>
  <c r="AB136" i="1" s="1"/>
  <c r="AD136" i="1" s="1"/>
  <c r="Z207" i="1"/>
  <c r="AA207" i="1" s="1"/>
  <c r="AB207" i="1" s="1"/>
  <c r="AD207" i="1" s="1"/>
  <c r="Z241" i="1"/>
  <c r="AA241" i="1" s="1"/>
  <c r="AB241" i="1" s="1"/>
  <c r="AD241" i="1" s="1"/>
  <c r="Z144" i="1"/>
  <c r="AA144" i="1" s="1"/>
  <c r="AB144" i="1" s="1"/>
  <c r="AD144" i="1" s="1"/>
  <c r="Z164" i="1"/>
  <c r="AA164" i="1" s="1"/>
  <c r="AB164" i="1" s="1"/>
  <c r="AD164" i="1" s="1"/>
  <c r="Z260" i="1"/>
  <c r="AA260" i="1" s="1"/>
  <c r="AB260" i="1" s="1"/>
  <c r="AD260" i="1" s="1"/>
  <c r="Z137" i="1"/>
  <c r="AA137" i="1" s="1"/>
  <c r="AB137" i="1" s="1"/>
  <c r="AD137" i="1" s="1"/>
  <c r="Z141" i="1"/>
  <c r="AA141" i="1" s="1"/>
  <c r="AB141" i="1" s="1"/>
  <c r="AD141" i="1" s="1"/>
  <c r="Z251" i="1"/>
  <c r="AA251" i="1" s="1"/>
  <c r="AB251" i="1" s="1"/>
  <c r="AD251" i="1" s="1"/>
  <c r="Z152" i="1"/>
  <c r="AA152" i="1" s="1"/>
  <c r="AB152" i="1" s="1"/>
  <c r="AD152" i="1" s="1"/>
  <c r="Z227" i="1"/>
  <c r="AA227" i="1" s="1"/>
  <c r="AB227" i="1" s="1"/>
  <c r="AD227" i="1" s="1"/>
  <c r="Z156" i="1"/>
  <c r="AA156" i="1" s="1"/>
  <c r="AB156" i="1" s="1"/>
  <c r="AD156" i="1" s="1"/>
  <c r="Z232" i="1"/>
  <c r="AA232" i="1" s="1"/>
  <c r="AB232" i="1" s="1"/>
  <c r="AD232" i="1" s="1"/>
  <c r="Z233" i="1"/>
  <c r="AA233" i="1" s="1"/>
  <c r="AB233" i="1" s="1"/>
  <c r="AD233" i="1" s="1"/>
  <c r="Z142" i="1"/>
  <c r="AA142" i="1" s="1"/>
  <c r="AB142" i="1" s="1"/>
  <c r="AD142" i="1" s="1"/>
  <c r="Z242" i="1"/>
  <c r="AA242" i="1" s="1"/>
  <c r="AB242" i="1" s="1"/>
  <c r="AD242" i="1" s="1"/>
  <c r="Z119" i="1"/>
  <c r="AA119" i="1" s="1"/>
  <c r="AB119" i="1" s="1"/>
  <c r="AD119" i="1" s="1"/>
  <c r="Z218" i="1"/>
  <c r="AA218" i="1" s="1"/>
  <c r="AB218" i="1" s="1"/>
  <c r="AD218" i="1" s="1"/>
  <c r="Z250" i="1"/>
  <c r="AA250" i="1" s="1"/>
  <c r="AB250" i="1" s="1"/>
  <c r="AD250" i="1" s="1"/>
  <c r="Z256" i="1"/>
  <c r="AA256" i="1" s="1"/>
  <c r="AB256" i="1" s="1"/>
  <c r="AD256" i="1" s="1"/>
  <c r="Z149" i="1"/>
  <c r="AA149" i="1" s="1"/>
  <c r="AB149" i="1" s="1"/>
  <c r="AD149" i="1" s="1"/>
  <c r="Z209" i="1"/>
  <c r="AA209" i="1" s="1"/>
  <c r="AB209" i="1" s="1"/>
  <c r="AD209" i="1" s="1"/>
  <c r="Z249" i="1"/>
  <c r="AA249" i="1" s="1"/>
  <c r="AB249" i="1" s="1"/>
  <c r="AD249" i="1" s="1"/>
  <c r="Z143" i="1"/>
  <c r="AA143" i="1" s="1"/>
  <c r="AB143" i="1" s="1"/>
  <c r="AD143" i="1" s="1"/>
  <c r="Z253" i="1"/>
  <c r="AA253" i="1" s="1"/>
  <c r="AB253" i="1" s="1"/>
  <c r="AD253" i="1" s="1"/>
  <c r="Z245" i="1"/>
  <c r="AA245" i="1" s="1"/>
  <c r="AB245" i="1" s="1"/>
  <c r="AD245" i="1" s="1"/>
  <c r="Z200" i="1"/>
  <c r="AA200" i="1" s="1"/>
  <c r="AB200" i="1" s="1"/>
  <c r="AD200" i="1" s="1"/>
  <c r="Z237" i="1"/>
  <c r="AA237" i="1" s="1"/>
  <c r="AB237" i="1" s="1"/>
  <c r="AD237" i="1" s="1"/>
  <c r="Z194" i="1"/>
  <c r="AA194" i="1" s="1"/>
  <c r="AB194" i="1" s="1"/>
  <c r="AD194" i="1" s="1"/>
  <c r="Z263" i="1"/>
  <c r="AA263" i="1" s="1"/>
  <c r="AB263" i="1" s="1"/>
  <c r="AD263" i="1" s="1"/>
  <c r="Z184" i="1"/>
  <c r="AA184" i="1" s="1"/>
  <c r="AB184" i="1" s="1"/>
  <c r="AD184" i="1" s="1"/>
  <c r="Z132" i="1"/>
  <c r="AA132" i="1" s="1"/>
  <c r="AB132" i="1" s="1"/>
  <c r="AD132" i="1" s="1"/>
  <c r="Z228" i="1"/>
  <c r="AA228" i="1" s="1"/>
  <c r="AB228" i="1" s="1"/>
  <c r="AD228" i="1" s="1"/>
  <c r="Z235" i="1"/>
  <c r="AA235" i="1" s="1"/>
  <c r="AB235" i="1" s="1"/>
  <c r="AD235" i="1" s="1"/>
  <c r="Z252" i="1"/>
  <c r="AA252" i="1" s="1"/>
  <c r="AB252" i="1" s="1"/>
  <c r="AD252" i="1" s="1"/>
  <c r="Z205" i="1"/>
  <c r="AA205" i="1" s="1"/>
  <c r="AB205" i="1" s="1"/>
  <c r="AD205" i="1" s="1"/>
  <c r="Z259" i="1"/>
  <c r="AA259" i="1" s="1"/>
  <c r="AB259" i="1" s="1"/>
  <c r="AD259" i="1" s="1"/>
  <c r="Z139" i="1"/>
  <c r="AA139" i="1" s="1"/>
  <c r="AB139" i="1" s="1"/>
  <c r="AD139" i="1" s="1"/>
  <c r="Z261" i="1"/>
  <c r="AA261" i="1" s="1"/>
  <c r="AB261" i="1" s="1"/>
  <c r="AD261" i="1" s="1"/>
  <c r="Z231" i="1"/>
  <c r="AA231" i="1" s="1"/>
  <c r="AB231" i="1" s="1"/>
  <c r="AD231" i="1" s="1"/>
  <c r="Z206" i="1"/>
  <c r="AA206" i="1" s="1"/>
  <c r="AB206" i="1" s="1"/>
  <c r="AD206" i="1" s="1"/>
  <c r="Z151" i="1"/>
  <c r="AA151" i="1" s="1"/>
  <c r="AB151" i="1" s="1"/>
  <c r="AD151" i="1" s="1"/>
  <c r="Z161" i="1"/>
  <c r="AA161" i="1" s="1"/>
  <c r="AB161" i="1" s="1"/>
  <c r="AD161" i="1" s="1"/>
  <c r="Z157" i="1"/>
  <c r="AA157" i="1" s="1"/>
  <c r="AB157" i="1" s="1"/>
  <c r="AD157" i="1" s="1"/>
  <c r="Z264" i="1"/>
  <c r="AA264" i="1" s="1"/>
  <c r="AB264" i="1" s="1"/>
  <c r="AD264" i="1" s="1"/>
  <c r="Z131" i="1"/>
  <c r="AA131" i="1" s="1"/>
  <c r="AB131" i="1" s="1"/>
  <c r="AD131" i="1" s="1"/>
  <c r="Z238" i="1"/>
  <c r="AA238" i="1" s="1"/>
  <c r="AB238" i="1" s="1"/>
  <c r="AD238" i="1" s="1"/>
  <c r="Z236" i="1"/>
  <c r="AA236" i="1" s="1"/>
  <c r="AB236" i="1" s="1"/>
  <c r="AD236" i="1" s="1"/>
  <c r="Z219" i="1"/>
  <c r="AA219" i="1" s="1"/>
  <c r="AB219" i="1" s="1"/>
  <c r="AD219" i="1" s="1"/>
  <c r="Z183" i="1"/>
  <c r="AA183" i="1" s="1"/>
  <c r="AB183" i="1" s="1"/>
  <c r="AD183" i="1" s="1"/>
  <c r="Z262" i="1"/>
  <c r="AA262" i="1" s="1"/>
  <c r="AB262" i="1" s="1"/>
  <c r="AD262" i="1" s="1"/>
  <c r="Z240" i="1"/>
  <c r="AA240" i="1" s="1"/>
  <c r="AB240" i="1" s="1"/>
  <c r="AD240" i="1" s="1"/>
  <c r="Z201" i="1"/>
  <c r="AA201" i="1" s="1"/>
  <c r="AB201" i="1" s="1"/>
  <c r="AD201" i="1" s="1"/>
  <c r="Z138" i="1"/>
  <c r="AA138" i="1" s="1"/>
  <c r="AB138" i="1" s="1"/>
  <c r="AD138" i="1" s="1"/>
  <c r="Z234" i="1"/>
  <c r="AA234" i="1" s="1"/>
  <c r="AB234" i="1" s="1"/>
  <c r="AD234" i="1" s="1"/>
  <c r="Z196" i="1"/>
  <c r="AA196" i="1" s="1"/>
  <c r="AB196" i="1" s="1"/>
  <c r="AD196" i="1" s="1"/>
  <c r="Z158" i="1"/>
  <c r="AA158" i="1" s="1"/>
  <c r="AB158" i="1" s="1"/>
  <c r="AD158" i="1" s="1"/>
  <c r="Z258" i="1"/>
  <c r="AA258" i="1" s="1"/>
  <c r="AB258" i="1" s="1"/>
  <c r="AD258" i="1" s="1"/>
  <c r="Z160" i="1"/>
  <c r="AA160" i="1" s="1"/>
  <c r="AB160" i="1" s="1"/>
  <c r="AD160" i="1" s="1"/>
  <c r="Z199" i="1"/>
  <c r="AA199" i="1" s="1"/>
  <c r="AB199" i="1" s="1"/>
  <c r="AD199" i="1" s="1"/>
  <c r="Z147" i="1"/>
  <c r="AA147" i="1" s="1"/>
  <c r="AB147" i="1" s="1"/>
  <c r="AD147" i="1" s="1"/>
  <c r="Z134" i="1"/>
  <c r="AA134" i="1" s="1"/>
  <c r="AB134" i="1" s="1"/>
  <c r="AD134" i="1" s="1"/>
  <c r="Z150" i="1"/>
  <c r="AA150" i="1" s="1"/>
  <c r="AB150" i="1" s="1"/>
  <c r="AD150" i="1" s="1"/>
  <c r="Z153" i="1"/>
  <c r="AA153" i="1" s="1"/>
  <c r="AB153" i="1" s="1"/>
  <c r="AD153" i="1" s="1"/>
  <c r="Z154" i="1"/>
  <c r="AA154" i="1" s="1"/>
  <c r="AB154" i="1" s="1"/>
  <c r="AD154" i="1" s="1"/>
</calcChain>
</file>

<file path=xl/sharedStrings.xml><?xml version="1.0" encoding="utf-8"?>
<sst xmlns="http://schemas.openxmlformats.org/spreadsheetml/2006/main" count="11158" uniqueCount="1887">
  <si>
    <t>PEDIDO</t>
  </si>
  <si>
    <t>Actividad</t>
  </si>
  <si>
    <t>DIRECCION</t>
  </si>
  <si>
    <t>MPIO</t>
  </si>
  <si>
    <t>FECHA INGRESO</t>
  </si>
  <si>
    <t>FECHA INICIO ANS</t>
  </si>
  <si>
    <t>CEDULA</t>
  </si>
  <si>
    <t>CLIENTE</t>
  </si>
  <si>
    <t>TELEFONO</t>
  </si>
  <si>
    <t>ELEMENTO</t>
  </si>
  <si>
    <t>OBSERVACION FENIX</t>
  </si>
  <si>
    <t>R/U</t>
  </si>
  <si>
    <t>SECTOR</t>
  </si>
  <si>
    <t>COORD</t>
  </si>
  <si>
    <t>FECHA</t>
  </si>
  <si>
    <t>ESTADO</t>
  </si>
  <si>
    <t>FECHA LIMITE</t>
  </si>
  <si>
    <t>Dias Cumplimiento</t>
  </si>
  <si>
    <t>Dias Transcurridos</t>
  </si>
  <si>
    <t>Dias Habiles</t>
  </si>
  <si>
    <t>DIFERENCIA DIAS</t>
  </si>
  <si>
    <t>ANS HABIL</t>
  </si>
  <si>
    <t>Dias ANS</t>
  </si>
  <si>
    <t>ANS</t>
  </si>
  <si>
    <t>URBANA</t>
  </si>
  <si>
    <t>I-SERV</t>
  </si>
  <si>
    <t>'CR 48 CL 30 A SUR -</t>
  </si>
  <si>
    <t>Revisor Puntos de Conexión Metrosur</t>
  </si>
  <si>
    <t>Urbano</t>
  </si>
  <si>
    <t xml:space="preserve"> 29-AUG-2025 11:04:45 -- EPMCRMSVPRD Cliente requiere reconsideracin del pedido PED-3107563-B2K9 - 23297339 por cambio de ubicacion del punto. Se solicita punto de conexin para subestacin interior de 300kVA proyecto residencial Ztizen.Pedido automatico desde solicitud de sericio de energa01-Sep-2025 -- Actualizacion masia por pendientes de atencion WO0000003084835</t>
  </si>
  <si>
    <t>MUNICIPIO ENVIGADO</t>
  </si>
  <si>
    <t>'CL 37 SUR CR 45 B -27</t>
  </si>
  <si>
    <t xml:space="preserve"> 29-AUG-2025 13:55:20 -- EPMCRMSVPRD Señor: Alex Ospina    con cedula: 98628677  Solicita con punto de conexin para: nstalarn cargas especiales o aforada Alumbrado publico   en la direccin: CL 37 SUR CR 45 B -27 contrato o ruta: Municipio: Enigado  barrio Alcala Contrato  13117833 telfono:  3014304566   Correo electrnico: alexospina2002yahoo.com. Informacin tcnica:  requiere nieles de corto circuito: NO  tipo de carga: Monofasica La demanda futura en KVA: 9.6 Monofascia Sericio: Oficial Instalaciones actuales: 0. Instalaciones a futuro: 5   Propietario MUNICIPIO ENVIGADO  Nit  890907106-5 9c15a0bf-9737-4eb1-850c-4cc506bc7f17   ID Mgutielu ANS  Pedido automatico desde solicitud de sericio de energa01-Sep-2025 -- Actualizacion masia por pendientes de atencion WO0000003084835</t>
  </si>
  <si>
    <t>LAURA MARIA VASQUEZ SANDOVAL</t>
  </si>
  <si>
    <t>'RURAL_125004765400000012_INT7 CL 23 SUR CR 3 -239</t>
  </si>
  <si>
    <t>Rural</t>
  </si>
  <si>
    <t xml:space="preserve"> 29-AUG-2025 15:41:36 -- EPMCRMSVPRD Luis Miguel Pelez Quintero cc 4519318 Tp QN205-69844  tel 3167538163  correo: mpelaezohming.co  factibilidad sericio nueo lote 43 demanda futura ka 20 -uso residencial- Numero instalacin actuales y totales 1 - si nieles corto circuito- carga monofsica Enigado parcelacin casa ieja contrato 12999426 RURAL125004765400000012INT7 CL 23 SUR CR 3 -239 ENVIGADO  propietario: Laura Maria Vsquez Sandoal cc 1017156293 -3167538163  3167538163  id cda1cabf-11b3-467a-95a6-585d9d5a7273  amejale Pedido automatico desde solicitud de sericio de energa01-Sep-2025 -- Actualizacion masia por pendientes de atencion WO0000003084835</t>
  </si>
  <si>
    <t>LUIS MIGUEL PELAEZ QUINTERO</t>
  </si>
  <si>
    <t>'RURAL_125000072000000128_LAS PALMAS ENVIGADO</t>
  </si>
  <si>
    <t xml:space="preserve"> 29-AUG-2025 15:53:32 -- EPMCRMSVPRD Sr.Luis Miguel Pelez Quintero con cdula 4519318  en calidad de electricista con matrcula profesional QN 20569844 telefono:3167538163 correo:mpelaezohming.co solicita un certificado de disponibilidad del sericio en el Enigado parcelacin illas de la candelaria lote 60 se toma como referencia la direccin:RURAL125000072000000128LAS PALMAS ENVIGADOsolicita reconsiderar  23507847 Ealuar aumento de capacidad  para el trafo existente para suplir la carga q se requiere  Tipo de carga: monofsicoCarga requerida en KVA: 37.5Requiere nieles de cortocircuito: SiNmero total de cuentas instalaciones futuras en total: 1Tipo uso: residencialNiel de tensin: 1id cda1cabf-11b3-467a-95a6-585d9d5a7273 amejale Pedido automatico desde solicitud de sericio de energa01-Sep-2025 -- Actualizacion masia por pendientes de atencion WO0000003084835</t>
  </si>
  <si>
    <t>RICARDO YEPES ARISTIZABAL</t>
  </si>
  <si>
    <t xml:space="preserve"> 01-SEP-2025 11:32:01 -- EPMCRMSVPRD Se solicita punto de conexin para le inmueble ubicado en la direccin CL 26 SUR CR 23 A -11 INTERIOR 1  contrato 11270736.a nombre de Ricardo Yepez Aristizabal quien tiene representacin legal con personera Jurdica  sobre las zonas comunes del inmueble Condominio La Ceiba.Pedido automatico desde solicitud de sericio de energa01-Sep-2025 -- Actualizacion masia por pendientes de atencion WO0000003084835</t>
  </si>
  <si>
    <t>ROBINSON ANDRES RODRIGUEZ CORRAL</t>
  </si>
  <si>
    <t>'RURAL_125004504000000000_CR 3 CL 22 SR 109(IN 790)</t>
  </si>
  <si>
    <t xml:space="preserve"> 01-SEP-2025 12:41:31 -- EPMCRMSVPRD Caso 83752 - 12:30 p.m. 1092025 Nombre Titular: Robinson Andrs Rodriguez Corral   CC: 71374492 Tapa o contrato cercano: 11255749 Telfono: 3142037751 Correo: dtabares918gmail.com Estrato: 2 Municipio: Enigado Direccin: RURAL125004504000000000CR 3 CL 22 SR 109IN 790 Id: 9ecf44df-370c-46a5-9711-46b767d64c4e Usuario: mcastgar Nombre Electricista: Daid Tabares Tarjeta tcnica: 105490 CC: 1001505605 Correo:dtabares918gmail.com Telfono: 3142037751 Obseraciones: Sr. Daid Tabares  con cdula 105490 en calidad de electricista con matrcula profesional: 105490      solicita Punto de Conexin para Proisional de obra para instalacin industrial.  en el Municipio: Enigado barrioereda: Uniersidad de ingenieros de antioquia     Estrato: 2  se toma como referencia la direccin:RURAL125004504000000000CR 3 CL 22 SR 109IN 790    Id: 9ecf44df-370c-46a5-9711-46b767d64c4e     Usuario: mcastgar Tipo de carga monofsico o trifasica : monofsico  Carga requerida en KVA:  8 Requiere nieles de cortocircuito: No Tipo de iienda: Comercial  Residencial o para que: Residencial niel de tensin: 1Pedido automatico desde solicitud de sericio de energa01-Sep-2025 -- Actualizacion masia por pendientes de atencion WO0000003084835</t>
  </si>
  <si>
    <t>GABRIEL ANTONIO RAMIREZ CARMONA</t>
  </si>
  <si>
    <t>'CL 54 CR 48 -57</t>
  </si>
  <si>
    <t xml:space="preserve"> 29-AUG-2025 08:57:36 -- EPMCRMSVPRD Sr. Ian Dario Zapata con cdula 71724478 en calidad de electricista con matrcula profesional: 28838 3136922590  albeirodejesus42gmail.com datos propietario obligatorio Nombre Gabriel Antonio Ramirez Carmona cc 8273945 y tel. 3136922590 solicita punto de conexin para montaje de gabinete en el mpio Itagui  barrio Los Naranjos se toma como referencia la direccin CL 54 CR 48 -57 51cf775a-06d5-463d-ab81-bf8a47cbcf8b dsepublaTipo de carga: monofsicoCarga requerida en KVA: 19.5Requiere nieles de cortocircuito: SiNmero total de cuentas:5 Tipo uso: residencial Pedido automatico desde solicitud de sericio de energa01-Sep-2025 -- Actualizacion masia por pendientes de atencion WO0000003084835</t>
  </si>
  <si>
    <t>FABIO ALBERTO VARGAS MORENO</t>
  </si>
  <si>
    <t xml:space="preserve"> 29-AUG-2025 13:12:12 -- EPMCRMSVPRD Sr. Jorge Turizo con cdula 78115292 en calidad de electricista con matrcula profesional: 48825 y propietario Fabio Alberto Vargas Moreno con cdula 70413140 solicita punto de conexin para carga trifasica en el mpio Itagui barrio Centro de la moda se toma como referencia la direccin CL 81 A CR 52 D -94 INTERIOR 201 Tipo de carga: trifsicoDemanda futura en KVA: 14No requiere nieles de cortocircuitoNmero total de cuentas instalaciones futuras en total: 8Tipo uso: ComercialNiel de tensin: 1Tipo de sericio solicitado: Nuea cargaHay red elctrica cercana al predio: NoDistancia en metros: xxTel 3022960207 correo: jorgeturizo1982gmail.com id 1d3157b8-47fc-46ca-a7e1-d18abdcc6a04 wlopezolPedido automatico desde solicitud de sericio de energa01-Sep-2025 -- Actualizacion masia por pendientes de atencion WO0000003084835</t>
  </si>
  <si>
    <t>CARLOS ALBERTO ROCHA</t>
  </si>
  <si>
    <t>'RURAL_163003230500000402</t>
  </si>
  <si>
    <t xml:space="preserve"> 30-AUG-2025 07:40:20 -- EPMCRMSVPRD Propietario solicita legalizar instalacin nuea para cuarto piso iienda es barrio el porenir al lado de la urbanizacin illa sol  Presenta copia de la declaracin y matricula profesional Llamar antes de ir 3116435157 informa que son cuatro iiendas en total.01-Sep-2025 -- Actualizacion masia por pendientes de atencion WO0000003084835</t>
  </si>
  <si>
    <t>SEBASTIAN VEGA ZAPATA</t>
  </si>
  <si>
    <t xml:space="preserve"> 01-SEP-2025 13:55:40 -- EPMCRMSVPRD Sr. Albaro Marin con cdula 70049874 en calidad de electricista con matrcula profesional: 70049874-23698datos propietario obligatorio Nombre Sebastin Vega Zapata cc 1146436632 y tel 3146227955 o al 3001657175. solicita punto de conexin para es para un gabinete en el mpio ITAGUI barrio EL ROSARIO se toma como referencia la direccin CL 46 E CR 59 C -61 INTERIOR 107  ITAGUI ANTIOQUIATipo de carga: monofsicoCarga requerida en KVA: 20Requiere nieles de cortocircuito: SiNoNmero total de cuentas instalaciones futuras en total: 7Tipo uso: ResidencialNiel de tensin: 1Pedido automatico desde solicitud de sericio de energa01-Sep-2025 -- Actualizacion masia por pendientes de atencion WO0000003084835</t>
  </si>
  <si>
    <t>PRUDENCIO STEVEN HINESTROZA MURILLO</t>
  </si>
  <si>
    <t>'CL 39 B CR 110 -159</t>
  </si>
  <si>
    <t xml:space="preserve"> 29-AUG-2025 08:42:13 -- EPMCRMSVPRD Se presenta Prudencio Steen Hinestroza Murillo con cedula 11805435 para ingresar solicitud de punto de conexin para aumento de capacidad sobre medidor de energa existente  presenta factura de energa con el contrato 12859389 de la direccin CL 39 B CR 110 -159 en Medelln a presenta solicitud diligenciada copia de la cdula celular 3122414074.Pedido automatico desde solicitud de sericio de energa01-Sep-2025 -- Actualizacion masia por pendientes de atencion WO0000003084835</t>
  </si>
  <si>
    <t>JOHN EDISON ALVAREZ QUINCHIA</t>
  </si>
  <si>
    <t>'CR 88 CL 27 -91</t>
  </si>
  <si>
    <t xml:space="preserve"> 29-AUG-2025 08:58:09 -- EPMCRMSVPRD Sr.jhon edison alarez quinchia  con cdula 1152442374 en calidad de  propietario  solicita punto de conexin para instalacin de gabinete para dos contadores   en el mpio medellin belen illa cafe  se toma como referencia la direccin CR 88 CL 27 -91Tipo de carga: monofsicoCarga requerida en KVA: 10Requiere nieles de cortocircuito: NoNmero total de cuentas 2: niel de tension 1 TEL:3015418266 correo:quinchia91hotmail.comtipo de uso residencial ID:9466a3c1-7b2f-4f20-85a6-f5be6e744057dobrmosqPedido automatico desde solicitud de sericio de energa01-Sep-2025 -- Actualizacion masia por pendientes de atencion WO0000003084835</t>
  </si>
  <si>
    <t>J&amp;J BIENES RAICES S.A.S</t>
  </si>
  <si>
    <t>'CL 32 E CR 76 -103</t>
  </si>
  <si>
    <t xml:space="preserve"> 29-AUG-2025 09:04:30 -- EPMCRMSVPRD DGITAL PTO DE CONEXIN SEGN RADICADO CON FORMATO E1 SOLICITA FACTIBILIDAD PARA PUNTO DE CONEXIN PROYECTO LOS ALMENDROS PARA LA DIRECCIN CL 32 E CR 76 -103 EN MEDELLIN - CARGA TOTAL A INSTALAR EN KVA 112 BIFSICA - TIPO USO: COMERCIAL -RESIDENCIAL.Pedido automatico desde solicitud de sericio de energa01-Sep-2025 -- Actualizacion masia por pendientes de atencion WO0000003084835</t>
  </si>
  <si>
    <t>CENTRO COMERCIAL SANTAFE MEDELLIN</t>
  </si>
  <si>
    <t>'CR 43 A CL 7 SUR -170</t>
  </si>
  <si>
    <t xml:space="preserve"> 29-AUG-2025 09:10:00 -- EPMCRMSVPRD Sra. Surany Cano brinda datos del Sr. Jorge Aguirre Palacio con cdula 98765869 en calidad de electricista con matrcula profesional: AN 205 -123103 datos propietario: Centro comercial Santa F Medelln CH NT: 900351744-1 solicita punto de conexin para instalaciones nueas trafo trifsico de 800 KVA uso comercial en el mpio Medelln barrio  se toma como referencia la direccin CR 43 A CL 7 SUR -170 LOS BALSOS NO.2 MEDELLN ANTIOQUIATipo de carga: trifsicoCarga requerida en KVA: 800 KVARequiere nieles de cortocircuito: SiNmero total de cuentas instalaciones futuras en total: 4 Tipo uso: ComercialNiel de tensin: 1TEL: 3136478725  correo: proyectosgigaelectrogmail.com  fc4f6580-1815-4759-b688-36a7048fe7d2  turangoPedido automatico desde solicitud de sericio de energa01-Sep-2025 -- Actualizacion masia por pendientes de atencion WO0000003084835</t>
  </si>
  <si>
    <t xml:space="preserve"> 29-AUG-2025 09:22:12 -- EPMCRMSVPRD Sra. Surany Cano brinda datos del Sr. Jorge Aguirre Palacio con cdula 98765869 en calidad de electricista con matrcula profesional: AN 205 -123103 datos propietario: Centro comercial Santa F Medelln CH NT: 900351744-1 solicita punto de conexin para trafo trifsico de 112.5 KVA uso comercial en el mpio Medelln barrio Los Balsos se toma como referencia la direccin CR 43 A CL 7 SUR -170 LOS BALSOS NO.2 MEDELLN ANTIOQUIATipo de carga: trifsicoCarga requerida en KVA: 1125 KVARequiere nieles de cortocircuito: SiNmero total de cuentas instalaciones futuras en total: 1 Tipo uso: ComercialNiel de tensin: 1TEL: 3136478725  correo: proyectosgigaelectrogmail.com  fc4f6580-1815-4759-b688-36a7048fe7d2  turangoPedido automatico desde solicitud de sericio de energa01-Sep-2025 -- Actualizacion masia por pendientes de atencion WO0000003084835</t>
  </si>
  <si>
    <t>ESTRUCTURAS SIETE SAS</t>
  </si>
  <si>
    <t>'CR 47 CL 58 -40</t>
  </si>
  <si>
    <t xml:space="preserve"> 29-AUG-2025 11:23:39 -- EPMCRMSVPRD Sr. Luis Alfonso Pelez con cdula 71606338 en calidad de electricista con matrcula profesional: AN 205 08000 datos propietario obligatorio Nombre: Estructuras 777 SAS 900474360-5 solicita punto de conexin para aumento de capacidad a 150 KVA trifsico en el mpio Medelln barrio Buenos Aires se toma como referencia la direccin CR 47 CL 58 -40 LOS NGELES MEDELLN ANTIOQUIATipo de carga: trifsicoCarga requerida en KVA: 150 KVARequiere nieles de cortocircuito: SiNmero total de cuentas instalaciones futuras en total: 1Tipo uso: ComercialNiel de tensin: 1tel: 3147928757  correo: lapj26hotmail.com  ce6baa8d-82f1-4c4a-b25e-6f998ec12f47  turangoPedido automatico desde solicitud de sericio de energa01-Sep-2025 -- Actualizacion masia por pendientes de atencion WO0000003084835</t>
  </si>
  <si>
    <t>LUIS ALBERTO BAENA LENIS</t>
  </si>
  <si>
    <t>'CR 45 CL 50 -60</t>
  </si>
  <si>
    <t xml:space="preserve"> 29-AUG-2025 14:15:35 -- EPMCRMSVPRD SEGN RADICADO N20250120152577 EL CLIENTE LUIS ALBERTO BAENA LENIS CC 71741406 SOLICITA SERVICIO DE ENERGA PARA LA DIRECCIN CR 45 CL 50 -60 MPIO MEDELLIN. CARGA TOTAL A INSTALAR EN KVA 9.6.ANEXOS: SOLICITUD FIRMADA - COPIA CC - FACTURA EPM CONTRATO 858222 - DECLARACION DE CUMPLIMIENTO - MATRICULA ELECT - CONTACTO JOSE DIEGO ALONSO RESTREPO CEL 3216635570 EMAIL jdalonso541hotmail.com01-Sep-2025 -- Actualizacion masia por pendientes de atencion WO0000003084835</t>
  </si>
  <si>
    <t>VILA DECORACION SAS</t>
  </si>
  <si>
    <t xml:space="preserve"> 29-AUG-2025 14:48:38 -- EPMCRMSVPRD  datos del elctrico : DIEGO ANDRES SANCHEZ LONDOÑO  cc:75093715 telfono:3127740750 matricula profesional : CL205-47225datos del propietario : VILA DECORACION S.A.S   cc: 900700190-1 tel : 3127740750  solicita punto de conexin para AUMENTO DE CAPACIDAD en el mpio: MEDELLIN     se toma como referencia la direccin :TRAN 39 D CR 74 B -43 INTERIOR 201  LAURELES MEDELLN ANTIOQUIA  correo electrnico : diegosanchezecnoa.com.co id:8969c023-0454-42bd-b20b-89afb689b23d   usuario : mmontoyl Tipo de carga: monofsicotrifsico : TRIFASICA      Carga requerida en KVA: 22Requiere nieles de cortocircuito: SiNo : no      Nmero total e cuentas instalaciones futuras en total:1 la que se a aumentar    Tipo uso: COMERCIAL          Niel de tensin : 1  Pedido automatico desde solicitud de sericio de energa01-Sep-2025 -- Actualizacion masia por pendientes de atencion WO0000003084835</t>
  </si>
  <si>
    <t>JUAN DAVID ZAPATA SOSSA</t>
  </si>
  <si>
    <t>'CR 43 CL 14 -81</t>
  </si>
  <si>
    <t xml:space="preserve"> 29-AUG-2025 17:18:51 -- EPMCRMSVPRD Sr. Juan Daid Zapata Sossa con cdula 8128602 en calidad de propietario solicita punto de conexin para MONTAJE DE GABINETE Y TRANSFORMADOR en el mpio MEDELLN barrio CASTROPOL se toma como referencia la direccin CR 43 CL 14 -81 CASTROPOL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t>
  </si>
  <si>
    <t>'CL 4 SUR CR 43 A -8</t>
  </si>
  <si>
    <t xml:space="preserve"> 29-AUG-2025 17:19:16 -- EPMCRMSVPRD Sr. Juan Daid Zapata Sossa con cdula 8128602 en calidad de propietario solicita punto de conexin para MONTAJE DE GABINETE Y TRANSFORMADOR en el mpio MEDELLN barrio PATIO BONITO se toma como referencia la direccin CL 4 SUR CR 43 A -8 PATIO BONITO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t>
  </si>
  <si>
    <t>ALIANZA FIDUCIARIA S.A.</t>
  </si>
  <si>
    <t>'CR 28 CL 17 -452</t>
  </si>
  <si>
    <t xml:space="preserve"> 30-AUG-2025 09:28:13 -- EPMCRMSVPRD Sr. Angelica Maria Gonzalez Giraldo con cdula 1093218093 en calidad de electricista con matrcula profesional: QN205-114220datos propietario obligatorio Nombre: ALIANZA FIDUCIARIA S.A. cc: 860531315 y tel: 3015883292 solicita punto de conexin para MONTAJE DE GABINETE en el mpio MEDELLN barrio ASOMADERA NO.2 se toma como referencia la direccin CR 28 CL 17 -452 ASOMADERA NO.2 MEDELLN ANTIOQUIA  correo electrnico :alcowat.comercial1gmail.com   ID: b770cbe5-ca9c-458e-8d0c-ac0732956385  USUARIO : jcorreTipo de carga: trifsicoCarga requerida en KVA: 9.6Requiere nieles de cortocircuito: NoNmero total de cuentas: 6Tipo uso: ComercialNiel de tensin: 1Pedido automatico desde solicitud de sericio de energa01-Sep-2025 -- Actualizacion masia por pendientes de atencion WO0000003084835</t>
  </si>
  <si>
    <t>JORGE ELIECER SANCHEZ ARENAS</t>
  </si>
  <si>
    <t>'CL 18 D CR 89 -11</t>
  </si>
  <si>
    <t xml:space="preserve"> 30-AUG-2025 10:05:44 -- EPMCRMSVPRD Sr. Mariano Chaarra con cdula 71714454 en calidad de electricista con matrcula profesional: 42126 tel.3136636341 correo : mariano10chaarriahotmail.com  Jorge Eliecer Snchez Arenas con cdula 71776442 tel. 3136866293 solicita punto de conexin para montaje de gabinete en el municipio de Medelln barrio Beln Alta ista parte baja se toma como referencia la direccin CL 18 D CR 89 -11 Tipo de carga: monofsico  220VCarga requerida en KVA:16Requiere nieles de cortocircuito: NONmero total de cuentas :4Tipo uso: ResidencialNiel de tensin: 1ID 8154f3fa-430a-4757-b589-06fda38b33efaortizaPedido automatico desde solicitud de sericio de energa01-Sep-2025 -- Actualizacion masia por pendientes de atencion WO0000003084835</t>
  </si>
  <si>
    <t>YOBANI ANTONIO RENGIFO DUARTE</t>
  </si>
  <si>
    <t>'CR 71 CIRC 5 -58</t>
  </si>
  <si>
    <t xml:space="preserve"> 30-AUG-2025 10:49:55 -- EPMCRMSVPRD Sr. Gioanni Antonio Rengifo con cdula  1128472133 en calidad de electricista con matrcula profesional: an205122572  propietario franci elena gonzalez ciro con cc  52218652 solicita punto de conexin para instalacion nuea con gabinete existente de 3 medidores  en el mpio medellin barrio san juan   se toma como referencia la direccin    CR 71 CIR 5 -58Tipo de carga: monofsicoCarga requerida en KVA: 9.5Requiere nieles de cortocircuito: NoNmero total de cuentas 1: niel de tension 1 tipo de uso comercial  tel:3234281008 correo:y.rengifopascualbrao.edu.coID:382ea2b8-8a78-4fd0-bb86-988d7455b1a0 dobrmosq Pedido automatico desde solicitud de sericio de energa01-Sep-2025 -- Actualizacion masia por pendientes de atencion WO0000003084835</t>
  </si>
  <si>
    <t xml:space="preserve"> 01-SEP-2025 08:03:43 -- EPMCRMSVPRD SE REQUIERE PUNTO DE CONEXION PARA SERVICIO DE ENERGIA PROVISIONAL PROYECTO EDIFICIO LA 76 . Carrera 76 32C 06 MEDELLIN CONTACTO John Jaime Yepes Miranda20595823006747670seringelsasgmail.com  Pedido automatico desde solicitud de sericio de energa01-Sep-2025 -- Actualizacion masia por pendientes de atencion WO0000003084835</t>
  </si>
  <si>
    <t>ANDRES MAURICIO GARCIA QUINTERO</t>
  </si>
  <si>
    <t>'CR 9 CL 2 -10</t>
  </si>
  <si>
    <t xml:space="preserve"> 01-SEP-2025 09:27:59 -- EPMCRMSVPRD Sr Andrs Mauricio Garcia Quintero cc: 1036926119 solicita PUNTO DE CONEXION anexa la siguiente informacin: Uso del sericio: Proisional Instalaciones actuales: 0Instalaciones existentes a retirar: 0 Instalaciones a futuro: 1 Demanda total en ka: 15 Tipo de carga: Monofsica Tipo de tramite: Montaje de trafo NO requiere nieles de corto-circuito Niel de tensin de la medida: 1 Hay red elctrica cerca al predio: lo que informe el cliente Tipo de solicitud: Nuea Tipo de sericio solicitado: Nuea carga Medelln Parcelacin Cinturn Verde CR 9 CL 2 -10 No de trafo 1413311 id: a8e6272d-c0da-4fad-a2ac-aab4d45e0a1fesolartecPROPIETARIO: Andrs Mauricio Garcia Quinterocc: 1036926119matricula: AN205-118738tel: 3146940296correo: amaurogarciagmail.comPedido automatico desde solicitud de sericio de energa01-Sep-2025 -- Actualizacion masia por pendientes de atencion WO0000003084835</t>
  </si>
  <si>
    <t>CINDY MARCELA JARAMILLO PRESIGA</t>
  </si>
  <si>
    <t>'TRAN 32 C DIAG 74 D -72</t>
  </si>
  <si>
    <t xml:space="preserve"> 01-SEP-2025 10:03:08 -- EPMCRMSVPRD Sr. Cristian Daid Lotero Gonzalez con cdula 1128415190 en calidad de electricista con matrcula profesional: 99117datos propietario obligatorio Nombre Cindy Marcela Jaramillo cc 1152441808 y tel. 3106201954 solicita punto de conexin para Montaje de gabinete en el mpio Medellin barrio belen alameda se toma como referencia la direccin TRAN 32 C DIAG 74 D -72Tipo de carga: trifsicoCarga requerida en KVA: 22Requiere nieles de cortocircuito: NoNmero total de cuentas 9Tipo uso: residencialNiel de tensin: 1                                                                                                                                                                                                                                                                                                                                                                                                                                                                                                                                                                                                                                                                                                                                                                                                                                                                                                                                                                                                                     cristiandaidloterogmail.com b969dea4-f82f-46ed-bd34-b4493a7e39df rsalazalPedido automatico desde solicitud de sericio de energa01-Sep-2025 -- Actualizacion masia por pendientes de atencion WO0000003084835</t>
  </si>
  <si>
    <t>JORGE ARGEMIRO GIRALDO GIRALDO</t>
  </si>
  <si>
    <t>'RURAL_053729009000580000_TRAN 41 DIAG 74 A -58</t>
  </si>
  <si>
    <t xml:space="preserve"> 01-SEP-2025 10:38:27 -- EPMCRMSVPRD SEGN RADICADO N20250120161572 EL CLIENTE Jorge Argemiro Giraldo Giraldo CC 98553466 SOLICITA PUNTO DE CONEXIN PARA 2 INST. DE USO PROVISIONAL DE LA CONSTRUCCIN PARA LA DIRECCIN CR 79 TRAN 39 -58 LAURALES MPIO MEDELLN - CONTACTO John Jaime Yepes Miranda - CEL 3104534546 - EMAIL seringelsasgmail.com  OBS CLIENTE: Se solicita punto de conexin proisional para proyecto Edificio Laureles. Este esta asociado a la respuesta de punto de conexin 23516800Pedido automatico desde solicitud de sericio de energa01-Sep-2025 -- Actualizacion masia por pendientes de atencion WO0000003084835</t>
  </si>
  <si>
    <t>DIANA PATRICIA TORO ORTIZ</t>
  </si>
  <si>
    <t>'RURAL_147045610000000001</t>
  </si>
  <si>
    <t xml:space="preserve"> 01-SEP-2025 12:00:15 -- EPMCRMSVPRD Sr. Jorge Alonso Velez Giraldo con cdula 98588540 en calidad de electricista con matrcula profesional: 52603  propietario Diana Patricia Toro Ortiz CC : 43554870 Tel : 3002552897solicita punto de conexin para Construccin de redes en el municipio Medelln C. San cristobal da el llano se toma como referencia la direccin RURAL147045610000000000EL LLANO tipo de carga: monofsico demanda futura en KVA: 132 nmero de instalaciones futuras en total 1  tipo uso residencialtel 3004519727 ID da49e6f4-d977-45e5-abb1-a122074c9081 CHENAGIPedido automatico desde solicitud de sericio de energa01-Sep-2025 -- Actualizacion masia por pendientes de atencion WO0000003084835</t>
  </si>
  <si>
    <t>GRUPO MAF SAS</t>
  </si>
  <si>
    <t>'RURAL_053718007000310000_CL 38 CIRC 8 -31</t>
  </si>
  <si>
    <t xml:space="preserve"> 01-SEP-2025 12:23:53 -- EPMCRMSVPRD Sr. Christian Arcon C.C 1020432988 tel:3118620524 MP AN205-120622 correo:christianarconegagmail.com con autorizacin del propietario Grupo MAF sas NIT:901660148-0 representante legal Sra. Luz Beatriz Gomez Rojas C.C 32532159 tel:3135885404solicita punto de conexin por montaje de trafo y gabinetecon demanda futura en KVA 225tipo de carga trifasicasi requiere nieles de cortocircuitode uso comercial y residencialpara 13 medidores en total a futuropara el Mun:medellnBarrio:lauleresdireccin:RURAL053718007000310000CL 38 CIRC 8 -31id:5892b59d-a1c2-4971-8fac-bc1cc1376a78 ccartagsPedido automatico desde solicitud de sericio de energa01-Sep-2025 -- Actualizacion masia por pendientes de atencion WO0000003084835</t>
  </si>
  <si>
    <t>VICTOR HORACIO ZULUAGA BOTERO</t>
  </si>
  <si>
    <t xml:space="preserve"> 01-SEP-2025 12:26:59 -- EPMCRMSVPRD Datos propietario obligatorio Nombre Victor Ignacio Zuluaga Botero cc 70694228 y tel. 3144443575 solicita punto de conexin para AUMENTO DE CAPACIDAD en el mpio Medellin  barrioereda Minorista  se toma como referencia la direccin CL 55 A CR 57 -36 INTERIOR 142 b9310a8c-e5eb-4a69-be7c-7d4be5789465 dsepublaTipo de carga: bifasicoCarga requerida en KVA: 16Requiere nieles de cortocircuito: noNmero total de cuentas :1Tipo uso: comercial Pedido automatico desde solicitud de sericio de energa01-Sep-2025 -- Actualizacion masia por pendientes de atencion WO0000003084835</t>
  </si>
  <si>
    <t>DIVI ESTIVEN MEDINA VELASQUEZ</t>
  </si>
  <si>
    <t xml:space="preserve"> 01-SEP-2025 13:17:11 -- EPMCRMSVPRD Sr. Juan Gabriel Granado Herrera con cdula 71312491 en calidad de electricista con matrcula profesional: 68046 tel: 3217234199 correo: granadajuan709gmail.com datos propietario obligatorio Nombre Dii Estien Medina Velsquez cc 1000402872 y tel 3008723155 solicita punto de conexin para montaje de gabinete de 10 contadores en el mpio Medelln barrio Enciso El Pinal se toma como referencia la direccin CR 25 BB CL 56 E -111 INTERIOR 108  Tipo de carga: monofsicoCarga requerida en KVA: 40 KVA.Requiere nieles de cortocircuito: NoNmero total de cuentas instalaciones futuras en total: 10Tipo uso: ResidencialNiel de tensin: 1b0fe87f2-e4cb-4947-b1f2-61f2e155f51b jsalalopPedido automatico desde solicitud de sericio de energa01-Sep-2025 -- Actualizacion masia por pendientes de atencion WO0000003084835</t>
  </si>
  <si>
    <t>FELIX ANTONI JOHAN DE BRUIJN</t>
  </si>
  <si>
    <t>'RURAL_126009500000000063</t>
  </si>
  <si>
    <t xml:space="preserve"> 01-SEP-2025 13:51:29 -- EPMCRMSVPRD Sr. Diego Sanchez con cdula 1037236737 correo en calidad de electricistadatos propietario obligatorio Nombre Felix Antoni Johan de Bruijn cc 6913105 y tel 3148226825en el mpio Medellin barrio Las Palmas se toma como referencia la direccin RURAL126009500000000020126009500000000020Tipo de carga: monofsicoDemanda futura en KVA: 37.5No requiere nieles de cortocircuitoNmero de instalaciones actuales 1 y futuras 2 tipo uso residencial  Tipo de sericio solicitado: Nuea cargaHay red elctrica cercana al predio: SiNoDistancia en metros: xxtel 3148226825 id a1a06c46-461d-48ec-9dee-cbdb7454a86a login mgomezPedido automatico desde solicitud de sericio de energa01-Sep-2025 -- Actualizacion masia por pendientes de atencion WO0000003084835</t>
  </si>
  <si>
    <t>WILLIAM DAVID URIBE BOTERO</t>
  </si>
  <si>
    <t>'CR 75 CL 30 A -19</t>
  </si>
  <si>
    <t xml:space="preserve"> 01-SEP-2025 16:41:31 -- EPMCRMSVPRD Sr. juan pablo Hernndez con cdula 71310937 en calidad de electricista con matrcula profesional: cn 205-67919 telefono:3003678469 correo:direcciondeproyectossoluproyel.comdatos propietario obligatorio: daid Uribe Nombre cc:8359207 y tel:3217117616 solicita punto de conexin para aumento de capacidad en KVA en transformador    830951 es de 112.5 y se requiere 150 KVA-para AGPE en el mpio Medelln barrio belen la palma se toma como referencia la direccin:CR 75 CL 30 A -19Carga requerida en KVA:150Requiere nieles de cortocircuito: SiNmero total de cuentas instalaciones futuras en total:1Tipo uso: comercialNiel de tensin: 1f5464f20-653e-4829-9973-3f0489bcbda7-scanmonPedido automatico desde solicitud de sericio de energa01-Sep-2025 -- Actualizacion masia por pendientes de atencion WO0000003084835</t>
  </si>
  <si>
    <t>RUBEN DARIO TAMAYO RODRIGUEZ</t>
  </si>
  <si>
    <t xml:space="preserve"> 01-SEP-2025 17:54:18 -- EPMCRMSVPRD Sr. Rubn dario Tamayo con cdula 71588933 en calidad de electricista con matrcula profesional: 08071 propietario  Daniel elez Fernando  con cc 1045050323  solicita punto de conexin para aumento de capacidad en el mpio Medelln barrio poblado  se toma como referencia la direccin   CL 10 B CR 28 -79INTERIOR 201Tipo de carga:trifsicoCarga requerida en KVA: 45Requiere nieles de cortocircuito: NoNmero total de cuentas 3: niel de tension 1  tel:3002065738 correo:rubendario59hotmail.comtipo de uso residencial  01c22bf0-7db2-4224-8cd5-7a5e138c1729 Dobrmosq   ID:01c22bf0-7db2-4224-8cd5-7a5e138c1729Pedido automatico desde solicitud de sericio de energa01-Sep-2025 -- Actualizacion masia por pendientes de atencion WO0000003084835</t>
  </si>
  <si>
    <t>TEXTILES RB</t>
  </si>
  <si>
    <t xml:space="preserve"> 01-SEP-2025 18:30:05 -- EPMCRMSVPRD  Nombre Titular: textiles RB Nit: 9003840027 Tapa o contrato cercano: 12355637 Telfono: 3113651861 Correo: ingcarlosjaragmail.com Estrato: Industrial Municipio: medellin Direccin: CR 56 CL 51 -58 INTERIOR 201  Id: 323f33fe-5b94-4013-bcf1-308bb6d9588b Usuario: mcastgar Nombre Electricista: Carlos Jaramillo Tarjeta tcnica: 0520521730  CC: 71590457 Correo: ingcarlosjaragmail.com Telfono: 3113651861Obseraciones: Sr. Carlos Jaramillo con cdula 71590457 en calidad de electricista con matrcula profesional: 0520521730      solicita Punto de Conexin para  la instalacin es industrial.  en el Municipio: medellin barrioereda: san benito     Estrato: industrial  se toma como referencia la direccin:CR 56 CL 51 -58 INTERIOR 201     Id: 323f33fe-5b94-4013-bcf1-308bb6d9588b   Usuario: Mcastgar Tipo de carga monofsico o trifasica : trifasica Carga requerida en KVA: 30 ka Requiere nieles de cortocircuito: no Tipo de iienda: Comercial  Residencial o para que: industrial Nmero total de cuentas instalaciones futuras en total: 3 nueos y 19 existentes niel de tensin: 220 Pedido automatico desde solicitud de sericio de energa01-Sep-2025 -- Actualizacion masia por pendientes de atencion WO0000003084835</t>
  </si>
  <si>
    <t>CONSTRUCCIONES EDIFICIO FENIX SAS</t>
  </si>
  <si>
    <t>'CL 57 SUR CR 43 A -227</t>
  </si>
  <si>
    <t xml:space="preserve"> 29-AUG-2025 08:54:01 -- EPMCRMSVPRD Sr. Jaier Alonso Calle Molina con cdula 98542959 en calidad  electricista con matrcula profesional: AN205-43396   datos propietario CONSTRUCCIONES EDIFICIO FENIX SAS NIT 901945752-4  solicita punto de conexin para AUMETNO DE CAPACIDAD en el mpio SABANETA VIRGEN DEL CARMEN cerca a Mayorca  se toma como referencia contrato 164991  la direccin CL 57 SUR CR 43 A -227  Tipo de carga: trifsicaCarga requerida en KVA: 14Requiere nieles de cortocircuito: NoNmero total de cuentas instalaciones futuras en total: Tipo uso: Residencial  Instalacin actual 1Niel de tensin: 1  tel 3146124269 email jacalle0unal.edu.co   id b4338eff-de94-44d8-ab33-1048b37dc917Mgtielu  MOTIVO DE RECONSIDERACION: El sericio lo requiere trifsico y se lo brindaron monofsico  Por faor llamar antes de ir para un acuerdo de isita gracias Pedido automatico desde solicitud de sericio de energa01-Sep-2025 -- Actualizacion masia por pendientes de atencion WO0000003084835</t>
  </si>
  <si>
    <t>MARTHA LUCIA MONTOYA GIL</t>
  </si>
  <si>
    <t>'RURAL_167055030000000301_167055030000000301</t>
  </si>
  <si>
    <t xml:space="preserve"> 01-SEP-2025 12:52:20 -- EPMCRMSVPRD Sr. Elkin de Jess Galis con cdula 71676438  en calidad de electricista con matrcula profesional: 43450 datos propietario Nombre: Martha Lucia Montoya cc 42820795 y tel: 3138140824 solicita punto de conexin para montaje de gabinete para 6 contadores 5 existentes y 1 a futuro en el mpio Sabaneta ereda CAÑAVERALEJO se toma como referencia la direccin RURAL167055030000000301167055030000000301 CAÑAVERALEJO SABANETA ANTIOQUIATipo de carga: monofsicoCarga requerida en KVA: 15 KVARequiere nieles de cortocircuito: NoNmero total de cuentas instalaciones futuras en total: 6Tipo uso: ResidencialNiel de tensin: 1tel: 3116430099  correo: adrigalebolihotmai.com  417be6ee-ae6c-46f7-8925-f61d7a7633d8  turangoPedido automatico desde solicitud de sericio de energa01-Sep-2025 -- Actualizacion masia por pendientes de atencion WO0000003084835</t>
  </si>
  <si>
    <t>4447068-3182631568</t>
  </si>
  <si>
    <t>3394064-3014304566</t>
  </si>
  <si>
    <t>-3167538163</t>
  </si>
  <si>
    <t>4483149-3000739309</t>
  </si>
  <si>
    <t>5836653-3142037751</t>
  </si>
  <si>
    <t>-3136922590</t>
  </si>
  <si>
    <t>-3022960207</t>
  </si>
  <si>
    <t>-3116435157</t>
  </si>
  <si>
    <t>-3012388098</t>
  </si>
  <si>
    <t>-3122414074</t>
  </si>
  <si>
    <t>-3015418266</t>
  </si>
  <si>
    <t>-3006747370</t>
  </si>
  <si>
    <t>4600737-3136478725</t>
  </si>
  <si>
    <t>-3147928757</t>
  </si>
  <si>
    <t>-3216635570</t>
  </si>
  <si>
    <t>4088164-3127740750</t>
  </si>
  <si>
    <t>-3013628811</t>
  </si>
  <si>
    <t>4087254-3021208160</t>
  </si>
  <si>
    <t>-3136636341</t>
  </si>
  <si>
    <t>-3234281008</t>
  </si>
  <si>
    <t>2059582-3006747670</t>
  </si>
  <si>
    <t>-3146940296</t>
  </si>
  <si>
    <t>2779900-3106201954</t>
  </si>
  <si>
    <t>2059582-3104534546</t>
  </si>
  <si>
    <t>4385949-3004519727</t>
  </si>
  <si>
    <t>-3118620524</t>
  </si>
  <si>
    <t>2510747-3147498371</t>
  </si>
  <si>
    <t>0-3008723155</t>
  </si>
  <si>
    <t>-3148226825</t>
  </si>
  <si>
    <t>-3003678469</t>
  </si>
  <si>
    <t>2978997-3002065738</t>
  </si>
  <si>
    <t>3227733-3113651861</t>
  </si>
  <si>
    <t>-3146124269</t>
  </si>
  <si>
    <t>3273997-3116430099</t>
  </si>
  <si>
    <t>'CR 48 CL 100 C SUR -'</t>
  </si>
  <si>
    <t xml:space="preserve"> </t>
  </si>
  <si>
    <t>MUNICIPIO DE CALDAS</t>
  </si>
  <si>
    <t>ENECNX</t>
  </si>
  <si>
    <t xml:space="preserve"> 03-SEP-2025 08:22:36 -- EAVENDAN Radicado 20250120162994 de Carlos Mario Gairia secretario de despacho municipio de Caldas solicita disponibilidad del sericio de energa para el proyecto Estudios diseños adquisicin implementacin y modernizacin de la cobertura del circuito cerrado de teleisin - sistema integrado de emergencias y seguridad SIES municipio de Caldas esto con el fin de energizar los puntos de cmara y se permita el uso de la infraestructura para el medio de transmisin fibra ptica</t>
  </si>
  <si>
    <t>Mauricio Andres Hurtado Mazo</t>
  </si>
  <si>
    <t xml:space="preserve"> 05-SEP-2025 10:59:17 -- WSUAREBE Presentan solicitud de factibilidad punto de conexin para legalizar sericio de energa en un tercer piso existe instalado gabinete de 6 puestos pero hasta el tercer piso ser instalado faor llamar a 3193341688 - 5883313.</t>
  </si>
  <si>
    <t>Irma Luz Escobar Angel</t>
  </si>
  <si>
    <t xml:space="preserve"> 04-SEP-2025 15:34:04 -- EPMCRMSVPRD Sr. Desiderio Cuero con cdula 15251978 correo en calidad de electricistadatos propietario obligatorio Nombre Irma Luz Escobar Angel cc 43478395 y tel 3102940791  instalacin de gabinete en el mpio Caldas barrio La Playita se toma como referencia la direccin CL 132 A SUR CR 47 -10 INTERIOR 301 Tipo de carga: monofsicotrifsicoDemanda futura en KVA: 2No requiere nieles de cortocircuitoNmero de instalaciones actuales 2 y futuras 5 tipo uso residencialTipo de sericio solicitado: Nuea cargaHay red elctrica cercana al predio: SiDistancia en metros: 5tel 3128295134 id aaf4a323-7002-4322-9427-1f63fac80244 login mgomezPedido automatico desde solicitud de sericio de energa</t>
  </si>
  <si>
    <t>'CL 75 B SUR CR 35 -85'</t>
  </si>
  <si>
    <t>CONSTRUCTORA COLPATRIA S.A.S</t>
  </si>
  <si>
    <t xml:space="preserve"> 03-SEP-2025 10:21:35 -- EPMCRMSVPRD Sr. luis miguel rios hincapie  con cdula 1088020134  en calidad de electricista con matrcula profesional: RS205134340 datos propietario constructora colpatria sas nit: 860058070  solicita renoacin  de  punto de conexin para proyecto  22894269 CON DIRECCION CL 75 B SUR CR 38 -5   en el mpio sabaneta  se toma como referencia la direccin CL 75 B SUR CR 35 -85 factibilidad punto de conexinTipo de carga: trifsicoCarga requerida en KVA: 150Requiere nieles de cortocircuito: SiNmero total de cuentas: 87Tipo uso: residencial Niel de tensin: 2tel: 3128991160 correo: lriosfleischmannco.comid:5b914ddc-b56a-4cac-bdb7-a59767d5406f kespinopPedido automatico desde solicitud de sericio de energa</t>
  </si>
  <si>
    <t>'CL 49 SUR CR 43 A -26'</t>
  </si>
  <si>
    <t>DEISER ELENA BOTERO</t>
  </si>
  <si>
    <t xml:space="preserve"> 02-SEP-2025 12:29:32 -- EPMCRMSVPRD  datos del elctrico : Daniel Zuluaga    cc: 1036657227  telfono: 3226192294   matricula profesional : AN205-177388datos del propietario : DEISER ELENA BOTERO    cc: 43843671     solicita punto de conexin para reconsideracin las dos instalaciones se piensan independizar en el mismo contador que queden dos contadores  numero de soli : 23507480    en el mpio: enigado     se toma como referencia la direccin :CL 49 SUR CR 43 A -26 correo electrnico : danielzuluagaramirez95gmail.com id:51877644-9078-46c3-8de8-27316ea6e01b  usuario : mmontoyl Tipo de carga: monofsicotrifsico : trifasico        Carga requerida en KVA: 35Requiere nieles de cortocircuito: SiNo : si       Nmero total e cuentas instalaciones futuras en total:1    Tipo uso: industrial             Niel de tensin : 1 Pedido automatico desde solicitud de sericio de energa</t>
  </si>
  <si>
    <t>Cristian  Quintero Marquez</t>
  </si>
  <si>
    <t xml:space="preserve"> 02-SEP-2025 12:48:03 -- EPMCRMSVPRD Electrico Hermes Leon Molina Montoya 3367282 Solicita con punto de conexin para montaje de gabinete  en la direccin: CL 5 SUR CR 84 -82 INTERIOR 201  contrato o ruta:  12913601 Municipio: Medelln barrio o ereda: Manzanillo telfono: 3208168249 Correo electrnico:   karetiegmail.com . Informacin tcnica: requiere nieles de corto circuito: NO   tipo de carga: Monofasica  La demanda futura en KVA: 24 Sericio: Residencial   Instalaciones actuales: 10. Instalaciones a futuro: 35E   CRistian Quintero Marquez   con cedula: 1152456420. Telefono 3208168249    estrato socioeconmico:2   ID bb31e9f3-1e29-4422-8825-20cfc8d635d6 Mgutielu ANSPedido automatico desde solicitud de sericio de energa</t>
  </si>
  <si>
    <t>'CL 48 SUR CR 75 -143'</t>
  </si>
  <si>
    <t>Hernando Arboleda Alvarez</t>
  </si>
  <si>
    <t xml:space="preserve"> 05-SEP-2025 10:14:22 -- EPMCRMSVPRD Sr Juan Penagos en calidad de encargado  con cedula 71421236 solicita  punto de conexin  para  montaje de  gabinete   propietario Hernando Arboleda  Alarez cedula 71525502 tel 3013070812  Electricista Sr Hugo de  Jesus Penagos Cedula 71421381  matricula  profesional 40724 Mpio Medelln correg san  Antonio de  prado  barrio el ergel  parte alta direccin cl 48 sur cr 75 -143 tel 3205724876 correo electrnico penagosjuan89gmail.com id f1ec0a69-ba91-49a9-b755-b838e46a45c0 login Sherrhe  Tipo de carga: monofsico Carga requerida en KVA:  18  Requiere nieles de cortocircuito:No   Tipo de uso: residencial  Nmero total de cuentas: 4 Pedido automatico desde solicitud de sericio de energa</t>
  </si>
  <si>
    <t>'CL 9 CR 40 -29'</t>
  </si>
  <si>
    <t>MENSULA SAS</t>
  </si>
  <si>
    <t xml:space="preserve"> 04-SEP-2025 15:58:01 -- EPMCRMSVPRD Sr. Gabriel Londoño con cdula 71660308 en calidad de electricista con matrcula profesional: AN205-1513 3188590888 londonogabriel2gmail.com datos propietario obligatorio Nombre Mensula SAS nit 800027617  y tel. 3188590888   solicita punto de conexin para INSTALACION DE TRANSFORMADOR PROVISIONAL DE OBRA en el mpio Medellin   barrio Poblado se toma como referencia la direccin CL 9 CR 40 -293fa1d7c3-ba91-4411-8eb2-809679fd7b46 dsepubla Tipo de carga:trifsicoCarga requerida en KVA: 150Requiere nieles de cortocircuito:NONmero total de cuentas:2Tipo uso: INDUSTRIALPedido automatico desde solicitud de sericio de energa</t>
  </si>
  <si>
    <t>'CR 43 E CL 11 A -20'</t>
  </si>
  <si>
    <t>JOEL PABLO ARGUELLO</t>
  </si>
  <si>
    <t xml:space="preserve"> 04-SEP-2025 10:08:35 -- EPMCRMSVPRD Sr. Maribel Torres Cañas con cdula 43578441 en calidad de electricista con matrcula profesional: 2208datos propietario obligatorio Nombre Joel Pablo Arguello cc 410746 y tel 3122950829. solicita punto de conexin para aumento de capacidad para un local esta la acometida en 8 y la requiere a 4 en el mpio MEDELLN barrio MANILA se toma como referencia la direccin CR 43 E CL 11 A -20 MANILA MEDELLN ANTIOQUIATipo de carga: monofsicoCarga requerida en KVA: 16Requiere nieles de cortocircuito: NoNmero total de cuentas instalaciones futuras en total: 1Tipo uso: ComercialNiel de tensin: 1Pedido automatico desde solicitud de sericio de energa</t>
  </si>
  <si>
    <t>'CR 32 CL 36 A -3'</t>
  </si>
  <si>
    <t>JUAN FELIPE MARTINEZ GOMEZ</t>
  </si>
  <si>
    <t>'CL 36 CR 53 -67'</t>
  </si>
  <si>
    <t>Empresas Publicas De Medellin Esp</t>
  </si>
  <si>
    <t xml:space="preserve"> 04-SEP-2025 20:52:03 -- EPMCRMSVPRD Sr. Juan Felipe Cataño con cdula 15505027 en calidad de electricista con matrcula profesional: AN205-28431 tel: 3107805340 correo: ingenieria3ilux.com.co  datos propietario obligatorio Nombre EPM nit 8909049961 y tel 5600590  solicita punto de conexin para diminucin de capacidad actual 800 KVA y requiere 400 KVA en el mpio Medelln barrio Exposiciones se toma como referencia la direccin CL 36 CR 53 -67Tipo de carga: trifsicoCarga requerida en KVA: 400 KVARequiere nieles de cortocircuito: SiNmero total de cuentas instalaciones futuras en total: 1Tipo uso: ComercialNiel de tensin: 160de7329-15e4-4182-a93d-2cbd7304e5f7 jsalalopPedido automatico desde solicitud de sericio de energa</t>
  </si>
  <si>
    <t>'CL 32 C CR 66 B -22'</t>
  </si>
  <si>
    <t>ARQUITECTURA Y CONCRETO S.A.S</t>
  </si>
  <si>
    <t xml:space="preserve"> 03-SEP-2025 11:30:36 -- EPMCRMSVPRD Sr. Francisco Jaier Giraldo Piedrahita con cdula 70091560 en calidad de electricista con matrcula profesional: 05205-00884datos propietario obligatorio Nombre Arquitectura y Concreto nit 800093117 y tel. 3104247383 solicita punto de conexin para Montaje de transformador en el mpio Medellin barrio laureles se toma como referencia la direccin CL 32 C CR 66 B -22 Nota la direccin es CL 32 F CR 65 FTipo de carga: 150 Bifasico y 2 trifasicosCarga requerida en KVA: 225Requiere nieles de cortocircuito: SiNmero total de cuentas 152Tipo uso: ResidencialNiel de tensin: 1  Correo: dibujoconexiongmail.com 274756f3-77f5-4520-b0c9-a117d402217f rsalazal Pedido automatico desde solicitud de sericio de energa</t>
  </si>
  <si>
    <t>'CIRC 2 CR 72 -10'</t>
  </si>
  <si>
    <t>Maria Isabel  Aramburo Mejia</t>
  </si>
  <si>
    <t xml:space="preserve"> 02-SEP-2025 15:38:36 -- EPMCRMSVPRD Solicitud sericio de energa Punto de conexinSr. ANA BARRERA   con cdula 1000539533 en calidad de autorizada de electricista YOSEPHD ARTURO BETANCUR con CC 1037570777 matrcula profesional:  AN205-80683   datos propietario obligatorio MARIA ISABEL ARAMBURO MEJIA CC  Nombre cc 43978757  solicita punto de conexin para AUMENTO DE CAPACIDAD  se toma como referencia contrato 738901 la direccin CIRC 2 CR 72 -10 BOLIVARIANA MEDELLN LAURELES dg a notaria 4 de Laureles Frente de UPBTipo de carga: MonofsicoCarga requerida en KVA: 24Requiere nieles de cortocircuito: NoNmero total de cuentas instalaciones futuras en total: 1Tipo uso: COMERCIAL  Niel de tensin: 1  tel 3187017676 email arturo.betancurproseri.co   id 907f35fd-f8b0-41d7-9e68-e6744703098e  LSIERRAG Pedido automatico desde solicitud de sericio de energa</t>
  </si>
  <si>
    <t>'CR 82 A CL 33 -52'</t>
  </si>
  <si>
    <t>Jorge Argemiro Giraldo Giraldo</t>
  </si>
  <si>
    <t xml:space="preserve"> 04-SEP-2025 14:46:38 -- EPMCRMSVPRD Solicitud del sericio energa SOLICITA PUNTO DE CONEXIN PROVISIONAL PROYECTO Edificio La Castellana PARA LA DIRECCIN CR 82 A CL 33 -52 EN MEDELLIN - CARGA TOTAL A INSTALAR EN KVA 30  BIFASICA Y TRIFASICA - TIPO USO: COMERCIAL Y OTROSPedido automatico desde solicitud de sericio de energaPedido automatico desde solicitud de sericio de energa EL DEFINITIVO SERA 23515808Pedido automatico desde solicitud de sericio de energa</t>
  </si>
  <si>
    <t>'CL 47 CR 2 BB -20'</t>
  </si>
  <si>
    <t>Darwin Cuadros Serna</t>
  </si>
  <si>
    <t xml:space="preserve"> 02-SEP-2025 10:11:39 -- EPMCRMSVPRD Sr.  alcy Arango     con cdula 71190669 tel : 3243398838 correo :  alcyarango4gmail.com   en calidad de electricista con matrcula profesional: CPNTEL28510-71190669 datos propietario obligatorio Nombre:  Darwin Cuadros Serna  cc: 71371076   y tel.3243398838  solicita  punto de conexin para montaje de gabinete   en el mpio medellin  barrio prado centro  se toma como referencia la direccin  cl 47 cr 2 bb -20  id 0aa94890-08fd-4367-b75d-bc342a752fc2 lasquem Tipo de carga: monofsicoCarga requerida en KVA: 8Requiere nieles de cortocircuito: NoNmero total de cuentas instalaciones futuras en total: 3Tipo uso: residencial  Niel de tensin: 1Pedido automatico desde solicitud de sericio de energa</t>
  </si>
  <si>
    <t>'CL 46 CR 32 -34'</t>
  </si>
  <si>
    <t>Julio Ernesto Echeverri Gomez</t>
  </si>
  <si>
    <t xml:space="preserve"> 02-SEP-2025 07:56:55 -- EPMCRMSVPRD Sr. Efrain Gomez Marquez  con cdula 98571863 tel: 3113485977 correo : efraelec40ocloo.com  en calidad de electricista con matrcula profesional: 121358datos propietario obligatorio Nombre iban gomez giraldo  cc: 70694512  y tel.3113485977  solicita punto de conexin para que le indiquen donde puede poner medidor ya que no hay espacio en el gabinete  en el mpio medellin  barrio buenos aires  se toma como referencia la direccin CL 46 CR 32 -34  id 27d0a7b6-e425-4e74-91ee-d875926aa477 lasquem Tipo de carga: monofsicoCarga requerida en KVA: 9.5Requiere nieles de cortocircuito: NoNmero total de cuentas instalaciones futuras en total: 1 Tipo uso: residencial Niel de tensin: 1Pedido automatico desde solicitud de sericio de energa</t>
  </si>
  <si>
    <t>Gabriel Ignacio Alvarez Valderrama</t>
  </si>
  <si>
    <t xml:space="preserve"> 03-SEP-2025 17:05:57 -- EPMCRMSVPRD Sr. Jorge Turizo con cdula 78115292 en calidad de electricista con matrcula profesional: 48825 y propietario Gabriel Alarez con cdula 71717536 solicita punto de conexin para aumento de capacidad en el mpio Medelln barrio La Floresta se toma como referencia la direccin CL 45 CR 79 A -100 INTERIOR 23 Tipo de carga: trifsicoDemanda futura en KVA: 12 Actual: 6No requiere nieles de cortocircuitoNmero total de cuentas instalaciones futuras en total: 1Tipo uso: ComercialNiel de tensin: 1Tipo de sericio solicitado: ampliacin de cargaHay red elctrica cercana al predio: NoDistancia en metros: xxTel 3022960207 correo: jorgeturizo1982gmail.com id 4f0848f6-5e5a-442b-8199-4947c9980a96 wlopezolPedido automatico desde solicitud de sericio de energa</t>
  </si>
  <si>
    <t>Eduin Alberto Berrio Gomez</t>
  </si>
  <si>
    <t xml:space="preserve"> 02-SEP-2025 10:59:27 -- EPMCRMSVPRD Sr. Marcos Ortiz con cdula 71272843 en calidad de electricista con matrcula profesional: AN205110326 y propietario Edwin Berrio con cedula 1044501444 solicita punto de conexin para gabinete en el mpio Medelln Barrio La Floresta se toma como referencia la direccin CR 81 CL 47 -86 INTERIOR 201 Tipo de carga: monofsicoDemanda futura en KVA: 18No requiere nieles de cortocircuitoNmero total de cuentas instalaciones futuras en total: 9Tipo uso: Residencial 6 comerciales 3  Niel de tensin: 1Tipo de sericio solicitado: Nuea cargaHay red elctrica cercana al predio:NoDistancia en metros: xxTel 3113618440 correo: miob21gmail.com id 8be05420-3ecc-497b-864a-62e87e2736f7 wlopezolPedido automatico desde solicitud de sericio de energa</t>
  </si>
  <si>
    <t>Rodrigo Antonio Moreno Restrepo</t>
  </si>
  <si>
    <t xml:space="preserve"> 05-SEP-2025 10:11:26 -- EPMCRMSVPRD Hugo de Jess Gutirrez Snchez con CC: 71726498 Tel: 3136360310 Correo gutierrezsanchez71726gmail.com. en calidad de elctrico a cargo se comunica solicitando punto de conexin para el montaje de un gabinete con 3 medidores entre ellos 2 existentes y 1 a futuro todos de uso residencial no requiere nieles de corto circuito Demanda furura en KVA 5 Tipo de carga Monofsico para el Mpo Medelln CL 54 CR 53 -12 INTERIOR 402   Barrio Tjelo Datos del propietario Sr Rodrigo Antonio Moreno Restrepo con cc 98574846 Id: a700a764-af65-4cee-8ec4-aefcfc5ec018 atuberqu Pedido automatico desde solicitud de sericio de energa</t>
  </si>
  <si>
    <t>'CL 50 A CR 84 -203'</t>
  </si>
  <si>
    <t xml:space="preserve"> 04-SEP-2025 16:22:51 -- EPMCRMSVPRD Sr. Andres Mazo con cdula 1042773449 correo en calidad de electricistadatos propietario obligatorio Nombre EPM  Nit 890904996-1en el mpio Medellin se toma como referencia la direccin CL 50 A CR 84 -203Tipo de carga :trifsicoDemanda futura en KVA: 150Si requiere nieles de cortocircuitoNmero de instalaciones actuales 0 y futuras 1 tipo uso comercialTipo de sericio solicitado: Nuea cargaHay red elctrica cercana al predio: SiDistancia en metros: 10tel 3104537766 id 86cd1256-31d9-44b6-a4ab-350916187d3d login mgomez Pedido automatico desde solicitud de sericio de energa</t>
  </si>
  <si>
    <t>hernan carmona valle</t>
  </si>
  <si>
    <t xml:space="preserve"> 05-SEP-2025 10:46:44 -- COCAMPO Solicitud de factibilidad del sericio de energa elctrica para potencia de 7 KVA para predio ubicado en la Cl 51 Cr 84 -199 parqueadero 20  Unidad Residencial Quintanar de Calasanz  con el fin de instalar acometida elctrica y medidor de energaHernn Carmona Valle3135885404 hernan.carmonaenetel.com.coPedido automatico desde solicitud de sericio de energa</t>
  </si>
  <si>
    <t>'CL 65 CR 56 A -67'</t>
  </si>
  <si>
    <t xml:space="preserve"> 03-SEP-2025 17:19:36 -- EPMCRMSVPRD Sr. Norbey Quintero con cdula 8465339 en calidad de electricista con matrcula profesional: An205-104911  propietario EPM Aguas CC : 890904996-1  solicita punto de conexin para Instalacin nuea zona parrilla en el municipio Medelln B el chagualo se toma como referencia la direccin CL 65 CR 56 A -66 tipo de carga: monofsico demanda futura en KVA: 8 nmero de instalaciones futuras en total 1  tipo uso Comercial tel 3122081282 ID 032cdba2-6ec1-4441-9659-c8e0d5c42048 CHENAGIPedido automatico desde solicitud de sericio de energase comunica el sr norbey Andrey quintero con cc 8465339 solicitando reconsideracin para el ped- 3426473 indica es por reubicacin del pc correo:ingenieraks3.com.co2942212e-be04-48d5-baa3-41c770e6f01b dobrmosq Pedido automatico desde solicitud de sericio de energa</t>
  </si>
  <si>
    <t xml:space="preserve"> 02-SEP-2025 09:44:01 -- EPMCRMSVPRD Sr.  alcy Arango     con cdula 71190669 tel : 3243398838 correo :  alcyarango4gmail.com   en calidad de electricista con matrcula profesional: CPNTEL28510-71190669 datos propietario obligatorio Nombre:  Ian Alberto Serna Ramirez  cc:98559467  y tel.3104275381 solicita reconsideracin punto de conexin 23483602 para aumento de capacidad de  8 a numero 6  en el mpio medellin  barrio prado centro  se toma como referencia la direccin CR 50 C CL 61 -50 INTERIOR 101   id 0aa94890-08fd-4367-b75d-bc342a752fc2 lasquem Tipo de carga: monofsicoCarga requerida en KVA: 5Requiere nieles de cortocircuito: NoNmero total de cuentas instalaciones futuras en total: 1Tipo uso: comersial Niel de tensin: 1Pedido automatico desde solicitud de sericio de energa</t>
  </si>
  <si>
    <t>Laureano De Jesus Perez Sanchez</t>
  </si>
  <si>
    <t xml:space="preserve"> 03-SEP-2025 16:17:39 -- EPMCRMSVPRD  datos del elctrico : Albeiro de jesus gomez elasquez     cc: 70519229  telfono: 3207254074   matricula profesional : 40103datos del propietario : laureano de jesus perez sanchez     cc:6788033      solicita punto de conexin para MONTAJE DE GABINETE    en el mpio: itagui     se toma como referencia la direccin :CR 45 CL 46 -9 INTERIOR 201  ASTURIAS ITAGUI ANTIOQUIA correo electrnico : cesarcheche.1029hotmail.com id:a61c49bc-c727-44da-9667-48192b86756c  usuario : mmontoyl Tipo de carga: monofsicotrifsico : monofasico       Carga requerida en KVA: 16Requiere nieles de cortocircuito: SiNo : no        Nmero total e cuentas instalaciones futuras en total:7     Tipo uso: residencial              Niel de tensin : 1 Pedido automatico desde solicitud de sericio de energa</t>
  </si>
  <si>
    <t>'DIAG 40 CL 42 -51'</t>
  </si>
  <si>
    <t>Carlos Andres Velasquez Ospina</t>
  </si>
  <si>
    <t xml:space="preserve"> 04-SEP-2025 15:22:43 -- EPMCRMSVPRD SEGN RADICADO 20250120165304 CLIENTE Carlos Andres Velasquez Ospina CDULA 10010594 REQUIRE PUNTO DE CONEXIN NOMBRE OBRA TIENDA ARA SAN JOSE  DIRECCIN DIAG 40 CL 42 -51 ITAG. CARGA TOTAL PARA INSTALAR EN KVA 75 - TRIFSICA TIPO DE USO COMERCIAL.OBS SOLICITUD PUNTO DE CONEXION PARA TRANSFORMADOR TRIFASICO DEFINITIVO  75KVA  CON NORMA RA8-028 PROYECTO TIENDAS ARAPedido automatico desde solicitud de sericio de energa</t>
  </si>
  <si>
    <t xml:space="preserve"> 04-SEP-2025 10:47:24 -- EPMCRMSVPRD SEGN RADICADO N 20250120165295 SOLICITA FACTIBILIDAD PARA PUNTO DE CONEXIN PARA TRANFO 316696TRIFASICO PROVISIONAL PROYECTO TIENDAS ARA EL CUAL SE DEJAR COMO DEFINITIVO  DIRECCIN DIAGONAL 40 No 42-51 MPIO ITAGUI CARGA TOTAL A INSTALAR EN KVA 75. CONTACTO CARLOS ANDRES VELASQUEZ OSPINA EMIAL: andreselasquezospinagmail.com CEL: 3113982412Pedido automatico desde solicitud de sericio de energa</t>
  </si>
  <si>
    <t>Jose Gabriel  Ricaurte Toquica</t>
  </si>
  <si>
    <t xml:space="preserve"> 02-SEP-2025 10:28:22 -- LCORREMA En calidad de usuario  requiere factibilidad de punto de conexin para la iienda ubicada en la CL 70 CR 53 -68  en Itag para instalar un medidor de energa para un segundo piso.</t>
  </si>
  <si>
    <t>'CL 80 CR 55 -67'</t>
  </si>
  <si>
    <t>PROMOTORA SAN GABRIEL S.A.S.</t>
  </si>
  <si>
    <t xml:space="preserve"> 02-SEP-2025 09:59:01 -- EPMCRMSVPRD  datos del elctrico : Jorge molina alares    cc:70661484  telfono: 3007787808   matricula profesional : AN205-59243datos del propietario : PROMOTORA SAN GABRIEL    cc: 900845734     solicita punto de conexin para PROVISIONAL DE OBRA      en el mpio: ITAGUI     se toma como referencia la direccin :CL 80 CR 55 -77 SANTA MARIA 3 ITAGUI ANTIOQUIA  correo electrnico : JORGE.MOLINAALVAREZYAHOO.ES id:78841bd2-a807-45c4-a63a-d2b484104a30   usuario : mmontoyl Tipo de carga: monofsicotrifsico : monofasica       Carga requerida en KVA: 20Requiere nieles de cortocircuito: SiNo : no      Nmero total e cuentas instalaciones futuras en total:126   Tipo uso: RESIDENCIAL             Niel de tensin : 1  Pedido automatico desde solicitud de sericio de energa</t>
  </si>
  <si>
    <t>Wilmar Alberto Sucerquia Higuita</t>
  </si>
  <si>
    <t xml:space="preserve"> 02-SEP-2025 16:36:41 -- STOROCAS Usuario en calidad de propietario solicita factibilidad de punto de conexin del sericio de energa para la direccin  CL 55 CR 126 -204 INTERIOR 110  Municipio MEDELLN. Requiere un aumento de capacidad 75KVAPresenta formulario solicitud de factibilidad de sericio de energa diligenciado y firmado. Celular 3022281642NOTA: Faor llamar antes de isitar.</t>
  </si>
  <si>
    <t>'CL 61 A CR 105 F -17'</t>
  </si>
  <si>
    <t>Luz Adriana Ortiz Salinas</t>
  </si>
  <si>
    <t xml:space="preserve"> 03-SEP-2025 14:30:37 -- EPMCRMSVPRD  Anderson Farley Duque Garca con CC 1020455442 Matricula AN205-120242 Tel: 3148295285 Correo a.duque.redesgmail.com en calidad de elctrico a cargo se comunica solicitando punto de conexin para el montaje de un gabinete con 8 medidores entre ellos 1 existes y 7 a futuro de uso residencial No requiere nieles de corto circuito Demanda futura en KVA 10 Tipo de carga Monofsico para el Mpo Medelln CL 61 A CR 105 F -17 Barrio Santa margarita  Datos del propietario Luz Adriana Ortiz Salinas con CC 60289017  iD: ae248989-7853-4ed3-a428-c954c71eece6 atuberqu Pedido automatico desde solicitud de sericio de energa</t>
  </si>
  <si>
    <t>'CL 63 CR 122 -115'</t>
  </si>
  <si>
    <t>Azulema Tuberquia Guerra</t>
  </si>
  <si>
    <t xml:space="preserve"> 02-SEP-2025 16:12:09 -- EPMCRMSVPRD Se presenta tercero en representacin de la señora Azulema Tuberquia Guerra con cdula 39403846 solicitando el sericio de energa HV para la CL 63 CR 122 -115 de Medelln corregimiento de San Cristbal Barrio la Honda anexa formatos de solicitud factura del ecino Retie y cdula telfono: 3103900103. Llamar antes de ir.  Se consulta al tcnico ante el conte.Pedido automatico desde solicitud de sericio de energa</t>
  </si>
  <si>
    <t>'CL 63 CR 142 -70'</t>
  </si>
  <si>
    <t>Sandra Milena Londoño Ramirez</t>
  </si>
  <si>
    <t xml:space="preserve"> 04-SEP-2025 07:11:33 -- EPMCRMSVPRD SE REQUIERE LEGALIZAR 3 VIVIENDAS EN LA DIRECCION calle  63   142 - 70  SAN CRISTOBAL ANEXA FORMATO E1 DECLARACION DE CUMPLIMIENTO COPIA DE CEDULA COPIA DE FACTURA CONTRATO 12259675   CONTACTO Sandra Milena Londoño Ramrez 3127016039RADICA Santiago Ros Ospina3218622490santir79hotmail.comPedido automatico desde solicitud de sericio de energa</t>
  </si>
  <si>
    <t>'RURAL_103014838000000102_103014838000000102'</t>
  </si>
  <si>
    <t>Luis Humberto Riviera Ruiz</t>
  </si>
  <si>
    <t xml:space="preserve"> 04-SEP-2025 12:17:08 -- EPMCRMSVPRD En calidad de autorizado Ian Dario Monsale con CC: 70036215 requiere la legalizacin del sericio par la iienda ubicada en la RURAL103014838000000102103014838000000102. Presenta cedula factura formato de EPM declaracin de cumplimiento matricula profesional A nombre de Luis Humberto Riera  CC: 702531090Pedido automatico desde solicitud de sericio de energa</t>
  </si>
  <si>
    <t>RURAL</t>
  </si>
  <si>
    <t>'RURAL_122018110800000000_122018110800000000'</t>
  </si>
  <si>
    <t>Paula Andrea Gutierrez Isaza</t>
  </si>
  <si>
    <t>'RURAL_125001205000000000_LAS PALMAS ENVIGADO'</t>
  </si>
  <si>
    <t>Juan Sebastian Brito Vidal</t>
  </si>
  <si>
    <t xml:space="preserve"> 05-SEP-2025 11:18:53 -- EPMCRMSVPRD Caso 84459 - 11:08 a.m. 5092025Sr. JUAN SEBASTIAN BRITO VIDAL con cdula 1037641992 en calidad de solicitante  Datos del propietario Nombre: INVERSIONES AT UMBRIA SAS - cc: 900360076 y tel: 6043860157  solicita disponibilidad del sericio para generar trmite de licencia de construccin ante curadura en el mpio Enigado Las palmas - al lado del colegio el Fontan sobre la a la acuarela se toma como referencia la direccin RURAL125001205000000000LAS PALMAS ENVIGADO -tel: 3004555128 - Correo:  juan.britogndw.co - notificacionesgndw.co - id: d555926f-8011-4bb6-b107-953a9de6c20b - yholggPedido automatico desde solicitud de sericio de energa</t>
  </si>
  <si>
    <t>'RURAL_125002210400000000_CL 24 SUR CR 7-45'</t>
  </si>
  <si>
    <t>Alejandro Prieto Uribe</t>
  </si>
  <si>
    <t xml:space="preserve"> 02-SEP-2025 10:51:01 -- EPMCRMSVPRD Elctrico: Alejandro Castro  con cedula: 1036940855.  Solicita con punto de conexin para montaje de gabinete  en la direccin: RURAL125002210400000000CL 24 SUR CR 7-45  contrato o ruta: 12545961  Municipio: Enigado barrio o ereda: Parcelacin Arrayanes  telfono: 3205254241   Correo electrnico: castroalzatealejandrogmail.com. Informacin tcnica: requiere nieles de corto circuito: NO  tipo de carga: Monofasica La demanda futura en KVA: 24 Sericio: Proisional Instalaciones actuales: 0. Instalaciones a futuro: 1 Estrato socioeconmico: 5  Propietario: Alejandro Prieto Uribe   Cedula: 71739277 telfono: 3004594073  ID 04a55cc4-68f1-4bfc-9967-7c249c7b4d2 Mgutielu ANSPedido automatico desde solicitud de sericio de energa</t>
  </si>
  <si>
    <t>'RURAL_125004468200000000_125004468200000000'</t>
  </si>
  <si>
    <t>Bernardo Alfonso Sanchez Zuluaga</t>
  </si>
  <si>
    <t xml:space="preserve"> 02-SEP-2025 12:47:04 -- EPMCRMSVPRD PARA RECONCIDERAR  punto de conexion por aumento de capacidad  23492225 Sr.HERNEY HERNANDEZ MARIN  con cdula 70070329 en calidad de electricista con matrcula profesional: an20596797 propietario catalina isaza con cc 43209362 tel:3113686079 solicita punto de conexin para cambio de proisional a definitio muni enigado da perico  se toma como referencia la direccinTipo de carga: monofsicoCarga requerida en KVA: 12Requiere nieles de cortocircuito: noNmero total de cuentas 1:niel de tension 1 tipo de uso residencial correo:herney.hernandezhotmail.comID:e2b4c52b-8e2b-4b0e-8d24-4d7d7df28e84 AHENLONDa Pedido automatico desde solicitud de sericio de energa</t>
  </si>
  <si>
    <t>'RURAL_126013300000000000_CR 22 CL 16-4 (0732)'</t>
  </si>
  <si>
    <t>CARLOS ANDRES VILLAMIZAR MUÑOZ</t>
  </si>
  <si>
    <t xml:space="preserve"> 02-SEP-2025 08:34:03 -- EPMCRMSVPRD Sr.Carlos andres Villamizar con cdula 98555467 en calidad de electricista con matrcula profesional: 10991223 datos propietario Jorge andres Montoya gomez con cc  1007304273 . solicita punto de conexin para instalacion nuea para montaje de gabinete en el mpio medellin poblado  se toma como referencia la direccin CR 22 CL 16 -4casa 72 ubr milrador del pobladoTipo de carga: monofsicoCarga requerida en KVA: 17Requiere nieles de cortocircuito: NoNmero total de cuentas 1Tipo uso:residencial tel: 3117968418 correo:caillamizargmail.comNiel de tensin: 1   eb2f2242-41c7-4422-a4ef-305efe3d5484 dobrmosqPedido automatico desde solicitud de sericio de energa</t>
  </si>
  <si>
    <t>'RURAL_159128540000000053_SAN JOSE AGUAS LT53'</t>
  </si>
  <si>
    <t>Juan Esteban Correa Lopez</t>
  </si>
  <si>
    <t xml:space="preserve"> 02-SEP-2025 17:54:30 -- EPMCRMSVPRD Sr. Carlos Botero con cdula 71261921 en calidad de electricista con matrcula profesional: MT 71261921-96778 3012240246  carloseboteroggmail.comdatos propietario obligatorio Nombre Juan Esteban Correa cc 1128442258  y tel. 3012240246 solicita punto de conexin para PROVISIONAL DE OBRA en el mpio La Estrella  barrioereda  Parcelacion San Jose de las Aguas se toma como referencia la direccin RURAL159128540000000053SAN JOSE AGUAS LT53a5d55c0c-fd8a-4e17-8d29-b1cf9676f2b5 dsepublATipo de carga: monofsicoCarga requerida en KVA: 15Requiere nieles de cortocircuito: NONmero total de cuentas :1Tipo uso: RESIDENCIALPedido automatico desde solicitud de sericio de energa</t>
  </si>
  <si>
    <t>'RURAL_159161522000000000_LA RAYA ARENERA'</t>
  </si>
  <si>
    <t>Gabriel Jaime Cardona</t>
  </si>
  <si>
    <t xml:space="preserve"> 02-SEP-2025 08:42:59 -- EPMCRMSVPRD el sr Gabriel Jaime Cardona en calidad de encargado con cedula 54256147  solicta la factibilidad de energia para el municipio LA ESTRELLA ereda la raya RURAL159161522000000000LA RAYA ARENERA    jaime1515hotmail.com  tel 3217337740 f8e2d36c-54d5-425e-9636-c9797f085656 ahenlond Pedido automatico desde solicitud de sericio de energa</t>
  </si>
  <si>
    <t>'RURAL_161023030000000401_161023030000000401'</t>
  </si>
  <si>
    <t>Fray Edilson Mazo Martinez</t>
  </si>
  <si>
    <t xml:space="preserve"> 04-SEP-2025 10:12:54 -- EPMCRMSVPRD Fray Edilson Mazo Martinez C.C 3662972 en calidad de propietario solicita legalizar sericio de energa para la direccin RURAL161023030000000301161023030000000301 Municipio de Caldas Vereda la chuscala presenta solicitud C-024 firmada y diligenciada copia de la cdula declaracin de cumplimiento RETIE copia de la tarjeta profesional y cdula del electricista y factura del ecino contrato nmero 13187446. Celular 3104531517 usuario solicita ser contactado antes de la isita.Pedido automatico desde solicitud de sericio de energa</t>
  </si>
  <si>
    <t>'RURAL_161096019000000004_Prov.Vda La Salada Vía Ja'</t>
  </si>
  <si>
    <t>Alex Ospina</t>
  </si>
  <si>
    <t xml:space="preserve"> 04-SEP-2025 07:17:06 -- EPMCRMSVPRD Segn radicado 20250120164408e solicita factibilidad de punto de conexin  para el sericio de energa de la Planta de Tratamiento de Agua Potable PTAP de la ereda La Salada del municipio de Caldas Antioquia ubicada en la ia jacodromo subiendo por calle ieja 200 mts despus del deposito de contenedores plasticos para lo cual se anexa el formato de solicitud de disponibilidad de energa.  Contacto: Alex Ospina Cel: 3014304566 Email: alexospina2002yahoo.comPedido automatico desde solicitud de sericio de energa</t>
  </si>
  <si>
    <t>3788500-3116727987</t>
  </si>
  <si>
    <t>5883313-3193161688</t>
  </si>
  <si>
    <t xml:space="preserve"> -3128295134</t>
  </si>
  <si>
    <t>6439080-3128991160</t>
  </si>
  <si>
    <t>3221755-3226192294</t>
  </si>
  <si>
    <t xml:space="preserve"> -3208168249</t>
  </si>
  <si>
    <t>2863419-3205724876</t>
  </si>
  <si>
    <t>2667469-3188590888</t>
  </si>
  <si>
    <t>5802150-3122950829</t>
  </si>
  <si>
    <t xml:space="preserve"> -3103920461</t>
  </si>
  <si>
    <t>3808080-3107805340</t>
  </si>
  <si>
    <t>3123618-3104247383</t>
  </si>
  <si>
    <t>6042848-3187017676</t>
  </si>
  <si>
    <t xml:space="preserve"> -3163486066</t>
  </si>
  <si>
    <t>2267275-3243398838</t>
  </si>
  <si>
    <t xml:space="preserve"> -3113445977</t>
  </si>
  <si>
    <t>2916637-3022960207</t>
  </si>
  <si>
    <t xml:space="preserve"> -3113618440</t>
  </si>
  <si>
    <t xml:space="preserve"> -3136360310</t>
  </si>
  <si>
    <t>4444115-3104537766</t>
  </si>
  <si>
    <t xml:space="preserve"> -3135885404</t>
  </si>
  <si>
    <t>4444115-3122081282</t>
  </si>
  <si>
    <t>2063803-3104275381</t>
  </si>
  <si>
    <t xml:space="preserve"> -3022412260</t>
  </si>
  <si>
    <t xml:space="preserve"> -3113982412</t>
  </si>
  <si>
    <t xml:space="preserve"> -3014860066</t>
  </si>
  <si>
    <t>4449143-3007787808</t>
  </si>
  <si>
    <t xml:space="preserve"> -3022281642</t>
  </si>
  <si>
    <t xml:space="preserve"> -3148295285</t>
  </si>
  <si>
    <t xml:space="preserve"> -3103900103</t>
  </si>
  <si>
    <t xml:space="preserve"> -3127016039</t>
  </si>
  <si>
    <t xml:space="preserve"> -3006067836</t>
  </si>
  <si>
    <t xml:space="preserve"> -3007752827</t>
  </si>
  <si>
    <t xml:space="preserve"> -3004555128</t>
  </si>
  <si>
    <t>5795830-3205254241</t>
  </si>
  <si>
    <t xml:space="preserve"> -3113686079</t>
  </si>
  <si>
    <t xml:space="preserve"> -3117968418</t>
  </si>
  <si>
    <t xml:space="preserve"> -3012240246</t>
  </si>
  <si>
    <t xml:space="preserve"> -3217337740</t>
  </si>
  <si>
    <t xml:space="preserve"> -3104531517</t>
  </si>
  <si>
    <t xml:space="preserve"> -3014304566</t>
  </si>
  <si>
    <t>SANTIAGO - GONZALO</t>
  </si>
  <si>
    <t>SANTIAGO</t>
  </si>
  <si>
    <t>CL 26 SUR CR 23 A -11 (INT 1 )</t>
  </si>
  <si>
    <t>CL 81 A CR 52 D -94 (INT 201 )</t>
  </si>
  <si>
    <t>CL 46 E CR 59 C -61 (INT 107 )</t>
  </si>
  <si>
    <t>TRAN 39 D CR 74 B -43 (INT 201 )</t>
  </si>
  <si>
    <t>CR 76 CL 32 C -6 (INT 5 )</t>
  </si>
  <si>
    <t>CL 55 A CR 57 -36 (INT 142 )</t>
  </si>
  <si>
    <t>CR 25 BB CL 56 E -111 (INT 108 )</t>
  </si>
  <si>
    <t>CL 10 B CR 28 -79 (INT 201 )</t>
  </si>
  <si>
    <t>CR 56 CL 51 -58 (INT 201 )</t>
  </si>
  <si>
    <t>CL 129 SUR CR 56 -61 (INT 308 )'</t>
  </si>
  <si>
    <t>CL 132 A SUR CR 47 -10 (INT 301 )'</t>
  </si>
  <si>
    <t>CL 5 SUR CR 84 -82 (INT 201 )'</t>
  </si>
  <si>
    <t>CL 45 CR 79 A -100 (INT 23 )'</t>
  </si>
  <si>
    <t>CR 81 CL 47 -86 (INT 201 )'</t>
  </si>
  <si>
    <t>CL 54 CR 53 -12 (INT 402 )'</t>
  </si>
  <si>
    <t>CL 51 CR 84 -199 (INT 12 )'</t>
  </si>
  <si>
    <t>CR 50 C CL 61 -50 (INT 101 )'</t>
  </si>
  <si>
    <t>CR 45 CL 46 -9 (INT 201 )'</t>
  </si>
  <si>
    <t>CL 70 CR 53 -68 (INT 201 )'</t>
  </si>
  <si>
    <t>CL 55 CR 126 -204 (INT 110 )'</t>
  </si>
  <si>
    <t>MED</t>
  </si>
  <si>
    <t>SAB</t>
  </si>
  <si>
    <t>CAL</t>
  </si>
  <si>
    <t>ENV</t>
  </si>
  <si>
    <t>ITA</t>
  </si>
  <si>
    <t>LA EST</t>
  </si>
  <si>
    <t>OK</t>
  </si>
  <si>
    <t>GONZALO</t>
  </si>
  <si>
    <t>OCCIDENTE</t>
  </si>
  <si>
    <t>'CR 43 A CL 38 A SUR -34'</t>
  </si>
  <si>
    <t>CENTRO SUR S.A.S</t>
  </si>
  <si>
    <t xml:space="preserve"> 05-09-2025 14:09:04-ARAMIREPMOD-Dar cumplido 28-AUG-2025 09:20:33 -- EPMCRMSVPRD  datos del elctrico : mauricio Arroyae Atehorta  cc:71262365 telfono:3213935325 matricula profesional :AN205-63843datos del propietario : constructora centro sur   cc:811037405-1    solicita punto de conexin para montaje de transformador en el mpio: enigado     se toma como referencia la direccin :CR 43 A CL 38 A SUR -34 ALCALA ENVIGADO ANTIOQUIA   correo electrnico : mauricioarroyae.actgmail.com id:7e88b039-34e4-4ddf-8359-434ab4736f53   usuario : mmontoyl Tipo de carga: monofsicotrifsico :trifasico     Carga requerida en KVA: 112.5 Requiere nieles de cortocircuito: SiNo : si    Nmero total e cuentas instalaciones futuras en total: 4  Tipo uso: comercial        Niel de tensin : 1  Pedido automatico desde solicitud de sericio de energa01-Sep-2025 -- Actualizacion masia por pendientes de atencion WO0000003084835</t>
  </si>
  <si>
    <t>JHON JAIRO GOMEZ QUINTERO</t>
  </si>
  <si>
    <t xml:space="preserve"> 08-09-2025 08:38:51-DGRANADOMOD-DAR CUMPLIDODIEGO GRANADOS 04-09-2025 09:03:28--ARAMIREPMOD-Se coordina isita para identificar la bodega dentro de la ciudadela.Adolfo 27-AUG-2025 09:26:27 -- EPMCRMSVPRD SEGN RADICADO N EL CLIENTE INVERSIONES METROPOLITANAS S.A.S NIT 800.230.032- SOLICITA FACTIBILIDAD PARA PUNTO DE CONEXIN DIRECCIN CL 44 CR 42 -101  MPIO ITAGUI. SE SOLICITA PUNTO DE CONEXIN PARA TRANSFORMADOR EN POSTE TRIFSICO DE 75 KVA. LA BODEGA ES EXISTENTE PERO NO TIENE ENERGA PROPIA SE ALIMENTABA DE UNA BODEGA VECINA..Pedido automatico desde solicitud de sericio de energa01-Sep-2025 -- Actualizacion masia por pendientes de atencion WO0000003084835</t>
  </si>
  <si>
    <t>2593823-3213935325</t>
  </si>
  <si>
    <t xml:space="preserve"> -3128416800</t>
  </si>
  <si>
    <t>SUR</t>
  </si>
  <si>
    <t>CL 44 CR 42 -101 (INT 105 )'</t>
  </si>
  <si>
    <t>'CL 38 A SUR CR 46 -119'</t>
  </si>
  <si>
    <t>Ernesto de Jesus Tangarife Valencia</t>
  </si>
  <si>
    <t xml:space="preserve"> 05-SEP-2025 17:44:11 -- EPMCRMSVPRD Sr. Pablo Sepleda con cdula 98662804 en calidad de electricista con matrcula profesional: AN 205 -41852 datos propietario obligatorio Nombre: Ernesto de Jess Tangarife Valencia cc 70557991 solicita punto de conexin para proyecto 1 local 6 iiendas y una zona comn en el mpio Enigado barrio Alcala se toma como referencia la direccin CL 38 A SUR CR 46 -119 ALCALA ENVIGADO ANTIOQUIATipo de carga: monofsicoCarga requerida en KVA: 15 KVARequiere nieles de cortocircuito: NoNmero total de cuentas instalaciones futuras en total: 8Tipo uso: Residencial y comercialNiel de tensin: 1tel: 3053101040 3007919224  correo: paseospinagmail.com  5e21c0ad-10ca-44d2-b2b3-d04789d6d030  turangoPedido automatico desde solicitud de sericio de energa</t>
  </si>
  <si>
    <t>'CR 65 B CL 25 -46'</t>
  </si>
  <si>
    <t>Luis carlos correa betancur</t>
  </si>
  <si>
    <t xml:space="preserve"> 05-SEP-2025 15:06:23 -- EPMCRMSVPRD Sr  Luis Carlos Correa cc: 98555428 solicita PUNTO DE CONEXION PARA REFORMA POR AUMENTO DE CAPACIDAD anexa la siguiente informacin: Uso del sericio: Comercial Instalaciones actuales: 1 Instalaciones existentes a retirar: 0 Instalaciones a futuro: 1 Demanda total en ka: 24  Tipo de carga: Trifsica Tipo de tramite: Reforma por aumento de capacidad  NO requiere nieles de corto-circuito Niel de tensin de la medida: 1 Hay red elctrica cerca al predio: si Tipo de solicitud: Nuea Tipo de sericio solicitado: Nuea carga  Medelln Barrio Trinidad CR 65 B CL 25 -46 contrato:1336990 id: 88deaa19-57aa-48a5-b391-494ff5293dd7esolartecPROPIETARIO: Luis Carlos Correacc: 98555428tel: 3104551527ELECTRICISTA:Eder Jaier Soto Hernndezcc: 6843704matricula: 72985tel: 3122972641correo: correabluisgmail.comPedido automatico desde solicitud de sericio de energa</t>
  </si>
  <si>
    <t>'CR 77 CL 35 -67'</t>
  </si>
  <si>
    <t>Ruben Dario Arbelaez Ramirez</t>
  </si>
  <si>
    <t xml:space="preserve"> 05-SEP-2025 16:04:37 -- EPMCRMSVPRD Sr. Jess Emilio Madrigal Argaez con cdula 70096257 en calidad de electricista con matrcula profesional: 05205-12960 Ruben Dario Arbelez cc 70099091 y tel  3044352193 solicita punto de conexin para aumento de capacidad para dos contadores existentes  contrato 1023731 1023731 CIRC 8 CR 77 -3 INTERIOR 201  y  1076776  CR 77 CL 35 -67  desea que EPM realice el montaje de transformador en el mpio Medelln barrio Laureles se toma como referencia la direccin  CR 77 CL 35 -67 contrato 1076776 Tipo de carga: trifsicoDemanda futura en KVA: 50Si requiere nieles de cortocircuitoNmero total de cuentas instalaciones futuras en total: 2Tipo uso: ComercialNiel de tensin: 1Tipo de sericio solicitado: ampliacin de cargaTel 3155555465  correo: chuchomadrigalgmail.com  id c1b48a4e-34ba-4646-a8a6-0f2a531cc8c4 agiralonPedido automatico desde solicitud de sericio de energa</t>
  </si>
  <si>
    <t>'CR 84 CL 37 B -175'</t>
  </si>
  <si>
    <t>Cesar Augusto Giraldo Velasquez</t>
  </si>
  <si>
    <t xml:space="preserve"> 05-SEP-2025 15:21:40 -- EPMCRMSVPRD Sr. Jhonatan Steen Hernndez  con cdula 1020439106 en calidad de electricista con correo: cesargiraldo440hotmail.com datos propietario Nombre Cesar Augusto  Giraldo cc 71699239 solicita punto de conexin para Verificar punto conexin para hacer la conexin. en el mpio MEDELLN ANTIOQUIA barrioereda SIMN BOLVAR se toma como referencia la direccin CR 84 CL 37 B -175  tel. 3104190813-3053189172Tipo de carga: monofsicoCarga requerida en KVA: 35Requiere nieles de cortocircuito: NoNmero total de cuentas instalaciones futuras en total: 1Tipo uso: comercial Niel de tensin: 1ID: 1f0a47a2-5c41-46ef-8d07-a8d8a87dd402 aestrmonPedido automatico desde solicitud de sericio de energa</t>
  </si>
  <si>
    <t>'CL 40 CR 88 -115'</t>
  </si>
  <si>
    <t>Claudia Patricia Montoya Espinal</t>
  </si>
  <si>
    <t xml:space="preserve"> 05-SEP-2025 12:42:01 -- EPMCRMSVPRD Solicitud sericio de energa Punto de conexinSr. HENRRY ROMAN  con cdula 98660569  en calidad  electricista con matrcula profesional: 92145   datos propietario obligatorio CLAUDIA PATRICIA MONTOYA ESPINAL CC 43927389 solicita punto de conexin para MONTAJE DEL GABINETE  en el mpio MEDELLIN LA AMERICA  se toma como referencia contrato 28115  la direccin CL 40 CR 88 -115 Sin ms datos de refencia Tipo de carga: monofsicoCarga requerida en KVA: 18Requiere nieles de cortocircuito: NoNmero total de cuentas instalaciones futuras en total: 12Tipo uso: Residencial Niel de tensin: 1 sms 3147477814 CLAUDIA PATRICIA MONTOYA ESPINAL tel 3005919084  email gladis-2323gmail.com  id b699f6be-a054-4f37-8b4b-50ddc62f3f7b  LSIERRAG Pedido automatico desde solicitud de sericio de energa</t>
  </si>
  <si>
    <t>'RURAL_146008791500000000_CL 01 N 43D-30 AP 1205'</t>
  </si>
  <si>
    <t>Jorge Alberto Betancur Tirado</t>
  </si>
  <si>
    <t xml:space="preserve"> 05-SEP-2025 16:25:10 -- EPMCRMSVPRD Sr. Jhonathan Gomez con cdula 1040326089 en calidad de electricista con matrcula profesional: 135181datos propietario obligatorio Nombre Jorge Alberto Betancur Tirado cc 8351496 y tel. 3137378217 solicita punto de conexin para Montaje de transformador en el mpio Medellin ia antigua al mar boqueron sector ia los morelos se toma como referencia la direccin RURAL146008791500000000CL 01 N 43D-30 AP 1205Tipo de carga: monofsicoCarga requerida en KVA: 18Requiere nieles de cortocircuito: SiNoNmero total de cuentas instalaciones futuras en total: 2Tipo uso: Industrial granja porcicolaNiel de tensin: 1Correo: jhonatangomez97gmail.com e5c5f5cc-8532-4805-85dc-21f08a2154b8 rsalazalPedido automatico desde solicitud de sericio de energa</t>
  </si>
  <si>
    <t>'RURAL_159019300000000101_RURAL LA ESTRELLA'</t>
  </si>
  <si>
    <t>Luisa Mejia Salazar</t>
  </si>
  <si>
    <t xml:space="preserve"> 07-SEP-2025 14:45:14 -- EPMCRMSVPRD Sra Luisa Meja Salazar con cedula 1040736051 solicita disponibilidad del sericio de energa para licencia de construccin en el Mpio La Estrella Vda Tierra Amarilla parte baja se toma como referencia la direccin RURAL159019300000000101RURAL LA ESTRELLA.  cel 3153946944 correo olgasalazarelezgmail.com id 91df99c4-d3f3-42ee-bbf7-3df288db17ae wlopezolPedido automatico desde solicitud de sericio de energa</t>
  </si>
  <si>
    <t xml:space="preserve"> -3053101040</t>
  </si>
  <si>
    <t xml:space="preserve"> -3122972641</t>
  </si>
  <si>
    <t>5129900-3155555465</t>
  </si>
  <si>
    <t xml:space="preserve"> -3053189172</t>
  </si>
  <si>
    <t>2538885-3005919084</t>
  </si>
  <si>
    <t xml:space="preserve"> -3137378217</t>
  </si>
  <si>
    <t>3099350-3153946944</t>
  </si>
  <si>
    <t>Fechas Cierre en Fenix</t>
  </si>
  <si>
    <t>OBSERVACION</t>
  </si>
  <si>
    <t>Pedido</t>
  </si>
  <si>
    <t>Subpedido</t>
  </si>
  <si>
    <t>Solicitud</t>
  </si>
  <si>
    <t>Pedido CRM</t>
  </si>
  <si>
    <t>Direccion</t>
  </si>
  <si>
    <t>Municipio</t>
  </si>
  <si>
    <t>Area Trabajo</t>
  </si>
  <si>
    <t>Localidad</t>
  </si>
  <si>
    <t>Vereda</t>
  </si>
  <si>
    <t>Area Operativa</t>
  </si>
  <si>
    <t>Ruta Trabajo</t>
  </si>
  <si>
    <t>Tipo Trabajo</t>
  </si>
  <si>
    <t>Fecha Ingreso</t>
  </si>
  <si>
    <t>Fecha solicitada por cliente</t>
  </si>
  <si>
    <t>Fecha Prog</t>
  </si>
  <si>
    <t>Hora Prog</t>
  </si>
  <si>
    <t>Fecha Inicio ANS</t>
  </si>
  <si>
    <t>Tipo Cliente</t>
  </si>
  <si>
    <t>Id.Cliente</t>
  </si>
  <si>
    <t xml:space="preserve"> Nombre Cliente</t>
  </si>
  <si>
    <t>Telefono</t>
  </si>
  <si>
    <t>Correo</t>
  </si>
  <si>
    <t>Dir_Correspondencia</t>
  </si>
  <si>
    <t>Mun_Correspondencia</t>
  </si>
  <si>
    <t>telefono avisar</t>
  </si>
  <si>
    <t>celular avisar</t>
  </si>
  <si>
    <t>Producto</t>
  </si>
  <si>
    <t>Elemento id</t>
  </si>
  <si>
    <t>Estrato</t>
  </si>
  <si>
    <t>Estrato_certificado</t>
  </si>
  <si>
    <t>Tipo Servicio HV</t>
  </si>
  <si>
    <t>tarifa</t>
  </si>
  <si>
    <t>Uso Servicio</t>
  </si>
  <si>
    <t>Observacion</t>
  </si>
  <si>
    <t>Tipo Direccion</t>
  </si>
  <si>
    <t>No Proyecto</t>
  </si>
  <si>
    <t>No Radicado Acta Recibo</t>
  </si>
  <si>
    <t>Requisito Legal</t>
  </si>
  <si>
    <t>Vlr. Consignado</t>
  </si>
  <si>
    <t>Capacidad Sol.</t>
  </si>
  <si>
    <t>Calibre</t>
  </si>
  <si>
    <t>Requiere Visita</t>
  </si>
  <si>
    <t>Tipo-categoria-Energía</t>
  </si>
  <si>
    <t>Descripción</t>
  </si>
  <si>
    <t>Grupo</t>
  </si>
  <si>
    <t>Pagina</t>
  </si>
  <si>
    <t>Tipo de Solicitud</t>
  </si>
  <si>
    <t>Motivo Solicitud</t>
  </si>
  <si>
    <t>Tipo Servicio Portafolio</t>
  </si>
  <si>
    <t>Estado Instalación</t>
  </si>
  <si>
    <t>PED-3509091-X3M6</t>
  </si>
  <si>
    <t>REVISIÓN TERRENO</t>
  </si>
  <si>
    <t>Caldas</t>
  </si>
  <si>
    <t>SUR-ENE</t>
  </si>
  <si>
    <t>NUEVO</t>
  </si>
  <si>
    <t>NOR</t>
  </si>
  <si>
    <t>CR 51 CL 127 SUR -41</t>
  </si>
  <si>
    <t>CALDAS</t>
  </si>
  <si>
    <t>Punto de conexión energía</t>
  </si>
  <si>
    <t>OFI</t>
  </si>
  <si>
    <t>MR</t>
  </si>
  <si>
    <t>Masivo Residencial</t>
  </si>
  <si>
    <t>Pymes y Personas</t>
  </si>
  <si>
    <t>'000428000300000000</t>
  </si>
  <si>
    <t>RES</t>
  </si>
  <si>
    <t>'CL 61 SUR CR 43 A -290'</t>
  </si>
  <si>
    <t>Sabaneta</t>
  </si>
  <si>
    <t>Nuvant</t>
  </si>
  <si>
    <t>IND</t>
  </si>
  <si>
    <t xml:space="preserve"> 08-SEP-2025 15:50:45 -- EPMCRMSVPRD Sr Cristian Burgos Cc 1152213123 en calidad de electrico encargado solicita punto de conexin para reforma en la medida de uso industrial fabrica de textiles y plasticos Tel 3128367206Correo cburgosazimutenergia.coTP AN205-154638Mcpio SabanetaSobre la Ada Las VegasDir CL 61 SUR CR 43 A -290Propietario Nuant Sas Nit 890906119Id c4f19caa-e9ca-4d71-9cda-f57676b62387careizaObseracionesInstalaciones totale: 1Tipo de carga: TrifasicoDemanda en ka: 4.500kaNo montaje de trafoNo montaje de gabineteSi nieles de corto circuitoSi acometida superior a N4Pedido automatico desde solicitud de sericio de energa</t>
  </si>
  <si>
    <t>MNR</t>
  </si>
  <si>
    <t>Masivo No Residencial</t>
  </si>
  <si>
    <t>Envigado</t>
  </si>
  <si>
    <t>Andres Poveda Zapata</t>
  </si>
  <si>
    <t xml:space="preserve"> 08-SEP-2025 17:19:46 -- EPMCRMSVPRD Sr. Cesar Restrepo con cdula 71685993 correo en calidad de electricistadatos propietario obligatorio Nombre Andres Poeda Zapata cc 3482053 y tel 3216368440INDICA que en el edifcio ya hay unos cargadores legalizasdos que no necesita proyecto Pedido automatico desde solicitud de sericio de energa</t>
  </si>
  <si>
    <t>'CR 41 CL 44 SUR -61'</t>
  </si>
  <si>
    <t>Juan Fernando Franco Quintero</t>
  </si>
  <si>
    <t xml:space="preserve"> 09-SEP-2025 06:47:50 -- EPMCRMSVPRD PROPIETARIO: Juan Fernando Franco Quintero con C.C 15441218El Sr Luis Gilberto Gomez Jaramillo con 71661942 Matricula AN 110011 Tel 3192148804 CORREO ELECTRONICO: dainso94hotmail.com solicita punto de conexin para montaje de gabinete de 4 medidores 1 existente uso residencial demanda futura 16KVA Tipo de carga monofasica no requiere nieles de corto circuito calibre de acometida 4 no trafo en la direccin de referencia cr 41 cl 44 sur -61 Mpio de Enigado Barrio el Dorado5d22add9-49cb-4129-9d7e-4a1b3dbcc295laceagudPedido automatico desde solicitud de sericio de energa</t>
  </si>
  <si>
    <t>Medellín</t>
  </si>
  <si>
    <t>epm@epm.com.co</t>
  </si>
  <si>
    <t xml:space="preserve"> 09-SEP-2025 07:18:23 -- EPMCRMSVPRD SEGN RADICADO N 20250120165414 SOLICITA FACTIBILIDAD PARA PUNTO DE CONEXIN PARA AUMENTO DE CAPACIDAD SS 97460981 - BOMBEO LOS PARRAS DE EPM DIRECCIN CL 3 B SUR CR 29 B -50 INTERIOR 186  LOS NARANJOS MEDELLN ANTIOQUIA CARGA TOTAL A INSTALAR EN kVA 800 TRIFSICA. - TRAFO 37306  CONTACTO DANIEL PEREZ MOLINA EMAIL: Daniel.perez.molinaepm.com.co  JUAN MANUEL LENIS FRANCO  - PROFESIONAL OPERACIONES NEGOCIOS AREA DE MANTENIMIENTO EQUIPOS ACUEDUCTO - TELFONO: 57 3017555897. Mail:  juan.manuel.lenisepm.com.co Pedido automatico desde solicitud de sericio de energa</t>
  </si>
  <si>
    <t>Joseph Francis Salazar Corro</t>
  </si>
  <si>
    <t>COM</t>
  </si>
  <si>
    <t xml:space="preserve"> 09-SEP-2025 12:35:42 -- EPMCRMSVPRD Llama Sr. Josef Zalazar con cdula 1036653859 Apoderado del Titular Consultorio medico   Telfono: 3107483175 - 3234632838    solicita punto de conexin para aumento de capacidad de un consultorio dentro del centro comercial para Municipio: Medelln  BarrioVereda: La Aguacatala torre medico Oiedo   Direccin de referencia: CL 6 SUR CR 43 A -227 INTERIOR 677  LA AGUACATALA MEDELLN ANTIOQUIA   Contrato: 13101385     Id:  0fc2ad14-bb7b-4ff1-a070-a24797d4f1f5     Login: Trieagu Tipo uso: Comercial Tipo de carga: Trifsico Carga requerida en KVA: 10 Nmero total de cuentas: 1 Niel de tensin: 1Pedido automatico desde solicitud de sericio de energa</t>
  </si>
  <si>
    <t>Rodrigo Escobar Naranjo</t>
  </si>
  <si>
    <t>'CR 52 B CL 11 A SUR -122'</t>
  </si>
  <si>
    <t>Jennifer Alexandra Sanchez Chica</t>
  </si>
  <si>
    <t xml:space="preserve"> 09-SEP-2025 13:33:28 -- EPMCRMSVPRD Sr. Carlos Villamizar   con cdula 98555467  Cel. 3117968418  Correo: caillamizargmail.com en calidad de electrico  Tarjeta Profesional 109912  solicita PUNTO DE CONEXIN para GABINETE . En el municipio de MEDELLIN  BARRIO GUAYABAL  direccin CR 52 B CL 11 A SUR -122 .Propietario: YENIFER ALEXANDRA CHICA  con cdula 1128418002  Cel. 3117301556 . id. 705fc8f7-be8a-4048-b97f-41b982448065  jmoraruSericio  Residencial Nmero total de instalaciones: 3NCC  NO Carga futura  KVA   13Tipo de Carga  MonofsicaCalibre de acometida 6Niel de tensin: 1Pedido automatico desde solicitud de sericio de energa</t>
  </si>
  <si>
    <t>MEDELLIN</t>
  </si>
  <si>
    <t>Miguel Angel Gutierrez Garcia</t>
  </si>
  <si>
    <t>'CL 29 CR 82 -46'</t>
  </si>
  <si>
    <t>Maria Eugenia Martinez Ortiz</t>
  </si>
  <si>
    <t xml:space="preserve"> 08-SEP-2025 16:00:52 -- EPMCRMSVPRD Sr. Jhonatan Peña con cdula 1088260458 en calidad de electricista con matrcula profesional: QN205-121345 y propietaria Maria Eugenia Martinez Ortiz con cedula 43064453 solicita punto de conexin para instalacin de gabinete en el mpio Medelln barrio Beln se toma como referencia la direccin CL 29 CR 82 -46Tipo de carga: monofsicoDemanda futura en KVA: 10No requiere nieles de cortocircuitoNmero total de cuentas instalaciones futuras en total: 4Tipo uso: ResidencialNiel de tensin: 1Tipo de sericio solicitado: Nuea cargaHay red elctrica cercana al predio: NoDistancia en metros: xxTel 3217332008 correo: jhonatan.consultoriaycogmail.com id 880ed029-0b50-4bcd-b80b-d0c21702f27d wlopezolPedido automatico desde solicitud de sericio de energa</t>
  </si>
  <si>
    <t>CL 4 CR 17 -18</t>
  </si>
  <si>
    <t>MEDE</t>
  </si>
  <si>
    <t>'053612306200220000</t>
  </si>
  <si>
    <t>'CL 32 E CR 76 -103'</t>
  </si>
  <si>
    <t xml:space="preserve"> 09-SEP-2025 14:03:37 -- EPMCRMSVPRD Segn radicado 20250120167751 cliente JJ BIENES RAICES S.A.S NIT 901874343 solicita reconsideracin del punto de conexin PED-3486939-T2K6 solicitud 23517981 - Direccin CL 32 E CR 76 -147 de Medelln  KVA 112  2 INST  TRAFO 310387 CTO R07 - 16 - Contacto John Jaime Yepes Miranda Cel 3104534546 - EMAIL seringelsasgmail.comPedido automatico desde solicitud de sericio de energa</t>
  </si>
  <si>
    <t>'CL 32 E CR 76 -147'</t>
  </si>
  <si>
    <t xml:space="preserve"> 09-SEP-2025 13:30:48 -- EPMCRMSVPRD SEGN RADICADO N 20250120167799 EL CLIENTE SE SOLICITA RECONSIDERACIN DE FACTIBILIDAD PARA PUNTO DE CONEXIN DE LA SOLICITUD NO. 23526318 POR CAMBIO EN LA DIRECCIN PARA EL PROYECTO LOS ALMENDROS DIRECCIN CL 32 E CR 76 -147 MPIO MEDELLN CARGA TOTAL A INSTALAR EN KVA 112.5 BIFSICA TIPO RESIDENCIALCOMERCIAL CONTACTO JOHN JAIME YEPES MIRANDA EMAIL: seringelsasgmail.com TEL: 2059582 CEL: 3104534546  JORGE GIRALDO CEL: 3216538441  3006747370 Pedido automatico desde solicitud de sericio de energa</t>
  </si>
  <si>
    <t>'CL 33 CR 78 -86'</t>
  </si>
  <si>
    <t>Yeison Orlando Carvajal Fernandez</t>
  </si>
  <si>
    <t>ITAGUI</t>
  </si>
  <si>
    <t xml:space="preserve"> 09-SEP-2025 14:39:03 -- EPMCRMSVPRD Sr. JEISON ORLANDO CARBAJAL con cdula 1036638468 en calidad de electricista con matrcula profesional: 103663878438 propietario Jos miguel Piedrahita restrepo con cc 6785542  solicita punto de conexin para aumento de capacidad  en el mpio medellin barrio se toma como referencia la direccin    CL 33 CR 78 -86 Tipo de carga:BIFASICOCarga requerida en KVA: 45Requiere nieles de cortocircuito:NoNmero total de cuentas 1: niel de tension 1 tipo de uso comercial tel:3117386587correo:yeison.car28gmail.comID:ad4f6ab1-e796-4280-9733-30f405d85d18 dobrmosqPedido automatico desde solicitud de sericio de energa</t>
  </si>
  <si>
    <t>'CR 78 CL 32 F -28'</t>
  </si>
  <si>
    <t>ivan dario castaño colorado</t>
  </si>
  <si>
    <t xml:space="preserve"> 09-SEP-2025 09:30:54 -- EPMCRMSVPRD Sr.ian dario castaño   con cdula 70811022 en calidad de electricista con matrcula profesional: 01377 propietario  Beatriz gomez 39439777   solicita punto de conexin para instalacion y legalizacin  en el mpio Medelln barrio laureles  se toma como referencia la direccin   CR 78 CL 32 F -28Tipo de carga: monofsicoCarga requerida en KVA: 12Requiere nieles de cortocircuito: NoNmero total de cuentas 1: niel de tension 1  tel:3103754719 correo:ibandarioccgmail.comtipo de uso comercialID:d4b001c8-75dc-4554-af03-6d5c6435d253 dobrmosq Pedido automatico desde solicitud de sericio de energa</t>
  </si>
  <si>
    <t xml:space="preserve"> 09-SEP-2025 14:20:10 -- EPMCRMSVPRD SEGN RADICADO N20250120167520 EL CLIENTE i-ser sas NIT 901036851 SOLICITA FACTIBILIDAD PARA PUNTO DE CONEXIN DIRECCIN calle 50 96C lote 0126 MPIO CARGA TOTAL A INSTALAR EN KVA 45 Contacto ADRIAN franco CEL  3182631568 EMAIL  adrian.francoi-ser.coPedido automatico desde solicitud de sericio de energa</t>
  </si>
  <si>
    <t>Jose Gustavo Garcia Alzate</t>
  </si>
  <si>
    <t xml:space="preserve"> 08-SEP-2025 14:37:44 -- EPMCRMSVPRD Usuario solicita punto de conexin para la direccin CR 49 CL 65 -67 INTERIOR 301  en Prado Medelln para quinto medidor presenta formulario diligenciado factura del contrato 4260778 y cedula telfono 3004559801 llamar antes de ir.Pedido automatico desde solicitud de sericio de energa</t>
  </si>
  <si>
    <t>Catalina Marin Medina</t>
  </si>
  <si>
    <t xml:space="preserve"> 09-SEP-2025 13:39:03 -- EPMCRMSVPRD Sr. Carlos Villamizar   con cdula 98555467  Cel. 3117968418  Correo: caillamizargmail.com en calidad de electrico  Tarjeta Profesional 109912  solicita PUNTO DE CONEXIN para GABINETE . En el municipio de MEDELLIN  BARRIO  CARIBE  direccin CL 74 CR 64 B -52 INTERIOR 201 Propietario: CAALIAN MARIN MEDINA   con cdula 43979089  Cel. 3043257201  . id. 705fc8f7-be8a-4048-b97f-41b982448065  jmoraruSericio  COMERCIAL Nmero total de instalaciones: 3NCC  NO Carga futura  KVA   13Tipo de Carga  MonofsicaCalibre de acometida 4Niel de tensin: 1Pedido automatico desde solicitud de sericio de energa</t>
  </si>
  <si>
    <t>Itaguí</t>
  </si>
  <si>
    <t>'CR 58 CL 79 -141'</t>
  </si>
  <si>
    <t>CONCRETEC S.A</t>
  </si>
  <si>
    <t xml:space="preserve"> 08-SEP-2025 15:53:28 -- EPMCRMSVPRD Sr. Jos Daid Duque con cdula 70165561 en calidad de electricista con matrcula profesional: 39198  3127884788 datos propietario Nombre: CONCRETEC SA NIT: 8002228928 y tel: 3127884788 solicita punto de conexin para RECONSIDERACION ES aumento de capacidad a 220  110 DE DOS FASES cable numero 6 en el mpio Itagui se toma como referencia la direccin CR 58 CL 79 -141 ITAGUI ANTIOQUIATipo de carga: trifsicoCarga requerida en KVA: 12 KVARequiere nieles de cortocircuito: SiNmero total de cuentas instalaciones futuras en total: 1Tipo uso:COMERCIALNiel de tensin: 1tel: 3127884788  correo: suministroseinstalacionesjdgmail.com  120280b8-3959-4af4-bbba-d891c59500d6 DSEPUBLAPedido automatico desde solicitud de sericio de energa</t>
  </si>
  <si>
    <t>'CR 103 D CL 61 B -4'</t>
  </si>
  <si>
    <t>Narciso Mosquera Mena</t>
  </si>
  <si>
    <t xml:space="preserve"> 08-SEP-2025 16:00:28 -- EPMCRMSVPRD Se presenta Narciso Mosquera Mena con CC 16711453 en calidad de propietario solicita punto de conexin del sericio de energa para la CR 103 D CL 61 municipio Medelln barrio Santa Margarita sector Vallejuelos.Presenta: Solicitud diligenciada Factura de la direccin la cual indica que es segundo piso.Contacto: Narciso Mosquera Mena Cel. 3124108927SUJETO A VERIFICACINNOTA: Faor llamar antes de isitar casa sola.Pedido automatico desde solicitud de sericio de energa</t>
  </si>
  <si>
    <t>La Estrella</t>
  </si>
  <si>
    <t>PED-3511290-H7Y0</t>
  </si>
  <si>
    <t>'161096019000000004</t>
  </si>
  <si>
    <t>3788686-3128367206</t>
  </si>
  <si>
    <t>6170209-3012598104</t>
  </si>
  <si>
    <t xml:space="preserve"> -3192148804</t>
  </si>
  <si>
    <t>4444115-3017555897</t>
  </si>
  <si>
    <t xml:space="preserve"> -3107483175</t>
  </si>
  <si>
    <t>2359574-3015255029</t>
  </si>
  <si>
    <t xml:space="preserve"> -3005315965</t>
  </si>
  <si>
    <t xml:space="preserve"> -3204503977</t>
  </si>
  <si>
    <t xml:space="preserve"> -3217332008</t>
  </si>
  <si>
    <t>2779063-3117386587</t>
  </si>
  <si>
    <t xml:space="preserve"> -3103754719</t>
  </si>
  <si>
    <t xml:space="preserve"> -3004559801</t>
  </si>
  <si>
    <t xml:space="preserve"> -3108422497</t>
  </si>
  <si>
    <t xml:space="preserve"> -3127884788</t>
  </si>
  <si>
    <t xml:space="preserve"> -3124108927</t>
  </si>
  <si>
    <t>ORIENTE</t>
  </si>
  <si>
    <t>CL 24 SUR CR 38 -91 (INT 1510 )'</t>
  </si>
  <si>
    <t>CL 3 B SUR CR 29 B -50 (INT 186 )'</t>
  </si>
  <si>
    <t>CL 6 SUR CR 43 A -227 (INT 677 )'</t>
  </si>
  <si>
    <t>CR 70 CL 1 SUR -42 (INT 6 )'</t>
  </si>
  <si>
    <t>CL 12 CR 39 -140 (INT 703 )'</t>
  </si>
  <si>
    <t>CL 50 CR 96 C -126 (INT 5 )'</t>
  </si>
  <si>
    <t>CR 49 CL 65 -67 (INT 301 )'</t>
  </si>
  <si>
    <t>CL 74 CR 64 B -52 (INT 201 )'</t>
  </si>
  <si>
    <t>LEANDRO</t>
  </si>
  <si>
    <t>ESTABAN OBSERVADOS X 499 X EPM</t>
  </si>
  <si>
    <t>SEPTIEMBRE</t>
  </si>
  <si>
    <t>PROMEDIO</t>
  </si>
  <si>
    <t>TOTAL</t>
  </si>
  <si>
    <t>PERSONAS</t>
  </si>
  <si>
    <t>'CL 71 SUR CR 45 -30'</t>
  </si>
  <si>
    <t xml:space="preserve"> 10-SEP-2025 11:53:30 -- EPMCRMSVPRD Pide reconsiderar 23482660  calculo proteccin esta mal realizado proteccin general esta por 3 y debe quedar por 3 x 150 A. Sr. Camilo Aceedo con cdula 71399792 en calidad de electricista con matrcula profesional: AN205-125189proyectoslsk.com.co datos propietario obligatorio Nombre MUNICIPIO DE SABANETA nit 890980331-6 y tel 3136365454. solicita punto de conexin para Para instalar un gabinete usos generales con un transformador en el mpio Sabaneta barrio Entreamigos se toma como referencia la direccin CL 71 SUR CR 45 -30 SABANETA ANTIOQUIATipo de carga: TrifsicoCarga requerida en KVA: 45Nmero total de cuentas instalaciones futuras en total: 2Tipo uso: comercialid  d2cb3714-58f9-458f-9266-9bfe64669bd1 amejale Pedido automatico desde solicitud de sericio de energa</t>
  </si>
  <si>
    <t>'CR 46 D CL 75 SUR -42'</t>
  </si>
  <si>
    <t>FOKUS ULTRA S.A.S.</t>
  </si>
  <si>
    <t xml:space="preserve"> 10-SEP-2025 14:15:24 -- EPMCRMSVPRD DIGITAL - SEGN RAD 20250120168909 - CLIENTE SOLICITA PC - OBRA Edificio Fokus Ultra - DIR: CR 46 D 75 SUR -42 - SABANETA  150 KVA - 51 INST RESIDENCIALES BIFSICAS - 54 INST 51 RES - 1 CCIAL - 2 OTRO BIFSICAS Y TRFASICAS - CONTACTO: Juan Manuel Sanchez Aceedo - TEL 3122618759 - EMAIL: ingeniero2eicsas.com.co - OBSERV: aumentar la carga del proyecto Edificio Fokus Ultra.Pedido automatico desde solicitud de sericio de energa</t>
  </si>
  <si>
    <t>'CR 56 E CL 76 SUR -84'</t>
  </si>
  <si>
    <t>RIGO LEANDRO ZAPATA GIRALDO</t>
  </si>
  <si>
    <t xml:space="preserve"> 10-SEP-2025 11:56:30 -- EPMCRMSVPRD Sr. Hugo Suaza con cdula 98530891 correo soche16hotmail.com en calidad de electricista datos propietario RIGO LEANDRO ZAPATA GIRALDO 71294005 3014949716 solicita punto de conexin para montaje de gabinete en el mpio LA ESTRELLA se toma como referencia la direccin CR 56 E CL 76 SUR -84Tipo de carga: monofsicoDemanda futura en KVA: 15Niel de tensin: 1No requiere nieles de cortocircuitoNmero de instalaciones actuales 1 y futuras 10 tipo uso residencialTipo de sericio solicitado: Nuea cargatel 3014751421 id 968865e4-f300-4e9d-839e-b1dfaa995398 carbolaPedido automatico desde solicitud de sericio de energa</t>
  </si>
  <si>
    <t>'CL 9 A CR 54 -18'</t>
  </si>
  <si>
    <t>Jorge Alberto Parra Molina</t>
  </si>
  <si>
    <t xml:space="preserve"> 09-SEP-2025 17:20:37 -- EPMCRMSVPRD Sr Miguel Hernndez Lpez con CC: 1094284938 Tel: 3012737376 Correo jmhernandezenetel.com.co en calidad de elctrico a cargo se comunica solicitando punto de conexin para aumento de capacidad a un medidor de uso industrial MATELSA CONFESIONES de 300 KVA a 500 KVA Si requiere nieles de corto circuito Demanda futura 500 Tipo de carga Trifsico para el Medelln CL 9 A CR 54 -18 Barrio  Guayabal  Datos del propietario Sr Jorge Alberto Parra Molina con CC: 6817062 ID: 29876c92-395a-47d9-9754-aa8cd5ea2774 atuberqu Pedido automatico desde solicitud de sericio de energa</t>
  </si>
  <si>
    <t>Jose Benjamin Areiza Areiza</t>
  </si>
  <si>
    <t xml:space="preserve"> 10-SEP-2025 14:12:54 -- EPMCRMSVPRD  datos del elctrico : Carlos andres Villamizar muñoz    cc: 98555467  telfono: 3215495808     matricula profesional : 109912  datos del propietario : jose benjamn areiza areiza    cc: 71577498solicita punto de conexin montaje de gabinete de dos puesto     en el mpio: medellin  se toma como referencia la direccin :CL 24 CR 54 -46 INTERIOR 201  SANTA F MEDELLN ANTIOQUIA correo electrnico : jhannedwin983gmail.com id:6dc1609f-3fe4-4500-8967-4a445147c88e  usuario : mmontoyl Tipo de carga: monofsicotrifsico : bifsico       Carga requerida en KVA: 18Requiere nieles de cortocircuito: SiNo : no        Nmero total e cuentas instalaciones futuras en total: 1     Tipo uso: residencial               Niel de tensin : 1 Pedido automatico desde solicitud de sericio de energa</t>
  </si>
  <si>
    <t>'CL 24 CR 65 G -38'</t>
  </si>
  <si>
    <t>Duvan Alfonso Gonzales Alzate</t>
  </si>
  <si>
    <t xml:space="preserve"> 09-SEP-2025 16:23:49 -- EPMCRMSVPRD En calidad de usuario el señor Dun Alfonso Gonzales lzate identificado con c.c. 8061710 cel. 3188287661 solicita punto de conexin por aumento de capacidad en la direccion CL 24 CR 65 G -38 MEDELLN ANTIOQUIA indica que requiere 35 ka presenta formato E1 copia del recibo de energa y cedula faor llamar antes de la isita contacto Dun Alfonso Gonzales lzate cel. 3188287661 sujeto a erificacin en terreno.Pedido automatico desde solicitud de sericio de energa</t>
  </si>
  <si>
    <t>'CR 83 CL 21 -13'</t>
  </si>
  <si>
    <t>Nelson De Jesus Vanegas Martinez</t>
  </si>
  <si>
    <t xml:space="preserve"> 10-SEP-2025 10:14:58 -- EPMCRMSVPRD Nelson de Jess Vanegas Martnez C.C 15.252.659 en calidad de electricista solicita factibilidad de punto de conexin para el sericio de energa para direccin CR 83 CL 21 -13 Municipio de Medelln presenta solicitud factibilidad de sericio diligenciada y firmada copia de la cdula y factura contrato 681795. Contacto 3137677943. Usuario solicita ser contactado antes de la isita.Pedido automatico desde solicitud de sericio de energa</t>
  </si>
  <si>
    <t xml:space="preserve"> 09-SEP-2025 17:45:26 -- EPMCRMSVPRD Sr. francisco Jaier  con cdula 70091560 tel: 3104247383 correo : dibujoconexiongmail.com en calidad de electricista con matrcula profesional: 05205-00884 datos propietario obligatorio Nombre : arquitectura y concreto nit 800093117 y tel.6043123618  solicita punto de conexin para montaje de trasformador  en el mpio medellin  barriolaureles  se toma como referencia la direccin CL 32 C CR 66 B -22   id d6cfe337-3e5a-4572-a95c-74959a5ffe1d lasquem Tipo de carga: bifasico trifsicoCarga requerida en KVA: 225Requiere nieles de cortocircuito: SiNmero total de cuentas instalaciones futuras en total: 134Tipo uso: residencial Niel de tensin: 1nota las sonas comunes son trifasico y los apartamentos bifasicos Pedido automatico desde solicitud de sericio de energa</t>
  </si>
  <si>
    <t>Ivan Dario Villa Ramirez</t>
  </si>
  <si>
    <t xml:space="preserve"> 10-SEP-2025 10:58:30 -- EPMCRMSVPRD Sr. Elkin Alfonso Quiroz Agudelo con cdula 98458346 en calidad de electricista con matrcula profesional: 98458346-90069  3204754508 titaningenieriaelectricagmail.com datos propietario obligatorio Nombre Ian  Dario Villa Ramirez cc 8359459 y tel. 3204754508  solicita punto de conexin para PROVISIONAL  en el mpio Medellin  barrio lA MILAGROSA   se toma como referencia la direccin CR 28 CL 41 -12 INTERIOR 301 22f92fab-798b-453f-af1c-7702f0d8eb4b dsepubla Tipo de carga:trifsicoCarga requerida en KVA: 75Requiere nieles de cortocircuito: SiNmero total de cuentas:2Tipo uso:residencial y comercial Pedido automatico desde solicitud de sericio de energa</t>
  </si>
  <si>
    <t xml:space="preserve"> 10-SEP-2025 11:50:30 -- EPMCRMSVPRD Sr. Elkin Alfonso Quiroz Agudelo con cdula 98458346 en calidad de electricista con matrcula profesional: 90069 Ian Dario Villa Ramirez cc 8359459 y tel 3204754508 solicita punto de conexin proisional para 2 instalaciones una residencial y la otra comercial montaje de transformador en el mpio Medelln barrio La Milagrosa se toma como referencia la direccin CR 28 CL 41 -12 INTERIOR 301  contrato 1429681Tipo de carga: trifsicoDemanda futura en KVA: 150Si requiere nieles de cortocircuitoNmero total de cuentas instalaciones futuras en total: 2Tipo uso: residencialNiel de tensin: 1Tipo de sericio solicitado: Nuea cargaTel 3204754508 correo: titaningenieriaelectricagmail.com id 5881f505-c8d3-4679-8fe5-ae518b21407f agiralonPedido automatico desde solicitud de sericio de energa</t>
  </si>
  <si>
    <t>WISE SA</t>
  </si>
  <si>
    <t xml:space="preserve"> 09-SEP-2025 15:15:22 -- EPMCRMSVPRD Segn radicado se requiere factibilidad de punto de conexin para 2 instalaciones en la direccin CR 52 CL 47 -22 EDIFICIO GRAN MANZANA CENTRO DE MEDELLIN Zona Parrila Segn respuesta a Insumo solicitado a ATC Interentoria 08092025 relacionado con el ID 16820.  Contacto: juan pablo carmona bedoya Cel: 3105088098 Email: jpcarmona11gmail.comPedido automatico desde solicitud de sericio de energa</t>
  </si>
  <si>
    <t>'CR 60 CL 48 -31'</t>
  </si>
  <si>
    <t>Jorge Idarraga</t>
  </si>
  <si>
    <t xml:space="preserve"> 10-SEP-2025 11:50:19 -- EPMCRMSVPRD Juan Jos Idrraga Giraldo con CC: 1036398861 Tel: 3147000098 3107804320 Correo juanjo.idarragagmail.com en calidad de elctrico a cargo solicita punto de conexin para construccin de redes para un medidor de uso comercial No requiere nieles de corto circuito Demanda futura en KVA 12 Tipo de carga Monofsico para el Mpo Medelln CR 60 CL 48 -31 Barrio Triste  Datos del propietario Sr Jorge  Idrraga con CC: 71682470 iD: 175cd8f0-2566-4cc8-b458-e0693b93e965 atuberqu Pedido automatico desde solicitud de sericio de energa</t>
  </si>
  <si>
    <t>'CL 54 CR 41 -18'</t>
  </si>
  <si>
    <t>Juan Carlos Grajales Patiño</t>
  </si>
  <si>
    <t xml:space="preserve"> 10-SEP-2025 08:09:24 -- EPMCRMSVPRD Usuario solicita que EPM le instale el medidor de energa comercial para la direccin CL 54 CR 41 -18 de Medelln presenta: formato E1 C-024 cedula factura de otro sericio 13145534 declaracin de cumplimiento y matricula del elctrico. Cliente asegura que no supera ms de 4 medidores en fachada.Pedido automatico desde solicitud de sericio de energa</t>
  </si>
  <si>
    <t>'CL 53 CR 54 -154'</t>
  </si>
  <si>
    <t>Roberto Jaramillo Castaño</t>
  </si>
  <si>
    <t xml:space="preserve"> 09-SEP-2025 17:22:21 -- EPMCRMSVPRD Sr. Alberto Posada con cdula 71737036 en calidad de electricista con matrcula profesional: 63367datos propietario obligatorio Nombre Roberto Jaramillo Castaño  cc 71743026 y tel. 3012555314 solicita punto de conexin para  Aumento de capacidad en el mpio Medellin barrio la aenida de grey se toma como referencia la direccin CL 53 CR 54 -154Tipo de carga: trifsicoCarga requerida en KVA: Tiene 10 y aumenta a 20Requiere nieles de cortocircuito: NoNmero total de cuentas 1Tipo uso: comercialNiel de tensin: 1correo. posadamunozmilcenalbertogmail.com 2898febe-8542-4e2f-bd74-76a07aad7c44rsalazalPedido automatico desde solicitud de sericio de energa</t>
  </si>
  <si>
    <t>Julieth Lopez Calle</t>
  </si>
  <si>
    <t xml:space="preserve"> 10-SEP-2025 11:43:16 -- EPMCRMSVPRD En calidad de propietaria Julieth Lpez Calle con CC: 1036632150 solicita la instalacin de la red y el contador de energa para la iienda ubicada en la CL 37 CR 68 -12 INTERIOR 301 en Itag contrato 7820514. Presenta cedula facturaformatos de epm.Pedido automatico desde solicitud de sericio de energa</t>
  </si>
  <si>
    <t>'CL 51 CR 48 -78'</t>
  </si>
  <si>
    <t>Hugo Berto Ramirez Ocampo</t>
  </si>
  <si>
    <t xml:space="preserve"> 09-SEP-2025 16:56:40 -- EPMCRMSVPRD Sr.   Mario garzn      con cdula 71141181 tel:3127729171 correo: reolucionarmjgmail.com   en calidad de electricista con matrcula profesional: 26791 datos propietario obligatorio Nombre : Hugo Berto Ramirez Ocampo cc 71590229 y tel. 3117498439  solicita punto de conexin para aumento de capacidad  en el mpio itagui  barrio centro  se toma como referencia la direccin CL 51 CR 48 -78  id 85cd73fd-6504-49b5-a193-6368c2541e0e  lasquem Tipo de carga: monofsicoCarga requerida en KVA: 35Requiere nieles de cortocircuito: NoNmero total de cuentas instalaciones futuras en total: 5Tipo uso: comercial Niel de tensin:2Pedido automatico desde solicitud de sericio de energa</t>
  </si>
  <si>
    <t>'CR 48 CL 51 -38'</t>
  </si>
  <si>
    <t>Juan Jose Rios Mira</t>
  </si>
  <si>
    <t xml:space="preserve"> 10-SEP-2025 11:16:46 -- EPMCRMSVPRD El señor Mario Garzn Garzon con cdula71141081 en calidad de electricista con matrcula profesional 26791  Propietario Juan Jose Rios Mira con cdula 1040573517 solicitan punto de conexin para aumento de capacidad en el municipio de Itagui barrio Los naranjos .CR 48 CL 51 -38 Tipo de carga monofsica demanda futura en KVA 35 no requiere nieles de corto circuito nmero de instalaciones actuales 11 futuras 11 tipo de uso Comercial  Correo reolucionarmjgmail.com  Telfono 3127729171  Id:9b81dfc7-4958-4cee-b06d-04ee3b8273c6  ymunagPedido automatico desde solicitud de sericio de energa</t>
  </si>
  <si>
    <t>'RURAL_122007550000000000_122007550000000000'</t>
  </si>
  <si>
    <t>Hamilton smit Carmona barrera</t>
  </si>
  <si>
    <t xml:space="preserve"> 10-SEP-2025 12:11:01 -- EPMCRMSVPRD  datos del propietario : Hamilton Carmona    cc: 71385756    solicita punto de conexin para sericio proisional para luego legalizar   tel: 3002326535en el mpio: medellin   se toma como referencia la direccin :RURAL122007550000000000122007550000000000 MEDIA LUNA MEDELLN ANTIOQUIA  correo electrnico : hamiltonsmitgmail.com   id: ed840423-82d2-4b3b-b0e9-728356ac5def  usuario : mmontoylTipo de carga: monofsicotrifsico :monofasicoCarga requerida en KVA: 35Requiere nieles de cortocircuito: SiNo : noNmero total e cuentas instalaciones futuras en total: 1Tipo uso: residencial    Niel de tensin   Pedido automatico desde solicitud de sericio de energa</t>
  </si>
  <si>
    <t>'RURAL_122011685000000000_122011685000000000'</t>
  </si>
  <si>
    <t>Daniel Alberto Gallego Bedoya</t>
  </si>
  <si>
    <t xml:space="preserve"> 10-SEP-2025 09:56:27 -- EPMCRMSVPRD Solicitud de factibilida dde punto de conexin en Santa Elena el usaurio dice que construira cinco iiendas y que la red esta aproximdamente a 60 Metros contacto 3168519054Pedido automatico desde solicitud de sericio de energa</t>
  </si>
  <si>
    <t>'RURAL_122023644000000000_122023644000000000'</t>
  </si>
  <si>
    <t>Jairo de Jesus Arango Mesa</t>
  </si>
  <si>
    <t xml:space="preserve"> 10-SEP-2025 10:17:15 -- EPMCRMSVPRD En calidad de propietario el señor Jairo de Jess Arango identificado con cdula de ciudadana No. 8.286.697 solicita segn isita preia realizada el da 5 de septiembre la reisin del inmueble ubicado en la ereda El Plan kilmetro 2 corregimiento de Santa Elena municipio de Medelln. Durante dicha isita se indic que para continuar con el proceso de legalizacin es necesario solicitar una disminucin de la capacidad instalada correspondiente al contrato No. 4465365.El usuario manifiesta que el predio cuenta actualmente con un transformador el cual fue instalado debido a que anteriormente en el lugar funcionaba una empresa dedicada a actiidades de aserro. Por faor llamar por Whatsaap al señor Jairo Arango telfono 3235202181Pedido automatico desde solicitud de sericio de energa</t>
  </si>
  <si>
    <t>'RURAL_126007700000000000_MEDELLIN LAS PALMAS'</t>
  </si>
  <si>
    <t>Kelly Yurany Zuluaga Urrea</t>
  </si>
  <si>
    <t xml:space="preserve"> 09-SEP-2025 16:56:10 -- EPMCRMSVPRD Sr. Daniel elez pineda con cdula 1152188672 en calidad de electricista con matrcula profesional: an205-116503  3007524342 ingenieraretielogia.co datos propietario obligatorio Nombre Kelly Yurani zuluaga  cc 1152192083 y tel. 3106422707  solicita punto de conexin para COMETIDA 4  en el mpio Medelln  barrio Las palmas  se toma como referencia la direccin RURAL126007700000000000MEDELLIN LAS PALMAS 07d24951-4e8d-4a72-aaf2-70f8c94afe69 dsepublaTipo de carga: monofsicoCarga requerida en KVA: 16.8Requiere nieles de cortocircuito: siNmero total de cuentas:1Tipo uso: residencialPedido automatico desde solicitud de sericio de energa</t>
  </si>
  <si>
    <t>'RURAL_161083300000000003_Prov.LA SALADA PARTE BAJA'</t>
  </si>
  <si>
    <t>Jhon Mario Londoño Jaramillo</t>
  </si>
  <si>
    <t xml:space="preserve"> 09-SEP-2025 15:39:55 -- JTASCON En calidad de electricista solicita punto de conexin para er si se hace subterrnea o requiere poste es para una instalacin.</t>
  </si>
  <si>
    <t>'RURAL_163018349000000000'</t>
  </si>
  <si>
    <t>Diego Alejandro Montes Sepulveda</t>
  </si>
  <si>
    <t xml:space="preserve"> 10-SEP-2025 10:22:00 -- EPMCRMSVPRD Caso 84720 - 10:11 a.m. 10092025Sr. Yeimer Montes Gomez con cdula 1036642789 en calidad de electricista con matrcula profesional: CPNTEL10225 Tel.3206257304  Correo. ymontes11hotmail.com   Datos propietario Nombre: Diego Alejandro Montes Sepuleda cc. 8025915 y tel.3017192776  Solicita punto de conexin para Montaje de Gabinete en el mpio de Itagui Vereda los Zuleta Sector Los Mingos se toma como referencia la direccin RURAL163018349000000000163018349000000000Tipo de carga: MonofsicoCarga requerida en KVA: 18Requiere nieles de cortocircuito: NoNmero total de cuentas instalaciones futuras en total: 12Tipo uso: ResidencialNiel de tensin: 19a401fc5-683b-4bd0-a86f-f1fc87b08f3bmgonzcobObseracin: Indica que deben instalar caja de distribucin en poste ya que la hay actualmente esta completaPedido automatico desde solicitud de sericio de energa</t>
  </si>
  <si>
    <t>4486802-3136365454</t>
  </si>
  <si>
    <t xml:space="preserve"> -3122618759</t>
  </si>
  <si>
    <t xml:space="preserve"> -3014751421</t>
  </si>
  <si>
    <t>8360246-3012737376</t>
  </si>
  <si>
    <t>5085724-3215495808</t>
  </si>
  <si>
    <t>5577121-3188287661</t>
  </si>
  <si>
    <t xml:space="preserve"> -3137677943</t>
  </si>
  <si>
    <t>2175864-3204754508</t>
  </si>
  <si>
    <t>4796136-3105088098</t>
  </si>
  <si>
    <t xml:space="preserve"> -3107804320</t>
  </si>
  <si>
    <t>2164151-3104953419</t>
  </si>
  <si>
    <t xml:space="preserve"> -3012555314</t>
  </si>
  <si>
    <t xml:space="preserve"> -3136076736</t>
  </si>
  <si>
    <t>4734741-3127729171</t>
  </si>
  <si>
    <t xml:space="preserve"> -3127729171</t>
  </si>
  <si>
    <t xml:space="preserve"> -3002326535</t>
  </si>
  <si>
    <t xml:space="preserve"> -3168519054</t>
  </si>
  <si>
    <t xml:space="preserve"> -3235202181</t>
  </si>
  <si>
    <t xml:space="preserve"> -3007524342</t>
  </si>
  <si>
    <t>3784773-3103575201</t>
  </si>
  <si>
    <t>2814981-3017192776</t>
  </si>
  <si>
    <t>CL 24 CR 54 -46 (INT 201 )'</t>
  </si>
  <si>
    <t>CR 28 CL 41 -12 (INT 301 )'</t>
  </si>
  <si>
    <t>CR 52 CL 47 -22 (INT 1404 )'</t>
  </si>
  <si>
    <t>CL 37 CR 68 -12 (INT 301 )'</t>
  </si>
  <si>
    <t>Soluciones  Industriales Del Sur</t>
  </si>
  <si>
    <t xml:space="preserve"> 11-SEP-2025 13:22:35 -- EPMCRMSVPRD Jairo Londoño  con cedula 98206098  en calidad de electricista con matrcula profesional: 6098solicita punto de conexin para  montaje de  gabinete y  transformador  propietario Soluciones  industriales  del sur  NIT 901187068  tel  3058720231  en el mpio Caldas barrio centro se toma como referencia la direccin CL 128 SUR CR 48 A -8 INTERIOR 201   tel 3053039439  correo electrnico ing.electrica.cfhotmail.com id b071f802-746c-4a64-a755-5a22108502bc  login Sherrhe  Tipo de carga: trifsico  Carga requerida en KVA: 112.5 Requiere nieles de cortocircuito: No Tipo de uso: proisional Nmero total de cuentas: 2 Pedido automatico desde solicitud de sericio de energa</t>
  </si>
  <si>
    <t>'CL 132 SUR CR 46'</t>
  </si>
  <si>
    <t xml:space="preserve"> 11-SEP-2025 10:28:26 -- EPMCRMSVPRD Solicitud ingresada por la web:Se solicita cordialmente la asignacin del punto de conexin para la instalacin de una futura estacin del sistema publico de bicicletas EnCicla Se anexa plano de la ubicacin de la estacin de EnCicla para una mejor referencia. La direccin ingresada por el cliente es CL 130 CE SURse comunica el sr Luis larez con cc 1152205558 solicita reconsideracin porque el pc esta pegado de alumbrado y que epm lo debe llear a una redy para legalizar no los deja 5e201a19-a796-471c-9ac3-eb9049ac2f63 dobrmosqPedido automatico desde solicitud de sericio de energa</t>
  </si>
  <si>
    <t xml:space="preserve"> 11-SEP-2025 12:14:06 -- COCAMPO SE REQUIERE RECONSIDERACION FACTIBILIDAD PUNTO CONEXION No. 23506467 - PED-3463894-V2W1 PARA CIRCUITOS R09-22  R26-12 MT NIVEL 2 13.2kV CON CARGA SOLICITADA 2350kVA. SOLICITUD SOCIALIZADA EN CONJUNTO CON EPM PLANEACIN PROYECTOS ATC. angelo.alzateepm.com.co  jhon.gutierrezepm.com.co  liberman.herreraepm.com.co</t>
  </si>
  <si>
    <t>'CL 36 SUR CR 25 -205'</t>
  </si>
  <si>
    <t xml:space="preserve"> 11-SEP-2025 13:53:11 -- EPMCRMSVPRD Sr. Gabriel Munera   con cdula 3474227  Cel. 3122172054  Correo: gabrielmuneraindigo-ing.com en calidad de electrico  Tarjeta Profesional AN205-56033 solicita PUNTO DE CONEXIN para proyecto hotelero . En el municipio de enigado  EL CHOCHO direccin CL 36 SUR CR 25 -205.Propietario: ESTRUCTURAR S.A.S. INGENIEROS CONSTRU con cdula 890937515  Cel. 3122172054 . id. dd98137a-ddcc-4c50-9293-f71161280c27  jmoraruSericio ComercialNmero total de instalaciones: 175NCC   SI Carga futura  KVA225Tipo de Carga  TrifsicaCalibre de acometida  10Niel de tensin: 1Pedido automatico desde solicitud de sericio de energa</t>
  </si>
  <si>
    <t>'CR 49 A CL 48 SUR -200'</t>
  </si>
  <si>
    <t>CONINSA S.A.S</t>
  </si>
  <si>
    <t xml:space="preserve"> 11-SEP-2025 10:57:41 -- EPMCRMSVPRD Solicitud de punto de conexin para alumbrado pblico de aproximadamente 20 luminarias.Se adjunta documento en word en el que se indica ubicacin exacta del proyecto del transformador y del medidor existente sobre los cuales se pide el punto de conexin.Punto de conexin del transformador nmero 141963 de 10kVA Trafo exclusio de alumbrado Pblico 480-240V en la misma ubicacin del poste del trafo se encuentra el medidor en pedestal. Se requiere el punto de conexinDeriacin de la red Area sobre la Cra 49A paralela a la cicloa que luego se canaliza y alimenta el Alumbrado Pblico por la entrada de Cita.La idea es que el alumbrado de Cita tambin se alimente del medidor existente. Se pide punto de conexin para el rediseño del Alumbrado Pblico de Ciita ya que hay cambios del urbanismo proyectado.Pedido automatico desde solicitud de sericio de energa</t>
  </si>
  <si>
    <t>'CR 43 C CL 5 -69'</t>
  </si>
  <si>
    <t>PRINZA S.A.S.</t>
  </si>
  <si>
    <t xml:space="preserve"> 10-SEP-2025 19:53:52 -- EPMCRMSVPRD Sr. Sebastian Muñoz con cdula 1216725344 en calidad de electricista con matrcula profesional: An 205160727 PRINZA SAS  NIT 900081271 -0  y tel 3006567517 solicita punto de conexin para Montaje de transformador en el mpio Medelln barrio El Poblado se toma como referencia la direccin CR 43 C CL 5 -69Tipo de carga: trifsicoDemanda futura en KVA: 150Si requiere nieles de cortocircuitoNmero total de cuentas instalaciones futuras en total: 27Tipo uso: ResidencialNiel de tensin: 1Tipo de sericio solicitado: Nuea cargaTel 3015010997 correo: dirproyectoseiugmail.com id 0f661c86-744e-4f94-b7e7-bbcebc42f1f8 agiralonPedido automatico desde solicitud de sericio de energa</t>
  </si>
  <si>
    <t xml:space="preserve"> 10-SEP-2025 20:16:15 -- EPMCRMSVPRD Caso 84749Sr. Sebastin Muñoz con cdula 1216725344 en calidad de electricista con matrcula profesional: An 205160727 PRINZA SAS  NIT 900081271 -0  y tel 3006567517 solicita punto de conexin para Montaje de transformador en el mpio Medelln barrio El Poblado se toma como referencia la direccin CR 43 C CL 5 -69Tipo de carga: trifsicoDemanda futura en KVA: 150Si requiere nieles de cortocircuitoNmero total de cuentas instalaciones futuras en total: 3Tipo uso: Comercial e ResidencialNiel de tensin: 1Tipo de sericio solicitado: Nuea cargaTel 3015010997 correo: dirproyectoseiugmail.com id 0f661c86-744e-4f94-b7e7-bbcebc42f1f8 agiralonPedido automatico desde solicitud de sericio de energa</t>
  </si>
  <si>
    <t>'CL 16 B CR 29 -81'</t>
  </si>
  <si>
    <t>Jovanni Alberto Gonzalez Arango</t>
  </si>
  <si>
    <t xml:space="preserve"> 11-SEP-2025 10:56:19 -- EPMCRMSVPRD Se presenta el señor Joanni Alberto Gonzalez Arango con cedula 98550208 de Medelln solicitando punto de conexin de energa para la direccin CL 16 B CR 29 -81 municipio de Medellin  Sector las Palmas al frente del hotel Intercontinental para conexin del sericio de energa.  Documentos que anexa: formato solicitud del sericio diligenciado y firmado copia de la cdula contrato ecino 1259263.  Manifiesta que es para una actiidad comercial de parqueadero. Contacto: Joanni Alberto Gonzalez Arango celular: 311 315 60 47. Pedido automatico desde solicitud de sericio de energa</t>
  </si>
  <si>
    <t>Ivana Maria Osorio Fonseca</t>
  </si>
  <si>
    <t xml:space="preserve"> 10-SEP-2025 14:36:17 -- EPMCRMSVPRD Iana Maria Osorio Fonseca con cdula 43500548 solicita punto de conexin para legalizacin de energa informa que instalo gabinete ya que hay mas de 4 medidores y requiere isita del tecnico de Epm para dos apartamentos. faor llamar 3012126047Pedido automatico desde solicitud de sericio de energa</t>
  </si>
  <si>
    <t>'CL 48 A CR 81 A -28'</t>
  </si>
  <si>
    <t>Jorge William Ortiz Cardona</t>
  </si>
  <si>
    <t xml:space="preserve"> 11-SEP-2025 14:09:50 -- EPMCRMSVPRD Sr. Felipe Gutierrez Zapata con cdula 1010068119 en calidad de electricista con matrcula profesional: AN205-179066datos propietario obligatorio Nombre Jorge William Ortiz cc 94252495 y tel 3196633929. solicita punto de conexin para es para aumento de capacidad esta en 13.2 KVA y lo solicitan a 18 KVA en el mpio MEDELLN barrio CALASANZ se toma como referencia la direccin CL 48 A CR 81 A -28 CALASANZ MEDELLN ANTIOQUIATipo de carga: monofsicoCarga requerida en KVA: 18Requiere nieles de cortocircuito: NoNmero total de cuentas instalaciones futuras en total: 1Tipo uso: ResidencialNiel de tensin: 1Pedido automatico desde solicitud de sericio de energa</t>
  </si>
  <si>
    <t>'CL 48 A CR 81 A -30'</t>
  </si>
  <si>
    <t xml:space="preserve"> 11-SEP-2025 13:50:55 -- EPMCRMSVPRD Sr. Felipe Gutierrez Zapata con cdula 1010068119 en calidad de electricista con matrcula profesional: AN205-179066datos propietario obligatorio Nombre Jorge William Ortiz cc 94252495 y tel 3196633929. solicita punto de conexin para es para aumento de capacidad esta en 13.2 KVA y lo solicitan a 18 KVA en el mpio MEDELLN barrio CALASANZ se toma como referencia la direccin CL 48 A CR 81 A -30 CALASANZ MEDELLN ANTIOQUIATipo de carga: monofsicoCarga requerida en KVA: 18Requiere nieles de cortocircuito: NoNmero total de cuentas instalaciones futuras en total: 1Tipo uso: ResidencialNiel de tensin: 1Pedido automatico desde solicitud de sericio de energa</t>
  </si>
  <si>
    <t>'CL 56 D CR 24 B -24'</t>
  </si>
  <si>
    <t>Eudes Jaramillo Tamayo</t>
  </si>
  <si>
    <t xml:space="preserve"> 11-SEP-2025 12:16:23 -- EPMCRMSVPRD Sr. juan gabriel   con cdula 71312491  Cel. 3217234199  Correo: granadajuan709gmail.com en calidad de electrico  Tarjeta Profesional 68046  solicita PUNTO DE CONEXIN para GABINETE . En el municipio de MEDELLIN  ENCIZO EL PINAL  direccin CL 56 D CR 24 B -24.Propietario: Eudes jaramillo tamayo  con cdula 15271399  Cel. 3217234199. id. 1f643651-fec0-4288-bb08-58dc317f99f9  jmoraruSericio  Residencial Nmero total de instalaciones:  6NCC  NOCarga futura  KVA 30Tipo de Carga  Monofsica Calibre de acometida  4Niel de tensin: 1Pedido automatico desde solicitud de sericio de energa</t>
  </si>
  <si>
    <t>'CR 55 CL 80 -85'</t>
  </si>
  <si>
    <t>Luz Estella Zapata Estrada</t>
  </si>
  <si>
    <t xml:space="preserve"> 11-SEP-2025 13:55:54 -- EPMCRMSVPRD  datos del elctrico : juan Leonel sila chiata     cc: 71616939  telfono: 3006753557     matricula profesional : AN205-4150  datos del propietario : luz estella zapata     cc: 42783089solicita punto de conexin montaje de gabinete      en el mpio: medellin  se toma como referencia la direccin :CR 55 CL 80 -85 SANTA MARIA 3 ITAGUI ANTIOQUIA  correo electrnico : jlschigmail.com  id:fb2240d0-ea57-4f9d-839b-ecf113ffdca9  usuario : mmontoyl Tipo de carga: monofsicotrifsico : monofasico     Carga requerida en KVA: 20Requiere nieles de cortocircuito: SiNo : no        Nmero total e cuentas instalaciones futuras en total: 4     Tipo uso: mixto - residencial y comercial               Niel de tensin : 1  Pedido automatico desde solicitud de sericio de energa</t>
  </si>
  <si>
    <t>'CR 109 CL 43 A -15'</t>
  </si>
  <si>
    <t>Carlos Andres Paniagua Restrepo</t>
  </si>
  <si>
    <t xml:space="preserve"> 11-SEP-2025 13:01:04 -- EPMCRMSVPRD Sr. Eduardo Alberto Gonzalez con cdula 71722411 en calidad de electricista con matrcula profesional: 71722411-11485 3226396646  eduardoelectrichotmail.com datos propietario obligatorio Nombre Carlos Panyagua cc 71372355 y tel. 3188267574 solicita punto de conexin para MONTAJE DE GABINETE en el mpio medellin  barrio Antonio Nariño  se toma como referencia la direccin CR 109 CL 43 A -152c9d97a7-9483-43ad-b1f4-28e1c92496d1 dsepublaTipo de carga: monofsicoCarga requerida en KVA: 45Requiere nieles de cortocircuito: noNmero total de cuentas: 6Tipo uso: residencialPedido automatico desde solicitud de sericio de energa</t>
  </si>
  <si>
    <t>'RURAL_125004760000000000_CL 23 SR 1C 73 TIENDAS D1'</t>
  </si>
  <si>
    <t>Luz Amparo Molina Henao</t>
  </si>
  <si>
    <t xml:space="preserve"> 11-SEP-2025 11:28:47 -- EPMCRMSVPRD Johan Alexander Vlez Acosta con CC 8160929 Tel: 3128804722 Correo yojan813hotmail.com En calidad de elctrico a cargo se comunica solicitando punto de conexin para un medidor de uso residencial con calibre de acometida  2 No requiere nieles de corto circuito Demanda futura en KVA 12.8 Tipo de carga Monofsica para el Mpo Enigado RURAL125004760000000000CL 23 SR 1C 73 TIENDAS D1 Las palmas por el D1  parcelacin 3 corrientes  Datos del propietario Sr Luz Amparo Molina Henao con CC: 43459401 Tel: 3146024026  Id: 8b1fb94d-ca82-41fa-b9fb-af0b20740108 atuberqu Pedido automatico desde solicitud de sericio de energa</t>
  </si>
  <si>
    <t>'RURAL_161126880000000003_VDA LA MIEL'</t>
  </si>
  <si>
    <t>ELKIN RIOS BOLIVAR</t>
  </si>
  <si>
    <t xml:space="preserve"> 11-SEP-2025 12:27:10 -- EPMCRMSVPRD Sr. Carlos Eduardo Herrera Molina con cdula 71393763 en calidad de electricista con matrcula profesional: 59516  propietario Elkin Rios Boliar CC : 71393104 Tel : 3124440189solicita punto de conexin para Construccin de redes en el municipio Caldas Vda la miel se toma como referencia la direccin RURAL161126880000000000RURAL CALDAS LA MIEL tipo de carga: monofsico demanda futura en KVA: 18 nmero de instalaciones futuras en total 3  tipo uso residencialtel 3164347871 ID 7332e8be-6c45-4c6b-9c88-d60f5fd027be CHENAGIPedido automatico desde solicitud de sericio de energa</t>
  </si>
  <si>
    <t xml:space="preserve"> -3053039439</t>
  </si>
  <si>
    <t>3856000-3226121423</t>
  </si>
  <si>
    <t>4444115-3194112494</t>
  </si>
  <si>
    <t xml:space="preserve"> -3156069914</t>
  </si>
  <si>
    <t>5116199-3016623012</t>
  </si>
  <si>
    <t>3220830-3015010997</t>
  </si>
  <si>
    <t xml:space="preserve"> -3113156047</t>
  </si>
  <si>
    <t>3287859-3012126047</t>
  </si>
  <si>
    <t xml:space="preserve"> -3196633929</t>
  </si>
  <si>
    <t xml:space="preserve"> -3135128355</t>
  </si>
  <si>
    <t>2814824-3006753557</t>
  </si>
  <si>
    <t xml:space="preserve"> -3226396646</t>
  </si>
  <si>
    <t xml:space="preserve"> -3128804722</t>
  </si>
  <si>
    <t>4089305-3164347871</t>
  </si>
  <si>
    <t>ENVI</t>
  </si>
  <si>
    <t>CL 128 SUR CR 48 A -8 (INT 201 )'</t>
  </si>
  <si>
    <t>CL 36 SUR CR 25 -145 (INT 110 )'</t>
  </si>
  <si>
    <t>CR 43 C CL 5 -69 (INT 1 )'</t>
  </si>
  <si>
    <t>CR 33 CL 46 -45 (INT 304 )'</t>
  </si>
  <si>
    <t>Emerson Eduardo Espinosa Velez</t>
  </si>
  <si>
    <t xml:space="preserve"> 12-SEP-2025 08:07:06 -- EPMCRMSVPRD Propietario EMERSON EDUARDO ESPINOSA VELEZ  cc 8071683  tel 3207277825 y  3146638984    correo eespiegmail.com  solicita factibilidad por  aumento capacidad pasar de 110 a 220  contrato 12119887    CR 50 B CL 123 SUR -37 INTERIOR 301  br las Margaritas  Residencial id  28c9c94f-3abf-47b5-b78c-9191c7a3a474 amejale Pedido automatico desde solicitud de sericio de energa</t>
  </si>
  <si>
    <t>'CL 37 SUR CR 27 -90'</t>
  </si>
  <si>
    <t xml:space="preserve"> 11-SEP-2025 16:45:39 -- EPMCRMSVPRD Llama Sr. Jos Manuel con cdula 1037632491 en calidad de Apoderado de la admonicin URBANIZACIN BIOCITY   Telfono:  3218525889 - 3117840432    solicita punto de conexin para legalizar instalacin de 2 medidores trifsicos para carga publica dentro de la unidad adems necesita saber si se puede instalar a 65 amperio a 100 amperios para Municipio: Medelln  BarrioVereda: Enigado la loma del Escobero Estrato: 5   Direccin de referencia: CL 37 SUR CR 27 -90 ENVIGADO ANTIOQUIA   Contrato: 11878375     Id:  bfe75a1d-36c0-46f5-aff0-5c46aef6200f      Login: Trieagu Tipo uso: Residencial Tipo de carga: Trifsico Carga requerida en KVA: 35 Nmero total de cuentas: 2 Niel de tensin: 1Pedido automatico desde solicitud de sericio de energa</t>
  </si>
  <si>
    <t>'CR 59 CL 25 -67'</t>
  </si>
  <si>
    <t>Mario Alonso Estrada Puerta</t>
  </si>
  <si>
    <t xml:space="preserve"> 12-SEP-2025 09:05:56 -- HLOPEA Usuario en calidad de propietario Mario Alonso Estrada Puerta con cdula 71711637 solicita punto de conexin para aumento de capacidad. Se requiere 37 a 45 ka para en la direccin CR 59 CL 25 -67 barrio Antioquia municipio de Medelln. Presenta formato diligenciado factura contrato 1414524. Telfonos de contacto: 3206890389. Llamar antes de ir.</t>
  </si>
  <si>
    <t>'CL 49 CR 41 -1'</t>
  </si>
  <si>
    <t>DANIEL GOMEZ HERNANDEZ</t>
  </si>
  <si>
    <t>'CIRC 4 CR 69 -18'</t>
  </si>
  <si>
    <t>yesid steven ardila zabala</t>
  </si>
  <si>
    <t xml:space="preserve"> 11-SEP-2025 15:18:03 -- EPMCRMSVPRD Sr. Estien Ardila con cdula 1152185349 Cel. 3182040182  Correo: ingenieriaelectricaydisenosgmail.com en calidad de electrico Tarjeta Profesional AN205-153825 solicita PUNTO DE CONEXIN para AUMENTO DE CAPACIDAD CON TRANSFORMADOR . En el municipio de medellin CIRC 4 CR 69 -18 BOLIVARIANA direccin MEDELLIN .id. 737a25ac-6ed4-489f-bab1-0458e62c5316 jmoraruSericio  ComercialNmero total de instalaciones: 1NCC  SICarga futura KVA 30Tipo de Carga  MonofsicaCalibre de acometida 10Niel de tensin: 1Pedido automatico desde solicitud de sericio de energa</t>
  </si>
  <si>
    <t>'CL 54 CR 42 -18'</t>
  </si>
  <si>
    <t>Jose Gabriel Jaime Acosta Madrid</t>
  </si>
  <si>
    <t xml:space="preserve"> 12-SEP-2025 14:48:34 -- EPMCRMSVPRD PROPIETARIO: Jose Gabriel Acosta Madrid con C.C 71600391El Sr Walter Mesa Gairia con C.C 98548630 Matricula AN205-105312 Tel 3216483686 CORREO ELECTRONICO: wame24hotmail.com solicita punto de conexion en zona parrilla del centro de Medelln calibre de acometida 2 demanda futura 22.5KVA Tipo de carga Monofsica si requiere nieles de corto circuito no trafo no gabinete para 1 medidor de uso comercial en la direccion de referencia CL 54 CR 42 -18 Mpio de Medelln Barrio Bostone62ea3a6-a795-4e17-8237-7b91bff9684flaceagudPedido automatico desde solicitud de sericio de energa</t>
  </si>
  <si>
    <t>'CR 71 A CL 53 -11'</t>
  </si>
  <si>
    <t>INVERSIONES PALMARIA SAS</t>
  </si>
  <si>
    <t xml:space="preserve"> 12-SEP-2025 13:31:24 -- EPMCRMSVPRD PROPIETARIO: Inersiones Palmaria SAS NIT 901136024-1El Sr Adrian Cano Hurtado con C.C 1017127368 Matricula AN205-141007 Tel 3215202060 CORREO ELECTRONICO: adrian.canoqgingenieria.com solicita punto de conexin para montaje de gabinete 10 medidores todos nueos uso comercial montaje de trafo demanda futura 300KVA Tipo de carga trifsica si requiere nieles de corto circuito calibre de acometida mayor a 4 en la direccin de referencia cr 71 a cl 53 -11 Mpio de Medellin Barrio la cuarta brigada80fec4b1-e69b-437e-8c91-139cc8a306falaceagudPedido automatico desde solicitud de sericio de energa</t>
  </si>
  <si>
    <t>'CR 52 CL 49 -65'</t>
  </si>
  <si>
    <t>R &amp; R RAMOS S. EN C.S</t>
  </si>
  <si>
    <t xml:space="preserve"> 11-SEP-2025 17:42:59 -- EPMCRMSVPRD Sr. Silio Ramos Bonilla con cdula 6790382 en calidad de electricista con matrcula profesional: 9272 RYR Ramos NIT 900306791 y tel 3154493637 solicita punto de conexin para Aumento de capacidad  de 10 KVA a 25 KVA en el mpio Itag barrio centro se toma como referencia la direccin CR 52 CL 49 -65 contrato 12694381Tipo de carga: trifsicoDemanda futura en KVA: 25No requiere nieles de cortocircuitoNmero total de cuentas instalaciones futuras en total: 6Tipo uso: ComercialNiel de tensin: 1Tipo de sericio solicitado: ampliacin de cargaTel 3154493637 correo: Silioramos238hotmail.com  id 1aa3424e-deaf-4d54-9846-8e0185d23500 agiralonPedido automatico desde solicitud de sericio de energa</t>
  </si>
  <si>
    <t>VIVIENDAS Y PROYECTOS S.A.</t>
  </si>
  <si>
    <t xml:space="preserve"> 12-SEP-2025 06:26:53 -- EPMCRMSVPRD Se solicita punto de conexin para una torre de apartamentos y un local ancla  proyecto Bulear erde etapa 4calle 70 n59-265 Itag obseracin:  se requiere punto de conexin en caja de deriacin segn proyecto aprobado N23166073 RADICA mauricio Giraldo Echeerri CC. 98763255 MAIL ing.giraldomgmail.com CEL 3207372998Pedido automatico desde solicitud de sericio de energa. nota: se ingresa con direccin aledaña CL 70 CR 59 -265 INTERIOR 2</t>
  </si>
  <si>
    <t>Luz Mariela Torres Durango</t>
  </si>
  <si>
    <t xml:space="preserve"> 11-SEP-2025 16:16:23 -- EPMCRMSVPRD  datos del propietario : luz Mariela torres durando    cc: 43493582    solicita punto de conexin para montaje de gabinete tel: 3148792981en el mpio: medellin    se toma como referencia la direccin :CL 65 A CR 144 -56 INTERIOR 1135  MEDELLN ANTIOQUIA  correo electrnico : torressteban450gmail.com  id: 99dfaaa5-d65d-4471-9af1-25b414bfa830 usuario : mmontoylTipo de carga: monofsicotrifsico :monofasicoCarga requerida en KVA: 35Requiere nieles de cortocircuito: SiNo : noNmero total e cuentas instalaciones futuras en total: 1Tipo uso: residencial    Niel de tensin    Pedido automatico desde solicitud de sericio de energa</t>
  </si>
  <si>
    <t>'RURAL_125004810000000001'</t>
  </si>
  <si>
    <t>Carlos Granda Agudelo</t>
  </si>
  <si>
    <t xml:space="preserve"> 12-SEP-2025 12:23:02 -- HLOPEA Usuario en calidad de propietario Carlos Granda Agudelo con cdula 70561273 solicita punto de conexin para factibilidad del sericio en la direccin RURAL125004810000000001 barrio Las Palmas municipio de Enigado. Presenta formato diligenciado factura contrato 217255. Telfono de contacto: 3127658357. Llamar antes de ir.</t>
  </si>
  <si>
    <t>'RURAL_147060710000000002_PEDREGAL BAJO'</t>
  </si>
  <si>
    <t>Reconstrucciones Ray Sas</t>
  </si>
  <si>
    <t xml:space="preserve"> 12-SEP-2025 08:01:51 -- EPMCRMSVPRD Sr. Oswaldo Arley Urrea Muñoz con cdula 15434141 en calidad de electricista con matrcula profesional: AN205-32618  propietario Reconstrucciones Ray Sas nit : 901624181-1 Tel : 0solicita punto de conexin para Instalacin trifsica en el municipio Medelln San Cristbal pedregal bajo se toma como referencia la direccin RURAL147060710000000000147060710000000000 tipo de carga: trifsico demanda futura en KVA: 150 nmero de instalaciones futuras en total 1  tipo uso industrialtel 3104893864 ID 1415056e-1747-4bb2-88d3-3696894c5969 CHENAGIPedido automatico desde solicitud de sericio de energa</t>
  </si>
  <si>
    <t>'RURAL_159094500000000000_SAN ISIDRO'</t>
  </si>
  <si>
    <t>Rafael Ignacio Lopez Acosta</t>
  </si>
  <si>
    <t xml:space="preserve"> -3146638984</t>
  </si>
  <si>
    <t xml:space="preserve"> -3218525889</t>
  </si>
  <si>
    <t>2652561-3206890389</t>
  </si>
  <si>
    <t>3288026-3016123784</t>
  </si>
  <si>
    <t>5600590-3122345992</t>
  </si>
  <si>
    <t>3121947-3216483686</t>
  </si>
  <si>
    <t xml:space="preserve"> -3215202060</t>
  </si>
  <si>
    <t xml:space="preserve"> -3154493637</t>
  </si>
  <si>
    <t xml:space="preserve"> -3207372998</t>
  </si>
  <si>
    <t>4771162-3148792981</t>
  </si>
  <si>
    <t xml:space="preserve"> -3127658357</t>
  </si>
  <si>
    <t xml:space="preserve"> -3104893864</t>
  </si>
  <si>
    <t xml:space="preserve"> -3243398838</t>
  </si>
  <si>
    <t>CERRADO EN SISTEMA</t>
  </si>
  <si>
    <t>'CL 127 B SUR CR 42 -5'</t>
  </si>
  <si>
    <t>Diego De Jesus Gallego Castañeda</t>
  </si>
  <si>
    <t xml:space="preserve"> 15-SEP-2025 09:44:27 -- EPMCRMSVPRD Guillermo Leon Valencia Guarin 15258963 Mp 15697 Cel 3167841019 Corr seritododiegoghotmail.comDiego Gallego 15256947 Cel 3132720721Requiere Punto de Conexin para montaje de gabinete para 4 contadores en el mpio de CaldasBr AndalucaCL 127 B SUR CR 42 -52fafcc82-e1b4-47c0-bec4-c9d992d4e317ylondongTipo de uso: comercialCarga mxima requerida en KVA: 3Nmero total de cuentas: 4Niel de tensin de la medida: 1Tipo de solicitud: Tipo de sericio solicitado: Estrato socioeconmico: Requiere construccin red interna yo instalacin del medidor: No Hay red elctrica cercana al predio: No Distancia actual del predio a la red ms cercana mts: Pedido automatico desde solicitud de sericio de energa</t>
  </si>
  <si>
    <t>'DIAG 31 A TRAN 34 E SUR -28'</t>
  </si>
  <si>
    <t>Maria Eugenia Duque Gonzalez</t>
  </si>
  <si>
    <t xml:space="preserve"> 15-SEP-2025 11:18:21 -- EPMCRMSVPRD Sr. Aristarco Martnez con cdula 98591149 correo en calidad de electricistadatos propietario obligatorio Nombre Maria Eugenia Duque Gonzales cc c y tel 3117777602Montaje de gabinete en el mpio Enigado  barrioereda La Sebastiana se toma como referencia la direccin DIAG 31 A TRAN 34 E SUR -28Tipo de carga: monofsicoDemanda futura en KVA: 16No requiere nieles de cortocircuitoNmero de instalaciones actuales 3 y futuras 8 tipo uso residencial Tipo de sericio solicitado: Nuea cargaHay red elctrica cercana al predio: SiDistancia en metros: 15tel 3146453073 id 019b2357-201e-4891-a176-2160aed73088 login mgomezPedido automatico desde solicitud de sericio de energa</t>
  </si>
  <si>
    <t>'CL 35 SUR CR 43 -63'</t>
  </si>
  <si>
    <t>JAVIER LEONIDAS VILLEGAS POSADA</t>
  </si>
  <si>
    <t xml:space="preserve"> 15-SEP-2025 08:32:10 -- EPMCRMSVPRD PROPIETARIO: Jaier Leonidas Villegas Posada con C.C 70053417El Sr Jonatan Stien Grisales Gutirrez con C.C 1234989504  en representacin del Sr Elkin Alfonso Quiroz Agudelo C.C 98458346 Matricula 9845834690069 TEL 3204754508 CORREO ELECTRONICO: titaningenieriaelectricagmail.com solicita punto de conexin para proisional requiere montaje de trafo demanda futura 150KVA montaje de gabinete para 2 medidores Tipo de carga trifsica si requiere nieles de corto circuito calibre de acometida mayor a 4 en la direccin cl 35 sur cr 43 -63 Mpio de Enigado por el parque019d6fbd-2123-48cc-a097-7fcd508da369laceagudPedido automatico desde solicitud de sericio de energa</t>
  </si>
  <si>
    <t>Carlos Washintong Galeano Alvarez</t>
  </si>
  <si>
    <t>'CR 52 CL 7 -30'</t>
  </si>
  <si>
    <t>DISTRIBUIDORA FARMACEUTICA ROMA S.A</t>
  </si>
  <si>
    <t xml:space="preserve"> 05-SEP-2025 16:26:11 -- EPMCRMSVPRD Sr. Juan Carlos Moncada con cdula 98563591 en calidad de electricista con matrcula profesional: CN205-46189 Distribuidora Farmacutica Roma NIT 890901475 -0 y tel 3004293450 solicita punto de conexin para montaje de transformador en el mpio Medelln barrio Guayabal se toma como referencia la direccin CR 52 CL 7 -30Tipo de carga: trifsicoDemanda futura en KVA: 150Si requiere nieles de cortocircuitoNmero total de cuentas instalaciones futuras en total: 3Tipo uso: ComercialNiel de tensin: 1Tipo de sericio solicitado: nuea CargaTel 3188629676  correo: proyectos.matsielectricahotmail.com  id 03ad5e0c-32a2-47d3-a4ab-4f75ead36b73 agiralonPedido automatico desde solicitud de sericio de energa</t>
  </si>
  <si>
    <t>MUROS Y TECHOS S.A.S.</t>
  </si>
  <si>
    <t xml:space="preserve"> 15-SEP-2025 12:12:39 -- EPMCRMSVPRD Sr. Leon Dario Arteaga Urrea con cdula 70089327 en calidad de electricista con matrcula profesional: AN205-155828datos propietario obligatorio Nombre: MUROS Y TECHOS S.A.S. cc: 800096890 y tel: 3226319492 solicita punto de conexin para instalar cargador elctrico y la subestacin mas cercana es propiedad de un tercero en el mpio MEDELLN barrio LA LOMA DE LOS BERNAL se toma como referencia la direccin CL 7 CR 83 -31 INTERIOR 705  LA LOMA DE LOS BERNAL MEDELLN ANTIOQUIA  correo electrnico : leon.arteaga44gmail.com ID: 10acdf38-3825-4bf4-b4d0-eae085106d10 USUARIO : jcorreTipo de carga: BifasicoCarga requerida en KVA: 7.5Requiere nieles de cortocircuito: NoNmero total de cuentas: 1Tipo uso: ResidencialNiel de tensin: 1Pedido automatico desde solicitud de sericio de energa</t>
  </si>
  <si>
    <t>'CR 52 CL 19 -80'</t>
  </si>
  <si>
    <t xml:space="preserve"> 15-SEP-2025 08:16:56 -- EPMCRMSVPRD Sra. Yurani Cano se comunica con datos:Sr. Jorge Aguirre Palacio con cdula 98765869 en calidad de electricista con correo: proyectosgigaelectrogmail.com datos propietario Nombre MERCADEO Y MODA S.A.S. - DOGAMA LTDA. NIT. 811017639 solicita punto de conexin para Actualizacion por tiempo de PC. en el mpio Medellin barrioereda Guayabal se toma como referencia la direccin CR 52 CL 19 -80  tel. 3136478725Tipo de carga: trifsicoCarga requerida en KVA: 225 KVA Requiere nieles de cortocircuito: SiNmero total de cuentas instalaciones futuras en total: 1Tipo uso: Industrial - confecciones de prenda Niel de tensin: 2ID: ec2277a6-5d31-404f-a5bf-1c1cc1e7c591 aestrmonPedido automatico desde solicitud de sericio de energa</t>
  </si>
  <si>
    <t>DANIEL FERNANDO GARCIA BUITRAGO</t>
  </si>
  <si>
    <t xml:space="preserve"> 15-09-2025 14:08:52-DGRANADOMOD-DAR CUMPLIDO 28-AUG-2025 16:24:55 -- EPMCRMSVPRD Se presenta usuario solicita punto de conexion para legalizar el sericio de energaindica usuario que de EPM le hicieron isita y le pidieron punto de conexion si es posible llamar antes de la isita al 3156918613 aporta cuenta de sericios del ecino mas cercano con contrato 12390761 indica que esta a 20 metros de distanciaPedido automatico desde solicitud de sericio de energa01-Sep-2025 -- Actualizacion masia por pendientes de atencion WO0000003084835</t>
  </si>
  <si>
    <t>'CL 37 CR 44 -11'</t>
  </si>
  <si>
    <t>Pedro Luis Arboleda Gomez</t>
  </si>
  <si>
    <t xml:space="preserve"> 13-09-2025 08:44:56-EMARTINRMOD-. 01-SEP-2025 16:39:24 -- EPMCRMSVPRD Sr. Pedro arboleda   con cdula 3455660  Cel. 3122517810  Correo: ALEJA2323Moutlok.com en calidad de usuario  Tarjeta Profesional 75770  solicita PUNTO DE CONEXIN para TRANSFORMADOR Y GABINETE . En el municipio de MEDELLIN SAN DIEGO  direccin CL 37 CR 44 -11.  ID: 7ee56464-401e-4810-901c-ed880ae19433   jmoraruSericio   ComercialNmero total de instalaciones: 4NCC  SI Carga futura  KVA 25Tipo de Carga  TrifsicaCalibre de acometida 6Niel de tensin: 1Pedido automatico desde solicitud de sericio de energa01-Sep-2025 -- Actualizacion masia por pendientes de atencion WO0000003084835</t>
  </si>
  <si>
    <t>'CL 32 D CR 65 D -15'</t>
  </si>
  <si>
    <t>Mary Luz Chavarria Zapata</t>
  </si>
  <si>
    <t xml:space="preserve"> 15-SEP-2025 11:35:16 -- PGONZAGA  Solicita punto de conexin para gabinete  medidores existe 1 y a futuro 8 total de 9 puestos  Direccin: CL 32 D CR 65 D -15  municipio: Medelln telefono contacto 3225106393 llamar antes de ir</t>
  </si>
  <si>
    <t>'CL 38 CR 79 -17'</t>
  </si>
  <si>
    <t>Juan Guillermo Botero Mejia</t>
  </si>
  <si>
    <t xml:space="preserve"> 15-SEP-2025 14:11:16 -- EPMCRMSVPRD Sr. Manuel Tamara con cdula 1017181011 en calidad de electricista con matrcula profesional: 80785datos propietario obligatorio Nombre Botero Mejia juan Guillermo cc: 71677808 y tel solicita punto de conexin para Aumento de capacidad en el mpio Medelln barrio Laureles se toma como referencia la direccin CL 38 CR 79 -17Contrato: 1088409Calibre acometida: 2  Calibre Actual  6 Tipo de carga: monofsicoCarga requerida en KVA: 12 Requiere nieles de cortocircuito: NoNmero total de cuentas instalaciones futuras en total: 1Tipo uso: ComercialNiel de tensin: 1Celular: 3154440541 correo: megawattsinggmail.comId 9b226432-183c-4070-987e-09bc1dbc72fb  lsalazhoPedido automatico desde solicitud de sericio de energa</t>
  </si>
  <si>
    <t>Alberto Soto Vargas</t>
  </si>
  <si>
    <t xml:space="preserve"> 15-SEP-2025 08:08:39 -- EPMCRMSVPRD Sr. Efran Gmez Mrquez con cdula 98571863 en calidad de electricista con matrcula profesional: 121358  propietario Alberto Soto Vargas CC : 10274994 solicita punto de conexin para contador nueo zona parrilla en el municipio Medelln B. centro se toma como referencia la direccin CR 49 CL 46 -37 tipo de carga: monofsico demanda futura en KVA: 95 nmero de instalaciones futuras en total 2  tipo uso comercialtel 3113485977 ID 0b0ec66f-f7f9-49e8-b978-1ea737daf55a CHENAGIPedido automatico desde solicitud de sericio de energa</t>
  </si>
  <si>
    <t>Sebastian Chaverra</t>
  </si>
  <si>
    <t xml:space="preserve"> 15-SEP-2025 11:30:41 -- EPMCRMSVPRD Sr.Sebastian con cdula 1155295 afirma es propietario del inmueble solcita nueo sericio de energa para mpio MEDELLN barrio VILLATINA requiere sericio bsico residencial a 110 V piso 3 solicita que EPM instale la red elctrica interna y certifique. Se le informa cobro del IVA del 19 sobre los trabajos realizados para la construccin de la red interna.red interna instalada y certificadaTiene red interna expuesta y requiere solo certificacin y contadorCarga mxima requerida en KVA: 90Niel de tensin: 1Tipo de sericio solicitado: Nuea cargaHay red elctrica cercana al predio: SiDistancia en metros: 10Se toma como referencia la direccin CL 52 CR 14 -102 INTERIOR 104  VILLATINA MEDELLN ANTIOQUIA tel. 3245102599- 3002814812 id a2ec8aac-6722-4c92-9338-199e284a7ea9 login agallegPedido automatico desde solicitud de sericio de energa</t>
  </si>
  <si>
    <t>Marlon Jimenez Jaramillo</t>
  </si>
  <si>
    <t xml:space="preserve"> 15-SEP-2025 12:38:36 -- EPMCRMSVPRD La señora BiBiana Andrea Correa Arroya con cdula 1017172723 en calidad de encargada  Propietario Marlon Jimenez Jaramillo con cdula 1128430693 solicitan punto de conexin para montaje de gabinete en el municipio de Medellin barrio Boliar. CR 25 BB CL 54 -44 INTERIOR 301  Tipo de carga Monofasico demanda futura en KVA 110 no requiere nieles de corto circuito nmero de instalaciones actuales 1 futuras 4 tipo de uso residencial Correo correabibiana28gmail.com   Telfono 3104824193  Id:371604ba-c419-4245-8c30-f92cf76af291 ymunagPedido automatico desde solicitud de sericio de energa</t>
  </si>
  <si>
    <t>FABIAN DE JESUS OSORIOC ARDONA</t>
  </si>
  <si>
    <t xml:space="preserve"> 15-SEP-2025 08:27:54 -- IZUNIGAD Se presenta el señor Mario Perez con cedula 3610176 de Medelln solicitando punto de conexin de energa para la direccin CR 52 CL 54 -24 INTERIOR 201  municipio.   Documentos que anexa: formato solicitud del sericio diligenciado y firmado copia de la cdula.  Manifiesta que ya construyeron la casa y la instalacin ecina est a 250 mt.  Contacto: FABIAN DE JESUS OSORIOC ARDONA celular: 322 586 69 06.  Pedido automatico desde solicitud de sericio de energa</t>
  </si>
  <si>
    <t>'CL 63 CR 47 -23'</t>
  </si>
  <si>
    <t>Irma Piedad Quinchia Perez</t>
  </si>
  <si>
    <t xml:space="preserve"> 15-SEP-2025 11:52:31 -- EPMCRMSVPRD Sr. Edison De Jesus Rios Buitrago con cdula 98626061 tel:3004314985 correo edisondjriosgmail.com    en calidad de electricista con matrcula profesional: 666-74 datos propietario obligatorio Nombre:  Irma Piedad Quinchia Perez cc 43253132  y tel 3105084984. solicita punto de conexin para montaje de gabinete   en el mpio medellin  barrio prado  se toma como referencia la direccin CL 63 CR 47 -23 6b38b1bd-62b4-41c8-a375-deab9367aed7 lasquem Tipo de carga: monofsicoCarga requerida en KVA: 12 Requiere nieles de cortocircuito: NoNmero total de cuentas instalaciones futuras en total: 3 una existente Tipo uso: residencial Niel de tensin: 1Pedido automatico desde solicitud de sericio de energa</t>
  </si>
  <si>
    <t>'CR 50 D CL 61 -60'</t>
  </si>
  <si>
    <t>Juan Enrique Madrigal Argaez</t>
  </si>
  <si>
    <t xml:space="preserve"> 15-SEP-2025 14:25:11 -- EPMCRMSVPRD El Sr Jess Madrigad Argaez con C.C 70122688 TEL 3155555465 CORREO ELECTRONICO:  chuchomadrigalgmail.com en calidad de propietario solicita punto de conexin para aumento de capacidad requiere montaje de trafo demanda futura 75KVA  existente 2KVA uso industrial Tipo de carga trifsica si requiere nieles de corto circuito calibre de acometida mayor a 4 montaje de gabinete para 1 medidor existente en la direccin CR 50 D CL 61 -60 Mpio de Medelln barrio Prado centrofeb2a7ec-92c3-4839-9b5a-b7f5c48617b1laceagudPedido automatico desde solicitud de sericio de energa</t>
  </si>
  <si>
    <t>'CR 74 C CL 66 -67'</t>
  </si>
  <si>
    <t>Edwin Octavio Montoya Urrego</t>
  </si>
  <si>
    <t>'CR 50 A CL 73 A -23'</t>
  </si>
  <si>
    <t>Carlos Mario Ospina Arias</t>
  </si>
  <si>
    <t xml:space="preserve"> 12-SEP-2025 15:23:46 -- EPMCRMSVPRD Sr. Tim Glen De Los Ros con cdula 1017140714 en calidad de electricista con matrcula profesional: AN205-165488 tel.3103920461 correo : tgdelosriosgmail.com  Carlos Mario Ospina Arias con cdula 71652284 tel.3007841473 solicita punto de conexin para instalacin de gabinete con dos medidores en el municipio de Itag barrio no lo tiene se toma como referencia la direccin CR 50 A CL 73 A -23.Tipo de carga: monofsico BifasicoCarga requerida en KVA: 12Requiere nieles de cortocircuito: NoNmero total de cuentas :2 Tipo uso: residencialNiel de tensin: 1ID 2f39cf32-f40b-41d5-86a4-94d423c8927aaortizaNOTA : Se toma solicitud bajo la responsabilidad del electricista Sr. Tim Glen De Los Ros  ya que no cumple con la base de los requisitosPedido automatico desde solicitud de sericio de energa</t>
  </si>
  <si>
    <t>Francisco Gerardo Zapata Ortiz</t>
  </si>
  <si>
    <t xml:space="preserve"> 12-SEP-2025 15:22:43 -- EPMCRMSVPRD  datos del elctrico : ELMER TIRADO   cc: 71274379  telfono: 3146330249     matricula profesional :  71274379datos del propietario : francisco zapata   cc: 8244333 solicita punto de conexin para montaje de gabinete  en el mpio: medellin    se toma como referencia la direccin :CL 34 C CR 118 -18 INTERIOR 301  NUEVOS CONQUISTADORES MEDELLN ANTIOQUIA correo electrnico : fernandocha1688gmail.com   id: d238f9a7-94bc-4936-98da-308ed2aaf03d usuario : mmontoyl Tipo de carga: monofsicotrifsico : bifsico    Carga requerida en KVA: 9 Requiere nieles de cortocircuito: SiNo : no        Nmero total e cuentas instalaciones futuras en total: 1     Tipo uso: residencial                 Niel de tensin : 1 Pedido automatico desde solicitud de sericio de energa</t>
  </si>
  <si>
    <t>'CL 62 C CR 108 -27'</t>
  </si>
  <si>
    <t>Maria Nelida Campillo</t>
  </si>
  <si>
    <t xml:space="preserve"> 13-SEP-2025 13:07:52 -- EPMCRMSVPRD Datos propietario obligatorio Nombre Maria Nelida Campiño cc 21500494 y tel. 3216635814  solicita punto de conexin para LEGALIZAR UN MEDIDOR en el mpio Medellin  barrio Robledo las margaritas  se toma como referencia la direccin CL 62 C CR 108 -27 DSEPUBLA  0e8195b3-3430-4708-b5bc-7afe4bc5a45funidades: 8 medidores Pedido automatico desde solicitud de sericio de energa</t>
  </si>
  <si>
    <t>'RURAL_146014924500000000_RURAL_PALMITAS'</t>
  </si>
  <si>
    <t>Gabriel Angel Guzman Zabala</t>
  </si>
  <si>
    <t xml:space="preserve"> -3167841019</t>
  </si>
  <si>
    <t>5092598-3146453073</t>
  </si>
  <si>
    <t>3124570-3204754508</t>
  </si>
  <si>
    <t xml:space="preserve"> -3007406984</t>
  </si>
  <si>
    <t>5913517-3188629676</t>
  </si>
  <si>
    <t>4449581-3104638871</t>
  </si>
  <si>
    <t xml:space="preserve"> -3136478725</t>
  </si>
  <si>
    <t xml:space="preserve"> -3207190490</t>
  </si>
  <si>
    <t>4923899-3005002743</t>
  </si>
  <si>
    <t xml:space="preserve"> -3225106393</t>
  </si>
  <si>
    <t>2306663-3154440541</t>
  </si>
  <si>
    <t>2511555-3113485977</t>
  </si>
  <si>
    <t xml:space="preserve"> -3002814812</t>
  </si>
  <si>
    <t xml:space="preserve"> -1017172723</t>
  </si>
  <si>
    <t>3225866-3225866906</t>
  </si>
  <si>
    <t>2547158-3004314985</t>
  </si>
  <si>
    <t xml:space="preserve"> -3155555465</t>
  </si>
  <si>
    <t xml:space="preserve"> -3116320896</t>
  </si>
  <si>
    <t>3307151-3103920461</t>
  </si>
  <si>
    <t>4921931-3146330249</t>
  </si>
  <si>
    <t>5799331-3216635814</t>
  </si>
  <si>
    <t xml:space="preserve"> -3106904847</t>
  </si>
  <si>
    <t>CR 50 B CL 123 SUR -37 (INT 301 )'</t>
  </si>
  <si>
    <t>CL 70 CR 59 -265 (INT 2 )'</t>
  </si>
  <si>
    <t>CL 65 A CR 144 -56 (INT 1135 )'</t>
  </si>
  <si>
    <t>CL 3 SUR CR 50 D -37 (INT 301 )'</t>
  </si>
  <si>
    <t>CL 7 CR 83 -31 (INT 705 )'</t>
  </si>
  <si>
    <t>CL 18 D CR 89 -11 (INT 3757 )'</t>
  </si>
  <si>
    <t>CR 49 CL 46 -37 (INT 101 )'</t>
  </si>
  <si>
    <t>CL 52 CR 14 -102 (INT 104 )'</t>
  </si>
  <si>
    <t>CR 25 BB CL 54 -44 (INT 301 )'</t>
  </si>
  <si>
    <t>CR 52 CL 54 -24 (INT 201 )'</t>
  </si>
  <si>
    <t>CL 34 C CR 118 -18 (INT 301 )'</t>
  </si>
  <si>
    <t>ANDRES</t>
  </si>
  <si>
    <t>'CL 70 A SUR CR 35 -95'</t>
  </si>
  <si>
    <t>Juan Esteban Velasquez Morales</t>
  </si>
  <si>
    <t xml:space="preserve"> 15-SEP-2025 14:41:34 -- EPMCRMSVPRD Sr. jose Alejandro alarez palomino con cdula 8102609 en calidad de electricista con matrcula profesional:an 20568193 telefono:3153493476 correo:alejose81yahoo.esdatos propietario obligatorio Nombre:juan esteban elazquez cc:8355632 y tel:3206645158 solicita punto de conexin para aumento de capacidad en el calibre de la acometida en el mpio sabaneta barrio alto de las flores se toma como referencia la direccin CL 70 A SUR CR 35 -95Tipo de carga:trifsicoCarga requerida en KVA: 50Requiere nieles de cortocircuito: SiNmero total de cuentas instalaciones futuras en total: 1Tipo uso: residencialNiel de tensin: 1cbdefaaf-190e-4465-a8d1-cbc5de6d7465-scanmonPedido automatico desde solicitud de sericio de energa</t>
  </si>
  <si>
    <t xml:space="preserve"> 16-SEP-2025 09:41:53 -- EPMCRMSVPRD El señor Jorge Hernan Hurtado Muñetn con cdula 75105685 en calidad de electricista con matrcula profesional AN205145780  Propietario Fokus Ultra SAS con nit 901804597-4 solicitan punto de conexin para proisional de obra en el municipio de Sabaneta barrio Ceramica. CR 46 D CL 75 SUR -42 Tipo de carga trifsica demanda futura en KVA 10 si requiere nieles de corto circuito nmero de instalaciones actuales 0 futuras 1 tipo de uso proisional de obra  Correo ingeniero3eicsas.com.co  Telfono 3145395477 Id:1a9490a9-f55d-41a5-ac8e-7e907728cb78  ymunagPedido automatico desde solicitud de sericio de energa</t>
  </si>
  <si>
    <t>Carlos Upegui Alvarez</t>
  </si>
  <si>
    <t xml:space="preserve"> 15-SEP-2025 16:45:19 -- EPMCRMSVPRD SEGN RADICADO N20250120172494  EL CLIENTE Vrtice Ingenieria SA NIT 811026526-7 SOLICITA REVALIDACIN POR VENCIMIENTO AL PTO DE CONX PED-2670952-P9D7 SOLICITUD 23020261 PARA LA DIRECCIN Cra 27A 27E Sur - 51 ENVIGADO ANTIOQUIA CARGA TOTAL A INSTALAR EN KVA 9.6  CONTACTO Pedro Lopez CEL 3152900505 CORREO ing1ietekingenieria.com - Carlos Upegui Alarez CELULAR 3016623012 CORREO ing1ietekingenieria.com - Solicitud  de reconsideracin punto de conexin por encimiento para el proyecto de Alumbrado Pblico AP. Saint Laurent. Link de ubicacin: https:maps.app.goo.gleAyzhPzSnTsRonH6Se adjunta punto de conexin encido del año 2024.Pedido automatico desde solicitud de sericio de energa</t>
  </si>
  <si>
    <t>ALMACENES EXITO S.A.</t>
  </si>
  <si>
    <t xml:space="preserve"> 16-SEP-2025 08:35:13 -- EPMCRMSVPRD Sr. Ral Andrs Gmez Cardozo con cdula 1067891752 en calidad de electricista con matrcula profesional: AN205-113708 para el propietario Almacenes Exito SA con NIT 890900608 solicita punto de conexin para instalacin trifsica en el mpio Enigado Centro Comercial Via Enigado se toma como referencia la direccin CR 48 CL 32 B SUR -139 INTERIOR 3872 . Tipo de carga: trifsico Carga requerida en KVA: 25 Requiere nieles de cortocircuito: No Nmero total de cuentas: 2 Tipo uso: Comercial Niel de tensin: 1 3106576928 rgomezelemetalcya.com c5bb16d9-9ef9-4891-bbc7-f6e08b02cd94 cdelgaca.Pedido automatico desde solicitud de sericio de energa</t>
  </si>
  <si>
    <t>German Alonso Alzate Valencia</t>
  </si>
  <si>
    <t>Alexander Lozano</t>
  </si>
  <si>
    <t xml:space="preserve"> 15-SEP-2025 15:18:23 -- EPMCRMSVPRD Sr. Ahicenoer Alonso Restrepo con cdula 71272509 en calidad de electricista con matrcula profesional: 19137  Alexander Lozano Rendon cc 16368503 y tel 3202049612 solicita punto de conexin proisional de obra para instalacin de gabinete para un medidor en el mpio Medelln barrio el poblado se toma como referencia la direccin CL 16 A SUR CR 9 E -50 INTERIOR 114   contrato 2662295Tipo de carga: monofsicoDemanda futura en KVA: 11No requiere nieles de cortocircuitoNmero total de cuentas instalaciones futuras en total: 1Tipo uso: Proisional de obraNiel de tensin: 1Tipo de sericio solicitado: Nuea cargaTel 3216367553 correo: proyectoscopytel.com.co  id 6584a429-1f7d-4f80-b913-1e873975ffe1 agiralonPedido automatico desde solicitud de sericio de energa</t>
  </si>
  <si>
    <t>john jairo muñoz uran</t>
  </si>
  <si>
    <t xml:space="preserve"> 15-SEP-2025 18:15:01 -- EPMCRMSVPRD SR: franklin Jos Ceballos Marn  cc : 1126425320  calidad del electricista num matricula : CN205-129163  Solicita reconsiderar punto de conexin 23340489 ya que no es claro si el poste en la construccin ser cambiado por EPM o por por ellos  Datos de propietario : nombre : jhon Jairo muñoz uran  cc: 71616091  tel: 3058584941 solicita punto de conexin para aumento de capacidad y se reconsidera para que aplique COMPRA DE BIEN FUTURO Y CAMBIO EL KVA en el mpio: medellin   se toma como referencia la direccin: CR 58 CL 43 SUR -83 INTERIOR 143  MEDELLN ANTIOQUIA correo electrnico : franklin576hotmail.com  ID: 021c9651-37b6-419c-9f28-e5c6bf6a4055 dsepubla Tipo de carga: trifasicaCarga requerida en KVA: 112.5Requiere nieles de cortocircuito: SiNo : siNmero total e cuentas instalaciones futuras en total: 4Tipo uso: comercialPedido automatico desde solicitud de sericio de energa</t>
  </si>
  <si>
    <t>'CL 40 SUR CR 78 -59'</t>
  </si>
  <si>
    <t>Wilson Dario Rico Escobar</t>
  </si>
  <si>
    <t xml:space="preserve"> 15-SEP-2025 16:27:02 -- EPMCRMSVPRD Sr Nelson Penagos Cc 98638683 en calidad de elctrico encargado solicita punto de conexin para montaje de gabinete con capacidad de 4 medidores de uso residencialTel 3017375950TP 44873Correo penagosnelson09gmail.comMcpio MedellnBarrio San Antonio de Prando por el HospitalDir CL 40 SUR CR 78 -59 Propietario Wilson Daro Rico Escobar Cc 98530273Id 89e6fd38-0f17-4025-b3fd-d6c5fa9ca9f8careizaInstalaciones totales: 4Tipo de carga: MonofasicoDemanda en ka: 14Si montaje de gabineteNo montaje de trafoNo nieles de corto circuitoNo acometida superior a N4Estrato: 3Pedido automatico desde solicitud de sericio de energa</t>
  </si>
  <si>
    <t>'CR 34 CL 7 -73'</t>
  </si>
  <si>
    <t>Fernando Cardenas Camargo</t>
  </si>
  <si>
    <t xml:space="preserve"> 16-SEP-2025 09:13:14 -- EPMCRMSVPRD FACTIBILIDAD PARA AUMENTO DE CAPACIDAD. PPS: 050324007000730000 DIRECCIN: CR 34 CL 7 -73 DE MEDELLIN. PRESENTA FORMATO Y FACTURA. CONTACTO: Fernando Cardenas Camargo  3137325863. EMAIL: fecarca1hotmail.comPedido automatico desde solicitud de sericio de energa</t>
  </si>
  <si>
    <t>'CR 36 CL 8 A -96'</t>
  </si>
  <si>
    <t>Horacio Eduardo Arroyave Soto</t>
  </si>
  <si>
    <t xml:space="preserve"> 16-SEP-2025 11:53:30 -- EPMCRMSVPRD Sr. Johan Stien Charria Meja con cdula 1143842661 en calidad de electricista con matrcula profesional: 98756datos propietario obligatorio Nombre Horacio Arroyae cc 70113497 y tel 3170919396. solicita punto de conexin para aumento de capacidad en el mpio MEDELLN barrio EL POBLADO se toma como referencia la direccin CR 36 CL 8 A -96 EL POBLADO MEDELLN ANTIOQUIATipo de carga: monofsicoCarga requerida en KVA: 20Requiere nieles de cortocircuito: NoNmero total de cuentas instalaciones futuras en total: 1Tipo uso: comercialNiel de tensin: 2Pedido automatico desde solicitud de sericio de energa</t>
  </si>
  <si>
    <t>'CR 83 CL 19 -128'</t>
  </si>
  <si>
    <t>Juan David Giraldo</t>
  </si>
  <si>
    <t xml:space="preserve"> 16-SEP-2025 13:46:57 -- EPMCRMSVPRD Sr. juan guiermo diaz   con cdula 71774857  Cel. 3117256786  Correo: juanguidiigmail.com en calidad de electrico  Tarjeta Profesional 13391 solicita PUNTO DE CONEXIN para GABINETE . En el municipio de MEDELLIN  BELEN LATAVISTA PARTE BAJA  direccin CR 83 CL 19 -128.Propietario: Juan daid giraldo  con cdula 71269714  Cel. 3117256786 . id. ba3ec3bc-829e-48a6-852c-2c7a9b3c613f   jmoraruSericio  Residencial Nmero total de instalaciones:  4NCC  NO Carga futura  KVA  9.5Tipo de Carga  Monofsica 220Calibre de acometida  4Niel de tensin: 1Pedido automatico desde solicitud de sericio de energa</t>
  </si>
  <si>
    <t>'CR 55 CL 25 -70'</t>
  </si>
  <si>
    <t>Carlos Andres Gomez Henao</t>
  </si>
  <si>
    <t xml:space="preserve"> 16-SEP-2025 09:25:34 -- EPMCRMSVPRD Sr. Juan Carlos Balaguera con cdula 71654937 en calidad de electricista con matrcula profesional: 64194 y propietario Carlos Gomez con cedula 98565955 solicita punto de conexin para aumento de capacidad en el mpio Medelln barrio Antioquia se toma como referencia la direccin CR 55 CL 25 -70Tipo de carga: trifsicoDemanda futura en KVA: 150 Actual: 75No requiere nieles de cortocircuitoNmero total de cuentas instalaciones futuras en total: 1Tipo uso: Industrial - pintura automotriz Niel de tensin: 1Tipo de sericio solicitado: Ampliacion de cargaHay red elctrica cercana al predio:NoDistancia en metros: xxTel 3023676236 correo: balagueratrianaoliergmail.com id b3423ab7-1fa1-42c2-8f87-6e95aae7a26a wlopezolPedido automatico desde solicitud de sericio de energa</t>
  </si>
  <si>
    <t>'CL 32 CR 65 F -79'</t>
  </si>
  <si>
    <t>Magnolia Loaiza Echeverri</t>
  </si>
  <si>
    <t xml:space="preserve"> 15-SEP-2025 15:36:06 -- EPMCRMSVPRD Sr. Efrain gmez con cdula 98571863 en calidad de electricista con matrcula profesional: 121358datos propietario obligatorio Nombre: Magnolia Loaiza Echeerri cc 43570161 y tel: 3113485977 solicita punto de conexin para instalar gabinete en el mpio Medelln Barrio belen malib se toma como referencia la direccin CL 32 CR 65 F -79Tipo de carga: monofsicoCarga requerida en KVA: 19Requiere nieles de cortocircuito: NoNmero total de cuentas instalaciones futuras en total:5 Actuales 2 y futuras 3 Tipo uso: ResidencialNiel de tensin: 1Correo: efraelec40utlook.com Celular: 3113485977Id e0a2a76a-8a91-4d08-b228-52c1b253f804  lsalazhoPedido automatico desde solicitud de sericio de energa</t>
  </si>
  <si>
    <t>'CR 63 A CL 32 E -94'</t>
  </si>
  <si>
    <t>Javier Arbelaez Gomez</t>
  </si>
  <si>
    <t xml:space="preserve"> 16-SEP-2025 11:19:12 -- EPMCRMSVPRD  datos del elctrico : juan camilo Holgun correa  cc: 1020411970  telfono: 3002126563     matricula profesional : 115263datos del propietario : Jaier Arbelez gomez    cc: 70909315 solicita punto de conexin para aumento capacidad y montaje de gabinete para dos medidores   en el mpio: medellin    se toma como referencia la direccin :CR 63 A CL 32 E -94 CERRO NUTIBARA MEDELLN ANTIOQUIA correo electrnico : proyectosdeingenieria1012gmail.com  id: d2010f2a-e1cd-4fc9-a539-796d817e9987 usuario : mmontoyl Tipo de carga: monofsicotrifsico : monofasico    Carga requerida en KVA: 22 Requiere nieles de cortocircuito: SiNo : no        Nmero total e cuentas instalaciones futuras en total: 2     Tipo uso: comercial                 Niel de tensin : 1  Pedido automatico desde solicitud de sericio de energa</t>
  </si>
  <si>
    <t>'CL 30 A CR 72 -49'</t>
  </si>
  <si>
    <t>carlos andres velasquez ospina</t>
  </si>
  <si>
    <t xml:space="preserve"> 15-SEP-2025 16:51:45 -- EPMCRMSVPRD SEGN RADICADO N20250120172421 EL CLIENTE CARLOS ANDRES VELASQUEZ OSPINA CC  10010594 SOLICITA SERVICIO DE ENERGA PARA LA DIRECCIN CL 30 A CR 72 -49 MPIO MEDELLIN CARGA TOTAL A INSTALAR EN KVA 75  CEL 3113982412 - EMAIL andreselasquezospinagmail.com solicitud de punto de conexin para aumento de carga con transformador de 75ka trifasico con norma ra8-028solicitud de punto de conexin para aumento de carga con transformador de 75ka trifasico con norma ra8-028Pedido automatico desde solicitud de sericio de energa</t>
  </si>
  <si>
    <t xml:space="preserve"> 16-SEP-2025 07:00:17 -- EPMCRMSVPRD solicitud de punto de conexion para proisional de obra con transformador de 75ka trifasico con norma ra8-028 el cual se utilizara como transformador definitio. CONTACTO carlos andres elasquez ospina TEL 3113982412 CORREO andreselasquezospinagmail.comPedido automatico desde solicitud de sericio de energa</t>
  </si>
  <si>
    <t>'CR 76 CL 35 -35'</t>
  </si>
  <si>
    <t>JULIAN RENDON PARRA</t>
  </si>
  <si>
    <t xml:space="preserve"> 16-SEP-2025 08:48:39 -- EPMCRMSVPRD Sr. Alejandro Osorio  con cdula 71742069 tel: 3002126563 correo: alejandrosorioggmail.com en calidad de electricista con matrcula profesional: an205-87367 datos propietario obligatorio Nombre: julian dario rendon parra  cc: 70569783 y tel.3002126563  solicita punto de conexin para sericios proisional y montaje de trasformador   en el mpio medellin  barrio laureles  se toma como referencia la direccin CR 76 CL 35 -35  ID 7f74211d-c9ce-452a-9de5-e0aabe215ed4  lasquem Tipo de carga: trifsicoCarga requerida en KVA:75Requiere nieles de cortocircuito: SiNmero total de cuentas instalaciones futuras en total: 46Tipo uso: mixto residencial  comercial Niel de tensin: 1Pedido automatico desde solicitud de sericio de energa</t>
  </si>
  <si>
    <t>'CR 78 CL 30 -38'</t>
  </si>
  <si>
    <t>Joaquin Emilio Salazar Salazar</t>
  </si>
  <si>
    <t xml:space="preserve"> 16-SEP-2025 08:18:41 -- BAGUDEO SEGN RADICADO N 20250120172555 EL CLIENTE Joaquin Emilio Salazar Salazar CC 80721600 CELULAR 3164829006 SOLICITA RECONSIDERACIN AL PTO CNX PARA LA DIRECCIN CR 78 CL 30 -38 MPIO MEDELLN CARGA TOTAL A INSTALAR EN KVA 150  CONTACTO John Jaime Yepes Miranda TEL 2059582 CORREO seringelsasgmail.com Solicitud para la reconsideracin del punto de conexin 23510081por aumento de capacidad  de 112.5 a 150 KVA</t>
  </si>
  <si>
    <t>'CR 56 B CL 48 -88'</t>
  </si>
  <si>
    <t>ALEJANDRO ALZATE</t>
  </si>
  <si>
    <t xml:space="preserve"> 15-SEP-2025 15:25:53 -- EPMCRMSVPRD SEGN RADICADO N20250120172363 EL CLIENTE ALEJANDRO ALZATE cedula 1026147707 SOLICITA PUNTO DE CONEXION  PARA LA DIRECCIN CR 56 B CL 48 -88 MPIO MEDELLIN  SE SOLICITA PUNTO DE CONEXION PARA DISEÑO DE PROYECTO DE REDES PARA EL PROYECTO: EDIFICIO MATERIALES VANESSA. UBICADO EN EL CENTRO DE MEDELLIN.Pedido automatico desde solicitud de sericio de energa</t>
  </si>
  <si>
    <t>'CL 47 F CR 97 -28'</t>
  </si>
  <si>
    <t>IVAN DARIO VELEZ GONZALEZ</t>
  </si>
  <si>
    <t xml:space="preserve"> 15-SEP-2025 15:17:22 -- EPMCRMSVPRD Sr. Victor Chica Gomez con cdula 71664886 en calidad de electricista con matrcula profesional: 23419datos propietario obligatorio Nombre: IVAN DARIO VELEZ GONZALEZ cc: 70110416 y tel: 3137439324 solicita punto de conexin para MONTAJE DE GABIENTE en el mpio MEDELLN barrio SAN JAVIER NO.2 se toma como referencia la direccin CL 47 F CR 97 -28 SAN JAVIER NO.2 MEDELLN ANTIOQUIA  TEL: 3155648031 - 3104876886  correo electrnico : ihuchicahotmail.com  ID: 6c28df36-d1d1-4038-8d2b-dbc396a7f89a USUARIO : jcorreTipo de carga: monofsicoCarga requerida en KVA: 10Requiere nieles de cortocircuito: NoNmero total de cuentas: 8Tipo uso: ResidencialNiel de tensin: 1Pedido automatico desde solicitud de sericio de energa</t>
  </si>
  <si>
    <t>'CR 50 A CL 53 -62'</t>
  </si>
  <si>
    <t>Jorge Alberto Lopez Hernandez</t>
  </si>
  <si>
    <t xml:space="preserve"> 15-SEP-2025 17:26:06 -- EPMCRMSVPRD El señor Jess Elin Vejarano Blandn con cdula 1807698 en calidad de cargado Electricista Henry Joany Restrepo Con cedula 71381309 y matricula 25020  Propietario Jorge Alberto Lopez con cdula 710075732 solicitan punto de conexin para traslado de medidor a fachada en zona de parrilla en el municipio de Medelln barrio centro tipo de carga trifasica demanda futura en KVA 9.6 no requiere nieles de corto circuito nmero de instalaciones actuales 1 futuras 1 tipo de uso Comercial  Correo jesusejarano10gmail.com  Telfono 3007406984 Id:d9a0576b-11b4-48c9-bb16-013b6d804a0c  ymunagPedido automatico desde solicitud de sericio de energa</t>
  </si>
  <si>
    <t>'CR 50 C CL 61 -52'</t>
  </si>
  <si>
    <t>Wilton Vargas</t>
  </si>
  <si>
    <t xml:space="preserve"> 16-SEP-2025 09:32:16 -- EPMCRMSVPRD Sr Jairo Leon Restrepo Cc 15508699 en calidad de elctrico encargado solicita punto de conexin por aumento de capacidad uso residencial requiere el sericio a 220Tel 3155645863TP 38326Correo jlrr1270gmail.comMcpio MedellinBarrio Prado centroDir CR 50 C CL 61 -52Propietario Wilton Vargas Campero Cc 71718019Id 2bb3c40a-623b-4d24-b6b0-644940bd7b59careizaInstalaciones totales:1Tipo de carga: TrifasicaDemanda en ka: 9No nieles de corto circuitoNo montaje de trafoNo montaje de gabineteNo acometida superior a N4Estrato: 2Pedido automatico desde solicitud de sericio de energa</t>
  </si>
  <si>
    <t>andres felipe posada morales</t>
  </si>
  <si>
    <t xml:space="preserve"> 16-SEP-2025 11:45:41 -- EPMCRMSVPRD Caso 85451 - 11:23 a.m. 16092025Sr. Andrs Felipe Posada con cdula 1017165635 en calidad de electricista con matrcula profesional: 140616 tel: 3105072582 correo: andres1988posadagmail.comdatos propietario obligatorio Nombre John Jairo Cardona Ortiz cc 98538083 y tel 3153211973  solicita punto de conexin para montaje de gabinete de 5 contadores  3 existentes y 2 futuros  en el mpio Itag barrio San Po se toma como referencia la direccin CL 34 A CR 40 -72 INTERIOR 301 Tipo de carga: monofsicoCarga requerida en KVA: 35 11 KVA indica el cliente.Requiere nieles de cortocircuito: NoNmero total de cuentas instalaciones futuras en total: 5Tipo uso: ResidencialNiel de tensin: 14af16878-1989-4516-9fa0-3ccdfda9d0cd jsalalopPedido automatico desde solicitud de sericio de energa</t>
  </si>
  <si>
    <t>CARDONA ORTIZ JOHN JAIRO</t>
  </si>
  <si>
    <t xml:space="preserve"> 16-SEP-2025 11:16:22 -- EPMCRMSVPRD Caso 85451 - 10:43 a.m. 16092025Sr. Andrs Felipe Posada con cdula 1017165635 en calidad de electricista con matrcula profesional: 140616 tel: 3105072582 correo: andres1988posadagmail.comdatos propietario obligatorio Nombre John Jairo Cardona Ortiz cc 98538083 y tel 3153211973  solicita punto de conexin para montaje de gabinete de 5 contadores  3 existentes y 2 futuros  en el mpio Itag barrio San Po se toma como referencia la direccin CL 34 A CR 40 -72 INTERIOR 301 Tipo de carga: monofsicoCarga requerida en KVA: 35 11 KVA indica el cliente.Requiere nieles de cortocircuito: NoNmero total de cuentas instalaciones futuras en total: 5Tipo uso: ResidencialNiel de tensin: 14af16878-1989-4516-9fa0-3ccdfda9d0cd jsalalopPedido automatico desde solicitud de sericio de energa</t>
  </si>
  <si>
    <t>'CL 56 CR 56 A -19'</t>
  </si>
  <si>
    <t>Constructora Villa Marulanda</t>
  </si>
  <si>
    <t xml:space="preserve"> 15-SEP-2025 15:15:21 -- EPMCRMSVPRD Sr. Alejandro Arroyae Monsale con cdula 98662195 en calidad de electricista con matrcula profesional: AN205-42794datos propietario obligatorio Nombre Constructora Villa Marulanda nit 901748865-3 y tel. 3113112743 solicita punto de conexin para Montaje de 3 transformadores en el mpio Itagui barrio el rosario se toma como referencia la direccin CL 56 CR 56 A -19Tipo de carga: trifasicoCarga requerida en KVA: 600Requiere nieles de cortocircuito: SiNmero total de cuentas 287Tipo uso: residencialNiel de tensin: 1  Correo: alejandroarroyaemonsalegmail.com  71a97c3d-cdc2-4f27-8b06-eda56057f46f rsalazal   Pedido automatico desde solicitud de sericio de energa</t>
  </si>
  <si>
    <t>'RURAL_125002700000000005_VEREDA PALMAS INT5'</t>
  </si>
  <si>
    <t>Andres Uribe Pardo</t>
  </si>
  <si>
    <t xml:space="preserve"> 16-SEP-2025 09:45:58 -- EPMCRMSVPRD Sr. Jose Ian Mejia Roldan con cdula 71634857 correo en calidad de electricistadatos propietario obligatorio Nombre Andres Uribe cc 71642008 y tel 3233623079solicita punto de conexin para Proisionalen el mpio Enigado se toma como referencia la direccin RURAL125002700000000005VEREDA PALMAS INTTipo de carga: monofsicoDemanda futura en KVA: 8No requiere nieles de cortocircuitoNmero de instalaciones actuales 0 y futuras 1 tipo uso residencialTipo de sericio solicitado: Nuea cargaHay red elctrica cercana al predio: SiDistancia en metros:15 tel 3104627849 id f7cf064f-cfcc-4e10-aac5-e3f7f3392de7 login mgomezPedido automatico desde solicitud de sericio de energa</t>
  </si>
  <si>
    <t>'RURAL_130026020000000109_Prov.Vda la Honda'</t>
  </si>
  <si>
    <t>Henry De Jesus Londoño Patiño</t>
  </si>
  <si>
    <t xml:space="preserve"> 13-09-2025 16:42:38-JBETAMMOD-. 01-SEP-2025 09:44:56 -- EPMCRMSVPRD Solicitud Disponibilidad sericio de energa para tramites legales licencia de construccin ante planeacin munici9pal solicitante Henry De Jesus Londoño Patiño contactar al 3182921877 paginacin en referencia RURAL130026020000000105130026020000000105 GUARNEPedido automatico desde solicitud de sericio de energa01-Sep-2025 -- Actualizacion masia por pendientes de atencion WO0000003084835</t>
  </si>
  <si>
    <t>'RURAL_140001890000000003_140001890000000003'</t>
  </si>
  <si>
    <t xml:space="preserve"> 15-SEP-2025 10:05:16 -- EPMCRMSVPRD Sr. Dorian Yuranny Cano Alzate con cdula 1036663327 en calidad de mandatario y con autorizacin de propietario y electricista con matrcula profesional: AN205-123103datos propietario obligatorio Nombre: ALMACENES EXITO S.A. cc: 890900608 y tel: 3232092410 solicita punto de conexin para NIVEL DE TENSION 2 en el mpio RETIRO barrio CARRIZALES se toma como referencia la direccin RURAL140001890000000003140001890000000003 CARRIZALES RETIRO ANTIOQUIA  correo electrnico : proyectosgigaelectrogmail.com TEL: 3136478725 - 3014080028   ID:16599ee5-6a90-4e7b-80a9-e690bfec34ce  USUARIO : jcorreTipo de carga: trifsicoCarga requerida en KVA: 75Requiere nieles de cortocircuito: SiNmero total de cuentas: 1Tipo uso: ComercialNiel de tensin: 2Pedido automatico desde solicitud de sericio de energa</t>
  </si>
  <si>
    <t>'RURAL_140003200000000197_140003200000000197'</t>
  </si>
  <si>
    <t>Bernardo Agudelo Jaramillo</t>
  </si>
  <si>
    <t xml:space="preserve"> 15-SEP-2025 11:11:17 -- EPMCRMSVPRD Elctrico: Diego Alejandro Adare Durango  con cedula: 1035420080.  Solicita con punto de conexin para aumento de capacidad  en la direccin: RURAL140003200000000197140003200000000197  contrato o ruta: 7136147 Municipio: El retiro  barrio o ereda: Parcelacion Roble Alto telfono: 3008580576   Correo electrnico: direcciontecnicasolarterrall.com.co . Informacin tcnica: requiere nieles de corto circuito: NO  tipo de carga: Monofasica La demanda futura en KVA: 15 esta 10  Sericio: Residencial  Instalaciones actuales: 1 Instalaciones a futuro: 1 Estrato socioeconmico: 4  Propietario: Bernardo Agudelo Jaramillo Cedula: 71578430 telfono: 3216396558  ID aaef1efe-9b32-40ef-8afe-88a338b4eb1Mgutielu ANSPedido automatico desde solicitud de sericio de energa</t>
  </si>
  <si>
    <t>'RURAL_159005200000000009_LA ESTRELLA MELEGUI'</t>
  </si>
  <si>
    <t>Rosa Cañaveral Arboleda</t>
  </si>
  <si>
    <t xml:space="preserve"> 16-SEP-2025 12:04:08 -- EPMCRMSVPRD Sr. Tim Glen De Los Ros  con cdula 1017140714 tel : 3103920461  correo : tgdelosriosgmail.com en calidad de electricista con matrcula profesional: an205165488 datos propietario obligatorio Nombre: rosa cañaeral arboleda  cc: 43590807  y tel.3233537885  solicita punto de conexin para perosnal de legalizacion indica que tiene que tener punto de conexion  en el mpio la estrella  barrioereda xxxx se toma como referencia la direccin RURAL159005200000000009LA ESTRELLA MELEGUI  id 585cef8a-4508-46cd-b39f-c26979311496 lasquem Tipo de carga: monofsicoCarga requerida en KVA: 16Requiere nieles de cortocircuito: NoNmero total de cuentas instalaciones futuras en total: 1Tipo uso: residencial Niel de tensin: 1Pedido automatico desde solicitud de sericio de energa</t>
  </si>
  <si>
    <t>'CR 50 G CL 12 SUR -91'</t>
  </si>
  <si>
    <t>TECNAS SA BIC</t>
  </si>
  <si>
    <t xml:space="preserve"> 15-SEP-2025 15:16:00 -- EPMCRMSVPRD Sr. Mauricio Velasquez Orozco con cdula 1128389916 en calidad de electricista con matrcula profesional: AN-205110050datos propietario obligatorio Nombre: TECNAS SA BIC cc: 800011002 y tel: 3043588224 solicita punto de conexin para AUMENTO DE CAPACIDAD en el mpio ITAGUI barrio SAN FERNANDO se toma como referencia la direccin CR 50 G CL 12 SUR -91 SAN FERNANDO ITAGUI ANTIOQUIA  correo electrnico :moelectromontajesciilesgmail.com  ID: adde7e60-aceb-49ea-9b1e-5fea07b5aff9 USUARIO : jcorreTipo de carga: trifsicoCarga requerida en KVA: 112.5Requiere nieles de cortocircuito: SiNmero total de cuentas: 1Tipo uso: Industrial Niel de tensin: 1Pedido automatico desde solicitud de sericio de energa</t>
  </si>
  <si>
    <t>3004132-3153493476</t>
  </si>
  <si>
    <t xml:space="preserve"> -3145395477</t>
  </si>
  <si>
    <t>4925830-3016623012</t>
  </si>
  <si>
    <t>3333333-3106576928</t>
  </si>
  <si>
    <t>3025886-3137323949</t>
  </si>
  <si>
    <t>3222120-3216367553</t>
  </si>
  <si>
    <t>2812195-3058584941</t>
  </si>
  <si>
    <t>2869276-3017375950</t>
  </si>
  <si>
    <t>2664272-3137325863</t>
  </si>
  <si>
    <t xml:space="preserve"> -3170919396</t>
  </si>
  <si>
    <t xml:space="preserve"> -3117256786</t>
  </si>
  <si>
    <t>4483208-3023676236</t>
  </si>
  <si>
    <t>2326257-3113485977</t>
  </si>
  <si>
    <t xml:space="preserve"> -3002126563</t>
  </si>
  <si>
    <t>2059582-3164829006</t>
  </si>
  <si>
    <t xml:space="preserve"> -3003059996</t>
  </si>
  <si>
    <t>5276744-3155648031</t>
  </si>
  <si>
    <t>6043223-3155645863</t>
  </si>
  <si>
    <t xml:space="preserve"> -3105072582</t>
  </si>
  <si>
    <t xml:space="preserve"> -3113112743</t>
  </si>
  <si>
    <t xml:space="preserve"> -3104627849</t>
  </si>
  <si>
    <t xml:space="preserve"> -3182921877</t>
  </si>
  <si>
    <t>3333333-3136478725</t>
  </si>
  <si>
    <t>2624147-3008580576</t>
  </si>
  <si>
    <t>3307151-3233537885</t>
  </si>
  <si>
    <t>2854290-3166655528</t>
  </si>
  <si>
    <t>GUAR</t>
  </si>
  <si>
    <t>EL RET</t>
  </si>
  <si>
    <t>CL 27 D SUR CR 27 B -4 (INT 2 )'</t>
  </si>
  <si>
    <t>CR 48 CL 32 B SUR -139 (INT 3872 )'</t>
  </si>
  <si>
    <t>CL 40 A SUR CR 25 -25 (INT 105 )'</t>
  </si>
  <si>
    <t>CL 16 A SUR CR 9 E -50 (INT 114 )'</t>
  </si>
  <si>
    <t>CR 58 CL 43 SUR -83 (INT 143 )'</t>
  </si>
  <si>
    <t>CL 30 A CR 72 -49 (INT 5 )'</t>
  </si>
  <si>
    <t>CL 34 A CR 40 -72 (INT 301 )'</t>
  </si>
  <si>
    <t>DESCARGADOS X EPM</t>
  </si>
  <si>
    <t>'CR 49 CL 77 SUR -1'</t>
  </si>
  <si>
    <t>METRO DE MEDELLIN LTDA.</t>
  </si>
  <si>
    <t xml:space="preserve"> 17-SEP-2025 09:05:15 -- EPMCRMSVPRD SOLICITUD PUNTO DE CONEXION PROVISIONAL LOCALES COMERCIALES ESTACION METRO LA ESTRELLA DIR DIR CR 49 CL 77 SUR -1 MUNICIPIO SABANETA OBS CLIENTE: En la plazoleta de la estacin La Estrella del Metro se instal el tablero que aloja 12 medidores de energa que alimenta locales comerciales. CONTACTO EDISON DE JESUS MANRIQUE OSPINA Metro de Medelln Ltda. Telfono 60 4 4548888  EMAL emanriquemetrodemedellin.go.co analista.construccionmattisinmobiliaria.com.coPedido automatico desde solicitud de sericio de energa</t>
  </si>
  <si>
    <t>'CR 7 CL 23 SUR -56'</t>
  </si>
  <si>
    <t>INVERSIONES YANSA S.A.S.</t>
  </si>
  <si>
    <t xml:space="preserve"> 17-SEP-2025 10:21:45 -- EPMCRMSVPRD SEGN RADICADO N 20250120173557 SOLICITA FACTIBILIDAD PARA PUNTO DE CONEXIN PARA PROVISIONAL DE OBRA LOTE 13 B DIRECCIN CR 7 CL 23 SUR -56 PARCELACIN ESPIGAL 2 MPIO ENVIGADO CARGA TOTAL A INSTALAR EN KVA 37.5. CONTACTO John Fredy Gallego Henao EMAIL: jfgallego77gmail.com CEL: 3006644134  PROP. inersionesyansasasgmail.com CEL: 3122318402Pedido automatico desde solicitud de sericio de energa</t>
  </si>
  <si>
    <t>'CL 36 SUR CR 42 -17'</t>
  </si>
  <si>
    <t>MESEICA S.A.S</t>
  </si>
  <si>
    <t xml:space="preserve"> 17-SEP-2025 00:09:35 -- EPMCRMSVPRD r. JUAN CARLOS MARTINEZ FLOREZ  con cdula 98670943 en calidad de electricista con matrcula profesional: AN205-50574 datos propietario obligatorio Nombre MESEICA S.A.S  cc  901433830 y tel 6042701081  solicita punto de conexin para para aumento de capacidad trasformador trifasico   en el mpio enigado  barrio centro  se toma como referencia la direccin CL 36 SUR CR 42 -17 Tipo de carga: trifsicoDemanda futura en KVA:  7.5  que indica el clienteSi requiere nieles de cortocircuito   Nmero total de cuentas instalaciones futuras en total: 1Tipo uso: comercial Niel de tensin: 1Tipo de sericio solicitado: ampliacin de cargaHay red elctrica cercana al predio: NoTel 3146810049 correo: juakmarhotmail.com id 27d9225a-d029-40e1-b266-a455e4e73d60 ahenlondPedido automatico desde solicitud de sericio de energa</t>
  </si>
  <si>
    <t>'RURAL_023419003100440096_PARC VILLAS CANDELARIA LT'</t>
  </si>
  <si>
    <t>CONSTRUCCIONES Q S.A.S</t>
  </si>
  <si>
    <t xml:space="preserve"> 16-SEP-2025 15:04:25 -- EPMCRMSVPRD LEGALIZACIN PROVISIONAL DE LA CONSTRUCCIN CLIENTE CONSTRUCCIONES Q S.A.S NIT 900911572 PARA LA DIREC Parcelacin illas de la candelaria LOTE Z6 kilometro 14 ia las palmas ereda el peñasco MPIO ENVIGADO -E1 DE SOLICITUD - SOLICITUD FIRMADA -CEDULA -FORMATO PROCEDIMIENTO CONTROL DE RIESGOS-LICENCIA DE CONTRUCCIN 05266-1-25-0124 AGO 2025 CONTACTO ANDRES GOMEZ TOBON - CEL 3105200580  - EMAIL diseno.interentoriain-g.coPedido automatico desde solicitud de sericio de energa</t>
  </si>
  <si>
    <t>LINA MARIA OCHOA FIGUEROA</t>
  </si>
  <si>
    <t xml:space="preserve"> 17-SEP-2025 07:55:22 -- EPMCRMSVPRD Sr. Elkin manco  con cdula 70114875  Cel. 3104516986  Correo: elkin562011hotmail.com en calidad de elelctrico  Tarjeta Profesional 003138  solicita PUNTO DE CONEXIN para TRANSFORMADOR Y GABINETE . En el municipio de MEDELLIN  POBLADO SECTOR PATIO BONITO  direccin CR 65 A CL 1 SUR -6Propietario: LINA MAROIA FIGUEROA  con cdula 1037583187  Cel. 3104516986 . id. e1e12cd6-0ec4-4f8e-aa16-cd20cbfa5452   jmoraruSericio  INDUSTRIAL Nmero total de instalaciones: 2NCC  NOCarga futura KVA150Tipo de Carga   TrifsicaCalibre de acometida  2Niel de tensin: 1Pedido automatico desde solicitud de sericio de energa</t>
  </si>
  <si>
    <t>Ivan Dario Velez Llano</t>
  </si>
  <si>
    <t xml:space="preserve"> 17-SEP-2025 08:56:10 -- EPMCRMSVPRD Segn radicado 20250120173988 electrnico el cliente Ian Dario Velez Llano CC 98565091 solicita factibilidad para punto de conexin. Carga total a instalar en ka 25 Trifsica tipo Comercial Buenos dias señores epm cordial saludo necesitamos nos isite para mirar la factibilidad del sericio y asi solicitar el sericio de energia es un restaurante se construyo bajo normas Retie y requerimos una capacidad de 25 KVA trifasico de energia. Llamar a Ian Velez ingeniero encargado 3017072701Pedido automatico desde solicitud de sericio de energa</t>
  </si>
  <si>
    <t>Santiago Rios Fernandez</t>
  </si>
  <si>
    <t xml:space="preserve"> 17-SEP-2025 07:45:40 -- EPMCRMSVPRD Sr. Andrs Mauricio Restrepo con cdula 14799392 correo en calidad de electricistadatos propietario obligatorio Nombre Santiago Rios Fernandes cc 1037650332 y tel 4235811 Gabineteen el mpio Medellin barrio El Esmeraldal se toma como referencia la direccin CL 17 SUR CR 44 -159 INTERIOR 2602 Tipo de carga: monofsicoDemanda futura en KVA: 12si requiere nieles de cortocircuitoNmero de instalaciones actuales 0 y futuras 5  tipo uso residencial Tipo de sericio solicitado: Nuea cargaHay red elctrica cercana al predio: SiDistancia en metros: 15tel 3136185338 id e9692c4e-38a8-4ebb-9899-e97e63e87c3b login mgomezPedido automatico desde solicitud de sericio de energa</t>
  </si>
  <si>
    <t>Abel De Jesus Romero Velez</t>
  </si>
  <si>
    <t xml:space="preserve"> 16-SEP-2025 15:47:32 -- EPMCRMSVPRD Sr. Jorge Luis Marin con cdula 61605633 en calidad de electricista con matrcula profesional: 21615conte correo: imagoencendidoyahoo.es Tel: 3123671026 propietario Nombre: Abel Romero cc: 70505508 y tel 3044246784 solicita punto de conexin para montar un gabinete en el mpio Medelln ereda La Florida se toma como referencia la direccin CL 56 SUR CR 75 -805Tipo de carga: monofsicoCarga requerida en KVA: 35 Requiere nieles de cortocircuito: NoNmero total de cuentas : 2 futuras 2Tipo uso: ResidencialNiel de tensin: 1Pedido automatico desde solicitud de sericio de energa</t>
  </si>
  <si>
    <t>'CR 65 A CL 26 -49'</t>
  </si>
  <si>
    <t>DANIEL AGUDELO QUIROS</t>
  </si>
  <si>
    <t xml:space="preserve"> 17-SEP-2025 13:02:51 -- EPMCRMSVPRD Sr. Hctor Aristizbal Arango con cdula 10069417 en calidad de electricista con matrcula profesional: 6620503900 tel:3136801408 Correo: aristihectorhotmail.com propietario Nombre:Daniel Agudelo Quiroz cc:1037587447 y tel: 3113758739 solicita punto de conexin para aumento de capacidad de transformador a 75 KVA en el mpio Medelln Trinidad  se toma como referencia la direccin CR 65 A CL 26 -49Tipo de carga: TrifsicaCarga requerida en KVA: 75Requiere nieles de cortocircuito: SiNmero total de cuentas instalaciones futuras en total:1  Tipo uso: IndustrialNiel de tensin: 1Pedido automatico desde solicitud de sericio de energa</t>
  </si>
  <si>
    <t>'CL 34 CR 66 AA -38'</t>
  </si>
  <si>
    <t>ALBERTO ARIZA MARTINEZ</t>
  </si>
  <si>
    <t xml:space="preserve"> 16-SEP-2025 18:24:32 -- EPMCRMSVPRD Sr. Albeiro Vlez Fernndez con cdula 71604431 en calidad de electricista con matrcula profesional: AN 205 -47825 datos propietario obligatorio Nombre: Alberto Ariza Martnez cc 16345063 y tel: 3127568882 solicita punto de conexin para montaje de transformador en el mpio Medelln barrio conquistadores  se toma como referencia la direccin CL 34 CR 66 AA -38Tipo de carga: trifsicoCarga requerida en KVA: 45Requiere nieles de cortocircuito: NoNmero total de cuentas instalaciones futuras en total: 7Tipo uso: ResidencialNiel de tensin: 1Celular: 3148617813 correo: albeiroelez78hotmail.com.ID f7f756f9-1e9b-4659-82ea-2b7d699bb2b9  lsalazhoPedido automatico desde solicitud de sericio de energa</t>
  </si>
  <si>
    <t xml:space="preserve"> 16-SEP-2025 18:42:21 -- EPMCRMSVPRD Sr. Albeiro Vlez Fernndez con cdula 71604431 en calidad de electricista con matrcula profesional: AN 205 -47825 datos propietario obligatorio Nombre: Alberto Ariza Martnez cc 16345063 y tel: 3127568882 solicita punto de conexin para montaje de transformador en el mpio Medelln barrio conquistadores  se toma como referencia la direccin CL 34 CR 66 AA -38Tipo de carga: trifsicoCarga requerida en KVA: 45Requiere nieles de cortocircuito: NoNmero total de cuentas instalaciones futuras en total: 2Tipo uso: Proisional Niel de tensin: 1Celular: 3148617813 correo: albeiroelez78hotmail.com.ID f7f756f9-1e9b-4659-82ea-2b7d699bb2b9  lsalazhoPedido automatico desde solicitud de sericio de energa</t>
  </si>
  <si>
    <t>'CR 82 A CL 33 B -60'</t>
  </si>
  <si>
    <t>Wilmar De Jesus Munera Agudelo</t>
  </si>
  <si>
    <t xml:space="preserve"> 16-SEP-2025 20:06:18 -- EPMCRMSVPRD Sr. Albeiro Velez fernandez con cdula 71604431 en calidad de electricista con matrcula profesional: AN205-47825datos propietario obligatorio Nombre Wilmar de Jess Munera cc 70140333 y tel. 3148617813 solicita punto de conexin para Montaje de gabinete en el mpio Medellin barrio la castellana se toma como referencia la direccin CR 82 A CL 33 B -60Tipo de carga: trifsicoCarga requerida en KVA: 28Requiere nieles de cortocircuito: NoNmero total de cuentas 10Tipo uso: residencialNiel de tensin: 1Correo: albeiroelez78hotmail.com 9948dddb-0073-47dd-bdb9-e94bacf3c365 rsalazalPedido automatico desde solicitud de sericio de energa</t>
  </si>
  <si>
    <t>'CL 46 CR 54 -41'</t>
  </si>
  <si>
    <t>juan esteban giraldo aristizabal</t>
  </si>
  <si>
    <t xml:space="preserve"> 17-SEP-2025 09:45:23 -- EPMCRMSVPRD Elctrico: Juan Fernando Calle con cedula: 8164515.  Solicita con punto de conexin para aumento de capacidad  en la direccin: CL 46 CR 54 -41  contrato o ruta: 2634362 Municipio: Medellin barrio o ereda: Centro telfono: 3117931977  3128784541 Correo electrnico: juan.fcthotmail.com . Informacin tcnica: requiere nieles de corto circuito: NO  tipo de carga: Trifasica  La demanda futura en KVA: 75  esta en 50 Sericio: Comercial  Instalaciones actuales: 1. Instalaciones a futuro: 1 Estrato socioeconmico: 6  Propietario: Juan Esteban Giraldo Aristizabal Cedula: 1128437282   ID 81fd7fce-5f34-4c79-b614-171b8282fb85Mgutielu  Pedido automatico desde solicitud de sericio de energa</t>
  </si>
  <si>
    <t>'CR 43 CL 52 -30 (INTERIOR 202 )'</t>
  </si>
  <si>
    <t>Luz Marleny Velez Echavarria</t>
  </si>
  <si>
    <t xml:space="preserve"> 17-SEP-2025 13:53:58 -- EPMCRMSVPRD Sr. ALEXANDER GIRALDO con cdula 98628403 en calidad de electricista con matrcula profesional: 79748CONTE  LUZ MARLENY VELEZ ECHAVARRIA CC 42897834 3017850899 solicita punto de conexin para legalizacin residencial en el mpio Medelln barrio Boston se toma como referencia la direccin CR 43 CL 52 -30 INTERIOR 204 Tipo de carga: monofsicoCarga requerida en KVA: 35.Requiere nieles de cortocircuito: NoNmero total de cuentas instalaciones futuras en total: 2Tipo uso: ResidencialNiel de tensin: 1Pedido automatico desde solicitud de sericio de energa</t>
  </si>
  <si>
    <t>'CL 55 A CR 57 -80'</t>
  </si>
  <si>
    <t>MAICOL STEWAR PEREZ LOPEZ</t>
  </si>
  <si>
    <t xml:space="preserve"> 17-SEP-2025 14:40:12 -- EPMCRMSVPRD Sr. Santiago  Ordoñez con cdula 1152212145 correo en calidad de electricistadatos propietario obligatorio Nombre Maicol Prez Lopez cc 1152209844 y tel 3217181370 en el mpio Medelln se toma como referencia la direccin CL 55 A CR 57 -80Tipo de carga: monofsicoDemanda futura en KVA: 7.5No requiere nieles de cortocircuitoNmero de instalaciones actuales 8 y futuras 1 tipo uso COMERCIALTipo de sericio solicitado: Nuea cargaHay red elctrica cercana al predio: SDistancia en metros: 10tel 3206416360 id 5e4ca2d6-4b8a-4edc-b2ac-65a0edcfad52 login mgomezPedido automatico desde solicitud de sericio de energa</t>
  </si>
  <si>
    <t>'CR 58 C CL 54 -12'</t>
  </si>
  <si>
    <t xml:space="preserve"> 17-SEP-2025 09:57:13 -- EPMCRMSVPRD Sr. Carlos Vzquez con cdula 98642340 en calidad de electricista con matrcula profesional: AN 205 -53515 datos propietario Nombre: COOPERATIVA DE COMERCIANTES DE LA PLAZA MINORISTA cc 811005411-9 solicita punto de conexin para torre de parqueaderos 90 instalaciones en el mpio Medelln barrio La Minorista se toma como referencia la direccin CR 58 C CL 54 -12 SAN BENITO MEDELLN ANTIOQUIATipo de carga: trifsicoCarga requerida en KVA: 600 KVARequiere nieles de cortocircuito: SiNmero total de cuentas instalaciones futuras en total: 90Tipo uso: comercialNiel de tensin: 1TEL: 3148623365  correo: juan.asquez2023outlook.es  d1e5aa87-7bf3-4727-83e1-ab29a407ccb9  turangoPedido automatico desde solicitud de sericio de energa</t>
  </si>
  <si>
    <t>'CL 50 A CR 86 -607 (INTERIOR 5 )'</t>
  </si>
  <si>
    <t xml:space="preserve"> 17-SEP-2025 09:43:38 -- EPMCRMSVPRD Sr. Johan Monsale Marin con cdula 71219074 en calidad de electricista con matrcula profesional: AN205-116466-3146102668   diseno2dydcad.com.co datos propietario obligatorio Nombre Constructora monserrate sas nit 890942766 - 4 y tel. 3506933602  solicita punto de conexin para MONTAJE DE TRANSFORMADOR en el mpio Medellin  barrio altos de calasanz  se toma como referencia la direccin CL 50 A CR 86 -607 INTERIOR 5 502a5a66-6c2b-407b-8b80-ff554347505d dsepubla Tipo de carga: trifsicoCarga requerida en KVA: 150Requiere nieles de cortocircuito: SiNmero total de cuentas :198 RESIDENCIALES bifasica  Y  1 zona comn trifsica Tipo uso: mixto Pedido automatico desde solicitud de sericio de energa</t>
  </si>
  <si>
    <t>'CL 31 CR 41 -138'</t>
  </si>
  <si>
    <t>SORPLAST SAS</t>
  </si>
  <si>
    <t xml:space="preserve"> 17-SEP-2025 11:24:18 -- EPMCRMSVPRD Sr. John Jaime Castrilln Macias con cdula 70138578 en calidad de electricista con matrcula profesional: CPNTEL9911-70138578 y propietario SORPLAST SAS NIT: 901097271 solicita reconsideracin al punto de conexin 23494378 por ampliacin de carga en el mpio ITAGUI barrio ZONA INDUSTRIAL 2 se toma como referencia la direccin CL 31 CR 41 -138 Tipo de carga: trifsicoCarga requerida en KVA: 1000 Requiere nieles de cortocircuito: Si Nmero total de cuentas: 1 Tipo uso: Industrial - Transformacin el plsticoNiel de tensin: 1Tipo de sericio solicitado: ampliacin de cargaHay red elctrica cercana al predio: NoDistancia en metros: xxTel 3023204513 - 3041711649 correo: calidaddelaenergiasasgmail.com id 008c2605-56df-4dff-a241-96ebfdf71e58 wlopezolPedido automatico desde solicitud de sericio de energa</t>
  </si>
  <si>
    <t>'CR 50 A CL 34 A -14'</t>
  </si>
  <si>
    <t>Jesus Alfonso Martinez Salazar</t>
  </si>
  <si>
    <t xml:space="preserve"> 16-SEP-2025 16:14:20 -- EPMCRMSVPRD Jonny larez con CC: 1035914631 Tel: 3193290909 Correo alarezgarciajhonnygmail.com en calidad de elctrico a cargo se comunica solicitando una reconsideracin del punto de conexin PED-3392252-J1J5 ya que la isita que se le realizo esta en un lugar que no se puede hacer la instalacin por el terreno   para aumento de capacidad de calibre  8 en protecciones de 2 40 amperios y se a aumento en calibre  2 con proteccin de 100 amperios para un medidor de uso comercial. no requiere nieles de corto circuito Demanda futura en KVA 15. Tipo de carga Monofsico para el Mpo Itag CR 50 A CL 34 A -14 Barrio Pilsen  datos del propietario Jess Alfonso Martnez Salazar con CC: 94357424 iD: 50cb3898-b09d-4523-b3f5-31e23f1280a1 loguin: dariassPedido automatico desde solicitud de sericio de energa</t>
  </si>
  <si>
    <t>'CR 53 CL 73 -82'</t>
  </si>
  <si>
    <t xml:space="preserve"> 17-SEP-2025 11:40:44 -- EPMCRMSVPRD Sr. Urley Aguilar Flrez con cdula 8106571 en calidad de electricista con matrcula profesional: 73164 para el propietario Iglesia Pentecostal Unida de Colombia con NIT 890102513 solicita reconsideracin del punto de conexin PED-2746114-Q9F3 para aumento de capacidad y ambio de calibre de acometida en el mpio Itag barrio Santa Mara 1 se toma como referencia la direccin CR 53 CL 73 -82. Tipo de carga: monofsico Carga requerida en KVA: 22.8 Requiere nieles de cortocircuito: No Nmero total de cuentas: 1 Tipo uso: Comercial Niel de tensin: 1 3225306146 llamar antes de ir urley.aguilargmail.com 6156f93a-dbd1-4ee3-a380-a5790d3af055 cdelgaca.Pedido automatico desde solicitud de sericio de energa</t>
  </si>
  <si>
    <t>'CL 40 CR 116 -153 (INTERIOR 130 )'</t>
  </si>
  <si>
    <t>Yojana Andrea Gallego Naranjo</t>
  </si>
  <si>
    <t xml:space="preserve"> 17-SEP-2025 07:53:13 -- EPMCRMSVPRD Sr. Andres sierra con cdula 1152462664 en calidad de electricista con matrcula profesional: AN205 - 1498923104200871  andressierra1913hotmail.com  datos propietario obligatorio Nombre Johana Gallego  cc 1017209699 y tel. solicita punto de conexin para MONTAJE DE GABINETE  en el mpio Medelln  barrio San jaier el salado  se toma como referencia la direccin CL 40 CR 116 -153 INTERIOR 130 d696f fa5-314c-4f94-9ff0-5022b9ed63de dsepubla Tipo de carga: monofsicoCarga requerida en KVA: 14Requiere nieles de cortocircuito: noNmero total de cuentas: 11Tipo uso: residencialPedido automatico desde solicitud de sericio de energa</t>
  </si>
  <si>
    <t>'CL 43 BB CR 120 B -19'</t>
  </si>
  <si>
    <t xml:space="preserve"> 17-SEP-2025 11:46:28 -- EPMCRMSVPRD Luis Taborda con CC 71718627 Tel: 3154135091datos propietario obligatorio Nombre IGLESIA PENTECOSTAL UNIDA DE COLOMBIA  Nit 890102513 y tel 3137388881en el mpio Medellin se toma como referencia la direccin CL 43 BB CR 120 B -19Tipo de carga: monofsicoDemanda futura en KVA: 26No requiere nieles de cortocircuitoNmero de instalaciones actuales 1 y futuras 1 tipo uso comercialTipo de sericio solicitado: ampliacin de cargaHay red elctrica cercana al predio: SiDistancia en metros: xxtel 3154135091 id 40e566e6-8926-43c0-93e7-88f59ba6af10 login mgomezPedido automatico desde solicitud de sericio de energa</t>
  </si>
  <si>
    <t>'RURAL_125004483400000176_CR 3 CL 20C SUR-85 INT176'</t>
  </si>
  <si>
    <t>Juan Felipe Jaramillo Arenas</t>
  </si>
  <si>
    <t xml:space="preserve"> 16-SEP-2025 14:38:16 -- EPMCRMSVPRD PUNTO DE CONEXIN ADJUNTA FORMATO E1 FACTURA ALEDAÑA CONTRATO 12375672 UBICACIN MAPS COPIA CC CLIENTE Indica: Requiero un punto de conexin al sericio de energa el lote en mencin  queda ubicado en la Vereda Perico Via Perico despues de pasar el puesto de erduras se gira a la izquierda y de nueo a la izquierda y derecho el lote del porton de madera el contrato 12375672 pertenece a uno de los ecinos adjunto factura del sericio de energia para facilitar ubicacion ubicacion con google maps: https:maps.app.goo.gl5XBFbAoJywMiuUb58Pedido automatico desde solicitud de sericio de energa</t>
  </si>
  <si>
    <t>'RURAL_125004483400006176_CR3 CL20C SUR-85_LT6_176'</t>
  </si>
  <si>
    <t>Jorge Alberto Velasquez Serna</t>
  </si>
  <si>
    <t xml:space="preserve"> 16-SEP-2025 15:49:54 -- CBUITRAL DIGITAL - RAD 20250120173419 - CLIENTE SOLICITA PC - OBRA Casa Juan - DIR: Carrera 3 20C Sur 85 Interior 176 Lote 6 Vereda Perico - ENVIGADO - CONTACTO: Jorge Alberto Velasquez Serna - TEL 3215414161 - EMAIL: jore24hotmail.com - OBSERV: ubicado en la Vda Perico Va Perico despus de pasar el puesto de erduras se gira a la izquierda y de nueo a la izquierda y derecho el lote del portn de madera el contrato 12375672 pertenece a uno de los ecinos - ubicacin: https:maps.app.goo.gl5XBFbAoJywMiuUb58</t>
  </si>
  <si>
    <t>'RURAL_125004659500000240_CL 20A SUR CR 1B - 130'</t>
  </si>
  <si>
    <t>Gladys Rosario Upegui Patiño</t>
  </si>
  <si>
    <t xml:space="preserve"> 16-SEP-2025 20:07:09 -- EPMCRMSVPRD Sr. Gonzalo Adolfo Arboleda Correa con cdula 71535247 en calidad de electricista con matrcula profesional: 78213datos propietario obligatorio Nombre: Gladys Rosario Upegui Patiño cc 32220398 y tel: 3046462050 solicita punto de conexin para sericio de energa en zona rural afirma la usuaria que el punto de conexin se lo requirieron para legalizar el sericio de energa en el mpio Enigado Vereda pantanillo se toma como referencia la direccin RURAL125004659500000240CL 20A SUR CR 1B - 130Calibre  8Tipo de carga: monofsicoCarga requerida en KVA: 9.6Requiere nieles de cortocircuito: NoNmero total de cuentas instalaciones futuras en total: 1Tipo uso: ViiendaNiel de tensin: 1Correo: upegui3269gmail.comID 70b1378d-fd95-4e96-b126-b65956ff2819  lsalazhoPedido automatico desde solicitud de sericio de energa</t>
  </si>
  <si>
    <t>'RURAL_147015980000000000_147015980000000000'</t>
  </si>
  <si>
    <t>Leon Ubeimar Agudelo Lopez</t>
  </si>
  <si>
    <t xml:space="preserve"> 16-SEP-2025 17:11:02 -- EPMCRMSVPRD Sr Alex Daid Zapata Botero con cc 71652070 en calidad de electricista solicita punto de conexin para aumento de capacidad calibre de acometida No.2  mun medellin  corrg san cristobal    instalacin 147015980000000000  tel: 3113744879  email: azapatab1hotmail.com no requiere nieles de corto circuito demanda total futura en ka 20  tipo de carga monofsica  nmero de instalaciones 1 id 6ad4813b-91d1-445b-a611-0dc1b88138b8  ltanganPedido automatico desde solicitud de sericio de energa</t>
  </si>
  <si>
    <t>'RURAL_161100307000000000_161100307000000000'</t>
  </si>
  <si>
    <t>Carlos Alberto Ocampo Hernandez</t>
  </si>
  <si>
    <t xml:space="preserve"> 17-SEP-2025 09:42:09 -- EPMCRMSVPRD Sr. Daniel Velez con cdula 1152188672 correo en calidad de electricistadatos propietario obligatorio Nombre Carlos Alberto Hernandez cc 98530210 y tel 3232287141 montaje de gabinete.en el mpio Caldas se toma como referencia la direccin RURAL161100307000000000161100307000000000Tipo de carga: monofsicoDemanda futura en KVA: 22Si requiere nieles de cortocircuitoNmero de instalaciones actuales 0 y futuras 1 tipo uso comercialTipo de sericio solicitado: Nuea cargaHay red elctrica cercana al predio: SiNoDistancia en metros: 20tel 3007524342 id ae556237-fa8e-4974-94ee-9b0472ec06aa login mgomezPedido automatico desde solicitud de sericio de energa</t>
  </si>
  <si>
    <t>'RURAL_161110134600009901_161110134600009901'</t>
  </si>
  <si>
    <t>Natalia Andrea Blandon Castañeda</t>
  </si>
  <si>
    <t xml:space="preserve"> 16-SEP-2025 17:41:20 -- EPMCRMSVPRD Sr. Santiago Guarin Miranda con cdula 1036958816 en calidad de electricista con matrcula profesional: 129958 Tel:3135892630 con correo:juankmilo1926gmail.com propietario Nombre Natalia Andrea Blandon Catañeda cc: 21533798 y tel:3015791675 solicita punto de conexin para Adicionar otro gabinete de dos puestos en el mpio Caldas ereda La corrala se toma como referencia la direccin RURAL161110134600009901161110134600009901mubarnes Id:44aa2b27-91b7-4819-b47f-6074cdd8b976Tipo de carga: monofsicoCarga requerida en KVA: 35 Requiere nieles de cortocircuito: NoNmero total de cuentas instalaciones futuras en total:4 existentes 2 nueasTipo uso: ResidenciaNiel de tensin: 1Pedido automatico desde solicitud de sericio de energa</t>
  </si>
  <si>
    <t>4548888-3105083045</t>
  </si>
  <si>
    <t xml:space="preserve"> -3006644134</t>
  </si>
  <si>
    <t xml:space="preserve"> -3146810049</t>
  </si>
  <si>
    <t xml:space="preserve"> -3148864941</t>
  </si>
  <si>
    <t>4089665-3164821047</t>
  </si>
  <si>
    <t xml:space="preserve"> -3017072701</t>
  </si>
  <si>
    <t>4449624-3136185338</t>
  </si>
  <si>
    <t xml:space="preserve"> -3044246784</t>
  </si>
  <si>
    <t>5576240-3136801408</t>
  </si>
  <si>
    <t xml:space="preserve"> -3148617813</t>
  </si>
  <si>
    <t>6038504-3148617813</t>
  </si>
  <si>
    <t>4084767-3117931977</t>
  </si>
  <si>
    <t xml:space="preserve"> -3173387521</t>
  </si>
  <si>
    <t xml:space="preserve"> -3206416360</t>
  </si>
  <si>
    <t>2517949-3148623365</t>
  </si>
  <si>
    <t>6102668-3103631729</t>
  </si>
  <si>
    <t>3222661-3023204513</t>
  </si>
  <si>
    <t xml:space="preserve"> -3193290909</t>
  </si>
  <si>
    <t xml:space="preserve"> -3222251339</t>
  </si>
  <si>
    <t xml:space="preserve"> -3104200871</t>
  </si>
  <si>
    <t xml:space="preserve"> -3154135091</t>
  </si>
  <si>
    <t xml:space="preserve"> -3108999467</t>
  </si>
  <si>
    <t xml:space="preserve"> -3215414161</t>
  </si>
  <si>
    <t xml:space="preserve"> -3046462050</t>
  </si>
  <si>
    <t>2273295-3025781617</t>
  </si>
  <si>
    <t xml:space="preserve"> -3135892630</t>
  </si>
  <si>
    <t>CR 65 A CL 1 SUR -6'</t>
  </si>
  <si>
    <t>CL 16 SUR CR 9 E -157'</t>
  </si>
  <si>
    <t>CL 56 SUR CR 75 -805'</t>
  </si>
  <si>
    <t>PED-3525893-Y0L9</t>
  </si>
  <si>
    <t>cr 48 cl 130 sur -49</t>
  </si>
  <si>
    <t>caldas</t>
  </si>
  <si>
    <t>'002417202000050000</t>
  </si>
  <si>
    <t>PED-3522845-S3C9</t>
  </si>
  <si>
    <t>'CR 50 B CL 123 SUR -37 (INTERIOR 301 )'</t>
  </si>
  <si>
    <t>eespive@gmail.com</t>
  </si>
  <si>
    <t>'002520203000370301</t>
  </si>
  <si>
    <t>PED-3533185-Y4H2</t>
  </si>
  <si>
    <t>'CL 61 SUR CR 42 B -44 (INTERIOR 112 )'</t>
  </si>
  <si>
    <t>Alexander Sierra Valbuena</t>
  </si>
  <si>
    <t xml:space="preserve"> 18-SEP-2025 12:30:00 -- EPMCRMSVPRD Sra Carla Rendon  se comunica a nombre del Sr Alexander Sierra Valbuena con cc 1063283532 en calidad de electricista y propietario solicita punto de conexin para aumento de capacidad calibre de acometida No. 2  mun sabaneta dir CL 61 SUR CR 42 B -44 INTERIOR 112   tel:3204150866  email: ecoelectricos24gmail.com no requiere nieles de corto circuito demanda total futura en ka 20 tipo de carga monofsica  instalaciones existente 1 id a0df8b63-5e6d-4442-8075-c42fcf2f8e5d  ltanganPedido automatico desde solicitud de sericio de energa</t>
  </si>
  <si>
    <t>'016411002200440112</t>
  </si>
  <si>
    <t>PED-3516713-G7C1</t>
  </si>
  <si>
    <t>GCL</t>
  </si>
  <si>
    <t>'016411003102900000</t>
  </si>
  <si>
    <t>PED-3527005-D1T8</t>
  </si>
  <si>
    <t>PYM</t>
  </si>
  <si>
    <t>Juanes@5pa.co</t>
  </si>
  <si>
    <t>'017310105000950000</t>
  </si>
  <si>
    <t>PED-3528328-Z6D2</t>
  </si>
  <si>
    <t>'017426405000420000</t>
  </si>
  <si>
    <t>PED-3520184-M7W8</t>
  </si>
  <si>
    <t>PED-3530892-S0Z7</t>
  </si>
  <si>
    <t>cl 44 cr 46 01</t>
  </si>
  <si>
    <t>medellin</t>
  </si>
  <si>
    <t>'017429007000010000</t>
  </si>
  <si>
    <t>PED-3531181-B6T3</t>
  </si>
  <si>
    <t>'022027003000560000</t>
  </si>
  <si>
    <t>PED-3527464-D3Q3</t>
  </si>
  <si>
    <t>'CL 27 D SUR CR 27 B -4 (INTERIOR 2 )'</t>
  </si>
  <si>
    <t>'022217407200040002</t>
  </si>
  <si>
    <t>PED-3533155-R8W6</t>
  </si>
  <si>
    <t>'CR 27 A CL 27 E SUR -51 (INTERIOR 1303 )'</t>
  </si>
  <si>
    <t>J&amp;A GROUP S.A.S</t>
  </si>
  <si>
    <t xml:space="preserve"> 18-SEP-2025 12:12:13 -- EPMCRMSVPRD Sr. Carlos Taborda  con cdula 98772020 en calidad de electricista con correo: gerenciasaingenieria.com.codatos propietario Nombre Jia group sas  Nit. 901190909-1 y tel. solicita punto de conexin para Conexin de un cargador elctrico en el mpio ENVIGADO ANTIOQUIA barrioereda EL ESMERALDAL se toma como referencia la direccin CR 27 A CL 27 E SUR -51 INTERIOR 1303   tel. 3146782020Tipo de carga: BifasicaCarga requerida en KVA: 12 KVA Requiere nieles de cortocircuito: NoNmero total de cuentas existente 1 - futuro 1  2Tipo uso: Vehicular Niel de tensin: 1ID: a3d05a99-e2bd-4351-bb1f-22b3b33252d6 aestrmonPedido automatico desde solicitud de sericio de energa</t>
  </si>
  <si>
    <t>'022227107500511303</t>
  </si>
  <si>
    <t>PED-3521859-J9Y9</t>
  </si>
  <si>
    <t>'CL 36 SUR CR 25 -145 (INTERIOR 110 )'</t>
  </si>
  <si>
    <t>5.13</t>
  </si>
  <si>
    <t>'023216005001450110</t>
  </si>
  <si>
    <t>PED-3522047-Z7T4</t>
  </si>
  <si>
    <t>'023216005002050000</t>
  </si>
  <si>
    <t>PED-3522509-Q6N7</t>
  </si>
  <si>
    <t>'023217007000900000</t>
  </si>
  <si>
    <t>PED-3526396-F7C7</t>
  </si>
  <si>
    <t>'023371104500280000</t>
  </si>
  <si>
    <t>PED-3532879-T1V9</t>
  </si>
  <si>
    <t>'TRAN 32 C SUR DIAG 31 D -29'</t>
  </si>
  <si>
    <t>Mi Vassis Repostreria Saludable Sas</t>
  </si>
  <si>
    <t>'023392301400290000</t>
  </si>
  <si>
    <t>PED-3525649-B7Z8</t>
  </si>
  <si>
    <t>'023415003000630000</t>
  </si>
  <si>
    <t>PED-3530573-L2H3</t>
  </si>
  <si>
    <t>'023416002000170000</t>
  </si>
  <si>
    <t>PED-3529387-K3X3</t>
  </si>
  <si>
    <t>'023419003100440096</t>
  </si>
  <si>
    <t>PED-3532527-F8C6</t>
  </si>
  <si>
    <t>'CR 43 CL 32 C SUR -20 (INTERIOR 201 )'</t>
  </si>
  <si>
    <t>Marta Elena Ochoa Acosta</t>
  </si>
  <si>
    <t xml:space="preserve"> 18-SEP-2025 08:42:47 -- EPMCRMSVPRD Sr Luis Garcia CC: 15914417 solicita punto de conexin  anexa la siguiente informacin: Uso del sericio: Residencial  Instalaciones actuales: 4 Instalaciones existentes a retirar:0Instalaciones a futuro: 5 Demanda total en ka: 14Tipo de carga: Monofsica Tipo de tramite: Montaje de gabinete NO requiere nieles de corto-circuito Niel de tensin de la medida: 1 Hay red elctrica cerca al predio: SI Tipo de solicitud: Nuea Tipo de sericio solicitado: Nuea carga  Enigado CR 43 CL 32 C SUR -20 INTERIOR 201  id: 0d9c1fbf-aa76-4414-a9fd-e56933f6ca67esolartecPROPIETARIO: Marta Elena Ochoa Acostacc: 42874103ELECTRICISTA:laro Marncc: 70049874matricula: 23698ENCARGADO:Luis GarciaCC: 15914417tel: 3146469006correo: garciasantanaluisalfonsogmail.comPedido automatico desde solicitud de sericio de energa</t>
  </si>
  <si>
    <t>'023423002300200201</t>
  </si>
  <si>
    <t>PED-3528053-T2F0</t>
  </si>
  <si>
    <t>'CR 48 CL 32 B SUR -139 (INTERIOR 3872 )'</t>
  </si>
  <si>
    <t>CR 43 B CL 78 -178</t>
  </si>
  <si>
    <t>'023428002201393872</t>
  </si>
  <si>
    <t>PED-3529019-D5Z9</t>
  </si>
  <si>
    <t>'CL 40 A SUR CR 25 -25 (INTERIOR 105 )'</t>
  </si>
  <si>
    <t>germanalza@gmail.com</t>
  </si>
  <si>
    <t>'024210105000250105</t>
  </si>
  <si>
    <t>PED-3517233-L4B6</t>
  </si>
  <si>
    <t>'024421004000610000</t>
  </si>
  <si>
    <t>PED-3532230-F3W6</t>
  </si>
  <si>
    <t>'CR 43 A CL 49 D SUR -72'</t>
  </si>
  <si>
    <t>ENVIGADO</t>
  </si>
  <si>
    <t xml:space="preserve"> 17-SEP-2025 16:38:13 -- EPMCRMSVPRD Sr. JHOAN MARIN  con cdula 1152197178 en calidad  electricista con matrcula profesional:  17607-1152197178  datos propietario CONALTURA NIT 811020804-2 solicita punto de conexin para MONTAJE DE TRANFORMADOR  en el mpio ENVIGADO NO TIENE INFORMACIN DEL BARRIO   se toma como referencia  la direccin CR 43 A CL 49 D SUR -72 cerca a Uniersidad CES  AL LADO DE LA URB TIERRA BLANCA Tipo de carga: trifsicoCarga requerida en KVA: 75 Requiere nieles de cortocircuito: SiNmero total de cuentas instalaciones futuras en total: 76Tipo uso: Residencial   Niel de tensin: 1  tel 3206260550  email diseno3pertiga.co  id e58fab01-5dd5-4c80-865a-703e631b07be  LSIERRAG Pedido automatico desde solicitud de sericio de energa</t>
  </si>
  <si>
    <t>'024423109400720000</t>
  </si>
  <si>
    <t>PED-3521674-X4X2</t>
  </si>
  <si>
    <t>'024429108002000000</t>
  </si>
  <si>
    <t>PED-3532911-M8B0</t>
  </si>
  <si>
    <t xml:space="preserve"> 18-SEP-2025 10:48:48 -- EPMCRMSVPRD Sr. Dario Calle Escobar  con cdula 70049634 en calidad de electricista con matrcula profesional: 05205-01871datos propietario obligatorio Nombre Coninsa nit 890911431 y tel. 3137232662 solicita punto de conexin para Montaje de transformador y gabinete en el mpio Enigado la egas se toma como referencia la direccin CR 49 A CL 48 SUR -200Tipo de carga: trifsicoCarga requerida en KVA: 300Requiere nieles de cortocircuito: SiNmero total de cuentas instalaciones futuras en total: 202Tipo uso: ResidencialNiel de tensin: 1Correo:   calledario.ingenierogmail.com 74e0cd80-7a32-4d61-95ad-86a12e59a054 rsalazal Pedido automatico desde solicitud de sericio de energa</t>
  </si>
  <si>
    <t>PED-3533161-C7V3</t>
  </si>
  <si>
    <t>'CL 75 SUR CR 54 A -191'</t>
  </si>
  <si>
    <t>Hector Fabio Rendon Acosta</t>
  </si>
  <si>
    <t xml:space="preserve"> 18-SEP-2025 12:15:42 -- EPMCRMSVPRD Reinaldo Alexander Fuentes Peñaloza con CC ETRANGERIA  : 523942  Matricula 26164 TEL: 3244617829 correo alsate123hotmail.com en calidad de elctrico solicita punto de conexin para montaje de gabinete con 11 medidores entre ellos 1 existente y 10 a futuro  1 comercial y 9 residencial y 1 de reas comunes no requiere nieles de corto circuito Demanda futura en KVA 14 Tipo de carga Monofsico para el Mpo La Estrella CL 75 SUR CR 54 A -191 Barrio San Andrs  Datos del propietario Sr Hctor Fabio Rendon Acosta con CC: 1037574637 iD: 1dc20177-95e0-41dd-9925-db69b0f56847 ATUBERQU Pedido automatico desde solicitud de sericio de energa</t>
  </si>
  <si>
    <t>'037515004101910000</t>
  </si>
  <si>
    <t>PED-3533127-Y5W6</t>
  </si>
  <si>
    <t>'CR 53 CL 78 SUR -50'</t>
  </si>
  <si>
    <t>Oscar Arias Restrepo</t>
  </si>
  <si>
    <t xml:space="preserve"> 18-SEP-2025 11:54:22 -- EPMCRMSVPRD El señor Jorge Ian Velez Garcia con cdula 98519737 en calidad de electricista con matrcula profesional 95510  Propietario Oscar Arias Restrepo con cdula 98531499 solicitan punto de conexin para aumento de capacidad en el municipio de La Estrella barrio Babara CR 53 CL 78 SUR -50 Tipo de carga monofsico demanda futura en KVA 14 no requiere nieles de corto circuito nmero de instalaciones actuales 1 futuras 1 tipo de uso Comercial  Correo jgj1314gmail.com  Telfono 3114762063  Id:a82b1fe1-7f33-4dbb-aa7c-eb3a4de159a9  ymunagPedido automatico desde solicitud de sericio de energa</t>
  </si>
  <si>
    <t>'037523008000500000</t>
  </si>
  <si>
    <t>PED-3519846-H0F0</t>
  </si>
  <si>
    <t>djrigot@hotmail.com</t>
  </si>
  <si>
    <t>'037526506000840000</t>
  </si>
  <si>
    <t>PED-3517273-H4V7</t>
  </si>
  <si>
    <t>'CL 3 B SUR CR 29 B -50 (INTERIOR 186 )'</t>
  </si>
  <si>
    <t>'040213209200500186</t>
  </si>
  <si>
    <t>PED-3518098-V5Y7</t>
  </si>
  <si>
    <t>'CL 6 SUR CR 43 A -227 (INTERIOR 677 )'</t>
  </si>
  <si>
    <t>'040416003102270677</t>
  </si>
  <si>
    <t>PED-3525978-T7R4</t>
  </si>
  <si>
    <t>'CL 3 SUR CR 50 D -37 (INTERIOR 301 )'</t>
  </si>
  <si>
    <t>'040513000400370301</t>
  </si>
  <si>
    <t>PED-3530672-K7B4</t>
  </si>
  <si>
    <t>'CR 65 A CL 1 SUR -6'</t>
  </si>
  <si>
    <t>linaochoaf@gmail.com</t>
  </si>
  <si>
    <t>'040625101000060000</t>
  </si>
  <si>
    <t>PED-3530866-Q5L1</t>
  </si>
  <si>
    <t>'CL 16 SUR CR 9 E -157'</t>
  </si>
  <si>
    <t>'041016009501570000</t>
  </si>
  <si>
    <t>PED-3527136-S8F8</t>
  </si>
  <si>
    <t>'CL 16 A SUR CR 9 E -50 (INTERIOR 114 )'</t>
  </si>
  <si>
    <t>'041016109500500114</t>
  </si>
  <si>
    <t>PED-3530650-J4P8</t>
  </si>
  <si>
    <t>'CL 17 SUR CR 44 -159 (INTERIOR 2602 )'</t>
  </si>
  <si>
    <t>'041417004001592602</t>
  </si>
  <si>
    <t>PED-3527696-D6R1</t>
  </si>
  <si>
    <t>'CR 58 CL 43 SUR -83 (INTERIOR 143 )'</t>
  </si>
  <si>
    <t>'044528003000830143</t>
  </si>
  <si>
    <t>PED-3527411-N4X5</t>
  </si>
  <si>
    <t>'044710008000590000</t>
  </si>
  <si>
    <t>PED-3530217-S9S8</t>
  </si>
  <si>
    <t>'CL 56 SUR CR 75 -805'</t>
  </si>
  <si>
    <t>'045716005008050000</t>
  </si>
  <si>
    <t>PED-3528218-R5Z2</t>
  </si>
  <si>
    <t>fecarca1@hotmail.com</t>
  </si>
  <si>
    <t>'050324007000730000</t>
  </si>
  <si>
    <t>PED-3528897-W3Y2</t>
  </si>
  <si>
    <t>'050326008100960000</t>
  </si>
  <si>
    <t>PED-3533458-X4V1</t>
  </si>
  <si>
    <t>'CL 9 CR 43 A -31'</t>
  </si>
  <si>
    <t>Vallas Y Avisos S A S</t>
  </si>
  <si>
    <t xml:space="preserve"> 18-SEP-2025 14:56:11 -- EPMCRMSVPRD Solicitud sericio de energa Punto de conexinSr. LEONEL SILVA  con cdula 71616939 en calidad  electricista con matrcula profesional:  AN2054150  datos propietario obligatorio VALLAS Y AVISOS NIT 800005154-0 solicita punto de conexin para LEGALIZACIN DE VALLA PUBLICITARIA en el mpio MEDELLIN parque del Poblado  se toma como referencia contrato  la direccin CL 9 CR 43 A -31 Tipo de carga: monofsicoCarga requerida en KVA: 9.6Requiere nieles de cortocircuito: NoNmero total de cuentas : 1Tipo uso: Comercial Niel de tensin: 1  tel 3006753557 email jlschigmail.com   id 6675273c-c274-4e91-9dd2-9f93525b8c59  LSIERRAG Pedido automatico desde solicitud de sericio de energa</t>
  </si>
  <si>
    <t>'050419003100310000</t>
  </si>
  <si>
    <t>PED-3532350-S4R4</t>
  </si>
  <si>
    <t>'CL 1 CR 82 -230 (INTERIOR 1103 )'</t>
  </si>
  <si>
    <t>Danny Alberto Hernandez Osorio</t>
  </si>
  <si>
    <t xml:space="preserve"> 17-SEP-2025 18:36:21 -- EPMCRMSVPRD Sr. JHON CARDONA con cdula 1128385161  en calidad  electricista con matrcula profesional:  51437  datos propietario DANY ALBERTO HERNANDEZ OSORIO CC 1128478446  solicita punto de conexin para MONTAJE DE GABINETE  en el mpio Medelln Brr Belen Rincn  se toma como referencia la direccin CL 1 CR 82 -230 INTERIOR 1103  sin mas puntos de refer.Tipo de carga: MonofsicoCarga requerida en KVA: 20Requiere nieles de cortocircuito: no Nmero total de cuentas instalaciones futuras en total: 8Tipo uso: ResidencialNiel de tensin: 1  tel 3005701732   email jadercardona16hotmail.com  id 1e91cb33-315e-4e1e-b0f8-2864f202fdda  LSIERRAGPedido automatico desde solicitud de sericio de energa</t>
  </si>
  <si>
    <t>'050811002002301103</t>
  </si>
  <si>
    <t>PED-3526590-T8Q8</t>
  </si>
  <si>
    <t>'CL 7 CR 83 -31 (INTERIOR 705 )'</t>
  </si>
  <si>
    <t>'050817003000310705</t>
  </si>
  <si>
    <t>PED-3532217-P3T6</t>
  </si>
  <si>
    <t>'CL 16 CR 43 B -4 (INTERIOR 202 )'</t>
  </si>
  <si>
    <t>JOSE ORLANDO CARREÑO MORENO</t>
  </si>
  <si>
    <t xml:space="preserve"> 17-SEP-2025 16:30:04 -- EPMCRMSVPRD Sr. Guillermo Lpez con cdula 71753694 en calidad de electricista con matrcula profesional: 52971 para el propietario Jose Orlando Carreño Moreno con cdula 11385577 solicita punto de conexin para aumento de capacidad. en el mpio Medelln barrio Poblado se toma como referencia la direccin CL 16 CR 43 B -4 INTERIOR 202 . Tipo de carga: monofsico Carga requerida en KVA: 16.5 - Actual: 9.5 Requiere nieles de cortocircuito: No Nmero total de cuentas: 1 Tipo uso: Comercial Niel de tensin: 1 3005873610 guillermolopezlopez1975gmail.com e7c7933a-e3fb-4c2d-9647-b632f879a8d7 cdelgaca. Pedido automatico desde solicitud de sericio de energa</t>
  </si>
  <si>
    <t>'051416003200040202</t>
  </si>
  <si>
    <t>PED-3525610-R0N8</t>
  </si>
  <si>
    <t>CR 52 CL 19 -80</t>
  </si>
  <si>
    <t>MEDELLÍN</t>
  </si>
  <si>
    <t>'051522009000800000</t>
  </si>
  <si>
    <t>PED-3529166-B6C8</t>
  </si>
  <si>
    <t>'051823009001280000</t>
  </si>
  <si>
    <t>PED-3531915-P6B3</t>
  </si>
  <si>
    <t>'CR 44 CL 28 -51'</t>
  </si>
  <si>
    <t>Alejandro Zapata Castellanos</t>
  </si>
  <si>
    <t>azapatac7@gmail.com</t>
  </si>
  <si>
    <t xml:space="preserve"> 17-SEP-2025 14:53:12 -- EPMCRMSVPRD Sr. Jose Correa con cdula 12020451 en calidad de electricista con matrcula profesional: 66189  propietario Alejandro Zapata Castellanos CC : 1053861746 Tel : 3508999213solicita punto de conexin para aumento de capacidad 8 a 12 ka en el municipio Medelln B. Colombia se toma como referencia la direccin CR 44 CL 28 -51 tipo de carga: monofsico demanda futura en KVA: 12 nmero de instalaciones futuras en total 1  tipo uso Industrialtel 3104379483 ID 4c03fe2a-4c72-400c-a5f3-728faaf11dc9 CHENAGIPedido automatico desde solicitud de sericio de energa</t>
  </si>
  <si>
    <t>'052424008000510000</t>
  </si>
  <si>
    <t>PED-3528261-P1Y3</t>
  </si>
  <si>
    <t>'052525005000700000</t>
  </si>
  <si>
    <t>PED-3523059-F2L4</t>
  </si>
  <si>
    <t>Cr 8B N9 -56 M 7 C 7</t>
  </si>
  <si>
    <t>Jerico</t>
  </si>
  <si>
    <t>'052529005000670000</t>
  </si>
  <si>
    <t>PED-3531979-R2F7</t>
  </si>
  <si>
    <t>'CR 65 A CL 26 -41'</t>
  </si>
  <si>
    <t>Juan Roman Restrepo Arango</t>
  </si>
  <si>
    <t xml:space="preserve"> 17-SEP-2025 15:15:24 -- EPMCRMSVPRD Sr In Giraldo con CC: 1128448949 Tel: 3013896414 Correo ian03161hotmail.com. En calidad de elctrico a cargo solicita punto de conexin para un medidor de uso industrialbodega de plsticos  con calibre de acometida en 10 No requiere nieles de corto circuito Demanda futura en ka 25 Tipo de carga Trifsico para el Mpo Medelln cr 65 a cl 26 -41 Barrio Antioquia Datos del propietario Sr Juan Romn Restrepo con CC 15327603Tel: 3053435926 Id: 21a17ef3-9d1f-4bf3-ad91-1c77515a7d97 atuberqu Pedido automatico desde solicitud de sericio de energa</t>
  </si>
  <si>
    <t>'052625106000410000</t>
  </si>
  <si>
    <t>PED-3531613-F5Z0</t>
  </si>
  <si>
    <t>'052625106000490000</t>
  </si>
  <si>
    <t>PED-3532058-R1S8</t>
  </si>
  <si>
    <t>'CL 28 CR 76 -27'</t>
  </si>
  <si>
    <t>Liliana Maria Londono</t>
  </si>
  <si>
    <t xml:space="preserve"> 17-SEP-2025 15:38:42 -- EPMCRMSVPRD Sr. Jesus Posada con cdula 1037584387 en calidad de electricista con matrcula profesional: 140616 3008992705 carlosposada2313gmail.com datos propietario obligatorio Nombre Liliana Maria Londoño cc 43498862  y tel. 3008992705   solicita punto de conexin para MEDIDOR NUEVO EN GABINETE EXISTENTE en el mpio Medellin  barrio Belen por la canalizacin  se toma como referencia la direccin CL 28 CR 76 -27f66aab74-c7f6-4a50-8ec9-5965d9ebabb2 dsepublaTipo de carga: monofsicoCarga requerida en KVA: 11Requiere nieles de cortocircuito: noNmero total de cuentas:9 existentes y 1 nuea MODO: MIXTOPedido automatico desde solicitud de sericio de energa</t>
  </si>
  <si>
    <t>'052718006000270000</t>
  </si>
  <si>
    <t>PED-3532046-Z5Y7</t>
  </si>
  <si>
    <t>'CL 20 AB CR 83 -31'</t>
  </si>
  <si>
    <t>Maria Leticia Moreno Monsalve</t>
  </si>
  <si>
    <t xml:space="preserve"> 17-SEP-2025 15:36:30 -- EPMCRMSVPRD Sr Jorge Alonso Vlez Giraldo Cc 98588540 en calidad de electrico encargado solicita punto de conexin para  montaje de gabinete con capacidad de 4 medidores de uso residencial TP 52603Correo electricoseleezhotmail.comTel 3004519727Mcpio MedellnAlta VistaPropietaria Maria Leticia Moreno CC 32485455Contrato  916328Dir CL 20 AB CR 83 -31Se informa ansid af48df21-9462-47b8-b5fd-7f7ebd8f379acareizaInstalaciones totales: 4Tipo de carga MonofasicoDemanda en ka: 3.84Si montaje de gabineteNo montaje de trafoNo nieles de corto circuitoNo acometida Superior a N4Estrato 2Pedido automatico desde solicitud de sericio de energa</t>
  </si>
  <si>
    <t>'052810123000310000</t>
  </si>
  <si>
    <t>PED-3527205-Z7S9</t>
  </si>
  <si>
    <t>2.99</t>
  </si>
  <si>
    <t>'053612005600790000</t>
  </si>
  <si>
    <t>PED-3518940-H4N7</t>
  </si>
  <si>
    <t>PED-3526434-W5F3</t>
  </si>
  <si>
    <t>3.15</t>
  </si>
  <si>
    <t>'053612405400150000</t>
  </si>
  <si>
    <t>Rionegro</t>
  </si>
  <si>
    <t>PED-3528764-S1H6</t>
  </si>
  <si>
    <t>'053623102500940000</t>
  </si>
  <si>
    <t>PED-3527494-D0Z8</t>
  </si>
  <si>
    <t>'053710102000490000</t>
  </si>
  <si>
    <t>PED-3527860-W2R1</t>
  </si>
  <si>
    <t>'CL 30 A CR 72 -49 (INTERIOR 5 )'</t>
  </si>
  <si>
    <t>'053710102000490005</t>
  </si>
  <si>
    <t>PED-3526881-M4Y3</t>
  </si>
  <si>
    <t>'053718009000170000</t>
  </si>
  <si>
    <t>PED-3528102-K7F2</t>
  </si>
  <si>
    <t>2.27</t>
  </si>
  <si>
    <t>CR 84 CL 33 AA -26</t>
  </si>
  <si>
    <t>'053726005000350000</t>
  </si>
  <si>
    <t>PED-3500473-X1C7</t>
  </si>
  <si>
    <t>'RURAL_053727007000220000_CIRC 8 CL 37 -22'</t>
  </si>
  <si>
    <t>Adolfo Velez Sierra</t>
  </si>
  <si>
    <t>adovelez21@gmail.com</t>
  </si>
  <si>
    <t>'053727007000220000</t>
  </si>
  <si>
    <t>PED-3527962-V3B4</t>
  </si>
  <si>
    <t>'053728000000380000</t>
  </si>
  <si>
    <t>PED-3530555-N8S0</t>
  </si>
  <si>
    <t>cr 81 a cl 48 b -6</t>
  </si>
  <si>
    <t>'053822103200600000</t>
  </si>
  <si>
    <t>PED-3532836-T8X4</t>
  </si>
  <si>
    <t>'CL 47 A CR 6 AB -30'</t>
  </si>
  <si>
    <t>PROYECTO MOKA SAS</t>
  </si>
  <si>
    <t>@</t>
  </si>
  <si>
    <t xml:space="preserve"> 18-SEP-2025 10:30:01 -- EPMCRMSVPRD  datos del elctrico : Alberto castro Echeerry     cc: 71576734  telfono: 3104752230     matricula profesional : 05205 - 21949-  datos del propietario :  proyecto moka.a.s  cc: 900352813solicita punto de conexin para proisional de obra     en el mpio: medellin      se toma como referencia la direccin :CL 47 A CR 6 AB -30 BARRIOS DE JESS MEDELLN ANTIOQUIA  correo electrnico : COCELEC1992GMAIL.COM  id: 1ee86d21-3739-4ca9-8f91-8744f86f460f  usuario : mmontoyl Tipo de carga: monofsicotrifsico : trifasico       Carga requerida en KVA: 150Requiere nieles de cortocircuito: SiNo : SI     Nmero total e cuentas instalaciones futuras en total:2   Tipo uso: PROVISIONAL DE OBRA Niel de tensin : 1Pedido automatico desde solicitud de sericio de energa</t>
  </si>
  <si>
    <t>'054017106120300000</t>
  </si>
  <si>
    <t>PED-3532803-X1F2</t>
  </si>
  <si>
    <t>'CR 30 CL 49 -33'</t>
  </si>
  <si>
    <t>Yackson  Ramos Salazar</t>
  </si>
  <si>
    <t xml:space="preserve"> 18-SEP-2025 10:24:47 -- EPMCRMSVPRD Sr.jackson ramos salazar  con cdula 12020448  en calidad de electricista con matrcula profesional: 87856  propietario durley catalina muñoz con cc 21496472  solicita punto de conexin para instalar gabinete  en el mpio medellin barrio buenos aires  se toma como referencia la direccin   CR 30 CL 49 -33Tipo de carga: monofsicoCarga requerida en KVA: 19Requiere nieles de cortocircuito: NoNmero total de cuentas 0: niel de tension 1 tipo de uso residencial  tel: 3136230241 correo: yackson1983hotmail.comID:dec24abb-9886-4e2a-97f7-f04189e97542 dobrmosq Pedido automatico desde solicitud de sericio de energa</t>
  </si>
  <si>
    <t>'054320009000330000</t>
  </si>
  <si>
    <t>PED-3531041-R4Y7</t>
  </si>
  <si>
    <t>'054516004000410000</t>
  </si>
  <si>
    <t>PED-3522267-R5D9</t>
  </si>
  <si>
    <t>'054650009000180000</t>
  </si>
  <si>
    <t>PED-3532057-D5N0</t>
  </si>
  <si>
    <t>'CR 85 CL 47 DD -40'</t>
  </si>
  <si>
    <t>SANTIAGO ESPINAL MESA</t>
  </si>
  <si>
    <t xml:space="preserve"> 17-SEP-2025 15:38:16 -- EPMCRMSVPRD Sr. Cristian camilo salinas gonzalez con cdula 1036616327 en calidad de electricista con matrcula profesional: AN205-146755datos propietario obligatorio Nombre Santiago espinal mesa cc 98550384 y tel 3016586700 solicita punto de conexin para montaje de gabinete para 4 medidores en el mpio MEDELLIN barrio: Floresta se toma como referencia la direccin CR 85 CL 47 DD -40.Tipo de carga: monofsicoCarga requerida en KVA: 12Nmero total de cuentas 4Requiere nieles de cortocircuito: NoTipo uso: Residencial Niel de tensin: 1ID 7598ae21-4854-4bd3-afd6-266789e2e1dbfgonzaee.salinaspascualbrao.edu.coPedido automatico desde solicitud de sericio de energa</t>
  </si>
  <si>
    <t>'054825007440400000</t>
  </si>
  <si>
    <t>PED-3532464-G0Z7</t>
  </si>
  <si>
    <t>'CL 47 A CR 91 -62'</t>
  </si>
  <si>
    <t>LINA MARCELA VALLEJO SALDARRIAGA</t>
  </si>
  <si>
    <t xml:space="preserve"> 18-SEP-2025 08:02:34 -- EPMCRMSVPRD Sr. jorge luis cogollo florez con cdula 1133779039 en calidad de electricista con matrcula profesional: 1133779039 - 124305datos propietario obligatorio Nombre: LINA MARCELA VALLEJO SALDARRIAGA cc: 1128406284 y tel: 3146364098 solicita punto de conexin para MONTAJE DE GABINETE en el mpio MEDELLN barrio SANTA LUCA se toma como referencia la direccin CL 47 A CR 91 -62 SANTA LUCA MEDELLN ANTIOQUIA  correo electrnico : linamarcelaallejo77gmail.com  ID: ff6ae910-ffbf-47a8-870d-2e554478d6c6  USUARIO : jcorreTipo de carga: monofsicoCarga requerida en KVA: 20Requiere nieles de cortocircuito: NoNmero total de cuentas: 6Tipo uso: ResidencialNiel de tensin: 1Pedido automatico desde solicitud de sericio de energa</t>
  </si>
  <si>
    <t>'054917101000620000</t>
  </si>
  <si>
    <t>PED-3527132-Q5J1</t>
  </si>
  <si>
    <t xml:space="preserve"> CR 93 A CL 47 B -65</t>
  </si>
  <si>
    <t>'054917607000280000</t>
  </si>
  <si>
    <t>PED-3526451-K7X1</t>
  </si>
  <si>
    <t>'CL 52 CR 14 -102 (INTERIOR 104 )'</t>
  </si>
  <si>
    <t>'055112004001020104</t>
  </si>
  <si>
    <t>PED-3526639-X1L4</t>
  </si>
  <si>
    <t>'CR 25 BB CL 54 -44 (INTERIOR 301 )'</t>
  </si>
  <si>
    <t>'055225224000440301</t>
  </si>
  <si>
    <t>PED-3531700-Q3S4</t>
  </si>
  <si>
    <t>'055423002000300202</t>
  </si>
  <si>
    <t>PED-3531875-Z8L1</t>
  </si>
  <si>
    <t>'055515107000800000</t>
  </si>
  <si>
    <t>PED-3531091-X1D5</t>
  </si>
  <si>
    <t>'055528304000120000</t>
  </si>
  <si>
    <t>PED-3524250-B5J0</t>
  </si>
  <si>
    <t>'055721103000110000</t>
  </si>
  <si>
    <t>PED-3531032-R4C0</t>
  </si>
  <si>
    <t>'055810106006070005</t>
  </si>
  <si>
    <t>PED-3518336-Z6F8</t>
  </si>
  <si>
    <t>'CL 50 CR 96 C -126 (INTERIOR 5 )'</t>
  </si>
  <si>
    <t>'055910006301260005</t>
  </si>
  <si>
    <t>PED-3526534-X2B3</t>
  </si>
  <si>
    <t>'056413007000230000</t>
  </si>
  <si>
    <t>PED-3533010-T9L5</t>
  </si>
  <si>
    <t>'CR 50 B CL 67 -15'</t>
  </si>
  <si>
    <t>Madearte Muebles Y Cocina Sas</t>
  </si>
  <si>
    <t>'056520207000150000</t>
  </si>
  <si>
    <t>PED-3528289-H4Q5</t>
  </si>
  <si>
    <t>'056520301000520000</t>
  </si>
  <si>
    <t>PED-3526941-Q7F4</t>
  </si>
  <si>
    <t>'056520401000600000</t>
  </si>
  <si>
    <t>PED-3532340-D9P5</t>
  </si>
  <si>
    <t>'CR 51 D CL 61 -84'</t>
  </si>
  <si>
    <t>Jorge Alberto Henao Ochoa</t>
  </si>
  <si>
    <t>'056521401000840000</t>
  </si>
  <si>
    <t>PED-3525980-F1V5</t>
  </si>
  <si>
    <t>'056724306000670000</t>
  </si>
  <si>
    <t>PED-3518233-W5H0</t>
  </si>
  <si>
    <t>'CL 74 CR 64 B -52 (INTERIOR 201 )'</t>
  </si>
  <si>
    <t>'057614004200520201</t>
  </si>
  <si>
    <t>PED-3531401-P1R6</t>
  </si>
  <si>
    <t>'073411001001380000</t>
  </si>
  <si>
    <t>PED-3528751-K5R3</t>
  </si>
  <si>
    <t>'CL 34 A CR 40 -72 (INTERIOR 301 )'</t>
  </si>
  <si>
    <t>2.17</t>
  </si>
  <si>
    <t>'073414100000720301</t>
  </si>
  <si>
    <t>PED-3528871-J2G2</t>
  </si>
  <si>
    <t>PED-3530362-D6Q0</t>
  </si>
  <si>
    <t>jmono09@hotmail.com</t>
  </si>
  <si>
    <t>'073520104100140000</t>
  </si>
  <si>
    <t>PED-3522580-Q5T9</t>
  </si>
  <si>
    <t>'074522009000650000</t>
  </si>
  <si>
    <t>PED-3518857-F0N6</t>
  </si>
  <si>
    <t>'075411008000780000</t>
  </si>
  <si>
    <t>PED-3519698-H5H5</t>
  </si>
  <si>
    <t>'075428001000380000</t>
  </si>
  <si>
    <t>PED-3527126-S3N3</t>
  </si>
  <si>
    <t>'075516006100190000</t>
  </si>
  <si>
    <t>PED-3532265-Q8G7</t>
  </si>
  <si>
    <t>'CL 66 A CR 52 E -221'</t>
  </si>
  <si>
    <t>juan marulanda</t>
  </si>
  <si>
    <t xml:space="preserve"> 17-SEP-2025 16:51:59 -- EPMCRMSVPRD El señor Jess Daniel Jaramillo Presiga con cdula 1018373855 en calidad de electricista con matrcula profesional 67133  Propietario Sebastin Marulanda Zapata con cdula 1036616105 solicitan punto de conexin para montaje de gabinete en el municipio de Itagui barrio Balcones de Seilla. CL 66 A CR 52 E -221 Tipo de carga monofsica demanda futura en KVA 14.5 no requiere nieles de corto circuito nmero de instalaciones actuales 1 futuras 2 tipo de uso Residencial  Correo jaramillodaniel308gmail.com  Telfono 3127810074  Id:8e9de8d8-ebd9-439c-9460-a5e6fcb71eb0  ymunagPedido automatico desde solicitud de sericio de energa</t>
  </si>
  <si>
    <t>'076516102502210000</t>
  </si>
  <si>
    <t>PED-3521148-V7S4</t>
  </si>
  <si>
    <t>'CL 70 CR 59 -265 (INTERIOR 2 )'</t>
  </si>
  <si>
    <t>'077510009002650002</t>
  </si>
  <si>
    <t>'CL 77 CR 52 A -42'</t>
  </si>
  <si>
    <t>Jorge Ivan  Velez Garcia</t>
  </si>
  <si>
    <t>LA ESTRELLA</t>
  </si>
  <si>
    <t xml:space="preserve"> 18-SEP-2025 09:00:53 -- EPMCRMSVPRD Sr Jorge In Vlez cc: 98519737 solicita punto de conexin anexa la siguiente informacin: Uso del sericio: 8 residenciales  2 comerciales  1 zona comn Instalaciones actuales: 0Instalaciones existentes a retirar: 0 Instalaciones a futuro: 11 Demanda total en ka: 17 Tipo de carga: Monofsica 220 Tipo de tramite: Montaje de gabinete NO requiere nieles de corto-circuito Niel de tensin de la medida: 1 Hay red elctrica cerca al predio: si Tipo de solicitud: Nuea Tipo de sericio solicitado: Nuea carga  Itag Barrio Santa Maria contrato: 846707 CL 77 CR 52 A -42 id: 0d9c1fbf-aa76-4414-a9fd-e56933f6ca67esolartecJorge In Vlezcc: 98519737Matricula: 95510tel: 3114762063correo: jgj1314gmail.comPedido automatico desde solicitud de sericio de energa</t>
  </si>
  <si>
    <t>PED-3524613-T1P1</t>
  </si>
  <si>
    <t>'077520103100230000</t>
  </si>
  <si>
    <t>PED-3531454-M7V9</t>
  </si>
  <si>
    <t>0@0</t>
  </si>
  <si>
    <t>VEREDA EL PIÑAL</t>
  </si>
  <si>
    <t>REMEDIOS</t>
  </si>
  <si>
    <t>'077523003000820000</t>
  </si>
  <si>
    <t>PED-3522055-K3Y4</t>
  </si>
  <si>
    <t>'078525000000850000</t>
  </si>
  <si>
    <t>PED-3524606-K7X7</t>
  </si>
  <si>
    <t>'CL 34 C CR 118 -18 (INTERIOR 301 )'</t>
  </si>
  <si>
    <t>'083114308000180301</t>
  </si>
  <si>
    <t>PED-3521926-Q4L1</t>
  </si>
  <si>
    <t>'084029003100150000</t>
  </si>
  <si>
    <t>PED-3530665-Y3G9</t>
  </si>
  <si>
    <t>'084110006001530130</t>
  </si>
  <si>
    <t>PED-3531481-Y1F7</t>
  </si>
  <si>
    <t>'084213220200190000</t>
  </si>
  <si>
    <t>PED-3525088-S5Z4</t>
  </si>
  <si>
    <t>luisjase@gmail.com</t>
  </si>
  <si>
    <t>'086012308000270000</t>
  </si>
  <si>
    <t>PED-3516761-S0F1</t>
  </si>
  <si>
    <t>'086023401200040000</t>
  </si>
  <si>
    <t>PED-3522437-H9D2</t>
  </si>
  <si>
    <t>'CL 65 A CR 144 -56 (INTERIOR 1135 )'</t>
  </si>
  <si>
    <t>'086415104000561135</t>
  </si>
  <si>
    <t>PED-3519457-R0R5</t>
  </si>
  <si>
    <t>'122011685000000000</t>
  </si>
  <si>
    <t>PED-3519519-J7K8</t>
  </si>
  <si>
    <t>jarameo17@gmail.com</t>
  </si>
  <si>
    <t>'122023644000000000</t>
  </si>
  <si>
    <t>'125002700000000005</t>
  </si>
  <si>
    <t>PED-3529308-B8J3</t>
  </si>
  <si>
    <t>juanfe13@hotmail.com</t>
  </si>
  <si>
    <t>'125004483400000176</t>
  </si>
  <si>
    <t>PED-3530214-W9K9</t>
  </si>
  <si>
    <t>jorve24@hotmail.com</t>
  </si>
  <si>
    <t>'125004483400006176</t>
  </si>
  <si>
    <t>PED-3530556-T0H1</t>
  </si>
  <si>
    <t>'125004659500000240</t>
  </si>
  <si>
    <t>PED-3521777-L8T2</t>
  </si>
  <si>
    <t>'125004760000000000</t>
  </si>
  <si>
    <t>PED-3524018-L4F9</t>
  </si>
  <si>
    <t>'125004810000000001</t>
  </si>
  <si>
    <t>PED-3532274-Z3R8</t>
  </si>
  <si>
    <t>'RURAL_130025150000000008'</t>
  </si>
  <si>
    <t>Guarne</t>
  </si>
  <si>
    <t>Santiago Acevedo Mesa</t>
  </si>
  <si>
    <t>walterh_38@yahoo.es</t>
  </si>
  <si>
    <t xml:space="preserve"> 17-SEP-2025 16:56:05 -- EPMCRMSVPRD Solicitud disponibilidad sericio de energa para tramites legales licencia de construccin ante planeacin solicitante Santiago Aceedo Mesa contactar al 300266825Pedido automatico desde solicitud de sericio de energa</t>
  </si>
  <si>
    <t>'130025150000000008</t>
  </si>
  <si>
    <t>PED-3525963-F5R8</t>
  </si>
  <si>
    <t>El Retiro</t>
  </si>
  <si>
    <t>'140001890000000003</t>
  </si>
  <si>
    <t>PED-3526369-B4Y0</t>
  </si>
  <si>
    <t>'140003200000000197</t>
  </si>
  <si>
    <t>PED-3495547-Z1M3</t>
  </si>
  <si>
    <t>'146014924500000000</t>
  </si>
  <si>
    <t>PED-3530494-W3C2</t>
  </si>
  <si>
    <t>'147015980000000000</t>
  </si>
  <si>
    <t>PED-3522833-L2Z2</t>
  </si>
  <si>
    <t>'147060710000000002</t>
  </si>
  <si>
    <t>PED-3528926-Q0X5</t>
  </si>
  <si>
    <t>'159005200000000009</t>
  </si>
  <si>
    <t>PED-3522599-L7P3</t>
  </si>
  <si>
    <t>rlopez@eafit.edu.co</t>
  </si>
  <si>
    <t>'159094500000000000</t>
  </si>
  <si>
    <t>PED-3531948-T0W7</t>
  </si>
  <si>
    <t>'RURAL_161035200000000000_CALDAS VIA AMAGA'</t>
  </si>
  <si>
    <t>GOMECO S.A.S.</t>
  </si>
  <si>
    <t>GIRARDOTA</t>
  </si>
  <si>
    <t xml:space="preserve"> 17-SEP-2025 15:03:19 -- EPMCRMSVPRD Sr. Jorge Hernan Forero con cdula 10289220 en calidad de electricista con matrcula profesional CL20529852 y propietario GOMECO S.A.S. con NIT 811009734 solicitan punto de conexin para proisional en el mpio Caldas Vda Santa cruz se toma como referencia la direccin RURAL161035200000000000CALDAS VIA AMAGATipo de carga: trifsicoDemanda futura en KVA: 150 KVANo requiere nieles de cortocircuitoNmero total de cuentas instalaciones futuras en total: 2Tipo uso: ProisionalNiel de tensin: 1Tipo de sericio solicitado: Nuea cargaHay red elctrica cercana al predio: NoDistancia en metros: xxTel 3116323117 correo johefogayahoo.com.mx id 709ac5b5-f018-47a6-a313-9e59c6e19d7f wlopezolPedido automatico desde solicitud de sericio de energa</t>
  </si>
  <si>
    <t>'161035200000000000</t>
  </si>
  <si>
    <t>PED-3518586-K4N3</t>
  </si>
  <si>
    <t>jmariox111@gmail.com</t>
  </si>
  <si>
    <t>'161083300000000003</t>
  </si>
  <si>
    <t>PED-3531027-X9T5</t>
  </si>
  <si>
    <t>'161100307000000000</t>
  </si>
  <si>
    <t>PED-3530515-L5S1</t>
  </si>
  <si>
    <t>'161110134600009901</t>
  </si>
  <si>
    <t>PED-3521881-T7H1</t>
  </si>
  <si>
    <t>Kino_713@hotmail.com</t>
  </si>
  <si>
    <t>'161126880000000003</t>
  </si>
  <si>
    <t>PED-3519537-D7G8</t>
  </si>
  <si>
    <t>'163018349000000000</t>
  </si>
  <si>
    <t>PED-3527128-S8L8</t>
  </si>
  <si>
    <t>'771520702000910000</t>
  </si>
  <si>
    <t>3204150-3204150866</t>
  </si>
  <si>
    <t>4795081-3146782020</t>
  </si>
  <si>
    <t>2050095-3206784745</t>
  </si>
  <si>
    <t>2304000-3012388098</t>
  </si>
  <si>
    <t>2662277-3206260550</t>
  </si>
  <si>
    <t>5116199-3137232662</t>
  </si>
  <si>
    <t xml:space="preserve"> -3244617829</t>
  </si>
  <si>
    <t xml:space="preserve"> -3114762063</t>
  </si>
  <si>
    <t>0-3006753557</t>
  </si>
  <si>
    <t>4903866-3005701732</t>
  </si>
  <si>
    <t>4489049-3005873610</t>
  </si>
  <si>
    <t xml:space="preserve"> -3104379483</t>
  </si>
  <si>
    <t>2691659-3013896414</t>
  </si>
  <si>
    <t>4176369-3008992705</t>
  </si>
  <si>
    <t xml:space="preserve"> -3004519727</t>
  </si>
  <si>
    <t xml:space="preserve"> -3117397113</t>
  </si>
  <si>
    <t>4237149-3104752230</t>
  </si>
  <si>
    <t xml:space="preserve"> -3136230241</t>
  </si>
  <si>
    <t xml:space="preserve"> -3016586700</t>
  </si>
  <si>
    <t xml:space="preserve"> -3202967317</t>
  </si>
  <si>
    <t>5843939-3192148804</t>
  </si>
  <si>
    <t xml:space="preserve"> -3127810074</t>
  </si>
  <si>
    <t xml:space="preserve"> -3002668253</t>
  </si>
  <si>
    <t>2682338-3116323117</t>
  </si>
  <si>
    <t>RURAL_053727007000220000_CIRC 8 CL 37 -22'</t>
  </si>
  <si>
    <t>CL 17 SUR CR 44 -159 (INT 2602 )'</t>
  </si>
  <si>
    <t>CL 34 CR 66 AA -38 (INT 1 )'</t>
  </si>
  <si>
    <t>CR 43 CL 52 -30 (INT 202 )'</t>
  </si>
  <si>
    <t>CL 50 A CR 86 -607 (INT 5 )'</t>
  </si>
  <si>
    <t>CL 40 CR 116 -153 (INT 130 )'</t>
  </si>
  <si>
    <t>CL 61 SUR CR 42 B -44 (INT 112 )'</t>
  </si>
  <si>
    <t>CR 27 A CL 27 E SUR -51 (INT 1303 )'</t>
  </si>
  <si>
    <t>CR 43 CL 32 C SUR -20 (INT 201 )'</t>
  </si>
  <si>
    <t>CL 1 CR 82 -230 (INT 1103 )'</t>
  </si>
  <si>
    <t>CL 16 CR 43 B -4 (INT 202 )'</t>
  </si>
  <si>
    <t>4.24</t>
  </si>
  <si>
    <t>PED-3534064-T7K5</t>
  </si>
  <si>
    <t>'CL 24 SUR CR 38 -91 (INTERIOR 1510 )'</t>
  </si>
  <si>
    <t>gerencia@procoi.com</t>
  </si>
  <si>
    <t xml:space="preserve"> 19-SEP-2025 08:21:26 -- EPMCRMSVPRD Sr. Cesar Restrepo con cdula 71685993 correo restreporgmail.com en calidad de electricistaAndres Poeda Zapata 3482053 3216368440 solicita reconsiderar punto de conexin PED-3517019-W1B3 que se solicito para cargador ehicular INDICA que en el edifcio ya hay unos cargadores legalizados que no necesita proyecto PUES YA HAY DOS en el mpio enigado se toma como referencia la direccin CL 24 SUR CR 38 -91 INTERIOR 1510 Tipo de carga: trifsicoDemanda futura en KVA: 9Niel de tensin: 1No requiere nieles de cortocircuitoNmero de instalaciones actuales 2 cargadores que ya funcionan y futuras 3 tipo uso residencialTipo de sericio solicitado: reconsideraciontel 3158384060 id 83ffd55d-ad65-4571-8403-93ceaba83e1f carbolaPedido automatico desde solicitud de sericio de energa</t>
  </si>
  <si>
    <t>'022314008000911510</t>
  </si>
  <si>
    <t>4.29</t>
  </si>
  <si>
    <t>PED-3534717-W0J9</t>
  </si>
  <si>
    <t>'CL 39 SUR CR 48 -180 (INTERIOR 5 )'</t>
  </si>
  <si>
    <t xml:space="preserve"> 19-SEP-2025 10:46:59 -- EPMCRMSVPRD Sr. Juan Camilo Jimnez Garca con cdula 1152689490 en calidad de electricista con matrcula profesional: AN205-160847 para el propietario Arquitectura y Concreto SAS con NIT 800093117 solicita punto de conexin para cambio de monofsico a trifsico en el mpio Enigado barrio Las Vegas se toma como referencia la direccin CL 39 SUR CR 48 -180 INTERIOR 5 . Tipo de carga: trifsico Carga requerida en KVA: 9 Requiere nieles de cortocircuito: No Nmero total de cuentas: 1 Tipo uso: Comercial Niel de tensin: 1 3014555317 juan.jimenezrolomeingenieria.com 9ddb8e1e-8279-41d0-87ef-f8fcf6658e17 cdelgaca.Pedido automatico desde solicitud de sericio de energa</t>
  </si>
  <si>
    <t>'023419008001800005</t>
  </si>
  <si>
    <t>1.19</t>
  </si>
  <si>
    <t>1.13</t>
  </si>
  <si>
    <t>3.96</t>
  </si>
  <si>
    <t>4.14</t>
  </si>
  <si>
    <t>PED-3533537-Q8L5</t>
  </si>
  <si>
    <t>'CR 43 B CL 18 -161'</t>
  </si>
  <si>
    <t>LA RECETA Y CIA S.A.S.</t>
  </si>
  <si>
    <t xml:space="preserve"> 18-SEP-2025 15:25:03 -- EPMCRMSVPRD Sra Carolina Ramirez se comunica a nombre del Sr Jorge Duan Perez  Alarez con cc 8157418 en calidad de electricista solicita reconsideracin punto de conexin 23260837 ya que requiere nieles de tensin dos y la misma demanda en ka que tiene   mun medelllin  barrio illa carlota dir CR 43 B CL 18 -161  tel: 3117728016   email: carolina.ramirezingeler.com si requiere nieles de corto circuito demanda total futura en ka 112.5  tipo de carga trifscia  nmero de instalaciones a futuro 1existentes 1 id 7a26c545-ee6a-412a-ad90-a96e92895a54  ltanganPedido automatico desde solicitud de sericio de energa</t>
  </si>
  <si>
    <t>'051423208001610000</t>
  </si>
  <si>
    <t>PED-3534035-M4H8</t>
  </si>
  <si>
    <t>'CR 80 A CL 28 -111'</t>
  </si>
  <si>
    <t>EVALTEC S.A</t>
  </si>
  <si>
    <t xml:space="preserve"> 19-SEP-2025 08:08:25 -- EPMCRMSVPRD Elctrico  Elctrico: Juan Guillermo Henao Patiño   con cedula: 70554675.  Solicita con punto de conexin para aumento de capacidad en la direccin: CR 80 A CL 28 -111 contrato o ruta: 818520  Municipio: Medellin barrio o ereda: Belen la palma telfono: 3146757309  3006146002  Correo electrnico: hhingenieros70gmail.com . Informacin tcnica: requiere nieles de corto circuito:   tipo de carga: Monofasica  La demanda futura en KVA: 22 Esta en 8 Sericio: Comercial  Instalaciones actuales: 1. Instalaciones a futuro: 1 Estrato socioeconmico:5  Propietario: EVALTEC S.A     NIT 800237326 telfono: 3154593672 ID ccaa75a2-3dae-4fd9-b5df-7d0a0492f7f2 Mgutielu ANS Pedido automatico desde solicitud de sericio de energa</t>
  </si>
  <si>
    <t>'052820108001110000</t>
  </si>
  <si>
    <t>PED-3534546-B5X2</t>
  </si>
  <si>
    <t>'CR 66 B CL 34 A -76'</t>
  </si>
  <si>
    <t>CARLOS ANDRES CALLE ARCIA</t>
  </si>
  <si>
    <t>'053626204100760004</t>
  </si>
  <si>
    <t>PED-3534179-G1K1</t>
  </si>
  <si>
    <t>'CR 21 CL 45 -65'</t>
  </si>
  <si>
    <t>Robinson Lopez Rivera</t>
  </si>
  <si>
    <t xml:space="preserve"> 19-SEP-2025 09:09:04 -- EPMCRMSVPRD Sr Robinson Lpez Cc 71527309 en calidad de propietario solicita punto de conexin para montaje de gabinete con capacidad de 4  instalaciones de uso residencial Mcpio MedellnBarrio Buenos Aires la CentralDir CR 21 CL 45 -65Elctrico encargado Carlos Hincapie Cc 71697428TP 50697Correo hincapiecarlos602gmail.comTel 3028333945Se informa ansId 72bdc551-827b-4b59-86ba-7814011f0468careizaObseracionesInstalaciones totales: 4Demanda en ka: 14Tipo de carga: MonofasicoAcometida acometida N 4No montaje de trafoSi montaje de gabineteNo nieles de corto circuito Estrato: 3Pedido automatico desde solicitud de sericio de energa</t>
  </si>
  <si>
    <t>'054221005000650000</t>
  </si>
  <si>
    <t>PED-3533852-P0N5</t>
  </si>
  <si>
    <t>'CL 45 A CR 55 -61'</t>
  </si>
  <si>
    <t>Ruben Dario Florez Giraldo</t>
  </si>
  <si>
    <t xml:space="preserve"> 18-SEP-2025 17:52:33 -- EPMCRMSVPRD Sr.Ruben dario flores giraldo con cdula 71652169   en calidad de electricista con matrcula profesional: 12444  propietario juan  guillermo cardenas bernal con cc 70099589   solicita punto de conexin para instalacion nuea con contador trifasico calibre 2 en el mpio medellin  se toma como referencia la direccin  CL 45 A CR 55 -61   Tipo de carga: trifsicoCarga requerida en KVA: 33Requiere nieles de cortocircuito: NoNmero total de cuentas 1: niel de tension 1 tipo de uso industrial  tel: 3206896239 correo:gladys-2323gmail.comID:6624e8a3-2c84-4da5-8d6b-b0cfac81f5fbdobrmosqPedido automatico desde solicitud de sericio de energa</t>
  </si>
  <si>
    <t>'054515105000610000</t>
  </si>
  <si>
    <t>PED-3518482-M6Y8</t>
  </si>
  <si>
    <t>'CR 52 CL 47 -22 (INTERIOR 1404 )'</t>
  </si>
  <si>
    <t>'054522007000221404</t>
  </si>
  <si>
    <t>PED-3534642-C0H9</t>
  </si>
  <si>
    <t>'CR 41 CL 53 -14 (INTERIOR 201 )'</t>
  </si>
  <si>
    <t>Gustavo De Jesus Acevedo Ospina</t>
  </si>
  <si>
    <t xml:space="preserve"> 19-SEP-2025 10:22:49 -- EPMCRMSVPRD Caso 85599 - 10:16 a.m. 19092025Sr. Leonardo Fabio Cobos Vergara con cdula 8056886 en calidad de electricista con matrcula profesional: 35479 Gustao De Jess Aceedo Ospina cc 3602678 y tel 3104899143 solicita punto de conexin para instalar gabinete en el mpio Medelln barrio Boston se toma como referencia la direccin CR 41 CL 53 -14 INTERIOR 201  contrato 960504Tipo de carga: monofsicoDemanda futura en KVA: 15No requiere nieles de cortocircuitoNmero total de cuentas instalaciones futuras en total: 8Tipo uso: ResidencialNiel de tensin: 1Tipo de sericio solicitado: Nuea cargaTel 3104899143 correo: leonardo.745hotmail.com  id 95c3e81d-57e7-49a4-9232-67459f86924c agiralonPedido automatico desde solicitud de sericio de energa</t>
  </si>
  <si>
    <t>'055421003000140201</t>
  </si>
  <si>
    <t>PED-3534567-G5C6</t>
  </si>
  <si>
    <t>'CR 42 CL 29 A -49'</t>
  </si>
  <si>
    <t>Nestor Quijano Gomez</t>
  </si>
  <si>
    <t xml:space="preserve"> 19-SEP-2025 10:08:06 -- EPMCRMSVPRD Caso 85594 - 9:55 a.m. 19092025Sra. Luisa Quiceno en calidad de encargada a nombre del propietario obligatorio representante legal Nombre Nstor Quijano Gmez cc 79384651 y tel 3125832362 solicita punto de conexin para 4 instalacin proisionales montaje de gabinete y de uso industrial trifsico en el mpio Itag barrio Pilsen se toma como referencia la direccin CR 42 CL 29 A -49Tipo de carga: trifsicoCarga requerida en KVA: 300 KVA.Requiere nieles de cortocircuito: SiNmero total de cuentas instalaciones futuras en total: 4Tipo uso: IndustrialNiel de tensin: 1tel: 3150558567correo: admonconial23gmail.com6e53f490-f5b8-4cb4-9afa-a6c21a08cb03 jsalalopPedido automatico desde solicitud de sericio de energa</t>
  </si>
  <si>
    <t>'072422009100490000</t>
  </si>
  <si>
    <t>PED-3535355-J5X1</t>
  </si>
  <si>
    <t>'CR 62 CL 27 -82 (RED DE INCENDIOS 1 )'</t>
  </si>
  <si>
    <t>FUNDACION ORGANIZACION VID</t>
  </si>
  <si>
    <t>lmontilla@vid.org.co</t>
  </si>
  <si>
    <t xml:space="preserve"> 19-SEP-2025 14:07:39 -- EPMCRMSVPRD Sr. dibaldo morales tellez con cdula 1081923934 en calidad de electricista con matrcula profesional: an 205-172526 datos propietario obligatorio Nombre FUNDACION ORGANIZACION VID cc 890983994  y tel 3023676186 solicita punto de conexin para PARA NORMALIZACION DE LA MEDIDA DE NIVEL 1 A NIVEL 2 ART 19 DE LA RESOLUCION CREG 038 DE 2014  REFORMA  en el mpio ITAGUI barrio se toma como referencia la direccin CR 62 CL 27 -82 RED DE INCENDIOS 1 Tipo de carga: mtrifsicoDemanda futura en KVA: 300Si requiere nieles de cortocircuitoNmero total de cuentas instalaciones futuras en total: 1Tipo uso: comercialNiel de tensin: 1Tipo de sericio solicitado: Nuea cargaHay red elctrica cercana al predio: SiNoDistancia en metros: xxTel 3168105434 correo: dmoralest02gmail.com id 72d64ab2-814e-4bea-b374-07b0218b20d8 czapatae Pedido automatico desde solicitud de sericio de energa</t>
  </si>
  <si>
    <t>'072622007000820000</t>
  </si>
  <si>
    <t>PED-3534088-R8D5</t>
  </si>
  <si>
    <t>'CL 51 CR 40 -13'</t>
  </si>
  <si>
    <t>PPG INDUSTRIES COLOMBIA LTDA</t>
  </si>
  <si>
    <t xml:space="preserve"> 19-SEP-2025 08:32:41 -- EPMCRMSVPRD Sr. Sebastian Echaarria Gomez con cdula 1128455725 en calidad de electricista con matrcula profesional: AN205-171013datos propietario obligatorio Nombre: PPG INDUSTRIES COLOMBIA LTDA cc: 900007650 y tel: 3187161373 solicita punto de conexin para AUMENTO DE CAPACIDAD en el mpio ITAGUI barrio ZONA INDUSTRIAL 1 se toma como referencia la direccin CL 51 CR 40 -13 ZONA INDUSTRIAL 1 ITAGUI ANTIOQUIA  correo electrnico : diseno.coinsigmail.com ID:  61bbd917-cd60-4a6b-8e5b-3ad6910cc566 USUARIO : jcorreTipo de carga: trifsicoCarga requerida en KVA:1000Requiere nieles de cortocircuito: SiNmero total de cuentas: 1Tipo uso: IndustrialNiel de tensin: 1 Pedido automatico desde solicitud de sericio de energa</t>
  </si>
  <si>
    <t>'075411000000130000</t>
  </si>
  <si>
    <t>PED-3534805-G4W3</t>
  </si>
  <si>
    <t>'CR 50 CL 55 -15 (INTERIOR 301 )'</t>
  </si>
  <si>
    <t>Nurmy Leda Olaya Herrera</t>
  </si>
  <si>
    <t xml:space="preserve"> 19-SEP-2025 11:10:10 -- EPMCRMSVPRD Sr. Jorge Armando Ospina Ospina con cdula 15446372 en calidad de electricista con matrcula profesional: 64829datos propietario obligatorio Nombre: Nurmy Leda Olaya Herrera cc:24582575 y tel: 3005283659 solicita punto de conexin para MONTAJE DE GABINETE en el mpio ITAGUI barrio VILLA PAULA se toma como referencia la direccin CR 50 CL 55 -15 INTERIOR 301  VILLA PAULA ITAGUI ANTIOQUIA  correo electrnico : jorgeospina2hotmail.com  ID: db1305ed-c616-41eb-8cb9-2b43363597c2 USUARIO : jcorreTipo de carga: monofsicoCarga requerida en KVA:12Requiere nieles de cortocircuito: NoNmero total de cuentas: 10Tipo uso: ResidencialNiel de tensin: 1Pedido automatico desde solicitud de sericio de energa</t>
  </si>
  <si>
    <t>'075520005000150301</t>
  </si>
  <si>
    <t>PED-3535010-T1V5</t>
  </si>
  <si>
    <t>'CR 45 A CL 72 -56'</t>
  </si>
  <si>
    <t>SOLUCIONES PLASTICAS S.A.S</t>
  </si>
  <si>
    <t>CR 45 A CL 72 -72</t>
  </si>
  <si>
    <t>'077425102000560000</t>
  </si>
  <si>
    <t>PED-3535044-D2T4</t>
  </si>
  <si>
    <t>'CR 45 A CL 72 -66'</t>
  </si>
  <si>
    <t>'077425102000660000</t>
  </si>
  <si>
    <t>PED-3535080-L0Y3</t>
  </si>
  <si>
    <t>'CR 45 A CL 72 -72'</t>
  </si>
  <si>
    <t>'077425102000720000</t>
  </si>
  <si>
    <t>PED-3534972-B5P1</t>
  </si>
  <si>
    <t>'CR 45 A CL 72 -74'</t>
  </si>
  <si>
    <t>'077425102000740000</t>
  </si>
  <si>
    <t>PED-3531560-G5P8</t>
  </si>
  <si>
    <t>'RURAL_122046310000000000_122046310000000000'</t>
  </si>
  <si>
    <t>Maria Del Transito Salazar</t>
  </si>
  <si>
    <t xml:space="preserve"> 17-SEP-2025 12:24:37 -- EPMCRMSVPRD  datos del elctrico : omar de jesus lzate    cc: 1037606946  telfono: 3116547869     matricula profesional : 102461datos del propietario : salazar de garcia maria del transito    cc: 43040821 solicita punto de conexin para aumento de capacidad    en el mpio: medellin     se toma como referencia la direccin :RURAL122046310000000000122046310000000000 SANTA ELENA SECTOR CENTRAL MEDELLN ANTIOQUIA correo electrnico : omaralzate-2208hotmail.com  id: 070d67b2-b3cd-47a4-9fc1-a8cc8f6a587e usuario : mmontoyl Tipo de carga: monofsicotrifsico : bifasico   Carga requerida en KVA: 35 Requiere nieles de cortocircuito: SiNo : no        Nmero total e cuentas instalaciones futuras en total: 1     Tipo uso: residencial                  Niel de tensin : 1  Pedido automatico desde solicitud de sericio de energa</t>
  </si>
  <si>
    <t>'122046310000000000</t>
  </si>
  <si>
    <t>PED-3535047-Q7Z6</t>
  </si>
  <si>
    <t>'RURAL_125004767800000000_CR 4 N CL 23 A SUR - 78'</t>
  </si>
  <si>
    <t>Robinson Andres Garcia Cardona</t>
  </si>
  <si>
    <t>CL 79 CR 49 -64</t>
  </si>
  <si>
    <t>Medellin</t>
  </si>
  <si>
    <t xml:space="preserve"> 19-SEP-2025 12:46:17 -- EPMCRMSVPRD Sr. Robinson garcia  con cdula 1037236075 en calidad de electricista con matrcula profesional: an 205120634 telefono:3122361262 correo:rgarciaconstructorasering.com solicita punto de conexin para proisional de la construccin en el mpio enigado se toma como referencia la direccin:RURAL125004767800000000CR 4 N CL 23 A SUR - 78Tipo de carga: monofsicoCarga requerida en KVA:12Requiere nieles de cortocircuito:NoNmero total de cuentas instalaciones futuras en total: 1Tipo uso: residencialNiel de tensin: 17250a7c0-dea8-4287-8ad6-663f97f17bc8-scanmonPedido automatico desde solicitud de sericio de energa</t>
  </si>
  <si>
    <t>'125004767800000000</t>
  </si>
  <si>
    <t>PED-3533506-G8H6</t>
  </si>
  <si>
    <t>'RURAL_146014185000000201_146014185000000201'</t>
  </si>
  <si>
    <t>industelc@gmail.com</t>
  </si>
  <si>
    <t>CIRC 1 CR 68 -110</t>
  </si>
  <si>
    <t xml:space="preserve"> 18-SEP-2025 15:14:46 -- EPMCRMSVPRD Solicitud de punto de conexin proisional de la construccin. 500ka. Solicitud proisional de la construccin yo sala de entasCONTACTO: Jhon Riillas Ospina - 3113704073 - industelcgmail.com  RADICADO 20250120175228Solilcitud punto de conexin proisional para la construccin para modificar punto de conexin otorgado como definitio PED-3433504-Z4J5 el cual se asocia a proyecto de redes  23433668 presentado anteriormentePedido automatico desde solicitud de sericio de energa</t>
  </si>
  <si>
    <t>'146014185000000201</t>
  </si>
  <si>
    <t>PED-3533870-D7F6</t>
  </si>
  <si>
    <t>'RURAL_161064490000006100_161064490000006100'</t>
  </si>
  <si>
    <t>'161064490000006100</t>
  </si>
  <si>
    <t>3123618-3014555317</t>
  </si>
  <si>
    <t>3470436-3117728016</t>
  </si>
  <si>
    <t xml:space="preserve"> -3146757309</t>
  </si>
  <si>
    <t xml:space="preserve"> -3146102668</t>
  </si>
  <si>
    <t xml:space="preserve"> -3028333945</t>
  </si>
  <si>
    <t xml:space="preserve"> -3003198291</t>
  </si>
  <si>
    <t xml:space="preserve"> -3104899143</t>
  </si>
  <si>
    <t xml:space="preserve"> -3150558567</t>
  </si>
  <si>
    <t>3223440-3168105434</t>
  </si>
  <si>
    <t>3787400-3108996059</t>
  </si>
  <si>
    <t xml:space="preserve"> -3005283659</t>
  </si>
  <si>
    <t>4443168-3136478725</t>
  </si>
  <si>
    <t>3379927-3116547869</t>
  </si>
  <si>
    <t xml:space="preserve"> -3122361262</t>
  </si>
  <si>
    <t>5872170-3113704073</t>
  </si>
  <si>
    <t>5209300-3154776393</t>
  </si>
  <si>
    <t>CL 39 SUR CR 48 -180 (INT 5 )'</t>
  </si>
  <si>
    <t>CR 41 CL 53 -14 (INT 201 )'</t>
  </si>
  <si>
    <t>CR 50 CL 55 -15 (INT 301 )'</t>
  </si>
  <si>
    <t>DIRECCIONADO CENTRO PARRILLA</t>
  </si>
  <si>
    <t>DESC</t>
  </si>
  <si>
    <t>ANULADO 607 (pedido duplicado con el 23537091) x santiago ange</t>
  </si>
  <si>
    <t>414 (SE LLEGO AL LUGAR PERO NO SE PUDO DAR CON LA INSTALACION YA QUE EL SOLICITANTE NO SE PUDO CONTACTAR) X LEANDRO</t>
  </si>
  <si>
    <t>CRISTAN</t>
  </si>
  <si>
    <t>CRISTIAN</t>
  </si>
  <si>
    <t>5.23</t>
  </si>
  <si>
    <t>2.11</t>
  </si>
  <si>
    <t>8.04</t>
  </si>
  <si>
    <t>4.94</t>
  </si>
  <si>
    <t>PED-3536930-F3L6</t>
  </si>
  <si>
    <t>'DIAG 30 A TRAN 33 A SUR -45'</t>
  </si>
  <si>
    <t>Frank Camilo Ospina Arroyave</t>
  </si>
  <si>
    <t xml:space="preserve"> 21-SEP-2025 10:07:44 -- EPMCRMSVPRD Sr. Jose Diego Alonso Restrepo con cdula 16228572 en calidad de electricista con matrcula profesional: 15264datos propietario obligatorio Nombre Frank Camilo Ospina cc 1088260401 y tel 3216635570. solicita punto de conexin para es para aumento de capacidad en el mpio ENVIGADO barrio URIBE ANGEL se toma como referencia la direccin DIAG 30 A TRAN 33 A SUR -45 URIBE ANGEL ENVIGADO ANTIOQUIATipo de carga: monofsicoCarga requerida en KVA: 21Requiere nieles de cortocircuito: NoNmero total de cuentas instalaciones futuras en total: 1Tipo uso: comercial Niel de tensin: 1Pedido automatico desde solicitud de sericio de energa</t>
  </si>
  <si>
    <t>'023370103100450000</t>
  </si>
  <si>
    <t>2.19</t>
  </si>
  <si>
    <t>4.1</t>
  </si>
  <si>
    <t>2.18</t>
  </si>
  <si>
    <t>8.14</t>
  </si>
  <si>
    <t>5.21</t>
  </si>
  <si>
    <t>4.88</t>
  </si>
  <si>
    <t>3.98</t>
  </si>
  <si>
    <t>PED-3538098-K5Z8</t>
  </si>
  <si>
    <t>'CR 46 CL 27 -95 (INTERIOR 126 )'</t>
  </si>
  <si>
    <t>CR 43A CL 14 57</t>
  </si>
  <si>
    <t xml:space="preserve"> 22-SEP-2025 10:36:49 -- EPMCRMSVPRD Sr. Daniel Carmona Gil con cdula 71262613 en calidad de electricista con matrcula profesional: AN20566243 Cel3002183204 Correodacarmonagmail.com Datos Propietario ALIANZA FIDUSIARIA NIT:860531315 solicita punto de conexin para Instalacin trifsica en el Municipio Medelln barrio Villa Carlota se toma como referencia la direccin CR 46 CL 27 -95 INTERIOR 126 Tipo de carga: TrifsicoCarga requerida en KVA: 14Requiere nieles de cortocircuito: SiNmero total de cuentas instalaciones futuras en total:1Tipo uso: ComercialNiel de tensin: 19ba62d43-1583-41f9-b25f-08c16eb73440 SURIBEMUPedido automatico desde solicitud de sericio de energa</t>
  </si>
  <si>
    <t>'052426007000950126</t>
  </si>
  <si>
    <t>6.26</t>
  </si>
  <si>
    <t>3.09</t>
  </si>
  <si>
    <t>2.98</t>
  </si>
  <si>
    <t>4.99</t>
  </si>
  <si>
    <t>5.15</t>
  </si>
  <si>
    <t>5.04</t>
  </si>
  <si>
    <t>PED-3538895-N8K3</t>
  </si>
  <si>
    <t>'CL 30 A CR 80 -107'</t>
  </si>
  <si>
    <t>Juan Guillermo Arboleda Muñoz</t>
  </si>
  <si>
    <t xml:space="preserve"> 22-SEP-2025 13:36:55 -- EPMCRMSVPRD Brinda la informacin el Sr. John Fredy Prez Propietario : Juan Guillermo Arboleda  con cdula 71681803 solicita punto de conexin para montaje de gabinete en el municipio de Medelln Barrio Beln palmas se toma como referencia la direccin CL 30 A CR 80 -107id fa6bed2c-1cd7-415a-be83-4decfe423728 aortizaTipo de carga: monofsicoCarga requerida en KVA: 40Requiere nieles de cortocircuito: NONmero total de cuentas : 6Tipo uso: residencialNiel de tensin: 1correo: elezrierajgmail.comtel.3188017659NOTA : No brinda datos del elctrico John Fredy Prez se toma bajo responsabilidad del propietario.Pedido automatico desde solicitud de sericio de energa</t>
  </si>
  <si>
    <t>'053810100001070000</t>
  </si>
  <si>
    <t>2.2</t>
  </si>
  <si>
    <t>PED-3538372-W8D8</t>
  </si>
  <si>
    <t>'CL 48 CR 4 -112'</t>
  </si>
  <si>
    <t>Natalia Marcela Cardona Florez</t>
  </si>
  <si>
    <t xml:space="preserve"> 22-SEP-2025 11:44:01 -- EPMCRMSVPRD Elctrico: Jimar Dario Cardona Riera  con cedula: 71728016.  Solicita con punto de conexin para montaje de gabinet  en la direccin: CL 48 CR 4 -112  contrato o ruta:  11121849 Municipio: Medelln  barrio o ereda: Buenos aires telfono: 3001902591   Correo electrnico: jilmarcardona71gmail.com. Informacin tcnica: requiere nieles de corto circuito: NO  tipo de carga: Monofasica  La demanda futura en KVA: 1.5  Sericio: residencial Instalaciones actuales: 4. Instalaciones a futuro: 4 Estrato socioeconmico: 4   Propietario: Natalia Marcela Cardona Florez   Cedula: 1017154822 telfono: 3134380572   ID8ba5dbdc-802c-4e1a-9778-5988a68ea042Mgutielu ANSPedido automatico desde solicitud de sericio de energa</t>
  </si>
  <si>
    <t>'054018004001120000</t>
  </si>
  <si>
    <t>1.89</t>
  </si>
  <si>
    <t>PED-3535796-G5T1</t>
  </si>
  <si>
    <t>'CL 45 D CR 76 -14'</t>
  </si>
  <si>
    <t>Carlos Rodriguez</t>
  </si>
  <si>
    <t xml:space="preserve"> 19-SEP-2025 16:37:36 -- EPMCRMSVPRD Sr. ALEX YESID PLAZA SALDUA con cdula 1063293984 en calidad de electricista con matrcula profesional: AN205-127147 cel 3012629222 correo alexplaza0603gmail.com  propietario CARLOS JULIO RODRIGUEZ ACENCIO cc 93452218  solicita punto de conexin para MONTAJE DE GABINETE en el mpio MEDELLN barrio ESTADIO se toma como referencia la direccin CL 45 D CR 76 -14Tipo de carga: monofsicoCarga requerida en KVA: 25Requiere nieles de cortocircuito: SINmero total de cuentas: 2Tipo uso: COMERCIALNiel de tensin: 1Pedido automatico desde solicitud de sericio de energa</t>
  </si>
  <si>
    <t>'054715406000140000</t>
  </si>
  <si>
    <t>5.11</t>
  </si>
  <si>
    <t>5.14</t>
  </si>
  <si>
    <t>1.05</t>
  </si>
  <si>
    <t>PED-3539235-B5G6</t>
  </si>
  <si>
    <t>'CR 69 D CL 35 -44'</t>
  </si>
  <si>
    <t>Sandra Victoria Rios Acevedo</t>
  </si>
  <si>
    <t xml:space="preserve"> 22-SEP-2025 15:04:12 -- EPMCRMSVPRD Sr. Oswaldo Uribe Duran con cdula 98535310 correo: Oswald.36hotmail.com tel 3105356664  en calidad de electricista con matrcula profesional: 98535310-81402  Nombre Sandra Victoria Rios Aceedo cc 43413172 tel 3136993235. solicita punto de conexin para aumento de capacidad  en el mpio Itagui barrio San Gabriel se toma como referencia la direccin Cr 69 D Cl 35 -44 Contrato 297461.Tipo de carga: monofsicoCarga requerida en KVA: 35  carga existente KVA 13.2Requiere nieles de cortocircuito: NoNmero total de cuentas : 1Tipo uso: ComercialNiel de tensin: 1ID fdd53173-979d-47d9-b734-45b8128de495SAGURAMIPedido automatico desde solicitud de sericio de energa</t>
  </si>
  <si>
    <t>'073629405000440000</t>
  </si>
  <si>
    <t>1.17</t>
  </si>
  <si>
    <t>2.26</t>
  </si>
  <si>
    <t>PED-3538891-G5D6</t>
  </si>
  <si>
    <t>'CL 62 B CR 106 B -50'</t>
  </si>
  <si>
    <t>Carlos Andres Gomez Arboleda</t>
  </si>
  <si>
    <t xml:space="preserve"> 22-SEP-2025 13:35:40 -- EPMCRMSVPRD Caso 85668 - 13:08 p.m. 22092025Reconsideracin Punto de ConexinSr. Eler Adrin Cano Hurtado con cdula 1017127368 en calidad de electricista con matrcula profesional: AN205-141007 para el propietario Carlos Andrs Gmez Arboleda con cdula 1037575804 solicita Reconsideracin del punto de conexin PED-3488103-Y1F6 para proisional de obra debido a que no le eniaron los nieles de corto circuito que haba solicitado en el mpio Medelln barrio Robledo Santa Margarita se toma como referencia la direccin CL 62 B CR 106 B -50 INTERIOR 101 . Tipo de carga: Trifsico Carga requerida en KVA: 45 Requiere nieles de cortocircuito: Si Nmero total de cuentas: 1 Tipo uso: Proisional Niel de tensin: 1 3215202060 adrian.canoqgingenieria.com a3ae69a6-4a17-4598-8c65-774c71c43c66 mgonzcobPedido automatico desde solicitud de sericio de energa</t>
  </si>
  <si>
    <t>'086012206200500000</t>
  </si>
  <si>
    <t>3.12</t>
  </si>
  <si>
    <t>PED-3535874-V6Y5</t>
  </si>
  <si>
    <t>Juan Daniel Morales Arias</t>
  </si>
  <si>
    <t xml:space="preserve"> 19-SEP-2025 17:22:08 -- EPMCRMSVPRD Sr. Daid Santiago Villada Carmona con cdula 1040030852 en calidad de electricista con matrcula profesional: 74930datos propietario obligatorio Nombre Juan Daniel Morales Areas cc 1088320251 y tel 3202817614. solicita punto de conexin para es un proisional de obra en el mpio ENVIGADO VEREDA PALMAS INT5 se toma como referencia la direccin RURAL125002700000000005VEREDA PALMAS INT5 LAS PALMAS ENVIGADO ANTIOQUIATipo de carga: monofsicoCarga requerida en KVA: 18Requiere nieles de cortocircuito: NoNmero total de cuentas instalaciones futuras en total: 1Tipo uso: Proisional de obra Niel de tensin: 1Pedido automatico desde solicitud de sericio de energa</t>
  </si>
  <si>
    <t>6.12</t>
  </si>
  <si>
    <t>5.22</t>
  </si>
  <si>
    <t>3.92</t>
  </si>
  <si>
    <t>4.13</t>
  </si>
  <si>
    <t>PED-3537993-M1L9</t>
  </si>
  <si>
    <t>'RURAL_161025333000000000_161025333000000000'</t>
  </si>
  <si>
    <t>Jorge Ivan Morales Rios</t>
  </si>
  <si>
    <t xml:space="preserve"> 22-SEP-2025 10:11:03 -- EPMCRMSVPRD Sr. Leonardo Antonio Castañeda con cdula 15333122 en calidad de electricista con matrcula profesional: 013202datos propietario obligatorio Nombre Jorge Ian Morales Rios cc 8070746 y cel: 3006093729 solicita punto de conexin para montaje de transformador. en el Caldas Br Primaera Parte Alta se toma como referencia la direccin RURAL161025333000000000161025333000000000Tipo de carga: monofsicoCarga requerida en KVA: 50Requiere nieles de cortocircuito: SiNmero total de cuentas instalaciones futuras en total: 10Tipo uso: 1 proisional y 9 residencialesNiel de tensin: 1id:c9286a34-e5c2-4ff9-a344-17d6f455a109 mgomezPedido automatico desde solicitud de sericio de energa</t>
  </si>
  <si>
    <t>'161025333000000000</t>
  </si>
  <si>
    <t>6057842-3216635570</t>
  </si>
  <si>
    <t>4087254-3002183203</t>
  </si>
  <si>
    <t xml:space="preserve"> -3178455987</t>
  </si>
  <si>
    <t xml:space="preserve"> -3001902591</t>
  </si>
  <si>
    <t xml:space="preserve"> -3012629222</t>
  </si>
  <si>
    <t xml:space="preserve"> -3105356664</t>
  </si>
  <si>
    <t xml:space="preserve"> -3202817614</t>
  </si>
  <si>
    <t>4187806-3006093729</t>
  </si>
  <si>
    <t>14.27</t>
  </si>
  <si>
    <t>6.21</t>
  </si>
  <si>
    <t>7.28</t>
  </si>
  <si>
    <t>PED-3540278-L5S8</t>
  </si>
  <si>
    <t>'CL 132 SUR CR 45 -2 (INTERIOR 7000 )'</t>
  </si>
  <si>
    <t>.23</t>
  </si>
  <si>
    <t>Didier Alberto Agudelo Fernandez</t>
  </si>
  <si>
    <t>'003412005000027000</t>
  </si>
  <si>
    <t>PED-3540025-P7M8</t>
  </si>
  <si>
    <t>'CR 45 CL 130 SUR -193'</t>
  </si>
  <si>
    <t>.28</t>
  </si>
  <si>
    <t xml:space="preserve"> 23-SEP-2025 08:02:00 -- EPMCRMSVPRD PROPIETARIO: Didier Agudelo Fernandez con C.C 15927974El Sr Jaime Castrillon Macias con C.C 70138578 Matricula 9911-70138578 tel 3023204513-3041711649 CORREO ELECTRONICO: calidaddelaenergiasasgmail.com solicita punto de conexin para aumento de capacidad demanda futura 75KVA Existente 9.6KVA Tipo de carga trifsica si requiere nieles de corto circuito montaje de gabinete para 2 medidores 1 existente montaje de trafo uso industrial transformacin de plstico calibre de acometida mayor a 4 en la direccin CR 45 CL 130 SUR -193 Mpio de Caldas por la unidad deportia contrato 1139846908cbaddc-259a-44f1-9126-6cfa059c195blaceagudPedido automatico desde solicitud de sericio de energa</t>
  </si>
  <si>
    <t>'003425000001930000</t>
  </si>
  <si>
    <t>10.96</t>
  </si>
  <si>
    <t>PED-3539731-K1V2</t>
  </si>
  <si>
    <t>'CR 49 CL 61 SUR -540 (INTERIOR 109 )'</t>
  </si>
  <si>
    <t>.89</t>
  </si>
  <si>
    <t>Carlos Alberto Jaramillo Mesa</t>
  </si>
  <si>
    <t>cl 33 b cr 82 a -55</t>
  </si>
  <si>
    <t xml:space="preserve"> 22-SEP-2025 17:22:29 -- EPMCRMSVPRD Sr. Carlos Alberto Jaramillo Mesa con cdula 71590457 en calidad de electricista con matrcula profesional: 05205-21730 para el propietario CNV Construcciones SAS solicita punto de conexin para aumento de capacidad montaje de transformador y gabinete. En el mpio Sabaneta barrio Playas de Mara se toma como referencia la direccin CR 49 CL 61 SUR -540 INTERIOR 109 . Tipo de carga: trifsico Carga requerida en KVA: 75 - Actual: 45 Requiere nieles de cortocircuito: SI Nmero total de cuentas: 1 Tipo uso: Industrial Niel de tensin: 1 3113651861 ingcarlosjaragmail.com 1f63e703-ccac-47c3-a4b7-49900d5e6c8f dobrmosqPedido automatico desde solicitud de sericio de energa</t>
  </si>
  <si>
    <t>'016429001005400109</t>
  </si>
  <si>
    <t>9.02</t>
  </si>
  <si>
    <t>4.18</t>
  </si>
  <si>
    <t>PED-3504802-W9J0</t>
  </si>
  <si>
    <t>'CL 26 SUR CR 23 A -11 (INTERIOR 1 )'</t>
  </si>
  <si>
    <t>16.14</t>
  </si>
  <si>
    <t xml:space="preserve"> 23-09-2025 14:15:11-GLONDONLMOD-. 01-SEP-2025 11:32:01 -- EPMCRMSVPRD Se solicita punto de conexin para le inmueble ubicado en la direccin CL 26 SUR CR 23 A -11 INTERIOR 1  contrato 11270736.a nombre de Ricardo Yepez Aristizabal quien tiene representacin legal con personera Jurdica  sobre las zonas comunes del inmueble Condominio La Ceiba.Pedido automatico desde solicitud de sericio de energa01-Sep-2025 -- Actualizacion masia por pendientes de atencion WO0000003084835</t>
  </si>
  <si>
    <t>'022216003100110001</t>
  </si>
  <si>
    <t>5.92</t>
  </si>
  <si>
    <t>3.11</t>
  </si>
  <si>
    <t>8.11</t>
  </si>
  <si>
    <t>7.92</t>
  </si>
  <si>
    <t>1.62</t>
  </si>
  <si>
    <t>6.14</t>
  </si>
  <si>
    <t>3.17</t>
  </si>
  <si>
    <t>4.61</t>
  </si>
  <si>
    <t>3.25</t>
  </si>
  <si>
    <t>5.26</t>
  </si>
  <si>
    <t>5.08</t>
  </si>
  <si>
    <t>PED-3541133-G6Y8</t>
  </si>
  <si>
    <t>.04</t>
  </si>
  <si>
    <t>DEISER ELENA BOTERO ARBOLEDA</t>
  </si>
  <si>
    <t xml:space="preserve"> 23-SEP-2025 13:49:14 -- EPMCRMSVPRD Solicitud sericio de energa Punto de conexinSr.  Daniel Zuluaga  con cdula 1036657227 en calidad  electricista con matrcula profesional:  AN205-177388  datos propietario obligatorio DEISER ELENA BOTERO CC 43843671  solicita RECONCIDERAR punto de conexin por CAMBIO DEL PUNTO EN GABIENTE EXISTE  en el mpio Enigado Sin info del barrio ni referencia  se toma como referencia direccin CL 49 SUR CR 43 A -26 Tipo de carga: trifsicoCarga requerida en KVA: 28 Requiere nieles de cortocircuito: SiNmero total de cuentas instalaciones futuras en total: 1Tipo uso: INDUSTRIAL Niel de tensin: 1  tel 3226192294 email danielzuluagaramirez95gmail.com   id e0e79a7a-6a0c-484c-9cc0-e043a88df9df LSIERRAG Pedido automatico desde solicitud de sericio de energa</t>
  </si>
  <si>
    <t>'024419003100260000</t>
  </si>
  <si>
    <t>10.33</t>
  </si>
  <si>
    <t>8.16</t>
  </si>
  <si>
    <t>PED-3540430-G7H9</t>
  </si>
  <si>
    <t>'CR 50 CL 79 SUR -7 (INTERIOR 101 )'</t>
  </si>
  <si>
    <t>.2</t>
  </si>
  <si>
    <t>GRUPO ALTERNATIVAS SAS</t>
  </si>
  <si>
    <t>'037520009000070101</t>
  </si>
  <si>
    <t>9.12</t>
  </si>
  <si>
    <t>10.31</t>
  </si>
  <si>
    <t>10.09</t>
  </si>
  <si>
    <t>6.19</t>
  </si>
  <si>
    <t>5.98</t>
  </si>
  <si>
    <t>5.86</t>
  </si>
  <si>
    <t>5.93</t>
  </si>
  <si>
    <t>4.96</t>
  </si>
  <si>
    <t>5.12</t>
  </si>
  <si>
    <t>3.84</t>
  </si>
  <si>
    <t>6.11</t>
  </si>
  <si>
    <t>3.93</t>
  </si>
  <si>
    <t>2.97</t>
  </si>
  <si>
    <t>PED-3540027-Q4B8</t>
  </si>
  <si>
    <t>'CL 16 CR 55 -129 (INTERIOR 349 )'</t>
  </si>
  <si>
    <t>Ismael Quejada Rovira</t>
  </si>
  <si>
    <t>cr 40 b cl 53 bs -30</t>
  </si>
  <si>
    <t xml:space="preserve"> 23-SEP-2025 08:03:32 -- EPMCRMSVPRD El señor Santiago Ortiz Bermdez con cdula 1000101329 en calidad de encargado electricista propietario Ismael Quejada Roira con cdula 71264504 con matrcula profesional AN20547989 solicitan punto de conexin para montaje de transformador en el municipio de Medelln barrio Guayabal. CL 16 CR 55 -129 INTERIOR 349  Tipo de carga trifsica demanda futura en KVA 175 si requiere nieles de corto circuito nmero de instalaciones actuales 0 futuras 1 tipo de uso comercial  Correo  iquejadaenergiaestructurada.com  Telfono 3146685585   Id:59e24b7c-ed32-44a1-8963-edd026cffa93 ymunagPedido automatico desde solicitud de sericio de energa</t>
  </si>
  <si>
    <t>'051516005001290349</t>
  </si>
  <si>
    <t>6.27</t>
  </si>
  <si>
    <t>7.24</t>
  </si>
  <si>
    <t>4.07</t>
  </si>
  <si>
    <t>3.97</t>
  </si>
  <si>
    <t>2.28</t>
  </si>
  <si>
    <t>PED-3540569-V5D8</t>
  </si>
  <si>
    <t>'CL 30 CR 54 -19'</t>
  </si>
  <si>
    <t>.18</t>
  </si>
  <si>
    <t>Maritza Villada Moreno</t>
  </si>
  <si>
    <t xml:space="preserve"> 23-SEP-2025 10:27:09 -- EPMCRMSVPRD Sr. Mauricio Asprilla con cdula 71362186 en calidad de electricista con matrcula profesional:99709 telefono:3124640901 correo:maosofi1983gmail.comdatos propietario obligatorio Nombre: Maritza illada moreno cc:43752746 y tel: solicita punto de conexin para aumento de capacidad calibre de la acometida en el mpio medellin zona industrial de belen se toma como referencia la direccin:CL 30 CR 54 -19Tipo de carga: trifsicoCarga requerida en KVA:13.3Requiere nieles de cortocircuito:NoNmero total de cuentas instalaciones futuras en total:1Tipo uso: comercialNiel de tensin: 19407c9b8-c1a2-4241-85fa-0144f9e562cc-scanmonPedido automatico desde solicitud de sericio de energa</t>
  </si>
  <si>
    <t>'053510004000190000</t>
  </si>
  <si>
    <t>5.97</t>
  </si>
  <si>
    <t>9.88</t>
  </si>
  <si>
    <t>6.13</t>
  </si>
  <si>
    <t>5.91</t>
  </si>
  <si>
    <t>5.32</t>
  </si>
  <si>
    <t>6.02</t>
  </si>
  <si>
    <t>5.25</t>
  </si>
  <si>
    <t>3.1</t>
  </si>
  <si>
    <t>5.27</t>
  </si>
  <si>
    <t>4.78</t>
  </si>
  <si>
    <t>3.18</t>
  </si>
  <si>
    <t>2.23</t>
  </si>
  <si>
    <t>PED-3539574-Z7P4</t>
  </si>
  <si>
    <t>'CL 46 CR 42 -37'</t>
  </si>
  <si>
    <t>.93</t>
  </si>
  <si>
    <t>Lina Marcela Lopera Pulgarin</t>
  </si>
  <si>
    <t>CR 41 CL 43 -49</t>
  </si>
  <si>
    <t xml:space="preserve"> 22-SEP-2025 16:29:46 -- EPMCRMSVPRD Punto de conexinSr. alexander hincapi perez con cdula 1017135840 correo en calidad de electricista lina.lopera839gmail.comdatos propietario obligatorio Nombre lina marcela Lopera pulgarin  cc 1020412249 y tel 3002049670solicita punto de conexin para montaje de gabinete acometida calibre 2en el mpio medellin barrio la candelaria- bombona  se toma como referencia la direccin CL 46 CR 42 -37 Tipo de carga: monofsicoDemanda futura en KVA: 32.5No requiere nieles de cortocircuitoNmero de instalaciones actuales 22 y futuras 40 tipo uso residencial Tipo de sericio solicitado: Nuea cargaHay red elctrica cercana al predio: NoDistancia en metros: 35tel 3007688900 id ffe4e113-1d86-4abd-97c9-7cb8d78e2f3c  login yjimenesPedido automatico desde solicitud de sericio de energa</t>
  </si>
  <si>
    <t>'054416002000370000</t>
  </si>
  <si>
    <t>2.87</t>
  </si>
  <si>
    <t>4.21</t>
  </si>
  <si>
    <t>2.08</t>
  </si>
  <si>
    <t>7.98</t>
  </si>
  <si>
    <t>1.92</t>
  </si>
  <si>
    <t>PED-3539846-Y7W3</t>
  </si>
  <si>
    <t>'CL 47 F CR 86 -15'</t>
  </si>
  <si>
    <t>.68</t>
  </si>
  <si>
    <t>Jairo Londoño Castaño</t>
  </si>
  <si>
    <t xml:space="preserve"> 22-SEP-2025 22:23:31 -- EPMCRMSVPRD Sr. Jairo londoño con cdula 98206098 en calidad de electricista con matrcula profesional: 6098 propietario flaudio Giraldo lopez con cc 1017215965   solicita punto de conexin para montaje de gabinete y transformador  en el mpio medellin barrio floresta se toma como referencia la direccin    CL 47 F CR 86 -15Tipo de carga: rifsicoCarga requerida en KVA: 75Requiere nieles de cortocircuito: NoNmero total de cuentas 2: niel de tension 1 tipo de uso COMERCIAL  tel: 3234245179  ingenieria.electrica.cfgmail.comc775b82b-e0ba-4aee-901f-0f5bf05b4caadobrmosq Pedido automatico desde solicitud de sericio de energa</t>
  </si>
  <si>
    <t>'054817606000150000</t>
  </si>
  <si>
    <t>3.28</t>
  </si>
  <si>
    <t>6.09</t>
  </si>
  <si>
    <t>4.04</t>
  </si>
  <si>
    <t>4.2</t>
  </si>
  <si>
    <t>7.05</t>
  </si>
  <si>
    <t>10.02</t>
  </si>
  <si>
    <t>PED-3539743-V2F5</t>
  </si>
  <si>
    <t>'CL 65 CR 18 B -166 (INTERIOR 100 )'</t>
  </si>
  <si>
    <t>Jhon Jairo Espinal Agudelo</t>
  </si>
  <si>
    <t xml:space="preserve"> 22-SEP-2025 17:27:58 -- EPMCRMSVPRD Sr. Carlos Andrs Villamizar Muñoz con cdula 985554567 en calidad de electricista con matrcula profesional: 109912 para el propietario Jhon Jairo Espinal Agudelo con cdula 70577891 solicita punto de conexin para instalacin de gabinete en el mpio Medelln barrio Caicedo se toma como referencia la direccin CL 65 CR 18 B -166. Tipo de carga: monofsico Carga requerida en KVA: 18 Requiere nieles de cortocircuito: No Nmero total de cuentas: 15 Tipo uso: Residencial Niel de tensin: 1 3235053071 - 3117968418 caillamizargmail.com 5f83acf3-238a-4e5b-9965-bd1bcba9472d cdelgaca.Pedido automatico desde solicitud de sericio de energa</t>
  </si>
  <si>
    <t>'056115008201660100</t>
  </si>
  <si>
    <t>3.87</t>
  </si>
  <si>
    <t>10.05</t>
  </si>
  <si>
    <t>2.03</t>
  </si>
  <si>
    <t>.99</t>
  </si>
  <si>
    <t>7.88</t>
  </si>
  <si>
    <t>9.91</t>
  </si>
  <si>
    <t>9.15</t>
  </si>
  <si>
    <t>2.15</t>
  </si>
  <si>
    <t>PED-3540931-H1F8</t>
  </si>
  <si>
    <t>'CR 45 A CL 60 -39 (INTERIOR 121 )'</t>
  </si>
  <si>
    <t>.1</t>
  </si>
  <si>
    <t>ALCANTARA ASOCIADOS S.A.S</t>
  </si>
  <si>
    <t>CR 41 CL 46 -137</t>
  </si>
  <si>
    <t xml:space="preserve"> 23-SEP-2025 12:25:00 -- EPMCRMSVPRD Sr. Edwin Traslaiña Herreño con cdula 91135715 en calidad de electricista con matrcula profesional: AN250-105668datos propietario obligatorio Nombre ALCANTARA ASOCIADIOS nit 800165720-5 y tel 3046193650. solicita punto de conexin para es para aumento de capacidad ya que esta en 50 kiloatios y es para aumentarlo en 300 kiloatios en el mpio ITAG barrio ZONA INDUSTRIAL 1 se toma como referencia la direccin CR 45 A CL 60 -39 INTERIOR 121  ZONA INDUSTRIAL 1 ITAG ANTIOQUIATipo de carga: trifsicoCarga requerida en KVA: 300Requiere nieles de cortocircuito: SiNmero total de cuentas instalaciones futuras en total: 1Tipo uso: IndustrialNiel de tensin: 3Pedido automatico desde solicitud de sericio de energa</t>
  </si>
  <si>
    <t>'076425100000390121</t>
  </si>
  <si>
    <t>3.91</t>
  </si>
  <si>
    <t>2.1</t>
  </si>
  <si>
    <t>2.07</t>
  </si>
  <si>
    <t>7.35</t>
  </si>
  <si>
    <t>6.97</t>
  </si>
  <si>
    <t>6.98</t>
  </si>
  <si>
    <t>8.07</t>
  </si>
  <si>
    <t>6.62</t>
  </si>
  <si>
    <t>10.95</t>
  </si>
  <si>
    <t>7.94</t>
  </si>
  <si>
    <t>PED-3539358-J6K8</t>
  </si>
  <si>
    <t>'RURAL_114000551100000000_114000551100000000'</t>
  </si>
  <si>
    <t>.96</t>
  </si>
  <si>
    <t>Claudia Patricia Marin Restrepo</t>
  </si>
  <si>
    <t xml:space="preserve"> 22-SEP-2025 15:37:48 -- EPMCRMSVPRD El señor Leonardo Fabio Cobos Vergara con cdula 8056886 en calidad de electricista con matrcula profesional 35479 Propietario Claudia Patricia Marin Restrepo con cdula 43573900 solicitan punto de conexin para montaje de gabinete  en el municipio de Medellin ereda mirador de los molinos. RURAL114000551100000000114000551100000000 Tipo de carga Nonofasica demanda futura en KVA 50 no requiere nieles de corto circuito nmero de instalaciones actuales 0 futuras 5 tipo de uso residencial  Correo jaidercobos42gmail.com Telfono 3225866906  Id:bd946da0-0680-458c-bc30-680fc3482a1b  ymunagPedido automatico desde solicitud de sericio de energa</t>
  </si>
  <si>
    <t>'114000551100000000</t>
  </si>
  <si>
    <t>9.2</t>
  </si>
  <si>
    <t>9.19</t>
  </si>
  <si>
    <t>5.01</t>
  </si>
  <si>
    <t>PED-3541028-S9C1</t>
  </si>
  <si>
    <t>'RURAL_125004778000000001_125004778000000001'</t>
  </si>
  <si>
    <t>.06</t>
  </si>
  <si>
    <t>MAN &amp; OBRA S.A.S.</t>
  </si>
  <si>
    <t xml:space="preserve"> 23-SEP-2025 13:26:20 -- EPMCRMSVPRD Sr Juan Daid Escobar Seguro con cc 1048017236 en calidad de electricista solicita punto de conexin para sericio proisional   mun enigado  sector la bomba  se toma como referencia la instalacin mas cercana 125004778000000001  tel: 3205088605  email: juanda.escobargmail.com no requiere nieles de corto circuito demanda total futura en ka 33 tipo de carga trifsica  nmero de instalaciones a futuro 1 id ceb0ca0a-1e31-4699-9261-9d84f90fd918  ltanganPedido automatico desde solicitud de sericio de energa</t>
  </si>
  <si>
    <t>'125004778000000001</t>
  </si>
  <si>
    <t>7.1</t>
  </si>
  <si>
    <t>6.2</t>
  </si>
  <si>
    <t>6.15</t>
  </si>
  <si>
    <t>PED-3541204-V4L2</t>
  </si>
  <si>
    <t>'RURAL_146009909000000000_BOQUERON PALMITAS'</t>
  </si>
  <si>
    <t>.03</t>
  </si>
  <si>
    <t>C@C</t>
  </si>
  <si>
    <t>CR 11 A CL 93 B -51</t>
  </si>
  <si>
    <t>'146009909000000000</t>
  </si>
  <si>
    <t>PED-3540783-Q5X0</t>
  </si>
  <si>
    <t>'RURAL_146019600000000000_RURAL_PALMITAS'</t>
  </si>
  <si>
    <t>.14</t>
  </si>
  <si>
    <t>Jose Gildardo Duque Martinez</t>
  </si>
  <si>
    <t xml:space="preserve"> 23-SEP-2025 11:27:29 -- EPMCRMSVPRD Se solicita Punto de Conexin de 9KVA Nuea carga Ubicacin WGS 84 6.346372 -75705782 CONTACTO Jose Gildardo Duque Martinez TEL 3127810002 CORREO auxiliar.ingelectricasdeoriente.comPedido automatico desde solicitud de sericio de energa</t>
  </si>
  <si>
    <t>'146019600000000000</t>
  </si>
  <si>
    <t>4.9</t>
  </si>
  <si>
    <t>PED-3540112-J3B8</t>
  </si>
  <si>
    <t>'RURAL_159051310000000000_MONACO-CARRILERA'</t>
  </si>
  <si>
    <t>.26</t>
  </si>
  <si>
    <t>Yadira Del carmen Puello Ortega</t>
  </si>
  <si>
    <t xml:space="preserve"> 23-SEP-2025 08:31:06 -- EPMCRMSVPRD PROPIETARIO: Yadira del Carmen Puello Ortega con C.C 45460675El Sr Humberto de Jess Betancur Ocampo con C.C 70727208 Matricula 30814 tel 3103744773 CORREO ELECTRONICO: humbertobetancur0202gmail.com solicita punto de conexin para aumento de capacidad demanda futura 75KVA Existente 7.6KVA Tipo de carga trifasico no requiere nieles de corto circuito montaje de gabinete para 1 medidor montaje de trafo en la direccion Mpio de La Estrella ia iaja a caldas RURAL159051310000000000MONACO-CARRILERA CONTRATO 7843626a3b1e688-86eb-4c03-83ff-8947ce358001laceagudPedido automatico desde solicitud de sericio de energa</t>
  </si>
  <si>
    <t>'159051310000000000</t>
  </si>
  <si>
    <t>7.84</t>
  </si>
  <si>
    <t>3.99</t>
  </si>
  <si>
    <t>2.79</t>
  </si>
  <si>
    <t>9.96</t>
  </si>
  <si>
    <t>13.31</t>
  </si>
  <si>
    <t>8.1</t>
  </si>
  <si>
    <t>9.18</t>
  </si>
  <si>
    <t xml:space="preserve"> -3023204513</t>
  </si>
  <si>
    <t xml:space="preserve"> -3113651861</t>
  </si>
  <si>
    <t>6043221-3226192294</t>
  </si>
  <si>
    <t>8040206-3502345477</t>
  </si>
  <si>
    <t>4730053-3146685585</t>
  </si>
  <si>
    <t>8397211-3124640901</t>
  </si>
  <si>
    <t xml:space="preserve"> -3002049670</t>
  </si>
  <si>
    <t xml:space="preserve"> -3235053071</t>
  </si>
  <si>
    <t xml:space="preserve"> -3046193650</t>
  </si>
  <si>
    <t xml:space="preserve"> -3225866906</t>
  </si>
  <si>
    <t>5575520-3105171212</t>
  </si>
  <si>
    <t xml:space="preserve"> -3127810002</t>
  </si>
  <si>
    <t xml:space="preserve"> -3103744773</t>
  </si>
  <si>
    <t>CR 46 CL 27 -95 (INT 126 )'</t>
  </si>
  <si>
    <t>CL 132 SUR CR 45 -2 (INT 7000 )'</t>
  </si>
  <si>
    <t>CR 49 CL 61 SUR -540 (INT 109 )'</t>
  </si>
  <si>
    <t>CR 50 CL 79 SUR -7 (INT 101 )'</t>
  </si>
  <si>
    <t>CL 16 CR 55 -129 (INT 349 )'</t>
  </si>
  <si>
    <t>CL 65 CR 18 B -166 (INT 100 )'</t>
  </si>
  <si>
    <t>CR 45 A CL 60 -39 (INT 121 )'</t>
  </si>
  <si>
    <t>ANULADA X EL CLIENTE</t>
  </si>
  <si>
    <t>600 (ANULADO X EL USUARIO) X SANTIAGO</t>
  </si>
  <si>
    <t>CR 22 CL 47 -58</t>
  </si>
  <si>
    <t>Sandra Cristina Morales Grajales</t>
  </si>
  <si>
    <t>27-08-2025 14:57:18--FNXWEAPICRMPROD-Usuario GABRIEL PALACIO tel: 3147550771 //3147456601 , solicita reprogramar pedido, PENDIENTES OK // solicitud 23482699, FAVOR LLAMAR ANTES DE IR // ID 306762e0-f633-452c-89dc-d2bdc223fe47, Loguin turango</t>
  </si>
  <si>
    <t>PENDIENTE X VISITAR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</si>
</sst>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yy;@"/>
    <numFmt numFmtId="165" formatCode="0.0"/>
  </numFmts>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b/>
      <i/>
      <sz val="11"/>
      <name val="Aptos Narrow"/>
      <family val="2"/>
      <scheme val="minor"/>
    </font>
    <font>
      <b/>
      <sz val="11"/>
      <name val="Aptos Narrow"/>
      <family val="2"/>
      <scheme val="minor"/>
    </font>
    <font>
      <b/>
      <sz val="12"/>
      <name val="Aptos Narrow"/>
      <family val="2"/>
      <scheme val="minor"/>
    </font>
    <font>
      <sz val="11"/>
      <name val="Aptos Narrow"/>
      <family val="2"/>
      <scheme val="minor"/>
    </font>
    <font>
      <sz val="11"/>
      <color rgb="FFC00000"/>
      <name val="Aptos Narrow"/>
      <family val="2"/>
      <scheme val="minor"/>
    </font>
    <font>
      <sz val="8"/>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cellStyleXfs>
  <cellXfs count="72">
    <xf numFmtId="0" fontId="0" fillId="0" borderId="0" xfId="0"/>
    <xf numFmtId="14" fontId="3" fillId="0" borderId="1" xfId="0" applyNumberFormat="1" applyFont="1" applyBorder="1" applyAlignment="1">
      <alignment horizontal="left" wrapText="1"/>
    </xf>
    <xf numFmtId="14" fontId="3" fillId="0" borderId="1" xfId="0" applyNumberFormat="1" applyFont="1" applyBorder="1" applyAlignment="1">
      <alignment horizontal="left"/>
    </xf>
    <xf numFmtId="14" fontId="3" fillId="0" borderId="1" xfId="0" applyNumberFormat="1" applyFont="1" applyBorder="1" applyAlignment="1">
      <alignment horizontal="right"/>
    </xf>
    <xf numFmtId="22" fontId="2" fillId="0" borderId="1" xfId="0" applyNumberFormat="1" applyFont="1" applyBorder="1" applyAlignment="1">
      <alignment horizontal="right"/>
    </xf>
    <xf numFmtId="0" fontId="4" fillId="0" borderId="1" xfId="1" applyNumberFormat="1" applyFont="1" applyBorder="1" applyAlignment="1">
      <alignment horizontal="left"/>
    </xf>
    <xf numFmtId="0" fontId="2" fillId="0" borderId="1" xfId="0" applyFont="1" applyBorder="1" applyAlignment="1">
      <alignment horizontal="left"/>
    </xf>
    <xf numFmtId="14" fontId="2" fillId="0" borderId="1" xfId="0" applyNumberFormat="1" applyFont="1" applyBorder="1" applyAlignment="1">
      <alignment horizontal="right"/>
    </xf>
    <xf numFmtId="2" fontId="3" fillId="0" borderId="1" xfId="0" applyNumberFormat="1" applyFont="1" applyBorder="1" applyAlignment="1">
      <alignment horizontal="left"/>
    </xf>
    <xf numFmtId="0" fontId="5" fillId="0" borderId="0" xfId="0" applyFont="1" applyAlignment="1">
      <alignment horizontal="left"/>
    </xf>
    <xf numFmtId="0" fontId="6" fillId="0" borderId="1" xfId="0" applyFont="1" applyBorder="1" applyAlignment="1">
      <alignment horizontal="left"/>
    </xf>
    <xf numFmtId="14" fontId="6" fillId="0" borderId="1" xfId="0" applyNumberFormat="1" applyFont="1" applyBorder="1" applyAlignment="1">
      <alignment horizontal="left"/>
    </xf>
    <xf numFmtId="2" fontId="6" fillId="0" borderId="1" xfId="0" applyNumberFormat="1" applyFont="1" applyBorder="1" applyAlignment="1">
      <alignment horizontal="left"/>
    </xf>
    <xf numFmtId="165" fontId="6" fillId="0" borderId="1" xfId="0" applyNumberFormat="1" applyFont="1" applyBorder="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1" xfId="0" applyFont="1" applyBorder="1"/>
    <xf numFmtId="0" fontId="6" fillId="0" borderId="1" xfId="0" applyFont="1" applyBorder="1"/>
    <xf numFmtId="22" fontId="6" fillId="0" borderId="1" xfId="0" applyNumberFormat="1" applyFont="1" applyBorder="1"/>
    <xf numFmtId="14" fontId="7" fillId="0" borderId="1" xfId="0" applyNumberFormat="1" applyFont="1" applyBorder="1"/>
    <xf numFmtId="0" fontId="7" fillId="0" borderId="1" xfId="0" quotePrefix="1" applyFont="1" applyBorder="1"/>
    <xf numFmtId="0" fontId="6" fillId="0" borderId="1" xfId="0" quotePrefix="1" applyFont="1" applyBorder="1"/>
    <xf numFmtId="14" fontId="6" fillId="0" borderId="1" xfId="0" applyNumberFormat="1" applyFont="1" applyBorder="1"/>
    <xf numFmtId="22" fontId="0" fillId="0" borderId="0" xfId="0" applyNumberFormat="1"/>
    <xf numFmtId="14" fontId="0" fillId="0" borderId="0" xfId="0" applyNumberFormat="1"/>
    <xf numFmtId="20" fontId="0" fillId="0" borderId="0" xfId="0" applyNumberFormat="1"/>
    <xf numFmtId="0" fontId="0" fillId="0" borderId="1" xfId="0" applyBorder="1"/>
    <xf numFmtId="22" fontId="0" fillId="0" borderId="1" xfId="0" applyNumberFormat="1" applyBorder="1"/>
    <xf numFmtId="0" fontId="0" fillId="0" borderId="1" xfId="0" quotePrefix="1" applyBorder="1"/>
    <xf numFmtId="0" fontId="0" fillId="0" borderId="1" xfId="0" applyBorder="1" applyAlignment="1">
      <alignment horizontal="left"/>
    </xf>
    <xf numFmtId="0" fontId="2" fillId="0" borderId="1" xfId="0" applyFont="1" applyBorder="1"/>
    <xf numFmtId="0" fontId="2" fillId="0" borderId="1" xfId="0" applyFont="1" applyBorder="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2" xfId="0" applyBorder="1"/>
    <xf numFmtId="0" fontId="0" fillId="0" borderId="2" xfId="0"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0" borderId="3" xfId="0" applyBorder="1"/>
    <xf numFmtId="0" fontId="0" fillId="0" borderId="4" xfId="0" applyBorder="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2" borderId="9" xfId="0" applyFill="1" applyBorder="1" applyAlignment="1">
      <alignment horizontal="center"/>
    </xf>
    <xf numFmtId="0" fontId="0" fillId="3" borderId="9" xfId="0" applyFill="1" applyBorder="1" applyAlignment="1">
      <alignment horizontal="center"/>
    </xf>
    <xf numFmtId="165" fontId="0" fillId="0" borderId="9" xfId="0" applyNumberFormat="1" applyBorder="1" applyAlignment="1">
      <alignment horizontal="center"/>
    </xf>
    <xf numFmtId="0" fontId="0" fillId="0" borderId="10" xfId="0" applyBorder="1" applyAlignment="1">
      <alignment horizontal="center"/>
    </xf>
    <xf numFmtId="14" fontId="0" fillId="0" borderId="1" xfId="0" applyNumberFormat="1" applyBorder="1"/>
    <xf numFmtId="0" fontId="6" fillId="4" borderId="1" xfId="0" applyFont="1" applyFill="1" applyBorder="1" applyAlignment="1">
      <alignment horizontal="left"/>
    </xf>
    <xf numFmtId="0" fontId="6" fillId="4" borderId="1" xfId="0" applyFont="1" applyFill="1" applyBorder="1"/>
    <xf numFmtId="22" fontId="6" fillId="4" borderId="1" xfId="0" applyNumberFormat="1" applyFont="1" applyFill="1" applyBorder="1"/>
    <xf numFmtId="14" fontId="6" fillId="4" borderId="1" xfId="0" applyNumberFormat="1" applyFont="1" applyFill="1" applyBorder="1"/>
    <xf numFmtId="0" fontId="0" fillId="4" borderId="1" xfId="0" applyFill="1" applyBorder="1"/>
    <xf numFmtId="2" fontId="6" fillId="4" borderId="1" xfId="0" applyNumberFormat="1" applyFont="1" applyFill="1" applyBorder="1" applyAlignment="1">
      <alignment horizontal="left"/>
    </xf>
    <xf numFmtId="14" fontId="6" fillId="4" borderId="1" xfId="0" applyNumberFormat="1" applyFont="1" applyFill="1" applyBorder="1" applyAlignment="1">
      <alignment horizontal="left"/>
    </xf>
    <xf numFmtId="165" fontId="6" fillId="4" borderId="1" xfId="0" applyNumberFormat="1" applyFont="1" applyFill="1" applyBorder="1" applyAlignment="1">
      <alignment horizontal="left"/>
    </xf>
    <xf numFmtId="0" fontId="0" fillId="4" borderId="1" xfId="0" applyFill="1" applyBorder="1" applyAlignment="1">
      <alignment horizontal="left"/>
    </xf>
    <xf numFmtId="22" fontId="0" fillId="4" borderId="1" xfId="0" applyNumberFormat="1" applyFill="1" applyBorder="1"/>
    <xf numFmtId="14" fontId="0" fillId="4" borderId="1" xfId="0" applyNumberFormat="1" applyFill="1" applyBorder="1"/>
    <xf numFmtId="0" fontId="0" fillId="4" borderId="1" xfId="0" quotePrefix="1" applyFill="1" applyBorder="1"/>
    <xf numFmtId="0" fontId="6" fillId="4" borderId="1" xfId="0" quotePrefix="1" applyFont="1" applyFill="1" applyBorder="1"/>
    <xf numFmtId="2" fontId="7" fillId="0" borderId="1" xfId="0" applyNumberFormat="1" applyFont="1" applyBorder="1" applyAlignment="1">
      <alignment horizontal="left"/>
    </xf>
    <xf numFmtId="14" fontId="7" fillId="0" borderId="1" xfId="0" applyNumberFormat="1" applyFont="1" applyBorder="1" applyAlignment="1">
      <alignment horizontal="left"/>
    </xf>
    <xf numFmtId="165" fontId="7" fillId="0" borderId="1" xfId="0" applyNumberFormat="1" applyFont="1" applyBorder="1" applyAlignment="1">
      <alignment horizontal="left"/>
    </xf>
    <xf numFmtId="0" fontId="7" fillId="0" borderId="11" xfId="0" applyFont="1" applyBorder="1"/>
  </cellXfs>
  <cellStyles count="2">
    <cellStyle name="Normal" xfId="0" builtinId="0"/>
    <cellStyle name="Normal 6" xfId="1" xr:uid="{10A14D0E-BE04-4528-BAE0-F8E517EAF466}"/>
  </cellStyles>
  <dxfs count="7">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3" tint="0.74996185186315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liteingenierosas-my.sharepoint.com/personal/l_perez_eliteingenieros_com_co/Documents/Escritorio/PROGRAMACION%20DIARIA/PROGRAMACION%20DIARIA%20PUNTOS%20DE%20CONEXION.xlsx" TargetMode="External"/><Relationship Id="rId1" Type="http://schemas.openxmlformats.org/officeDocument/2006/relationships/externalLinkPath" Target="/personal/l_perez_eliteingenieros_com_co/Documents/Escritorio/PROGRAMACION%20DIARIA/PROGRAMACION%20DIARIA%20PUNTOS%20DE%20CONEX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s>
    <sheetDataSet>
      <sheetData sheetId="0">
        <row r="1">
          <cell r="A1" t="str">
            <v>PEDIDO</v>
          </cell>
          <cell r="B1" t="str">
            <v>DIRECCION</v>
          </cell>
          <cell r="C1" t="str">
            <v>MPIO</v>
          </cell>
          <cell r="D1" t="str">
            <v>CEDULA</v>
          </cell>
          <cell r="E1" t="str">
            <v>CLIENTE</v>
          </cell>
          <cell r="F1" t="str">
            <v>TELEFONO</v>
          </cell>
          <cell r="G1" t="str">
            <v>R/U</v>
          </cell>
          <cell r="H1" t="str">
            <v>OBSERVACION</v>
          </cell>
          <cell r="I1" t="str">
            <v>SECTOR</v>
          </cell>
        </row>
        <row r="2">
          <cell r="A2">
            <v>23526289</v>
          </cell>
          <cell r="B2" t="str">
            <v>'CL 39 B CR 110 -159</v>
          </cell>
          <cell r="C2" t="str">
            <v>MEDELLÍN</v>
          </cell>
          <cell r="D2">
            <v>11805435</v>
          </cell>
          <cell r="E2" t="str">
            <v>PRUDENCIO STEVEN HINESTROZA MURILLO</v>
          </cell>
          <cell r="F2" t="str">
            <v>-3122414074</v>
          </cell>
          <cell r="G2" t="str">
            <v>Urbano</v>
          </cell>
          <cell r="H2" t="str">
            <v xml:space="preserve"> 29-AUG-2025 08:42:13 -- EPMCRMSVPRD Se presenta Prudencio Steen Hinestroza Murillo con cedula 11805435 para ingresar solicitud de punto de conexin para aumento de capacidad sobre medidor de energa existente  presenta factura de energa con el contrato 12859389 de la direccin CL 39 B CR 110 -159 en Medelln a presenta solicitud diligenciada copia de la cdula celular 3122414074.Pedido automatico desde solicitud de sericio de energa01-Sep-2025 -- Actualizacion masia por pendientes de atencion WO0000003084835</v>
          </cell>
          <cell r="I2" t="str">
            <v>OCCIDENTE</v>
          </cell>
        </row>
        <row r="3">
          <cell r="A3">
            <v>23526310</v>
          </cell>
          <cell r="B3" t="str">
            <v>'CR 88 CL 27 -91</v>
          </cell>
          <cell r="C3" t="str">
            <v>MEDELLÍN</v>
          </cell>
          <cell r="D3">
            <v>1152442374</v>
          </cell>
          <cell r="E3" t="str">
            <v>JOHN EDISON ALVAREZ QUINCHIA</v>
          </cell>
          <cell r="F3" t="str">
            <v>-3015418266</v>
          </cell>
          <cell r="G3" t="str">
            <v>Urbano</v>
          </cell>
          <cell r="H3" t="str">
            <v xml:space="preserve"> 29-AUG-2025 08:58:09 -- EPMCRMSVPRD Sr.jhon edison alarez quinchia  con cdula 1152442374 en calidad de  propietario  solicita punto de conexin para instalacin de gabinete para dos contadores   en el mpio medellin belen illa cafe  se toma como referencia la direccin CR 88 CL 27 -91Tipo de carga: monofsicoCarga requerida en KVA: 10Requiere nieles de cortocircuito: NoNmero total de cuentas 2: niel de tension 1 TEL:3015418266 correo:quinchia91hotmail.comtipo de uso residencial ID:9466a3c1-7b2f-4f20-85a6-f5be6e744057dobrmosqPedido automatico desde solicitud de sericio de energa01-Sep-2025 -- Actualizacion masia por pendientes de atencion WO0000003084835</v>
          </cell>
          <cell r="I3" t="str">
            <v>OCCIDENTE</v>
          </cell>
        </row>
        <row r="4">
          <cell r="A4">
            <v>23526318</v>
          </cell>
          <cell r="B4" t="str">
            <v>'CL 32 E CR 76 -103</v>
          </cell>
          <cell r="C4" t="str">
            <v>MEDELLÍN</v>
          </cell>
          <cell r="D4">
            <v>901874343</v>
          </cell>
          <cell r="E4" t="str">
            <v>J&amp;J BIENES RAICES S.A.S</v>
          </cell>
          <cell r="F4" t="str">
            <v>-3006747370</v>
          </cell>
          <cell r="G4" t="str">
            <v>Urbano</v>
          </cell>
          <cell r="H4" t="str">
            <v xml:space="preserve"> 29-AUG-2025 09:04:30 -- EPMCRMSVPRD DGITAL PTO DE CONEXIN SEGN RADICADO CON FORMATO E1 SOLICITA FACTIBILIDAD PARA PUNTO DE CONEXIN PROYECTO LOS ALMENDROS PARA LA DIRECCIN CL 32 E CR 76 -103 EN MEDELLIN - CARGA TOTAL A INSTALAR EN KVA 112 BIFSICA - TIPO USO: COMERCIAL -RESIDENCIAL.Pedido automatico desde solicitud de sericio de energa01-Sep-2025 -- Actualizacion masia por pendientes de atencion WO0000003084835</v>
          </cell>
          <cell r="I4" t="str">
            <v>OCCIDENTE</v>
          </cell>
        </row>
        <row r="5">
          <cell r="A5">
            <v>23526735</v>
          </cell>
          <cell r="B5" t="str">
            <v>'TRAN 39 D CR 74 B -43 (INTERIOR 201 )</v>
          </cell>
          <cell r="C5" t="str">
            <v>MEDELLÍN</v>
          </cell>
          <cell r="D5">
            <v>900700190</v>
          </cell>
          <cell r="E5" t="str">
            <v>VILA DECORACION SAS</v>
          </cell>
          <cell r="F5" t="str">
            <v>4088164-3127740750</v>
          </cell>
          <cell r="G5" t="str">
            <v>Urbano</v>
          </cell>
          <cell r="H5" t="str">
            <v xml:space="preserve"> 29-AUG-2025 14:48:38 -- EPMCRMSVPRD  datos del elctrico : DIEGO ANDRES SANCHEZ LONDOÑO  cc:75093715 telfono:3127740750 matricula profesional : CL205-47225datos del propietario : VILA DECORACION S.A.S   cc: 900700190-1 tel : 3127740750  solicita punto de conexin para AUMENTO DE CAPACIDAD en el mpio: MEDELLIN     se toma como referencia la direccin :TRAN 39 D CR 74 B -43 INTERIOR 201  LAURELES MEDELLN ANTIOQUIA  correo electrnico : diegosanchezecnoa.com.co id:8969c023-0454-42bd-b20b-89afb689b23d   usuario : mmontoyl Tipo de carga: monofsicotrifsico : TRIFASICA      Carga requerida en KVA: 22Requiere nieles de cortocircuito: SiNo : no      Nmero total e cuentas instalaciones futuras en total:1 la que se a aumentar    Tipo uso: COMERCIAL          Niel de tensin : 1  Pedido automatico desde solicitud de sericio de energa01-Sep-2025 -- Actualizacion masia por pendientes de atencion WO0000003084835</v>
          </cell>
          <cell r="I5" t="str">
            <v>OCCIDENTE</v>
          </cell>
        </row>
        <row r="6">
          <cell r="A6">
            <v>23527161</v>
          </cell>
          <cell r="B6" t="str">
            <v>'CL 18 D CR 89 -11</v>
          </cell>
          <cell r="C6" t="str">
            <v>MEDELLÍN</v>
          </cell>
          <cell r="D6">
            <v>71776442</v>
          </cell>
          <cell r="E6" t="str">
            <v>JORGE ELIECER SANCHEZ ARENAS</v>
          </cell>
          <cell r="F6" t="str">
            <v>-3136636341</v>
          </cell>
          <cell r="G6" t="str">
            <v>Urbano</v>
          </cell>
          <cell r="H6" t="str">
            <v xml:space="preserve"> 30-AUG-2025 10:05:44 -- EPMCRMSVPRD Sr. Mariano Chaarra con cdula 71714454 en calidad de electricista con matrcula profesional: 42126 tel.3136636341 correo : mariano10chaarriahotmail.com  Jorge Eliecer Snchez Arenas con cdula 71776442 tel. 3136866293 solicita punto de conexin para montaje de gabinete en el municipio de Medelln barrio Beln Alta ista parte baja se toma como referencia la direccin CL 18 D CR 89 -11 Tipo de carga: monofsico  220VCarga requerida en KVA:16Requiere nieles de cortocircuito: NONmero total de cuentas :4Tipo uso: ResidencialNiel de tensin: 1ID 8154f3fa-430a-4757-b589-06fda38b33efaortizaPedido automatico desde solicitud de sericio de energa01-Sep-2025 -- Actualizacion masia por pendientes de atencion WO0000003084835</v>
          </cell>
          <cell r="I6" t="str">
            <v>OCCIDENTE</v>
          </cell>
        </row>
        <row r="7">
          <cell r="A7">
            <v>23527173</v>
          </cell>
          <cell r="B7" t="str">
            <v>'CR 71 CIRC 5 -58</v>
          </cell>
          <cell r="C7" t="str">
            <v>MEDELLÍN</v>
          </cell>
          <cell r="D7">
            <v>1128472133</v>
          </cell>
          <cell r="E7" t="str">
            <v>YOBANI ANTONIO RENGIFO DUARTE</v>
          </cell>
          <cell r="F7" t="str">
            <v>-3234281008</v>
          </cell>
          <cell r="G7" t="str">
            <v>Urbano</v>
          </cell>
          <cell r="H7" t="str">
            <v xml:space="preserve"> 30-AUG-2025 10:49:55 -- EPMCRMSVPRD Sr. Gioanni Antonio Rengifo con cdula  1128472133 en calidad de electricista con matrcula profesional: an205122572  propietario franci elena gonzalez ciro con cc  52218652 solicita punto de conexin para instalacion nuea con gabinete existente de 3 medidores  en el mpio medellin barrio san juan   se toma como referencia la direccin    CR 71 CIR 5 -58Tipo de carga: monofsicoCarga requerida en KVA: 9.5Requiere nieles de cortocircuito: NoNmero total de cuentas 1: niel de tension 1 tipo de uso comercial  tel:3234281008 correo:y.rengifopascualbrao.edu.coID:382ea2b8-8a78-4fd0-bb86-988d7455b1a0 dobrmosq Pedido automatico desde solicitud de sericio de energa01-Sep-2025 -- Actualizacion masia por pendientes de atencion WO0000003084835</v>
          </cell>
          <cell r="I7" t="str">
            <v>OCCIDENTE</v>
          </cell>
        </row>
        <row r="8">
          <cell r="A8">
            <v>23527433</v>
          </cell>
          <cell r="B8" t="str">
            <v>'CR 76 CL 32 C -6 (INTERIOR 5 )</v>
          </cell>
          <cell r="C8" t="str">
            <v>MEDELLÍN</v>
          </cell>
          <cell r="D8">
            <v>901874343</v>
          </cell>
          <cell r="E8" t="str">
            <v>J&amp;J BIENES RAICES S.A.S</v>
          </cell>
          <cell r="F8" t="str">
            <v>2059582-3006747670</v>
          </cell>
          <cell r="G8" t="str">
            <v>Urbano</v>
          </cell>
          <cell r="H8" t="str">
            <v xml:space="preserve"> 01-SEP-2025 08:03:43 -- EPMCRMSVPRD SE REQUIERE PUNTO DE CONEXION PARA SERVICIO DE ENERGIA PROVISIONAL PROYECTO EDIFICIO LA 76 . Carrera 76 32C 06 MEDELLIN CONTACTO John Jaime Yepes Miranda20595823006747670seringelsasgmail.com  Pedido automatico desde solicitud de sericio de energa01-Sep-2025 -- Actualizacion masia por pendientes de atencion WO0000003084835</v>
          </cell>
          <cell r="I8" t="str">
            <v>OCCIDENTE</v>
          </cell>
        </row>
        <row r="9">
          <cell r="A9">
            <v>23527610</v>
          </cell>
          <cell r="B9" t="str">
            <v>'TRAN 32 C DIAG 74 D -72</v>
          </cell>
          <cell r="C9" t="str">
            <v>MEDELLÍN</v>
          </cell>
          <cell r="D9">
            <v>1152441808</v>
          </cell>
          <cell r="E9" t="str">
            <v>CINDY MARCELA JARAMILLO PRESIGA</v>
          </cell>
          <cell r="F9" t="str">
            <v>2779900-3106201954</v>
          </cell>
          <cell r="G9" t="str">
            <v>Urbano</v>
          </cell>
          <cell r="H9" t="str">
            <v xml:space="preserve"> 01-SEP-2025 10:03:08 -- EPMCRMSVPRD Sr. Cristian Daid Lotero Gonzalez con cdula 1128415190 en calidad de electricista con matrcula profesional: 99117datos propietario obligatorio Nombre Cindy Marcela Jaramillo cc 1152441808 y tel. 3106201954 solicita punto de conexin para Montaje de gabinete en el mpio Medellin barrio belen alameda se toma como referencia la direccin TRAN 32 C DIAG 74 D -72Tipo de carga: trifsicoCarga requerida en KVA: 22Requiere nieles de cortocircuito: NoNmero total de cuentas 9Tipo uso: residencialNiel de tensin: 1                                                                                                                                                                                                                                                                                                                                                                                                                                                                                                                                                                                                                                                                                                                                                                                                                                                                                                                                                                                                                     cristiandaidloterogmail.com b969dea4-f82f-46ed-bd34-b4493a7e39df rsalazalPedido automatico desde solicitud de sericio de energa01-Sep-2025 -- Actualizacion masia por pendientes de atencion WO0000003084835</v>
          </cell>
          <cell r="I9" t="str">
            <v>OCCIDENTE</v>
          </cell>
        </row>
        <row r="10">
          <cell r="A10">
            <v>23527662</v>
          </cell>
          <cell r="B10" t="str">
            <v>'RURAL_053729009000580000_TRAN 41 DIAG 74 A -58</v>
          </cell>
          <cell r="C10" t="str">
            <v>MEDELLÍN</v>
          </cell>
          <cell r="D10">
            <v>98553466</v>
          </cell>
          <cell r="E10" t="str">
            <v>JORGE ARGEMIRO GIRALDO GIRALDO</v>
          </cell>
          <cell r="F10" t="str">
            <v>2059582-3104534546</v>
          </cell>
          <cell r="G10" t="str">
            <v>Urbano</v>
          </cell>
          <cell r="H10" t="str">
            <v xml:space="preserve"> 01-SEP-2025 10:38:27 -- EPMCRMSVPRD SEGN RADICADO N20250120161572 EL CLIENTE Jorge Argemiro Giraldo Giraldo CC 98553466 SOLICITA PUNTO DE CONEXIN PARA 2 INST. DE USO PROVISIONAL DE LA CONSTRUCCIN PARA LA DIRECCIN CR 79 TRAN 39 -58 LAURALES MPIO MEDELLN - CONTACTO John Jaime Yepes Miranda - CEL 3104534546 - EMAIL seringelsasgmail.com  OBS CLIENTE: Se solicita punto de conexin proisional para proyecto Edificio Laureles. Este esta asociado a la respuesta de punto de conexin 23516800Pedido automatico desde solicitud de sericio de energa01-Sep-2025 -- Actualizacion masia por pendientes de atencion WO0000003084835</v>
          </cell>
          <cell r="I10" t="str">
            <v>OCCIDENTE</v>
          </cell>
        </row>
        <row r="11">
          <cell r="A11">
            <v>23527797</v>
          </cell>
          <cell r="B11" t="str">
            <v>'RURAL_147045610000000001</v>
          </cell>
          <cell r="C11" t="str">
            <v>MEDELLÍN</v>
          </cell>
          <cell r="D11">
            <v>43554870</v>
          </cell>
          <cell r="E11" t="str">
            <v>DIANA PATRICIA TORO ORTIZ</v>
          </cell>
          <cell r="F11" t="str">
            <v>4385949-3004519727</v>
          </cell>
          <cell r="G11" t="str">
            <v>Rural</v>
          </cell>
          <cell r="H11" t="str">
            <v xml:space="preserve"> 01-SEP-2025 12:00:15 -- EPMCRMSVPRD Sr. Jorge Alonso Velez Giraldo con cdula 98588540 en calidad de electricista con matrcula profesional: 52603  propietario Diana Patricia Toro Ortiz CC : 43554870 Tel : 3002552897solicita punto de conexin para Construccin de redes en el municipio Medelln C. San cristobal da el llano se toma como referencia la direccin RURAL147045610000000000EL LLANO tipo de carga: monofsico demanda futura en KVA: 132 nmero de instalaciones futuras en total 1  tipo uso residencialtel 3004519727 ID da49e6f4-d977-45e5-abb1-a122074c9081 CHENAGIPedido automatico desde solicitud de sericio de energa01-Sep-2025 -- Actualizacion masia por pendientes de atencion WO0000003084835</v>
          </cell>
          <cell r="I11" t="str">
            <v>OCCIDENTE</v>
          </cell>
        </row>
        <row r="12">
          <cell r="A12">
            <v>23527917</v>
          </cell>
          <cell r="B12" t="str">
            <v>'RURAL_126009500000000063</v>
          </cell>
          <cell r="C12" t="str">
            <v>MEDELLÍN</v>
          </cell>
          <cell r="D12">
            <v>6913105</v>
          </cell>
          <cell r="E12" t="str">
            <v>FELIX ANTONI JOHAN DE BRUIJN</v>
          </cell>
          <cell r="F12" t="str">
            <v>-3148226825</v>
          </cell>
          <cell r="G12" t="str">
            <v>Rural</v>
          </cell>
          <cell r="H12" t="str">
            <v xml:space="preserve"> 01-SEP-2025 13:51:29 -- EPMCRMSVPRD Sr. Diego Sanchez con cdula 1037236737 correo en calidad de electricistadatos propietario obligatorio Nombre Felix Antoni Johan de Bruijn cc 6913105 y tel 3148226825en el mpio Medellin barrio Las Palmas se toma como referencia la direccin RURAL126009500000000020126009500000000020Tipo de carga: monofsicoDemanda futura en KVA: 37.5No requiere nieles de cortocircuitoNmero de instalaciones actuales 1 y futuras 2 tipo uso residencial  Tipo de sericio solicitado: Nuea cargaHay red elctrica cercana al predio: SiNoDistancia en metros: xxtel 3148226825 id a1a06c46-461d-48ec-9dee-cbdb7454a86a login mgomezPedido automatico desde solicitud de sericio de energa01-Sep-2025 -- Actualizacion masia por pendientes de atencion WO0000003084835</v>
          </cell>
          <cell r="I12" t="str">
            <v>OCCIDENTE</v>
          </cell>
        </row>
        <row r="13">
          <cell r="A13">
            <v>23528294</v>
          </cell>
          <cell r="B13" t="str">
            <v>'CR 75 CL 30 A -19</v>
          </cell>
          <cell r="C13" t="str">
            <v>MEDELLÍN</v>
          </cell>
          <cell r="D13">
            <v>8359207</v>
          </cell>
          <cell r="E13" t="str">
            <v>WILLIAM DAVID URIBE BOTERO</v>
          </cell>
          <cell r="F13" t="str">
            <v>-3003678469</v>
          </cell>
          <cell r="G13" t="str">
            <v>Urbano</v>
          </cell>
          <cell r="H13" t="str">
            <v xml:space="preserve"> 01-SEP-2025 16:41:31 -- EPMCRMSVPRD Sr. juan pablo Hernndez con cdula 71310937 en calidad de electricista con matrcula profesional: cn 205-67919 telefono:3003678469 correo:direcciondeproyectossoluproyel.comdatos propietario obligatorio: daid Uribe Nombre cc:8359207 y tel:3217117616 solicita punto de conexin para aumento de capacidad en KVA en transformador    830951 es de 112.5 y se requiere 150 KVA-para AGPE en el mpio Medelln barrio belen la palma se toma como referencia la direccin:CR 75 CL 30 A -19Carga requerida en KVA:150Requiere nieles de cortocircuito: SiNmero total de cuentas instalaciones futuras en total:1Tipo uso: comercialNiel de tensin: 1f5464f20-653e-4829-9973-3f0489bcbda7-scanmonPedido automatico desde solicitud de sericio de energa01-Sep-2025 -- Actualizacion masia por pendientes de atencion WO0000003084835</v>
          </cell>
          <cell r="I13" t="str">
            <v>OCCIDENTE</v>
          </cell>
        </row>
        <row r="14">
          <cell r="A14">
            <v>23530343</v>
          </cell>
          <cell r="B14" t="str">
            <v>'CL 32 C CR 66 B -22'</v>
          </cell>
          <cell r="C14" t="str">
            <v>Medellín</v>
          </cell>
          <cell r="D14">
            <v>800093117</v>
          </cell>
          <cell r="E14" t="str">
            <v>ARQUITECTURA Y CONCRETO S.A.S</v>
          </cell>
          <cell r="F14" t="str">
            <v>3123618-3104247383</v>
          </cell>
          <cell r="G14" t="str">
            <v>URBANA</v>
          </cell>
          <cell r="H14" t="str">
            <v xml:space="preserve"> 03-SEP-2025 11:30:36 -- EPMCRMSVPRD Sr. Francisco Jaier Giraldo Piedrahita con cdula 70091560 en calidad de electricista con matrcula profesional: 05205-00884datos propietario obligatorio Nombre Arquitectura y Concreto nit 800093117 y tel. 3104247383 solicita punto de conexin para Montaje de transformador en el mpio Medellin barrio laureles se toma como referencia la direccin CL 32 C CR 66 B -22 Nota la direccin es CL 32 F CR 65 FTipo de carga: 150 Bifasico y 2 trifasicosCarga requerida en KVA: 225Requiere nieles de cortocircuito: SiNmero total de cuentas 152Tipo uso: ResidencialNiel de tensin: 1  Correo: dibujoconexiongmail.com 274756f3-77f5-4520-b0c9-a117d402217f rsalazal Pedido automatico desde solicitud de sericio de energa</v>
          </cell>
          <cell r="I14" t="str">
            <v>OCCIDENTE</v>
          </cell>
        </row>
        <row r="15">
          <cell r="A15">
            <v>23529306</v>
          </cell>
          <cell r="B15" t="str">
            <v>'CIRC 2 CR 72 -10'</v>
          </cell>
          <cell r="C15" t="str">
            <v>Medellín</v>
          </cell>
          <cell r="D15">
            <v>43978757</v>
          </cell>
          <cell r="E15" t="str">
            <v>Maria Isabel  Aramburo Mejia</v>
          </cell>
          <cell r="F15" t="str">
            <v>6042848-3187017676</v>
          </cell>
          <cell r="G15" t="str">
            <v>URBANA</v>
          </cell>
          <cell r="H15" t="str">
            <v xml:space="preserve"> 02-SEP-2025 15:38:36 -- EPMCRMSVPRD Solicitud sericio de energa Punto de conexinSr. ANA BARRERA   con cdula 1000539533 en calidad de autorizada de electricista YOSEPHD ARTURO BETANCUR con CC 1037570777 matrcula profesional:  AN205-80683   datos propietario obligatorio MARIA ISABEL ARAMBURO MEJIA CC  Nombre cc 43978757  solicita punto de conexin para AUMENTO DE CAPACIDAD  se toma como referencia contrato 738901 la direccin CIRC 2 CR 72 -10 BOLIVARIANA MEDELLN LAURELES dg a notaria 4 de Laureles Frente de UPBTipo de carga: MonofsicoCarga requerida en KVA: 24Requiere nieles de cortocircuito: NoNmero total de cuentas instalaciones futuras en total: 1Tipo uso: COMERCIAL  Niel de tensin: 1  tel 3187017676 email arturo.betancurproseri.co   id 907f35fd-f8b0-41d7-9e68-e6744703098e  LSIERRAG Pedido automatico desde solicitud de sericio de energa</v>
          </cell>
          <cell r="I15" t="str">
            <v>OCCIDENTE</v>
          </cell>
        </row>
        <row r="16">
          <cell r="A16">
            <v>23531704</v>
          </cell>
          <cell r="B16" t="str">
            <v>'CR 82 A CL 33 -52'</v>
          </cell>
          <cell r="C16" t="str">
            <v>Medellín</v>
          </cell>
          <cell r="D16">
            <v>98553466</v>
          </cell>
          <cell r="E16" t="str">
            <v>Jorge Argemiro Giraldo Giraldo</v>
          </cell>
          <cell r="F16" t="str">
            <v xml:space="preserve"> -3163486066</v>
          </cell>
          <cell r="G16" t="str">
            <v>URBANA</v>
          </cell>
          <cell r="H16" t="str">
            <v xml:space="preserve"> 04-SEP-2025 14:46:38 -- EPMCRMSVPRD Solicitud del sericio energa SOLICITA PUNTO DE CONEXIN PROVISIONAL PROYECTO Edificio La Castellana PARA LA DIRECCIN CR 82 A CL 33 -52 EN MEDELLIN - CARGA TOTAL A INSTALAR EN KVA 30  BIFASICA Y TRIFASICA - TIPO USO: COMERCIAL Y OTROSPedido automatico desde solicitud de sericio de energaPedido automatico desde solicitud de sericio de energa EL DEFINITIVO SERA 23515808Pedido automatico desde solicitud de sericio de energa</v>
          </cell>
          <cell r="I16" t="str">
            <v>OCCIDENTE</v>
          </cell>
        </row>
        <row r="17">
          <cell r="A17">
            <v>23528559</v>
          </cell>
          <cell r="B17" t="str">
            <v>'CL 46 CR 32 -34'</v>
          </cell>
          <cell r="C17" t="str">
            <v>Medellín</v>
          </cell>
          <cell r="D17">
            <v>70694512</v>
          </cell>
          <cell r="E17" t="str">
            <v>Julio Ernesto Echeverri Gomez</v>
          </cell>
          <cell r="F17" t="str">
            <v xml:space="preserve"> -3113445977</v>
          </cell>
          <cell r="G17" t="str">
            <v>URBANA</v>
          </cell>
          <cell r="H17" t="str">
            <v xml:space="preserve"> 02-SEP-2025 07:56:55 -- EPMCRMSVPRD Sr. Efrain Gomez Marquez  con cdula 98571863 tel: 3113485977 correo : efraelec40ocloo.com  en calidad de electricista con matrcula profesional: 121358datos propietario obligatorio Nombre iban gomez giraldo  cc: 70694512  y tel.3113485977  solicita punto de conexin para que le indiquen donde puede poner medidor ya que no hay espacio en el gabinete  en el mpio medellin  barrio buenos aires  se toma como referencia la direccin CL 46 CR 32 -34  id 27d0a7b6-e425-4e74-91ee-d875926aa477 lasquem Tipo de carga: monofsicoCarga requerida en KVA: 9.5Requiere nieles de cortocircuito: NoNmero total de cuentas instalaciones futuras en total: 1 Tipo uso: residencial Niel de tensin: 1Pedido automatico desde solicitud de sericio de energa</v>
          </cell>
          <cell r="I17" t="str">
            <v>OCCIDENTE</v>
          </cell>
        </row>
        <row r="18">
          <cell r="A18">
            <v>23530734</v>
          </cell>
          <cell r="B18" t="str">
            <v>'CL 45 CR 79 A -100 (INTERIOR 23 )'</v>
          </cell>
          <cell r="C18" t="str">
            <v>Medellín</v>
          </cell>
          <cell r="D18">
            <v>71717536</v>
          </cell>
          <cell r="E18" t="str">
            <v>Gabriel Ignacio Alvarez Valderrama</v>
          </cell>
          <cell r="F18" t="str">
            <v>2916637-3022960207</v>
          </cell>
          <cell r="G18" t="str">
            <v>URBANA</v>
          </cell>
          <cell r="H18" t="str">
            <v xml:space="preserve"> 03-SEP-2025 17:05:57 -- EPMCRMSVPRD Sr. Jorge Turizo con cdula 78115292 en calidad de electricista con matrcula profesional: 48825 y propietario Gabriel Alarez con cdula 71717536 solicita punto de conexin para aumento de capacidad en el mpio Medelln barrio La Floresta se toma como referencia la direccin CL 45 CR 79 A -100 INTERIOR 23 Tipo de carga: trifsicoDemanda futura en KVA: 12 Actual: 6No requiere nieles de cortocircuitoNmero total de cuentas instalaciones futuras en total: 1Tipo uso: ComercialNiel de tensin: 1Tipo de sericio solicitado: ampliacin de cargaHay red elctrica cercana al predio: NoDistancia en metros: xxTel 3022960207 correo: jorgeturizo1982gmail.com id 4f0848f6-5e5a-442b-8199-4947c9980a96 wlopezolPedido automatico desde solicitud de sericio de energa</v>
          </cell>
          <cell r="I18" t="str">
            <v>OCCIDENTE</v>
          </cell>
        </row>
        <row r="19">
          <cell r="A19">
            <v>23528835</v>
          </cell>
          <cell r="B19" t="str">
            <v>'CR 81 CL 47 -86 (INTERIOR 201 )'</v>
          </cell>
          <cell r="C19" t="str">
            <v>Medellín</v>
          </cell>
          <cell r="D19">
            <v>1044501444</v>
          </cell>
          <cell r="E19" t="str">
            <v>Eduin Alberto Berrio Gomez</v>
          </cell>
          <cell r="F19" t="str">
            <v xml:space="preserve"> -3113618440</v>
          </cell>
          <cell r="G19" t="str">
            <v>URBANA</v>
          </cell>
          <cell r="H19" t="str">
            <v xml:space="preserve"> 02-SEP-2025 10:59:27 -- EPMCRMSVPRD Sr. Marcos Ortiz con cdula 71272843 en calidad de electricista con matrcula profesional: AN205110326 y propietario Edwin Berrio con cedula 1044501444 solicita punto de conexin para gabinete en el mpio Medelln Barrio La Floresta se toma como referencia la direccin CR 81 CL 47 -86 INTERIOR 201 Tipo de carga: monofsicoDemanda futura en KVA: 18No requiere nieles de cortocircuitoNmero total de cuentas instalaciones futuras en total: 9Tipo uso: Residencial 6 comerciales 3  Niel de tensin: 1Tipo de sericio solicitado: Nuea cargaHay red elctrica cercana al predio:NoDistancia en metros: xxTel 3113618440 correo: miob21gmail.com id 8be05420-3ecc-497b-864a-62e87e2736f7 wlopezolPedido automatico desde solicitud de sericio de energa</v>
          </cell>
          <cell r="I19" t="str">
            <v>OCCIDENTE</v>
          </cell>
        </row>
        <row r="20">
          <cell r="A20">
            <v>23531854</v>
          </cell>
          <cell r="B20" t="str">
            <v>'CL 50 A CR 84 -203'</v>
          </cell>
          <cell r="C20" t="str">
            <v>Medellín</v>
          </cell>
          <cell r="D20">
            <v>890904996</v>
          </cell>
          <cell r="E20" t="str">
            <v xml:space="preserve"> </v>
          </cell>
          <cell r="F20" t="str">
            <v>4444115-3104537766</v>
          </cell>
          <cell r="G20" t="str">
            <v>URBANA</v>
          </cell>
          <cell r="H20" t="str">
            <v xml:space="preserve"> 04-SEP-2025 16:22:51 -- EPMCRMSVPRD Sr. Andres Mazo con cdula 1042773449 correo en calidad de electricistadatos propietario obligatorio Nombre EPM  Nit 890904996-1en el mpio Medellin se toma como referencia la direccin CL 50 A CR 84 -203Tipo de carga :trifsicoDemanda futura en KVA: 150Si requiere nieles de cortocircuitoNmero de instalaciones actuales 0 y futuras 1 tipo uso comercialTipo de sericio solicitado: Nuea cargaHay red elctrica cercana al predio: SiDistancia en metros: 10tel 3104537766 id 86cd1256-31d9-44b6-a4ab-350916187d3d login mgomez Pedido automatico desde solicitud de sericio de energa</v>
          </cell>
          <cell r="I20" t="str">
            <v>OCCIDENTE</v>
          </cell>
        </row>
        <row r="21">
          <cell r="A21">
            <v>23532333</v>
          </cell>
          <cell r="B21" t="str">
            <v>'CL 51 CR 84 -199 (INTERIOR 12 )'</v>
          </cell>
          <cell r="C21" t="str">
            <v>Medellín</v>
          </cell>
          <cell r="D21">
            <v>1017130173</v>
          </cell>
          <cell r="E21" t="str">
            <v>hernan carmona valle</v>
          </cell>
          <cell r="F21" t="str">
            <v xml:space="preserve"> -3135885404</v>
          </cell>
          <cell r="G21" t="str">
            <v>URBANA</v>
          </cell>
          <cell r="H21" t="str">
            <v xml:space="preserve"> 05-SEP-2025 10:46:44 -- COCAMPO Solicitud de factibilidad del sericio de energa elctrica para potencia de 7 KVA para predio ubicado en la Cl 51 Cr 84 -199 parqueadero 20  Unidad Residencial Quintanar de Calasanz  con el fin de instalar acometida elctrica y medidor de energaHernn Carmona Valle3135885404 hernan.carmonaenetel.com.coPedido automatico desde solicitud de sericio de energa</v>
          </cell>
          <cell r="I21" t="str">
            <v>OCCIDENTE</v>
          </cell>
        </row>
        <row r="22">
          <cell r="A22">
            <v>23529396</v>
          </cell>
          <cell r="B22" t="str">
            <v>'CL 55 CR 126 -204 (INTERIOR 110 )'</v>
          </cell>
          <cell r="C22" t="str">
            <v>Medellín</v>
          </cell>
          <cell r="D22">
            <v>1152206202</v>
          </cell>
          <cell r="E22" t="str">
            <v>Wilmar Alberto Sucerquia Higuita</v>
          </cell>
          <cell r="F22" t="str">
            <v xml:space="preserve"> -3022281642</v>
          </cell>
          <cell r="G22" t="str">
            <v>URBANA</v>
          </cell>
          <cell r="H22" t="str">
            <v xml:space="preserve"> 02-SEP-2025 16:36:41 -- STOROCAS Usuario en calidad de propietario solicita factibilidad de punto de conexin del sericio de energa para la direccin  CL 55 CR 126 -204 INTERIOR 110  Municipio MEDELLN. Requiere un aumento de capacidad 75KVAPresenta formulario solicitud de factibilidad de sericio de energa diligenciado y firmado. Celular 3022281642NOTA: Faor llamar antes de isitar.</v>
          </cell>
          <cell r="I22" t="str">
            <v>OCCIDENTE</v>
          </cell>
        </row>
        <row r="23">
          <cell r="A23">
            <v>23530550</v>
          </cell>
          <cell r="B23" t="str">
            <v>'CL 61 A CR 105 F -17'</v>
          </cell>
          <cell r="C23" t="str">
            <v>Medellín</v>
          </cell>
          <cell r="D23">
            <v>60289017</v>
          </cell>
          <cell r="E23" t="str">
            <v>Luz Adriana Ortiz Salinas</v>
          </cell>
          <cell r="F23" t="str">
            <v xml:space="preserve"> -3148295285</v>
          </cell>
          <cell r="G23" t="str">
            <v>URBANA</v>
          </cell>
          <cell r="H23" t="str">
            <v xml:space="preserve"> 03-SEP-2025 14:30:37 -- EPMCRMSVPRD  Anderson Farley Duque Garca con CC 1020455442 Matricula AN205-120242 Tel: 3148295285 Correo a.duque.redesgmail.com en calidad de elctrico a cargo se comunica solicitando punto de conexin para el montaje de un gabinete con 8 medidores entre ellos 1 existes y 7 a futuro de uso residencial No requiere nieles de corto circuito Demanda futura en KVA 10 Tipo de carga Monofsico para el Mpo Medelln CL 61 A CR 105 F -17 Barrio Santa margarita  Datos del propietario Luz Adriana Ortiz Salinas con CC 60289017  iD: ae248989-7853-4ed3-a428-c954c71eece6 atuberqu Pedido automatico desde solicitud de sericio de energa</v>
          </cell>
          <cell r="I23" t="str">
            <v>OCCIDENTE</v>
          </cell>
        </row>
        <row r="24">
          <cell r="A24">
            <v>23529365</v>
          </cell>
          <cell r="B24" t="str">
            <v>'CL 63 CR 122 -115'</v>
          </cell>
          <cell r="C24" t="str">
            <v>Medellín</v>
          </cell>
          <cell r="D24">
            <v>39403846</v>
          </cell>
          <cell r="E24" t="str">
            <v>Azulema Tuberquia Guerra</v>
          </cell>
          <cell r="F24" t="str">
            <v xml:space="preserve"> -3103900103</v>
          </cell>
          <cell r="G24" t="str">
            <v>URBANA</v>
          </cell>
          <cell r="H24" t="str">
            <v xml:space="preserve"> 02-SEP-2025 16:12:09 -- EPMCRMSVPRD Se presenta tercero en representacin de la señora Azulema Tuberquia Guerra con cdula 39403846 solicitando el sericio de energa HV para la CL 63 CR 122 -115 de Medelln corregimiento de San Cristbal Barrio la Honda anexa formatos de solicitud factura del ecino Retie y cdula telfono: 3103900103. Llamar antes de ir.  Se consulta al tcnico ante el conte.Pedido automatico desde solicitud de sericio de energa</v>
          </cell>
          <cell r="I24" t="str">
            <v>OCCIDENTE</v>
          </cell>
        </row>
        <row r="25">
          <cell r="A25">
            <v>23531131</v>
          </cell>
          <cell r="B25" t="str">
            <v>'CL 63 CR 142 -70'</v>
          </cell>
          <cell r="C25" t="str">
            <v>Medellín</v>
          </cell>
          <cell r="D25">
            <v>1035415022</v>
          </cell>
          <cell r="E25" t="str">
            <v>Sandra Milena Londoño Ramirez</v>
          </cell>
          <cell r="F25" t="str">
            <v xml:space="preserve"> -3127016039</v>
          </cell>
          <cell r="G25" t="str">
            <v>URBANA</v>
          </cell>
          <cell r="H25" t="str">
            <v xml:space="preserve"> 04-SEP-2025 07:11:33 -- EPMCRMSVPRD SE REQUIERE LEGALIZAR 3 VIVIENDAS EN LA DIRECCION calle  63   142 - 70  SAN CRISTOBAL ANEXA FORMATO E1 DECLARACION DE CUMPLIMIENTO COPIA DE CEDULA COPIA DE FACTURA CONTRATO 12259675   CONTACTO Sandra Milena Londoño Ramrez 3127016039RADICA Santiago Ros Ospina3218622490santir79hotmail.comPedido automatico desde solicitud de sericio de energa</v>
          </cell>
          <cell r="I25" t="str">
            <v>OCCIDENTE</v>
          </cell>
        </row>
        <row r="26">
          <cell r="A26">
            <v>23526556</v>
          </cell>
          <cell r="B26" t="str">
            <v>'CR 47 CL 58 -40</v>
          </cell>
          <cell r="C26" t="str">
            <v>MEDELLÍN</v>
          </cell>
          <cell r="D26">
            <v>900474360</v>
          </cell>
          <cell r="E26" t="str">
            <v>ESTRUCTURAS SIETE SAS</v>
          </cell>
          <cell r="F26" t="str">
            <v>-3147928757</v>
          </cell>
          <cell r="G26" t="str">
            <v>Urbano</v>
          </cell>
          <cell r="H26" t="str">
            <v xml:space="preserve"> 29-AUG-2025 11:23:39 -- EPMCRMSVPRD Sr. Luis Alfonso Pelez con cdula 71606338 en calidad de electricista con matrcula profesional: AN 205 08000 datos propietario obligatorio Nombre: Estructuras 777 SAS 900474360-5 solicita punto de conexin para aumento de capacidad a 150 KVA trifsico en el mpio Medelln barrio Buenos Aires se toma como referencia la direccin CR 47 CL 58 -40 LOS NGELES MEDELLN ANTIOQUIATipo de carga: trifsicoCarga requerida en KVA: 150 KVARequiere nieles de cortocircuito: SiNmero total de cuentas instalaciones futuras en total: 1Tipo uso: ComercialNiel de tensin: 1tel: 3147928757  correo: lapj26hotmail.com  ce6baa8d-82f1-4c4a-b25e-6f998ec12f47  turangoPedido automatico desde solicitud de sericio de energa01-Sep-2025 -- Actualizacion masia por pendientes de atencion WO0000003084835</v>
          </cell>
          <cell r="I26" t="str">
            <v>ORIENTE</v>
          </cell>
        </row>
        <row r="27">
          <cell r="A27">
            <v>23526697</v>
          </cell>
          <cell r="B27" t="str">
            <v>'CR 45 CL 50 -60</v>
          </cell>
          <cell r="C27" t="str">
            <v>MEDELLÍN</v>
          </cell>
          <cell r="D27">
            <v>71741406</v>
          </cell>
          <cell r="E27" t="str">
            <v>LUIS ALBERTO BAENA LENIS</v>
          </cell>
          <cell r="F27" t="str">
            <v>-3216635570</v>
          </cell>
          <cell r="G27" t="str">
            <v>Urbano</v>
          </cell>
          <cell r="H27" t="str">
            <v xml:space="preserve"> 29-AUG-2025 14:15:35 -- EPMCRMSVPRD SEGN RADICADO N20250120152577 EL CLIENTE LUIS ALBERTO BAENA LENIS CC 71741406 SOLICITA SERVICIO DE ENERGA PARA LA DIRECCIN CR 45 CL 50 -60 MPIO MEDELLIN. CARGA TOTAL A INSTALAR EN KVA 9.6.ANEXOS: SOLICITUD FIRMADA - COPIA CC - FACTURA EPM CONTRATO 858222 - DECLARACION DE CUMPLIMIENTO - MATRICULA ELECT - CONTACTO JOSE DIEGO ALONSO RESTREPO CEL 3216635570 EMAIL jdalonso541hotmail.com01-Sep-2025 -- Actualizacion masia por pendientes de atencion WO0000003084835</v>
          </cell>
          <cell r="I27" t="str">
            <v>ORIENTE</v>
          </cell>
        </row>
        <row r="28">
          <cell r="A28">
            <v>23526883</v>
          </cell>
          <cell r="B28" t="str">
            <v>'CR 43 CL 14 -81</v>
          </cell>
          <cell r="C28" t="str">
            <v>MEDELLÍN</v>
          </cell>
          <cell r="D28">
            <v>8128602</v>
          </cell>
          <cell r="E28" t="str">
            <v>JUAN DAVID ZAPATA SOSSA</v>
          </cell>
          <cell r="F28" t="str">
            <v>-3013628811</v>
          </cell>
          <cell r="G28" t="str">
            <v>Urbano</v>
          </cell>
          <cell r="H28" t="str">
            <v xml:space="preserve"> 29-AUG-2025 17:18:51 -- EPMCRMSVPRD Sr. Juan Daid Zapata Sossa con cdula 8128602 en calidad de propietario solicita punto de conexin para MONTAJE DE GABINETE Y TRANSFORMADOR en el mpio MEDELLN barrio CASTROPOL se toma como referencia la direccin CR 43 CL 14 -81 CASTROPOL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v>
          </cell>
          <cell r="I28" t="str">
            <v>ORIENTE</v>
          </cell>
        </row>
        <row r="29">
          <cell r="A29">
            <v>23527150</v>
          </cell>
          <cell r="B29" t="str">
            <v>'CR 28 CL 17 -452</v>
          </cell>
          <cell r="C29" t="str">
            <v>MEDELLÍN</v>
          </cell>
          <cell r="D29">
            <v>860531315</v>
          </cell>
          <cell r="E29" t="str">
            <v>ALIANZA FIDUCIARIA S.A.</v>
          </cell>
          <cell r="F29" t="str">
            <v>4087254-3021208160</v>
          </cell>
          <cell r="G29" t="str">
            <v>Urbano</v>
          </cell>
          <cell r="H29" t="str">
            <v xml:space="preserve"> 30-AUG-2025 09:28:13 -- EPMCRMSVPRD Sr. Angelica Maria Gonzalez Giraldo con cdula 1093218093 en calidad de electricista con matrcula profesional: QN205-114220datos propietario obligatorio Nombre: ALIANZA FIDUCIARIA S.A. cc: 860531315 y tel: 3015883292 solicita punto de conexin para MONTAJE DE GABINETE en el mpio MEDELLN barrio ASOMADERA NO.2 se toma como referencia la direccin CR 28 CL 17 -452 ASOMADERA NO.2 MEDELLN ANTIOQUIA  correo electrnico :alcowat.comercial1gmail.com   ID: b770cbe5-ca9c-458e-8d0c-ac0732956385  USUARIO : jcorreTipo de carga: trifsicoCarga requerida en KVA: 9.6Requiere nieles de cortocircuito: NoNmero total de cuentas: 6Tipo uso: ComercialNiel de tensin: 1Pedido automatico desde solicitud de sericio de energa01-Sep-2025 -- Actualizacion masia por pendientes de atencion WO0000003084835</v>
          </cell>
          <cell r="I29" t="str">
            <v>ORIENTE</v>
          </cell>
        </row>
        <row r="30">
          <cell r="A30">
            <v>23527533</v>
          </cell>
          <cell r="B30" t="str">
            <v>'CR 9 CL 2 -10</v>
          </cell>
          <cell r="C30" t="str">
            <v>MEDELLÍN</v>
          </cell>
          <cell r="D30">
            <v>1036926119</v>
          </cell>
          <cell r="E30" t="str">
            <v>ANDRES MAURICIO GARCIA QUINTERO</v>
          </cell>
          <cell r="F30" t="str">
            <v>-3146940296</v>
          </cell>
          <cell r="G30" t="str">
            <v>Urbano</v>
          </cell>
          <cell r="H30" t="str">
            <v xml:space="preserve"> 01-SEP-2025 09:27:59 -- EPMCRMSVPRD Sr Andrs Mauricio Garcia Quintero cc: 1036926119 solicita PUNTO DE CONEXION anexa la siguiente informacin: Uso del sericio: Proisional Instalaciones actuales: 0Instalaciones existentes a retirar: 0 Instalaciones a futuro: 1 Demanda total en ka: 15 Tipo de carga: Monofsica Tipo de tramite: Montaje de trafo NO requiere nieles de corto-circuito Niel de tensin de la medida: 1 Hay red elctrica cerca al predio: lo que informe el cliente Tipo de solicitud: Nuea Tipo de sericio solicitado: Nuea carga Medelln Parcelacin Cinturn Verde CR 9 CL 2 -10 No de trafo 1413311 id: a8e6272d-c0da-4fad-a2ac-aab4d45e0a1fesolartecPROPIETARIO: Andrs Mauricio Garcia Quinterocc: 1036926119matricula: AN205-118738tel: 3146940296correo: amaurogarciagmail.comPedido automatico desde solicitud de sericio de energa01-Sep-2025 -- Actualizacion masia por pendientes de atencion WO0000003084835</v>
          </cell>
          <cell r="I30" t="str">
            <v>ORIENTE</v>
          </cell>
        </row>
        <row r="31">
          <cell r="A31">
            <v>23527815</v>
          </cell>
          <cell r="B31" t="str">
            <v>'RURAL_053718007000310000_CL 38 CIRC 8 -31</v>
          </cell>
          <cell r="C31" t="str">
            <v>MEDELLÍN</v>
          </cell>
          <cell r="D31">
            <v>901660148</v>
          </cell>
          <cell r="E31" t="str">
            <v>GRUPO MAF SAS</v>
          </cell>
          <cell r="F31" t="str">
            <v>-3118620524</v>
          </cell>
          <cell r="G31" t="str">
            <v>Urbano</v>
          </cell>
          <cell r="H31" t="str">
            <v xml:space="preserve"> 01-SEP-2025 12:23:53 -- EPMCRMSVPRD Sr. Christian Arcon C.C 1020432988 tel:3118620524 MP AN205-120622 correo:christianarconegagmail.com con autorizacin del propietario Grupo MAF sas NIT:901660148-0 representante legal Sra. Luz Beatriz Gomez Rojas C.C 32532159 tel:3135885404solicita punto de conexin por montaje de trafo y gabinetecon demanda futura en KVA 225tipo de carga trifasicasi requiere nieles de cortocircuitode uso comercial y residencialpara 13 medidores en total a futuropara el Mun:medellnBarrio:lauleresdireccin:RURAL053718007000310000CL 38 CIRC 8 -31id:5892b59d-a1c2-4971-8fac-bc1cc1376a78 ccartagsPedido automatico desde solicitud de sericio de energa01-Sep-2025 -- Actualizacion masia por pendientes de atencion WO0000003084835</v>
          </cell>
          <cell r="I31" t="str">
            <v>ORIENTE</v>
          </cell>
        </row>
        <row r="32">
          <cell r="A32">
            <v>23527819</v>
          </cell>
          <cell r="B32" t="str">
            <v>'CL 55 A CR 57 -36 (INTERIOR 142 )</v>
          </cell>
          <cell r="C32" t="str">
            <v>MEDELLÍN</v>
          </cell>
          <cell r="D32">
            <v>70694228</v>
          </cell>
          <cell r="E32" t="str">
            <v>VICTOR HORACIO ZULUAGA BOTERO</v>
          </cell>
          <cell r="F32" t="str">
            <v>2510747-3147498371</v>
          </cell>
          <cell r="G32" t="str">
            <v>Urbano</v>
          </cell>
          <cell r="H32" t="str">
            <v xml:space="preserve"> 01-SEP-2025 12:26:59 -- EPMCRMSVPRD Datos propietario obligatorio Nombre Victor Ignacio Zuluaga Botero cc 70694228 y tel. 3144443575 solicita punto de conexin para AUMENTO DE CAPACIDAD en el mpio Medellin  barrioereda Minorista  se toma como referencia la direccin CL 55 A CR 57 -36 INTERIOR 142 b9310a8c-e5eb-4a69-be7c-7d4be5789465 dsepublaTipo de carga: bifasicoCarga requerida en KVA: 16Requiere nieles de cortocircuito: noNmero total de cuentas :1Tipo uso: comercial Pedido automatico desde solicitud de sericio de energa01-Sep-2025 -- Actualizacion masia por pendientes de atencion WO0000003084835</v>
          </cell>
          <cell r="I32" t="str">
            <v>ORIENTE</v>
          </cell>
        </row>
        <row r="33">
          <cell r="A33">
            <v>23527877</v>
          </cell>
          <cell r="B33" t="str">
            <v>'CR 25 BB CL 56 E -111 (INTERIOR 108 )</v>
          </cell>
          <cell r="C33" t="str">
            <v>MEDELLÍN</v>
          </cell>
          <cell r="D33">
            <v>1000402872</v>
          </cell>
          <cell r="E33" t="str">
            <v>DIVI ESTIVEN MEDINA VELASQUEZ</v>
          </cell>
          <cell r="F33" t="str">
            <v>0-3008723155</v>
          </cell>
          <cell r="G33" t="str">
            <v>Urbano</v>
          </cell>
          <cell r="H33" t="str">
            <v xml:space="preserve"> 01-SEP-2025 13:17:11 -- EPMCRMSVPRD Sr. Juan Gabriel Granado Herrera con cdula 71312491 en calidad de electricista con matrcula profesional: 68046 tel: 3217234199 correo: granadajuan709gmail.com datos propietario obligatorio Nombre Dii Estien Medina Velsquez cc 1000402872 y tel 3008723155 solicita punto de conexin para montaje de gabinete de 10 contadores en el mpio Medelln barrio Enciso El Pinal se toma como referencia la direccin CR 25 BB CL 56 E -111 INTERIOR 108  Tipo de carga: monofsicoCarga requerida en KVA: 40 KVA.Requiere nieles de cortocircuito: NoNmero total de cuentas instalaciones futuras en total: 10Tipo uso: ResidencialNiel de tensin: 1b0fe87f2-e4cb-4947-b1f2-61f2e155f51b jsalalopPedido automatico desde solicitud de sericio de energa01-Sep-2025 -- Actualizacion masia por pendientes de atencion WO0000003084835</v>
          </cell>
          <cell r="I33" t="str">
            <v>ORIENTE</v>
          </cell>
        </row>
        <row r="34">
          <cell r="A34">
            <v>23528333</v>
          </cell>
          <cell r="B34" t="str">
            <v>'CL 10 B CR 28 -79 (INTERIOR 201 )</v>
          </cell>
          <cell r="C34" t="str">
            <v>MEDELLÍN</v>
          </cell>
          <cell r="D34">
            <v>71588933</v>
          </cell>
          <cell r="E34" t="str">
            <v>RUBEN DARIO TAMAYO RODRIGUEZ</v>
          </cell>
          <cell r="F34" t="str">
            <v>2978997-3002065738</v>
          </cell>
          <cell r="G34" t="str">
            <v>Urbano</v>
          </cell>
          <cell r="H34" t="str">
            <v xml:space="preserve"> 01-SEP-2025 17:54:18 -- EPMCRMSVPRD Sr. Rubn dario Tamayo con cdula 71588933 en calidad de electricista con matrcula profesional: 08071 propietario  Daniel elez Fernando  con cc 1045050323  solicita punto de conexin para aumento de capacidad en el mpio Medelln barrio poblado  se toma como referencia la direccin   CL 10 B CR 28 -79INTERIOR 201Tipo de carga:trifsicoCarga requerida en KVA: 45Requiere nieles de cortocircuito: NoNmero total de cuentas 3: niel de tension 1  tel:3002065738 correo:rubendario59hotmail.comtipo de uso residencial  01c22bf0-7db2-4224-8cd5-7a5e138c1729 Dobrmosq   ID:01c22bf0-7db2-4224-8cd5-7a5e138c1729Pedido automatico desde solicitud de sericio de energa01-Sep-2025 -- Actualizacion masia por pendientes de atencion WO0000003084835</v>
          </cell>
          <cell r="I34" t="str">
            <v>ORIENTE</v>
          </cell>
        </row>
        <row r="35">
          <cell r="A35">
            <v>23528342</v>
          </cell>
          <cell r="B35" t="str">
            <v>'CR 56 CL 51 -58 (INTERIOR 201 )</v>
          </cell>
          <cell r="C35" t="str">
            <v>MEDELLÍN</v>
          </cell>
          <cell r="D35">
            <v>900384002</v>
          </cell>
          <cell r="E35" t="str">
            <v>TEXTILES RB</v>
          </cell>
          <cell r="F35" t="str">
            <v>3227733-3113651861</v>
          </cell>
          <cell r="G35" t="str">
            <v>Urbano</v>
          </cell>
          <cell r="H35" t="str">
            <v xml:space="preserve"> 01-SEP-2025 18:30:05 -- EPMCRMSVPRD  Nombre Titular: textiles RB Nit: 9003840027 Tapa o contrato cercano: 12355637 Telfono: 3113651861 Correo: ingcarlosjaragmail.com Estrato: Industrial Municipio: medellin Direccin: CR 56 CL 51 -58 INTERIOR 201  Id: 323f33fe-5b94-4013-bcf1-308bb6d9588b Usuario: mcastgar Nombre Electricista: Carlos Jaramillo Tarjeta tcnica: 0520521730  CC: 71590457 Correo: ingcarlosjaragmail.com Telfono: 3113651861Obseraciones: Sr. Carlos Jaramillo con cdula 71590457 en calidad de electricista con matrcula profesional: 0520521730      solicita Punto de Conexin para  la instalacin es industrial.  en el Municipio: medellin barrioereda: san benito     Estrato: industrial  se toma como referencia la direccin:CR 56 CL 51 -58 INTERIOR 201     Id: 323f33fe-5b94-4013-bcf1-308bb6d9588b   Usuario: Mcastgar Tipo de carga monofsico o trifasica : trifasica Carga requerida en KVA: 30 ka Requiere nieles de cortocircuito: no Tipo de iienda: Comercial  Residencial o para que: industrial Nmero total de cuentas instalaciones futuras en total: 3 nueos y 19 existentes niel de tensin: 220 Pedido automatico desde solicitud de sericio de energa01-Sep-2025 -- Actualizacion masia por pendientes de atencion WO0000003084835</v>
          </cell>
          <cell r="I35" t="str">
            <v>ORIENTE</v>
          </cell>
        </row>
        <row r="36">
          <cell r="A36">
            <v>23531822</v>
          </cell>
          <cell r="B36" t="str">
            <v>'CL 9 CR 40 -29'</v>
          </cell>
          <cell r="C36" t="str">
            <v>Medellín</v>
          </cell>
          <cell r="D36">
            <v>800027617</v>
          </cell>
          <cell r="E36" t="str">
            <v>MENSULA SAS</v>
          </cell>
          <cell r="F36" t="str">
            <v>2667469-3188590888</v>
          </cell>
          <cell r="G36" t="str">
            <v>URBANA</v>
          </cell>
          <cell r="H36" t="str">
            <v xml:space="preserve"> 04-SEP-2025 15:58:01 -- EPMCRMSVPRD Sr. Gabriel Londoño con cdula 71660308 en calidad de electricista con matrcula profesional: AN205-1513 3188590888 londonogabriel2gmail.com datos propietario obligatorio Nombre Mensula SAS nit 800027617  y tel. 3188590888   solicita punto de conexin para INSTALACION DE TRANSFORMADOR PROVISIONAL DE OBRA en el mpio Medellin   barrio Poblado se toma como referencia la direccin CL 9 CR 40 -293fa1d7c3-ba91-4411-8eb2-809679fd7b46 dsepubla Tipo de carga:trifsicoCarga requerida en KVA: 150Requiere nieles de cortocircuito:NONmero total de cuentas:2Tipo uso: INDUSTRIALPedido automatico desde solicitud de sericio de energa</v>
          </cell>
          <cell r="I36" t="str">
            <v>ORIENTE</v>
          </cell>
        </row>
        <row r="37">
          <cell r="A37">
            <v>23531398</v>
          </cell>
          <cell r="B37" t="str">
            <v>'CR 43 E CL 11 A -20'</v>
          </cell>
          <cell r="C37" t="str">
            <v>Medellín</v>
          </cell>
          <cell r="D37">
            <v>410746</v>
          </cell>
          <cell r="E37" t="str">
            <v>JOEL PABLO ARGUELLO</v>
          </cell>
          <cell r="F37" t="str">
            <v>5802150-3122950829</v>
          </cell>
          <cell r="G37" t="str">
            <v>URBANA</v>
          </cell>
          <cell r="H37" t="str">
            <v xml:space="preserve"> 04-SEP-2025 10:08:35 -- EPMCRMSVPRD Sr. Maribel Torres Cañas con cdula 43578441 en calidad de electricista con matrcula profesional: 2208datos propietario obligatorio Nombre Joel Pablo Arguello cc 410746 y tel 3122950829. solicita punto de conexin para aumento de capacidad para un local esta la acometida en 8 y la requiere a 4 en el mpio MEDELLN barrio MANILA se toma como referencia la direccin CR 43 E CL 11 A -20 MANILA MEDELLN ANTIOQUIATipo de carga: monofsicoCarga requerida en KVA: 16Requiere nieles de cortocircuito: NoNmero total de cuentas instalaciones futuras en total: 1Tipo uso: ComercialNiel de tensin: 1Pedido automatico desde solicitud de sericio de energa</v>
          </cell>
          <cell r="I37" t="str">
            <v>ORIENTE</v>
          </cell>
        </row>
        <row r="38">
          <cell r="A38">
            <v>23531606</v>
          </cell>
          <cell r="B38" t="str">
            <v>'CR 32 CL 36 A -3'</v>
          </cell>
          <cell r="C38" t="str">
            <v>Medellín</v>
          </cell>
          <cell r="D38">
            <v>1152196349</v>
          </cell>
          <cell r="E38" t="str">
            <v>JUAN FELIPE MARTINEZ GOMEZ</v>
          </cell>
          <cell r="F38" t="str">
            <v xml:space="preserve"> -3103920461</v>
          </cell>
          <cell r="G38" t="str">
            <v>URBANA</v>
          </cell>
          <cell r="H38" t="str">
            <v xml:space="preserve"> </v>
          </cell>
          <cell r="I38" t="str">
            <v>ORIENTE</v>
          </cell>
        </row>
        <row r="39">
          <cell r="A39">
            <v>23531914</v>
          </cell>
          <cell r="B39" t="str">
            <v>'CL 36 CR 53 -67'</v>
          </cell>
          <cell r="C39" t="str">
            <v>Medellín</v>
          </cell>
          <cell r="D39">
            <v>8909049961</v>
          </cell>
          <cell r="E39" t="str">
            <v>Empresas Publicas De Medellin Esp</v>
          </cell>
          <cell r="F39" t="str">
            <v>3808080-3107805340</v>
          </cell>
          <cell r="G39" t="str">
            <v>URBANA</v>
          </cell>
          <cell r="H39" t="str">
            <v xml:space="preserve"> 04-SEP-2025 20:52:03 -- EPMCRMSVPRD Sr. Juan Felipe Cataño con cdula 15505027 en calidad de electricista con matrcula profesional: AN205-28431 tel: 3107805340 correo: ingenieria3ilux.com.co  datos propietario obligatorio Nombre EPM nit 8909049961 y tel 5600590  solicita punto de conexin para diminucin de capacidad actual 800 KVA y requiere 400 KVA en el mpio Medelln barrio Exposiciones se toma como referencia la direccin CL 36 CR 53 -67Tipo de carga: trifsicoCarga requerida en KVA: 400 KVARequiere nieles de cortocircuito: SiNmero total de cuentas instalaciones futuras en total: 1Tipo uso: ComercialNiel de tensin: 160de7329-15e4-4182-a93d-2cbd7304e5f7 jsalalopPedido automatico desde solicitud de sericio de energa</v>
          </cell>
          <cell r="I39" t="str">
            <v>ORIENTE</v>
          </cell>
        </row>
        <row r="40">
          <cell r="A40">
            <v>23528718</v>
          </cell>
          <cell r="B40" t="str">
            <v>'CL 47 CR 2 BB -20'</v>
          </cell>
          <cell r="C40" t="str">
            <v>Medellín</v>
          </cell>
          <cell r="D40">
            <v>71371076</v>
          </cell>
          <cell r="E40" t="str">
            <v>Darwin Cuadros Serna</v>
          </cell>
          <cell r="F40" t="str">
            <v>2267275-3243398838</v>
          </cell>
          <cell r="G40" t="str">
            <v>URBANA</v>
          </cell>
          <cell r="H40" t="str">
            <v xml:space="preserve"> 02-SEP-2025 10:11:39 -- EPMCRMSVPRD Sr.  alcy Arango     con cdula 71190669 tel : 3243398838 correo :  alcyarango4gmail.com   en calidad de electricista con matrcula profesional: CPNTEL28510-71190669 datos propietario obligatorio Nombre:  Darwin Cuadros Serna  cc: 71371076   y tel.3243398838  solicita  punto de conexin para montaje de gabinete   en el mpio medellin  barrio prado centro  se toma como referencia la direccin  cl 47 cr 2 bb -20  id 0aa94890-08fd-4367-b75d-bc342a752fc2 lasquem Tipo de carga: monofsicoCarga requerida en KVA: 8Requiere nieles de cortocircuito: NoNmero total de cuentas instalaciones futuras en total: 3Tipo uso: residencial  Niel de tensin: 1Pedido automatico desde solicitud de sericio de energa</v>
          </cell>
          <cell r="I40" t="str">
            <v>ORIENTE</v>
          </cell>
        </row>
        <row r="41">
          <cell r="A41">
            <v>23532290</v>
          </cell>
          <cell r="B41" t="str">
            <v>'CL 54 CR 53 -12 (INTERIOR 402 )'</v>
          </cell>
          <cell r="C41" t="str">
            <v>Medellín</v>
          </cell>
          <cell r="D41">
            <v>98574846</v>
          </cell>
          <cell r="E41" t="str">
            <v>Rodrigo Antonio Moreno Restrepo</v>
          </cell>
          <cell r="F41" t="str">
            <v xml:space="preserve"> -3136360310</v>
          </cell>
          <cell r="G41" t="str">
            <v>URBANA</v>
          </cell>
          <cell r="H41" t="str">
            <v xml:space="preserve"> 05-SEP-2025 10:11:26 -- EPMCRMSVPRD Hugo de Jess Gutirrez Snchez con CC: 71726498 Tel: 3136360310 Correo gutierrezsanchez71726gmail.com. en calidad de elctrico a cargo se comunica solicitando punto de conexin para el montaje de un gabinete con 3 medidores entre ellos 2 existentes y 1 a futuro todos de uso residencial no requiere nieles de corto circuito Demanda furura en KVA 5 Tipo de carga Monofsico para el Mpo Medelln CL 54 CR 53 -12 INTERIOR 402   Barrio Tjelo Datos del propietario Sr Rodrigo Antonio Moreno Restrepo con cc 98574846 Id: a700a764-af65-4cee-8ec4-aefcfc5ec018 atuberqu Pedido automatico desde solicitud de sericio de energa</v>
          </cell>
          <cell r="I41" t="str">
            <v>ORIENTE</v>
          </cell>
        </row>
        <row r="42">
          <cell r="A42">
            <v>23488027</v>
          </cell>
          <cell r="B42" t="str">
            <v>'CL 65 CR 56 A -67'</v>
          </cell>
          <cell r="C42" t="str">
            <v>Medellín</v>
          </cell>
          <cell r="D42">
            <v>890904996</v>
          </cell>
          <cell r="E42" t="str">
            <v xml:space="preserve"> </v>
          </cell>
          <cell r="F42" t="str">
            <v>4444115-3122081282</v>
          </cell>
          <cell r="G42" t="str">
            <v>URBANA</v>
          </cell>
          <cell r="H42" t="str">
            <v xml:space="preserve"> 03-SEP-2025 17:19:36 -- EPMCRMSVPRD Sr. Norbey Quintero con cdula 8465339 en calidad de electricista con matrcula profesional: An205-104911  propietario EPM Aguas CC : 890904996-1  solicita punto de conexin para Instalacin nuea zona parrilla en el municipio Medelln B el chagualo se toma como referencia la direccin CL 65 CR 56 A -66 tipo de carga: monofsico demanda futura en KVA: 8 nmero de instalaciones futuras en total 1  tipo uso Comercial tel 3122081282 ID 032cdba2-6ec1-4441-9659-c8e0d5c42048 CHENAGIPedido automatico desde solicitud de sericio de energase comunica el sr norbey Andrey quintero con cc 8465339 solicitando reconsideracin para el ped- 3426473 indica es por reubicacin del pc correo:ingenieraks3.com.co2942212e-be04-48d5-baa3-41c770e6f01b dobrmosq Pedido automatico desde solicitud de sericio de energa</v>
          </cell>
          <cell r="I42" t="str">
            <v>ORIENTE</v>
          </cell>
        </row>
        <row r="43">
          <cell r="A43">
            <v>23483602</v>
          </cell>
          <cell r="B43" t="str">
            <v>'CR 50 C CL 61 -50 (INTERIOR 101 )'</v>
          </cell>
          <cell r="C43" t="str">
            <v>Medellín</v>
          </cell>
          <cell r="D43" t="str">
            <v xml:space="preserve"> </v>
          </cell>
          <cell r="E43" t="str">
            <v xml:space="preserve"> </v>
          </cell>
          <cell r="F43" t="str">
            <v>2063803-3104275381</v>
          </cell>
          <cell r="G43" t="str">
            <v>URBANA</v>
          </cell>
          <cell r="H43" t="str">
            <v xml:space="preserve"> 02-SEP-2025 09:44:01 -- EPMCRMSVPRD Sr.  alcy Arango     con cdula 71190669 tel : 3243398838 correo :  alcyarango4gmail.com   en calidad de electricista con matrcula profesional: CPNTEL28510-71190669 datos propietario obligatorio Nombre:  Ian Alberto Serna Ramirez  cc:98559467  y tel.3104275381 solicita reconsideracin punto de conexin 23483602 para aumento de capacidad de  8 a numero 6  en el mpio medellin  barrio prado centro  se toma como referencia la direccin CR 50 C CL 61 -50 INTERIOR 101   id 0aa94890-08fd-4367-b75d-bc342a752fc2 lasquem Tipo de carga: monofsicoCarga requerida en KVA: 5Requiere nieles de cortocircuito: NoNmero total de cuentas instalaciones futuras en total: 1Tipo uso: comersial Niel de tensin: 1Pedido automatico desde solicitud de sericio de energa</v>
          </cell>
          <cell r="I43" t="str">
            <v>ORIENTE</v>
          </cell>
        </row>
        <row r="44">
          <cell r="A44">
            <v>23528981</v>
          </cell>
          <cell r="B44" t="str">
            <v>'RURAL_122018110800000000_122018110800000000'</v>
          </cell>
          <cell r="C44" t="str">
            <v>Medellín</v>
          </cell>
          <cell r="D44">
            <v>43155648</v>
          </cell>
          <cell r="E44" t="str">
            <v>Paula Andrea Gutierrez Isaza</v>
          </cell>
          <cell r="F44" t="str">
            <v xml:space="preserve"> -3007752827</v>
          </cell>
          <cell r="G44" t="str">
            <v>RURAL</v>
          </cell>
          <cell r="H44" t="str">
            <v xml:space="preserve"> </v>
          </cell>
          <cell r="I44" t="str">
            <v>ORIENTE</v>
          </cell>
        </row>
        <row r="45">
          <cell r="A45">
            <v>23528588</v>
          </cell>
          <cell r="B45" t="str">
            <v>'RURAL_126013300000000000_CR 22 CL 16-4 (0732)'</v>
          </cell>
          <cell r="C45" t="str">
            <v>Medellín</v>
          </cell>
          <cell r="D45">
            <v>98555467</v>
          </cell>
          <cell r="E45" t="str">
            <v>CARLOS ANDRES VILLAMIZAR MUÑOZ</v>
          </cell>
          <cell r="F45" t="str">
            <v xml:space="preserve"> -3117968418</v>
          </cell>
          <cell r="G45" t="str">
            <v>RURAL</v>
          </cell>
          <cell r="H45" t="str">
            <v xml:space="preserve"> 02-SEP-2025 08:34:03 -- EPMCRMSVPRD Sr.Carlos andres Villamizar con cdula 98555467 en calidad de electricista con matrcula profesional: 10991223 datos propietario Jorge andres Montoya gomez con cc  1007304273 . solicita punto de conexin para instalacion nuea para montaje de gabinete en el mpio medellin poblado  se toma como referencia la direccin CR 22 CL 16 -4casa 72 ubr milrador del pobladoTipo de carga: monofsicoCarga requerida en KVA: 17Requiere nieles de cortocircuito: NoNmero total de cuentas 1Tipo uso:residencial tel: 3117968418 correo:caillamizargmail.comNiel de tensin: 1   eb2f2242-41c7-4422-a4ef-305efe3d5484 dobrmosqPedido automatico desde solicitud de sericio de energa</v>
          </cell>
          <cell r="I45" t="str">
            <v>ORIENTE</v>
          </cell>
        </row>
        <row r="46">
          <cell r="A46">
            <v>23529873</v>
          </cell>
          <cell r="B46" t="str">
            <v>'CR 48 CL 100 C SUR -'</v>
          </cell>
          <cell r="C46" t="str">
            <v>Caldas</v>
          </cell>
          <cell r="D46">
            <v>890980447</v>
          </cell>
          <cell r="E46" t="str">
            <v>MUNICIPIO DE CALDAS</v>
          </cell>
          <cell r="F46" t="str">
            <v>3788500-3116727987</v>
          </cell>
          <cell r="G46" t="str">
            <v>URBANA</v>
          </cell>
          <cell r="H46" t="str">
            <v xml:space="preserve"> 03-SEP-2025 08:22:36 -- EAVENDAN Radicado 20250120162994 de Carlos Mario Gairia secretario de despacho municipio de Caldas solicita disponibilidad del sericio de energa para el proyecto Estudios diseños adquisicin implementacin y modernizacin de la cobertura del circuito cerrado de teleisin - sistema integrado de emergencias y seguridad SIES municipio de Caldas esto con el fin de energizar los puntos de cmara y se permita el uso de la infraestructura para el medio de transmisin fibra ptica</v>
          </cell>
          <cell r="I46" t="str">
            <v>SUR</v>
          </cell>
        </row>
        <row r="47">
          <cell r="A47">
            <v>23532355</v>
          </cell>
          <cell r="B47" t="str">
            <v>'CL 129 SUR CR 56 -61 (INTERIOR 308 )'</v>
          </cell>
          <cell r="C47" t="str">
            <v>Caldas</v>
          </cell>
          <cell r="D47">
            <v>71228454</v>
          </cell>
          <cell r="E47" t="str">
            <v>Mauricio Andres Hurtado Mazo</v>
          </cell>
          <cell r="F47" t="str">
            <v>5883313-3193161688</v>
          </cell>
          <cell r="G47" t="str">
            <v>URBANA</v>
          </cell>
          <cell r="H47" t="str">
            <v xml:space="preserve"> 05-SEP-2025 10:59:17 -- WSUAREBE Presentan solicitud de factibilidad punto de conexin para legalizar sericio de energa en un tercer piso existe instalado gabinete de 6 puestos pero hasta el tercer piso ser instalado faor llamar a 3193341688 - 5883313.</v>
          </cell>
          <cell r="I47" t="str">
            <v>SUR</v>
          </cell>
        </row>
        <row r="48">
          <cell r="A48">
            <v>23531791</v>
          </cell>
          <cell r="B48" t="str">
            <v>'CL 132 A SUR CR 47 -10 (INTERIOR 301 )'</v>
          </cell>
          <cell r="C48" t="str">
            <v>Caldas</v>
          </cell>
          <cell r="D48">
            <v>43478395</v>
          </cell>
          <cell r="E48" t="str">
            <v>Irma Luz Escobar Angel</v>
          </cell>
          <cell r="F48" t="str">
            <v xml:space="preserve"> -3128295134</v>
          </cell>
          <cell r="G48" t="str">
            <v>URBANA</v>
          </cell>
          <cell r="H48" t="str">
            <v xml:space="preserve"> 04-SEP-2025 15:34:04 -- EPMCRMSVPRD Sr. Desiderio Cuero con cdula 15251978 correo en calidad de electricistadatos propietario obligatorio Nombre Irma Luz Escobar Angel cc 43478395 y tel 3102940791  instalacin de gabinete en el mpio Caldas barrio La Playita se toma como referencia la direccin CL 132 A SUR CR 47 -10 INTERIOR 301 Tipo de carga: monofsicotrifsicoDemanda futura en KVA: 2No requiere nieles de cortocircuitoNmero de instalaciones actuales 2 y futuras 5 tipo uso residencialTipo de sericio solicitado: Nuea cargaHay red elctrica cercana al predio: SiDistancia en metros: 5tel 3128295134 id aaf4a323-7002-4322-9427-1f63fac80244 login mgomezPedido automatico desde solicitud de sericio de energa</v>
          </cell>
          <cell r="I48" t="str">
            <v>SUR</v>
          </cell>
        </row>
        <row r="49">
          <cell r="A49">
            <v>23531402</v>
          </cell>
          <cell r="B49" t="str">
            <v>'RURAL_161023030000000401_161023030000000401'</v>
          </cell>
          <cell r="C49" t="str">
            <v>Caldas</v>
          </cell>
          <cell r="D49">
            <v>3662972</v>
          </cell>
          <cell r="E49" t="str">
            <v>Fray Edilson Mazo Martinez</v>
          </cell>
          <cell r="F49" t="str">
            <v xml:space="preserve"> -3104531517</v>
          </cell>
          <cell r="G49" t="str">
            <v>RURAL</v>
          </cell>
          <cell r="H49" t="str">
            <v xml:space="preserve"> 04-SEP-2025 10:12:54 -- EPMCRMSVPRD Fray Edilson Mazo Martinez C.C 3662972 en calidad de propietario solicita legalizar sericio de energa para la direccin RURAL161023030000000301161023030000000301 Municipio de Caldas Vereda la chuscala presenta solicitud C-024 firmada y diligenciada copia de la cdula declaracin de cumplimiento RETIE copia de la tarjeta profesional y cdula del electricista y factura del ecino contrato nmero 13187446. Celular 3104531517 usuario solicita ser contactado antes de la isita.Pedido automatico desde solicitud de sericio de energa</v>
          </cell>
          <cell r="I49" t="str">
            <v>SUR</v>
          </cell>
        </row>
        <row r="50">
          <cell r="A50">
            <v>23531136</v>
          </cell>
          <cell r="B50" t="str">
            <v>'RURAL_161096019000000004_Prov.Vda La Salada Vía Ja'</v>
          </cell>
          <cell r="C50" t="str">
            <v>Caldas</v>
          </cell>
          <cell r="D50">
            <v>98628677</v>
          </cell>
          <cell r="E50" t="str">
            <v>Alex Ospina</v>
          </cell>
          <cell r="F50" t="str">
            <v xml:space="preserve"> -3014304566</v>
          </cell>
          <cell r="G50" t="str">
            <v>RURAL</v>
          </cell>
          <cell r="H50" t="str">
            <v xml:space="preserve"> 04-SEP-2025 07:17:06 -- EPMCRMSVPRD Segn radicado 20250120164408e solicita factibilidad de punto de conexin  para el sericio de energa de la Planta de Tratamiento de Agua Potable PTAP de la ereda La Salada del municipio de Caldas Antioquia ubicada en la ia jacodromo subiendo por calle ieja 200 mts despus del deposito de contenedores plasticos para lo cual se anexa el formato de solicitud de disponibilidad de energa.  Contacto: Alex Ospina Cel: 3014304566 Email: alexospina2002yahoo.comPedido automatico desde solicitud de sericio de energa</v>
          </cell>
          <cell r="I50" t="str">
            <v>SUR</v>
          </cell>
        </row>
        <row r="51">
          <cell r="A51">
            <v>23297339</v>
          </cell>
          <cell r="B51" t="str">
            <v>'CR 48 CL 30 A SUR -</v>
          </cell>
          <cell r="C51" t="str">
            <v>ENVIGADO</v>
          </cell>
          <cell r="D51">
            <v>901036851</v>
          </cell>
          <cell r="E51" t="str">
            <v>I-SERV</v>
          </cell>
          <cell r="F51" t="str">
            <v>4447068-3182631568</v>
          </cell>
          <cell r="G51" t="str">
            <v>Urbano</v>
          </cell>
          <cell r="H51" t="str">
            <v xml:space="preserve"> 29-AUG-2025 11:04:45 -- EPMCRMSVPRD Cliente requiere reconsideracin del pedido PED-3107563-B2K9 - 23297339 por cambio de ubicacion del punto. Se solicita punto de conexin para subestacin interior de 300kVA proyecto residencial Ztizen.Pedido automatico desde solicitud de sericio de energa01-Sep-2025 -- Actualizacion masia por pendientes de atencion WO0000003084835</v>
          </cell>
          <cell r="I51" t="str">
            <v>SUR</v>
          </cell>
        </row>
        <row r="52">
          <cell r="A52">
            <v>23526688</v>
          </cell>
          <cell r="B52" t="str">
            <v>'CL 37 SUR CR 45 B -27</v>
          </cell>
          <cell r="C52" t="str">
            <v>ENVIGADO</v>
          </cell>
          <cell r="D52">
            <v>890907106</v>
          </cell>
          <cell r="E52" t="str">
            <v>MUNICIPIO ENVIGADO</v>
          </cell>
          <cell r="F52" t="str">
            <v>3394064-3014304566</v>
          </cell>
          <cell r="G52" t="str">
            <v>Urbano</v>
          </cell>
          <cell r="H52" t="str">
            <v xml:space="preserve"> 29-AUG-2025 13:55:20 -- EPMCRMSVPRD Señor: Alex Ospina    con cedula: 98628677  Solicita con punto de conexin para: nstalarn cargas especiales o aforada Alumbrado publico   en la direccin: CL 37 SUR CR 45 B -27 contrato o ruta: Municipio: Enigado  barrio Alcala Contrato  13117833 telfono:  3014304566   Correo electrnico: alexospina2002yahoo.com. Informacin tcnica:  requiere nieles de corto circuito: NO  tipo de carga: Monofasica La demanda futura en KVA: 9.6 Monofascia Sericio: Oficial Instalaciones actuales: 0. Instalaciones a futuro: 5   Propietario MUNICIPIO ENVIGADO  Nit  890907106-5 9c15a0bf-9737-4eb1-850c-4cc506bc7f17   ID Mgutielu ANS  Pedido automatico desde solicitud de sericio de energa01-Sep-2025 -- Actualizacion masia por pendientes de atencion WO0000003084835</v>
          </cell>
          <cell r="I52" t="str">
            <v>SUR</v>
          </cell>
        </row>
        <row r="53">
          <cell r="A53">
            <v>23526802</v>
          </cell>
          <cell r="B53" t="str">
            <v>'RURAL_125004765400000012_INT7 CL 23 SUR CR 3 -239</v>
          </cell>
          <cell r="C53" t="str">
            <v>ENVIGADO</v>
          </cell>
          <cell r="D53">
            <v>1017156293</v>
          </cell>
          <cell r="E53" t="str">
            <v>LAURA MARIA VASQUEZ SANDOVAL</v>
          </cell>
          <cell r="F53" t="str">
            <v>-3167538163</v>
          </cell>
          <cell r="G53" t="str">
            <v>Rural</v>
          </cell>
          <cell r="H53" t="str">
            <v xml:space="preserve"> 29-AUG-2025 15:41:36 -- EPMCRMSVPRD Luis Miguel Pelez Quintero cc 4519318 Tp QN205-69844  tel 3167538163  correo: mpelaezohming.co  factibilidad sericio nueo lote 43 demanda futura ka 20 -uso residencial- Numero instalacin actuales y totales 1 - si nieles corto circuito- carga monofsica Enigado parcelacin casa ieja contrato 12999426 RURAL125004765400000012INT7 CL 23 SUR CR 3 -239 ENVIGADO  propietario: Laura Maria Vsquez Sandoal cc 1017156293 -3167538163  3167538163  id cda1cabf-11b3-467a-95a6-585d9d5a7273  amejale Pedido automatico desde solicitud de sericio de energa01-Sep-2025 -- Actualizacion masia por pendientes de atencion WO0000003084835</v>
          </cell>
          <cell r="I53" t="str">
            <v>SUR</v>
          </cell>
        </row>
        <row r="54">
          <cell r="A54">
            <v>23507847</v>
          </cell>
          <cell r="B54" t="str">
            <v>'RURAL_125000072000000128_LAS PALMAS ENVIGADO</v>
          </cell>
          <cell r="C54" t="str">
            <v>ENVIGADO</v>
          </cell>
          <cell r="D54">
            <v>4519318</v>
          </cell>
          <cell r="E54" t="str">
            <v>LUIS MIGUEL PELAEZ QUINTERO</v>
          </cell>
          <cell r="F54" t="str">
            <v>-3167538163</v>
          </cell>
          <cell r="G54" t="str">
            <v>Rural</v>
          </cell>
          <cell r="H54" t="str">
            <v xml:space="preserve"> 29-AUG-2025 15:53:32 -- EPMCRMSVPRD Sr.Luis Miguel Pelez Quintero con cdula 4519318  en calidad de electricista con matrcula profesional QN 20569844 telefono:3167538163 correo:mpelaezohming.co solicita un certificado de disponibilidad del sericio en el Enigado parcelacin illas de la candelaria lote 60 se toma como referencia la direccin:RURAL125000072000000128LAS PALMAS ENVIGADOsolicita reconsiderar  23507847 Ealuar aumento de capacidad  para el trafo existente para suplir la carga q se requiere  Tipo de carga: monofsicoCarga requerida en KVA: 37.5Requiere nieles de cortocircuito: SiNmero total de cuentas instalaciones futuras en total: 1Tipo uso: residencialNiel de tensin: 1id cda1cabf-11b3-467a-95a6-585d9d5a7273 amejale Pedido automatico desde solicitud de sericio de energa01-Sep-2025 -- Actualizacion masia por pendientes de atencion WO0000003084835</v>
          </cell>
          <cell r="I54" t="str">
            <v>SUR</v>
          </cell>
        </row>
        <row r="55">
          <cell r="A55">
            <v>23527753</v>
          </cell>
          <cell r="B55" t="str">
            <v>'CL 26 SUR CR 23 A -11 (INTERIOR 1 )</v>
          </cell>
          <cell r="C55" t="str">
            <v>ENVIGADO</v>
          </cell>
          <cell r="D55">
            <v>1039446077</v>
          </cell>
          <cell r="E55" t="str">
            <v>RICARDO YEPES ARISTIZABAL</v>
          </cell>
          <cell r="F55" t="str">
            <v>4483149-3000739309</v>
          </cell>
          <cell r="G55" t="str">
            <v>Urbano</v>
          </cell>
          <cell r="H55" t="str">
            <v xml:space="preserve"> 01-SEP-2025 11:32:01 -- EPMCRMSVPRD Se solicita punto de conexin para le inmueble ubicado en la direccin CL 26 SUR CR 23 A -11 INTERIOR 1  contrato 11270736.a nombre de Ricardo Yepez Aristizabal quien tiene representacin legal con personera Jurdica  sobre las zonas comunes del inmueble Condominio La Ceiba.Pedido automatico desde solicitud de sericio de energa01-Sep-2025 -- Actualizacion masia por pendientes de atencion WO0000003084835</v>
          </cell>
          <cell r="I55" t="str">
            <v>SUR</v>
          </cell>
        </row>
        <row r="56">
          <cell r="A56">
            <v>23527830</v>
          </cell>
          <cell r="B56" t="str">
            <v>'RURAL_125004504000000000_CR 3 CL 22 SR 109(IN 790)</v>
          </cell>
          <cell r="C56" t="str">
            <v>ENVIGADO</v>
          </cell>
          <cell r="D56">
            <v>71374492</v>
          </cell>
          <cell r="E56" t="str">
            <v>ROBINSON ANDRES RODRIGUEZ CORRAL</v>
          </cell>
          <cell r="F56" t="str">
            <v>5836653-3142037751</v>
          </cell>
          <cell r="G56" t="str">
            <v>Rural</v>
          </cell>
          <cell r="H56" t="str">
            <v xml:space="preserve"> 01-SEP-2025 12:41:31 -- EPMCRMSVPRD Caso 83752 - 12:30 p.m. 1092025 Nombre Titular: Robinson Andrs Rodriguez Corral   CC: 71374492 Tapa o contrato cercano: 11255749 Telfono: 3142037751 Correo: dtabares918gmail.com Estrato: 2 Municipio: Enigado Direccin: RURAL125004504000000000CR 3 CL 22 SR 109IN 790 Id: 9ecf44df-370c-46a5-9711-46b767d64c4e Usuario: mcastgar Nombre Electricista: Daid Tabares Tarjeta tcnica: 105490 CC: 1001505605 Correo:dtabares918gmail.com Telfono: 3142037751 Obseraciones: Sr. Daid Tabares  con cdula 105490 en calidad de electricista con matrcula profesional: 105490      solicita Punto de Conexin para Proisional de obra para instalacin industrial.  en el Municipio: Enigado barrioereda: Uniersidad de ingenieros de antioquia     Estrato: 2  se toma como referencia la direccin:RURAL125004504000000000CR 3 CL 22 SR 109IN 790    Id: 9ecf44df-370c-46a5-9711-46b767d64c4e     Usuario: mcastgar Tipo de carga monofsico o trifasica : monofsico  Carga requerida en KVA:  8 Requiere nieles de cortocircuito: No Tipo de iienda: Comercial  Residencial o para que: Residencial niel de tensin: 1Pedido automatico desde solicitud de sericio de energa01-Sep-2025 -- Actualizacion masia por pendientes de atencion WO0000003084835</v>
          </cell>
          <cell r="I56" t="str">
            <v>SUR</v>
          </cell>
        </row>
        <row r="57">
          <cell r="A57">
            <v>23507480</v>
          </cell>
          <cell r="B57" t="str">
            <v>'CL 49 SUR CR 43 A -26'</v>
          </cell>
          <cell r="C57" t="str">
            <v>Envigado</v>
          </cell>
          <cell r="D57">
            <v>43843671</v>
          </cell>
          <cell r="E57" t="str">
            <v>DEISER ELENA BOTERO</v>
          </cell>
          <cell r="F57" t="str">
            <v>3221755-3226192294</v>
          </cell>
          <cell r="G57" t="str">
            <v>URBANA</v>
          </cell>
          <cell r="H57" t="str">
            <v xml:space="preserve"> 02-SEP-2025 12:29:32 -- EPMCRMSVPRD  datos del elctrico : Daniel Zuluaga    cc: 1036657227  telfono: 3226192294   matricula profesional : AN205-177388datos del propietario : DEISER ELENA BOTERO    cc: 43843671     solicita punto de conexin para reconsideracin las dos instalaciones se piensan independizar en el mismo contador que queden dos contadores  numero de soli : 23507480    en el mpio: enigado     se toma como referencia la direccin :CL 49 SUR CR 43 A -26 correo electrnico : danielzuluagaramirez95gmail.com id:51877644-9078-46c3-8de8-27316ea6e01b  usuario : mmontoyl Tipo de carga: monofsicotrifsico : trifasico        Carga requerida en KVA: 35Requiere nieles de cortocircuito: SiNo : si       Nmero total e cuentas instalaciones futuras en total:1    Tipo uso: industrial             Niel de tensin : 1 Pedido automatico desde solicitud de sericio de energa</v>
          </cell>
          <cell r="I57" t="str">
            <v>SUR</v>
          </cell>
        </row>
        <row r="58">
          <cell r="A58">
            <v>23532383</v>
          </cell>
          <cell r="B58" t="str">
            <v>'RURAL_125001205000000000_LAS PALMAS ENVIGADO'</v>
          </cell>
          <cell r="C58" t="str">
            <v>Envigado</v>
          </cell>
          <cell r="D58">
            <v>1037641992</v>
          </cell>
          <cell r="E58" t="str">
            <v>Juan Sebastian Brito Vidal</v>
          </cell>
          <cell r="F58" t="str">
            <v xml:space="preserve"> -3004555128</v>
          </cell>
          <cell r="G58" t="str">
            <v>RURAL</v>
          </cell>
          <cell r="H58" t="str">
            <v xml:space="preserve"> 05-SEP-2025 11:18:53 -- EPMCRMSVPRD Caso 84459 - 11:08 a.m. 5092025Sr. JUAN SEBASTIAN BRITO VIDAL con cdula 1037641992 en calidad de solicitante  Datos del propietario Nombre: INVERSIONES AT UMBRIA SAS - cc: 900360076 y tel: 6043860157  solicita disponibilidad del sericio para generar trmite de licencia de construccin ante curadura en el mpio Enigado Las palmas - al lado del colegio el Fontan sobre la a la acuarela se toma como referencia la direccin RURAL125001205000000000LAS PALMAS ENVIGADO -tel: 3004555128 - Correo:  juan.britogndw.co - notificacionesgndw.co - id: d555926f-8011-4bb6-b107-953a9de6c20b - yholggPedido automatico desde solicitud de sericio de energa</v>
          </cell>
          <cell r="I58" t="str">
            <v>SUR</v>
          </cell>
        </row>
        <row r="59">
          <cell r="A59">
            <v>23528819</v>
          </cell>
          <cell r="B59" t="str">
            <v>'RURAL_125002210400000000_CL 24 SUR CR 7-45'</v>
          </cell>
          <cell r="C59" t="str">
            <v>Envigado</v>
          </cell>
          <cell r="D59">
            <v>71739277</v>
          </cell>
          <cell r="E59" t="str">
            <v>Alejandro Prieto Uribe</v>
          </cell>
          <cell r="F59" t="str">
            <v>5795830-3205254241</v>
          </cell>
          <cell r="G59" t="str">
            <v>RURAL</v>
          </cell>
          <cell r="H59" t="str">
            <v xml:space="preserve"> 02-SEP-2025 10:51:01 -- EPMCRMSVPRD Elctrico: Alejandro Castro  con cedula: 1036940855.  Solicita con punto de conexin para montaje de gabinete  en la direccin: RURAL125002210400000000CL 24 SUR CR 7-45  contrato o ruta: 12545961  Municipio: Enigado barrio o ereda: Parcelacin Arrayanes  telfono: 3205254241   Correo electrnico: castroalzatealejandrogmail.com. Informacin tcnica: requiere nieles de corto circuito: NO  tipo de carga: Monofasica La demanda futura en KVA: 24 Sericio: Proisional Instalaciones actuales: 0. Instalaciones a futuro: 1 Estrato socioeconmico: 5  Propietario: Alejandro Prieto Uribe   Cedula: 71739277 telfono: 3004594073  ID 04a55cc4-68f1-4bfc-9967-7c249c7b4d2 Mgutielu ANSPedido automatico desde solicitud de sericio de energa</v>
          </cell>
          <cell r="I59" t="str">
            <v>SUR</v>
          </cell>
        </row>
        <row r="60">
          <cell r="A60">
            <v>23528951</v>
          </cell>
          <cell r="B60" t="str">
            <v>'RURAL_125004468200000000_125004468200000000'</v>
          </cell>
          <cell r="C60" t="str">
            <v>Envigado</v>
          </cell>
          <cell r="D60">
            <v>70070329</v>
          </cell>
          <cell r="E60" t="str">
            <v>Bernardo Alfonso Sanchez Zuluaga</v>
          </cell>
          <cell r="F60" t="str">
            <v xml:space="preserve"> -3113686079</v>
          </cell>
          <cell r="G60" t="str">
            <v>RURAL</v>
          </cell>
          <cell r="H60" t="str">
            <v xml:space="preserve"> 02-SEP-2025 12:47:04 -- EPMCRMSVPRD PARA RECONCIDERAR  punto de conexion por aumento de capacidad  23492225 Sr.HERNEY HERNANDEZ MARIN  con cdula 70070329 en calidad de electricista con matrcula profesional: an20596797 propietario catalina isaza con cc 43209362 tel:3113686079 solicita punto de conexin para cambio de proisional a definitio muni enigado da perico  se toma como referencia la direccinTipo de carga: monofsicoCarga requerida en KVA: 12Requiere nieles de cortocircuito: noNmero total de cuentas 1:niel de tension 1 tipo de uso residencial correo:herney.hernandezhotmail.comID:e2b4c52b-8e2b-4b0e-8d24-4d7d7df28e84 AHENLONDa Pedido automatico desde solicitud de sericio de energa</v>
          </cell>
          <cell r="I60" t="str">
            <v>SUR</v>
          </cell>
        </row>
        <row r="61">
          <cell r="A61">
            <v>23526307</v>
          </cell>
          <cell r="B61" t="str">
            <v>'CL 54 CR 48 -57</v>
          </cell>
          <cell r="C61" t="str">
            <v>ITAGUÍ</v>
          </cell>
          <cell r="D61">
            <v>82739451</v>
          </cell>
          <cell r="E61" t="str">
            <v>GABRIEL ANTONIO RAMIREZ CARMONA</v>
          </cell>
          <cell r="F61" t="str">
            <v>-3136922590</v>
          </cell>
          <cell r="G61" t="str">
            <v>Urbano</v>
          </cell>
          <cell r="H61" t="str">
            <v xml:space="preserve"> 29-AUG-2025 08:57:36 -- EPMCRMSVPRD Sr. Ian Dario Zapata con cdula 71724478 en calidad de electricista con matrcula profesional: 28838 3136922590  albeirodejesus42gmail.com datos propietario obligatorio Nombre Gabriel Antonio Ramirez Carmona cc 8273945 y tel. 3136922590 solicita punto de conexin para montaje de gabinete en el mpio Itagui  barrio Los Naranjos se toma como referencia la direccin CL 54 CR 48 -57 51cf775a-06d5-463d-ab81-bf8a47cbcf8b dsepublaTipo de carga: monofsicoCarga requerida en KVA: 19.5Requiere nieles de cortocircuito: SiNmero total de cuentas:5 Tipo uso: residencial Pedido automatico desde solicitud de sericio de energa01-Sep-2025 -- Actualizacion masia por pendientes de atencion WO0000003084835</v>
          </cell>
          <cell r="I61" t="str">
            <v>SUR</v>
          </cell>
        </row>
        <row r="62">
          <cell r="A62">
            <v>23526653</v>
          </cell>
          <cell r="B62" t="str">
            <v>'CL 81 A CR 52 D -94 (INTERIOR 201 )</v>
          </cell>
          <cell r="C62" t="str">
            <v>ITAGUÍ</v>
          </cell>
          <cell r="D62">
            <v>70413140</v>
          </cell>
          <cell r="E62" t="str">
            <v>FABIO ALBERTO VARGAS MORENO</v>
          </cell>
          <cell r="F62" t="str">
            <v>-3022960207</v>
          </cell>
          <cell r="G62" t="str">
            <v>Urbano</v>
          </cell>
          <cell r="H62" t="str">
            <v xml:space="preserve"> 29-AUG-2025 13:12:12 -- EPMCRMSVPRD Sr. Jorge Turizo con cdula 78115292 en calidad de electricista con matrcula profesional: 48825 y propietario Fabio Alberto Vargas Moreno con cdula 70413140 solicita punto de conexin para carga trifasica en el mpio Itagui barrio Centro de la moda se toma como referencia la direccin CL 81 A CR 52 D -94 INTERIOR 201 Tipo de carga: trifsicoDemanda futura en KVA: 14No requiere nieles de cortocircuitoNmero total de cuentas instalaciones futuras en total: 8Tipo uso: ComercialNiel de tensin: 1Tipo de sericio solicitado: Nuea cargaHay red elctrica cercana al predio: NoDistancia en metros: xxTel 3022960207 correo: jorgeturizo1982gmail.com id 1d3157b8-47fc-46ca-a7e1-d18abdcc6a04 wlopezolPedido automatico desde solicitud de sericio de energa01-Sep-2025 -- Actualizacion masia por pendientes de atencion WO0000003084835</v>
          </cell>
          <cell r="I62" t="str">
            <v>SUR</v>
          </cell>
        </row>
        <row r="63">
          <cell r="A63">
            <v>23527123</v>
          </cell>
          <cell r="B63" t="str">
            <v>'RURAL_163003230500000402</v>
          </cell>
          <cell r="C63" t="str">
            <v>ITAGUÍ</v>
          </cell>
          <cell r="D63">
            <v>3378986</v>
          </cell>
          <cell r="E63" t="str">
            <v>CARLOS ALBERTO ROCHA</v>
          </cell>
          <cell r="F63" t="str">
            <v>-3116435157</v>
          </cell>
          <cell r="G63" t="str">
            <v>Rural</v>
          </cell>
          <cell r="H63" t="str">
            <v xml:space="preserve"> 30-AUG-2025 07:40:20 -- EPMCRMSVPRD Propietario solicita legalizar instalacin nuea para cuarto piso iienda es barrio el porenir al lado de la urbanizacin illa sol  Presenta copia de la declaracin y matricula profesional Llamar antes de ir 3116435157 informa que son cuatro iiendas en total.01-Sep-2025 -- Actualizacion masia por pendientes de atencion WO0000003084835</v>
          </cell>
          <cell r="I63" t="str">
            <v>SUR</v>
          </cell>
        </row>
        <row r="64">
          <cell r="A64">
            <v>23527925</v>
          </cell>
          <cell r="B64" t="str">
            <v>'CL 46 E CR 59 C -61 (INTERIOR 107 )</v>
          </cell>
          <cell r="C64" t="str">
            <v>ITAGUÍ</v>
          </cell>
          <cell r="D64">
            <v>1146436632</v>
          </cell>
          <cell r="E64" t="str">
            <v>SEBASTIAN VEGA ZAPATA</v>
          </cell>
          <cell r="F64" t="str">
            <v>-3012388098</v>
          </cell>
          <cell r="G64" t="str">
            <v>Urbano</v>
          </cell>
          <cell r="H64" t="str">
            <v xml:space="preserve"> 01-SEP-2025 13:55:40 -- EPMCRMSVPRD Sr. Albaro Marin con cdula 70049874 en calidad de electricista con matrcula profesional: 70049874-23698datos propietario obligatorio Nombre Sebastin Vega Zapata cc 1146436632 y tel 3146227955 o al 3001657175. solicita punto de conexin para es para un gabinete en el mpio ITAGUI barrio EL ROSARIO se toma como referencia la direccin CL 46 E CR 59 C -61 INTERIOR 107  ITAGUI ANTIOQUIATipo de carga: monofsicoCarga requerida en KVA: 20Requiere nieles de cortocircuito: SiNoNmero total de cuentas instalaciones futuras en total: 7Tipo uso: ResidencialNiel de tensin: 1Pedido automatico desde solicitud de sericio de energa01-Sep-2025 -- Actualizacion masia por pendientes de atencion WO0000003084835</v>
          </cell>
          <cell r="I64" t="str">
            <v>SUR</v>
          </cell>
        </row>
        <row r="65">
          <cell r="A65">
            <v>23530680</v>
          </cell>
          <cell r="B65" t="str">
            <v>'CR 45 CL 46 -9 (INTERIOR 201 )'</v>
          </cell>
          <cell r="C65" t="str">
            <v>Itaguí</v>
          </cell>
          <cell r="D65">
            <v>6788033</v>
          </cell>
          <cell r="E65" t="str">
            <v>Laureano De Jesus Perez Sanchez</v>
          </cell>
          <cell r="F65" t="str">
            <v xml:space="preserve"> -3022412260</v>
          </cell>
          <cell r="G65" t="str">
            <v>URBANA</v>
          </cell>
          <cell r="H65" t="str">
            <v xml:space="preserve"> 03-SEP-2025 16:17:39 -- EPMCRMSVPRD  datos del elctrico : Albeiro de jesus gomez elasquez     cc: 70519229  telfono: 3207254074   matricula profesional : 40103datos del propietario : laureano de jesus perez sanchez     cc:6788033      solicita punto de conexin para MONTAJE DE GABINETE    en el mpio: itagui     se toma como referencia la direccin :CR 45 CL 46 -9 INTERIOR 201  ASTURIAS ITAGUI ANTIOQUIA correo electrnico : cesarcheche.1029hotmail.com id:a61c49bc-c727-44da-9667-48192b86756c  usuario : mmontoyl Tipo de carga: monofsicotrifsico : monofasico       Carga requerida en KVA: 16Requiere nieles de cortocircuito: SiNo : no        Nmero total e cuentas instalaciones futuras en total:7     Tipo uso: residencial              Niel de tensin : 1 Pedido automatico desde solicitud de sericio de energa</v>
          </cell>
          <cell r="I65" t="str">
            <v>SUR</v>
          </cell>
        </row>
        <row r="66">
          <cell r="A66">
            <v>23531773</v>
          </cell>
          <cell r="B66" t="str">
            <v>'DIAG 40 CL 42 -51'</v>
          </cell>
          <cell r="C66" t="str">
            <v>Itaguí</v>
          </cell>
          <cell r="D66">
            <v>10010594</v>
          </cell>
          <cell r="E66" t="str">
            <v>Carlos Andres Velasquez Ospina</v>
          </cell>
          <cell r="F66" t="str">
            <v xml:space="preserve"> -3113982412</v>
          </cell>
          <cell r="G66" t="str">
            <v>URBANA</v>
          </cell>
          <cell r="H66" t="str">
            <v xml:space="preserve"> 04-SEP-2025 15:22:43 -- EPMCRMSVPRD SEGN RADICADO 20250120165304 CLIENTE Carlos Andres Velasquez Ospina CDULA 10010594 REQUIRE PUNTO DE CONEXIN NOMBRE OBRA TIENDA ARA SAN JOSE  DIRECCIN DIAG 40 CL 42 -51 ITAG. CARGA TOTAL PARA INSTALAR EN KVA 75 - TRIFSICA TIPO DE USO COMERCIAL.OBS SOLICITUD PUNTO DE CONEXION PARA TRANSFORMADOR TRIFASICO DEFINITIVO  75KVA  CON NORMA RA8-028 PROYECTO TIENDAS ARAPedido automatico desde solicitud de sericio de energa</v>
          </cell>
          <cell r="I66" t="str">
            <v>SUR</v>
          </cell>
        </row>
        <row r="67">
          <cell r="A67">
            <v>23531455</v>
          </cell>
          <cell r="B67" t="str">
            <v>'DIAG 40 CL 42 -51'</v>
          </cell>
          <cell r="C67" t="str">
            <v>Itaguí</v>
          </cell>
          <cell r="D67">
            <v>10010594</v>
          </cell>
          <cell r="E67" t="str">
            <v>Carlos Andres Velasquez Ospina</v>
          </cell>
          <cell r="F67" t="str">
            <v xml:space="preserve"> -3113982412</v>
          </cell>
          <cell r="G67" t="str">
            <v>URBANA</v>
          </cell>
          <cell r="H67" t="str">
            <v xml:space="preserve"> 04-SEP-2025 10:47:24 -- EPMCRMSVPRD SEGN RADICADO N 20250120165295 SOLICITA FACTIBILIDAD PARA PUNTO DE CONEXIN PARA TRANFO 316696TRIFASICO PROVISIONAL PROYECTO TIENDAS ARA EL CUAL SE DEJAR COMO DEFINITIVO  DIRECCIN DIAGONAL 40 No 42-51 MPIO ITAGUI CARGA TOTAL A INSTALAR EN KVA 75. CONTACTO CARLOS ANDRES VELASQUEZ OSPINA EMIAL: andreselasquezospinagmail.com CEL: 3113982412Pedido automatico desde solicitud de sericio de energa</v>
          </cell>
          <cell r="I67" t="str">
            <v>SUR</v>
          </cell>
        </row>
        <row r="68">
          <cell r="A68">
            <v>23528757</v>
          </cell>
          <cell r="B68" t="str">
            <v>'CL 70 CR 53 -68 (INTERIOR 201 )'</v>
          </cell>
          <cell r="C68" t="str">
            <v>Itaguí</v>
          </cell>
          <cell r="D68">
            <v>79269038</v>
          </cell>
          <cell r="E68" t="str">
            <v>Jose Gabriel  Ricaurte Toquica</v>
          </cell>
          <cell r="F68" t="str">
            <v xml:space="preserve"> -3014860066</v>
          </cell>
          <cell r="G68" t="str">
            <v>URBANA</v>
          </cell>
          <cell r="H68" t="str">
            <v xml:space="preserve"> 02-SEP-2025 10:28:22 -- LCORREMA En calidad de usuario  requiere factibilidad de punto de conexin para la iienda ubicada en la CL 70 CR 53 -68  en Itag para instalar un medidor de energa para un segundo piso.</v>
          </cell>
          <cell r="I68" t="str">
            <v>SUR</v>
          </cell>
        </row>
        <row r="69">
          <cell r="A69">
            <v>23528708</v>
          </cell>
          <cell r="B69" t="str">
            <v>'CL 80 CR 55 -67'</v>
          </cell>
          <cell r="C69" t="str">
            <v>Itaguí</v>
          </cell>
          <cell r="D69">
            <v>900845734</v>
          </cell>
          <cell r="E69" t="str">
            <v>PROMOTORA SAN GABRIEL S.A.S.</v>
          </cell>
          <cell r="F69" t="str">
            <v>4449143-3007787808</v>
          </cell>
          <cell r="G69" t="str">
            <v>URBANA</v>
          </cell>
          <cell r="H69" t="str">
            <v xml:space="preserve"> 02-SEP-2025 09:59:01 -- EPMCRMSVPRD  datos del elctrico : Jorge molina alares    cc:70661484  telfono: 3007787808   matricula profesional : AN205-59243datos del propietario : PROMOTORA SAN GABRIEL    cc: 900845734     solicita punto de conexin para PROVISIONAL DE OBRA      en el mpio: ITAGUI     se toma como referencia la direccin :CL 80 CR 55 -77 SANTA MARIA 3 ITAGUI ANTIOQUIA  correo electrnico : JORGE.MOLINAALVAREZYAHOO.ES id:78841bd2-a807-45c4-a63a-d2b484104a30   usuario : mmontoyl Tipo de carga: monofsicotrifsico : monofasica       Carga requerida en KVA: 20Requiere nieles de cortocircuito: SiNo : no      Nmero total e cuentas instalaciones futuras en total:126   Tipo uso: RESIDENCIAL             Niel de tensin : 1  Pedido automatico desde solicitud de sericio de energa</v>
          </cell>
          <cell r="I69" t="str">
            <v>SUR</v>
          </cell>
        </row>
        <row r="70">
          <cell r="A70">
            <v>23529449</v>
          </cell>
          <cell r="B70" t="str">
            <v>'RURAL_159128540000000053_SAN JOSE AGUAS LT53'</v>
          </cell>
          <cell r="C70" t="str">
            <v>La Estrella</v>
          </cell>
          <cell r="D70">
            <v>1128442258</v>
          </cell>
          <cell r="E70" t="str">
            <v>Juan Esteban Correa Lopez</v>
          </cell>
          <cell r="F70" t="str">
            <v xml:space="preserve"> -3012240246</v>
          </cell>
          <cell r="G70" t="str">
            <v>RURAL</v>
          </cell>
          <cell r="H70" t="str">
            <v xml:space="preserve"> 02-SEP-2025 17:54:30 -- EPMCRMSVPRD Sr. Carlos Botero con cdula 71261921 en calidad de electricista con matrcula profesional: MT 71261921-96778 3012240246  carloseboteroggmail.comdatos propietario obligatorio Nombre Juan Esteban Correa cc 1128442258  y tel. 3012240246 solicita punto de conexin para PROVISIONAL DE OBRA en el mpio La Estrella  barrioereda  Parcelacion San Jose de las Aguas se toma como referencia la direccin RURAL159128540000000053SAN JOSE AGUAS LT53a5d55c0c-fd8a-4e17-8d29-b1cf9676f2b5 dsepublATipo de carga: monofsicoCarga requerida en KVA: 15Requiere nieles de cortocircuito: NONmero total de cuentas :1Tipo uso: RESIDENCIALPedido automatico desde solicitud de sericio de energa</v>
          </cell>
          <cell r="I70" t="str">
            <v>SUR</v>
          </cell>
        </row>
        <row r="71">
          <cell r="A71">
            <v>23528599</v>
          </cell>
          <cell r="B71" t="str">
            <v>'RURAL_159161522000000000_LA RAYA ARENERA'</v>
          </cell>
          <cell r="C71" t="str">
            <v>La Estrella</v>
          </cell>
          <cell r="D71">
            <v>54256147</v>
          </cell>
          <cell r="E71" t="str">
            <v>Gabriel Jaime Cardona</v>
          </cell>
          <cell r="F71" t="str">
            <v xml:space="preserve"> -3217337740</v>
          </cell>
          <cell r="G71" t="str">
            <v>RURAL</v>
          </cell>
          <cell r="H71" t="str">
            <v xml:space="preserve"> 02-SEP-2025 08:42:59 -- EPMCRMSVPRD el sr Gabriel Jaime Cardona en calidad de encargado con cedula 54256147  solicta la factibilidad de energia para el municipio LA ESTRELLA ereda la raya RURAL159161522000000000LA RAYA ARENERA    jaime1515hotmail.com  tel 3217337740 f8e2d36c-54d5-425e-9636-c9797f085656 ahenlond Pedido automatico desde solicitud de sericio de energa</v>
          </cell>
          <cell r="I71" t="str">
            <v>SUR</v>
          </cell>
        </row>
        <row r="72">
          <cell r="A72">
            <v>23526331</v>
          </cell>
          <cell r="B72" t="str">
            <v>'CR 43 A CL 7 SUR -170</v>
          </cell>
          <cell r="C72" t="str">
            <v>MEDELLÍN</v>
          </cell>
          <cell r="D72">
            <v>900351744</v>
          </cell>
          <cell r="E72" t="str">
            <v>CENTRO COMERCIAL SANTAFE MEDELLIN</v>
          </cell>
          <cell r="F72" t="str">
            <v>4600737-3136478725</v>
          </cell>
          <cell r="G72" t="str">
            <v>Urbano</v>
          </cell>
          <cell r="H72" t="str">
            <v xml:space="preserve"> 29-AUG-2025 09:10:00 -- EPMCRMSVPRD Sra. Surany Cano brinda datos del Sr. Jorge Aguirre Palacio con cdula 98765869 en calidad de electricista con matrcula profesional: AN 205 -123103 datos propietario: Centro comercial Santa F Medelln CH NT: 900351744-1 solicita punto de conexin para instalaciones nueas trafo trifsico de 800 KVA uso comercial en el mpio Medelln barrio  se toma como referencia la direccin CR 43 A CL 7 SUR -170 LOS BALSOS NO.2 MEDELLN ANTIOQUIATipo de carga: trifsicoCarga requerida en KVA: 800 KVARequiere nieles de cortocircuito: SiNmero total de cuentas instalaciones futuras en total: 4 Tipo uso: ComercialNiel de tensin: 1TEL: 3136478725  correo: proyectosgigaelectrogmail.com  fc4f6580-1815-4759-b688-36a7048fe7d2  turangoPedido automatico desde solicitud de sericio de energa01-Sep-2025 -- Actualizacion masia por pendientes de atencion WO0000003084835</v>
          </cell>
          <cell r="I72" t="str">
            <v>SUR</v>
          </cell>
        </row>
        <row r="73">
          <cell r="A73">
            <v>23526353</v>
          </cell>
          <cell r="B73" t="str">
            <v>'CR 43 A CL 7 SUR -170</v>
          </cell>
          <cell r="C73" t="str">
            <v>MEDELLÍN</v>
          </cell>
          <cell r="D73">
            <v>900351744</v>
          </cell>
          <cell r="E73" t="str">
            <v>CENTRO COMERCIAL SANTAFE MEDELLIN</v>
          </cell>
          <cell r="F73" t="str">
            <v>4600737-3136478725</v>
          </cell>
          <cell r="G73" t="str">
            <v>Urbano</v>
          </cell>
          <cell r="H73" t="str">
            <v xml:space="preserve"> 29-AUG-2025 09:22:12 -- EPMCRMSVPRD Sra. Surany Cano brinda datos del Sr. Jorge Aguirre Palacio con cdula 98765869 en calidad de electricista con matrcula profesional: AN 205 -123103 datos propietario: Centro comercial Santa F Medelln CH NT: 900351744-1 solicita punto de conexin para trafo trifsico de 112.5 KVA uso comercial en el mpio Medelln barrio Los Balsos se toma como referencia la direccin CR 43 A CL 7 SUR -170 LOS BALSOS NO.2 MEDELLN ANTIOQUIATipo de carga: trifsicoCarga requerida en KVA: 1125 KVARequiere nieles de cortocircuito: SiNmero total de cuentas instalaciones futuras en total: 1 Tipo uso: ComercialNiel de tensin: 1TEL: 3136478725  correo: proyectosgigaelectrogmail.com  fc4f6580-1815-4759-b688-36a7048fe7d2  turangoPedido automatico desde solicitud de sericio de energa01-Sep-2025 -- Actualizacion masia por pendientes de atencion WO0000003084835</v>
          </cell>
          <cell r="I73" t="str">
            <v>SUR</v>
          </cell>
        </row>
        <row r="74">
          <cell r="A74">
            <v>23526884</v>
          </cell>
          <cell r="B74" t="str">
            <v>'CL 4 SUR CR 43 A -8</v>
          </cell>
          <cell r="C74" t="str">
            <v>MEDELLÍN</v>
          </cell>
          <cell r="D74">
            <v>8128602</v>
          </cell>
          <cell r="E74" t="str">
            <v>JUAN DAVID ZAPATA SOSSA</v>
          </cell>
          <cell r="F74" t="str">
            <v>-3013628811</v>
          </cell>
          <cell r="G74" t="str">
            <v>Urbano</v>
          </cell>
          <cell r="H74" t="str">
            <v xml:space="preserve"> 29-AUG-2025 17:19:16 -- EPMCRMSVPRD Sr. Juan Daid Zapata Sossa con cdula 8128602 en calidad de propietario solicita punto de conexin para MONTAJE DE GABINETE Y TRANSFORMADOR en el mpio MEDELLN barrio PATIO BONITO se toma como referencia la direccin CL 4 SUR CR 43 A -8 PATIO BONITO MEDELLN ANTIOQUIA correo electrnico : juan.zapataoltop.co  ID: 2f643f52-c4e5-4cce-a14b-9f0cfec9b9d7 USUARIO : jcorreTipo de carga: trifsicoCarga requerida en KVA: 150Requiere nieles de cortocircuito: NoNmero total de cuentas: 1Tipo uso: ComercialNiel de tensin: 1Pedido automatico desde solicitud de sericio de energa01-Sep-2025 -- Actualizacion masia por pendientes de atencion WO0000003084835</v>
          </cell>
          <cell r="I74" t="str">
            <v>SUR</v>
          </cell>
        </row>
        <row r="75">
          <cell r="A75">
            <v>23528952</v>
          </cell>
          <cell r="B75" t="str">
            <v>'CL 5 SUR CR 84 -82 (INTERIOR 201 )'</v>
          </cell>
          <cell r="C75" t="str">
            <v>Medellín</v>
          </cell>
          <cell r="D75">
            <v>1152456420</v>
          </cell>
          <cell r="E75" t="str">
            <v>Cristian  Quintero Marquez</v>
          </cell>
          <cell r="F75" t="str">
            <v xml:space="preserve"> -3208168249</v>
          </cell>
          <cell r="G75" t="str">
            <v>URBANA</v>
          </cell>
          <cell r="H75" t="str">
            <v xml:space="preserve"> 02-SEP-2025 12:48:03 -- EPMCRMSVPRD Electrico Hermes Leon Molina Montoya 3367282 Solicita con punto de conexin para montaje de gabinete  en la direccin: CL 5 SUR CR 84 -82 INTERIOR 201  contrato o ruta:  12913601 Municipio: Medelln barrio o ereda: Manzanillo telfono: 3208168249 Correo electrnico:   karetiegmail.com . Informacin tcnica: requiere nieles de corto circuito: NO   tipo de carga: Monofasica  La demanda futura en KVA: 24 Sericio: Residencial   Instalaciones actuales: 10. Instalaciones a futuro: 35E   CRistian Quintero Marquez   con cedula: 1152456420. Telefono 3208168249    estrato socioeconmico:2   ID bb31e9f3-1e29-4422-8825-20cfc8d635d6 Mgutielu ANSPedido automatico desde solicitud de sericio de energa</v>
          </cell>
          <cell r="I75" t="str">
            <v>SUR</v>
          </cell>
        </row>
        <row r="76">
          <cell r="A76">
            <v>23532294</v>
          </cell>
          <cell r="B76" t="str">
            <v>'CL 48 SUR CR 75 -143'</v>
          </cell>
          <cell r="C76" t="str">
            <v>Medellín</v>
          </cell>
          <cell r="D76">
            <v>71525502</v>
          </cell>
          <cell r="E76" t="str">
            <v>Hernando Arboleda Alvarez</v>
          </cell>
          <cell r="F76" t="str">
            <v>2863419-3205724876</v>
          </cell>
          <cell r="G76" t="str">
            <v>URBANA</v>
          </cell>
          <cell r="H76" t="str">
            <v xml:space="preserve"> 05-SEP-2025 10:14:22 -- EPMCRMSVPRD Sr Juan Penagos en calidad de encargado  con cedula 71421236 solicita  punto de conexin  para  montaje de  gabinete   propietario Hernando Arboleda  Alarez cedula 71525502 tel 3013070812  Electricista Sr Hugo de  Jesus Penagos Cedula 71421381  matricula  profesional 40724 Mpio Medelln correg san  Antonio de  prado  barrio el ergel  parte alta direccin cl 48 sur cr 75 -143 tel 3205724876 correo electrnico penagosjuan89gmail.com id f1ec0a69-ba91-49a9-b755-b838e46a45c0 login Sherrhe  Tipo de carga: monofsico Carga requerida en KVA:  18  Requiere nieles de cortocircuito:No   Tipo de uso: residencial  Nmero total de cuentas: 4 Pedido automatico desde solicitud de sericio de energa</v>
          </cell>
          <cell r="I76" t="str">
            <v>SUR</v>
          </cell>
        </row>
        <row r="77">
          <cell r="A77">
            <v>23531562</v>
          </cell>
          <cell r="B77" t="str">
            <v>'RURAL_103014838000000102_103014838000000102'</v>
          </cell>
          <cell r="C77" t="str">
            <v>Medellín</v>
          </cell>
          <cell r="D77">
            <v>70253190</v>
          </cell>
          <cell r="E77" t="str">
            <v>Luis Humberto Riviera Ruiz</v>
          </cell>
          <cell r="F77" t="str">
            <v xml:space="preserve"> -3006067836</v>
          </cell>
          <cell r="G77" t="str">
            <v>RURAL</v>
          </cell>
          <cell r="H77" t="str">
            <v xml:space="preserve"> 04-SEP-2025 12:17:08 -- EPMCRMSVPRD En calidad de autorizado Ian Dario Monsale con CC: 70036215 requiere la legalizacin del sericio par la iienda ubicada en la RURAL103014838000000102103014838000000102. Presenta cedula factura formato de EPM declaracin de cumplimiento matricula profesional A nombre de Luis Humberto Riera  CC: 702531090Pedido automatico desde solicitud de sericio de energa</v>
          </cell>
          <cell r="I77" t="str">
            <v>SUR</v>
          </cell>
        </row>
        <row r="78">
          <cell r="A78">
            <v>23495475</v>
          </cell>
          <cell r="B78" t="str">
            <v>'CL 57 SUR CR 43 A -227</v>
          </cell>
          <cell r="C78" t="str">
            <v>SABANETA</v>
          </cell>
          <cell r="D78">
            <v>901945752</v>
          </cell>
          <cell r="E78" t="str">
            <v>CONSTRUCCIONES EDIFICIO FENIX SAS</v>
          </cell>
          <cell r="F78" t="str">
            <v>-3146124269</v>
          </cell>
          <cell r="G78" t="str">
            <v>Urbano</v>
          </cell>
          <cell r="H78" t="str">
            <v xml:space="preserve"> 29-AUG-2025 08:54:01 -- EPMCRMSVPRD Sr. Jaier Alonso Calle Molina con cdula 98542959 en calidad  electricista con matrcula profesional: AN205-43396   datos propietario CONSTRUCCIONES EDIFICIO FENIX SAS NIT 901945752-4  solicita punto de conexin para AUMETNO DE CAPACIDAD en el mpio SABANETA VIRGEN DEL CARMEN cerca a Mayorca  se toma como referencia contrato 164991  la direccin CL 57 SUR CR 43 A -227  Tipo de carga: trifsicaCarga requerida en KVA: 14Requiere nieles de cortocircuito: NoNmero total de cuentas instalaciones futuras en total: Tipo uso: Residencial  Instalacin actual 1Niel de tensin: 1  tel 3146124269 email jacalle0unal.edu.co   id b4338eff-de94-44d8-ab33-1048b37dc917Mgtielu  MOTIVO DE RECONSIDERACION: El sericio lo requiere trifsico y se lo brindaron monofsico  Por faor llamar antes de ir para un acuerdo de isita gracias Pedido automatico desde solicitud de sericio de energa01-Sep-2025 -- Actualizacion masia por pendientes de atencion WO0000003084835</v>
          </cell>
          <cell r="I78" t="str">
            <v>SUR</v>
          </cell>
        </row>
        <row r="79">
          <cell r="A79">
            <v>23527860</v>
          </cell>
          <cell r="B79" t="str">
            <v>'RURAL_167055030000000301_167055030000000301</v>
          </cell>
          <cell r="C79" t="str">
            <v>SABANETA</v>
          </cell>
          <cell r="D79">
            <v>42820795</v>
          </cell>
          <cell r="E79" t="str">
            <v>MARTHA LUCIA MONTOYA GIL</v>
          </cell>
          <cell r="F79" t="str">
            <v>3273997-3116430099</v>
          </cell>
          <cell r="G79" t="str">
            <v>Rural</v>
          </cell>
          <cell r="H79" t="str">
            <v xml:space="preserve"> 01-SEP-2025 12:52:20 -- EPMCRMSVPRD Sr. Elkin de Jess Galis con cdula 71676438  en calidad de electricista con matrcula profesional: 43450 datos propietario Nombre: Martha Lucia Montoya cc 42820795 y tel: 3138140824 solicita punto de conexin para montaje de gabinete para 6 contadores 5 existentes y 1 a futuro en el mpio Sabaneta ereda CAÑAVERALEJO se toma como referencia la direccin RURAL167055030000000301167055030000000301 CAÑAVERALEJO SABANETA ANTIOQUIATipo de carga: monofsicoCarga requerida en KVA: 15 KVARequiere nieles de cortocircuito: NoNmero total de cuentas instalaciones futuras en total: 6Tipo uso: ResidencialNiel de tensin: 1tel: 3116430099  correo: adrigalebolihotmai.com  417be6ee-ae6c-46f7-8925-f61d7a7633d8  turangoPedido automatico desde solicitud de sericio de energa01-Sep-2025 -- Actualizacion masia por pendientes de atencion WO0000003084835</v>
          </cell>
          <cell r="I79" t="str">
            <v>SUR</v>
          </cell>
        </row>
        <row r="80">
          <cell r="A80">
            <v>23530139</v>
          </cell>
          <cell r="B80" t="str">
            <v>'CL 75 B SUR CR 35 -85'</v>
          </cell>
          <cell r="C80" t="str">
            <v>Sabaneta</v>
          </cell>
          <cell r="D80">
            <v>860058070</v>
          </cell>
          <cell r="E80" t="str">
            <v>CONSTRUCTORA COLPATRIA S.A.S</v>
          </cell>
          <cell r="F80" t="str">
            <v>6439080-3128991160</v>
          </cell>
          <cell r="G80" t="str">
            <v>URBANA</v>
          </cell>
          <cell r="H80" t="str">
            <v xml:space="preserve"> 03-SEP-2025 10:21:35 -- EPMCRMSVPRD Sr. luis miguel rios hincapie  con cdula 1088020134  en calidad de electricista con matrcula profesional: RS205134340 datos propietario constructora colpatria sas nit: 860058070  solicita renoacin  de  punto de conexin para proyecto  22894269 CON DIRECCION CL 75 B SUR CR 38 -5   en el mpio sabaneta  se toma como referencia la direccin CL 75 B SUR CR 35 -85 factibilidad punto de conexinTipo de carga: trifsicoCarga requerida en KVA: 150Requiere nieles de cortocircuito: SiNmero total de cuentas: 87Tipo uso: residencial Niel de tensin: 2tel: 3128991160 correo: lriosfleischmannco.comid:5b914ddc-b56a-4cac-bdb7-a59767d5406f kespinopPedido automatico desde solicitud de sericio de energa</v>
          </cell>
          <cell r="I80" t="str">
            <v>SUR</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F2C20-4B0C-46C7-825B-72CAEBD7136F}">
  <sheetPr codeName="Hoja1"/>
  <dimension ref="A1:AD313"/>
  <sheetViews>
    <sheetView tabSelected="1" workbookViewId="0">
      <selection activeCell="G2" sqref="G2"/>
    </sheetView>
  </sheetViews>
  <sheetFormatPr baseColWidth="10" defaultRowHeight="15" x14ac:dyDescent="0.25"/>
  <cols>
    <col min="1" max="1" width="9.7109375" style="14" customWidth="1"/>
    <col min="2" max="2" width="9.7109375" customWidth="1"/>
    <col min="3" max="3" width="6.7109375" style="14" customWidth="1"/>
    <col min="4" max="4" width="29.5703125" customWidth="1"/>
    <col min="5" max="5" width="6.85546875" customWidth="1"/>
    <col min="6" max="7" width="18.140625" bestFit="1" customWidth="1"/>
    <col min="9" max="9" width="17" customWidth="1"/>
    <col min="10" max="10" width="17.140625" customWidth="1"/>
    <col min="11" max="11" width="8.42578125" customWidth="1"/>
    <col min="13" max="13" width="9" customWidth="1"/>
    <col min="17" max="17" width="0" hidden="1" customWidth="1"/>
    <col min="18" max="18" width="7.140625" customWidth="1"/>
  </cols>
  <sheetData>
    <row r="1" spans="1:30" s="9" customFormat="1" ht="15.75" customHeight="1" x14ac:dyDescent="0.25">
      <c r="A1" s="1" t="s">
        <v>0</v>
      </c>
      <c r="B1" s="1" t="s">
        <v>1</v>
      </c>
      <c r="C1" s="1" t="s">
        <v>383</v>
      </c>
      <c r="D1" s="2" t="s">
        <v>2</v>
      </c>
      <c r="E1" s="2" t="s">
        <v>3</v>
      </c>
      <c r="F1" s="3" t="s">
        <v>4</v>
      </c>
      <c r="G1" s="4" t="s">
        <v>5</v>
      </c>
      <c r="H1" s="3" t="s">
        <v>6</v>
      </c>
      <c r="I1" s="2" t="s">
        <v>7</v>
      </c>
      <c r="J1" s="2" t="s">
        <v>8</v>
      </c>
      <c r="K1" s="2" t="s">
        <v>9</v>
      </c>
      <c r="L1" s="5" t="s">
        <v>10</v>
      </c>
      <c r="M1" s="2" t="s">
        <v>11</v>
      </c>
      <c r="N1" s="2" t="s">
        <v>12</v>
      </c>
      <c r="O1" s="6" t="s">
        <v>13</v>
      </c>
      <c r="P1" s="7" t="s">
        <v>14</v>
      </c>
      <c r="Q1" s="2" t="s">
        <v>380</v>
      </c>
      <c r="R1" s="6" t="s">
        <v>15</v>
      </c>
      <c r="S1" s="6" t="s">
        <v>723</v>
      </c>
      <c r="T1" s="2" t="s">
        <v>381</v>
      </c>
      <c r="U1" s="2"/>
      <c r="V1" s="2" t="s">
        <v>16</v>
      </c>
      <c r="W1" s="8" t="s">
        <v>17</v>
      </c>
      <c r="X1" s="2" t="s">
        <v>18</v>
      </c>
      <c r="Y1" s="8" t="s">
        <v>19</v>
      </c>
      <c r="Z1" s="8" t="s">
        <v>20</v>
      </c>
      <c r="AA1" s="8" t="s">
        <v>21</v>
      </c>
      <c r="AB1" s="8" t="s">
        <v>22</v>
      </c>
      <c r="AC1" s="2" t="s">
        <v>23</v>
      </c>
      <c r="AD1" s="2" t="s">
        <v>15</v>
      </c>
    </row>
    <row r="2" spans="1:30" x14ac:dyDescent="0.25">
      <c r="A2" s="29">
        <v>23540476</v>
      </c>
      <c r="B2" s="10">
        <f>VLOOKUP(A2,'INGRESO DIARIO'!A:A,1,0)</f>
        <v>23540476</v>
      </c>
      <c r="C2" s="10">
        <v>1</v>
      </c>
      <c r="D2" s="26" t="s">
        <v>536</v>
      </c>
      <c r="E2" s="26" t="s">
        <v>335</v>
      </c>
      <c r="F2" s="27">
        <v>45916.357789351852</v>
      </c>
      <c r="G2" s="27">
        <v>45916.357789351852</v>
      </c>
      <c r="H2" s="26">
        <v>901804597</v>
      </c>
      <c r="I2" s="26" t="s">
        <v>537</v>
      </c>
      <c r="J2" s="26" t="s">
        <v>893</v>
      </c>
      <c r="K2" s="26" t="s">
        <v>163</v>
      </c>
      <c r="L2" s="26" t="s">
        <v>815</v>
      </c>
      <c r="M2" s="26" t="s">
        <v>24</v>
      </c>
      <c r="N2" s="26" t="s">
        <v>350</v>
      </c>
      <c r="O2" s="26" t="s">
        <v>161</v>
      </c>
      <c r="P2" s="26" t="s">
        <v>161</v>
      </c>
      <c r="Q2" s="26" t="s">
        <v>161</v>
      </c>
      <c r="R2" s="26" t="s">
        <v>161</v>
      </c>
      <c r="S2" s="26" t="s">
        <v>161</v>
      </c>
      <c r="T2" s="26"/>
      <c r="U2" s="12">
        <f t="shared" ref="U2:U8" si="0">+IF(L2="URBANA",5,IF(L2="RURAL",5,0))</f>
        <v>0</v>
      </c>
      <c r="V2" s="11">
        <f t="shared" ref="V2:V8" si="1">+IF(M2="RURAL",(G2+5),IF(M2="URBANA",(G2+5),""))</f>
        <v>45921.357789351852</v>
      </c>
      <c r="W2" s="12">
        <f t="shared" ref="W2:W8" si="2">+IF(M2="URBANA",5,IF(M2="RURAL",5,0))</f>
        <v>5</v>
      </c>
      <c r="X2" s="12">
        <f t="shared" ref="X2:X8" ca="1" si="3">+TODAY()-G2+1</f>
        <v>28.642210648147739</v>
      </c>
      <c r="Y2" s="12">
        <f t="shared" ref="Y2:Y8" ca="1" si="4">+NETWORKDAYS.INTL(G2,NOW(),1)-MOD(H2,1)</f>
        <v>21</v>
      </c>
      <c r="Z2" s="12">
        <f t="shared" ref="Z2:Z8" ca="1" si="5">+X2-Y2</f>
        <v>7.6422106481477385</v>
      </c>
      <c r="AA2" s="12">
        <f t="shared" ref="AA2:AA8" ca="1" si="6">+(((TODAY()-G2)+1)-Z2)</f>
        <v>21</v>
      </c>
      <c r="AB2" s="12">
        <f t="shared" ref="AB2:AB8" ca="1" si="7">+AA2-W2</f>
        <v>16</v>
      </c>
      <c r="AC2" s="13">
        <f t="shared" ref="AC2:AC8" ca="1" si="8">IF(V2&lt;&gt;0,+V2-TODAY()+1,"")</f>
        <v>-21.642210648147739</v>
      </c>
      <c r="AD2" s="10" t="str">
        <f t="shared" ref="AD2:AD8" ca="1" si="9">IF(T2&lt;&gt;"OK",IF(AB2&gt;=0,"VENCIDO",IF(AND(AB2&lt;0,AB2&gt;=-2.1),"ALERTA","A TIEMPO")),"EJECUTADO")</f>
        <v>VENCIDO</v>
      </c>
    </row>
    <row r="3" spans="1:30" x14ac:dyDescent="0.25">
      <c r="A3" s="29">
        <v>23540368</v>
      </c>
      <c r="B3" s="10">
        <f>VLOOKUP(A3,'INGRESO DIARIO'!A:A,1,0)</f>
        <v>23540368</v>
      </c>
      <c r="C3" s="10">
        <v>1</v>
      </c>
      <c r="D3" s="28" t="s">
        <v>921</v>
      </c>
      <c r="E3" s="26" t="s">
        <v>337</v>
      </c>
      <c r="F3" s="27">
        <v>45916.357789351852</v>
      </c>
      <c r="G3" s="27">
        <v>45916.357824074075</v>
      </c>
      <c r="H3" s="26">
        <v>890900608</v>
      </c>
      <c r="I3" s="26" t="s">
        <v>818</v>
      </c>
      <c r="J3" s="26" t="s">
        <v>895</v>
      </c>
      <c r="K3" s="26" t="s">
        <v>163</v>
      </c>
      <c r="L3" s="26" t="s">
        <v>819</v>
      </c>
      <c r="M3" s="26" t="s">
        <v>24</v>
      </c>
      <c r="N3" s="26" t="s">
        <v>350</v>
      </c>
      <c r="O3" s="26" t="s">
        <v>161</v>
      </c>
      <c r="P3" s="26" t="s">
        <v>161</v>
      </c>
      <c r="Q3" s="26" t="s">
        <v>161</v>
      </c>
      <c r="R3" s="26" t="s">
        <v>161</v>
      </c>
      <c r="S3" s="26" t="s">
        <v>161</v>
      </c>
      <c r="T3" s="26"/>
      <c r="U3" s="12">
        <f t="shared" si="0"/>
        <v>0</v>
      </c>
      <c r="V3" s="11">
        <f t="shared" si="1"/>
        <v>45921.357824074075</v>
      </c>
      <c r="W3" s="12">
        <f t="shared" si="2"/>
        <v>5</v>
      </c>
      <c r="X3" s="12">
        <f t="shared" ca="1" si="3"/>
        <v>28.642175925924676</v>
      </c>
      <c r="Y3" s="12">
        <f t="shared" ca="1" si="4"/>
        <v>21</v>
      </c>
      <c r="Z3" s="12">
        <f t="shared" ca="1" si="5"/>
        <v>7.6421759259246755</v>
      </c>
      <c r="AA3" s="12">
        <f t="shared" ca="1" si="6"/>
        <v>21</v>
      </c>
      <c r="AB3" s="12">
        <f t="shared" ca="1" si="7"/>
        <v>16</v>
      </c>
      <c r="AC3" s="13">
        <f t="shared" ca="1" si="8"/>
        <v>-21.642175925924676</v>
      </c>
      <c r="AD3" s="10" t="str">
        <f t="shared" ca="1" si="9"/>
        <v>VENCIDO</v>
      </c>
    </row>
    <row r="4" spans="1:30" x14ac:dyDescent="0.25">
      <c r="A4" s="29">
        <v>23540791</v>
      </c>
      <c r="B4" s="10">
        <f>VLOOKUP(A4,'INGRESO DIARIO'!A:A,1,0)</f>
        <v>23540791</v>
      </c>
      <c r="C4" s="10">
        <v>1</v>
      </c>
      <c r="D4" s="28" t="s">
        <v>922</v>
      </c>
      <c r="E4" s="26" t="s">
        <v>337</v>
      </c>
      <c r="F4" s="27">
        <v>45916.53125</v>
      </c>
      <c r="G4" s="27">
        <v>45916.531284722223</v>
      </c>
      <c r="H4" s="26">
        <v>98565592</v>
      </c>
      <c r="I4" s="26" t="s">
        <v>820</v>
      </c>
      <c r="J4" s="26" t="s">
        <v>896</v>
      </c>
      <c r="K4" s="26" t="s">
        <v>163</v>
      </c>
      <c r="L4" s="26" t="s">
        <v>161</v>
      </c>
      <c r="M4" s="26" t="s">
        <v>24</v>
      </c>
      <c r="N4" s="26" t="s">
        <v>350</v>
      </c>
      <c r="O4" s="26" t="s">
        <v>161</v>
      </c>
      <c r="P4" s="26" t="s">
        <v>161</v>
      </c>
      <c r="Q4" s="26" t="s">
        <v>161</v>
      </c>
      <c r="R4" s="26" t="s">
        <v>161</v>
      </c>
      <c r="S4" s="26" t="s">
        <v>161</v>
      </c>
      <c r="T4" s="26"/>
      <c r="U4" s="12">
        <f t="shared" si="0"/>
        <v>0</v>
      </c>
      <c r="V4" s="11">
        <f t="shared" si="1"/>
        <v>45921.531284722223</v>
      </c>
      <c r="W4" s="12">
        <f t="shared" si="2"/>
        <v>5</v>
      </c>
      <c r="X4" s="12">
        <f t="shared" ca="1" si="3"/>
        <v>28.468715277776937</v>
      </c>
      <c r="Y4" s="12">
        <f t="shared" ca="1" si="4"/>
        <v>21</v>
      </c>
      <c r="Z4" s="12">
        <f t="shared" ca="1" si="5"/>
        <v>7.468715277776937</v>
      </c>
      <c r="AA4" s="12">
        <f t="shared" ca="1" si="6"/>
        <v>21</v>
      </c>
      <c r="AB4" s="12">
        <f t="shared" ca="1" si="7"/>
        <v>16</v>
      </c>
      <c r="AC4" s="13">
        <f t="shared" ca="1" si="8"/>
        <v>-21.468715277776937</v>
      </c>
      <c r="AD4" s="10" t="str">
        <f t="shared" ca="1" si="9"/>
        <v>VENCIDO</v>
      </c>
    </row>
    <row r="5" spans="1:30" x14ac:dyDescent="0.25">
      <c r="A5" s="29">
        <v>23540426</v>
      </c>
      <c r="B5" s="10">
        <f>VLOOKUP(A5,'INGRESO DIARIO'!A:A,1,0)</f>
        <v>23540426</v>
      </c>
      <c r="C5" s="10">
        <v>1</v>
      </c>
      <c r="D5" s="26" t="s">
        <v>828</v>
      </c>
      <c r="E5" s="26" t="s">
        <v>334</v>
      </c>
      <c r="F5" s="27">
        <v>45916.384189814817</v>
      </c>
      <c r="G5" s="27">
        <v>45916.38422453704</v>
      </c>
      <c r="H5" s="26">
        <v>70102298</v>
      </c>
      <c r="I5" s="26" t="s">
        <v>829</v>
      </c>
      <c r="J5" s="26" t="s">
        <v>900</v>
      </c>
      <c r="K5" s="26" t="s">
        <v>163</v>
      </c>
      <c r="L5" s="26" t="s">
        <v>830</v>
      </c>
      <c r="M5" s="26" t="s">
        <v>24</v>
      </c>
      <c r="N5" s="26" t="s">
        <v>519</v>
      </c>
      <c r="O5" s="26" t="s">
        <v>161</v>
      </c>
      <c r="P5" s="26" t="s">
        <v>161</v>
      </c>
      <c r="Q5" s="26" t="s">
        <v>161</v>
      </c>
      <c r="R5" s="26" t="s">
        <v>161</v>
      </c>
      <c r="S5" s="26" t="s">
        <v>161</v>
      </c>
      <c r="T5" s="26"/>
      <c r="U5" s="12">
        <f t="shared" si="0"/>
        <v>0</v>
      </c>
      <c r="V5" s="11">
        <f t="shared" si="1"/>
        <v>45921.38422453704</v>
      </c>
      <c r="W5" s="12">
        <f t="shared" si="2"/>
        <v>5</v>
      </c>
      <c r="X5" s="12">
        <f t="shared" ca="1" si="3"/>
        <v>28.615775462960301</v>
      </c>
      <c r="Y5" s="12">
        <f t="shared" ca="1" si="4"/>
        <v>21</v>
      </c>
      <c r="Z5" s="12">
        <f t="shared" ca="1" si="5"/>
        <v>7.6157754629603005</v>
      </c>
      <c r="AA5" s="12">
        <f t="shared" ca="1" si="6"/>
        <v>21</v>
      </c>
      <c r="AB5" s="12">
        <f t="shared" ca="1" si="7"/>
        <v>16</v>
      </c>
      <c r="AC5" s="13">
        <f t="shared" ca="1" si="8"/>
        <v>-21.615775462960301</v>
      </c>
      <c r="AD5" s="10" t="str">
        <f t="shared" ca="1" si="9"/>
        <v>VENCIDO</v>
      </c>
    </row>
    <row r="6" spans="1:30" x14ac:dyDescent="0.25">
      <c r="A6" s="29">
        <v>23540730</v>
      </c>
      <c r="B6" s="10">
        <f>VLOOKUP(A6,'INGRESO DIARIO'!A:A,1,0)</f>
        <v>23540730</v>
      </c>
      <c r="C6" s="10">
        <v>1</v>
      </c>
      <c r="D6" s="26" t="s">
        <v>831</v>
      </c>
      <c r="E6" s="26" t="s">
        <v>334</v>
      </c>
      <c r="F6" s="27">
        <v>45916.495486111111</v>
      </c>
      <c r="G6" s="27">
        <v>45916.495520833334</v>
      </c>
      <c r="H6" s="26">
        <v>70113497</v>
      </c>
      <c r="I6" s="26" t="s">
        <v>832</v>
      </c>
      <c r="J6" s="26" t="s">
        <v>901</v>
      </c>
      <c r="K6" s="26" t="s">
        <v>163</v>
      </c>
      <c r="L6" s="26" t="s">
        <v>833</v>
      </c>
      <c r="M6" s="26" t="s">
        <v>24</v>
      </c>
      <c r="N6" s="26" t="s">
        <v>519</v>
      </c>
      <c r="O6" s="26" t="s">
        <v>161</v>
      </c>
      <c r="P6" s="26" t="s">
        <v>161</v>
      </c>
      <c r="Q6" s="26" t="s">
        <v>161</v>
      </c>
      <c r="R6" s="26" t="s">
        <v>161</v>
      </c>
      <c r="S6" s="26" t="s">
        <v>161</v>
      </c>
      <c r="T6" s="26"/>
      <c r="U6" s="12">
        <f t="shared" si="0"/>
        <v>0</v>
      </c>
      <c r="V6" s="11">
        <f t="shared" si="1"/>
        <v>45921.495520833334</v>
      </c>
      <c r="W6" s="12">
        <f t="shared" si="2"/>
        <v>5</v>
      </c>
      <c r="X6" s="12">
        <f t="shared" ca="1" si="3"/>
        <v>28.504479166665988</v>
      </c>
      <c r="Y6" s="12">
        <f t="shared" ca="1" si="4"/>
        <v>21</v>
      </c>
      <c r="Z6" s="12">
        <f t="shared" ca="1" si="5"/>
        <v>7.5044791666659876</v>
      </c>
      <c r="AA6" s="12">
        <f t="shared" ca="1" si="6"/>
        <v>21</v>
      </c>
      <c r="AB6" s="12">
        <f t="shared" ca="1" si="7"/>
        <v>16</v>
      </c>
      <c r="AC6" s="13">
        <f t="shared" ca="1" si="8"/>
        <v>-21.504479166665988</v>
      </c>
      <c r="AD6" s="10" t="str">
        <f t="shared" ca="1" si="9"/>
        <v>VENCIDO</v>
      </c>
    </row>
    <row r="7" spans="1:30" x14ac:dyDescent="0.25">
      <c r="A7" s="29">
        <v>23540851</v>
      </c>
      <c r="B7" s="10">
        <f>VLOOKUP(A7,'INGRESO DIARIO'!A:A,1,0)</f>
        <v>23540851</v>
      </c>
      <c r="C7" s="10">
        <v>1</v>
      </c>
      <c r="D7" s="26" t="s">
        <v>834</v>
      </c>
      <c r="E7" s="26" t="s">
        <v>334</v>
      </c>
      <c r="F7" s="27">
        <v>45916.574270833335</v>
      </c>
      <c r="G7" s="27">
        <v>45916.574305555558</v>
      </c>
      <c r="H7" s="26">
        <v>71269714</v>
      </c>
      <c r="I7" s="26" t="s">
        <v>835</v>
      </c>
      <c r="J7" s="26" t="s">
        <v>902</v>
      </c>
      <c r="K7" s="26" t="s">
        <v>163</v>
      </c>
      <c r="L7" s="26" t="s">
        <v>836</v>
      </c>
      <c r="M7" s="26" t="s">
        <v>24</v>
      </c>
      <c r="N7" s="26" t="s">
        <v>342</v>
      </c>
      <c r="O7" s="26" t="s">
        <v>161</v>
      </c>
      <c r="P7" s="26" t="s">
        <v>161</v>
      </c>
      <c r="Q7" s="26" t="s">
        <v>161</v>
      </c>
      <c r="R7" s="26" t="s">
        <v>161</v>
      </c>
      <c r="S7" s="26" t="s">
        <v>161</v>
      </c>
      <c r="T7" s="26"/>
      <c r="U7" s="12">
        <f t="shared" si="0"/>
        <v>0</v>
      </c>
      <c r="V7" s="11">
        <f t="shared" si="1"/>
        <v>45921.574305555558</v>
      </c>
      <c r="W7" s="12">
        <f t="shared" si="2"/>
        <v>5</v>
      </c>
      <c r="X7" s="12">
        <f t="shared" ca="1" si="3"/>
        <v>28.425694444442343</v>
      </c>
      <c r="Y7" s="12">
        <f t="shared" ca="1" si="4"/>
        <v>21</v>
      </c>
      <c r="Z7" s="12">
        <f t="shared" ca="1" si="5"/>
        <v>7.4256944444423425</v>
      </c>
      <c r="AA7" s="12">
        <f t="shared" ca="1" si="6"/>
        <v>21</v>
      </c>
      <c r="AB7" s="12">
        <f t="shared" ca="1" si="7"/>
        <v>16</v>
      </c>
      <c r="AC7" s="13">
        <f t="shared" ca="1" si="8"/>
        <v>-21.425694444442343</v>
      </c>
      <c r="AD7" s="10" t="str">
        <f t="shared" ca="1" si="9"/>
        <v>VENCIDO</v>
      </c>
    </row>
    <row r="8" spans="1:30" x14ac:dyDescent="0.25">
      <c r="A8" s="29">
        <v>23540446</v>
      </c>
      <c r="B8" s="10">
        <f>VLOOKUP(A8,'INGRESO DIARIO'!A:A,1,0)</f>
        <v>23540446</v>
      </c>
      <c r="C8" s="10">
        <v>1</v>
      </c>
      <c r="D8" s="26" t="s">
        <v>837</v>
      </c>
      <c r="E8" s="26" t="s">
        <v>334</v>
      </c>
      <c r="F8" s="27">
        <v>45916.392754629633</v>
      </c>
      <c r="G8" s="27">
        <v>45916.392777777779</v>
      </c>
      <c r="H8" s="26">
        <v>98565955</v>
      </c>
      <c r="I8" s="26" t="s">
        <v>838</v>
      </c>
      <c r="J8" s="26" t="s">
        <v>903</v>
      </c>
      <c r="K8" s="26" t="s">
        <v>163</v>
      </c>
      <c r="L8" s="26" t="s">
        <v>839</v>
      </c>
      <c r="M8" s="26" t="s">
        <v>24</v>
      </c>
      <c r="N8" s="26" t="s">
        <v>519</v>
      </c>
      <c r="O8" s="26" t="s">
        <v>161</v>
      </c>
      <c r="P8" s="26" t="s">
        <v>161</v>
      </c>
      <c r="Q8" s="26" t="s">
        <v>161</v>
      </c>
      <c r="R8" s="26" t="s">
        <v>161</v>
      </c>
      <c r="S8" s="26" t="s">
        <v>161</v>
      </c>
      <c r="T8" s="26"/>
      <c r="U8" s="12">
        <f t="shared" si="0"/>
        <v>0</v>
      </c>
      <c r="V8" s="11">
        <f t="shared" si="1"/>
        <v>45921.392777777779</v>
      </c>
      <c r="W8" s="12">
        <f t="shared" si="2"/>
        <v>5</v>
      </c>
      <c r="X8" s="12">
        <f t="shared" ca="1" si="3"/>
        <v>28.607222222221026</v>
      </c>
      <c r="Y8" s="12">
        <f t="shared" ca="1" si="4"/>
        <v>21</v>
      </c>
      <c r="Z8" s="12">
        <f t="shared" ca="1" si="5"/>
        <v>7.6072222222210257</v>
      </c>
      <c r="AA8" s="12">
        <f t="shared" ca="1" si="6"/>
        <v>21</v>
      </c>
      <c r="AB8" s="12">
        <f t="shared" ca="1" si="7"/>
        <v>16</v>
      </c>
      <c r="AC8" s="13">
        <f t="shared" ca="1" si="8"/>
        <v>-21.607222222221026</v>
      </c>
      <c r="AD8" s="10" t="str">
        <f t="shared" ca="1" si="9"/>
        <v>VENCIDO</v>
      </c>
    </row>
    <row r="9" spans="1:30" x14ac:dyDescent="0.25">
      <c r="A9" s="63">
        <v>23512855</v>
      </c>
      <c r="B9" s="55" t="e">
        <f>VLOOKUP(A9,'INGRESO DIARIO'!A:A,1,0)</f>
        <v>#N/A</v>
      </c>
      <c r="C9" s="55">
        <v>2</v>
      </c>
      <c r="D9" s="66" t="s">
        <v>520</v>
      </c>
      <c r="E9" s="59" t="s">
        <v>337</v>
      </c>
      <c r="F9" s="64">
        <v>45908.722060185188</v>
      </c>
      <c r="G9" s="64">
        <v>45908.72210648148</v>
      </c>
      <c r="H9" s="59">
        <v>3482053</v>
      </c>
      <c r="I9" s="59" t="s">
        <v>455</v>
      </c>
      <c r="J9" s="59" t="s">
        <v>505</v>
      </c>
      <c r="K9" s="59" t="s">
        <v>163</v>
      </c>
      <c r="L9" s="59" t="s">
        <v>456</v>
      </c>
      <c r="M9" s="59" t="s">
        <v>24</v>
      </c>
      <c r="N9" s="59" t="s">
        <v>350</v>
      </c>
      <c r="O9" s="59" t="s">
        <v>161</v>
      </c>
      <c r="P9" s="59" t="s">
        <v>161</v>
      </c>
      <c r="Q9" s="59" t="s">
        <v>161</v>
      </c>
      <c r="R9" s="59" t="s">
        <v>340</v>
      </c>
      <c r="S9" s="56" t="s">
        <v>927</v>
      </c>
      <c r="T9" s="59"/>
      <c r="U9" s="60">
        <f t="shared" ref="U9:U72" si="10">+IF(L9="URBANA",5,IF(L9="RURAL",5,0))</f>
        <v>0</v>
      </c>
      <c r="V9" s="61">
        <f t="shared" ref="V9:V40" si="11">+IF(M9="RURAL",(G9+5),IF(M9="URBANA",(G9+5),""))</f>
        <v>45913.72210648148</v>
      </c>
      <c r="W9" s="60">
        <f t="shared" ref="W9:W72" si="12">+IF(M9="URBANA",5,IF(M9="RURAL",5,0))</f>
        <v>5</v>
      </c>
      <c r="X9" s="60">
        <f t="shared" ref="X9:X72" ca="1" si="13">+TODAY()-G9+1</f>
        <v>36.277893518519704</v>
      </c>
      <c r="Y9" s="60">
        <f ca="1">+NETWORKDAYS.INTL(F9,NOW(),1)-MOD(G9,1)</f>
        <v>26.277893518519704</v>
      </c>
      <c r="Z9" s="60">
        <f t="shared" ref="Z9:Z72" ca="1" si="14">+X9-Y9</f>
        <v>10</v>
      </c>
      <c r="AA9" s="60">
        <f t="shared" ref="AA9:AA72" ca="1" si="15">+(((TODAY()-G9)+1)-Z9)</f>
        <v>26.277893518519704</v>
      </c>
      <c r="AB9" s="60">
        <f t="shared" ref="AB9:AB72" ca="1" si="16">+AA9-W9</f>
        <v>21.277893518519704</v>
      </c>
      <c r="AC9" s="62">
        <f t="shared" ref="AC9:AC72" ca="1" si="17">IF(V9&lt;&gt;0,+V9-TODAY()+1,"")</f>
        <v>-29.277893518519704</v>
      </c>
      <c r="AD9" s="55" t="str">
        <f t="shared" ref="AD9:AD72" ca="1" si="18">IF(T9&lt;&gt;"OK",IF(AB9&gt;=0,"VENCIDO",IF(AND(AB9&lt;0,AB9&gt;=-2.1),"ALERTA","A TIEMPO")),"EJECUTADO")</f>
        <v>VENCIDO</v>
      </c>
    </row>
    <row r="10" spans="1:30" x14ac:dyDescent="0.25">
      <c r="A10" s="63">
        <v>23482660</v>
      </c>
      <c r="B10" s="55" t="e">
        <f>VLOOKUP(A10,'INGRESO DIARIO'!A:A,1,0)</f>
        <v>#N/A</v>
      </c>
      <c r="C10" s="55">
        <v>2</v>
      </c>
      <c r="D10" s="59" t="s">
        <v>534</v>
      </c>
      <c r="E10" s="59" t="s">
        <v>335</v>
      </c>
      <c r="F10" s="64">
        <v>45910.495486111111</v>
      </c>
      <c r="G10" s="64">
        <v>45910.495520833334</v>
      </c>
      <c r="H10" s="59" t="s">
        <v>161</v>
      </c>
      <c r="I10" s="59" t="s">
        <v>161</v>
      </c>
      <c r="J10" s="59" t="s">
        <v>594</v>
      </c>
      <c r="K10" s="59" t="s">
        <v>163</v>
      </c>
      <c r="L10" s="59" t="s">
        <v>535</v>
      </c>
      <c r="M10" s="59" t="s">
        <v>24</v>
      </c>
      <c r="N10" s="59" t="s">
        <v>519</v>
      </c>
      <c r="O10" s="59" t="s">
        <v>811</v>
      </c>
      <c r="P10" s="65">
        <v>45913</v>
      </c>
      <c r="Q10" s="59" t="s">
        <v>161</v>
      </c>
      <c r="R10" s="59" t="s">
        <v>340</v>
      </c>
      <c r="S10" s="56" t="s">
        <v>927</v>
      </c>
      <c r="T10" s="59" t="s">
        <v>161</v>
      </c>
      <c r="U10" s="60">
        <f t="shared" si="10"/>
        <v>0</v>
      </c>
      <c r="V10" s="61">
        <f t="shared" si="11"/>
        <v>45915.495520833334</v>
      </c>
      <c r="W10" s="60">
        <f t="shared" si="12"/>
        <v>5</v>
      </c>
      <c r="X10" s="60">
        <f t="shared" ca="1" si="13"/>
        <v>34.504479166665988</v>
      </c>
      <c r="Y10" s="60" t="e">
        <f ca="1">+NETWORKDAYS.INTL(G10,NOW(),1)-MOD(H10,1)</f>
        <v>#VALUE!</v>
      </c>
      <c r="Z10" s="60" t="e">
        <f t="shared" ca="1" si="14"/>
        <v>#VALUE!</v>
      </c>
      <c r="AA10" s="60" t="e">
        <f t="shared" ca="1" si="15"/>
        <v>#VALUE!</v>
      </c>
      <c r="AB10" s="60" t="e">
        <f t="shared" ca="1" si="16"/>
        <v>#VALUE!</v>
      </c>
      <c r="AC10" s="62">
        <f t="shared" ca="1" si="17"/>
        <v>-27.504479166665988</v>
      </c>
      <c r="AD10" s="55" t="e">
        <f t="shared" ca="1" si="18"/>
        <v>#VALUE!</v>
      </c>
    </row>
    <row r="11" spans="1:30" x14ac:dyDescent="0.25">
      <c r="A11" s="29">
        <v>23540457</v>
      </c>
      <c r="B11" s="10">
        <f>VLOOKUP(A11,'INGRESO DIARIO'!A:A,1,0)</f>
        <v>23540457</v>
      </c>
      <c r="C11" s="10">
        <v>1</v>
      </c>
      <c r="D11" s="26" t="s">
        <v>865</v>
      </c>
      <c r="E11" s="26" t="s">
        <v>334</v>
      </c>
      <c r="F11" s="27">
        <v>45916.397407407407</v>
      </c>
      <c r="G11" s="27">
        <v>45916.39744212963</v>
      </c>
      <c r="H11" s="26">
        <v>71718019</v>
      </c>
      <c r="I11" s="26" t="s">
        <v>866</v>
      </c>
      <c r="J11" s="26" t="s">
        <v>909</v>
      </c>
      <c r="K11" s="26" t="s">
        <v>163</v>
      </c>
      <c r="L11" s="26" t="s">
        <v>867</v>
      </c>
      <c r="M11" s="26" t="s">
        <v>24</v>
      </c>
      <c r="N11" s="26" t="s">
        <v>519</v>
      </c>
      <c r="O11" s="26" t="s">
        <v>161</v>
      </c>
      <c r="P11" s="26" t="s">
        <v>161</v>
      </c>
      <c r="Q11" s="26" t="s">
        <v>161</v>
      </c>
      <c r="R11" s="26" t="s">
        <v>161</v>
      </c>
      <c r="S11" s="26" t="s">
        <v>161</v>
      </c>
      <c r="T11" s="26"/>
      <c r="U11" s="12">
        <f t="shared" si="10"/>
        <v>0</v>
      </c>
      <c r="V11" s="11">
        <f t="shared" si="11"/>
        <v>45921.39744212963</v>
      </c>
      <c r="W11" s="12">
        <f t="shared" si="12"/>
        <v>5</v>
      </c>
      <c r="X11" s="12">
        <f t="shared" ca="1" si="13"/>
        <v>28.602557870370219</v>
      </c>
      <c r="Y11" s="12">
        <f ca="1">+NETWORKDAYS.INTL(G11,NOW(),1)-MOD(H11,1)</f>
        <v>21</v>
      </c>
      <c r="Z11" s="12">
        <f t="shared" ca="1" si="14"/>
        <v>7.6025578703702195</v>
      </c>
      <c r="AA11" s="12">
        <f t="shared" ca="1" si="15"/>
        <v>21</v>
      </c>
      <c r="AB11" s="12">
        <f t="shared" ca="1" si="16"/>
        <v>16</v>
      </c>
      <c r="AC11" s="13">
        <f t="shared" ca="1" si="17"/>
        <v>-21.602557870370219</v>
      </c>
      <c r="AD11" s="10" t="str">
        <f t="shared" ca="1" si="18"/>
        <v>VENCIDO</v>
      </c>
    </row>
    <row r="12" spans="1:30" x14ac:dyDescent="0.25">
      <c r="A12" s="29">
        <v>23537624</v>
      </c>
      <c r="B12" s="10">
        <f>VLOOKUP(A12,'INGRESO DIARIO'!A:A,1,0)</f>
        <v>23537624</v>
      </c>
      <c r="C12" s="10">
        <v>1</v>
      </c>
      <c r="D12" s="26" t="s">
        <v>681</v>
      </c>
      <c r="E12" s="26" t="s">
        <v>334</v>
      </c>
      <c r="F12" s="27">
        <v>45912.379120370373</v>
      </c>
      <c r="G12" s="27">
        <v>45912.379143518519</v>
      </c>
      <c r="H12" s="26">
        <v>71711637</v>
      </c>
      <c r="I12" s="26" t="s">
        <v>682</v>
      </c>
      <c r="J12" s="26" t="s">
        <v>712</v>
      </c>
      <c r="K12" s="26" t="s">
        <v>163</v>
      </c>
      <c r="L12" s="26" t="s">
        <v>683</v>
      </c>
      <c r="M12" s="26" t="s">
        <v>24</v>
      </c>
      <c r="N12" s="26" t="s">
        <v>519</v>
      </c>
      <c r="O12" s="26" t="s">
        <v>161</v>
      </c>
      <c r="P12" s="26" t="s">
        <v>161</v>
      </c>
      <c r="Q12" s="26" t="s">
        <v>161</v>
      </c>
      <c r="R12" s="26" t="s">
        <v>161</v>
      </c>
      <c r="S12" s="26"/>
      <c r="T12" s="26" t="s">
        <v>161</v>
      </c>
      <c r="U12" s="12">
        <f t="shared" si="10"/>
        <v>0</v>
      </c>
      <c r="V12" s="11">
        <f t="shared" si="11"/>
        <v>45917.379143518519</v>
      </c>
      <c r="W12" s="12">
        <f t="shared" si="12"/>
        <v>5</v>
      </c>
      <c r="X12" s="12">
        <f t="shared" ca="1" si="13"/>
        <v>32.620856481480587</v>
      </c>
      <c r="Y12" s="12">
        <f ca="1">+NETWORKDAYS.INTL(G12,NOW(),1)-MOD(H12,1)</f>
        <v>23</v>
      </c>
      <c r="Z12" s="12">
        <f t="shared" ca="1" si="14"/>
        <v>9.6208564814805868</v>
      </c>
      <c r="AA12" s="12">
        <f t="shared" ca="1" si="15"/>
        <v>23</v>
      </c>
      <c r="AB12" s="12">
        <f t="shared" ca="1" si="16"/>
        <v>18</v>
      </c>
      <c r="AC12" s="13">
        <f t="shared" ca="1" si="17"/>
        <v>-25.620856481480587</v>
      </c>
      <c r="AD12" s="10" t="str">
        <f t="shared" ca="1" si="18"/>
        <v>VENCIDO</v>
      </c>
    </row>
    <row r="13" spans="1:30" x14ac:dyDescent="0.25">
      <c r="A13" s="29">
        <v>23537584</v>
      </c>
      <c r="B13" s="10" t="e">
        <f>VLOOKUP(A13,'INGRESO DIARIO'!A:A,1,0)</f>
        <v>#N/A</v>
      </c>
      <c r="C13" s="10">
        <v>1</v>
      </c>
      <c r="D13" s="26" t="s">
        <v>684</v>
      </c>
      <c r="E13" s="26" t="s">
        <v>334</v>
      </c>
      <c r="F13" s="27">
        <v>45912.354074074072</v>
      </c>
      <c r="G13" s="27">
        <v>45912.354108796295</v>
      </c>
      <c r="H13" s="26">
        <v>1128264815</v>
      </c>
      <c r="I13" s="26" t="s">
        <v>685</v>
      </c>
      <c r="J13" s="26" t="s">
        <v>713</v>
      </c>
      <c r="K13" s="26" t="s">
        <v>163</v>
      </c>
      <c r="L13" s="26" t="s">
        <v>161</v>
      </c>
      <c r="M13" s="26" t="s">
        <v>24</v>
      </c>
      <c r="N13" s="26" t="s">
        <v>519</v>
      </c>
      <c r="O13" s="26" t="s">
        <v>161</v>
      </c>
      <c r="P13" s="26" t="s">
        <v>161</v>
      </c>
      <c r="Q13" s="26" t="s">
        <v>161</v>
      </c>
      <c r="R13" s="26" t="s">
        <v>161</v>
      </c>
      <c r="S13" s="26"/>
      <c r="T13" s="26" t="s">
        <v>161</v>
      </c>
      <c r="U13" s="12">
        <f t="shared" si="10"/>
        <v>0</v>
      </c>
      <c r="V13" s="11">
        <f t="shared" si="11"/>
        <v>45917.354108796295</v>
      </c>
      <c r="W13" s="12">
        <f t="shared" si="12"/>
        <v>5</v>
      </c>
      <c r="X13" s="12">
        <f t="shared" ca="1" si="13"/>
        <v>32.645891203705105</v>
      </c>
      <c r="Y13" s="12">
        <f ca="1">+NETWORKDAYS.INTL(G13,NOW(),1)-MOD(H13,1)</f>
        <v>23</v>
      </c>
      <c r="Z13" s="12">
        <f t="shared" ca="1" si="14"/>
        <v>9.645891203705105</v>
      </c>
      <c r="AA13" s="12">
        <f t="shared" ca="1" si="15"/>
        <v>23</v>
      </c>
      <c r="AB13" s="12">
        <f t="shared" ca="1" si="16"/>
        <v>18</v>
      </c>
      <c r="AC13" s="13">
        <f t="shared" ca="1" si="17"/>
        <v>-25.645891203705105</v>
      </c>
      <c r="AD13" s="10" t="str">
        <f t="shared" ca="1" si="18"/>
        <v>VENCIDO</v>
      </c>
    </row>
    <row r="14" spans="1:30" x14ac:dyDescent="0.25">
      <c r="A14" s="29">
        <v>23538130</v>
      </c>
      <c r="B14" s="10" t="e">
        <f>VLOOKUP(A14,'INGRESO DIARIO'!A:A,1,0)</f>
        <v>#N/A</v>
      </c>
      <c r="C14" s="10">
        <v>1</v>
      </c>
      <c r="D14" s="26" t="s">
        <v>689</v>
      </c>
      <c r="E14" s="26" t="s">
        <v>334</v>
      </c>
      <c r="F14" s="27">
        <v>45912.617048611108</v>
      </c>
      <c r="G14" s="27">
        <v>45912.617083333331</v>
      </c>
      <c r="H14" s="26">
        <v>71600391</v>
      </c>
      <c r="I14" s="26" t="s">
        <v>690</v>
      </c>
      <c r="J14" s="26" t="s">
        <v>715</v>
      </c>
      <c r="K14" s="26" t="s">
        <v>163</v>
      </c>
      <c r="L14" s="26" t="s">
        <v>691</v>
      </c>
      <c r="M14" s="26" t="s">
        <v>24</v>
      </c>
      <c r="N14" s="26" t="s">
        <v>519</v>
      </c>
      <c r="O14" s="26" t="s">
        <v>161</v>
      </c>
      <c r="P14" s="26" t="s">
        <v>161</v>
      </c>
      <c r="Q14" s="26" t="s">
        <v>161</v>
      </c>
      <c r="R14" s="26" t="s">
        <v>161</v>
      </c>
      <c r="S14" s="26"/>
      <c r="T14" s="26" t="s">
        <v>161</v>
      </c>
      <c r="U14" s="12">
        <f t="shared" si="10"/>
        <v>0</v>
      </c>
      <c r="V14" s="11">
        <f t="shared" si="11"/>
        <v>45917.617083333331</v>
      </c>
      <c r="W14" s="12">
        <f t="shared" si="12"/>
        <v>5</v>
      </c>
      <c r="X14" s="12">
        <f t="shared" ca="1" si="13"/>
        <v>32.382916666669189</v>
      </c>
      <c r="Y14" s="12">
        <f ca="1">+NETWORKDAYS.INTL(G14,NOW(),1)-MOD(H14,1)</f>
        <v>23</v>
      </c>
      <c r="Z14" s="12">
        <f t="shared" ca="1" si="14"/>
        <v>9.382916666669189</v>
      </c>
      <c r="AA14" s="12">
        <f t="shared" ca="1" si="15"/>
        <v>23</v>
      </c>
      <c r="AB14" s="12">
        <f t="shared" ca="1" si="16"/>
        <v>18</v>
      </c>
      <c r="AC14" s="13">
        <f t="shared" ca="1" si="17"/>
        <v>-25.382916666669189</v>
      </c>
      <c r="AD14" s="10" t="str">
        <f t="shared" ca="1" si="18"/>
        <v>VENCIDO</v>
      </c>
    </row>
    <row r="15" spans="1:30" x14ac:dyDescent="0.25">
      <c r="A15" s="29">
        <v>23533988</v>
      </c>
      <c r="B15" s="10">
        <f>VLOOKUP(A15,'INGRESO DIARIO'!A:A,1,0)</f>
        <v>23533988</v>
      </c>
      <c r="C15" s="10">
        <v>1</v>
      </c>
      <c r="D15" s="26" t="s">
        <v>447</v>
      </c>
      <c r="E15" s="26" t="s">
        <v>335</v>
      </c>
      <c r="F15" s="27">
        <v>45908.660243055558</v>
      </c>
      <c r="G15" s="27">
        <v>45908.660277777781</v>
      </c>
      <c r="H15" s="26">
        <v>890906119</v>
      </c>
      <c r="I15" s="26" t="s">
        <v>449</v>
      </c>
      <c r="J15" s="26" t="s">
        <v>504</v>
      </c>
      <c r="K15" s="26" t="s">
        <v>163</v>
      </c>
      <c r="L15" s="26" t="s">
        <v>451</v>
      </c>
      <c r="M15" s="26" t="s">
        <v>24</v>
      </c>
      <c r="N15" s="26" t="s">
        <v>350</v>
      </c>
      <c r="O15" s="26" t="s">
        <v>811</v>
      </c>
      <c r="P15" s="54">
        <v>45913</v>
      </c>
      <c r="Q15" s="26" t="s">
        <v>161</v>
      </c>
      <c r="R15" s="26" t="s">
        <v>340</v>
      </c>
      <c r="S15" s="17"/>
      <c r="T15" s="26"/>
      <c r="U15" s="12">
        <f t="shared" si="10"/>
        <v>0</v>
      </c>
      <c r="V15" s="11">
        <f t="shared" si="11"/>
        <v>45913.660277777781</v>
      </c>
      <c r="W15" s="12">
        <f t="shared" si="12"/>
        <v>5</v>
      </c>
      <c r="X15" s="12">
        <f t="shared" ca="1" si="13"/>
        <v>36.33972222221928</v>
      </c>
      <c r="Y15" s="12">
        <f ca="1">+NETWORKDAYS.INTL(F15,NOW(),1)-MOD(G15,1)</f>
        <v>26.33972222221928</v>
      </c>
      <c r="Z15" s="12">
        <f t="shared" ca="1" si="14"/>
        <v>10</v>
      </c>
      <c r="AA15" s="12">
        <f t="shared" ca="1" si="15"/>
        <v>26.33972222221928</v>
      </c>
      <c r="AB15" s="12">
        <f t="shared" ca="1" si="16"/>
        <v>21.33972222221928</v>
      </c>
      <c r="AC15" s="13">
        <f t="shared" ca="1" si="17"/>
        <v>-29.33972222221928</v>
      </c>
      <c r="AD15" s="10" t="str">
        <f t="shared" ca="1" si="18"/>
        <v>VENCIDO</v>
      </c>
    </row>
    <row r="16" spans="1:30" x14ac:dyDescent="0.25">
      <c r="A16" s="29">
        <v>23534478</v>
      </c>
      <c r="B16" s="10">
        <f>VLOOKUP(A16,'INGRESO DIARIO'!A:A,1,0)</f>
        <v>23534478</v>
      </c>
      <c r="C16" s="10">
        <v>1</v>
      </c>
      <c r="D16" s="26" t="s">
        <v>457</v>
      </c>
      <c r="E16" s="26" t="s">
        <v>337</v>
      </c>
      <c r="F16" s="27">
        <v>45909.283217592594</v>
      </c>
      <c r="G16" s="27">
        <v>45909.283252314817</v>
      </c>
      <c r="H16" s="26">
        <v>15441218</v>
      </c>
      <c r="I16" s="26" t="s">
        <v>458</v>
      </c>
      <c r="J16" s="26" t="s">
        <v>506</v>
      </c>
      <c r="K16" s="26" t="s">
        <v>163</v>
      </c>
      <c r="L16" s="26" t="s">
        <v>459</v>
      </c>
      <c r="M16" s="26" t="s">
        <v>24</v>
      </c>
      <c r="N16" s="26" t="s">
        <v>350</v>
      </c>
      <c r="O16" s="26" t="s">
        <v>811</v>
      </c>
      <c r="P16" s="54">
        <v>45913</v>
      </c>
      <c r="Q16" s="26" t="s">
        <v>161</v>
      </c>
      <c r="R16" s="26" t="s">
        <v>340</v>
      </c>
      <c r="S16" s="26"/>
      <c r="T16" s="26"/>
      <c r="U16" s="12">
        <f t="shared" si="10"/>
        <v>0</v>
      </c>
      <c r="V16" s="11">
        <f t="shared" si="11"/>
        <v>45914.283252314817</v>
      </c>
      <c r="W16" s="12">
        <f t="shared" si="12"/>
        <v>5</v>
      </c>
      <c r="X16" s="12">
        <f t="shared" ca="1" si="13"/>
        <v>35.716747685182781</v>
      </c>
      <c r="Y16" s="12">
        <f ca="1">+NETWORKDAYS.INTL(F16,NOW(),1)-MOD(G16,1)</f>
        <v>25.716747685182781</v>
      </c>
      <c r="Z16" s="12">
        <f t="shared" ca="1" si="14"/>
        <v>10</v>
      </c>
      <c r="AA16" s="12">
        <f t="shared" ca="1" si="15"/>
        <v>25.716747685182781</v>
      </c>
      <c r="AB16" s="12">
        <f t="shared" ca="1" si="16"/>
        <v>20.716747685182781</v>
      </c>
      <c r="AC16" s="13">
        <f t="shared" ca="1" si="17"/>
        <v>-28.716747685182781</v>
      </c>
      <c r="AD16" s="10" t="str">
        <f t="shared" ca="1" si="18"/>
        <v>VENCIDO</v>
      </c>
    </row>
    <row r="17" spans="1:30" x14ac:dyDescent="0.25">
      <c r="A17" s="29">
        <v>23539111</v>
      </c>
      <c r="B17" s="10" t="e">
        <f>VLOOKUP(A17,'INGRESO DIARIO'!A:A,1,0)</f>
        <v>#N/A</v>
      </c>
      <c r="C17" s="10">
        <v>1</v>
      </c>
      <c r="D17" s="28" t="s">
        <v>806</v>
      </c>
      <c r="E17" s="26" t="s">
        <v>334</v>
      </c>
      <c r="F17" s="27">
        <v>45915.33934027778</v>
      </c>
      <c r="G17" s="27">
        <v>45915.339363425926</v>
      </c>
      <c r="H17" s="26">
        <v>10274994</v>
      </c>
      <c r="I17" s="26" t="s">
        <v>752</v>
      </c>
      <c r="J17" s="26" t="s">
        <v>789</v>
      </c>
      <c r="K17" s="26" t="s">
        <v>163</v>
      </c>
      <c r="L17" s="26" t="s">
        <v>753</v>
      </c>
      <c r="M17" s="26" t="s">
        <v>24</v>
      </c>
      <c r="N17" s="26" t="s">
        <v>519</v>
      </c>
      <c r="O17" s="26" t="s">
        <v>161</v>
      </c>
      <c r="P17" s="26" t="s">
        <v>161</v>
      </c>
      <c r="Q17" s="26" t="s">
        <v>161</v>
      </c>
      <c r="R17" s="26" t="s">
        <v>161</v>
      </c>
      <c r="S17" s="26" t="s">
        <v>161</v>
      </c>
      <c r="T17" s="26"/>
      <c r="U17" s="12">
        <f t="shared" si="10"/>
        <v>0</v>
      </c>
      <c r="V17" s="11">
        <f t="shared" si="11"/>
        <v>45920.339363425926</v>
      </c>
      <c r="W17" s="12">
        <f t="shared" si="12"/>
        <v>5</v>
      </c>
      <c r="X17" s="12">
        <f t="shared" ca="1" si="13"/>
        <v>29.660636574073578</v>
      </c>
      <c r="Y17" s="12">
        <f t="shared" ref="Y17:Y37" ca="1" si="19">+NETWORKDAYS.INTL(G17,NOW(),1)-MOD(H17,1)</f>
        <v>22</v>
      </c>
      <c r="Z17" s="12">
        <f t="shared" ca="1" si="14"/>
        <v>7.6606365740735782</v>
      </c>
      <c r="AA17" s="12">
        <f t="shared" ca="1" si="15"/>
        <v>22</v>
      </c>
      <c r="AB17" s="12">
        <f t="shared" ca="1" si="16"/>
        <v>17</v>
      </c>
      <c r="AC17" s="13">
        <f t="shared" ca="1" si="17"/>
        <v>-22.660636574073578</v>
      </c>
      <c r="AD17" s="10" t="str">
        <f t="shared" ca="1" si="18"/>
        <v>VENCIDO</v>
      </c>
    </row>
    <row r="18" spans="1:30" x14ac:dyDescent="0.25">
      <c r="A18" s="29">
        <v>23539492</v>
      </c>
      <c r="B18" s="10">
        <f>VLOOKUP(A18,'INGRESO DIARIO'!A:A,1,0)</f>
        <v>23539492</v>
      </c>
      <c r="C18" s="10">
        <v>1</v>
      </c>
      <c r="D18" s="28" t="s">
        <v>807</v>
      </c>
      <c r="E18" s="26" t="s">
        <v>334</v>
      </c>
      <c r="F18" s="27">
        <v>45915.479641203703</v>
      </c>
      <c r="G18" s="27">
        <v>45915.479664351849</v>
      </c>
      <c r="H18" s="26">
        <v>1155295</v>
      </c>
      <c r="I18" s="26" t="s">
        <v>754</v>
      </c>
      <c r="J18" s="26" t="s">
        <v>790</v>
      </c>
      <c r="K18" s="26" t="s">
        <v>163</v>
      </c>
      <c r="L18" s="26" t="s">
        <v>755</v>
      </c>
      <c r="M18" s="26" t="s">
        <v>24</v>
      </c>
      <c r="N18" s="26" t="s">
        <v>519</v>
      </c>
      <c r="O18" s="26" t="s">
        <v>161</v>
      </c>
      <c r="P18" s="26" t="s">
        <v>161</v>
      </c>
      <c r="Q18" s="26" t="s">
        <v>161</v>
      </c>
      <c r="R18" s="26" t="s">
        <v>161</v>
      </c>
      <c r="S18" s="26" t="s">
        <v>161</v>
      </c>
      <c r="T18" s="26"/>
      <c r="U18" s="12">
        <f t="shared" si="10"/>
        <v>0</v>
      </c>
      <c r="V18" s="11">
        <f t="shared" si="11"/>
        <v>45920.479664351849</v>
      </c>
      <c r="W18" s="12">
        <f t="shared" si="12"/>
        <v>5</v>
      </c>
      <c r="X18" s="12">
        <f t="shared" ca="1" si="13"/>
        <v>29.520335648150649</v>
      </c>
      <c r="Y18" s="12">
        <f t="shared" ca="1" si="19"/>
        <v>22</v>
      </c>
      <c r="Z18" s="12">
        <f t="shared" ca="1" si="14"/>
        <v>7.5203356481506489</v>
      </c>
      <c r="AA18" s="12">
        <f t="shared" ca="1" si="15"/>
        <v>22</v>
      </c>
      <c r="AB18" s="12">
        <f t="shared" ca="1" si="16"/>
        <v>17</v>
      </c>
      <c r="AC18" s="13">
        <f t="shared" ca="1" si="17"/>
        <v>-22.520335648150649</v>
      </c>
      <c r="AD18" s="10" t="str">
        <f t="shared" ca="1" si="18"/>
        <v>VENCIDO</v>
      </c>
    </row>
    <row r="19" spans="1:30" x14ac:dyDescent="0.25">
      <c r="A19" s="29">
        <v>23539558</v>
      </c>
      <c r="B19" s="10">
        <f>VLOOKUP(A19,'INGRESO DIARIO'!A:A,1,0)</f>
        <v>23539558</v>
      </c>
      <c r="C19" s="10">
        <v>1</v>
      </c>
      <c r="D19" s="28" t="s">
        <v>808</v>
      </c>
      <c r="E19" s="26" t="s">
        <v>334</v>
      </c>
      <c r="F19" s="27">
        <v>45915.526805555557</v>
      </c>
      <c r="G19" s="27">
        <v>45915.526828703703</v>
      </c>
      <c r="H19" s="26">
        <v>1128430693</v>
      </c>
      <c r="I19" s="26" t="s">
        <v>756</v>
      </c>
      <c r="J19" s="26" t="s">
        <v>791</v>
      </c>
      <c r="K19" s="26" t="s">
        <v>163</v>
      </c>
      <c r="L19" s="26" t="s">
        <v>757</v>
      </c>
      <c r="M19" s="26" t="s">
        <v>24</v>
      </c>
      <c r="N19" s="26" t="s">
        <v>519</v>
      </c>
      <c r="O19" s="26" t="s">
        <v>161</v>
      </c>
      <c r="P19" s="26" t="s">
        <v>161</v>
      </c>
      <c r="Q19" s="26" t="s">
        <v>161</v>
      </c>
      <c r="R19" s="26" t="s">
        <v>161</v>
      </c>
      <c r="S19" s="26" t="s">
        <v>161</v>
      </c>
      <c r="T19" s="26"/>
      <c r="U19" s="12">
        <f t="shared" si="10"/>
        <v>0</v>
      </c>
      <c r="V19" s="11">
        <f t="shared" si="11"/>
        <v>45920.526828703703</v>
      </c>
      <c r="W19" s="12">
        <f t="shared" si="12"/>
        <v>5</v>
      </c>
      <c r="X19" s="12">
        <f t="shared" ca="1" si="13"/>
        <v>29.473171296296641</v>
      </c>
      <c r="Y19" s="12">
        <f t="shared" ca="1" si="19"/>
        <v>22</v>
      </c>
      <c r="Z19" s="12">
        <f t="shared" ca="1" si="14"/>
        <v>7.4731712962966412</v>
      </c>
      <c r="AA19" s="12">
        <f t="shared" ca="1" si="15"/>
        <v>22</v>
      </c>
      <c r="AB19" s="12">
        <f t="shared" ca="1" si="16"/>
        <v>17</v>
      </c>
      <c r="AC19" s="13">
        <f t="shared" ca="1" si="17"/>
        <v>-22.473171296296641</v>
      </c>
      <c r="AD19" s="10" t="str">
        <f t="shared" ca="1" si="18"/>
        <v>VENCIDO</v>
      </c>
    </row>
    <row r="20" spans="1:30" x14ac:dyDescent="0.25">
      <c r="A20" s="29">
        <v>23539123</v>
      </c>
      <c r="B20" s="10" t="e">
        <f>VLOOKUP(A20,'INGRESO DIARIO'!A:A,1,0)</f>
        <v>#N/A</v>
      </c>
      <c r="C20" s="10">
        <v>1</v>
      </c>
      <c r="D20" s="28" t="s">
        <v>809</v>
      </c>
      <c r="E20" s="26" t="s">
        <v>334</v>
      </c>
      <c r="F20" s="27">
        <v>45915.352708333332</v>
      </c>
      <c r="G20" s="27">
        <v>45915.352743055555</v>
      </c>
      <c r="H20" s="26">
        <v>71317551</v>
      </c>
      <c r="I20" s="26" t="s">
        <v>758</v>
      </c>
      <c r="J20" s="26" t="s">
        <v>792</v>
      </c>
      <c r="K20" s="26" t="s">
        <v>163</v>
      </c>
      <c r="L20" s="26" t="s">
        <v>759</v>
      </c>
      <c r="M20" s="26" t="s">
        <v>24</v>
      </c>
      <c r="N20" s="26" t="s">
        <v>519</v>
      </c>
      <c r="O20" s="26" t="s">
        <v>161</v>
      </c>
      <c r="P20" s="26" t="s">
        <v>161</v>
      </c>
      <c r="Q20" s="26" t="s">
        <v>161</v>
      </c>
      <c r="R20" s="26" t="s">
        <v>161</v>
      </c>
      <c r="S20" s="26" t="s">
        <v>161</v>
      </c>
      <c r="T20" s="26"/>
      <c r="U20" s="12">
        <f t="shared" si="10"/>
        <v>0</v>
      </c>
      <c r="V20" s="11">
        <f t="shared" si="11"/>
        <v>45920.352743055555</v>
      </c>
      <c r="W20" s="12">
        <f t="shared" si="12"/>
        <v>5</v>
      </c>
      <c r="X20" s="12">
        <f t="shared" ca="1" si="13"/>
        <v>29.647256944444962</v>
      </c>
      <c r="Y20" s="12">
        <f t="shared" ca="1" si="19"/>
        <v>22</v>
      </c>
      <c r="Z20" s="12">
        <f t="shared" ca="1" si="14"/>
        <v>7.6472569444449618</v>
      </c>
      <c r="AA20" s="12">
        <f t="shared" ca="1" si="15"/>
        <v>22</v>
      </c>
      <c r="AB20" s="12">
        <f t="shared" ca="1" si="16"/>
        <v>17</v>
      </c>
      <c r="AC20" s="13">
        <f t="shared" ca="1" si="17"/>
        <v>-22.647256944444962</v>
      </c>
      <c r="AD20" s="10" t="str">
        <f t="shared" ca="1" si="18"/>
        <v>VENCIDO</v>
      </c>
    </row>
    <row r="21" spans="1:30" x14ac:dyDescent="0.25">
      <c r="A21" s="29">
        <v>23539525</v>
      </c>
      <c r="B21" s="10">
        <f>VLOOKUP(A21,'INGRESO DIARIO'!A:A,1,0)</f>
        <v>23539525</v>
      </c>
      <c r="C21" s="10">
        <v>1</v>
      </c>
      <c r="D21" s="26" t="s">
        <v>760</v>
      </c>
      <c r="E21" s="26" t="s">
        <v>334</v>
      </c>
      <c r="F21" s="27">
        <v>45915.494803240741</v>
      </c>
      <c r="G21" s="27">
        <v>45915.494826388887</v>
      </c>
      <c r="H21" s="26">
        <v>43253132</v>
      </c>
      <c r="I21" s="26" t="s">
        <v>761</v>
      </c>
      <c r="J21" s="26" t="s">
        <v>793</v>
      </c>
      <c r="K21" s="26" t="s">
        <v>163</v>
      </c>
      <c r="L21" s="26" t="s">
        <v>762</v>
      </c>
      <c r="M21" s="26" t="s">
        <v>24</v>
      </c>
      <c r="N21" s="26" t="s">
        <v>519</v>
      </c>
      <c r="O21" s="26" t="s">
        <v>161</v>
      </c>
      <c r="P21" s="26" t="s">
        <v>161</v>
      </c>
      <c r="Q21" s="26" t="s">
        <v>161</v>
      </c>
      <c r="R21" s="26" t="s">
        <v>161</v>
      </c>
      <c r="S21" s="26" t="s">
        <v>161</v>
      </c>
      <c r="T21" s="26"/>
      <c r="U21" s="12">
        <f t="shared" si="10"/>
        <v>0</v>
      </c>
      <c r="V21" s="11">
        <f t="shared" si="11"/>
        <v>45920.494826388887</v>
      </c>
      <c r="W21" s="12">
        <f t="shared" si="12"/>
        <v>5</v>
      </c>
      <c r="X21" s="12">
        <f t="shared" ca="1" si="13"/>
        <v>29.505173611112696</v>
      </c>
      <c r="Y21" s="12">
        <f t="shared" ca="1" si="19"/>
        <v>22</v>
      </c>
      <c r="Z21" s="12">
        <f t="shared" ca="1" si="14"/>
        <v>7.5051736111126957</v>
      </c>
      <c r="AA21" s="12">
        <f t="shared" ca="1" si="15"/>
        <v>22</v>
      </c>
      <c r="AB21" s="12">
        <f t="shared" ca="1" si="16"/>
        <v>17</v>
      </c>
      <c r="AC21" s="13">
        <f t="shared" ca="1" si="17"/>
        <v>-22.505173611112696</v>
      </c>
      <c r="AD21" s="10" t="str">
        <f t="shared" ca="1" si="18"/>
        <v>VENCIDO</v>
      </c>
    </row>
    <row r="22" spans="1:30" x14ac:dyDescent="0.25">
      <c r="A22" s="29">
        <v>23539669</v>
      </c>
      <c r="B22" s="10">
        <f>VLOOKUP(A22,'INGRESO DIARIO'!A:A,1,0)</f>
        <v>23539669</v>
      </c>
      <c r="C22" s="10">
        <v>1</v>
      </c>
      <c r="D22" s="26" t="s">
        <v>763</v>
      </c>
      <c r="E22" s="26" t="s">
        <v>334</v>
      </c>
      <c r="F22" s="27">
        <v>45915.600821759261</v>
      </c>
      <c r="G22" s="27">
        <v>45915.600856481484</v>
      </c>
      <c r="H22" s="26">
        <v>70122688</v>
      </c>
      <c r="I22" s="26" t="s">
        <v>764</v>
      </c>
      <c r="J22" s="26" t="s">
        <v>794</v>
      </c>
      <c r="K22" s="26" t="s">
        <v>163</v>
      </c>
      <c r="L22" s="26" t="s">
        <v>765</v>
      </c>
      <c r="M22" s="26" t="s">
        <v>24</v>
      </c>
      <c r="N22" s="26" t="s">
        <v>519</v>
      </c>
      <c r="O22" s="26" t="s">
        <v>161</v>
      </c>
      <c r="P22" s="26" t="s">
        <v>161</v>
      </c>
      <c r="Q22" s="26" t="s">
        <v>161</v>
      </c>
      <c r="R22" s="26" t="s">
        <v>161</v>
      </c>
      <c r="S22" s="26" t="s">
        <v>161</v>
      </c>
      <c r="T22" s="26"/>
      <c r="U22" s="12">
        <f t="shared" si="10"/>
        <v>0</v>
      </c>
      <c r="V22" s="11">
        <f t="shared" si="11"/>
        <v>45920.600856481484</v>
      </c>
      <c r="W22" s="12">
        <f t="shared" si="12"/>
        <v>5</v>
      </c>
      <c r="X22" s="12">
        <f t="shared" ca="1" si="13"/>
        <v>29.399143518516212</v>
      </c>
      <c r="Y22" s="12">
        <f t="shared" ca="1" si="19"/>
        <v>22</v>
      </c>
      <c r="Z22" s="12">
        <f t="shared" ca="1" si="14"/>
        <v>7.3991435185162118</v>
      </c>
      <c r="AA22" s="12">
        <f t="shared" ca="1" si="15"/>
        <v>22</v>
      </c>
      <c r="AB22" s="12">
        <f t="shared" ca="1" si="16"/>
        <v>17</v>
      </c>
      <c r="AC22" s="13">
        <f t="shared" ca="1" si="17"/>
        <v>-22.399143518516212</v>
      </c>
      <c r="AD22" s="10" t="str">
        <f t="shared" ca="1" si="18"/>
        <v>VENCIDO</v>
      </c>
    </row>
    <row r="23" spans="1:30" x14ac:dyDescent="0.25">
      <c r="A23" s="29">
        <v>23535764</v>
      </c>
      <c r="B23" s="10">
        <f>VLOOKUP(A23,'INGRESO DIARIO'!A:A,1,0)</f>
        <v>23535764</v>
      </c>
      <c r="C23" s="10">
        <v>1</v>
      </c>
      <c r="D23" s="26" t="s">
        <v>539</v>
      </c>
      <c r="E23" s="26" t="s">
        <v>339</v>
      </c>
      <c r="F23" s="27">
        <v>45910.497569444444</v>
      </c>
      <c r="G23" s="27">
        <v>45910.497604166667</v>
      </c>
      <c r="H23" s="26">
        <v>71294005</v>
      </c>
      <c r="I23" s="26" t="s">
        <v>540</v>
      </c>
      <c r="J23" s="26" t="s">
        <v>596</v>
      </c>
      <c r="K23" s="26" t="s">
        <v>163</v>
      </c>
      <c r="L23" s="26" t="s">
        <v>541</v>
      </c>
      <c r="M23" s="26" t="s">
        <v>24</v>
      </c>
      <c r="N23" s="26" t="s">
        <v>350</v>
      </c>
      <c r="O23" s="26" t="s">
        <v>811</v>
      </c>
      <c r="P23" s="54">
        <v>45913</v>
      </c>
      <c r="Q23" s="26" t="s">
        <v>161</v>
      </c>
      <c r="R23" s="26" t="s">
        <v>340</v>
      </c>
      <c r="S23" s="26"/>
      <c r="T23" s="26" t="s">
        <v>161</v>
      </c>
      <c r="U23" s="12">
        <f t="shared" si="10"/>
        <v>0</v>
      </c>
      <c r="V23" s="11">
        <f t="shared" si="11"/>
        <v>45915.497604166667</v>
      </c>
      <c r="W23" s="12">
        <f t="shared" si="12"/>
        <v>5</v>
      </c>
      <c r="X23" s="12">
        <f t="shared" ca="1" si="13"/>
        <v>34.502395833333139</v>
      </c>
      <c r="Y23" s="12">
        <f t="shared" ca="1" si="19"/>
        <v>25</v>
      </c>
      <c r="Z23" s="12">
        <f t="shared" ca="1" si="14"/>
        <v>9.5023958333331393</v>
      </c>
      <c r="AA23" s="12">
        <f t="shared" ca="1" si="15"/>
        <v>25</v>
      </c>
      <c r="AB23" s="12">
        <f t="shared" ca="1" si="16"/>
        <v>20</v>
      </c>
      <c r="AC23" s="13">
        <f t="shared" ca="1" si="17"/>
        <v>-27.502395833333139</v>
      </c>
      <c r="AD23" s="10" t="str">
        <f t="shared" ca="1" si="18"/>
        <v>VENCIDO</v>
      </c>
    </row>
    <row r="24" spans="1:30" x14ac:dyDescent="0.25">
      <c r="A24" s="29">
        <v>23538171</v>
      </c>
      <c r="B24" s="10">
        <f>VLOOKUP(A24,'INGRESO DIARIO'!A:A,1,0)</f>
        <v>23538171</v>
      </c>
      <c r="C24" s="10">
        <v>1</v>
      </c>
      <c r="D24" s="28" t="s">
        <v>810</v>
      </c>
      <c r="E24" s="26" t="s">
        <v>334</v>
      </c>
      <c r="F24" s="27">
        <v>45912.640775462962</v>
      </c>
      <c r="G24" s="27">
        <v>45912.640798611108</v>
      </c>
      <c r="H24" s="26">
        <v>8244333</v>
      </c>
      <c r="I24" s="26" t="s">
        <v>771</v>
      </c>
      <c r="J24" s="26" t="s">
        <v>797</v>
      </c>
      <c r="K24" s="26" t="s">
        <v>163</v>
      </c>
      <c r="L24" s="26" t="s">
        <v>772</v>
      </c>
      <c r="M24" s="26" t="s">
        <v>24</v>
      </c>
      <c r="N24" s="26" t="s">
        <v>342</v>
      </c>
      <c r="O24" s="26" t="s">
        <v>161</v>
      </c>
      <c r="P24" s="26" t="s">
        <v>161</v>
      </c>
      <c r="Q24" s="26" t="s">
        <v>161</v>
      </c>
      <c r="R24" s="26" t="s">
        <v>161</v>
      </c>
      <c r="S24" s="26" t="s">
        <v>161</v>
      </c>
      <c r="T24" s="26"/>
      <c r="U24" s="12">
        <f t="shared" si="10"/>
        <v>0</v>
      </c>
      <c r="V24" s="11">
        <f t="shared" si="11"/>
        <v>45917.640798611108</v>
      </c>
      <c r="W24" s="12">
        <f t="shared" si="12"/>
        <v>5</v>
      </c>
      <c r="X24" s="12">
        <f t="shared" ca="1" si="13"/>
        <v>32.359201388891961</v>
      </c>
      <c r="Y24" s="12">
        <f t="shared" ca="1" si="19"/>
        <v>23</v>
      </c>
      <c r="Z24" s="12">
        <f t="shared" ca="1" si="14"/>
        <v>9.359201388891961</v>
      </c>
      <c r="AA24" s="12">
        <f t="shared" ca="1" si="15"/>
        <v>23</v>
      </c>
      <c r="AB24" s="12">
        <f t="shared" ca="1" si="16"/>
        <v>18</v>
      </c>
      <c r="AC24" s="13">
        <f t="shared" ca="1" si="17"/>
        <v>-25.359201388891961</v>
      </c>
      <c r="AD24" s="10" t="str">
        <f t="shared" ca="1" si="18"/>
        <v>VENCIDO</v>
      </c>
    </row>
    <row r="25" spans="1:30" x14ac:dyDescent="0.25">
      <c r="A25" s="29">
        <v>23535153</v>
      </c>
      <c r="B25" s="10">
        <f>VLOOKUP(A25,'INGRESO DIARIO'!A:A,1,0)</f>
        <v>23535153</v>
      </c>
      <c r="C25" s="10">
        <v>1</v>
      </c>
      <c r="D25" s="26" t="s">
        <v>570</v>
      </c>
      <c r="E25" s="26" t="s">
        <v>338</v>
      </c>
      <c r="F25" s="27">
        <v>45909.706018518518</v>
      </c>
      <c r="G25" s="27">
        <v>45909.706053240741</v>
      </c>
      <c r="H25" s="26">
        <v>71590229</v>
      </c>
      <c r="I25" s="26" t="s">
        <v>571</v>
      </c>
      <c r="J25" s="26" t="s">
        <v>607</v>
      </c>
      <c r="K25" s="26" t="s">
        <v>163</v>
      </c>
      <c r="L25" s="26" t="s">
        <v>572</v>
      </c>
      <c r="M25" s="26" t="s">
        <v>24</v>
      </c>
      <c r="N25" s="26" t="s">
        <v>350</v>
      </c>
      <c r="O25" s="26" t="s">
        <v>811</v>
      </c>
      <c r="P25" s="54">
        <v>45913</v>
      </c>
      <c r="Q25" s="26" t="s">
        <v>161</v>
      </c>
      <c r="R25" s="26" t="s">
        <v>340</v>
      </c>
      <c r="S25" s="26"/>
      <c r="T25" s="26" t="s">
        <v>161</v>
      </c>
      <c r="U25" s="12">
        <f t="shared" si="10"/>
        <v>0</v>
      </c>
      <c r="V25" s="11">
        <f t="shared" si="11"/>
        <v>45914.706053240741</v>
      </c>
      <c r="W25" s="12">
        <f t="shared" si="12"/>
        <v>5</v>
      </c>
      <c r="X25" s="12">
        <f t="shared" ca="1" si="13"/>
        <v>35.293946759258688</v>
      </c>
      <c r="Y25" s="12">
        <f t="shared" ca="1" si="19"/>
        <v>26</v>
      </c>
      <c r="Z25" s="12">
        <f t="shared" ca="1" si="14"/>
        <v>9.293946759258688</v>
      </c>
      <c r="AA25" s="12">
        <f t="shared" ca="1" si="15"/>
        <v>26</v>
      </c>
      <c r="AB25" s="12">
        <f t="shared" ca="1" si="16"/>
        <v>21</v>
      </c>
      <c r="AC25" s="13">
        <f t="shared" ca="1" si="17"/>
        <v>-28.293946759258688</v>
      </c>
      <c r="AD25" s="10" t="str">
        <f t="shared" ca="1" si="18"/>
        <v>VENCIDO</v>
      </c>
    </row>
    <row r="26" spans="1:30" x14ac:dyDescent="0.25">
      <c r="A26" s="29">
        <v>23522679</v>
      </c>
      <c r="B26" s="10">
        <f>VLOOKUP(A26,'INGRESO DIARIO'!A:A,1,0)</f>
        <v>23522679</v>
      </c>
      <c r="C26" s="10">
        <v>1</v>
      </c>
      <c r="D26" s="26" t="s">
        <v>776</v>
      </c>
      <c r="E26" s="26" t="s">
        <v>334</v>
      </c>
      <c r="F26" s="27">
        <v>45895.433680555558</v>
      </c>
      <c r="G26" s="27">
        <v>45915.481493055559</v>
      </c>
      <c r="H26" s="26">
        <v>3506295</v>
      </c>
      <c r="I26" s="26" t="s">
        <v>777</v>
      </c>
      <c r="J26" s="26" t="s">
        <v>799</v>
      </c>
      <c r="K26" s="26" t="s">
        <v>163</v>
      </c>
      <c r="L26" s="26" t="s">
        <v>161</v>
      </c>
      <c r="M26" s="26" t="s">
        <v>244</v>
      </c>
      <c r="N26" s="26" t="s">
        <v>342</v>
      </c>
      <c r="O26" s="26" t="s">
        <v>161</v>
      </c>
      <c r="P26" s="26" t="s">
        <v>161</v>
      </c>
      <c r="Q26" s="26" t="s">
        <v>161</v>
      </c>
      <c r="R26" s="26" t="s">
        <v>161</v>
      </c>
      <c r="S26" s="26" t="s">
        <v>161</v>
      </c>
      <c r="T26" s="26"/>
      <c r="U26" s="12">
        <f t="shared" si="10"/>
        <v>0</v>
      </c>
      <c r="V26" s="11">
        <f t="shared" si="11"/>
        <v>45920.481493055559</v>
      </c>
      <c r="W26" s="12">
        <f t="shared" si="12"/>
        <v>5</v>
      </c>
      <c r="X26" s="12">
        <f t="shared" ca="1" si="13"/>
        <v>29.518506944441469</v>
      </c>
      <c r="Y26" s="12">
        <f t="shared" ca="1" si="19"/>
        <v>22</v>
      </c>
      <c r="Z26" s="12">
        <f t="shared" ca="1" si="14"/>
        <v>7.5185069444414694</v>
      </c>
      <c r="AA26" s="12">
        <f t="shared" ca="1" si="15"/>
        <v>22</v>
      </c>
      <c r="AB26" s="12">
        <f t="shared" ca="1" si="16"/>
        <v>17</v>
      </c>
      <c r="AC26" s="13">
        <f t="shared" ca="1" si="17"/>
        <v>-22.518506944441469</v>
      </c>
      <c r="AD26" s="10" t="str">
        <f t="shared" ca="1" si="18"/>
        <v>VENCIDO</v>
      </c>
    </row>
    <row r="27" spans="1:30" x14ac:dyDescent="0.25">
      <c r="A27" s="29">
        <v>23539693</v>
      </c>
      <c r="B27" s="10">
        <f>VLOOKUP(A27,'INGRESO DIARIO'!A:A,1,0)</f>
        <v>23539693</v>
      </c>
      <c r="C27" s="10">
        <v>1</v>
      </c>
      <c r="D27" s="26" t="s">
        <v>812</v>
      </c>
      <c r="E27" s="26" t="s">
        <v>335</v>
      </c>
      <c r="F27" s="27">
        <v>45915.612199074072</v>
      </c>
      <c r="G27" s="27">
        <v>45915.612233796295</v>
      </c>
      <c r="H27" s="26">
        <v>8355632</v>
      </c>
      <c r="I27" s="26" t="s">
        <v>813</v>
      </c>
      <c r="J27" s="26" t="s">
        <v>892</v>
      </c>
      <c r="K27" s="26" t="s">
        <v>163</v>
      </c>
      <c r="L27" s="26" t="s">
        <v>814</v>
      </c>
      <c r="M27" s="26" t="s">
        <v>24</v>
      </c>
      <c r="N27" s="26" t="s">
        <v>350</v>
      </c>
      <c r="O27" s="26" t="s">
        <v>161</v>
      </c>
      <c r="P27" s="26" t="s">
        <v>161</v>
      </c>
      <c r="Q27" s="26" t="s">
        <v>161</v>
      </c>
      <c r="R27" s="26" t="s">
        <v>161</v>
      </c>
      <c r="S27" s="26" t="s">
        <v>161</v>
      </c>
      <c r="T27" s="26"/>
      <c r="U27" s="12">
        <f t="shared" si="10"/>
        <v>0</v>
      </c>
      <c r="V27" s="11">
        <f t="shared" si="11"/>
        <v>45920.612233796295</v>
      </c>
      <c r="W27" s="12">
        <f t="shared" si="12"/>
        <v>5</v>
      </c>
      <c r="X27" s="12">
        <f t="shared" ca="1" si="13"/>
        <v>29.387766203704814</v>
      </c>
      <c r="Y27" s="12">
        <f t="shared" ca="1" si="19"/>
        <v>22</v>
      </c>
      <c r="Z27" s="12">
        <f t="shared" ca="1" si="14"/>
        <v>7.387766203704814</v>
      </c>
      <c r="AA27" s="12">
        <f t="shared" ca="1" si="15"/>
        <v>22</v>
      </c>
      <c r="AB27" s="12">
        <f t="shared" ca="1" si="16"/>
        <v>17</v>
      </c>
      <c r="AC27" s="13">
        <f t="shared" ca="1" si="17"/>
        <v>-22.387766203704814</v>
      </c>
      <c r="AD27" s="10" t="str">
        <f t="shared" ca="1" si="18"/>
        <v>VENCIDO</v>
      </c>
    </row>
    <row r="28" spans="1:30" x14ac:dyDescent="0.25">
      <c r="A28" s="29">
        <v>23539865</v>
      </c>
      <c r="B28" s="10">
        <f>VLOOKUP(A28,'INGRESO DIARIO'!A:A,1,0)</f>
        <v>23539865</v>
      </c>
      <c r="C28" s="10">
        <v>1</v>
      </c>
      <c r="D28" s="28" t="s">
        <v>920</v>
      </c>
      <c r="E28" s="26" t="s">
        <v>337</v>
      </c>
      <c r="F28" s="27">
        <v>45915.698136574072</v>
      </c>
      <c r="G28" s="27">
        <v>45915.698171296295</v>
      </c>
      <c r="H28" s="26">
        <v>1152197739</v>
      </c>
      <c r="I28" s="26" t="s">
        <v>816</v>
      </c>
      <c r="J28" s="26" t="s">
        <v>894</v>
      </c>
      <c r="K28" s="26" t="s">
        <v>163</v>
      </c>
      <c r="L28" s="26" t="s">
        <v>817</v>
      </c>
      <c r="M28" s="26" t="s">
        <v>24</v>
      </c>
      <c r="N28" s="26" t="s">
        <v>350</v>
      </c>
      <c r="O28" s="26" t="s">
        <v>161</v>
      </c>
      <c r="P28" s="26" t="s">
        <v>161</v>
      </c>
      <c r="Q28" s="26" t="s">
        <v>161</v>
      </c>
      <c r="R28" s="26" t="s">
        <v>161</v>
      </c>
      <c r="S28" s="26" t="s">
        <v>161</v>
      </c>
      <c r="T28" s="26"/>
      <c r="U28" s="12">
        <f t="shared" si="10"/>
        <v>0</v>
      </c>
      <c r="V28" s="11">
        <f t="shared" si="11"/>
        <v>45920.698171296295</v>
      </c>
      <c r="W28" s="12">
        <f t="shared" si="12"/>
        <v>5</v>
      </c>
      <c r="X28" s="12">
        <f t="shared" ca="1" si="13"/>
        <v>29.301828703704814</v>
      </c>
      <c r="Y28" s="12">
        <f t="shared" ca="1" si="19"/>
        <v>22</v>
      </c>
      <c r="Z28" s="12">
        <f t="shared" ca="1" si="14"/>
        <v>7.301828703704814</v>
      </c>
      <c r="AA28" s="12">
        <f t="shared" ca="1" si="15"/>
        <v>22</v>
      </c>
      <c r="AB28" s="12">
        <f t="shared" ca="1" si="16"/>
        <v>17</v>
      </c>
      <c r="AC28" s="13">
        <f t="shared" ca="1" si="17"/>
        <v>-22.301828703704814</v>
      </c>
      <c r="AD28" s="10" t="str">
        <f t="shared" ca="1" si="18"/>
        <v>VENCIDO</v>
      </c>
    </row>
    <row r="29" spans="1:30" x14ac:dyDescent="0.25">
      <c r="A29" s="29">
        <v>23539746</v>
      </c>
      <c r="B29" s="10">
        <f>VLOOKUP(A29,'INGRESO DIARIO'!A:A,1,0)</f>
        <v>23539746</v>
      </c>
      <c r="C29" s="10">
        <v>1</v>
      </c>
      <c r="D29" s="28" t="s">
        <v>923</v>
      </c>
      <c r="E29" s="26" t="s">
        <v>334</v>
      </c>
      <c r="F29" s="27">
        <v>45915.637766203705</v>
      </c>
      <c r="G29" s="27">
        <v>45915.637800925928</v>
      </c>
      <c r="H29" s="26">
        <v>16368503</v>
      </c>
      <c r="I29" s="26" t="s">
        <v>821</v>
      </c>
      <c r="J29" s="26" t="s">
        <v>897</v>
      </c>
      <c r="K29" s="26" t="s">
        <v>163</v>
      </c>
      <c r="L29" s="26" t="s">
        <v>822</v>
      </c>
      <c r="M29" s="26" t="s">
        <v>24</v>
      </c>
      <c r="N29" s="26" t="s">
        <v>519</v>
      </c>
      <c r="O29" s="26" t="s">
        <v>161</v>
      </c>
      <c r="P29" s="26" t="s">
        <v>161</v>
      </c>
      <c r="Q29" s="26" t="s">
        <v>161</v>
      </c>
      <c r="R29" s="26" t="s">
        <v>161</v>
      </c>
      <c r="S29" s="26" t="s">
        <v>161</v>
      </c>
      <c r="T29" s="26"/>
      <c r="U29" s="12">
        <f t="shared" si="10"/>
        <v>0</v>
      </c>
      <c r="V29" s="11">
        <f t="shared" si="11"/>
        <v>45920.637800925928</v>
      </c>
      <c r="W29" s="12">
        <f t="shared" si="12"/>
        <v>5</v>
      </c>
      <c r="X29" s="12">
        <f t="shared" ca="1" si="13"/>
        <v>29.362199074072123</v>
      </c>
      <c r="Y29" s="12">
        <f t="shared" ca="1" si="19"/>
        <v>22</v>
      </c>
      <c r="Z29" s="12">
        <f t="shared" ca="1" si="14"/>
        <v>7.362199074072123</v>
      </c>
      <c r="AA29" s="12">
        <f t="shared" ca="1" si="15"/>
        <v>22</v>
      </c>
      <c r="AB29" s="12">
        <f t="shared" ca="1" si="16"/>
        <v>17</v>
      </c>
      <c r="AC29" s="13">
        <f t="shared" ca="1" si="17"/>
        <v>-22.362199074072123</v>
      </c>
      <c r="AD29" s="10" t="str">
        <f t="shared" ca="1" si="18"/>
        <v>VENCIDO</v>
      </c>
    </row>
    <row r="30" spans="1:30" x14ac:dyDescent="0.25">
      <c r="A30" s="29">
        <v>23539971</v>
      </c>
      <c r="B30" s="10">
        <f>VLOOKUP(A30,'INGRESO DIARIO'!A:A,1,0)</f>
        <v>23539971</v>
      </c>
      <c r="C30" s="10">
        <v>1</v>
      </c>
      <c r="D30" s="28" t="s">
        <v>924</v>
      </c>
      <c r="E30" s="26" t="s">
        <v>334</v>
      </c>
      <c r="F30" s="27">
        <v>45915.760428240741</v>
      </c>
      <c r="G30" s="27">
        <v>45915.760451388887</v>
      </c>
      <c r="H30" s="26">
        <v>71616091</v>
      </c>
      <c r="I30" s="26" t="s">
        <v>823</v>
      </c>
      <c r="J30" s="26" t="s">
        <v>898</v>
      </c>
      <c r="K30" s="26" t="s">
        <v>163</v>
      </c>
      <c r="L30" s="26" t="s">
        <v>824</v>
      </c>
      <c r="M30" s="26" t="s">
        <v>24</v>
      </c>
      <c r="N30" s="26" t="s">
        <v>350</v>
      </c>
      <c r="O30" s="26" t="s">
        <v>161</v>
      </c>
      <c r="P30" s="26" t="s">
        <v>161</v>
      </c>
      <c r="Q30" s="26" t="s">
        <v>161</v>
      </c>
      <c r="R30" s="26" t="s">
        <v>161</v>
      </c>
      <c r="S30" s="26" t="s">
        <v>161</v>
      </c>
      <c r="T30" s="26"/>
      <c r="U30" s="12">
        <f t="shared" si="10"/>
        <v>0</v>
      </c>
      <c r="V30" s="11">
        <f t="shared" si="11"/>
        <v>45920.760451388887</v>
      </c>
      <c r="W30" s="12">
        <f t="shared" si="12"/>
        <v>5</v>
      </c>
      <c r="X30" s="12">
        <f t="shared" ca="1" si="13"/>
        <v>29.239548611112696</v>
      </c>
      <c r="Y30" s="12">
        <f t="shared" ca="1" si="19"/>
        <v>22</v>
      </c>
      <c r="Z30" s="12">
        <f t="shared" ca="1" si="14"/>
        <v>7.2395486111126957</v>
      </c>
      <c r="AA30" s="12">
        <f t="shared" ca="1" si="15"/>
        <v>22</v>
      </c>
      <c r="AB30" s="12">
        <f t="shared" ca="1" si="16"/>
        <v>17</v>
      </c>
      <c r="AC30" s="13">
        <f t="shared" ca="1" si="17"/>
        <v>-22.239548611112696</v>
      </c>
      <c r="AD30" s="10" t="str">
        <f t="shared" ca="1" si="18"/>
        <v>VENCIDO</v>
      </c>
    </row>
    <row r="31" spans="1:30" x14ac:dyDescent="0.25">
      <c r="A31" s="29">
        <v>23539843</v>
      </c>
      <c r="B31" s="10">
        <f>VLOOKUP(A31,'INGRESO DIARIO'!A:A,1,0)</f>
        <v>23539843</v>
      </c>
      <c r="C31" s="10">
        <v>1</v>
      </c>
      <c r="D31" s="26" t="s">
        <v>825</v>
      </c>
      <c r="E31" s="26" t="s">
        <v>334</v>
      </c>
      <c r="F31" s="27">
        <v>45915.685439814813</v>
      </c>
      <c r="G31" s="27">
        <v>45915.685486111113</v>
      </c>
      <c r="H31" s="26">
        <v>98530273</v>
      </c>
      <c r="I31" s="26" t="s">
        <v>826</v>
      </c>
      <c r="J31" s="26" t="s">
        <v>899</v>
      </c>
      <c r="K31" s="26" t="s">
        <v>163</v>
      </c>
      <c r="L31" s="26" t="s">
        <v>827</v>
      </c>
      <c r="M31" s="26" t="s">
        <v>24</v>
      </c>
      <c r="N31" s="26" t="s">
        <v>350</v>
      </c>
      <c r="O31" s="26" t="s">
        <v>161</v>
      </c>
      <c r="P31" s="26" t="s">
        <v>161</v>
      </c>
      <c r="Q31" s="26" t="s">
        <v>161</v>
      </c>
      <c r="R31" s="26" t="s">
        <v>161</v>
      </c>
      <c r="S31" s="26" t="s">
        <v>161</v>
      </c>
      <c r="T31" s="26"/>
      <c r="U31" s="12">
        <f t="shared" si="10"/>
        <v>0</v>
      </c>
      <c r="V31" s="11">
        <f t="shared" si="11"/>
        <v>45920.685486111113</v>
      </c>
      <c r="W31" s="12">
        <f t="shared" si="12"/>
        <v>5</v>
      </c>
      <c r="X31" s="12">
        <f t="shared" ca="1" si="13"/>
        <v>29.314513888886722</v>
      </c>
      <c r="Y31" s="12">
        <f t="shared" ca="1" si="19"/>
        <v>22</v>
      </c>
      <c r="Z31" s="12">
        <f t="shared" ca="1" si="14"/>
        <v>7.3145138888867223</v>
      </c>
      <c r="AA31" s="12">
        <f t="shared" ca="1" si="15"/>
        <v>22</v>
      </c>
      <c r="AB31" s="12">
        <f t="shared" ca="1" si="16"/>
        <v>17</v>
      </c>
      <c r="AC31" s="13">
        <f t="shared" ca="1" si="17"/>
        <v>-22.314513888886722</v>
      </c>
      <c r="AD31" s="10" t="str">
        <f t="shared" ca="1" si="18"/>
        <v>VENCIDO</v>
      </c>
    </row>
    <row r="32" spans="1:30" x14ac:dyDescent="0.25">
      <c r="A32" s="29">
        <v>23535687</v>
      </c>
      <c r="B32" s="10">
        <f>VLOOKUP(A32,'INGRESO DIARIO'!A:A,1,0)</f>
        <v>23535687</v>
      </c>
      <c r="C32" s="10">
        <v>1</v>
      </c>
      <c r="D32" s="26" t="s">
        <v>573</v>
      </c>
      <c r="E32" s="26" t="s">
        <v>338</v>
      </c>
      <c r="F32" s="27">
        <v>45910.469976851855</v>
      </c>
      <c r="G32" s="27">
        <v>45910.47</v>
      </c>
      <c r="H32" s="26">
        <v>1040573517</v>
      </c>
      <c r="I32" s="26" t="s">
        <v>574</v>
      </c>
      <c r="J32" s="26" t="s">
        <v>608</v>
      </c>
      <c r="K32" s="26" t="s">
        <v>163</v>
      </c>
      <c r="L32" s="26" t="s">
        <v>575</v>
      </c>
      <c r="M32" s="26" t="s">
        <v>24</v>
      </c>
      <c r="N32" s="26" t="s">
        <v>350</v>
      </c>
      <c r="O32" s="26" t="s">
        <v>811</v>
      </c>
      <c r="P32" s="54">
        <v>45913</v>
      </c>
      <c r="Q32" s="26" t="s">
        <v>161</v>
      </c>
      <c r="R32" s="26" t="s">
        <v>340</v>
      </c>
      <c r="S32" s="26"/>
      <c r="T32" s="26" t="s">
        <v>161</v>
      </c>
      <c r="U32" s="12">
        <f t="shared" si="10"/>
        <v>0</v>
      </c>
      <c r="V32" s="11">
        <f t="shared" si="11"/>
        <v>45915.47</v>
      </c>
      <c r="W32" s="12">
        <f t="shared" si="12"/>
        <v>5</v>
      </c>
      <c r="X32" s="12">
        <f t="shared" ca="1" si="13"/>
        <v>34.529999999998836</v>
      </c>
      <c r="Y32" s="12">
        <f t="shared" ca="1" si="19"/>
        <v>25</v>
      </c>
      <c r="Z32" s="12">
        <f t="shared" ca="1" si="14"/>
        <v>9.5299999999988358</v>
      </c>
      <c r="AA32" s="12">
        <f t="shared" ca="1" si="15"/>
        <v>25</v>
      </c>
      <c r="AB32" s="12">
        <f t="shared" ca="1" si="16"/>
        <v>20</v>
      </c>
      <c r="AC32" s="13">
        <f t="shared" ca="1" si="17"/>
        <v>-27.529999999998836</v>
      </c>
      <c r="AD32" s="10" t="str">
        <f t="shared" ca="1" si="18"/>
        <v>VENCIDO</v>
      </c>
    </row>
    <row r="33" spans="1:30" x14ac:dyDescent="0.25">
      <c r="A33" s="29">
        <v>23539753</v>
      </c>
      <c r="B33" s="10" t="e">
        <f>VLOOKUP(A33,'INGRESO DIARIO'!A:A,1,0)</f>
        <v>#N/A</v>
      </c>
      <c r="C33" s="10">
        <v>1</v>
      </c>
      <c r="D33" s="26" t="s">
        <v>856</v>
      </c>
      <c r="E33" s="26" t="s">
        <v>334</v>
      </c>
      <c r="F33" s="27">
        <v>45915.642974537041</v>
      </c>
      <c r="G33" s="27">
        <v>45915.642997685187</v>
      </c>
      <c r="H33" s="26">
        <v>1026147707</v>
      </c>
      <c r="I33" s="26" t="s">
        <v>857</v>
      </c>
      <c r="J33" s="26" t="s">
        <v>907</v>
      </c>
      <c r="K33" s="26" t="s">
        <v>163</v>
      </c>
      <c r="L33" s="26" t="s">
        <v>858</v>
      </c>
      <c r="M33" s="26" t="s">
        <v>24</v>
      </c>
      <c r="N33" s="26" t="s">
        <v>519</v>
      </c>
      <c r="O33" s="26" t="s">
        <v>161</v>
      </c>
      <c r="P33" s="26" t="s">
        <v>161</v>
      </c>
      <c r="Q33" s="26" t="s">
        <v>161</v>
      </c>
      <c r="R33" s="26" t="s">
        <v>161</v>
      </c>
      <c r="S33" s="26" t="s">
        <v>161</v>
      </c>
      <c r="T33" s="26"/>
      <c r="U33" s="12">
        <f t="shared" si="10"/>
        <v>0</v>
      </c>
      <c r="V33" s="11">
        <f t="shared" si="11"/>
        <v>45920.642997685187</v>
      </c>
      <c r="W33" s="12">
        <f t="shared" si="12"/>
        <v>5</v>
      </c>
      <c r="X33" s="12">
        <f t="shared" ca="1" si="13"/>
        <v>29.357002314813144</v>
      </c>
      <c r="Y33" s="12">
        <f t="shared" ca="1" si="19"/>
        <v>22</v>
      </c>
      <c r="Z33" s="12">
        <f t="shared" ca="1" si="14"/>
        <v>7.357002314813144</v>
      </c>
      <c r="AA33" s="12">
        <f t="shared" ca="1" si="15"/>
        <v>22</v>
      </c>
      <c r="AB33" s="12">
        <f t="shared" ca="1" si="16"/>
        <v>17</v>
      </c>
      <c r="AC33" s="13">
        <f t="shared" ca="1" si="17"/>
        <v>-22.357002314813144</v>
      </c>
      <c r="AD33" s="10" t="str">
        <f t="shared" ca="1" si="18"/>
        <v>VENCIDO</v>
      </c>
    </row>
    <row r="34" spans="1:30" x14ac:dyDescent="0.25">
      <c r="A34" s="29">
        <v>23539745</v>
      </c>
      <c r="B34" s="10">
        <f>VLOOKUP(A34,'INGRESO DIARIO'!A:A,1,0)</f>
        <v>23539745</v>
      </c>
      <c r="C34" s="10">
        <v>1</v>
      </c>
      <c r="D34" s="26" t="s">
        <v>859</v>
      </c>
      <c r="E34" s="26" t="s">
        <v>334</v>
      </c>
      <c r="F34" s="27">
        <v>45915.637060185189</v>
      </c>
      <c r="G34" s="27">
        <v>45915.637094907404</v>
      </c>
      <c r="H34" s="26">
        <v>70110416</v>
      </c>
      <c r="I34" s="26" t="s">
        <v>860</v>
      </c>
      <c r="J34" s="26" t="s">
        <v>908</v>
      </c>
      <c r="K34" s="26" t="s">
        <v>163</v>
      </c>
      <c r="L34" s="26" t="s">
        <v>861</v>
      </c>
      <c r="M34" s="26" t="s">
        <v>24</v>
      </c>
      <c r="N34" s="26" t="s">
        <v>519</v>
      </c>
      <c r="O34" s="26" t="s">
        <v>161</v>
      </c>
      <c r="P34" s="26" t="s">
        <v>161</v>
      </c>
      <c r="Q34" s="26" t="s">
        <v>161</v>
      </c>
      <c r="R34" s="26" t="s">
        <v>161</v>
      </c>
      <c r="S34" s="26" t="s">
        <v>161</v>
      </c>
      <c r="T34" s="26"/>
      <c r="U34" s="12">
        <f t="shared" si="10"/>
        <v>0</v>
      </c>
      <c r="V34" s="11">
        <f t="shared" si="11"/>
        <v>45920.637094907404</v>
      </c>
      <c r="W34" s="12">
        <f t="shared" si="12"/>
        <v>5</v>
      </c>
      <c r="X34" s="12">
        <f t="shared" ca="1" si="13"/>
        <v>29.362905092595611</v>
      </c>
      <c r="Y34" s="12">
        <f t="shared" ca="1" si="19"/>
        <v>22</v>
      </c>
      <c r="Z34" s="12">
        <f t="shared" ca="1" si="14"/>
        <v>7.3629050925956108</v>
      </c>
      <c r="AA34" s="12">
        <f t="shared" ca="1" si="15"/>
        <v>22</v>
      </c>
      <c r="AB34" s="12">
        <f t="shared" ca="1" si="16"/>
        <v>17</v>
      </c>
      <c r="AC34" s="13">
        <f t="shared" ca="1" si="17"/>
        <v>-22.362905092595611</v>
      </c>
      <c r="AD34" s="10" t="str">
        <f t="shared" ca="1" si="18"/>
        <v>VENCIDO</v>
      </c>
    </row>
    <row r="35" spans="1:30" x14ac:dyDescent="0.25">
      <c r="A35" s="29">
        <v>23539942</v>
      </c>
      <c r="B35" s="10" t="e">
        <f>VLOOKUP(A35,'INGRESO DIARIO'!A:A,1,0)</f>
        <v>#N/A</v>
      </c>
      <c r="C35" s="10">
        <v>1</v>
      </c>
      <c r="D35" s="26" t="s">
        <v>862</v>
      </c>
      <c r="E35" s="26" t="s">
        <v>334</v>
      </c>
      <c r="F35" s="27">
        <v>45915.726458333331</v>
      </c>
      <c r="G35" s="27">
        <v>45915.726481481484</v>
      </c>
      <c r="H35" s="26">
        <v>710075732</v>
      </c>
      <c r="I35" s="26" t="s">
        <v>863</v>
      </c>
      <c r="J35" s="26" t="s">
        <v>781</v>
      </c>
      <c r="K35" s="26" t="s">
        <v>163</v>
      </c>
      <c r="L35" s="26" t="s">
        <v>864</v>
      </c>
      <c r="M35" s="26" t="s">
        <v>24</v>
      </c>
      <c r="N35" s="26" t="s">
        <v>519</v>
      </c>
      <c r="O35" s="26" t="s">
        <v>161</v>
      </c>
      <c r="P35" s="26" t="s">
        <v>161</v>
      </c>
      <c r="Q35" s="26" t="s">
        <v>161</v>
      </c>
      <c r="R35" s="26" t="s">
        <v>161</v>
      </c>
      <c r="S35" s="26" t="s">
        <v>161</v>
      </c>
      <c r="T35" s="26"/>
      <c r="U35" s="12">
        <f t="shared" si="10"/>
        <v>0</v>
      </c>
      <c r="V35" s="11">
        <f t="shared" si="11"/>
        <v>45920.726481481484</v>
      </c>
      <c r="W35" s="12">
        <f t="shared" si="12"/>
        <v>5</v>
      </c>
      <c r="X35" s="12">
        <f t="shared" ca="1" si="13"/>
        <v>29.27351851851563</v>
      </c>
      <c r="Y35" s="12">
        <f t="shared" ca="1" si="19"/>
        <v>22</v>
      </c>
      <c r="Z35" s="12">
        <f t="shared" ca="1" si="14"/>
        <v>7.2735185185156297</v>
      </c>
      <c r="AA35" s="12">
        <f t="shared" ca="1" si="15"/>
        <v>22</v>
      </c>
      <c r="AB35" s="12">
        <f t="shared" ca="1" si="16"/>
        <v>17</v>
      </c>
      <c r="AC35" s="13">
        <f t="shared" ca="1" si="17"/>
        <v>-22.27351851851563</v>
      </c>
      <c r="AD35" s="10" t="str">
        <f t="shared" ca="1" si="18"/>
        <v>VENCIDO</v>
      </c>
    </row>
    <row r="36" spans="1:30" x14ac:dyDescent="0.25">
      <c r="A36" s="29">
        <v>23539740</v>
      </c>
      <c r="B36" s="10">
        <f>VLOOKUP(A36,'INGRESO DIARIO'!A:A,1,0)</f>
        <v>23539740</v>
      </c>
      <c r="C36" s="10">
        <v>1</v>
      </c>
      <c r="D36" s="26" t="s">
        <v>872</v>
      </c>
      <c r="E36" s="26" t="s">
        <v>338</v>
      </c>
      <c r="F36" s="27">
        <v>45915.635659722226</v>
      </c>
      <c r="G36" s="27">
        <v>45915.635694444441</v>
      </c>
      <c r="H36" s="26">
        <v>901748865</v>
      </c>
      <c r="I36" s="26" t="s">
        <v>873</v>
      </c>
      <c r="J36" s="26" t="s">
        <v>911</v>
      </c>
      <c r="K36" s="26" t="s">
        <v>163</v>
      </c>
      <c r="L36" s="26" t="s">
        <v>874</v>
      </c>
      <c r="M36" s="26" t="s">
        <v>24</v>
      </c>
      <c r="N36" s="26" t="s">
        <v>350</v>
      </c>
      <c r="O36" s="26" t="s">
        <v>161</v>
      </c>
      <c r="P36" s="26" t="s">
        <v>161</v>
      </c>
      <c r="Q36" s="26" t="s">
        <v>161</v>
      </c>
      <c r="R36" s="26" t="s">
        <v>161</v>
      </c>
      <c r="S36" s="26" t="s">
        <v>161</v>
      </c>
      <c r="T36" s="26"/>
      <c r="U36" s="12">
        <f t="shared" si="10"/>
        <v>0</v>
      </c>
      <c r="V36" s="11">
        <f t="shared" si="11"/>
        <v>45920.635694444441</v>
      </c>
      <c r="W36" s="12">
        <f t="shared" si="12"/>
        <v>5</v>
      </c>
      <c r="X36" s="12">
        <f t="shared" ca="1" si="13"/>
        <v>29.364305555558531</v>
      </c>
      <c r="Y36" s="12">
        <f t="shared" ca="1" si="19"/>
        <v>22</v>
      </c>
      <c r="Z36" s="12">
        <f t="shared" ca="1" si="14"/>
        <v>7.3643055555585306</v>
      </c>
      <c r="AA36" s="12">
        <f t="shared" ca="1" si="15"/>
        <v>22</v>
      </c>
      <c r="AB36" s="12">
        <f t="shared" ca="1" si="16"/>
        <v>17</v>
      </c>
      <c r="AC36" s="13">
        <f t="shared" ca="1" si="17"/>
        <v>-22.364305555558531</v>
      </c>
      <c r="AD36" s="10" t="str">
        <f t="shared" ca="1" si="18"/>
        <v>VENCIDO</v>
      </c>
    </row>
    <row r="37" spans="1:30" x14ac:dyDescent="0.25">
      <c r="A37" s="29">
        <v>23539742</v>
      </c>
      <c r="B37" s="10">
        <f>VLOOKUP(A37,'INGRESO DIARIO'!A:A,1,0)</f>
        <v>23539742</v>
      </c>
      <c r="C37" s="10">
        <v>1</v>
      </c>
      <c r="D37" s="26" t="s">
        <v>889</v>
      </c>
      <c r="E37" s="26" t="s">
        <v>338</v>
      </c>
      <c r="F37" s="27">
        <v>45915.636111111111</v>
      </c>
      <c r="G37" s="27">
        <v>45915.636145833334</v>
      </c>
      <c r="H37" s="26">
        <v>800011002</v>
      </c>
      <c r="I37" s="26" t="s">
        <v>890</v>
      </c>
      <c r="J37" s="26" t="s">
        <v>917</v>
      </c>
      <c r="K37" s="26" t="s">
        <v>163</v>
      </c>
      <c r="L37" s="26" t="s">
        <v>891</v>
      </c>
      <c r="M37" s="26" t="s">
        <v>24</v>
      </c>
      <c r="N37" s="26" t="s">
        <v>350</v>
      </c>
      <c r="O37" s="26" t="s">
        <v>161</v>
      </c>
      <c r="P37" s="26" t="s">
        <v>161</v>
      </c>
      <c r="Q37" s="26" t="s">
        <v>161</v>
      </c>
      <c r="R37" s="26" t="s">
        <v>161</v>
      </c>
      <c r="S37" s="26" t="s">
        <v>161</v>
      </c>
      <c r="T37" s="26"/>
      <c r="U37" s="12">
        <f t="shared" si="10"/>
        <v>0</v>
      </c>
      <c r="V37" s="11">
        <f t="shared" si="11"/>
        <v>45920.636145833334</v>
      </c>
      <c r="W37" s="12">
        <f t="shared" si="12"/>
        <v>5</v>
      </c>
      <c r="X37" s="12">
        <f t="shared" ca="1" si="13"/>
        <v>29.363854166665988</v>
      </c>
      <c r="Y37" s="12">
        <f t="shared" ca="1" si="19"/>
        <v>22</v>
      </c>
      <c r="Z37" s="12">
        <f t="shared" ca="1" si="14"/>
        <v>7.3638541666659876</v>
      </c>
      <c r="AA37" s="12">
        <f t="shared" ca="1" si="15"/>
        <v>22</v>
      </c>
      <c r="AB37" s="12">
        <f t="shared" ca="1" si="16"/>
        <v>17</v>
      </c>
      <c r="AC37" s="13">
        <f t="shared" ca="1" si="17"/>
        <v>-22.363854166665988</v>
      </c>
      <c r="AD37" s="10" t="str">
        <f t="shared" ca="1" si="18"/>
        <v>VENCIDO</v>
      </c>
    </row>
    <row r="38" spans="1:30" x14ac:dyDescent="0.25">
      <c r="A38" s="29">
        <v>23534487</v>
      </c>
      <c r="B38" s="10">
        <f>VLOOKUP(A38,'INGRESO DIARIO'!A:A,1,0)</f>
        <v>23534487</v>
      </c>
      <c r="C38" s="10">
        <v>1</v>
      </c>
      <c r="D38" s="28" t="s">
        <v>521</v>
      </c>
      <c r="E38" s="26" t="s">
        <v>334</v>
      </c>
      <c r="F38" s="27">
        <v>45909.304432870369</v>
      </c>
      <c r="G38" s="27">
        <v>45909.304456018515</v>
      </c>
      <c r="H38" s="26">
        <v>890904996</v>
      </c>
      <c r="I38" s="26" t="s">
        <v>161</v>
      </c>
      <c r="J38" s="26" t="s">
        <v>507</v>
      </c>
      <c r="K38" s="26" t="s">
        <v>163</v>
      </c>
      <c r="L38" s="26" t="s">
        <v>462</v>
      </c>
      <c r="M38" s="26" t="s">
        <v>24</v>
      </c>
      <c r="N38" s="26" t="s">
        <v>519</v>
      </c>
      <c r="O38" s="26" t="s">
        <v>161</v>
      </c>
      <c r="P38" s="26" t="s">
        <v>161</v>
      </c>
      <c r="Q38" s="26" t="s">
        <v>161</v>
      </c>
      <c r="R38" s="26" t="s">
        <v>161</v>
      </c>
      <c r="S38" s="26"/>
      <c r="T38" s="26"/>
      <c r="U38" s="12">
        <f t="shared" si="10"/>
        <v>0</v>
      </c>
      <c r="V38" s="11">
        <f t="shared" si="11"/>
        <v>45914.304456018515</v>
      </c>
      <c r="W38" s="12">
        <f t="shared" si="12"/>
        <v>5</v>
      </c>
      <c r="X38" s="12">
        <f t="shared" ca="1" si="13"/>
        <v>35.695543981484661</v>
      </c>
      <c r="Y38" s="12">
        <f ca="1">+NETWORKDAYS.INTL(F38,NOW(),1)-MOD(G38,1)</f>
        <v>25.695543981484661</v>
      </c>
      <c r="Z38" s="12">
        <f t="shared" ca="1" si="14"/>
        <v>10</v>
      </c>
      <c r="AA38" s="12">
        <f t="shared" ca="1" si="15"/>
        <v>25.695543981484661</v>
      </c>
      <c r="AB38" s="12">
        <f t="shared" ca="1" si="16"/>
        <v>20.695543981484661</v>
      </c>
      <c r="AC38" s="13">
        <f t="shared" ca="1" si="17"/>
        <v>-28.695543981484661</v>
      </c>
      <c r="AD38" s="10" t="str">
        <f t="shared" ca="1" si="18"/>
        <v>VENCIDO</v>
      </c>
    </row>
    <row r="39" spans="1:30" x14ac:dyDescent="0.25">
      <c r="A39" s="29">
        <v>23534812</v>
      </c>
      <c r="B39" s="10">
        <f>VLOOKUP(A39,'INGRESO DIARIO'!A:A,1,0)</f>
        <v>23534812</v>
      </c>
      <c r="C39" s="10">
        <v>1</v>
      </c>
      <c r="D39" s="28" t="s">
        <v>522</v>
      </c>
      <c r="E39" s="26" t="s">
        <v>334</v>
      </c>
      <c r="F39" s="27">
        <v>45909.524791666663</v>
      </c>
      <c r="G39" s="27">
        <v>45909.524826388886</v>
      </c>
      <c r="H39" s="26">
        <v>1036653859</v>
      </c>
      <c r="I39" s="26" t="s">
        <v>463</v>
      </c>
      <c r="J39" s="26" t="s">
        <v>508</v>
      </c>
      <c r="K39" s="26" t="s">
        <v>163</v>
      </c>
      <c r="L39" s="26" t="s">
        <v>465</v>
      </c>
      <c r="M39" s="26" t="s">
        <v>24</v>
      </c>
      <c r="N39" s="26" t="s">
        <v>519</v>
      </c>
      <c r="O39" s="26" t="s">
        <v>161</v>
      </c>
      <c r="P39" s="26" t="s">
        <v>161</v>
      </c>
      <c r="Q39" s="26" t="s">
        <v>161</v>
      </c>
      <c r="R39" s="26" t="s">
        <v>161</v>
      </c>
      <c r="S39" s="26"/>
      <c r="T39" s="26"/>
      <c r="U39" s="12">
        <f t="shared" si="10"/>
        <v>0</v>
      </c>
      <c r="V39" s="11">
        <f t="shared" si="11"/>
        <v>45914.524826388886</v>
      </c>
      <c r="W39" s="12">
        <f t="shared" si="12"/>
        <v>5</v>
      </c>
      <c r="X39" s="12">
        <f t="shared" ca="1" si="13"/>
        <v>35.47517361111386</v>
      </c>
      <c r="Y39" s="12">
        <f ca="1">+NETWORKDAYS.INTL(F39,NOW(),1)-MOD(G39,1)</f>
        <v>25.47517361111386</v>
      </c>
      <c r="Z39" s="12">
        <f t="shared" ca="1" si="14"/>
        <v>10</v>
      </c>
      <c r="AA39" s="12">
        <f t="shared" ca="1" si="15"/>
        <v>25.47517361111386</v>
      </c>
      <c r="AB39" s="12">
        <f t="shared" ca="1" si="16"/>
        <v>20.47517361111386</v>
      </c>
      <c r="AC39" s="13">
        <f t="shared" ca="1" si="17"/>
        <v>-28.47517361111386</v>
      </c>
      <c r="AD39" s="10" t="str">
        <f t="shared" ca="1" si="18"/>
        <v>VENCIDO</v>
      </c>
    </row>
    <row r="40" spans="1:30" x14ac:dyDescent="0.25">
      <c r="A40" s="29">
        <v>23534098</v>
      </c>
      <c r="B40" s="10" t="e">
        <f>VLOOKUP(A40,'INGRESO DIARIO'!A:A,1,0)</f>
        <v>#N/A</v>
      </c>
      <c r="C40" s="10">
        <v>1</v>
      </c>
      <c r="D40" s="28" t="s">
        <v>524</v>
      </c>
      <c r="E40" s="26" t="s">
        <v>334</v>
      </c>
      <c r="F40" s="27">
        <v>45908.708298611113</v>
      </c>
      <c r="G40" s="27">
        <v>45908.708321759259</v>
      </c>
      <c r="H40" s="26">
        <v>80037749</v>
      </c>
      <c r="I40" s="26" t="s">
        <v>471</v>
      </c>
      <c r="J40" s="26" t="s">
        <v>511</v>
      </c>
      <c r="K40" s="26" t="s">
        <v>163</v>
      </c>
      <c r="L40" s="26" t="s">
        <v>161</v>
      </c>
      <c r="M40" s="26" t="s">
        <v>24</v>
      </c>
      <c r="N40" s="26" t="s">
        <v>519</v>
      </c>
      <c r="O40" s="26" t="s">
        <v>161</v>
      </c>
      <c r="P40" s="26" t="s">
        <v>161</v>
      </c>
      <c r="Q40" s="26" t="s">
        <v>161</v>
      </c>
      <c r="R40" s="26" t="s">
        <v>161</v>
      </c>
      <c r="S40" s="26"/>
      <c r="T40" s="26"/>
      <c r="U40" s="12">
        <f t="shared" si="10"/>
        <v>0</v>
      </c>
      <c r="V40" s="11">
        <f t="shared" si="11"/>
        <v>45913.708321759259</v>
      </c>
      <c r="W40" s="12">
        <f t="shared" si="12"/>
        <v>5</v>
      </c>
      <c r="X40" s="12">
        <f t="shared" ca="1" si="13"/>
        <v>36.291678240741021</v>
      </c>
      <c r="Y40" s="12">
        <f ca="1">+NETWORKDAYS.INTL(F40,NOW(),1)-MOD(G40,1)</f>
        <v>26.291678240741021</v>
      </c>
      <c r="Z40" s="12">
        <f t="shared" ca="1" si="14"/>
        <v>10</v>
      </c>
      <c r="AA40" s="12">
        <f t="shared" ca="1" si="15"/>
        <v>26.291678240741021</v>
      </c>
      <c r="AB40" s="12">
        <f t="shared" ca="1" si="16"/>
        <v>21.291678240741021</v>
      </c>
      <c r="AC40" s="13">
        <f t="shared" ca="1" si="17"/>
        <v>-29.291678240741021</v>
      </c>
      <c r="AD40" s="10" t="str">
        <f t="shared" ca="1" si="18"/>
        <v>VENCIDO</v>
      </c>
    </row>
    <row r="41" spans="1:30" x14ac:dyDescent="0.25">
      <c r="A41" s="29">
        <v>23535610</v>
      </c>
      <c r="B41" s="10">
        <f>VLOOKUP(A41,'INGRESO DIARIO'!A:A,1,0)</f>
        <v>23535610</v>
      </c>
      <c r="C41" s="10">
        <v>1</v>
      </c>
      <c r="D41" s="26" t="s">
        <v>591</v>
      </c>
      <c r="E41" s="26" t="s">
        <v>338</v>
      </c>
      <c r="F41" s="27">
        <v>45910.431944444441</v>
      </c>
      <c r="G41" s="27">
        <v>45910.431979166664</v>
      </c>
      <c r="H41" s="26">
        <v>8025915</v>
      </c>
      <c r="I41" s="26" t="s">
        <v>592</v>
      </c>
      <c r="J41" s="26" t="s">
        <v>614</v>
      </c>
      <c r="K41" s="26" t="s">
        <v>163</v>
      </c>
      <c r="L41" s="26" t="s">
        <v>593</v>
      </c>
      <c r="M41" s="26" t="s">
        <v>244</v>
      </c>
      <c r="N41" s="26" t="s">
        <v>350</v>
      </c>
      <c r="O41" s="26" t="s">
        <v>811</v>
      </c>
      <c r="P41" s="54">
        <v>45913</v>
      </c>
      <c r="Q41" s="26" t="s">
        <v>161</v>
      </c>
      <c r="R41" s="26" t="s">
        <v>340</v>
      </c>
      <c r="S41" s="26"/>
      <c r="T41" s="26" t="s">
        <v>161</v>
      </c>
      <c r="U41" s="12">
        <f t="shared" si="10"/>
        <v>0</v>
      </c>
      <c r="V41" s="11">
        <f t="shared" ref="V41:V72" si="20">+IF(M41="RURAL",(G41+5),IF(M41="URBANA",(G41+5),""))</f>
        <v>45915.431979166664</v>
      </c>
      <c r="W41" s="12">
        <f t="shared" si="12"/>
        <v>5</v>
      </c>
      <c r="X41" s="12">
        <f t="shared" ca="1" si="13"/>
        <v>34.56802083333605</v>
      </c>
      <c r="Y41" s="12">
        <f ca="1">+NETWORKDAYS.INTL(G41,NOW(),1)-MOD(H41,1)</f>
        <v>25</v>
      </c>
      <c r="Z41" s="12">
        <f t="shared" ca="1" si="14"/>
        <v>9.5680208333360497</v>
      </c>
      <c r="AA41" s="12">
        <f t="shared" ca="1" si="15"/>
        <v>25</v>
      </c>
      <c r="AB41" s="12">
        <f t="shared" ca="1" si="16"/>
        <v>20</v>
      </c>
      <c r="AC41" s="13">
        <f t="shared" ca="1" si="17"/>
        <v>-27.56802083333605</v>
      </c>
      <c r="AD41" s="10" t="str">
        <f t="shared" ca="1" si="18"/>
        <v>VENCIDO</v>
      </c>
    </row>
    <row r="42" spans="1:30" x14ac:dyDescent="0.25">
      <c r="A42" s="29">
        <v>23534009</v>
      </c>
      <c r="B42" s="10">
        <f>VLOOKUP(A42,'INGRESO DIARIO'!A:A,1,0)</f>
        <v>23534009</v>
      </c>
      <c r="C42" s="10">
        <v>1</v>
      </c>
      <c r="D42" s="26" t="s">
        <v>498</v>
      </c>
      <c r="E42" s="26" t="s">
        <v>334</v>
      </c>
      <c r="F42" s="27">
        <v>45908.666990740741</v>
      </c>
      <c r="G42" s="27">
        <v>45908.667013888888</v>
      </c>
      <c r="H42" s="26">
        <v>16711453</v>
      </c>
      <c r="I42" s="26" t="s">
        <v>499</v>
      </c>
      <c r="J42" s="26" t="s">
        <v>518</v>
      </c>
      <c r="K42" s="26" t="s">
        <v>163</v>
      </c>
      <c r="L42" s="26" t="s">
        <v>500</v>
      </c>
      <c r="M42" s="26" t="s">
        <v>24</v>
      </c>
      <c r="N42" s="26" t="s">
        <v>342</v>
      </c>
      <c r="O42" s="17" t="s">
        <v>161</v>
      </c>
      <c r="P42" s="17" t="s">
        <v>161</v>
      </c>
      <c r="Q42" s="17" t="s">
        <v>161</v>
      </c>
      <c r="R42" s="17" t="s">
        <v>161</v>
      </c>
      <c r="S42" s="17"/>
      <c r="T42" s="26"/>
      <c r="U42" s="12">
        <f t="shared" si="10"/>
        <v>0</v>
      </c>
      <c r="V42" s="11">
        <f t="shared" si="20"/>
        <v>45913.667013888888</v>
      </c>
      <c r="W42" s="12">
        <f t="shared" si="12"/>
        <v>5</v>
      </c>
      <c r="X42" s="12">
        <f t="shared" ca="1" si="13"/>
        <v>36.332986111112405</v>
      </c>
      <c r="Y42" s="12">
        <f ca="1">+NETWORKDAYS.INTL(F42,NOW(),1)-MOD(G42,1)</f>
        <v>26.332986111112405</v>
      </c>
      <c r="Z42" s="12">
        <f t="shared" ca="1" si="14"/>
        <v>10</v>
      </c>
      <c r="AA42" s="12">
        <f t="shared" ca="1" si="15"/>
        <v>26.332986111112405</v>
      </c>
      <c r="AB42" s="12">
        <f t="shared" ca="1" si="16"/>
        <v>21.332986111112405</v>
      </c>
      <c r="AC42" s="13">
        <f t="shared" ca="1" si="17"/>
        <v>-29.332986111112405</v>
      </c>
      <c r="AD42" s="10" t="str">
        <f t="shared" ca="1" si="18"/>
        <v>VENCIDO</v>
      </c>
    </row>
    <row r="43" spans="1:30" x14ac:dyDescent="0.25">
      <c r="A43" s="29">
        <v>23535943</v>
      </c>
      <c r="B43" s="10">
        <f>VLOOKUP(A43,'INGRESO DIARIO'!A:A,1,0)</f>
        <v>23535943</v>
      </c>
      <c r="C43" s="10">
        <v>1</v>
      </c>
      <c r="D43" s="26" t="s">
        <v>536</v>
      </c>
      <c r="E43" s="26" t="s">
        <v>335</v>
      </c>
      <c r="F43" s="27">
        <v>45910.594027777777</v>
      </c>
      <c r="G43" s="27">
        <v>45910.5940625</v>
      </c>
      <c r="H43" s="26">
        <v>901804597</v>
      </c>
      <c r="I43" s="26" t="s">
        <v>537</v>
      </c>
      <c r="J43" s="26" t="s">
        <v>595</v>
      </c>
      <c r="K43" s="26" t="s">
        <v>163</v>
      </c>
      <c r="L43" s="26" t="s">
        <v>538</v>
      </c>
      <c r="M43" s="26" t="s">
        <v>24</v>
      </c>
      <c r="N43" s="26" t="s">
        <v>350</v>
      </c>
      <c r="O43" s="26" t="s">
        <v>161</v>
      </c>
      <c r="P43" s="26" t="s">
        <v>161</v>
      </c>
      <c r="Q43" s="26" t="s">
        <v>161</v>
      </c>
      <c r="R43" s="26" t="s">
        <v>161</v>
      </c>
      <c r="S43" s="26"/>
      <c r="T43" s="26" t="s">
        <v>161</v>
      </c>
      <c r="U43" s="12">
        <f t="shared" si="10"/>
        <v>0</v>
      </c>
      <c r="V43" s="11">
        <f t="shared" si="20"/>
        <v>45915.5940625</v>
      </c>
      <c r="W43" s="12">
        <f t="shared" si="12"/>
        <v>5</v>
      </c>
      <c r="X43" s="12">
        <f t="shared" ca="1" si="13"/>
        <v>34.405937499999709</v>
      </c>
      <c r="Y43" s="12">
        <f t="shared" ref="Y43:Y74" ca="1" si="21">+NETWORKDAYS.INTL(G43,NOW(),1)-MOD(H43,1)</f>
        <v>25</v>
      </c>
      <c r="Z43" s="12">
        <f t="shared" ca="1" si="14"/>
        <v>9.405937499999709</v>
      </c>
      <c r="AA43" s="12">
        <f t="shared" ca="1" si="15"/>
        <v>25</v>
      </c>
      <c r="AB43" s="12">
        <f t="shared" ca="1" si="16"/>
        <v>20</v>
      </c>
      <c r="AC43" s="13">
        <f t="shared" ca="1" si="17"/>
        <v>-27.405937499999709</v>
      </c>
      <c r="AD43" s="10" t="str">
        <f t="shared" ca="1" si="18"/>
        <v>VENCIDO</v>
      </c>
    </row>
    <row r="44" spans="1:30" x14ac:dyDescent="0.25">
      <c r="A44" s="29">
        <v>23535439</v>
      </c>
      <c r="B44" s="10" t="e">
        <f>VLOOKUP(A44,'INGRESO DIARIO'!A:A,1,0)</f>
        <v>#N/A</v>
      </c>
      <c r="C44" s="10">
        <v>1</v>
      </c>
      <c r="D44" s="26" t="s">
        <v>562</v>
      </c>
      <c r="E44" s="26" t="s">
        <v>334</v>
      </c>
      <c r="F44" s="27">
        <v>45910.339861111112</v>
      </c>
      <c r="G44" s="27">
        <v>45910.339884259258</v>
      </c>
      <c r="H44" s="26">
        <v>8025816</v>
      </c>
      <c r="I44" s="26" t="s">
        <v>563</v>
      </c>
      <c r="J44" s="26" t="s">
        <v>604</v>
      </c>
      <c r="K44" s="26" t="s">
        <v>163</v>
      </c>
      <c r="L44" s="26" t="s">
        <v>564</v>
      </c>
      <c r="M44" s="26" t="s">
        <v>24</v>
      </c>
      <c r="N44" s="26" t="s">
        <v>519</v>
      </c>
      <c r="O44" s="26" t="s">
        <v>161</v>
      </c>
      <c r="P44" s="26" t="s">
        <v>161</v>
      </c>
      <c r="Q44" s="26" t="s">
        <v>161</v>
      </c>
      <c r="R44" s="26" t="s">
        <v>1585</v>
      </c>
      <c r="S44" s="26" t="s">
        <v>1584</v>
      </c>
      <c r="T44" s="26" t="s">
        <v>161</v>
      </c>
      <c r="U44" s="12">
        <f t="shared" si="10"/>
        <v>0</v>
      </c>
      <c r="V44" s="11">
        <f t="shared" si="20"/>
        <v>45915.339884259258</v>
      </c>
      <c r="W44" s="12">
        <f t="shared" si="12"/>
        <v>5</v>
      </c>
      <c r="X44" s="12">
        <f t="shared" ca="1" si="13"/>
        <v>34.660115740742185</v>
      </c>
      <c r="Y44" s="12">
        <f t="shared" ca="1" si="21"/>
        <v>25</v>
      </c>
      <c r="Z44" s="12">
        <f t="shared" ca="1" si="14"/>
        <v>9.6601157407421852</v>
      </c>
      <c r="AA44" s="12">
        <f t="shared" ca="1" si="15"/>
        <v>25</v>
      </c>
      <c r="AB44" s="12">
        <f t="shared" ca="1" si="16"/>
        <v>20</v>
      </c>
      <c r="AC44" s="13">
        <f t="shared" ca="1" si="17"/>
        <v>-27.660115740742185</v>
      </c>
      <c r="AD44" s="10" t="str">
        <f t="shared" ca="1" si="18"/>
        <v>VENCIDO</v>
      </c>
    </row>
    <row r="45" spans="1:30" x14ac:dyDescent="0.25">
      <c r="A45" s="29">
        <v>23537067</v>
      </c>
      <c r="B45" s="10">
        <f>VLOOKUP(A45,'INGRESO DIARIO'!A:A,1,0)</f>
        <v>23537067</v>
      </c>
      <c r="C45" s="10">
        <v>1</v>
      </c>
      <c r="D45" s="26" t="s">
        <v>646</v>
      </c>
      <c r="E45" s="26" t="s">
        <v>338</v>
      </c>
      <c r="F45" s="27">
        <v>45911.58048611111</v>
      </c>
      <c r="G45" s="27">
        <v>45911.580509259256</v>
      </c>
      <c r="H45" s="26">
        <v>42783089</v>
      </c>
      <c r="I45" s="26" t="s">
        <v>647</v>
      </c>
      <c r="J45" s="26" t="s">
        <v>668</v>
      </c>
      <c r="K45" s="26" t="s">
        <v>163</v>
      </c>
      <c r="L45" s="26" t="s">
        <v>648</v>
      </c>
      <c r="M45" s="26" t="s">
        <v>24</v>
      </c>
      <c r="N45" s="26" t="s">
        <v>350</v>
      </c>
      <c r="O45" s="26" t="s">
        <v>811</v>
      </c>
      <c r="P45" s="54">
        <v>45913</v>
      </c>
      <c r="Q45" s="26" t="s">
        <v>161</v>
      </c>
      <c r="R45" s="26" t="s">
        <v>340</v>
      </c>
      <c r="S45" s="26"/>
      <c r="T45" s="26" t="s">
        <v>161</v>
      </c>
      <c r="U45" s="12">
        <f t="shared" si="10"/>
        <v>0</v>
      </c>
      <c r="V45" s="11">
        <f t="shared" si="20"/>
        <v>45916.580509259256</v>
      </c>
      <c r="W45" s="12">
        <f t="shared" si="12"/>
        <v>5</v>
      </c>
      <c r="X45" s="12">
        <f t="shared" ca="1" si="13"/>
        <v>33.41949074074364</v>
      </c>
      <c r="Y45" s="12">
        <f t="shared" ca="1" si="21"/>
        <v>24</v>
      </c>
      <c r="Z45" s="12">
        <f t="shared" ca="1" si="14"/>
        <v>9.4194907407436403</v>
      </c>
      <c r="AA45" s="12">
        <f t="shared" ca="1" si="15"/>
        <v>24</v>
      </c>
      <c r="AB45" s="12">
        <f t="shared" ca="1" si="16"/>
        <v>19</v>
      </c>
      <c r="AC45" s="13">
        <f t="shared" ca="1" si="17"/>
        <v>-26.41949074074364</v>
      </c>
      <c r="AD45" s="10" t="str">
        <f t="shared" ca="1" si="18"/>
        <v>VENCIDO</v>
      </c>
    </row>
    <row r="46" spans="1:30" x14ac:dyDescent="0.25">
      <c r="A46" s="29">
        <v>23537018</v>
      </c>
      <c r="B46" s="10">
        <f>VLOOKUP(A46,'INGRESO DIARIO'!A:A,1,0)</f>
        <v>23537018</v>
      </c>
      <c r="C46" s="10">
        <v>1</v>
      </c>
      <c r="D46" s="26" t="s">
        <v>649</v>
      </c>
      <c r="E46" s="26" t="s">
        <v>334</v>
      </c>
      <c r="F46" s="27">
        <v>45911.542407407411</v>
      </c>
      <c r="G46" s="27">
        <v>45911.542442129627</v>
      </c>
      <c r="H46" s="26">
        <v>71372355</v>
      </c>
      <c r="I46" s="26" t="s">
        <v>650</v>
      </c>
      <c r="J46" s="26" t="s">
        <v>669</v>
      </c>
      <c r="K46" s="26" t="s">
        <v>163</v>
      </c>
      <c r="L46" s="26" t="s">
        <v>651</v>
      </c>
      <c r="M46" s="26" t="s">
        <v>24</v>
      </c>
      <c r="N46" s="26" t="s">
        <v>342</v>
      </c>
      <c r="O46" s="26" t="s">
        <v>161</v>
      </c>
      <c r="P46" s="26" t="s">
        <v>161</v>
      </c>
      <c r="Q46" s="26" t="s">
        <v>161</v>
      </c>
      <c r="R46" s="26" t="s">
        <v>161</v>
      </c>
      <c r="S46" s="26"/>
      <c r="T46" s="26" t="s">
        <v>161</v>
      </c>
      <c r="U46" s="12">
        <f t="shared" si="10"/>
        <v>0</v>
      </c>
      <c r="V46" s="11">
        <f t="shared" si="20"/>
        <v>45916.542442129627</v>
      </c>
      <c r="W46" s="12">
        <f t="shared" si="12"/>
        <v>5</v>
      </c>
      <c r="X46" s="12">
        <f t="shared" ca="1" si="13"/>
        <v>33.457557870373421</v>
      </c>
      <c r="Y46" s="12">
        <f t="shared" ca="1" si="21"/>
        <v>24</v>
      </c>
      <c r="Z46" s="12">
        <f t="shared" ca="1" si="14"/>
        <v>9.4575578703734209</v>
      </c>
      <c r="AA46" s="12">
        <f t="shared" ca="1" si="15"/>
        <v>24</v>
      </c>
      <c r="AB46" s="12">
        <f t="shared" ca="1" si="16"/>
        <v>19</v>
      </c>
      <c r="AC46" s="13">
        <f t="shared" ca="1" si="17"/>
        <v>-26.457557870373421</v>
      </c>
      <c r="AD46" s="10" t="str">
        <f t="shared" ca="1" si="18"/>
        <v>VENCIDO</v>
      </c>
    </row>
    <row r="47" spans="1:30" x14ac:dyDescent="0.25">
      <c r="A47" s="29">
        <v>23537167</v>
      </c>
      <c r="B47" s="10">
        <f>VLOOKUP(A47,'INGRESO DIARIO'!A:A,1,0)</f>
        <v>23537167</v>
      </c>
      <c r="C47" s="10">
        <v>1</v>
      </c>
      <c r="D47" s="26" t="s">
        <v>686</v>
      </c>
      <c r="E47" s="26" t="s">
        <v>334</v>
      </c>
      <c r="F47" s="27">
        <v>45911.63753472222</v>
      </c>
      <c r="G47" s="27">
        <v>45911.637557870374</v>
      </c>
      <c r="H47" s="26">
        <v>1152185349</v>
      </c>
      <c r="I47" s="26" t="s">
        <v>687</v>
      </c>
      <c r="J47" s="26" t="s">
        <v>714</v>
      </c>
      <c r="K47" s="26" t="s">
        <v>163</v>
      </c>
      <c r="L47" s="26" t="s">
        <v>688</v>
      </c>
      <c r="M47" s="26" t="s">
        <v>24</v>
      </c>
      <c r="N47" s="26" t="s">
        <v>342</v>
      </c>
      <c r="O47" s="26" t="s">
        <v>161</v>
      </c>
      <c r="P47" s="26" t="s">
        <v>161</v>
      </c>
      <c r="Q47" s="26" t="s">
        <v>161</v>
      </c>
      <c r="R47" s="26" t="s">
        <v>161</v>
      </c>
      <c r="S47" s="26"/>
      <c r="T47" s="26" t="s">
        <v>161</v>
      </c>
      <c r="U47" s="12">
        <f t="shared" si="10"/>
        <v>0</v>
      </c>
      <c r="V47" s="11">
        <f t="shared" si="20"/>
        <v>45916.637557870374</v>
      </c>
      <c r="W47" s="12">
        <f t="shared" si="12"/>
        <v>5</v>
      </c>
      <c r="X47" s="12">
        <f t="shared" ca="1" si="13"/>
        <v>33.362442129626288</v>
      </c>
      <c r="Y47" s="12">
        <f t="shared" ca="1" si="21"/>
        <v>24</v>
      </c>
      <c r="Z47" s="12">
        <f t="shared" ca="1" si="14"/>
        <v>9.3624421296262881</v>
      </c>
      <c r="AA47" s="12">
        <f t="shared" ca="1" si="15"/>
        <v>24</v>
      </c>
      <c r="AB47" s="12">
        <f t="shared" ca="1" si="16"/>
        <v>19</v>
      </c>
      <c r="AC47" s="13">
        <f t="shared" ca="1" si="17"/>
        <v>-26.362442129626288</v>
      </c>
      <c r="AD47" s="10" t="str">
        <f t="shared" ca="1" si="18"/>
        <v>VENCIDO</v>
      </c>
    </row>
    <row r="48" spans="1:30" x14ac:dyDescent="0.25">
      <c r="A48" s="29">
        <v>23537267</v>
      </c>
      <c r="B48" s="10">
        <f>VLOOKUP(A48,'INGRESO DIARIO'!A:A,1,0)</f>
        <v>23537267</v>
      </c>
      <c r="C48" s="10">
        <v>1</v>
      </c>
      <c r="D48" s="28" t="s">
        <v>802</v>
      </c>
      <c r="E48" s="26" t="s">
        <v>334</v>
      </c>
      <c r="F48" s="27">
        <v>45911.678043981483</v>
      </c>
      <c r="G48" s="27">
        <v>45911.678078703706</v>
      </c>
      <c r="H48" s="26">
        <v>43493582</v>
      </c>
      <c r="I48" s="26" t="s">
        <v>700</v>
      </c>
      <c r="J48" s="26" t="s">
        <v>719</v>
      </c>
      <c r="K48" s="26" t="s">
        <v>163</v>
      </c>
      <c r="L48" s="26" t="s">
        <v>701</v>
      </c>
      <c r="M48" s="26" t="s">
        <v>24</v>
      </c>
      <c r="N48" s="26" t="s">
        <v>342</v>
      </c>
      <c r="O48" s="26" t="s">
        <v>161</v>
      </c>
      <c r="P48" s="26" t="s">
        <v>161</v>
      </c>
      <c r="Q48" s="26" t="s">
        <v>161</v>
      </c>
      <c r="R48" s="26" t="s">
        <v>161</v>
      </c>
      <c r="S48" s="26"/>
      <c r="T48" s="26" t="s">
        <v>161</v>
      </c>
      <c r="U48" s="12">
        <f t="shared" si="10"/>
        <v>0</v>
      </c>
      <c r="V48" s="11">
        <f t="shared" si="20"/>
        <v>45916.678078703706</v>
      </c>
      <c r="W48" s="12">
        <f t="shared" si="12"/>
        <v>5</v>
      </c>
      <c r="X48" s="12">
        <f t="shared" ca="1" si="13"/>
        <v>33.321921296294022</v>
      </c>
      <c r="Y48" s="12">
        <f t="shared" ca="1" si="21"/>
        <v>24</v>
      </c>
      <c r="Z48" s="12">
        <f t="shared" ca="1" si="14"/>
        <v>9.3219212962940219</v>
      </c>
      <c r="AA48" s="12">
        <f t="shared" ca="1" si="15"/>
        <v>24</v>
      </c>
      <c r="AB48" s="12">
        <f t="shared" ca="1" si="16"/>
        <v>19</v>
      </c>
      <c r="AC48" s="13">
        <f t="shared" ca="1" si="17"/>
        <v>-26.321921296294022</v>
      </c>
      <c r="AD48" s="10" t="str">
        <f t="shared" ca="1" si="18"/>
        <v>VENCIDO</v>
      </c>
    </row>
    <row r="49" spans="1:30" x14ac:dyDescent="0.25">
      <c r="A49" s="29">
        <v>23527580</v>
      </c>
      <c r="B49" s="10" t="e">
        <f>VLOOKUP(A49,'INGRESO DIARIO'!A:A,1,0)</f>
        <v>#N/A</v>
      </c>
      <c r="C49" s="10">
        <v>1</v>
      </c>
      <c r="D49" s="26" t="s">
        <v>878</v>
      </c>
      <c r="E49" s="26" t="s">
        <v>918</v>
      </c>
      <c r="F49" s="27">
        <v>45901.4062037037</v>
      </c>
      <c r="G49" s="27">
        <v>45901.406226851854</v>
      </c>
      <c r="H49" s="26">
        <v>15434277</v>
      </c>
      <c r="I49" s="26" t="s">
        <v>879</v>
      </c>
      <c r="J49" s="26" t="s">
        <v>913</v>
      </c>
      <c r="K49" s="26" t="s">
        <v>163</v>
      </c>
      <c r="L49" s="26" t="s">
        <v>880</v>
      </c>
      <c r="M49" s="26" t="s">
        <v>244</v>
      </c>
      <c r="N49" s="26" t="s">
        <v>519</v>
      </c>
      <c r="O49" s="26" t="s">
        <v>161</v>
      </c>
      <c r="P49" s="26" t="s">
        <v>161</v>
      </c>
      <c r="Q49" s="26" t="s">
        <v>161</v>
      </c>
      <c r="R49" s="26" t="s">
        <v>1585</v>
      </c>
      <c r="S49" s="26" t="s">
        <v>927</v>
      </c>
      <c r="T49" s="26"/>
      <c r="U49" s="12">
        <f t="shared" si="10"/>
        <v>0</v>
      </c>
      <c r="V49" s="11">
        <f t="shared" si="20"/>
        <v>45906.406226851854</v>
      </c>
      <c r="W49" s="12">
        <f t="shared" si="12"/>
        <v>5</v>
      </c>
      <c r="X49" s="12">
        <f t="shared" ca="1" si="13"/>
        <v>43.593773148146283</v>
      </c>
      <c r="Y49" s="12">
        <f t="shared" ca="1" si="21"/>
        <v>32</v>
      </c>
      <c r="Z49" s="12">
        <f t="shared" ca="1" si="14"/>
        <v>11.593773148146283</v>
      </c>
      <c r="AA49" s="12">
        <f t="shared" ca="1" si="15"/>
        <v>32</v>
      </c>
      <c r="AB49" s="12">
        <f t="shared" ca="1" si="16"/>
        <v>27</v>
      </c>
      <c r="AC49" s="13">
        <f t="shared" ca="1" si="17"/>
        <v>-36.593773148146283</v>
      </c>
      <c r="AD49" s="10" t="str">
        <f t="shared" ca="1" si="18"/>
        <v>VENCIDO</v>
      </c>
    </row>
    <row r="50" spans="1:30" x14ac:dyDescent="0.25">
      <c r="A50" s="29">
        <v>23535940</v>
      </c>
      <c r="B50" s="10" t="e">
        <f>VLOOKUP(A50,'INGRESO DIARIO'!A:A,1,0)</f>
        <v>#N/A</v>
      </c>
      <c r="C50" s="10">
        <v>1</v>
      </c>
      <c r="D50" s="28" t="s">
        <v>615</v>
      </c>
      <c r="E50" s="26" t="s">
        <v>334</v>
      </c>
      <c r="F50" s="27">
        <v>45910.592291666668</v>
      </c>
      <c r="G50" s="27">
        <v>45910.59233796296</v>
      </c>
      <c r="H50" s="26">
        <v>71577498</v>
      </c>
      <c r="I50" s="26" t="s">
        <v>545</v>
      </c>
      <c r="J50" s="26" t="s">
        <v>598</v>
      </c>
      <c r="K50" s="26" t="s">
        <v>163</v>
      </c>
      <c r="L50" s="26" t="s">
        <v>546</v>
      </c>
      <c r="M50" s="26" t="s">
        <v>24</v>
      </c>
      <c r="N50" s="26" t="s">
        <v>519</v>
      </c>
      <c r="O50" s="26" t="s">
        <v>161</v>
      </c>
      <c r="P50" s="26" t="s">
        <v>161</v>
      </c>
      <c r="Q50" s="26" t="s">
        <v>161</v>
      </c>
      <c r="R50" s="26" t="s">
        <v>161</v>
      </c>
      <c r="S50" s="26"/>
      <c r="T50" s="26" t="s">
        <v>161</v>
      </c>
      <c r="U50" s="12">
        <f t="shared" si="10"/>
        <v>0</v>
      </c>
      <c r="V50" s="11">
        <f t="shared" si="20"/>
        <v>45915.59233796296</v>
      </c>
      <c r="W50" s="12">
        <f t="shared" si="12"/>
        <v>5</v>
      </c>
      <c r="X50" s="12">
        <f t="shared" ca="1" si="13"/>
        <v>34.407662037039699</v>
      </c>
      <c r="Y50" s="12">
        <f t="shared" ca="1" si="21"/>
        <v>25</v>
      </c>
      <c r="Z50" s="12">
        <f t="shared" ca="1" si="14"/>
        <v>9.4076620370396995</v>
      </c>
      <c r="AA50" s="12">
        <f t="shared" ca="1" si="15"/>
        <v>25</v>
      </c>
      <c r="AB50" s="12">
        <f t="shared" ca="1" si="16"/>
        <v>20</v>
      </c>
      <c r="AC50" s="13">
        <f t="shared" ca="1" si="17"/>
        <v>-27.407662037039699</v>
      </c>
      <c r="AD50" s="10" t="str">
        <f t="shared" ca="1" si="18"/>
        <v>VENCIDO</v>
      </c>
    </row>
    <row r="51" spans="1:30" x14ac:dyDescent="0.25">
      <c r="A51" s="29">
        <v>23535009</v>
      </c>
      <c r="B51" s="10">
        <f>VLOOKUP(A51,'INGRESO DIARIO'!A:A,1,0)</f>
        <v>23535009</v>
      </c>
      <c r="C51" s="10">
        <v>1</v>
      </c>
      <c r="D51" s="28" t="s">
        <v>617</v>
      </c>
      <c r="E51" s="26" t="s">
        <v>334</v>
      </c>
      <c r="F51" s="27">
        <v>45909.635671296295</v>
      </c>
      <c r="G51" s="27">
        <v>45909.635706018518</v>
      </c>
      <c r="H51" s="26">
        <v>811044898</v>
      </c>
      <c r="I51" s="26" t="s">
        <v>557</v>
      </c>
      <c r="J51" s="26" t="s">
        <v>602</v>
      </c>
      <c r="K51" s="26" t="s">
        <v>163</v>
      </c>
      <c r="L51" s="26" t="s">
        <v>558</v>
      </c>
      <c r="M51" s="26" t="s">
        <v>24</v>
      </c>
      <c r="N51" s="26" t="s">
        <v>519</v>
      </c>
      <c r="O51" s="26" t="s">
        <v>161</v>
      </c>
      <c r="P51" s="26" t="s">
        <v>161</v>
      </c>
      <c r="Q51" s="26" t="s">
        <v>161</v>
      </c>
      <c r="R51" s="26" t="s">
        <v>161</v>
      </c>
      <c r="S51" s="26"/>
      <c r="T51" s="26" t="s">
        <v>161</v>
      </c>
      <c r="U51" s="12">
        <f t="shared" si="10"/>
        <v>0</v>
      </c>
      <c r="V51" s="11">
        <f t="shared" si="20"/>
        <v>45914.635706018518</v>
      </c>
      <c r="W51" s="12">
        <f t="shared" si="12"/>
        <v>5</v>
      </c>
      <c r="X51" s="12">
        <f t="shared" ca="1" si="13"/>
        <v>35.364293981481751</v>
      </c>
      <c r="Y51" s="12">
        <f t="shared" ca="1" si="21"/>
        <v>26</v>
      </c>
      <c r="Z51" s="12">
        <f t="shared" ca="1" si="14"/>
        <v>9.364293981481751</v>
      </c>
      <c r="AA51" s="12">
        <f t="shared" ca="1" si="15"/>
        <v>26</v>
      </c>
      <c r="AB51" s="12">
        <f t="shared" ca="1" si="16"/>
        <v>21</v>
      </c>
      <c r="AC51" s="13">
        <f t="shared" ca="1" si="17"/>
        <v>-28.364293981481751</v>
      </c>
      <c r="AD51" s="10" t="str">
        <f t="shared" ca="1" si="18"/>
        <v>VENCIDO</v>
      </c>
    </row>
    <row r="52" spans="1:30" x14ac:dyDescent="0.25">
      <c r="A52" s="29">
        <v>23535178</v>
      </c>
      <c r="B52" s="10" t="e">
        <f>VLOOKUP(A52,'INGRESO DIARIO'!A:A,1,0)</f>
        <v>#N/A</v>
      </c>
      <c r="C52" s="10">
        <v>1</v>
      </c>
      <c r="D52" s="26" t="s">
        <v>565</v>
      </c>
      <c r="E52" s="26" t="s">
        <v>334</v>
      </c>
      <c r="F52" s="27">
        <v>45909.723854166667</v>
      </c>
      <c r="G52" s="27">
        <v>45909.72388888889</v>
      </c>
      <c r="H52" s="26">
        <v>71743026</v>
      </c>
      <c r="I52" s="26" t="s">
        <v>566</v>
      </c>
      <c r="J52" s="26" t="s">
        <v>605</v>
      </c>
      <c r="K52" s="26" t="s">
        <v>163</v>
      </c>
      <c r="L52" s="26" t="s">
        <v>567</v>
      </c>
      <c r="M52" s="26" t="s">
        <v>24</v>
      </c>
      <c r="N52" s="26" t="s">
        <v>519</v>
      </c>
      <c r="O52" s="26" t="s">
        <v>161</v>
      </c>
      <c r="P52" s="26" t="s">
        <v>161</v>
      </c>
      <c r="Q52" s="26" t="s">
        <v>161</v>
      </c>
      <c r="R52" s="26" t="s">
        <v>1585</v>
      </c>
      <c r="S52" s="26" t="s">
        <v>1584</v>
      </c>
      <c r="T52" s="26" t="s">
        <v>161</v>
      </c>
      <c r="U52" s="12">
        <f t="shared" si="10"/>
        <v>0</v>
      </c>
      <c r="V52" s="11">
        <f t="shared" si="20"/>
        <v>45914.72388888889</v>
      </c>
      <c r="W52" s="12">
        <f t="shared" si="12"/>
        <v>5</v>
      </c>
      <c r="X52" s="12">
        <f t="shared" ca="1" si="13"/>
        <v>35.276111111110367</v>
      </c>
      <c r="Y52" s="12">
        <f t="shared" ca="1" si="21"/>
        <v>26</v>
      </c>
      <c r="Z52" s="12">
        <f t="shared" ca="1" si="14"/>
        <v>9.2761111111103673</v>
      </c>
      <c r="AA52" s="12">
        <f t="shared" ca="1" si="15"/>
        <v>26</v>
      </c>
      <c r="AB52" s="12">
        <f t="shared" ca="1" si="16"/>
        <v>21</v>
      </c>
      <c r="AC52" s="13">
        <f t="shared" ca="1" si="17"/>
        <v>-28.276111111110367</v>
      </c>
      <c r="AD52" s="10" t="str">
        <f t="shared" ca="1" si="18"/>
        <v>VENCIDO</v>
      </c>
    </row>
    <row r="53" spans="1:30" x14ac:dyDescent="0.25">
      <c r="A53" s="29">
        <v>23535966</v>
      </c>
      <c r="B53" s="10" t="e">
        <f>VLOOKUP(A53,'INGRESO DIARIO'!A:A,1,0)</f>
        <v>#N/A</v>
      </c>
      <c r="C53" s="10">
        <v>1</v>
      </c>
      <c r="D53" s="28" t="s">
        <v>676</v>
      </c>
      <c r="E53" s="26" t="s">
        <v>334</v>
      </c>
      <c r="F53" s="27">
        <v>45910.608530092592</v>
      </c>
      <c r="G53" s="27">
        <v>45910.608564814815</v>
      </c>
      <c r="H53" s="26">
        <v>43500548</v>
      </c>
      <c r="I53" s="26" t="s">
        <v>636</v>
      </c>
      <c r="J53" s="26" t="s">
        <v>665</v>
      </c>
      <c r="K53" s="26" t="s">
        <v>163</v>
      </c>
      <c r="L53" s="26" t="s">
        <v>637</v>
      </c>
      <c r="M53" s="26" t="s">
        <v>24</v>
      </c>
      <c r="N53" s="26" t="s">
        <v>519</v>
      </c>
      <c r="O53" s="26" t="s">
        <v>161</v>
      </c>
      <c r="P53" s="26" t="s">
        <v>161</v>
      </c>
      <c r="Q53" s="26" t="s">
        <v>161</v>
      </c>
      <c r="R53" s="26" t="s">
        <v>161</v>
      </c>
      <c r="S53" s="26"/>
      <c r="T53" s="26" t="s">
        <v>161</v>
      </c>
      <c r="U53" s="12">
        <f t="shared" si="10"/>
        <v>0</v>
      </c>
      <c r="V53" s="11">
        <f t="shared" si="20"/>
        <v>45915.608564814815</v>
      </c>
      <c r="W53" s="12">
        <f t="shared" si="12"/>
        <v>5</v>
      </c>
      <c r="X53" s="12">
        <f t="shared" ca="1" si="13"/>
        <v>34.391435185185401</v>
      </c>
      <c r="Y53" s="12">
        <f t="shared" ca="1" si="21"/>
        <v>25</v>
      </c>
      <c r="Z53" s="12">
        <f t="shared" ca="1" si="14"/>
        <v>9.3914351851854008</v>
      </c>
      <c r="AA53" s="12">
        <f t="shared" ca="1" si="15"/>
        <v>25</v>
      </c>
      <c r="AB53" s="12">
        <f t="shared" ca="1" si="16"/>
        <v>20</v>
      </c>
      <c r="AC53" s="13">
        <f t="shared" ca="1" si="17"/>
        <v>-27.391435185185401</v>
      </c>
      <c r="AD53" s="10" t="str">
        <f t="shared" ca="1" si="18"/>
        <v>VENCIDO</v>
      </c>
    </row>
    <row r="54" spans="1:30" x14ac:dyDescent="0.25">
      <c r="A54" s="29">
        <v>23542718</v>
      </c>
      <c r="B54" s="10">
        <f>VLOOKUP(A54,'INGRESO DIARIO'!A:A,1,0)</f>
        <v>23542718</v>
      </c>
      <c r="C54" s="29">
        <v>1</v>
      </c>
      <c r="D54" s="28" t="s">
        <v>1457</v>
      </c>
      <c r="E54" s="26" t="s">
        <v>335</v>
      </c>
      <c r="F54" s="27">
        <v>45918.520833333336</v>
      </c>
      <c r="G54" s="27">
        <v>45918.520856481482</v>
      </c>
      <c r="H54" s="26">
        <v>1063283532</v>
      </c>
      <c r="I54" s="26" t="s">
        <v>1041</v>
      </c>
      <c r="J54" s="26" t="s">
        <v>1427</v>
      </c>
      <c r="K54" s="26" t="s">
        <v>163</v>
      </c>
      <c r="L54" s="26" t="s">
        <v>1042</v>
      </c>
      <c r="M54" s="26" t="s">
        <v>24</v>
      </c>
      <c r="N54" s="26" t="s">
        <v>350</v>
      </c>
      <c r="O54" s="26" t="s">
        <v>161</v>
      </c>
      <c r="P54" s="26" t="s">
        <v>161</v>
      </c>
      <c r="Q54" s="26" t="s">
        <v>161</v>
      </c>
      <c r="R54" s="26" t="s">
        <v>161</v>
      </c>
      <c r="S54" s="26" t="s">
        <v>161</v>
      </c>
      <c r="T54" s="26" t="s">
        <v>161</v>
      </c>
      <c r="U54" s="12">
        <f t="shared" si="10"/>
        <v>0</v>
      </c>
      <c r="V54" s="11">
        <f t="shared" si="20"/>
        <v>45923.520856481482</v>
      </c>
      <c r="W54" s="12">
        <f t="shared" si="12"/>
        <v>5</v>
      </c>
      <c r="X54" s="12">
        <f t="shared" ca="1" si="13"/>
        <v>26.479143518517958</v>
      </c>
      <c r="Y54" s="12">
        <f t="shared" ca="1" si="21"/>
        <v>19</v>
      </c>
      <c r="Z54" s="12">
        <f t="shared" ca="1" si="14"/>
        <v>7.479143518517958</v>
      </c>
      <c r="AA54" s="12">
        <f t="shared" ca="1" si="15"/>
        <v>19</v>
      </c>
      <c r="AB54" s="12">
        <f t="shared" ca="1" si="16"/>
        <v>14</v>
      </c>
      <c r="AC54" s="13">
        <f t="shared" ca="1" si="17"/>
        <v>-19.479143518517958</v>
      </c>
      <c r="AD54" s="10" t="str">
        <f t="shared" ca="1" si="18"/>
        <v>VENCIDO</v>
      </c>
    </row>
    <row r="55" spans="1:30" x14ac:dyDescent="0.25">
      <c r="A55" s="29">
        <v>23542703</v>
      </c>
      <c r="B55" s="10">
        <f>VLOOKUP(A55,'INGRESO DIARIO'!A:A,1,0)</f>
        <v>23542703</v>
      </c>
      <c r="C55" s="29">
        <v>1</v>
      </c>
      <c r="D55" s="28" t="s">
        <v>1458</v>
      </c>
      <c r="E55" s="26" t="s">
        <v>337</v>
      </c>
      <c r="F55" s="27">
        <v>45918.508483796293</v>
      </c>
      <c r="G55" s="27">
        <v>45918.508518518516</v>
      </c>
      <c r="H55" s="26">
        <v>901190909</v>
      </c>
      <c r="I55" s="26" t="s">
        <v>1065</v>
      </c>
      <c r="J55" s="26" t="s">
        <v>1428</v>
      </c>
      <c r="K55" s="26" t="s">
        <v>163</v>
      </c>
      <c r="L55" s="26" t="s">
        <v>1066</v>
      </c>
      <c r="M55" s="26" t="s">
        <v>24</v>
      </c>
      <c r="N55" s="26" t="s">
        <v>350</v>
      </c>
      <c r="O55" s="26" t="s">
        <v>161</v>
      </c>
      <c r="P55" s="26" t="s">
        <v>161</v>
      </c>
      <c r="Q55" s="26" t="s">
        <v>161</v>
      </c>
      <c r="R55" s="26" t="s">
        <v>161</v>
      </c>
      <c r="S55" s="26" t="s">
        <v>161</v>
      </c>
      <c r="T55" s="26" t="s">
        <v>161</v>
      </c>
      <c r="U55" s="12">
        <f t="shared" si="10"/>
        <v>0</v>
      </c>
      <c r="V55" s="11">
        <f t="shared" si="20"/>
        <v>45923.508518518516</v>
      </c>
      <c r="W55" s="12">
        <f t="shared" si="12"/>
        <v>5</v>
      </c>
      <c r="X55" s="12">
        <f t="shared" ca="1" si="13"/>
        <v>26.491481481483788</v>
      </c>
      <c r="Y55" s="12">
        <f t="shared" ca="1" si="21"/>
        <v>19</v>
      </c>
      <c r="Z55" s="12">
        <f t="shared" ca="1" si="14"/>
        <v>7.4914814814837882</v>
      </c>
      <c r="AA55" s="12">
        <f t="shared" ca="1" si="15"/>
        <v>19</v>
      </c>
      <c r="AB55" s="12">
        <f t="shared" ca="1" si="16"/>
        <v>14</v>
      </c>
      <c r="AC55" s="13">
        <f t="shared" ca="1" si="17"/>
        <v>-19.491481481483788</v>
      </c>
      <c r="AD55" s="10" t="str">
        <f t="shared" ca="1" si="18"/>
        <v>VENCIDO</v>
      </c>
    </row>
    <row r="56" spans="1:30" x14ac:dyDescent="0.25">
      <c r="A56" s="29">
        <v>23542569</v>
      </c>
      <c r="B56" s="10">
        <f>VLOOKUP(A56,'INGRESO DIARIO'!A:A,1,0)</f>
        <v>23542569</v>
      </c>
      <c r="C56" s="29">
        <v>1</v>
      </c>
      <c r="D56" s="26" t="s">
        <v>1079</v>
      </c>
      <c r="E56" s="26" t="s">
        <v>337</v>
      </c>
      <c r="F56" s="27">
        <v>45918.445914351854</v>
      </c>
      <c r="G56" s="27">
        <v>45918.445937500001</v>
      </c>
      <c r="H56" s="26">
        <v>901885760</v>
      </c>
      <c r="I56" s="26" t="s">
        <v>1080</v>
      </c>
      <c r="J56" s="26" t="s">
        <v>1429</v>
      </c>
      <c r="K56" s="26" t="s">
        <v>163</v>
      </c>
      <c r="L56" s="26" t="s">
        <v>161</v>
      </c>
      <c r="M56" s="26" t="s">
        <v>24</v>
      </c>
      <c r="N56" s="26" t="s">
        <v>350</v>
      </c>
      <c r="O56" s="26" t="s">
        <v>161</v>
      </c>
      <c r="P56" s="26" t="s">
        <v>161</v>
      </c>
      <c r="Q56" s="26" t="s">
        <v>161</v>
      </c>
      <c r="R56" s="26" t="s">
        <v>161</v>
      </c>
      <c r="S56" s="26" t="s">
        <v>161</v>
      </c>
      <c r="T56" s="26" t="s">
        <v>161</v>
      </c>
      <c r="U56" s="12">
        <f t="shared" si="10"/>
        <v>0</v>
      </c>
      <c r="V56" s="11">
        <f t="shared" si="20"/>
        <v>45923.445937500001</v>
      </c>
      <c r="W56" s="12">
        <f t="shared" si="12"/>
        <v>5</v>
      </c>
      <c r="X56" s="12">
        <f t="shared" ca="1" si="13"/>
        <v>26.554062499999418</v>
      </c>
      <c r="Y56" s="12">
        <f t="shared" ca="1" si="21"/>
        <v>19</v>
      </c>
      <c r="Z56" s="12">
        <f t="shared" ca="1" si="14"/>
        <v>7.5540624999994179</v>
      </c>
      <c r="AA56" s="12">
        <f t="shared" ca="1" si="15"/>
        <v>19</v>
      </c>
      <c r="AB56" s="12">
        <f t="shared" ca="1" si="16"/>
        <v>14</v>
      </c>
      <c r="AC56" s="13">
        <f t="shared" ca="1" si="17"/>
        <v>-19.554062499999418</v>
      </c>
      <c r="AD56" s="10" t="str">
        <f t="shared" ca="1" si="18"/>
        <v>VENCIDO</v>
      </c>
    </row>
    <row r="57" spans="1:30" x14ac:dyDescent="0.25">
      <c r="A57" s="29">
        <v>23542403</v>
      </c>
      <c r="B57" s="10">
        <f>VLOOKUP(A57,'INGRESO DIARIO'!A:A,1,0)</f>
        <v>23542403</v>
      </c>
      <c r="C57" s="29">
        <v>1</v>
      </c>
      <c r="D57" s="28" t="s">
        <v>1459</v>
      </c>
      <c r="E57" s="26" t="s">
        <v>337</v>
      </c>
      <c r="F57" s="27">
        <v>45918.363043981481</v>
      </c>
      <c r="G57" s="27">
        <v>45918.363067129627</v>
      </c>
      <c r="H57" s="26">
        <v>42874103</v>
      </c>
      <c r="I57" s="26" t="s">
        <v>1090</v>
      </c>
      <c r="J57" s="26" t="s">
        <v>1430</v>
      </c>
      <c r="K57" s="26" t="s">
        <v>163</v>
      </c>
      <c r="L57" s="26" t="s">
        <v>1091</v>
      </c>
      <c r="M57" s="26" t="s">
        <v>24</v>
      </c>
      <c r="N57" s="26" t="s">
        <v>350</v>
      </c>
      <c r="O57" s="26" t="s">
        <v>161</v>
      </c>
      <c r="P57" s="26" t="s">
        <v>161</v>
      </c>
      <c r="Q57" s="26" t="s">
        <v>161</v>
      </c>
      <c r="R57" s="26" t="s">
        <v>161</v>
      </c>
      <c r="S57" s="26" t="s">
        <v>161</v>
      </c>
      <c r="T57" s="26" t="s">
        <v>161</v>
      </c>
      <c r="U57" s="12">
        <f t="shared" si="10"/>
        <v>0</v>
      </c>
      <c r="V57" s="11">
        <f t="shared" si="20"/>
        <v>45923.363067129627</v>
      </c>
      <c r="W57" s="12">
        <f t="shared" si="12"/>
        <v>5</v>
      </c>
      <c r="X57" s="12">
        <f t="shared" ca="1" si="13"/>
        <v>26.63693287037313</v>
      </c>
      <c r="Y57" s="12">
        <f t="shared" ca="1" si="21"/>
        <v>19</v>
      </c>
      <c r="Z57" s="12">
        <f t="shared" ca="1" si="14"/>
        <v>7.6369328703731298</v>
      </c>
      <c r="AA57" s="12">
        <f t="shared" ca="1" si="15"/>
        <v>19</v>
      </c>
      <c r="AB57" s="12">
        <f t="shared" ca="1" si="16"/>
        <v>14</v>
      </c>
      <c r="AC57" s="13">
        <f t="shared" ca="1" si="17"/>
        <v>-19.63693287037313</v>
      </c>
      <c r="AD57" s="10" t="str">
        <f t="shared" ca="1" si="18"/>
        <v>VENCIDO</v>
      </c>
    </row>
    <row r="58" spans="1:30" x14ac:dyDescent="0.25">
      <c r="A58" s="29">
        <v>23541879</v>
      </c>
      <c r="B58" s="10">
        <f>VLOOKUP(A58,'INGRESO DIARIO'!A:A,1,0)</f>
        <v>23541879</v>
      </c>
      <c r="C58" s="29">
        <v>1</v>
      </c>
      <c r="D58" s="26" t="s">
        <v>1104</v>
      </c>
      <c r="E58" s="26" t="s">
        <v>337</v>
      </c>
      <c r="F58" s="27">
        <v>45917.693206018521</v>
      </c>
      <c r="G58" s="27">
        <v>45917.693240740744</v>
      </c>
      <c r="H58" s="26">
        <v>811020804</v>
      </c>
      <c r="I58" s="26" t="s">
        <v>161</v>
      </c>
      <c r="J58" s="26" t="s">
        <v>1431</v>
      </c>
      <c r="K58" s="26" t="s">
        <v>163</v>
      </c>
      <c r="L58" s="26" t="s">
        <v>1106</v>
      </c>
      <c r="M58" s="26" t="s">
        <v>24</v>
      </c>
      <c r="N58" s="26" t="s">
        <v>350</v>
      </c>
      <c r="O58" s="26" t="s">
        <v>161</v>
      </c>
      <c r="P58" s="26" t="s">
        <v>161</v>
      </c>
      <c r="Q58" s="26" t="s">
        <v>161</v>
      </c>
      <c r="R58" s="26" t="s">
        <v>161</v>
      </c>
      <c r="S58" s="26" t="s">
        <v>161</v>
      </c>
      <c r="T58" s="26" t="s">
        <v>161</v>
      </c>
      <c r="U58" s="12">
        <f t="shared" si="10"/>
        <v>0</v>
      </c>
      <c r="V58" s="11">
        <f t="shared" si="20"/>
        <v>45922.693240740744</v>
      </c>
      <c r="W58" s="12">
        <f t="shared" si="12"/>
        <v>5</v>
      </c>
      <c r="X58" s="12">
        <f t="shared" ca="1" si="13"/>
        <v>27.306759259256069</v>
      </c>
      <c r="Y58" s="12">
        <f t="shared" ca="1" si="21"/>
        <v>20</v>
      </c>
      <c r="Z58" s="12">
        <f t="shared" ca="1" si="14"/>
        <v>7.3067592592560686</v>
      </c>
      <c r="AA58" s="12">
        <f t="shared" ca="1" si="15"/>
        <v>20</v>
      </c>
      <c r="AB58" s="12">
        <f t="shared" ca="1" si="16"/>
        <v>15</v>
      </c>
      <c r="AC58" s="13">
        <f t="shared" ca="1" si="17"/>
        <v>-20.306759259256069</v>
      </c>
      <c r="AD58" s="10" t="str">
        <f t="shared" ca="1" si="18"/>
        <v>VENCIDO</v>
      </c>
    </row>
    <row r="59" spans="1:30" x14ac:dyDescent="0.25">
      <c r="A59" s="29">
        <v>23542581</v>
      </c>
      <c r="B59" s="10">
        <f>VLOOKUP(A59,'INGRESO DIARIO'!A:A,1,0)</f>
        <v>23542581</v>
      </c>
      <c r="C59" s="29">
        <v>1</v>
      </c>
      <c r="D59" s="26" t="s">
        <v>626</v>
      </c>
      <c r="E59" s="26" t="s">
        <v>337</v>
      </c>
      <c r="F59" s="27">
        <v>45918.450555555559</v>
      </c>
      <c r="G59" s="27">
        <v>45918.450590277775</v>
      </c>
      <c r="H59" s="26">
        <v>890911431</v>
      </c>
      <c r="I59" s="26" t="s">
        <v>627</v>
      </c>
      <c r="J59" s="26" t="s">
        <v>1432</v>
      </c>
      <c r="K59" s="26" t="s">
        <v>163</v>
      </c>
      <c r="L59" s="26" t="s">
        <v>1111</v>
      </c>
      <c r="M59" s="26" t="s">
        <v>24</v>
      </c>
      <c r="N59" s="26" t="s">
        <v>350</v>
      </c>
      <c r="O59" s="26" t="s">
        <v>161</v>
      </c>
      <c r="P59" s="26" t="s">
        <v>161</v>
      </c>
      <c r="Q59" s="26" t="s">
        <v>161</v>
      </c>
      <c r="R59" s="26" t="s">
        <v>161</v>
      </c>
      <c r="S59" s="26" t="s">
        <v>161</v>
      </c>
      <c r="T59" s="26" t="s">
        <v>161</v>
      </c>
      <c r="U59" s="12">
        <f t="shared" si="10"/>
        <v>0</v>
      </c>
      <c r="V59" s="11">
        <f t="shared" si="20"/>
        <v>45923.450590277775</v>
      </c>
      <c r="W59" s="12">
        <f t="shared" si="12"/>
        <v>5</v>
      </c>
      <c r="X59" s="12">
        <f t="shared" ca="1" si="13"/>
        <v>26.549409722225391</v>
      </c>
      <c r="Y59" s="12">
        <f t="shared" ca="1" si="21"/>
        <v>19</v>
      </c>
      <c r="Z59" s="12">
        <f t="shared" ca="1" si="14"/>
        <v>7.5494097222253913</v>
      </c>
      <c r="AA59" s="12">
        <f t="shared" ca="1" si="15"/>
        <v>19</v>
      </c>
      <c r="AB59" s="12">
        <f t="shared" ca="1" si="16"/>
        <v>14</v>
      </c>
      <c r="AC59" s="13">
        <f t="shared" ca="1" si="17"/>
        <v>-19.549409722225391</v>
      </c>
      <c r="AD59" s="10" t="str">
        <f t="shared" ca="1" si="18"/>
        <v>VENCIDO</v>
      </c>
    </row>
    <row r="60" spans="1:30" x14ac:dyDescent="0.25">
      <c r="A60" s="29">
        <v>23542704</v>
      </c>
      <c r="B60" s="10">
        <f>VLOOKUP(A60,'INGRESO DIARIO'!A:A,1,0)</f>
        <v>23542704</v>
      </c>
      <c r="C60" s="29">
        <v>1</v>
      </c>
      <c r="D60" s="26" t="s">
        <v>1113</v>
      </c>
      <c r="E60" s="26" t="s">
        <v>339</v>
      </c>
      <c r="F60" s="27">
        <v>45918.51090277778</v>
      </c>
      <c r="G60" s="27">
        <v>45918.510937500003</v>
      </c>
      <c r="H60" s="26">
        <v>1037574637</v>
      </c>
      <c r="I60" s="26" t="s">
        <v>1114</v>
      </c>
      <c r="J60" s="26" t="s">
        <v>1433</v>
      </c>
      <c r="K60" s="26" t="s">
        <v>163</v>
      </c>
      <c r="L60" s="26" t="s">
        <v>1115</v>
      </c>
      <c r="M60" s="26" t="s">
        <v>24</v>
      </c>
      <c r="N60" s="26" t="s">
        <v>350</v>
      </c>
      <c r="O60" s="26" t="s">
        <v>161</v>
      </c>
      <c r="P60" s="26" t="s">
        <v>161</v>
      </c>
      <c r="Q60" s="26" t="s">
        <v>161</v>
      </c>
      <c r="R60" s="26" t="s">
        <v>161</v>
      </c>
      <c r="S60" s="26" t="s">
        <v>161</v>
      </c>
      <c r="T60" s="26" t="s">
        <v>161</v>
      </c>
      <c r="U60" s="12">
        <f t="shared" si="10"/>
        <v>0</v>
      </c>
      <c r="V60" s="11">
        <f t="shared" si="20"/>
        <v>45923.510937500003</v>
      </c>
      <c r="W60" s="12">
        <f t="shared" si="12"/>
        <v>5</v>
      </c>
      <c r="X60" s="12">
        <f t="shared" ca="1" si="13"/>
        <v>26.48906249999709</v>
      </c>
      <c r="Y60" s="12">
        <f t="shared" ca="1" si="21"/>
        <v>19</v>
      </c>
      <c r="Z60" s="12">
        <f t="shared" ca="1" si="14"/>
        <v>7.4890624999970896</v>
      </c>
      <c r="AA60" s="12">
        <f t="shared" ca="1" si="15"/>
        <v>19</v>
      </c>
      <c r="AB60" s="12">
        <f t="shared" ca="1" si="16"/>
        <v>14</v>
      </c>
      <c r="AC60" s="13">
        <f t="shared" ca="1" si="17"/>
        <v>-19.48906249999709</v>
      </c>
      <c r="AD60" s="10" t="str">
        <f t="shared" ca="1" si="18"/>
        <v>VENCIDO</v>
      </c>
    </row>
    <row r="61" spans="1:30" x14ac:dyDescent="0.25">
      <c r="A61" s="29">
        <v>23542876</v>
      </c>
      <c r="B61" s="10">
        <f>VLOOKUP(A61,'INGRESO DIARIO'!A:A,1,0)</f>
        <v>23542876</v>
      </c>
      <c r="C61" s="29">
        <v>1</v>
      </c>
      <c r="D61" s="26" t="s">
        <v>1161</v>
      </c>
      <c r="E61" s="26" t="s">
        <v>334</v>
      </c>
      <c r="F61" s="27">
        <v>45918.622349537036</v>
      </c>
      <c r="G61" s="27">
        <v>45918.622384259259</v>
      </c>
      <c r="H61" s="26">
        <v>8000051540</v>
      </c>
      <c r="I61" s="26" t="s">
        <v>1162</v>
      </c>
      <c r="J61" s="26" t="s">
        <v>1435</v>
      </c>
      <c r="K61" s="26" t="s">
        <v>163</v>
      </c>
      <c r="L61" s="26" t="s">
        <v>1163</v>
      </c>
      <c r="M61" s="26" t="s">
        <v>24</v>
      </c>
      <c r="N61" s="26" t="s">
        <v>519</v>
      </c>
      <c r="O61" s="26" t="s">
        <v>161</v>
      </c>
      <c r="P61" s="26" t="s">
        <v>161</v>
      </c>
      <c r="Q61" s="26" t="s">
        <v>161</v>
      </c>
      <c r="R61" s="26" t="s">
        <v>161</v>
      </c>
      <c r="S61" s="26" t="s">
        <v>161</v>
      </c>
      <c r="T61" s="26" t="s">
        <v>161</v>
      </c>
      <c r="U61" s="12">
        <f t="shared" si="10"/>
        <v>0</v>
      </c>
      <c r="V61" s="11">
        <f t="shared" si="20"/>
        <v>45923.622384259259</v>
      </c>
      <c r="W61" s="12">
        <f t="shared" si="12"/>
        <v>5</v>
      </c>
      <c r="X61" s="12">
        <f t="shared" ca="1" si="13"/>
        <v>26.377615740741021</v>
      </c>
      <c r="Y61" s="12">
        <f t="shared" ca="1" si="21"/>
        <v>19</v>
      </c>
      <c r="Z61" s="12">
        <f t="shared" ca="1" si="14"/>
        <v>7.377615740741021</v>
      </c>
      <c r="AA61" s="12">
        <f t="shared" ca="1" si="15"/>
        <v>19</v>
      </c>
      <c r="AB61" s="12">
        <f t="shared" ca="1" si="16"/>
        <v>14</v>
      </c>
      <c r="AC61" s="13">
        <f t="shared" ca="1" si="17"/>
        <v>-19.377615740741021</v>
      </c>
      <c r="AD61" s="10" t="str">
        <f t="shared" ca="1" si="18"/>
        <v>VENCIDO</v>
      </c>
    </row>
    <row r="62" spans="1:30" x14ac:dyDescent="0.25">
      <c r="A62" s="29">
        <v>23535732</v>
      </c>
      <c r="B62" s="10" t="e">
        <f>VLOOKUP(A62,'INGRESO DIARIO'!A:A,1,0)</f>
        <v>#N/A</v>
      </c>
      <c r="C62" s="10">
        <v>1</v>
      </c>
      <c r="D62" s="28" t="s">
        <v>618</v>
      </c>
      <c r="E62" s="26" t="s">
        <v>338</v>
      </c>
      <c r="F62" s="27">
        <v>45910.488379629627</v>
      </c>
      <c r="G62" s="27">
        <v>45910.488402777781</v>
      </c>
      <c r="H62" s="26">
        <v>1036632150</v>
      </c>
      <c r="I62" s="26" t="s">
        <v>568</v>
      </c>
      <c r="J62" s="26" t="s">
        <v>606</v>
      </c>
      <c r="K62" s="26" t="s">
        <v>163</v>
      </c>
      <c r="L62" s="26" t="s">
        <v>569</v>
      </c>
      <c r="M62" s="26" t="s">
        <v>24</v>
      </c>
      <c r="N62" s="26" t="s">
        <v>350</v>
      </c>
      <c r="O62" s="26" t="s">
        <v>811</v>
      </c>
      <c r="P62" s="54">
        <v>45913</v>
      </c>
      <c r="Q62" s="26" t="s">
        <v>161</v>
      </c>
      <c r="R62" s="26" t="s">
        <v>340</v>
      </c>
      <c r="S62" s="26"/>
      <c r="T62" s="26" t="s">
        <v>161</v>
      </c>
      <c r="U62" s="12">
        <f t="shared" si="10"/>
        <v>0</v>
      </c>
      <c r="V62" s="11">
        <f t="shared" si="20"/>
        <v>45915.488402777781</v>
      </c>
      <c r="W62" s="12">
        <f t="shared" si="12"/>
        <v>5</v>
      </c>
      <c r="X62" s="12">
        <f t="shared" ca="1" si="13"/>
        <v>34.51159722221928</v>
      </c>
      <c r="Y62" s="12">
        <f t="shared" ca="1" si="21"/>
        <v>25</v>
      </c>
      <c r="Z62" s="12">
        <f t="shared" ca="1" si="14"/>
        <v>9.5115972222192795</v>
      </c>
      <c r="AA62" s="12">
        <f t="shared" ca="1" si="15"/>
        <v>25</v>
      </c>
      <c r="AB62" s="12">
        <f t="shared" ca="1" si="16"/>
        <v>20</v>
      </c>
      <c r="AC62" s="13">
        <f t="shared" ca="1" si="17"/>
        <v>-27.51159722221928</v>
      </c>
      <c r="AD62" s="10" t="str">
        <f t="shared" ca="1" si="18"/>
        <v>VENCIDO</v>
      </c>
    </row>
    <row r="63" spans="1:30" x14ac:dyDescent="0.25">
      <c r="A63" s="29">
        <v>23541871</v>
      </c>
      <c r="B63" s="10">
        <f>VLOOKUP(A63,'INGRESO DIARIO'!A:A,1,0)</f>
        <v>23541871</v>
      </c>
      <c r="C63" s="29">
        <v>1</v>
      </c>
      <c r="D63" s="28" t="s">
        <v>1461</v>
      </c>
      <c r="E63" s="26" t="s">
        <v>334</v>
      </c>
      <c r="F63" s="27">
        <v>45917.6875462963</v>
      </c>
      <c r="G63" s="27">
        <v>45917.687569444446</v>
      </c>
      <c r="H63" s="26">
        <v>11385577</v>
      </c>
      <c r="I63" s="26" t="s">
        <v>1175</v>
      </c>
      <c r="J63" s="26" t="s">
        <v>1437</v>
      </c>
      <c r="K63" s="26" t="s">
        <v>163</v>
      </c>
      <c r="L63" s="26" t="s">
        <v>1176</v>
      </c>
      <c r="M63" s="26" t="s">
        <v>24</v>
      </c>
      <c r="N63" s="26" t="s">
        <v>519</v>
      </c>
      <c r="O63" s="26" t="s">
        <v>161</v>
      </c>
      <c r="P63" s="26" t="s">
        <v>161</v>
      </c>
      <c r="Q63" s="26" t="s">
        <v>161</v>
      </c>
      <c r="R63" s="26" t="s">
        <v>161</v>
      </c>
      <c r="S63" s="26" t="s">
        <v>161</v>
      </c>
      <c r="T63" s="26" t="s">
        <v>161</v>
      </c>
      <c r="U63" s="12">
        <f t="shared" si="10"/>
        <v>0</v>
      </c>
      <c r="V63" s="11">
        <f t="shared" si="20"/>
        <v>45922.687569444446</v>
      </c>
      <c r="W63" s="12">
        <f t="shared" si="12"/>
        <v>5</v>
      </c>
      <c r="X63" s="12">
        <f t="shared" ca="1" si="13"/>
        <v>27.312430555553874</v>
      </c>
      <c r="Y63" s="12">
        <f t="shared" ca="1" si="21"/>
        <v>20</v>
      </c>
      <c r="Z63" s="12">
        <f t="shared" ca="1" si="14"/>
        <v>7.312430555553874</v>
      </c>
      <c r="AA63" s="12">
        <f t="shared" ca="1" si="15"/>
        <v>20</v>
      </c>
      <c r="AB63" s="12">
        <f t="shared" ca="1" si="16"/>
        <v>15</v>
      </c>
      <c r="AC63" s="13">
        <f t="shared" ca="1" si="17"/>
        <v>-20.312430555553874</v>
      </c>
      <c r="AD63" s="10" t="str">
        <f t="shared" ca="1" si="18"/>
        <v>VENCIDO</v>
      </c>
    </row>
    <row r="64" spans="1:30" x14ac:dyDescent="0.25">
      <c r="A64" s="29">
        <v>23541717</v>
      </c>
      <c r="B64" s="10">
        <f>VLOOKUP(A64,'INGRESO DIARIO'!A:A,1,0)</f>
        <v>23541717</v>
      </c>
      <c r="C64" s="29">
        <v>1</v>
      </c>
      <c r="D64" s="26" t="s">
        <v>1185</v>
      </c>
      <c r="E64" s="26" t="s">
        <v>334</v>
      </c>
      <c r="F64" s="27">
        <v>45917.62027777778</v>
      </c>
      <c r="G64" s="27">
        <v>45917.620312500003</v>
      </c>
      <c r="H64" s="26">
        <v>1053861746</v>
      </c>
      <c r="I64" s="26" t="s">
        <v>1186</v>
      </c>
      <c r="J64" s="26" t="s">
        <v>1438</v>
      </c>
      <c r="K64" s="26" t="s">
        <v>163</v>
      </c>
      <c r="L64" s="26" t="s">
        <v>1188</v>
      </c>
      <c r="M64" s="26" t="s">
        <v>24</v>
      </c>
      <c r="N64" s="26" t="s">
        <v>519</v>
      </c>
      <c r="O64" s="26" t="s">
        <v>161</v>
      </c>
      <c r="P64" s="26" t="s">
        <v>161</v>
      </c>
      <c r="Q64" s="26" t="s">
        <v>161</v>
      </c>
      <c r="R64" s="26" t="s">
        <v>161</v>
      </c>
      <c r="S64" s="26" t="s">
        <v>161</v>
      </c>
      <c r="T64" s="26" t="s">
        <v>161</v>
      </c>
      <c r="U64" s="12">
        <f t="shared" si="10"/>
        <v>0</v>
      </c>
      <c r="V64" s="11">
        <f t="shared" si="20"/>
        <v>45922.620312500003</v>
      </c>
      <c r="W64" s="12">
        <f t="shared" si="12"/>
        <v>5</v>
      </c>
      <c r="X64" s="12">
        <f t="shared" ca="1" si="13"/>
        <v>27.37968749999709</v>
      </c>
      <c r="Y64" s="12">
        <f t="shared" ca="1" si="21"/>
        <v>20</v>
      </c>
      <c r="Z64" s="12">
        <f t="shared" ca="1" si="14"/>
        <v>7.3796874999970896</v>
      </c>
      <c r="AA64" s="12">
        <f t="shared" ca="1" si="15"/>
        <v>20</v>
      </c>
      <c r="AB64" s="12">
        <f t="shared" ca="1" si="16"/>
        <v>15</v>
      </c>
      <c r="AC64" s="13">
        <f t="shared" ca="1" si="17"/>
        <v>-20.37968749999709</v>
      </c>
      <c r="AD64" s="10" t="str">
        <f t="shared" ca="1" si="18"/>
        <v>VENCIDO</v>
      </c>
    </row>
    <row r="65" spans="1:30" x14ac:dyDescent="0.25">
      <c r="A65" s="29">
        <v>23541780</v>
      </c>
      <c r="B65" s="10">
        <f>VLOOKUP(A65,'INGRESO DIARIO'!A:A,1,0)</f>
        <v>23541780</v>
      </c>
      <c r="C65" s="29">
        <v>1</v>
      </c>
      <c r="D65" s="26" t="s">
        <v>1209</v>
      </c>
      <c r="E65" s="26" t="s">
        <v>334</v>
      </c>
      <c r="F65" s="27">
        <v>45917.650347222225</v>
      </c>
      <c r="G65" s="27">
        <v>45917.650381944448</v>
      </c>
      <c r="H65" s="26">
        <v>32485455</v>
      </c>
      <c r="I65" s="26" t="s">
        <v>1210</v>
      </c>
      <c r="J65" s="26" t="s">
        <v>1441</v>
      </c>
      <c r="K65" s="26" t="s">
        <v>163</v>
      </c>
      <c r="L65" s="26" t="s">
        <v>1211</v>
      </c>
      <c r="M65" s="26" t="s">
        <v>24</v>
      </c>
      <c r="N65" s="26" t="s">
        <v>342</v>
      </c>
      <c r="O65" s="26" t="s">
        <v>161</v>
      </c>
      <c r="P65" s="26" t="s">
        <v>161</v>
      </c>
      <c r="Q65" s="26" t="s">
        <v>161</v>
      </c>
      <c r="R65" s="26" t="s">
        <v>161</v>
      </c>
      <c r="S65" s="26" t="s">
        <v>161</v>
      </c>
      <c r="T65" s="26" t="s">
        <v>161</v>
      </c>
      <c r="U65" s="12">
        <f t="shared" si="10"/>
        <v>0</v>
      </c>
      <c r="V65" s="11">
        <f t="shared" si="20"/>
        <v>45922.650381944448</v>
      </c>
      <c r="W65" s="12">
        <f t="shared" si="12"/>
        <v>5</v>
      </c>
      <c r="X65" s="12">
        <f t="shared" ca="1" si="13"/>
        <v>27.349618055552128</v>
      </c>
      <c r="Y65" s="12">
        <f t="shared" ca="1" si="21"/>
        <v>20</v>
      </c>
      <c r="Z65" s="12">
        <f t="shared" ca="1" si="14"/>
        <v>7.3496180555521278</v>
      </c>
      <c r="AA65" s="12">
        <f t="shared" ca="1" si="15"/>
        <v>20</v>
      </c>
      <c r="AB65" s="12">
        <f t="shared" ca="1" si="16"/>
        <v>15</v>
      </c>
      <c r="AC65" s="13">
        <f t="shared" ca="1" si="17"/>
        <v>-20.349618055552128</v>
      </c>
      <c r="AD65" s="10" t="str">
        <f t="shared" ca="1" si="18"/>
        <v>VENCIDO</v>
      </c>
    </row>
    <row r="66" spans="1:30" x14ac:dyDescent="0.25">
      <c r="A66" s="29">
        <v>23525476</v>
      </c>
      <c r="B66" s="10">
        <f>VLOOKUP(A66,'INGRESO DIARIO'!A:A,1,0)</f>
        <v>23525476</v>
      </c>
      <c r="C66" s="29">
        <v>1</v>
      </c>
      <c r="D66" s="28" t="s">
        <v>1451</v>
      </c>
      <c r="E66" s="26" t="s">
        <v>334</v>
      </c>
      <c r="F66" s="27">
        <v>45897.546863425923</v>
      </c>
      <c r="G66" s="27">
        <v>45918.516643518517</v>
      </c>
      <c r="H66" s="26">
        <v>70113825</v>
      </c>
      <c r="I66" s="26" t="s">
        <v>1236</v>
      </c>
      <c r="J66" s="26" t="s">
        <v>1442</v>
      </c>
      <c r="K66" s="26" t="s">
        <v>163</v>
      </c>
      <c r="L66" s="26" t="s">
        <v>161</v>
      </c>
      <c r="M66" s="26" t="s">
        <v>24</v>
      </c>
      <c r="N66" s="26" t="s">
        <v>342</v>
      </c>
      <c r="O66" s="26" t="s">
        <v>161</v>
      </c>
      <c r="P66" s="26" t="s">
        <v>161</v>
      </c>
      <c r="Q66" s="26" t="s">
        <v>161</v>
      </c>
      <c r="R66" s="26" t="s">
        <v>161</v>
      </c>
      <c r="S66" s="26" t="s">
        <v>161</v>
      </c>
      <c r="T66" s="26" t="s">
        <v>161</v>
      </c>
      <c r="U66" s="12">
        <f t="shared" si="10"/>
        <v>0</v>
      </c>
      <c r="V66" s="11">
        <f t="shared" si="20"/>
        <v>45923.516643518517</v>
      </c>
      <c r="W66" s="12">
        <f t="shared" si="12"/>
        <v>5</v>
      </c>
      <c r="X66" s="12">
        <f t="shared" ca="1" si="13"/>
        <v>26.483356481483497</v>
      </c>
      <c r="Y66" s="12">
        <f t="shared" ca="1" si="21"/>
        <v>19</v>
      </c>
      <c r="Z66" s="12">
        <f t="shared" ca="1" si="14"/>
        <v>7.4833564814834972</v>
      </c>
      <c r="AA66" s="12">
        <f t="shared" ca="1" si="15"/>
        <v>19</v>
      </c>
      <c r="AB66" s="12">
        <f t="shared" ca="1" si="16"/>
        <v>14</v>
      </c>
      <c r="AC66" s="13">
        <f t="shared" ca="1" si="17"/>
        <v>-19.483356481483497</v>
      </c>
      <c r="AD66" s="10" t="str">
        <f t="shared" ca="1" si="18"/>
        <v>VENCIDO</v>
      </c>
    </row>
    <row r="67" spans="1:30" x14ac:dyDescent="0.25">
      <c r="A67" s="29">
        <v>23542550</v>
      </c>
      <c r="B67" s="10">
        <f>VLOOKUP(A67,'INGRESO DIARIO'!A:A,1,0)</f>
        <v>23542550</v>
      </c>
      <c r="C67" s="29">
        <v>1</v>
      </c>
      <c r="D67" s="26" t="s">
        <v>1245</v>
      </c>
      <c r="E67" s="26" t="s">
        <v>334</v>
      </c>
      <c r="F67" s="27">
        <v>45918.437511574077</v>
      </c>
      <c r="G67" s="27">
        <v>45918.437534722223</v>
      </c>
      <c r="H67" s="26">
        <v>900352813</v>
      </c>
      <c r="I67" s="26" t="s">
        <v>1246</v>
      </c>
      <c r="J67" s="26" t="s">
        <v>1443</v>
      </c>
      <c r="K67" s="26" t="s">
        <v>163</v>
      </c>
      <c r="L67" s="26" t="s">
        <v>1248</v>
      </c>
      <c r="M67" s="26" t="s">
        <v>24</v>
      </c>
      <c r="N67" s="26" t="s">
        <v>519</v>
      </c>
      <c r="O67" s="26" t="s">
        <v>161</v>
      </c>
      <c r="P67" s="26" t="s">
        <v>161</v>
      </c>
      <c r="Q67" s="26" t="s">
        <v>161</v>
      </c>
      <c r="R67" s="26" t="s">
        <v>161</v>
      </c>
      <c r="S67" s="26" t="s">
        <v>161</v>
      </c>
      <c r="T67" s="26" t="s">
        <v>161</v>
      </c>
      <c r="U67" s="12">
        <f t="shared" si="10"/>
        <v>0</v>
      </c>
      <c r="V67" s="11">
        <f t="shared" si="20"/>
        <v>45923.437534722223</v>
      </c>
      <c r="W67" s="12">
        <f t="shared" si="12"/>
        <v>5</v>
      </c>
      <c r="X67" s="12">
        <f t="shared" ca="1" si="13"/>
        <v>26.562465277776937</v>
      </c>
      <c r="Y67" s="12">
        <f t="shared" ca="1" si="21"/>
        <v>19</v>
      </c>
      <c r="Z67" s="12">
        <f t="shared" ca="1" si="14"/>
        <v>7.562465277776937</v>
      </c>
      <c r="AA67" s="12">
        <f t="shared" ca="1" si="15"/>
        <v>19</v>
      </c>
      <c r="AB67" s="12">
        <f t="shared" ca="1" si="16"/>
        <v>14</v>
      </c>
      <c r="AC67" s="13">
        <f t="shared" ca="1" si="17"/>
        <v>-19.562465277776937</v>
      </c>
      <c r="AD67" s="10" t="str">
        <f t="shared" ca="1" si="18"/>
        <v>VENCIDO</v>
      </c>
    </row>
    <row r="68" spans="1:30" x14ac:dyDescent="0.25">
      <c r="A68" s="29">
        <v>23542538</v>
      </c>
      <c r="B68" s="10">
        <f>VLOOKUP(A68,'INGRESO DIARIO'!A:A,1,0)</f>
        <v>23542538</v>
      </c>
      <c r="C68" s="29">
        <v>1</v>
      </c>
      <c r="D68" s="26" t="s">
        <v>1251</v>
      </c>
      <c r="E68" s="26" t="s">
        <v>334</v>
      </c>
      <c r="F68" s="27">
        <v>45918.433877314812</v>
      </c>
      <c r="G68" s="27">
        <v>45918.433912037035</v>
      </c>
      <c r="H68" s="26">
        <v>12020448</v>
      </c>
      <c r="I68" s="26" t="s">
        <v>1252</v>
      </c>
      <c r="J68" s="26" t="s">
        <v>1444</v>
      </c>
      <c r="K68" s="26" t="s">
        <v>163</v>
      </c>
      <c r="L68" s="26" t="s">
        <v>1253</v>
      </c>
      <c r="M68" s="26" t="s">
        <v>24</v>
      </c>
      <c r="N68" s="26" t="s">
        <v>519</v>
      </c>
      <c r="O68" s="26" t="s">
        <v>161</v>
      </c>
      <c r="P68" s="26" t="s">
        <v>161</v>
      </c>
      <c r="Q68" s="26" t="s">
        <v>161</v>
      </c>
      <c r="R68" s="26" t="s">
        <v>161</v>
      </c>
      <c r="S68" s="26" t="s">
        <v>161</v>
      </c>
      <c r="T68" s="26" t="s">
        <v>161</v>
      </c>
      <c r="U68" s="12">
        <f t="shared" si="10"/>
        <v>0</v>
      </c>
      <c r="V68" s="11">
        <f t="shared" si="20"/>
        <v>45923.433912037035</v>
      </c>
      <c r="W68" s="12">
        <f t="shared" si="12"/>
        <v>5</v>
      </c>
      <c r="X68" s="12">
        <f t="shared" ca="1" si="13"/>
        <v>26.566087962964957</v>
      </c>
      <c r="Y68" s="12">
        <f t="shared" ca="1" si="21"/>
        <v>19</v>
      </c>
      <c r="Z68" s="12">
        <f t="shared" ca="1" si="14"/>
        <v>7.5660879629649571</v>
      </c>
      <c r="AA68" s="12">
        <f t="shared" ca="1" si="15"/>
        <v>19</v>
      </c>
      <c r="AB68" s="12">
        <f t="shared" ca="1" si="16"/>
        <v>14</v>
      </c>
      <c r="AC68" s="13">
        <f t="shared" ca="1" si="17"/>
        <v>-19.566087962964957</v>
      </c>
      <c r="AD68" s="10" t="str">
        <f t="shared" ca="1" si="18"/>
        <v>VENCIDO</v>
      </c>
    </row>
    <row r="69" spans="1:30" x14ac:dyDescent="0.25">
      <c r="A69" s="29">
        <v>23541782</v>
      </c>
      <c r="B69" s="10">
        <f>VLOOKUP(A69,'INGRESO DIARIO'!A:A,1,0)</f>
        <v>23541782</v>
      </c>
      <c r="C69" s="29">
        <v>1</v>
      </c>
      <c r="D69" s="26" t="s">
        <v>1260</v>
      </c>
      <c r="E69" s="26" t="s">
        <v>334</v>
      </c>
      <c r="F69" s="27">
        <v>45917.651574074072</v>
      </c>
      <c r="G69" s="27">
        <v>45917.651805555557</v>
      </c>
      <c r="H69" s="26">
        <v>98550384</v>
      </c>
      <c r="I69" s="26" t="s">
        <v>1261</v>
      </c>
      <c r="J69" s="26" t="s">
        <v>1445</v>
      </c>
      <c r="K69" s="26" t="s">
        <v>163</v>
      </c>
      <c r="L69" s="26" t="s">
        <v>1262</v>
      </c>
      <c r="M69" s="26" t="s">
        <v>24</v>
      </c>
      <c r="N69" s="26" t="s">
        <v>342</v>
      </c>
      <c r="O69" s="26" t="s">
        <v>161</v>
      </c>
      <c r="P69" s="26" t="s">
        <v>161</v>
      </c>
      <c r="Q69" s="26" t="s">
        <v>161</v>
      </c>
      <c r="R69" s="26" t="s">
        <v>161</v>
      </c>
      <c r="S69" s="26" t="s">
        <v>161</v>
      </c>
      <c r="T69" s="26" t="s">
        <v>161</v>
      </c>
      <c r="U69" s="12">
        <f t="shared" si="10"/>
        <v>0</v>
      </c>
      <c r="V69" s="11">
        <f t="shared" si="20"/>
        <v>45922.651805555557</v>
      </c>
      <c r="W69" s="12">
        <f t="shared" si="12"/>
        <v>5</v>
      </c>
      <c r="X69" s="12">
        <f t="shared" ca="1" si="13"/>
        <v>27.348194444442925</v>
      </c>
      <c r="Y69" s="12">
        <f t="shared" ca="1" si="21"/>
        <v>20</v>
      </c>
      <c r="Z69" s="12">
        <f t="shared" ca="1" si="14"/>
        <v>7.3481944444429246</v>
      </c>
      <c r="AA69" s="12">
        <f t="shared" ca="1" si="15"/>
        <v>20</v>
      </c>
      <c r="AB69" s="12">
        <f t="shared" ca="1" si="16"/>
        <v>15</v>
      </c>
      <c r="AC69" s="13">
        <f t="shared" ca="1" si="17"/>
        <v>-20.348194444442925</v>
      </c>
      <c r="AD69" s="10" t="str">
        <f t="shared" ca="1" si="18"/>
        <v>VENCIDO</v>
      </c>
    </row>
    <row r="70" spans="1:30" x14ac:dyDescent="0.25">
      <c r="A70" s="29">
        <v>23542373</v>
      </c>
      <c r="B70" s="10">
        <f>VLOOKUP(A70,'INGRESO DIARIO'!A:A,1,0)</f>
        <v>23542373</v>
      </c>
      <c r="C70" s="29">
        <v>1</v>
      </c>
      <c r="D70" s="26" t="s">
        <v>1265</v>
      </c>
      <c r="E70" s="26" t="s">
        <v>334</v>
      </c>
      <c r="F70" s="27">
        <v>45918.335115740738</v>
      </c>
      <c r="G70" s="27">
        <v>45918.335150462961</v>
      </c>
      <c r="H70" s="26">
        <v>1128406284</v>
      </c>
      <c r="I70" s="26" t="s">
        <v>1266</v>
      </c>
      <c r="J70" s="26" t="s">
        <v>1446</v>
      </c>
      <c r="K70" s="26" t="s">
        <v>163</v>
      </c>
      <c r="L70" s="26" t="s">
        <v>1267</v>
      </c>
      <c r="M70" s="26" t="s">
        <v>24</v>
      </c>
      <c r="N70" s="26" t="s">
        <v>342</v>
      </c>
      <c r="O70" s="26" t="s">
        <v>161</v>
      </c>
      <c r="P70" s="26" t="s">
        <v>161</v>
      </c>
      <c r="Q70" s="26" t="s">
        <v>161</v>
      </c>
      <c r="R70" s="26" t="s">
        <v>161</v>
      </c>
      <c r="S70" s="26" t="s">
        <v>161</v>
      </c>
      <c r="T70" s="26" t="s">
        <v>161</v>
      </c>
      <c r="U70" s="12">
        <f t="shared" si="10"/>
        <v>0</v>
      </c>
      <c r="V70" s="11">
        <f t="shared" si="20"/>
        <v>45923.335150462961</v>
      </c>
      <c r="W70" s="12">
        <f t="shared" si="12"/>
        <v>5</v>
      </c>
      <c r="X70" s="12">
        <f t="shared" ca="1" si="13"/>
        <v>26.664849537039117</v>
      </c>
      <c r="Y70" s="12">
        <f t="shared" ca="1" si="21"/>
        <v>19</v>
      </c>
      <c r="Z70" s="12">
        <f t="shared" ca="1" si="14"/>
        <v>7.6648495370391174</v>
      </c>
      <c r="AA70" s="12">
        <f t="shared" ca="1" si="15"/>
        <v>19</v>
      </c>
      <c r="AB70" s="12">
        <f t="shared" ca="1" si="16"/>
        <v>14</v>
      </c>
      <c r="AC70" s="13">
        <f t="shared" ca="1" si="17"/>
        <v>-19.664849537039117</v>
      </c>
      <c r="AD70" s="10" t="str">
        <f t="shared" ca="1" si="18"/>
        <v>VENCIDO</v>
      </c>
    </row>
    <row r="71" spans="1:30" x14ac:dyDescent="0.25">
      <c r="A71" s="29">
        <v>23542631</v>
      </c>
      <c r="B71" s="10">
        <f>VLOOKUP(A71,'INGRESO DIARIO'!A:A,1,0)</f>
        <v>23542631</v>
      </c>
      <c r="C71" s="29">
        <v>1</v>
      </c>
      <c r="D71" s="26" t="s">
        <v>1294</v>
      </c>
      <c r="E71" s="26" t="s">
        <v>334</v>
      </c>
      <c r="F71" s="27">
        <v>45918.467731481483</v>
      </c>
      <c r="G71" s="27">
        <v>45918.467766203707</v>
      </c>
      <c r="H71" s="26">
        <v>901499006</v>
      </c>
      <c r="I71" s="26" t="s">
        <v>1295</v>
      </c>
      <c r="J71" s="26" t="s">
        <v>1429</v>
      </c>
      <c r="K71" s="26" t="s">
        <v>163</v>
      </c>
      <c r="L71" s="26" t="s">
        <v>161</v>
      </c>
      <c r="M71" s="26" t="s">
        <v>24</v>
      </c>
      <c r="N71" s="26" t="s">
        <v>519</v>
      </c>
      <c r="O71" s="26" t="s">
        <v>161</v>
      </c>
      <c r="P71" s="26" t="s">
        <v>161</v>
      </c>
      <c r="Q71" s="26" t="s">
        <v>161</v>
      </c>
      <c r="R71" s="26" t="s">
        <v>161</v>
      </c>
      <c r="S71" s="26" t="s">
        <v>161</v>
      </c>
      <c r="T71" s="26" t="s">
        <v>161</v>
      </c>
      <c r="U71" s="12">
        <f t="shared" si="10"/>
        <v>0</v>
      </c>
      <c r="V71" s="11">
        <f t="shared" si="20"/>
        <v>45923.467766203707</v>
      </c>
      <c r="W71" s="12">
        <f t="shared" si="12"/>
        <v>5</v>
      </c>
      <c r="X71" s="12">
        <f t="shared" ca="1" si="13"/>
        <v>26.53223379629344</v>
      </c>
      <c r="Y71" s="12">
        <f t="shared" ca="1" si="21"/>
        <v>19</v>
      </c>
      <c r="Z71" s="12">
        <f t="shared" ca="1" si="14"/>
        <v>7.5322337962934398</v>
      </c>
      <c r="AA71" s="12">
        <f t="shared" ca="1" si="15"/>
        <v>19</v>
      </c>
      <c r="AB71" s="12">
        <f t="shared" ca="1" si="16"/>
        <v>14</v>
      </c>
      <c r="AC71" s="13">
        <f t="shared" ca="1" si="17"/>
        <v>-19.53223379629344</v>
      </c>
      <c r="AD71" s="10" t="str">
        <f t="shared" ca="1" si="18"/>
        <v>VENCIDO</v>
      </c>
    </row>
    <row r="72" spans="1:30" x14ac:dyDescent="0.25">
      <c r="A72" s="29">
        <v>23541918</v>
      </c>
      <c r="B72" s="10">
        <f>VLOOKUP(A72,'INGRESO DIARIO'!A:A,1,0)</f>
        <v>23541918</v>
      </c>
      <c r="C72" s="29">
        <v>1</v>
      </c>
      <c r="D72" s="26" t="s">
        <v>1302</v>
      </c>
      <c r="E72" s="26" t="s">
        <v>334</v>
      </c>
      <c r="F72" s="27">
        <v>45917.743518518517</v>
      </c>
      <c r="G72" s="27">
        <v>45917.743564814817</v>
      </c>
      <c r="H72" s="26">
        <v>70091300</v>
      </c>
      <c r="I72" s="26" t="s">
        <v>1303</v>
      </c>
      <c r="J72" s="26" t="s">
        <v>1447</v>
      </c>
      <c r="K72" s="26" t="s">
        <v>163</v>
      </c>
      <c r="L72" s="26" t="s">
        <v>161</v>
      </c>
      <c r="M72" s="26" t="s">
        <v>24</v>
      </c>
      <c r="N72" s="26" t="s">
        <v>519</v>
      </c>
      <c r="O72" s="26" t="s">
        <v>161</v>
      </c>
      <c r="P72" s="26" t="s">
        <v>161</v>
      </c>
      <c r="Q72" s="26" t="s">
        <v>161</v>
      </c>
      <c r="R72" s="26" t="s">
        <v>161</v>
      </c>
      <c r="S72" s="26" t="s">
        <v>161</v>
      </c>
      <c r="T72" s="26" t="s">
        <v>161</v>
      </c>
      <c r="U72" s="12">
        <f t="shared" si="10"/>
        <v>0</v>
      </c>
      <c r="V72" s="11">
        <f t="shared" si="20"/>
        <v>45922.743564814817</v>
      </c>
      <c r="W72" s="12">
        <f t="shared" si="12"/>
        <v>5</v>
      </c>
      <c r="X72" s="12">
        <f t="shared" ca="1" si="13"/>
        <v>27.256435185183364</v>
      </c>
      <c r="Y72" s="12">
        <f t="shared" ca="1" si="21"/>
        <v>20</v>
      </c>
      <c r="Z72" s="12">
        <f t="shared" ca="1" si="14"/>
        <v>7.2564351851833635</v>
      </c>
      <c r="AA72" s="12">
        <f t="shared" ca="1" si="15"/>
        <v>20</v>
      </c>
      <c r="AB72" s="12">
        <f t="shared" ca="1" si="16"/>
        <v>15</v>
      </c>
      <c r="AC72" s="13">
        <f t="shared" ca="1" si="17"/>
        <v>-20.256435185183364</v>
      </c>
      <c r="AD72" s="10" t="str">
        <f t="shared" ca="1" si="18"/>
        <v>VENCIDO</v>
      </c>
    </row>
    <row r="73" spans="1:30" x14ac:dyDescent="0.25">
      <c r="A73" s="29">
        <v>23541891</v>
      </c>
      <c r="B73" s="10">
        <f>VLOOKUP(A73,'INGRESO DIARIO'!A:A,1,0)</f>
        <v>23541891</v>
      </c>
      <c r="C73" s="29">
        <v>1</v>
      </c>
      <c r="D73" s="26" t="s">
        <v>1329</v>
      </c>
      <c r="E73" s="26" t="s">
        <v>338</v>
      </c>
      <c r="F73" s="27">
        <v>45917.702766203707</v>
      </c>
      <c r="G73" s="27">
        <v>45917.702789351853</v>
      </c>
      <c r="H73" s="26">
        <v>1036616105</v>
      </c>
      <c r="I73" s="26" t="s">
        <v>1330</v>
      </c>
      <c r="J73" s="26" t="s">
        <v>1448</v>
      </c>
      <c r="K73" s="26" t="s">
        <v>163</v>
      </c>
      <c r="L73" s="26" t="s">
        <v>1331</v>
      </c>
      <c r="M73" s="26" t="s">
        <v>24</v>
      </c>
      <c r="N73" s="26" t="s">
        <v>350</v>
      </c>
      <c r="O73" s="26" t="s">
        <v>161</v>
      </c>
      <c r="P73" s="26" t="s">
        <v>161</v>
      </c>
      <c r="Q73" s="26" t="s">
        <v>161</v>
      </c>
      <c r="R73" s="26" t="s">
        <v>161</v>
      </c>
      <c r="S73" s="26" t="s">
        <v>161</v>
      </c>
      <c r="T73" s="26" t="s">
        <v>161</v>
      </c>
      <c r="U73" s="12">
        <f t="shared" ref="U73:U136" si="22">+IF(L73="URBANA",5,IF(L73="RURAL",5,0))</f>
        <v>0</v>
      </c>
      <c r="V73" s="11">
        <f t="shared" ref="V73:V104" si="23">+IF(M73="RURAL",(G73+5),IF(M73="URBANA",(G73+5),""))</f>
        <v>45922.702789351853</v>
      </c>
      <c r="W73" s="12">
        <f t="shared" ref="W73:W136" si="24">+IF(M73="URBANA",5,IF(M73="RURAL",5,0))</f>
        <v>5</v>
      </c>
      <c r="X73" s="12">
        <f t="shared" ref="X73:X136" ca="1" si="25">+TODAY()-G73+1</f>
        <v>27.297210648146574</v>
      </c>
      <c r="Y73" s="12">
        <f t="shared" ca="1" si="21"/>
        <v>20</v>
      </c>
      <c r="Z73" s="12">
        <f t="shared" ref="Z73:Z136" ca="1" si="26">+X73-Y73</f>
        <v>7.2972106481465744</v>
      </c>
      <c r="AA73" s="12">
        <f t="shared" ref="AA73:AA136" ca="1" si="27">+(((TODAY()-G73)+1)-Z73)</f>
        <v>20</v>
      </c>
      <c r="AB73" s="12">
        <f t="shared" ref="AB73:AB136" ca="1" si="28">+AA73-W73</f>
        <v>15</v>
      </c>
      <c r="AC73" s="13">
        <f t="shared" ref="AC73:AC136" ca="1" si="29">IF(V73&lt;&gt;0,+V73-TODAY()+1,"")</f>
        <v>-20.297210648146574</v>
      </c>
      <c r="AD73" s="10" t="str">
        <f t="shared" ref="AD73:AD136" ca="1" si="30">IF(T73&lt;&gt;"OK",IF(AB73&gt;=0,"VENCIDO",IF(AND(AB73&lt;0,AB73&gt;=-2.1),"ALERTA","A TIEMPO")),"EJECUTADO")</f>
        <v>VENCIDO</v>
      </c>
    </row>
    <row r="74" spans="1:30" x14ac:dyDescent="0.25">
      <c r="A74" s="29">
        <v>23541896</v>
      </c>
      <c r="B74" s="10">
        <f>VLOOKUP(A74,'INGRESO DIARIO'!A:A,1,0)</f>
        <v>23541896</v>
      </c>
      <c r="C74" s="29">
        <v>1</v>
      </c>
      <c r="D74" s="26" t="s">
        <v>1385</v>
      </c>
      <c r="E74" s="26" t="s">
        <v>918</v>
      </c>
      <c r="F74" s="27">
        <v>45917.705613425926</v>
      </c>
      <c r="G74" s="27">
        <v>45917.705671296295</v>
      </c>
      <c r="H74" s="26">
        <v>1000185423</v>
      </c>
      <c r="I74" s="26" t="s">
        <v>1387</v>
      </c>
      <c r="J74" s="26" t="s">
        <v>1449</v>
      </c>
      <c r="K74" s="26" t="s">
        <v>163</v>
      </c>
      <c r="L74" s="26" t="s">
        <v>1389</v>
      </c>
      <c r="M74" s="26" t="s">
        <v>244</v>
      </c>
      <c r="N74" s="26" t="s">
        <v>519</v>
      </c>
      <c r="O74" s="26" t="s">
        <v>161</v>
      </c>
      <c r="P74" s="26" t="s">
        <v>161</v>
      </c>
      <c r="Q74" s="26" t="s">
        <v>161</v>
      </c>
      <c r="R74" s="26" t="s">
        <v>161</v>
      </c>
      <c r="S74" s="26" t="s">
        <v>161</v>
      </c>
      <c r="T74" s="26" t="s">
        <v>161</v>
      </c>
      <c r="U74" s="12">
        <f t="shared" si="22"/>
        <v>0</v>
      </c>
      <c r="V74" s="11">
        <f t="shared" si="23"/>
        <v>45922.705671296295</v>
      </c>
      <c r="W74" s="12">
        <f t="shared" si="24"/>
        <v>5</v>
      </c>
      <c r="X74" s="12">
        <f t="shared" ca="1" si="25"/>
        <v>27.294328703705105</v>
      </c>
      <c r="Y74" s="12">
        <f t="shared" ca="1" si="21"/>
        <v>20</v>
      </c>
      <c r="Z74" s="12">
        <f t="shared" ca="1" si="26"/>
        <v>7.294328703705105</v>
      </c>
      <c r="AA74" s="12">
        <f t="shared" ca="1" si="27"/>
        <v>20</v>
      </c>
      <c r="AB74" s="12">
        <f t="shared" ca="1" si="28"/>
        <v>15</v>
      </c>
      <c r="AC74" s="13">
        <f t="shared" ca="1" si="29"/>
        <v>-20.294328703705105</v>
      </c>
      <c r="AD74" s="10" t="str">
        <f t="shared" ca="1" si="30"/>
        <v>VENCIDO</v>
      </c>
    </row>
    <row r="75" spans="1:30" x14ac:dyDescent="0.25">
      <c r="A75" s="29">
        <v>23541728</v>
      </c>
      <c r="B75" s="10">
        <f>VLOOKUP(A75,'INGRESO DIARIO'!A:A,1,0)</f>
        <v>23541728</v>
      </c>
      <c r="C75" s="29">
        <v>1</v>
      </c>
      <c r="D75" s="26" t="s">
        <v>1408</v>
      </c>
      <c r="E75" s="26" t="s">
        <v>336</v>
      </c>
      <c r="F75" s="27">
        <v>45917.627303240741</v>
      </c>
      <c r="G75" s="27">
        <v>45917.627349537041</v>
      </c>
      <c r="H75" s="26">
        <v>811009734</v>
      </c>
      <c r="I75" s="26" t="s">
        <v>1409</v>
      </c>
      <c r="J75" s="26" t="s">
        <v>1450</v>
      </c>
      <c r="K75" s="26" t="s">
        <v>163</v>
      </c>
      <c r="L75" s="26" t="s">
        <v>1411</v>
      </c>
      <c r="M75" s="26" t="s">
        <v>244</v>
      </c>
      <c r="N75" s="26" t="s">
        <v>350</v>
      </c>
      <c r="O75" s="26" t="s">
        <v>161</v>
      </c>
      <c r="P75" s="26" t="s">
        <v>161</v>
      </c>
      <c r="Q75" s="26" t="s">
        <v>161</v>
      </c>
      <c r="R75" s="26" t="s">
        <v>161</v>
      </c>
      <c r="S75" s="26" t="s">
        <v>161</v>
      </c>
      <c r="T75" s="26" t="s">
        <v>161</v>
      </c>
      <c r="U75" s="12">
        <f t="shared" si="22"/>
        <v>0</v>
      </c>
      <c r="V75" s="11">
        <f t="shared" si="23"/>
        <v>45922.627349537041</v>
      </c>
      <c r="W75" s="12">
        <f t="shared" si="24"/>
        <v>5</v>
      </c>
      <c r="X75" s="12">
        <f t="shared" ca="1" si="25"/>
        <v>27.372650462959427</v>
      </c>
      <c r="Y75" s="12">
        <f t="shared" ref="Y75:Y105" ca="1" si="31">+NETWORKDAYS.INTL(G75,NOW(),1)-MOD(H75,1)</f>
        <v>20</v>
      </c>
      <c r="Z75" s="12">
        <f t="shared" ca="1" si="26"/>
        <v>7.3726504629594274</v>
      </c>
      <c r="AA75" s="12">
        <f t="shared" ca="1" si="27"/>
        <v>20</v>
      </c>
      <c r="AB75" s="12">
        <f t="shared" ca="1" si="28"/>
        <v>15</v>
      </c>
      <c r="AC75" s="13">
        <f t="shared" ca="1" si="29"/>
        <v>-20.372650462959427</v>
      </c>
      <c r="AD75" s="10" t="str">
        <f t="shared" ca="1" si="30"/>
        <v>VENCIDO</v>
      </c>
    </row>
    <row r="76" spans="1:30" x14ac:dyDescent="0.25">
      <c r="A76" s="29">
        <v>23543348</v>
      </c>
      <c r="B76" s="10">
        <f>VLOOKUP(A76,'INGRESO DIARIO'!A:A,1,0)</f>
        <v>23543348</v>
      </c>
      <c r="C76" s="29">
        <v>1</v>
      </c>
      <c r="D76" s="28" t="s">
        <v>520</v>
      </c>
      <c r="E76" s="26" t="s">
        <v>337</v>
      </c>
      <c r="F76" s="27">
        <v>45919.348217592589</v>
      </c>
      <c r="G76" s="27">
        <v>45919.348240740743</v>
      </c>
      <c r="H76" s="26">
        <v>3482053</v>
      </c>
      <c r="I76" s="26" t="s">
        <v>455</v>
      </c>
      <c r="J76" s="26" t="s">
        <v>505</v>
      </c>
      <c r="K76" s="26" t="s">
        <v>163</v>
      </c>
      <c r="L76" s="26" t="s">
        <v>1466</v>
      </c>
      <c r="M76" s="26" t="s">
        <v>24</v>
      </c>
      <c r="N76" s="26" t="s">
        <v>519</v>
      </c>
      <c r="O76" s="26" t="s">
        <v>161</v>
      </c>
      <c r="P76" s="26" t="s">
        <v>161</v>
      </c>
      <c r="Q76" s="26" t="s">
        <v>161</v>
      </c>
      <c r="R76" s="26" t="s">
        <v>161</v>
      </c>
      <c r="S76" s="26" t="s">
        <v>161</v>
      </c>
      <c r="T76" s="26" t="s">
        <v>161</v>
      </c>
      <c r="U76" s="12">
        <f t="shared" si="22"/>
        <v>0</v>
      </c>
      <c r="V76" s="11">
        <f t="shared" si="23"/>
        <v>45924.348240740743</v>
      </c>
      <c r="W76" s="12">
        <f t="shared" si="24"/>
        <v>5</v>
      </c>
      <c r="X76" s="12">
        <f t="shared" ca="1" si="25"/>
        <v>25.651759259257233</v>
      </c>
      <c r="Y76" s="12">
        <f t="shared" ca="1" si="31"/>
        <v>18</v>
      </c>
      <c r="Z76" s="12">
        <f t="shared" ca="1" si="26"/>
        <v>7.6517592592572328</v>
      </c>
      <c r="AA76" s="12">
        <f t="shared" ca="1" si="27"/>
        <v>18</v>
      </c>
      <c r="AB76" s="12">
        <f t="shared" ca="1" si="28"/>
        <v>13</v>
      </c>
      <c r="AC76" s="13">
        <f t="shared" ca="1" si="29"/>
        <v>-18.651759259257233</v>
      </c>
      <c r="AD76" s="10" t="str">
        <f t="shared" ca="1" si="30"/>
        <v>VENCIDO</v>
      </c>
    </row>
    <row r="77" spans="1:30" x14ac:dyDescent="0.25">
      <c r="A77" s="29">
        <v>23543532</v>
      </c>
      <c r="B77" s="10">
        <f>VLOOKUP(A77,'INGRESO DIARIO'!A:A,1,0)</f>
        <v>23543532</v>
      </c>
      <c r="C77" s="29">
        <v>1</v>
      </c>
      <c r="D77" s="28" t="s">
        <v>1581</v>
      </c>
      <c r="E77" s="26" t="s">
        <v>337</v>
      </c>
      <c r="F77" s="27">
        <v>45919.449293981481</v>
      </c>
      <c r="G77" s="27">
        <v>45919.449328703704</v>
      </c>
      <c r="H77" s="26">
        <v>800093117</v>
      </c>
      <c r="I77" s="26" t="s">
        <v>192</v>
      </c>
      <c r="J77" s="26" t="s">
        <v>1565</v>
      </c>
      <c r="K77" s="26" t="s">
        <v>163</v>
      </c>
      <c r="L77" s="26" t="s">
        <v>1471</v>
      </c>
      <c r="M77" s="26" t="s">
        <v>24</v>
      </c>
      <c r="N77" s="26" t="s">
        <v>519</v>
      </c>
      <c r="O77" s="26" t="s">
        <v>161</v>
      </c>
      <c r="P77" s="26" t="s">
        <v>161</v>
      </c>
      <c r="Q77" s="26" t="s">
        <v>161</v>
      </c>
      <c r="R77" s="26" t="s">
        <v>161</v>
      </c>
      <c r="S77" s="26" t="s">
        <v>161</v>
      </c>
      <c r="T77" s="26" t="s">
        <v>161</v>
      </c>
      <c r="U77" s="12">
        <f t="shared" si="22"/>
        <v>0</v>
      </c>
      <c r="V77" s="11">
        <f t="shared" si="23"/>
        <v>45924.449328703704</v>
      </c>
      <c r="W77" s="12">
        <f t="shared" si="24"/>
        <v>5</v>
      </c>
      <c r="X77" s="12">
        <f t="shared" ca="1" si="25"/>
        <v>25.550671296296059</v>
      </c>
      <c r="Y77" s="12">
        <f t="shared" ca="1" si="31"/>
        <v>18</v>
      </c>
      <c r="Z77" s="12">
        <f t="shared" ca="1" si="26"/>
        <v>7.5506712962960592</v>
      </c>
      <c r="AA77" s="12">
        <f t="shared" ca="1" si="27"/>
        <v>18</v>
      </c>
      <c r="AB77" s="12">
        <f t="shared" ca="1" si="28"/>
        <v>13</v>
      </c>
      <c r="AC77" s="13">
        <f t="shared" ca="1" si="29"/>
        <v>-18.550671296296059</v>
      </c>
      <c r="AD77" s="10" t="str">
        <f t="shared" ca="1" si="30"/>
        <v>VENCIDO</v>
      </c>
    </row>
    <row r="78" spans="1:30" x14ac:dyDescent="0.25">
      <c r="A78" s="29">
        <v>23542913</v>
      </c>
      <c r="B78" s="10">
        <f>VLOOKUP(A78,'INGRESO DIARIO'!A:A,1,0)</f>
        <v>23542913</v>
      </c>
      <c r="C78" s="29">
        <v>1</v>
      </c>
      <c r="D78" s="26" t="s">
        <v>1478</v>
      </c>
      <c r="E78" s="26" t="s">
        <v>334</v>
      </c>
      <c r="F78" s="27">
        <v>45918.642395833333</v>
      </c>
      <c r="G78" s="27">
        <v>45918.642430555556</v>
      </c>
      <c r="H78" s="26">
        <v>811034562</v>
      </c>
      <c r="I78" s="26" t="s">
        <v>1479</v>
      </c>
      <c r="J78" s="26" t="s">
        <v>1566</v>
      </c>
      <c r="K78" s="26" t="s">
        <v>163</v>
      </c>
      <c r="L78" s="26" t="s">
        <v>1480</v>
      </c>
      <c r="M78" s="26" t="s">
        <v>24</v>
      </c>
      <c r="N78" s="26" t="s">
        <v>519</v>
      </c>
      <c r="O78" s="26" t="s">
        <v>161</v>
      </c>
      <c r="P78" s="26" t="s">
        <v>161</v>
      </c>
      <c r="Q78" s="26" t="s">
        <v>161</v>
      </c>
      <c r="R78" s="26" t="s">
        <v>161</v>
      </c>
      <c r="S78" s="26" t="s">
        <v>161</v>
      </c>
      <c r="T78" s="26" t="s">
        <v>161</v>
      </c>
      <c r="U78" s="12">
        <f t="shared" si="22"/>
        <v>0</v>
      </c>
      <c r="V78" s="11">
        <f t="shared" si="23"/>
        <v>45923.642430555556</v>
      </c>
      <c r="W78" s="12">
        <f t="shared" si="24"/>
        <v>5</v>
      </c>
      <c r="X78" s="12">
        <f t="shared" ca="1" si="25"/>
        <v>26.35756944444438</v>
      </c>
      <c r="Y78" s="12">
        <f t="shared" ca="1" si="31"/>
        <v>19</v>
      </c>
      <c r="Z78" s="12">
        <f t="shared" ca="1" si="26"/>
        <v>7.3575694444443798</v>
      </c>
      <c r="AA78" s="12">
        <f t="shared" ca="1" si="27"/>
        <v>19</v>
      </c>
      <c r="AB78" s="12">
        <f t="shared" ca="1" si="28"/>
        <v>14</v>
      </c>
      <c r="AC78" s="13">
        <f t="shared" ca="1" si="29"/>
        <v>-19.35756944444438</v>
      </c>
      <c r="AD78" s="10" t="str">
        <f t="shared" ca="1" si="30"/>
        <v>VENCIDO</v>
      </c>
    </row>
    <row r="79" spans="1:30" x14ac:dyDescent="0.25">
      <c r="A79" s="29">
        <v>23543337</v>
      </c>
      <c r="B79" s="10">
        <f>VLOOKUP(A79,'INGRESO DIARIO'!A:A,1,0)</f>
        <v>23543337</v>
      </c>
      <c r="C79" s="29">
        <v>1</v>
      </c>
      <c r="D79" s="26" t="s">
        <v>1483</v>
      </c>
      <c r="E79" s="26" t="s">
        <v>334</v>
      </c>
      <c r="F79" s="27">
        <v>45919.339178240742</v>
      </c>
      <c r="G79" s="27">
        <v>45919.339212962965</v>
      </c>
      <c r="H79" s="26">
        <v>800237326</v>
      </c>
      <c r="I79" s="26" t="s">
        <v>1484</v>
      </c>
      <c r="J79" s="26" t="s">
        <v>1567</v>
      </c>
      <c r="K79" s="26" t="s">
        <v>163</v>
      </c>
      <c r="L79" s="26" t="s">
        <v>1485</v>
      </c>
      <c r="M79" s="26" t="s">
        <v>24</v>
      </c>
      <c r="N79" s="26" t="s">
        <v>342</v>
      </c>
      <c r="O79" s="26" t="s">
        <v>161</v>
      </c>
      <c r="P79" s="26" t="s">
        <v>161</v>
      </c>
      <c r="Q79" s="26" t="s">
        <v>161</v>
      </c>
      <c r="R79" s="26" t="s">
        <v>161</v>
      </c>
      <c r="S79" s="26" t="s">
        <v>161</v>
      </c>
      <c r="T79" s="26" t="s">
        <v>161</v>
      </c>
      <c r="U79" s="12">
        <f t="shared" si="22"/>
        <v>0</v>
      </c>
      <c r="V79" s="11">
        <f t="shared" si="23"/>
        <v>45924.339212962965</v>
      </c>
      <c r="W79" s="12">
        <f t="shared" si="24"/>
        <v>5</v>
      </c>
      <c r="X79" s="12">
        <f t="shared" ca="1" si="25"/>
        <v>25.660787037035334</v>
      </c>
      <c r="Y79" s="12">
        <f t="shared" ca="1" si="31"/>
        <v>18</v>
      </c>
      <c r="Z79" s="12">
        <f t="shared" ca="1" si="26"/>
        <v>7.6607870370353339</v>
      </c>
      <c r="AA79" s="12">
        <f t="shared" ca="1" si="27"/>
        <v>18</v>
      </c>
      <c r="AB79" s="12">
        <f t="shared" ca="1" si="28"/>
        <v>13</v>
      </c>
      <c r="AC79" s="13">
        <f t="shared" ca="1" si="29"/>
        <v>-18.660787037035334</v>
      </c>
      <c r="AD79" s="10" t="str">
        <f t="shared" ca="1" si="30"/>
        <v>VENCIDO</v>
      </c>
    </row>
    <row r="80" spans="1:30" x14ac:dyDescent="0.25">
      <c r="A80" s="29">
        <v>23543452</v>
      </c>
      <c r="B80" s="10">
        <f>VLOOKUP(A80,'INGRESO DIARIO'!A:A,1,0)</f>
        <v>23543452</v>
      </c>
      <c r="C80" s="29">
        <v>1</v>
      </c>
      <c r="D80" s="26" t="s">
        <v>1488</v>
      </c>
      <c r="E80" s="26" t="s">
        <v>334</v>
      </c>
      <c r="F80" s="27">
        <v>45919.419178240743</v>
      </c>
      <c r="G80" s="27">
        <v>45919.419409722221</v>
      </c>
      <c r="H80" s="26">
        <v>1003290673</v>
      </c>
      <c r="I80" s="26" t="s">
        <v>1489</v>
      </c>
      <c r="J80" s="26" t="s">
        <v>1568</v>
      </c>
      <c r="K80" s="26" t="s">
        <v>163</v>
      </c>
      <c r="L80" s="26" t="s">
        <v>161</v>
      </c>
      <c r="M80" s="26" t="s">
        <v>24</v>
      </c>
      <c r="N80" s="26" t="s">
        <v>342</v>
      </c>
      <c r="O80" s="26" t="s">
        <v>161</v>
      </c>
      <c r="P80" s="26" t="s">
        <v>161</v>
      </c>
      <c r="Q80" s="26" t="s">
        <v>161</v>
      </c>
      <c r="R80" s="26" t="s">
        <v>161</v>
      </c>
      <c r="S80" s="26" t="s">
        <v>161</v>
      </c>
      <c r="T80" s="26" t="s">
        <v>161</v>
      </c>
      <c r="U80" s="12">
        <f t="shared" si="22"/>
        <v>0</v>
      </c>
      <c r="V80" s="11">
        <f t="shared" si="23"/>
        <v>45924.419409722221</v>
      </c>
      <c r="W80" s="12">
        <f t="shared" si="24"/>
        <v>5</v>
      </c>
      <c r="X80" s="12">
        <f t="shared" ca="1" si="25"/>
        <v>25.580590277779265</v>
      </c>
      <c r="Y80" s="12">
        <f t="shared" ca="1" si="31"/>
        <v>18</v>
      </c>
      <c r="Z80" s="12">
        <f t="shared" ca="1" si="26"/>
        <v>7.5805902777792653</v>
      </c>
      <c r="AA80" s="12">
        <f t="shared" ca="1" si="27"/>
        <v>18</v>
      </c>
      <c r="AB80" s="12">
        <f t="shared" ca="1" si="28"/>
        <v>13</v>
      </c>
      <c r="AC80" s="13">
        <f t="shared" ca="1" si="29"/>
        <v>-18.580590277779265</v>
      </c>
      <c r="AD80" s="10" t="str">
        <f t="shared" ca="1" si="30"/>
        <v>VENCIDO</v>
      </c>
    </row>
    <row r="81" spans="1:30" x14ac:dyDescent="0.25">
      <c r="A81" s="29">
        <v>23543396</v>
      </c>
      <c r="B81" s="10">
        <f>VLOOKUP(A81,'INGRESO DIARIO'!A:A,1,0)</f>
        <v>23543396</v>
      </c>
      <c r="C81" s="29">
        <v>1</v>
      </c>
      <c r="D81" s="26" t="s">
        <v>1492</v>
      </c>
      <c r="E81" s="26" t="s">
        <v>334</v>
      </c>
      <c r="F81" s="27">
        <v>45919.381296296298</v>
      </c>
      <c r="G81" s="27">
        <v>45919.381354166668</v>
      </c>
      <c r="H81" s="26">
        <v>71527309</v>
      </c>
      <c r="I81" s="26" t="s">
        <v>1493</v>
      </c>
      <c r="J81" s="26" t="s">
        <v>1569</v>
      </c>
      <c r="K81" s="26" t="s">
        <v>163</v>
      </c>
      <c r="L81" s="26" t="s">
        <v>1494</v>
      </c>
      <c r="M81" s="26" t="s">
        <v>24</v>
      </c>
      <c r="N81" s="26" t="s">
        <v>519</v>
      </c>
      <c r="O81" s="26" t="s">
        <v>161</v>
      </c>
      <c r="P81" s="26" t="s">
        <v>161</v>
      </c>
      <c r="Q81" s="26" t="s">
        <v>161</v>
      </c>
      <c r="R81" s="26" t="s">
        <v>161</v>
      </c>
      <c r="S81" s="26" t="s">
        <v>161</v>
      </c>
      <c r="T81" s="26" t="s">
        <v>161</v>
      </c>
      <c r="U81" s="12">
        <f t="shared" si="22"/>
        <v>0</v>
      </c>
      <c r="V81" s="11">
        <f t="shared" si="23"/>
        <v>45924.381354166668</v>
      </c>
      <c r="W81" s="12">
        <f t="shared" si="24"/>
        <v>5</v>
      </c>
      <c r="X81" s="12">
        <f t="shared" ca="1" si="25"/>
        <v>25.618645833332266</v>
      </c>
      <c r="Y81" s="12">
        <f t="shared" ca="1" si="31"/>
        <v>18</v>
      </c>
      <c r="Z81" s="12">
        <f t="shared" ca="1" si="26"/>
        <v>7.6186458333322662</v>
      </c>
      <c r="AA81" s="12">
        <f t="shared" ca="1" si="27"/>
        <v>18</v>
      </c>
      <c r="AB81" s="12">
        <f t="shared" ca="1" si="28"/>
        <v>13</v>
      </c>
      <c r="AC81" s="13">
        <f t="shared" ca="1" si="29"/>
        <v>-18.618645833332266</v>
      </c>
      <c r="AD81" s="10" t="str">
        <f t="shared" ca="1" si="30"/>
        <v>VENCIDO</v>
      </c>
    </row>
    <row r="82" spans="1:30" x14ac:dyDescent="0.25">
      <c r="A82" s="29">
        <v>23543053</v>
      </c>
      <c r="B82" s="10">
        <f>VLOOKUP(A82,'INGRESO DIARIO'!A:A,1,0)</f>
        <v>23543053</v>
      </c>
      <c r="C82" s="29">
        <v>1</v>
      </c>
      <c r="D82" s="26" t="s">
        <v>1497</v>
      </c>
      <c r="E82" s="26" t="s">
        <v>334</v>
      </c>
      <c r="F82" s="27">
        <v>45918.744826388887</v>
      </c>
      <c r="G82" s="27">
        <v>45918.74486111111</v>
      </c>
      <c r="H82" s="26">
        <v>71652169</v>
      </c>
      <c r="I82" s="26" t="s">
        <v>1498</v>
      </c>
      <c r="J82" s="26" t="s">
        <v>1570</v>
      </c>
      <c r="K82" s="26" t="s">
        <v>163</v>
      </c>
      <c r="L82" s="26" t="s">
        <v>1499</v>
      </c>
      <c r="M82" s="26" t="s">
        <v>24</v>
      </c>
      <c r="N82" s="26" t="s">
        <v>519</v>
      </c>
      <c r="O82" s="26" t="s">
        <v>161</v>
      </c>
      <c r="P82" s="26" t="s">
        <v>161</v>
      </c>
      <c r="Q82" s="26" t="s">
        <v>161</v>
      </c>
      <c r="R82" s="26" t="s">
        <v>161</v>
      </c>
      <c r="S82" s="26" t="s">
        <v>161</v>
      </c>
      <c r="T82" s="26" t="s">
        <v>161</v>
      </c>
      <c r="U82" s="12">
        <f t="shared" si="22"/>
        <v>0</v>
      </c>
      <c r="V82" s="11">
        <f t="shared" si="23"/>
        <v>45923.74486111111</v>
      </c>
      <c r="W82" s="12">
        <f t="shared" si="24"/>
        <v>5</v>
      </c>
      <c r="X82" s="12">
        <f t="shared" ca="1" si="25"/>
        <v>26.255138888889633</v>
      </c>
      <c r="Y82" s="12">
        <f t="shared" ca="1" si="31"/>
        <v>19</v>
      </c>
      <c r="Z82" s="12">
        <f t="shared" ca="1" si="26"/>
        <v>7.2551388888896327</v>
      </c>
      <c r="AA82" s="12">
        <f t="shared" ca="1" si="27"/>
        <v>19</v>
      </c>
      <c r="AB82" s="12">
        <f t="shared" ca="1" si="28"/>
        <v>14</v>
      </c>
      <c r="AC82" s="13">
        <f t="shared" ca="1" si="29"/>
        <v>-19.255138888889633</v>
      </c>
      <c r="AD82" s="10" t="str">
        <f t="shared" ca="1" si="30"/>
        <v>VENCIDO</v>
      </c>
    </row>
    <row r="83" spans="1:30" x14ac:dyDescent="0.25">
      <c r="A83" s="29">
        <v>23543490</v>
      </c>
      <c r="B83" s="10">
        <f>VLOOKUP(A83,'INGRESO DIARIO'!A:A,1,0)</f>
        <v>23543490</v>
      </c>
      <c r="C83" s="29">
        <v>1</v>
      </c>
      <c r="D83" s="28" t="s">
        <v>1582</v>
      </c>
      <c r="E83" s="26" t="s">
        <v>334</v>
      </c>
      <c r="F83" s="27">
        <v>45919.432511574072</v>
      </c>
      <c r="G83" s="27">
        <v>45919.432534722226</v>
      </c>
      <c r="H83" s="26">
        <v>3602678</v>
      </c>
      <c r="I83" s="26" t="s">
        <v>1506</v>
      </c>
      <c r="J83" s="26" t="s">
        <v>1571</v>
      </c>
      <c r="K83" s="26" t="s">
        <v>163</v>
      </c>
      <c r="L83" s="26" t="s">
        <v>1507</v>
      </c>
      <c r="M83" s="26" t="s">
        <v>24</v>
      </c>
      <c r="N83" s="26" t="s">
        <v>519</v>
      </c>
      <c r="O83" s="26" t="s">
        <v>161</v>
      </c>
      <c r="P83" s="26" t="s">
        <v>161</v>
      </c>
      <c r="Q83" s="26" t="s">
        <v>161</v>
      </c>
      <c r="R83" s="26" t="s">
        <v>161</v>
      </c>
      <c r="S83" s="26" t="s">
        <v>161</v>
      </c>
      <c r="T83" s="26" t="s">
        <v>161</v>
      </c>
      <c r="U83" s="12">
        <f t="shared" si="22"/>
        <v>0</v>
      </c>
      <c r="V83" s="11">
        <f t="shared" si="23"/>
        <v>45924.432534722226</v>
      </c>
      <c r="W83" s="12">
        <f t="shared" si="24"/>
        <v>5</v>
      </c>
      <c r="X83" s="12">
        <f t="shared" ca="1" si="25"/>
        <v>25.567465277774318</v>
      </c>
      <c r="Y83" s="12">
        <f t="shared" ca="1" si="31"/>
        <v>18</v>
      </c>
      <c r="Z83" s="12">
        <f t="shared" ca="1" si="26"/>
        <v>7.5674652777743177</v>
      </c>
      <c r="AA83" s="12">
        <f t="shared" ca="1" si="27"/>
        <v>18</v>
      </c>
      <c r="AB83" s="12">
        <f t="shared" ca="1" si="28"/>
        <v>13</v>
      </c>
      <c r="AC83" s="13">
        <f t="shared" ca="1" si="29"/>
        <v>-18.567465277774318</v>
      </c>
      <c r="AD83" s="10" t="str">
        <f t="shared" ca="1" si="30"/>
        <v>VENCIDO</v>
      </c>
    </row>
    <row r="84" spans="1:30" x14ac:dyDescent="0.25">
      <c r="A84" s="29">
        <v>23543459</v>
      </c>
      <c r="B84" s="10">
        <f>VLOOKUP(A84,'INGRESO DIARIO'!A:A,1,0)</f>
        <v>23543459</v>
      </c>
      <c r="C84" s="29">
        <v>1</v>
      </c>
      <c r="D84" s="26" t="s">
        <v>1510</v>
      </c>
      <c r="E84" s="26" t="s">
        <v>338</v>
      </c>
      <c r="F84" s="27">
        <v>45919.422291666669</v>
      </c>
      <c r="G84" s="27">
        <v>45919.422326388885</v>
      </c>
      <c r="H84" s="26">
        <v>79384651</v>
      </c>
      <c r="I84" s="26" t="s">
        <v>1511</v>
      </c>
      <c r="J84" s="26" t="s">
        <v>1572</v>
      </c>
      <c r="K84" s="26" t="s">
        <v>163</v>
      </c>
      <c r="L84" s="26" t="s">
        <v>1512</v>
      </c>
      <c r="M84" s="26" t="s">
        <v>24</v>
      </c>
      <c r="N84" s="26" t="s">
        <v>350</v>
      </c>
      <c r="O84" s="26" t="s">
        <v>161</v>
      </c>
      <c r="P84" s="26" t="s">
        <v>161</v>
      </c>
      <c r="Q84" s="26" t="s">
        <v>161</v>
      </c>
      <c r="R84" s="26" t="s">
        <v>161</v>
      </c>
      <c r="S84" s="26" t="s">
        <v>161</v>
      </c>
      <c r="T84" s="26" t="s">
        <v>161</v>
      </c>
      <c r="U84" s="12">
        <f t="shared" si="22"/>
        <v>0</v>
      </c>
      <c r="V84" s="11">
        <f t="shared" si="23"/>
        <v>45924.422326388885</v>
      </c>
      <c r="W84" s="12">
        <f t="shared" si="24"/>
        <v>5</v>
      </c>
      <c r="X84" s="12">
        <f t="shared" ca="1" si="25"/>
        <v>25.577673611114733</v>
      </c>
      <c r="Y84" s="12">
        <f t="shared" ca="1" si="31"/>
        <v>18</v>
      </c>
      <c r="Z84" s="12">
        <f t="shared" ca="1" si="26"/>
        <v>7.5776736111147329</v>
      </c>
      <c r="AA84" s="12">
        <f t="shared" ca="1" si="27"/>
        <v>18</v>
      </c>
      <c r="AB84" s="12">
        <f t="shared" ca="1" si="28"/>
        <v>13</v>
      </c>
      <c r="AC84" s="13">
        <f t="shared" ca="1" si="29"/>
        <v>-18.577673611114733</v>
      </c>
      <c r="AD84" s="10" t="str">
        <f t="shared" ca="1" si="30"/>
        <v>VENCIDO</v>
      </c>
    </row>
    <row r="85" spans="1:30" x14ac:dyDescent="0.25">
      <c r="A85" s="29">
        <v>23543754</v>
      </c>
      <c r="B85" s="10">
        <f>VLOOKUP(A85,'INGRESO DIARIO'!A:A,1,0)</f>
        <v>23543754</v>
      </c>
      <c r="C85" s="29">
        <v>1</v>
      </c>
      <c r="D85" s="26" t="s">
        <v>1515</v>
      </c>
      <c r="E85" s="26" t="s">
        <v>338</v>
      </c>
      <c r="F85" s="27">
        <v>45919.588645833333</v>
      </c>
      <c r="G85" s="27">
        <v>45919.588680555556</v>
      </c>
      <c r="H85" s="26">
        <v>890983994</v>
      </c>
      <c r="I85" s="26" t="s">
        <v>1516</v>
      </c>
      <c r="J85" s="26" t="s">
        <v>1573</v>
      </c>
      <c r="K85" s="26" t="s">
        <v>163</v>
      </c>
      <c r="L85" s="26" t="s">
        <v>1518</v>
      </c>
      <c r="M85" s="26" t="s">
        <v>24</v>
      </c>
      <c r="N85" s="26" t="s">
        <v>350</v>
      </c>
      <c r="O85" s="26" t="s">
        <v>161</v>
      </c>
      <c r="P85" s="26" t="s">
        <v>161</v>
      </c>
      <c r="Q85" s="26" t="s">
        <v>161</v>
      </c>
      <c r="R85" s="26" t="s">
        <v>161</v>
      </c>
      <c r="S85" s="26" t="s">
        <v>161</v>
      </c>
      <c r="T85" s="26" t="s">
        <v>161</v>
      </c>
      <c r="U85" s="12">
        <f t="shared" si="22"/>
        <v>0</v>
      </c>
      <c r="V85" s="11">
        <f t="shared" si="23"/>
        <v>45924.588680555556</v>
      </c>
      <c r="W85" s="12">
        <f t="shared" si="24"/>
        <v>5</v>
      </c>
      <c r="X85" s="12">
        <f t="shared" ca="1" si="25"/>
        <v>25.411319444443507</v>
      </c>
      <c r="Y85" s="12">
        <f t="shared" ca="1" si="31"/>
        <v>18</v>
      </c>
      <c r="Z85" s="12">
        <f t="shared" ca="1" si="26"/>
        <v>7.4113194444435067</v>
      </c>
      <c r="AA85" s="12">
        <f t="shared" ca="1" si="27"/>
        <v>18</v>
      </c>
      <c r="AB85" s="12">
        <f t="shared" ca="1" si="28"/>
        <v>13</v>
      </c>
      <c r="AC85" s="13">
        <f t="shared" ca="1" si="29"/>
        <v>-18.411319444443507</v>
      </c>
      <c r="AD85" s="10" t="str">
        <f t="shared" ca="1" si="30"/>
        <v>VENCIDO</v>
      </c>
    </row>
    <row r="86" spans="1:30" x14ac:dyDescent="0.25">
      <c r="A86" s="29">
        <v>23543363</v>
      </c>
      <c r="B86" s="10">
        <f>VLOOKUP(A86,'INGRESO DIARIO'!A:A,1,0)</f>
        <v>23543363</v>
      </c>
      <c r="C86" s="29">
        <v>1</v>
      </c>
      <c r="D86" s="26" t="s">
        <v>1521</v>
      </c>
      <c r="E86" s="26" t="s">
        <v>338</v>
      </c>
      <c r="F86" s="27">
        <v>45919.356030092589</v>
      </c>
      <c r="G86" s="27">
        <v>45919.356053240743</v>
      </c>
      <c r="H86" s="26">
        <v>900007650</v>
      </c>
      <c r="I86" s="26" t="s">
        <v>1522</v>
      </c>
      <c r="J86" s="26" t="s">
        <v>1574</v>
      </c>
      <c r="K86" s="26" t="s">
        <v>163</v>
      </c>
      <c r="L86" s="26" t="s">
        <v>1523</v>
      </c>
      <c r="M86" s="26" t="s">
        <v>24</v>
      </c>
      <c r="N86" s="26" t="s">
        <v>350</v>
      </c>
      <c r="O86" s="26" t="s">
        <v>161</v>
      </c>
      <c r="P86" s="26" t="s">
        <v>161</v>
      </c>
      <c r="Q86" s="26" t="s">
        <v>161</v>
      </c>
      <c r="R86" s="26" t="s">
        <v>161</v>
      </c>
      <c r="S86" s="26" t="s">
        <v>161</v>
      </c>
      <c r="T86" s="26" t="s">
        <v>161</v>
      </c>
      <c r="U86" s="12">
        <f t="shared" si="22"/>
        <v>0</v>
      </c>
      <c r="V86" s="11">
        <f t="shared" si="23"/>
        <v>45924.356053240743</v>
      </c>
      <c r="W86" s="12">
        <f t="shared" si="24"/>
        <v>5</v>
      </c>
      <c r="X86" s="12">
        <f t="shared" ca="1" si="25"/>
        <v>25.643946759257233</v>
      </c>
      <c r="Y86" s="12">
        <f t="shared" ca="1" si="31"/>
        <v>18</v>
      </c>
      <c r="Z86" s="12">
        <f t="shared" ca="1" si="26"/>
        <v>7.6439467592572328</v>
      </c>
      <c r="AA86" s="12">
        <f t="shared" ca="1" si="27"/>
        <v>18</v>
      </c>
      <c r="AB86" s="12">
        <f t="shared" ca="1" si="28"/>
        <v>13</v>
      </c>
      <c r="AC86" s="13">
        <f t="shared" ca="1" si="29"/>
        <v>-18.643946759257233</v>
      </c>
      <c r="AD86" s="10" t="str">
        <f t="shared" ca="1" si="30"/>
        <v>VENCIDO</v>
      </c>
    </row>
    <row r="87" spans="1:30" x14ac:dyDescent="0.25">
      <c r="A87" s="29">
        <v>23543567</v>
      </c>
      <c r="B87" s="10">
        <f>VLOOKUP(A87,'INGRESO DIARIO'!A:A,1,0)</f>
        <v>23543567</v>
      </c>
      <c r="C87" s="29">
        <v>1</v>
      </c>
      <c r="D87" s="28" t="s">
        <v>1583</v>
      </c>
      <c r="E87" s="26" t="s">
        <v>338</v>
      </c>
      <c r="F87" s="27">
        <v>45919.46539351852</v>
      </c>
      <c r="G87" s="27">
        <v>45919.465451388889</v>
      </c>
      <c r="H87" s="26">
        <v>24582575</v>
      </c>
      <c r="I87" s="26" t="s">
        <v>1527</v>
      </c>
      <c r="J87" s="26" t="s">
        <v>1575</v>
      </c>
      <c r="K87" s="26" t="s">
        <v>163</v>
      </c>
      <c r="L87" s="26" t="s">
        <v>1528</v>
      </c>
      <c r="M87" s="26" t="s">
        <v>24</v>
      </c>
      <c r="N87" s="26" t="s">
        <v>350</v>
      </c>
      <c r="O87" s="26" t="s">
        <v>161</v>
      </c>
      <c r="P87" s="26" t="s">
        <v>161</v>
      </c>
      <c r="Q87" s="26" t="s">
        <v>161</v>
      </c>
      <c r="R87" s="26" t="s">
        <v>161</v>
      </c>
      <c r="S87" s="26" t="s">
        <v>161</v>
      </c>
      <c r="T87" s="26" t="s">
        <v>161</v>
      </c>
      <c r="U87" s="12">
        <f t="shared" si="22"/>
        <v>0</v>
      </c>
      <c r="V87" s="11">
        <f t="shared" si="23"/>
        <v>45924.465451388889</v>
      </c>
      <c r="W87" s="12">
        <f t="shared" si="24"/>
        <v>5</v>
      </c>
      <c r="X87" s="12">
        <f t="shared" ca="1" si="25"/>
        <v>25.534548611110949</v>
      </c>
      <c r="Y87" s="12">
        <f t="shared" ca="1" si="31"/>
        <v>18</v>
      </c>
      <c r="Z87" s="12">
        <f t="shared" ca="1" si="26"/>
        <v>7.5345486111109494</v>
      </c>
      <c r="AA87" s="12">
        <f t="shared" ca="1" si="27"/>
        <v>18</v>
      </c>
      <c r="AB87" s="12">
        <f t="shared" ca="1" si="28"/>
        <v>13</v>
      </c>
      <c r="AC87" s="13">
        <f t="shared" ca="1" si="29"/>
        <v>-18.534548611110949</v>
      </c>
      <c r="AD87" s="10" t="str">
        <f t="shared" ca="1" si="30"/>
        <v>VENCIDO</v>
      </c>
    </row>
    <row r="88" spans="1:30" x14ac:dyDescent="0.25">
      <c r="A88" s="29">
        <v>23541560</v>
      </c>
      <c r="B88" s="10">
        <f>VLOOKUP(A88,'INGRESO DIARIO'!A:A,1,0)</f>
        <v>23541560</v>
      </c>
      <c r="C88" s="29">
        <v>1</v>
      </c>
      <c r="D88" s="26" t="s">
        <v>1545</v>
      </c>
      <c r="E88" s="26" t="s">
        <v>334</v>
      </c>
      <c r="F88" s="27">
        <v>45917.517094907409</v>
      </c>
      <c r="G88" s="27">
        <v>45917.517129629632</v>
      </c>
      <c r="H88" s="26">
        <v>43040821</v>
      </c>
      <c r="I88" s="26" t="s">
        <v>1546</v>
      </c>
      <c r="J88" s="26" t="s">
        <v>1577</v>
      </c>
      <c r="K88" s="26" t="s">
        <v>163</v>
      </c>
      <c r="L88" s="26" t="s">
        <v>1547</v>
      </c>
      <c r="M88" s="26" t="s">
        <v>244</v>
      </c>
      <c r="N88" s="26" t="s">
        <v>519</v>
      </c>
      <c r="O88" s="26" t="s">
        <v>161</v>
      </c>
      <c r="P88" s="26" t="s">
        <v>161</v>
      </c>
      <c r="Q88" s="26" t="s">
        <v>161</v>
      </c>
      <c r="R88" s="26" t="s">
        <v>161</v>
      </c>
      <c r="S88" s="26" t="s">
        <v>161</v>
      </c>
      <c r="T88" s="26" t="s">
        <v>161</v>
      </c>
      <c r="U88" s="12">
        <f t="shared" si="22"/>
        <v>0</v>
      </c>
      <c r="V88" s="11">
        <f t="shared" si="23"/>
        <v>45922.517129629632</v>
      </c>
      <c r="W88" s="12">
        <f t="shared" si="24"/>
        <v>5</v>
      </c>
      <c r="X88" s="12">
        <f t="shared" ca="1" si="25"/>
        <v>27.482870370367891</v>
      </c>
      <c r="Y88" s="12">
        <f t="shared" ca="1" si="31"/>
        <v>20</v>
      </c>
      <c r="Z88" s="12">
        <f t="shared" ca="1" si="26"/>
        <v>7.4828703703678912</v>
      </c>
      <c r="AA88" s="12">
        <f t="shared" ca="1" si="27"/>
        <v>20</v>
      </c>
      <c r="AB88" s="12">
        <f t="shared" ca="1" si="28"/>
        <v>15</v>
      </c>
      <c r="AC88" s="13">
        <f t="shared" ca="1" si="29"/>
        <v>-20.482870370367891</v>
      </c>
      <c r="AD88" s="10" t="str">
        <f t="shared" ca="1" si="30"/>
        <v>VENCIDO</v>
      </c>
    </row>
    <row r="89" spans="1:30" x14ac:dyDescent="0.25">
      <c r="A89" s="29">
        <v>23543667</v>
      </c>
      <c r="B89" s="10">
        <f>VLOOKUP(A89,'INGRESO DIARIO'!A:A,1,0)</f>
        <v>23543667</v>
      </c>
      <c r="C89" s="29">
        <v>1</v>
      </c>
      <c r="D89" s="26" t="s">
        <v>1550</v>
      </c>
      <c r="E89" s="26" t="s">
        <v>337</v>
      </c>
      <c r="F89" s="27">
        <v>45919.532141203701</v>
      </c>
      <c r="G89" s="27">
        <v>45919.532164351855</v>
      </c>
      <c r="H89" s="26">
        <v>1037236075</v>
      </c>
      <c r="I89" s="26" t="s">
        <v>1551</v>
      </c>
      <c r="J89" s="26" t="s">
        <v>1578</v>
      </c>
      <c r="K89" s="26" t="s">
        <v>163</v>
      </c>
      <c r="L89" s="26" t="s">
        <v>1554</v>
      </c>
      <c r="M89" s="26" t="s">
        <v>244</v>
      </c>
      <c r="N89" s="26" t="s">
        <v>337</v>
      </c>
      <c r="O89" s="26" t="s">
        <v>161</v>
      </c>
      <c r="P89" s="26" t="s">
        <v>161</v>
      </c>
      <c r="Q89" s="26" t="s">
        <v>161</v>
      </c>
      <c r="R89" s="26" t="s">
        <v>161</v>
      </c>
      <c r="S89" s="26" t="s">
        <v>161</v>
      </c>
      <c r="T89" s="26" t="s">
        <v>161</v>
      </c>
      <c r="U89" s="12">
        <f t="shared" si="22"/>
        <v>0</v>
      </c>
      <c r="V89" s="11">
        <f t="shared" si="23"/>
        <v>45924.532164351855</v>
      </c>
      <c r="W89" s="12">
        <f t="shared" si="24"/>
        <v>5</v>
      </c>
      <c r="X89" s="12">
        <f t="shared" ca="1" si="25"/>
        <v>25.46783564814541</v>
      </c>
      <c r="Y89" s="12">
        <f t="shared" ca="1" si="31"/>
        <v>18</v>
      </c>
      <c r="Z89" s="12">
        <f t="shared" ca="1" si="26"/>
        <v>7.4678356481454102</v>
      </c>
      <c r="AA89" s="12">
        <f t="shared" ca="1" si="27"/>
        <v>18</v>
      </c>
      <c r="AB89" s="12">
        <f t="shared" ca="1" si="28"/>
        <v>13</v>
      </c>
      <c r="AC89" s="13">
        <f t="shared" ca="1" si="29"/>
        <v>-18.46783564814541</v>
      </c>
      <c r="AD89" s="10" t="str">
        <f t="shared" ca="1" si="30"/>
        <v>VENCIDO</v>
      </c>
    </row>
    <row r="90" spans="1:30" x14ac:dyDescent="0.25">
      <c r="A90" s="29">
        <v>23542893</v>
      </c>
      <c r="B90" s="10">
        <f>VLOOKUP(A90,'INGRESO DIARIO'!A:A,1,0)</f>
        <v>23542893</v>
      </c>
      <c r="C90" s="29">
        <v>1</v>
      </c>
      <c r="D90" s="26" t="s">
        <v>1557</v>
      </c>
      <c r="E90" s="26" t="s">
        <v>334</v>
      </c>
      <c r="F90" s="27">
        <v>45918.635254629633</v>
      </c>
      <c r="G90" s="27">
        <v>45918.635277777779</v>
      </c>
      <c r="H90" s="26">
        <v>900608768</v>
      </c>
      <c r="I90" s="26" t="s">
        <v>161</v>
      </c>
      <c r="J90" s="26" t="s">
        <v>1579</v>
      </c>
      <c r="K90" s="26" t="s">
        <v>163</v>
      </c>
      <c r="L90" s="26" t="s">
        <v>1560</v>
      </c>
      <c r="M90" s="26" t="s">
        <v>244</v>
      </c>
      <c r="N90" s="26" t="s">
        <v>342</v>
      </c>
      <c r="O90" s="26" t="s">
        <v>161</v>
      </c>
      <c r="P90" s="26" t="s">
        <v>161</v>
      </c>
      <c r="Q90" s="26" t="s">
        <v>161</v>
      </c>
      <c r="R90" s="26" t="s">
        <v>161</v>
      </c>
      <c r="S90" s="26" t="s">
        <v>161</v>
      </c>
      <c r="T90" s="26" t="s">
        <v>161</v>
      </c>
      <c r="U90" s="12">
        <f t="shared" si="22"/>
        <v>0</v>
      </c>
      <c r="V90" s="11">
        <f t="shared" si="23"/>
        <v>45923.635277777779</v>
      </c>
      <c r="W90" s="12">
        <f t="shared" si="24"/>
        <v>5</v>
      </c>
      <c r="X90" s="12">
        <f t="shared" ca="1" si="25"/>
        <v>26.364722222220735</v>
      </c>
      <c r="Y90" s="12">
        <f t="shared" ca="1" si="31"/>
        <v>19</v>
      </c>
      <c r="Z90" s="12">
        <f t="shared" ca="1" si="26"/>
        <v>7.3647222222207347</v>
      </c>
      <c r="AA90" s="12">
        <f t="shared" ca="1" si="27"/>
        <v>19</v>
      </c>
      <c r="AB90" s="12">
        <f t="shared" ca="1" si="28"/>
        <v>14</v>
      </c>
      <c r="AC90" s="13">
        <f t="shared" ca="1" si="29"/>
        <v>-19.364722222220735</v>
      </c>
      <c r="AD90" s="10" t="str">
        <f t="shared" ca="1" si="30"/>
        <v>VENCIDO</v>
      </c>
    </row>
    <row r="91" spans="1:30" x14ac:dyDescent="0.25">
      <c r="A91" s="29">
        <v>23543062</v>
      </c>
      <c r="B91" s="10">
        <f>VLOOKUP(A91,'INGRESO DIARIO'!A:A,1,0)</f>
        <v>23543062</v>
      </c>
      <c r="C91" s="29">
        <v>1</v>
      </c>
      <c r="D91" s="26" t="s">
        <v>1563</v>
      </c>
      <c r="E91" s="26" t="s">
        <v>336</v>
      </c>
      <c r="F91" s="27">
        <v>45918.82849537037</v>
      </c>
      <c r="G91" s="27">
        <v>45918.828553240739</v>
      </c>
      <c r="H91" s="26">
        <v>800256769</v>
      </c>
      <c r="I91" s="26" t="s">
        <v>161</v>
      </c>
      <c r="J91" s="26" t="s">
        <v>1580</v>
      </c>
      <c r="K91" s="26" t="s">
        <v>163</v>
      </c>
      <c r="L91" s="26" t="s">
        <v>161</v>
      </c>
      <c r="M91" s="26" t="s">
        <v>244</v>
      </c>
      <c r="N91" s="26" t="s">
        <v>350</v>
      </c>
      <c r="O91" s="26" t="s">
        <v>161</v>
      </c>
      <c r="P91" s="26" t="s">
        <v>161</v>
      </c>
      <c r="Q91" s="26" t="s">
        <v>161</v>
      </c>
      <c r="R91" s="26" t="s">
        <v>161</v>
      </c>
      <c r="S91" s="26" t="s">
        <v>161</v>
      </c>
      <c r="T91" s="26" t="s">
        <v>161</v>
      </c>
      <c r="U91" s="12">
        <f t="shared" si="22"/>
        <v>0</v>
      </c>
      <c r="V91" s="11">
        <f t="shared" si="23"/>
        <v>45923.828553240739</v>
      </c>
      <c r="W91" s="12">
        <f t="shared" si="24"/>
        <v>5</v>
      </c>
      <c r="X91" s="12">
        <f t="shared" ca="1" si="25"/>
        <v>26.171446759261016</v>
      </c>
      <c r="Y91" s="12">
        <f t="shared" ca="1" si="31"/>
        <v>19</v>
      </c>
      <c r="Z91" s="12">
        <f t="shared" ca="1" si="26"/>
        <v>7.1714467592610163</v>
      </c>
      <c r="AA91" s="12">
        <f t="shared" ca="1" si="27"/>
        <v>19</v>
      </c>
      <c r="AB91" s="12">
        <f t="shared" ca="1" si="28"/>
        <v>14</v>
      </c>
      <c r="AC91" s="13">
        <f t="shared" ca="1" si="29"/>
        <v>-19.171446759261016</v>
      </c>
      <c r="AD91" s="10" t="str">
        <f t="shared" ca="1" si="30"/>
        <v>VENCIDO</v>
      </c>
    </row>
    <row r="92" spans="1:30" x14ac:dyDescent="0.25">
      <c r="A92" s="29">
        <v>23540210</v>
      </c>
      <c r="B92" s="10">
        <f>VLOOKUP(A92,'INGRESO DIARIO'!A:A,1,0)</f>
        <v>23540210</v>
      </c>
      <c r="C92" s="10">
        <v>1</v>
      </c>
      <c r="D92" s="28" t="s">
        <v>925</v>
      </c>
      <c r="E92" s="26" t="s">
        <v>334</v>
      </c>
      <c r="F92" s="27">
        <v>45916.291863425926</v>
      </c>
      <c r="G92" s="27">
        <v>45916.291898148149</v>
      </c>
      <c r="H92" s="26">
        <v>10010594</v>
      </c>
      <c r="I92" s="26" t="s">
        <v>847</v>
      </c>
      <c r="J92" s="26" t="s">
        <v>295</v>
      </c>
      <c r="K92" s="26" t="s">
        <v>163</v>
      </c>
      <c r="L92" s="26" t="s">
        <v>849</v>
      </c>
      <c r="M92" s="26" t="s">
        <v>24</v>
      </c>
      <c r="N92" s="26" t="s">
        <v>342</v>
      </c>
      <c r="O92" s="26" t="s">
        <v>1589</v>
      </c>
      <c r="P92" s="54">
        <v>45923</v>
      </c>
      <c r="Q92" s="26" t="s">
        <v>161</v>
      </c>
      <c r="R92" s="26" t="s">
        <v>340</v>
      </c>
      <c r="S92" s="26" t="s">
        <v>161</v>
      </c>
      <c r="T92" s="26"/>
      <c r="U92" s="12">
        <f t="shared" si="22"/>
        <v>0</v>
      </c>
      <c r="V92" s="11">
        <f t="shared" si="23"/>
        <v>45921.291898148149</v>
      </c>
      <c r="W92" s="12">
        <f t="shared" si="24"/>
        <v>5</v>
      </c>
      <c r="X92" s="12">
        <f t="shared" ca="1" si="25"/>
        <v>28.708101851851097</v>
      </c>
      <c r="Y92" s="12">
        <f t="shared" ca="1" si="31"/>
        <v>21</v>
      </c>
      <c r="Z92" s="12">
        <f t="shared" ca="1" si="26"/>
        <v>7.7081018518510973</v>
      </c>
      <c r="AA92" s="12">
        <f t="shared" ca="1" si="27"/>
        <v>21</v>
      </c>
      <c r="AB92" s="12">
        <f t="shared" ca="1" si="28"/>
        <v>16</v>
      </c>
      <c r="AC92" s="13">
        <f t="shared" ca="1" si="29"/>
        <v>-21.708101851851097</v>
      </c>
      <c r="AD92" s="10" t="str">
        <f t="shared" ca="1" si="30"/>
        <v>VENCIDO</v>
      </c>
    </row>
    <row r="93" spans="1:30" x14ac:dyDescent="0.25">
      <c r="A93" s="29">
        <v>23540346</v>
      </c>
      <c r="B93" s="10">
        <f>VLOOKUP(A93,'INGRESO DIARIO'!A:A,1,0)</f>
        <v>23540346</v>
      </c>
      <c r="C93" s="10">
        <v>1</v>
      </c>
      <c r="D93" s="26" t="s">
        <v>853</v>
      </c>
      <c r="E93" s="26" t="s">
        <v>334</v>
      </c>
      <c r="F93" s="27">
        <v>45916.346307870372</v>
      </c>
      <c r="G93" s="27">
        <v>45916.346342592595</v>
      </c>
      <c r="H93" s="26">
        <v>80721600</v>
      </c>
      <c r="I93" s="26" t="s">
        <v>854</v>
      </c>
      <c r="J93" s="26" t="s">
        <v>906</v>
      </c>
      <c r="K93" s="26" t="s">
        <v>163</v>
      </c>
      <c r="L93" s="26" t="s">
        <v>855</v>
      </c>
      <c r="M93" s="26" t="s">
        <v>24</v>
      </c>
      <c r="N93" s="26" t="s">
        <v>342</v>
      </c>
      <c r="O93" s="26" t="s">
        <v>1589</v>
      </c>
      <c r="P93" s="54">
        <v>45923</v>
      </c>
      <c r="Q93" s="26" t="s">
        <v>161</v>
      </c>
      <c r="R93" s="26" t="s">
        <v>340</v>
      </c>
      <c r="S93" s="26" t="s">
        <v>161</v>
      </c>
      <c r="T93" s="26"/>
      <c r="U93" s="12">
        <f t="shared" si="22"/>
        <v>0</v>
      </c>
      <c r="V93" s="11">
        <f t="shared" si="23"/>
        <v>45921.346342592595</v>
      </c>
      <c r="W93" s="12">
        <f t="shared" si="24"/>
        <v>5</v>
      </c>
      <c r="X93" s="12">
        <f t="shared" ca="1" si="25"/>
        <v>28.653657407405262</v>
      </c>
      <c r="Y93" s="12">
        <f t="shared" ca="1" si="31"/>
        <v>21</v>
      </c>
      <c r="Z93" s="12">
        <f t="shared" ca="1" si="26"/>
        <v>7.6536574074052623</v>
      </c>
      <c r="AA93" s="12">
        <f t="shared" ca="1" si="27"/>
        <v>21</v>
      </c>
      <c r="AB93" s="12">
        <f t="shared" ca="1" si="28"/>
        <v>16</v>
      </c>
      <c r="AC93" s="13">
        <f t="shared" ca="1" si="29"/>
        <v>-21.653657407405262</v>
      </c>
      <c r="AD93" s="10" t="str">
        <f t="shared" ca="1" si="30"/>
        <v>VENCIDO</v>
      </c>
    </row>
    <row r="94" spans="1:30" x14ac:dyDescent="0.25">
      <c r="A94" s="29">
        <v>23539650</v>
      </c>
      <c r="B94" s="10">
        <f>VLOOKUP(A94,'INGRESO DIARIO'!A:A,1,0)</f>
        <v>23539650</v>
      </c>
      <c r="C94" s="10">
        <v>1</v>
      </c>
      <c r="D94" s="26" t="s">
        <v>749</v>
      </c>
      <c r="E94" s="26" t="s">
        <v>334</v>
      </c>
      <c r="F94" s="27">
        <v>45915.591157407405</v>
      </c>
      <c r="G94" s="27">
        <v>45915.591192129628</v>
      </c>
      <c r="H94" s="26">
        <v>71677808</v>
      </c>
      <c r="I94" s="26" t="s">
        <v>750</v>
      </c>
      <c r="J94" s="26" t="s">
        <v>788</v>
      </c>
      <c r="K94" s="26" t="s">
        <v>163</v>
      </c>
      <c r="L94" s="26" t="s">
        <v>751</v>
      </c>
      <c r="M94" s="26" t="s">
        <v>24</v>
      </c>
      <c r="N94" s="26" t="s">
        <v>342</v>
      </c>
      <c r="O94" s="26" t="s">
        <v>1589</v>
      </c>
      <c r="P94" s="54">
        <v>45923</v>
      </c>
      <c r="Q94" s="26" t="s">
        <v>161</v>
      </c>
      <c r="R94" s="26" t="s">
        <v>340</v>
      </c>
      <c r="S94" s="26" t="s">
        <v>161</v>
      </c>
      <c r="T94" s="26"/>
      <c r="U94" s="12">
        <f t="shared" si="22"/>
        <v>0</v>
      </c>
      <c r="V94" s="11">
        <f t="shared" si="23"/>
        <v>45920.591192129628</v>
      </c>
      <c r="W94" s="12">
        <f t="shared" si="24"/>
        <v>5</v>
      </c>
      <c r="X94" s="12">
        <f t="shared" ca="1" si="25"/>
        <v>29.408807870371675</v>
      </c>
      <c r="Y94" s="12">
        <f t="shared" ca="1" si="31"/>
        <v>22</v>
      </c>
      <c r="Z94" s="12">
        <f t="shared" ca="1" si="26"/>
        <v>7.4088078703716747</v>
      </c>
      <c r="AA94" s="12">
        <f t="shared" ca="1" si="27"/>
        <v>22</v>
      </c>
      <c r="AB94" s="12">
        <f t="shared" ca="1" si="28"/>
        <v>17</v>
      </c>
      <c r="AC94" s="13">
        <f t="shared" ca="1" si="29"/>
        <v>-22.408807870371675</v>
      </c>
      <c r="AD94" s="10" t="str">
        <f t="shared" ca="1" si="30"/>
        <v>VENCIDO</v>
      </c>
    </row>
    <row r="95" spans="1:30" x14ac:dyDescent="0.25">
      <c r="A95" s="29">
        <v>23539297</v>
      </c>
      <c r="B95" s="10">
        <f>VLOOKUP(A95,'INGRESO DIARIO'!A:A,1,0)</f>
        <v>23539297</v>
      </c>
      <c r="C95" s="10">
        <v>1</v>
      </c>
      <c r="D95" s="26" t="s">
        <v>766</v>
      </c>
      <c r="E95" s="26" t="s">
        <v>334</v>
      </c>
      <c r="F95" s="27">
        <v>45915.424722222226</v>
      </c>
      <c r="G95" s="27">
        <v>45915.424756944441</v>
      </c>
      <c r="H95" s="26">
        <v>70878769</v>
      </c>
      <c r="I95" s="26" t="s">
        <v>767</v>
      </c>
      <c r="J95" s="26" t="s">
        <v>795</v>
      </c>
      <c r="K95" s="26" t="s">
        <v>163</v>
      </c>
      <c r="L95" s="26" t="s">
        <v>161</v>
      </c>
      <c r="M95" s="26" t="s">
        <v>24</v>
      </c>
      <c r="N95" s="26" t="s">
        <v>342</v>
      </c>
      <c r="O95" s="26" t="s">
        <v>1589</v>
      </c>
      <c r="P95" s="54">
        <v>45923</v>
      </c>
      <c r="Q95" s="26" t="s">
        <v>161</v>
      </c>
      <c r="R95" s="26" t="s">
        <v>340</v>
      </c>
      <c r="S95" s="26" t="s">
        <v>161</v>
      </c>
      <c r="T95" s="26"/>
      <c r="U95" s="12">
        <f t="shared" si="22"/>
        <v>0</v>
      </c>
      <c r="V95" s="11">
        <f t="shared" si="23"/>
        <v>45920.424756944441</v>
      </c>
      <c r="W95" s="12">
        <f t="shared" si="24"/>
        <v>5</v>
      </c>
      <c r="X95" s="12">
        <f t="shared" ca="1" si="25"/>
        <v>29.575243055558531</v>
      </c>
      <c r="Y95" s="12">
        <f t="shared" ca="1" si="31"/>
        <v>22</v>
      </c>
      <c r="Z95" s="12">
        <f t="shared" ca="1" si="26"/>
        <v>7.5752430555585306</v>
      </c>
      <c r="AA95" s="12">
        <f t="shared" ca="1" si="27"/>
        <v>22</v>
      </c>
      <c r="AB95" s="12">
        <f t="shared" ca="1" si="28"/>
        <v>17</v>
      </c>
      <c r="AC95" s="13">
        <f t="shared" ca="1" si="29"/>
        <v>-22.575243055558531</v>
      </c>
      <c r="AD95" s="10" t="str">
        <f t="shared" ca="1" si="30"/>
        <v>VENCIDO</v>
      </c>
    </row>
    <row r="96" spans="1:30" x14ac:dyDescent="0.25">
      <c r="A96" s="29">
        <v>23538565</v>
      </c>
      <c r="B96" s="10">
        <f>VLOOKUP(A96,'INGRESO DIARIO'!A:A,1,0)</f>
        <v>23538565</v>
      </c>
      <c r="C96" s="10">
        <v>1</v>
      </c>
      <c r="D96" s="26" t="s">
        <v>773</v>
      </c>
      <c r="E96" s="26" t="s">
        <v>334</v>
      </c>
      <c r="F96" s="27">
        <v>45913.547129629631</v>
      </c>
      <c r="G96" s="27">
        <v>45913.547152777777</v>
      </c>
      <c r="H96" s="26">
        <v>21500494</v>
      </c>
      <c r="I96" s="26" t="s">
        <v>774</v>
      </c>
      <c r="J96" s="26" t="s">
        <v>798</v>
      </c>
      <c r="K96" s="26" t="s">
        <v>163</v>
      </c>
      <c r="L96" s="26" t="s">
        <v>775</v>
      </c>
      <c r="M96" s="26" t="s">
        <v>24</v>
      </c>
      <c r="N96" s="26" t="s">
        <v>342</v>
      </c>
      <c r="O96" s="26" t="s">
        <v>1589</v>
      </c>
      <c r="P96" s="54">
        <v>45923</v>
      </c>
      <c r="Q96" s="26" t="s">
        <v>161</v>
      </c>
      <c r="R96" s="26" t="s">
        <v>340</v>
      </c>
      <c r="S96" s="26" t="s">
        <v>161</v>
      </c>
      <c r="T96" s="26"/>
      <c r="U96" s="12">
        <f t="shared" si="22"/>
        <v>0</v>
      </c>
      <c r="V96" s="11">
        <f t="shared" si="23"/>
        <v>45918.547152777777</v>
      </c>
      <c r="W96" s="12">
        <f t="shared" si="24"/>
        <v>5</v>
      </c>
      <c r="X96" s="12">
        <f t="shared" ca="1" si="25"/>
        <v>31.452847222222772</v>
      </c>
      <c r="Y96" s="12">
        <f t="shared" ca="1" si="31"/>
        <v>22</v>
      </c>
      <c r="Z96" s="12">
        <f t="shared" ca="1" si="26"/>
        <v>9.452847222222772</v>
      </c>
      <c r="AA96" s="12">
        <f t="shared" ca="1" si="27"/>
        <v>22</v>
      </c>
      <c r="AB96" s="12">
        <f t="shared" ca="1" si="28"/>
        <v>17</v>
      </c>
      <c r="AC96" s="13">
        <f t="shared" ca="1" si="29"/>
        <v>-24.452847222222772</v>
      </c>
      <c r="AD96" s="10" t="str">
        <f t="shared" ca="1" si="30"/>
        <v>VENCIDO</v>
      </c>
    </row>
    <row r="97" spans="1:30" x14ac:dyDescent="0.25">
      <c r="A97" s="29">
        <v>23539875</v>
      </c>
      <c r="B97" s="10">
        <f>VLOOKUP(A97,'INGRESO DIARIO'!A:A,1,0)</f>
        <v>23539875</v>
      </c>
      <c r="C97" s="10">
        <v>1</v>
      </c>
      <c r="D97" s="26" t="s">
        <v>846</v>
      </c>
      <c r="E97" s="26" t="s">
        <v>334</v>
      </c>
      <c r="F97" s="27">
        <v>45915.702604166669</v>
      </c>
      <c r="G97" s="27">
        <v>45915.702638888892</v>
      </c>
      <c r="H97" s="26">
        <v>10010594</v>
      </c>
      <c r="I97" s="26" t="s">
        <v>847</v>
      </c>
      <c r="J97" s="26" t="s">
        <v>295</v>
      </c>
      <c r="K97" s="26" t="s">
        <v>163</v>
      </c>
      <c r="L97" s="26" t="s">
        <v>848</v>
      </c>
      <c r="M97" s="26" t="s">
        <v>24</v>
      </c>
      <c r="N97" s="26" t="s">
        <v>342</v>
      </c>
      <c r="O97" s="26" t="s">
        <v>1589</v>
      </c>
      <c r="P97" s="54">
        <v>45923</v>
      </c>
      <c r="Q97" s="26" t="s">
        <v>161</v>
      </c>
      <c r="R97" s="26" t="s">
        <v>340</v>
      </c>
      <c r="S97" s="26" t="s">
        <v>161</v>
      </c>
      <c r="T97" s="26"/>
      <c r="U97" s="12">
        <f t="shared" si="22"/>
        <v>0</v>
      </c>
      <c r="V97" s="11">
        <f t="shared" si="23"/>
        <v>45920.702638888892</v>
      </c>
      <c r="W97" s="12">
        <f t="shared" si="24"/>
        <v>5</v>
      </c>
      <c r="X97" s="12">
        <f t="shared" ca="1" si="25"/>
        <v>29.29736111110833</v>
      </c>
      <c r="Y97" s="12">
        <f t="shared" ca="1" si="31"/>
        <v>22</v>
      </c>
      <c r="Z97" s="12">
        <f t="shared" ca="1" si="26"/>
        <v>7.2973611111083301</v>
      </c>
      <c r="AA97" s="12">
        <f t="shared" ca="1" si="27"/>
        <v>22</v>
      </c>
      <c r="AB97" s="12">
        <f t="shared" ca="1" si="28"/>
        <v>17</v>
      </c>
      <c r="AC97" s="13">
        <f t="shared" ca="1" si="29"/>
        <v>-22.29736111110833</v>
      </c>
      <c r="AD97" s="10" t="str">
        <f t="shared" ca="1" si="30"/>
        <v>VENCIDO</v>
      </c>
    </row>
    <row r="98" spans="1:30" x14ac:dyDescent="0.25">
      <c r="A98" s="29">
        <v>23540668</v>
      </c>
      <c r="B98" s="10">
        <f>VLOOKUP(A98,'INGRESO DIARIO'!A:A,1,0)</f>
        <v>23540668</v>
      </c>
      <c r="C98" s="10">
        <v>1</v>
      </c>
      <c r="D98" s="26" t="s">
        <v>843</v>
      </c>
      <c r="E98" s="26" t="s">
        <v>334</v>
      </c>
      <c r="F98" s="27">
        <v>45916.471666666665</v>
      </c>
      <c r="G98" s="27">
        <v>45916.471701388888</v>
      </c>
      <c r="H98" s="26">
        <v>70909315</v>
      </c>
      <c r="I98" s="26" t="s">
        <v>844</v>
      </c>
      <c r="J98" s="26" t="s">
        <v>905</v>
      </c>
      <c r="K98" s="26" t="s">
        <v>163</v>
      </c>
      <c r="L98" s="26" t="s">
        <v>845</v>
      </c>
      <c r="M98" s="26" t="s">
        <v>24</v>
      </c>
      <c r="N98" s="26" t="s">
        <v>342</v>
      </c>
      <c r="O98" s="26" t="s">
        <v>1589</v>
      </c>
      <c r="P98" s="54">
        <v>45922</v>
      </c>
      <c r="Q98" s="26" t="s">
        <v>161</v>
      </c>
      <c r="R98" s="26" t="s">
        <v>340</v>
      </c>
      <c r="S98" s="26" t="s">
        <v>161</v>
      </c>
      <c r="T98" s="26"/>
      <c r="U98" s="12">
        <f t="shared" si="22"/>
        <v>0</v>
      </c>
      <c r="V98" s="11">
        <f t="shared" si="23"/>
        <v>45921.471701388888</v>
      </c>
      <c r="W98" s="12">
        <f t="shared" si="24"/>
        <v>5</v>
      </c>
      <c r="X98" s="12">
        <f t="shared" ca="1" si="25"/>
        <v>28.528298611112405</v>
      </c>
      <c r="Y98" s="12">
        <f t="shared" ca="1" si="31"/>
        <v>21</v>
      </c>
      <c r="Z98" s="12">
        <f t="shared" ca="1" si="26"/>
        <v>7.5282986111124046</v>
      </c>
      <c r="AA98" s="12">
        <f t="shared" ca="1" si="27"/>
        <v>21</v>
      </c>
      <c r="AB98" s="12">
        <f t="shared" ca="1" si="28"/>
        <v>16</v>
      </c>
      <c r="AC98" s="13">
        <f t="shared" ca="1" si="29"/>
        <v>-21.528298611112405</v>
      </c>
      <c r="AD98" s="10" t="str">
        <f t="shared" ca="1" si="30"/>
        <v>VENCIDO</v>
      </c>
    </row>
    <row r="99" spans="1:30" x14ac:dyDescent="0.25">
      <c r="A99" s="29">
        <v>23535778</v>
      </c>
      <c r="B99" s="10" t="e">
        <f>VLOOKUP(A99,'INGRESO DIARIO'!A:A,1,0)</f>
        <v>#N/A</v>
      </c>
      <c r="C99" s="10">
        <v>1</v>
      </c>
      <c r="D99" s="26" t="s">
        <v>576</v>
      </c>
      <c r="E99" s="26" t="s">
        <v>334</v>
      </c>
      <c r="F99" s="27">
        <v>45910.507650462961</v>
      </c>
      <c r="G99" s="27">
        <v>45910.507685185185</v>
      </c>
      <c r="H99" s="26">
        <v>71385756</v>
      </c>
      <c r="I99" s="26" t="s">
        <v>577</v>
      </c>
      <c r="J99" s="26" t="s">
        <v>609</v>
      </c>
      <c r="K99" s="26" t="s">
        <v>163</v>
      </c>
      <c r="L99" s="26" t="s">
        <v>578</v>
      </c>
      <c r="M99" s="26" t="s">
        <v>244</v>
      </c>
      <c r="N99" s="26" t="s">
        <v>519</v>
      </c>
      <c r="O99" s="26" t="s">
        <v>161</v>
      </c>
      <c r="P99" s="54">
        <v>45922</v>
      </c>
      <c r="Q99" s="26" t="s">
        <v>161</v>
      </c>
      <c r="R99" s="26" t="s">
        <v>1585</v>
      </c>
      <c r="S99" s="26" t="s">
        <v>1587</v>
      </c>
      <c r="T99" s="26" t="s">
        <v>161</v>
      </c>
      <c r="U99" s="12">
        <f t="shared" si="22"/>
        <v>0</v>
      </c>
      <c r="V99" s="11">
        <f t="shared" si="23"/>
        <v>45915.507685185185</v>
      </c>
      <c r="W99" s="12">
        <f t="shared" si="24"/>
        <v>5</v>
      </c>
      <c r="X99" s="12">
        <f t="shared" ca="1" si="25"/>
        <v>34.492314814815472</v>
      </c>
      <c r="Y99" s="12">
        <f t="shared" ca="1" si="31"/>
        <v>25</v>
      </c>
      <c r="Z99" s="12">
        <f t="shared" ca="1" si="26"/>
        <v>9.4923148148154723</v>
      </c>
      <c r="AA99" s="12">
        <f t="shared" ca="1" si="27"/>
        <v>25</v>
      </c>
      <c r="AB99" s="12">
        <f t="shared" ca="1" si="28"/>
        <v>20</v>
      </c>
      <c r="AC99" s="13">
        <f t="shared" ca="1" si="29"/>
        <v>-27.492314814815472</v>
      </c>
      <c r="AD99" s="10" t="str">
        <f t="shared" ca="1" si="30"/>
        <v>VENCIDO</v>
      </c>
    </row>
    <row r="100" spans="1:30" x14ac:dyDescent="0.25">
      <c r="A100" s="29">
        <v>23540386</v>
      </c>
      <c r="B100" s="10">
        <f>VLOOKUP(A100,'INGRESO DIARIO'!A:A,1,0)</f>
        <v>23540386</v>
      </c>
      <c r="C100" s="10">
        <v>1</v>
      </c>
      <c r="D100" s="26" t="s">
        <v>850</v>
      </c>
      <c r="E100" s="26" t="s">
        <v>334</v>
      </c>
      <c r="F100" s="27">
        <v>45916.367118055554</v>
      </c>
      <c r="G100" s="27">
        <v>45916.367152777777</v>
      </c>
      <c r="H100" s="26">
        <v>70569783</v>
      </c>
      <c r="I100" s="26" t="s">
        <v>851</v>
      </c>
      <c r="J100" s="26" t="s">
        <v>905</v>
      </c>
      <c r="K100" s="26" t="s">
        <v>163</v>
      </c>
      <c r="L100" s="26" t="s">
        <v>852</v>
      </c>
      <c r="M100" s="26" t="s">
        <v>24</v>
      </c>
      <c r="N100" s="26" t="s">
        <v>342</v>
      </c>
      <c r="O100" s="26" t="s">
        <v>1589</v>
      </c>
      <c r="P100" s="54">
        <v>45922</v>
      </c>
      <c r="Q100" s="26" t="s">
        <v>161</v>
      </c>
      <c r="R100" s="26" t="s">
        <v>340</v>
      </c>
      <c r="S100" s="26" t="s">
        <v>161</v>
      </c>
      <c r="T100" s="26"/>
      <c r="U100" s="12">
        <f t="shared" si="22"/>
        <v>0</v>
      </c>
      <c r="V100" s="11">
        <f t="shared" si="23"/>
        <v>45921.367152777777</v>
      </c>
      <c r="W100" s="12">
        <f t="shared" si="24"/>
        <v>5</v>
      </c>
      <c r="X100" s="12">
        <f t="shared" ca="1" si="25"/>
        <v>28.632847222223063</v>
      </c>
      <c r="Y100" s="12">
        <f t="shared" ca="1" si="31"/>
        <v>21</v>
      </c>
      <c r="Z100" s="12">
        <f t="shared" ca="1" si="26"/>
        <v>7.632847222223063</v>
      </c>
      <c r="AA100" s="12">
        <f t="shared" ca="1" si="27"/>
        <v>21</v>
      </c>
      <c r="AB100" s="12">
        <f t="shared" ca="1" si="28"/>
        <v>16</v>
      </c>
      <c r="AC100" s="13">
        <f t="shared" ca="1" si="29"/>
        <v>-21.632847222223063</v>
      </c>
      <c r="AD100" s="10" t="str">
        <f t="shared" ca="1" si="30"/>
        <v>VENCIDO</v>
      </c>
    </row>
    <row r="101" spans="1:30" x14ac:dyDescent="0.25">
      <c r="A101" s="29">
        <v>23539117</v>
      </c>
      <c r="B101" s="10">
        <f>VLOOKUP(A101,'INGRESO DIARIO'!A:A,1,0)</f>
        <v>23539117</v>
      </c>
      <c r="C101" s="10">
        <v>1</v>
      </c>
      <c r="D101" s="26" t="s">
        <v>739</v>
      </c>
      <c r="E101" s="26" t="s">
        <v>334</v>
      </c>
      <c r="F101" s="27">
        <v>45915.345092592594</v>
      </c>
      <c r="G101" s="27">
        <v>45915.345127314817</v>
      </c>
      <c r="H101" s="26">
        <v>811017639</v>
      </c>
      <c r="I101" s="26" t="s">
        <v>161</v>
      </c>
      <c r="J101" s="26" t="s">
        <v>784</v>
      </c>
      <c r="K101" s="26" t="s">
        <v>163</v>
      </c>
      <c r="L101" s="26" t="s">
        <v>740</v>
      </c>
      <c r="M101" s="26" t="s">
        <v>24</v>
      </c>
      <c r="N101" s="26" t="s">
        <v>342</v>
      </c>
      <c r="O101" s="26" t="s">
        <v>1589</v>
      </c>
      <c r="P101" s="54">
        <v>45922</v>
      </c>
      <c r="Q101" s="26" t="s">
        <v>161</v>
      </c>
      <c r="R101" s="26" t="s">
        <v>340</v>
      </c>
      <c r="S101" s="26" t="s">
        <v>161</v>
      </c>
      <c r="T101" s="26"/>
      <c r="U101" s="12">
        <f t="shared" si="22"/>
        <v>0</v>
      </c>
      <c r="V101" s="11">
        <f t="shared" si="23"/>
        <v>45920.345127314817</v>
      </c>
      <c r="W101" s="12">
        <f t="shared" si="24"/>
        <v>5</v>
      </c>
      <c r="X101" s="12">
        <f t="shared" ca="1" si="25"/>
        <v>29.654872685183364</v>
      </c>
      <c r="Y101" s="12">
        <f t="shared" ca="1" si="31"/>
        <v>22</v>
      </c>
      <c r="Z101" s="12">
        <f t="shared" ca="1" si="26"/>
        <v>7.6548726851833635</v>
      </c>
      <c r="AA101" s="12">
        <f t="shared" ca="1" si="27"/>
        <v>22</v>
      </c>
      <c r="AB101" s="12">
        <f t="shared" ca="1" si="28"/>
        <v>17</v>
      </c>
      <c r="AC101" s="13">
        <f t="shared" ca="1" si="29"/>
        <v>-22.654872685183364</v>
      </c>
      <c r="AD101" s="10" t="str">
        <f t="shared" ca="1" si="30"/>
        <v>VENCIDO</v>
      </c>
    </row>
    <row r="102" spans="1:30" x14ac:dyDescent="0.25">
      <c r="A102" s="29">
        <v>23539501</v>
      </c>
      <c r="B102" s="10">
        <f>VLOOKUP(A102,'INGRESO DIARIO'!A:A,1,0)</f>
        <v>23539501</v>
      </c>
      <c r="C102" s="10">
        <v>1</v>
      </c>
      <c r="D102" s="26" t="s">
        <v>746</v>
      </c>
      <c r="E102" s="26" t="s">
        <v>334</v>
      </c>
      <c r="F102" s="27">
        <v>45915.482824074075</v>
      </c>
      <c r="G102" s="27">
        <v>45915.482847222222</v>
      </c>
      <c r="H102" s="26">
        <v>32559258</v>
      </c>
      <c r="I102" s="26" t="s">
        <v>747</v>
      </c>
      <c r="J102" s="26" t="s">
        <v>787</v>
      </c>
      <c r="K102" s="26" t="s">
        <v>163</v>
      </c>
      <c r="L102" s="26" t="s">
        <v>748</v>
      </c>
      <c r="M102" s="26" t="s">
        <v>24</v>
      </c>
      <c r="N102" s="26" t="s">
        <v>342</v>
      </c>
      <c r="O102" s="26" t="s">
        <v>1589</v>
      </c>
      <c r="P102" s="54">
        <v>45922</v>
      </c>
      <c r="Q102" s="26" t="s">
        <v>161</v>
      </c>
      <c r="R102" s="26" t="s">
        <v>340</v>
      </c>
      <c r="S102" s="26" t="s">
        <v>161</v>
      </c>
      <c r="T102" s="26"/>
      <c r="U102" s="12">
        <f t="shared" si="22"/>
        <v>0</v>
      </c>
      <c r="V102" s="11">
        <f t="shared" si="23"/>
        <v>45920.482847222222</v>
      </c>
      <c r="W102" s="12">
        <f t="shared" si="24"/>
        <v>5</v>
      </c>
      <c r="X102" s="12">
        <f t="shared" ca="1" si="25"/>
        <v>29.517152777778392</v>
      </c>
      <c r="Y102" s="12">
        <f t="shared" ca="1" si="31"/>
        <v>22</v>
      </c>
      <c r="Z102" s="12">
        <f t="shared" ca="1" si="26"/>
        <v>7.5171527777783922</v>
      </c>
      <c r="AA102" s="12">
        <f t="shared" ca="1" si="27"/>
        <v>22</v>
      </c>
      <c r="AB102" s="12">
        <f t="shared" ca="1" si="28"/>
        <v>17</v>
      </c>
      <c r="AC102" s="13">
        <f t="shared" ca="1" si="29"/>
        <v>-22.517152777778392</v>
      </c>
      <c r="AD102" s="10" t="str">
        <f t="shared" ca="1" si="30"/>
        <v>VENCIDO</v>
      </c>
    </row>
    <row r="103" spans="1:30" x14ac:dyDescent="0.25">
      <c r="A103" s="29">
        <v>23539770</v>
      </c>
      <c r="B103" s="10">
        <f>VLOOKUP(A103,'INGRESO DIARIO'!A:A,1,0)</f>
        <v>23539770</v>
      </c>
      <c r="C103" s="10">
        <v>1</v>
      </c>
      <c r="D103" s="26" t="s">
        <v>840</v>
      </c>
      <c r="E103" s="26" t="s">
        <v>334</v>
      </c>
      <c r="F103" s="27">
        <v>45915.650069444448</v>
      </c>
      <c r="G103" s="27">
        <v>45915.650092592594</v>
      </c>
      <c r="H103" s="26">
        <v>43570161</v>
      </c>
      <c r="I103" s="26" t="s">
        <v>841</v>
      </c>
      <c r="J103" s="26" t="s">
        <v>904</v>
      </c>
      <c r="K103" s="26" t="s">
        <v>163</v>
      </c>
      <c r="L103" s="26" t="s">
        <v>842</v>
      </c>
      <c r="M103" s="26" t="s">
        <v>24</v>
      </c>
      <c r="N103" s="26" t="s">
        <v>342</v>
      </c>
      <c r="O103" s="26" t="s">
        <v>1589</v>
      </c>
      <c r="P103" s="54">
        <v>45922</v>
      </c>
      <c r="Q103" s="26" t="s">
        <v>161</v>
      </c>
      <c r="R103" s="26" t="s">
        <v>340</v>
      </c>
      <c r="S103" s="26" t="s">
        <v>161</v>
      </c>
      <c r="T103" s="26"/>
      <c r="U103" s="12">
        <f t="shared" si="22"/>
        <v>0</v>
      </c>
      <c r="V103" s="11">
        <f t="shared" si="23"/>
        <v>45920.650092592594</v>
      </c>
      <c r="W103" s="12">
        <f t="shared" si="24"/>
        <v>5</v>
      </c>
      <c r="X103" s="12">
        <f t="shared" ca="1" si="25"/>
        <v>29.349907407406135</v>
      </c>
      <c r="Y103" s="12">
        <f t="shared" ca="1" si="31"/>
        <v>22</v>
      </c>
      <c r="Z103" s="12">
        <f t="shared" ca="1" si="26"/>
        <v>7.3499074074061355</v>
      </c>
      <c r="AA103" s="12">
        <f t="shared" ca="1" si="27"/>
        <v>22</v>
      </c>
      <c r="AB103" s="12">
        <f t="shared" ca="1" si="28"/>
        <v>17</v>
      </c>
      <c r="AC103" s="13">
        <f t="shared" ca="1" si="29"/>
        <v>-22.349907407406135</v>
      </c>
      <c r="AD103" s="10" t="str">
        <f t="shared" ca="1" si="30"/>
        <v>VENCIDO</v>
      </c>
    </row>
    <row r="104" spans="1:30" x14ac:dyDescent="0.25">
      <c r="A104" s="29">
        <v>23541743</v>
      </c>
      <c r="B104" s="10">
        <f>VLOOKUP(A104,'INGRESO DIARIO'!A:A,1,0)</f>
        <v>23541743</v>
      </c>
      <c r="C104" s="29">
        <v>1</v>
      </c>
      <c r="D104" s="26" t="s">
        <v>1197</v>
      </c>
      <c r="E104" s="26" t="s">
        <v>334</v>
      </c>
      <c r="F104" s="27">
        <v>45917.635694444441</v>
      </c>
      <c r="G104" s="27">
        <v>45917.635740740741</v>
      </c>
      <c r="H104" s="26">
        <v>15327603</v>
      </c>
      <c r="I104" s="26" t="s">
        <v>1198</v>
      </c>
      <c r="J104" s="26" t="s">
        <v>1439</v>
      </c>
      <c r="K104" s="26" t="s">
        <v>163</v>
      </c>
      <c r="L104" s="26" t="s">
        <v>1199</v>
      </c>
      <c r="M104" s="26" t="s">
        <v>24</v>
      </c>
      <c r="N104" s="26" t="s">
        <v>342</v>
      </c>
      <c r="O104" s="26" t="s">
        <v>1589</v>
      </c>
      <c r="P104" s="54">
        <v>45922</v>
      </c>
      <c r="Q104" s="26" t="s">
        <v>161</v>
      </c>
      <c r="R104" s="26" t="s">
        <v>340</v>
      </c>
      <c r="S104" s="26" t="s">
        <v>161</v>
      </c>
      <c r="T104" s="26" t="s">
        <v>161</v>
      </c>
      <c r="U104" s="12">
        <f t="shared" si="22"/>
        <v>0</v>
      </c>
      <c r="V104" s="11">
        <f t="shared" si="23"/>
        <v>45922.635740740741</v>
      </c>
      <c r="W104" s="12">
        <f t="shared" si="24"/>
        <v>5</v>
      </c>
      <c r="X104" s="12">
        <f t="shared" ca="1" si="25"/>
        <v>27.364259259258688</v>
      </c>
      <c r="Y104" s="12">
        <f t="shared" ca="1" si="31"/>
        <v>20</v>
      </c>
      <c r="Z104" s="12">
        <f t="shared" ca="1" si="26"/>
        <v>7.364259259258688</v>
      </c>
      <c r="AA104" s="12">
        <f t="shared" ca="1" si="27"/>
        <v>20</v>
      </c>
      <c r="AB104" s="12">
        <f t="shared" ca="1" si="28"/>
        <v>15</v>
      </c>
      <c r="AC104" s="13">
        <f t="shared" ca="1" si="29"/>
        <v>-20.364259259258688</v>
      </c>
      <c r="AD104" s="10" t="str">
        <f t="shared" ca="1" si="30"/>
        <v>VENCIDO</v>
      </c>
    </row>
    <row r="105" spans="1:30" x14ac:dyDescent="0.25">
      <c r="A105" s="29">
        <v>23537563</v>
      </c>
      <c r="B105" s="10">
        <f>VLOOKUP(A105,'INGRESO DIARIO'!A:A,1,0)</f>
        <v>23537563</v>
      </c>
      <c r="C105" s="10">
        <v>1</v>
      </c>
      <c r="D105" s="26" t="s">
        <v>705</v>
      </c>
      <c r="E105" s="26" t="s">
        <v>334</v>
      </c>
      <c r="F105" s="27">
        <v>45912.334618055553</v>
      </c>
      <c r="G105" s="27">
        <v>45912.334652777776</v>
      </c>
      <c r="H105" s="26">
        <v>901624181</v>
      </c>
      <c r="I105" s="26" t="s">
        <v>706</v>
      </c>
      <c r="J105" s="26" t="s">
        <v>721</v>
      </c>
      <c r="K105" s="26" t="s">
        <v>163</v>
      </c>
      <c r="L105" s="26" t="s">
        <v>707</v>
      </c>
      <c r="M105" s="26" t="s">
        <v>244</v>
      </c>
      <c r="N105" s="26" t="s">
        <v>342</v>
      </c>
      <c r="O105" s="26" t="s">
        <v>1589</v>
      </c>
      <c r="P105" s="54">
        <v>45923</v>
      </c>
      <c r="Q105" s="26" t="s">
        <v>161</v>
      </c>
      <c r="R105" s="26" t="s">
        <v>340</v>
      </c>
      <c r="S105" s="26"/>
      <c r="T105" s="26" t="s">
        <v>161</v>
      </c>
      <c r="U105" s="12">
        <f t="shared" si="22"/>
        <v>0</v>
      </c>
      <c r="V105" s="11">
        <f t="shared" ref="V105:V136" si="32">+IF(M105="RURAL",(G105+5),IF(M105="URBANA",(G105+5),""))</f>
        <v>45917.334652777776</v>
      </c>
      <c r="W105" s="12">
        <f t="shared" si="24"/>
        <v>5</v>
      </c>
      <c r="X105" s="12">
        <f t="shared" ca="1" si="25"/>
        <v>32.665347222224227</v>
      </c>
      <c r="Y105" s="12">
        <f t="shared" ca="1" si="31"/>
        <v>23</v>
      </c>
      <c r="Z105" s="12">
        <f t="shared" ca="1" si="26"/>
        <v>9.6653472222242272</v>
      </c>
      <c r="AA105" s="12">
        <f t="shared" ca="1" si="27"/>
        <v>23</v>
      </c>
      <c r="AB105" s="12">
        <f t="shared" ca="1" si="28"/>
        <v>18</v>
      </c>
      <c r="AC105" s="13">
        <f t="shared" ca="1" si="29"/>
        <v>-25.665347222224227</v>
      </c>
      <c r="AD105" s="10" t="str">
        <f t="shared" ca="1" si="30"/>
        <v>VENCIDO</v>
      </c>
    </row>
    <row r="106" spans="1:30" x14ac:dyDescent="0.25">
      <c r="A106" s="29">
        <v>23534892</v>
      </c>
      <c r="B106" s="10">
        <f>VLOOKUP(A106,'INGRESO DIARIO'!A:A,1,0)</f>
        <v>23534892</v>
      </c>
      <c r="C106" s="10">
        <v>1</v>
      </c>
      <c r="D106" s="28" t="s">
        <v>527</v>
      </c>
      <c r="E106" s="26" t="s">
        <v>334</v>
      </c>
      <c r="F106" s="27">
        <v>45909.568784722222</v>
      </c>
      <c r="G106" s="27">
        <v>45909.568819444445</v>
      </c>
      <c r="H106" s="26">
        <v>43979089</v>
      </c>
      <c r="I106" s="26" t="s">
        <v>492</v>
      </c>
      <c r="J106" s="26" t="s">
        <v>516</v>
      </c>
      <c r="K106" s="26" t="s">
        <v>163</v>
      </c>
      <c r="L106" s="26" t="s">
        <v>493</v>
      </c>
      <c r="M106" s="26" t="s">
        <v>24</v>
      </c>
      <c r="N106" s="26" t="s">
        <v>342</v>
      </c>
      <c r="O106" s="26" t="s">
        <v>1589</v>
      </c>
      <c r="P106" s="54">
        <v>45923</v>
      </c>
      <c r="Q106" s="26" t="s">
        <v>161</v>
      </c>
      <c r="R106" s="26" t="s">
        <v>340</v>
      </c>
      <c r="S106" s="26"/>
      <c r="T106" s="26"/>
      <c r="U106" s="12">
        <f t="shared" si="22"/>
        <v>0</v>
      </c>
      <c r="V106" s="11">
        <f t="shared" si="32"/>
        <v>45914.568819444445</v>
      </c>
      <c r="W106" s="12">
        <f t="shared" si="24"/>
        <v>5</v>
      </c>
      <c r="X106" s="12">
        <f t="shared" ca="1" si="25"/>
        <v>35.431180555555329</v>
      </c>
      <c r="Y106" s="12">
        <f ca="1">+NETWORKDAYS.INTL(F106,NOW(),1)-MOD(G106,1)</f>
        <v>25.431180555555329</v>
      </c>
      <c r="Z106" s="12">
        <f t="shared" ca="1" si="26"/>
        <v>10</v>
      </c>
      <c r="AA106" s="12">
        <f t="shared" ca="1" si="27"/>
        <v>25.431180555555329</v>
      </c>
      <c r="AB106" s="12">
        <f t="shared" ca="1" si="28"/>
        <v>20.431180555555329</v>
      </c>
      <c r="AC106" s="13">
        <f t="shared" ca="1" si="29"/>
        <v>-28.431180555555329</v>
      </c>
      <c r="AD106" s="10" t="str">
        <f t="shared" ca="1" si="30"/>
        <v>VENCIDO</v>
      </c>
    </row>
    <row r="107" spans="1:30" x14ac:dyDescent="0.25">
      <c r="A107" s="29">
        <v>23535191</v>
      </c>
      <c r="B107" s="10">
        <f>VLOOKUP(A107,'INGRESO DIARIO'!A:A,1,0)</f>
        <v>23535191</v>
      </c>
      <c r="C107" s="10">
        <v>1</v>
      </c>
      <c r="D107" s="26" t="s">
        <v>191</v>
      </c>
      <c r="E107" s="26" t="s">
        <v>334</v>
      </c>
      <c r="F107" s="27">
        <v>45909.739884259259</v>
      </c>
      <c r="G107" s="27">
        <v>45909.739918981482</v>
      </c>
      <c r="H107" s="26">
        <v>800093117</v>
      </c>
      <c r="I107" s="26" t="s">
        <v>192</v>
      </c>
      <c r="J107" s="26" t="s">
        <v>282</v>
      </c>
      <c r="K107" s="26" t="s">
        <v>163</v>
      </c>
      <c r="L107" s="26" t="s">
        <v>553</v>
      </c>
      <c r="M107" s="26" t="s">
        <v>24</v>
      </c>
      <c r="N107" s="26" t="s">
        <v>342</v>
      </c>
      <c r="O107" s="26" t="s">
        <v>1589</v>
      </c>
      <c r="P107" s="54">
        <v>45922</v>
      </c>
      <c r="Q107" s="26" t="s">
        <v>161</v>
      </c>
      <c r="R107" s="26" t="s">
        <v>340</v>
      </c>
      <c r="S107" s="26"/>
      <c r="T107" s="26" t="s">
        <v>161</v>
      </c>
      <c r="U107" s="12">
        <f t="shared" si="22"/>
        <v>0</v>
      </c>
      <c r="V107" s="11">
        <f t="shared" si="32"/>
        <v>45914.739918981482</v>
      </c>
      <c r="W107" s="12">
        <f t="shared" si="24"/>
        <v>5</v>
      </c>
      <c r="X107" s="12">
        <f t="shared" ca="1" si="25"/>
        <v>35.260081018517667</v>
      </c>
      <c r="Y107" s="12">
        <f ca="1">+NETWORKDAYS.INTL(G107,NOW(),1)-MOD(H107,1)</f>
        <v>26</v>
      </c>
      <c r="Z107" s="12">
        <f t="shared" ca="1" si="26"/>
        <v>9.260081018517667</v>
      </c>
      <c r="AA107" s="12">
        <f t="shared" ca="1" si="27"/>
        <v>26</v>
      </c>
      <c r="AB107" s="12">
        <f t="shared" ca="1" si="28"/>
        <v>21</v>
      </c>
      <c r="AC107" s="13">
        <f t="shared" ca="1" si="29"/>
        <v>-28.260081018517667</v>
      </c>
      <c r="AD107" s="10" t="str">
        <f t="shared" ca="1" si="30"/>
        <v>VENCIDO</v>
      </c>
    </row>
    <row r="108" spans="1:30" x14ac:dyDescent="0.25">
      <c r="A108" s="29">
        <v>23541577</v>
      </c>
      <c r="B108" s="10">
        <f>VLOOKUP(A108,'INGRESO DIARIO'!A:A,1,0)</f>
        <v>23541577</v>
      </c>
      <c r="C108" s="10">
        <v>1</v>
      </c>
      <c r="D108" s="26" t="s">
        <v>948</v>
      </c>
      <c r="E108" s="26" t="s">
        <v>334</v>
      </c>
      <c r="F108" s="27">
        <v>45917.543645833335</v>
      </c>
      <c r="G108" s="27">
        <v>45917.543680555558</v>
      </c>
      <c r="H108" s="26">
        <v>1037587447</v>
      </c>
      <c r="I108" s="26" t="s">
        <v>949</v>
      </c>
      <c r="J108" s="26" t="s">
        <v>1010</v>
      </c>
      <c r="K108" s="26" t="s">
        <v>163</v>
      </c>
      <c r="L108" s="26" t="s">
        <v>950</v>
      </c>
      <c r="M108" s="26" t="s">
        <v>24</v>
      </c>
      <c r="N108" s="26" t="s">
        <v>342</v>
      </c>
      <c r="O108" s="26" t="s">
        <v>1589</v>
      </c>
      <c r="P108" s="54">
        <v>45922</v>
      </c>
      <c r="Q108" s="26" t="s">
        <v>161</v>
      </c>
      <c r="R108" s="26" t="s">
        <v>340</v>
      </c>
      <c r="S108" s="26"/>
      <c r="T108" s="26"/>
      <c r="U108" s="12">
        <f t="shared" si="22"/>
        <v>0</v>
      </c>
      <c r="V108" s="11">
        <f t="shared" si="32"/>
        <v>45922.543680555558</v>
      </c>
      <c r="W108" s="12">
        <f t="shared" si="24"/>
        <v>5</v>
      </c>
      <c r="X108" s="12">
        <f t="shared" ca="1" si="25"/>
        <v>27.45631944444176</v>
      </c>
      <c r="Y108" s="12">
        <f ca="1">+NETWORKDAYS.INTL(G108,NOW(),1)-MOD(H108,1)</f>
        <v>20</v>
      </c>
      <c r="Z108" s="12">
        <f t="shared" ca="1" si="26"/>
        <v>7.4563194444417604</v>
      </c>
      <c r="AA108" s="12">
        <f t="shared" ca="1" si="27"/>
        <v>20</v>
      </c>
      <c r="AB108" s="12">
        <f t="shared" ca="1" si="28"/>
        <v>15</v>
      </c>
      <c r="AC108" s="13">
        <f t="shared" ca="1" si="29"/>
        <v>-20.45631944444176</v>
      </c>
      <c r="AD108" s="10" t="str">
        <f t="shared" ca="1" si="30"/>
        <v>VENCIDO</v>
      </c>
    </row>
    <row r="109" spans="1:30" x14ac:dyDescent="0.25">
      <c r="A109" s="29">
        <v>23534927</v>
      </c>
      <c r="B109" s="10">
        <f>VLOOKUP(A109,'INGRESO DIARIO'!A:A,1,0)</f>
        <v>23534927</v>
      </c>
      <c r="C109" s="10">
        <v>1</v>
      </c>
      <c r="D109" s="28" t="s">
        <v>525</v>
      </c>
      <c r="E109" s="26" t="s">
        <v>334</v>
      </c>
      <c r="F109" s="27">
        <v>45909.597337962965</v>
      </c>
      <c r="G109" s="27">
        <v>45909.597372685188</v>
      </c>
      <c r="H109" s="26">
        <v>901036851</v>
      </c>
      <c r="I109" s="26" t="s">
        <v>25</v>
      </c>
      <c r="J109" s="26" t="s">
        <v>126</v>
      </c>
      <c r="K109" s="26" t="s">
        <v>163</v>
      </c>
      <c r="L109" s="26" t="s">
        <v>489</v>
      </c>
      <c r="M109" s="26" t="s">
        <v>24</v>
      </c>
      <c r="N109" s="26" t="s">
        <v>342</v>
      </c>
      <c r="O109" s="26" t="s">
        <v>313</v>
      </c>
      <c r="P109" s="54">
        <v>45922</v>
      </c>
      <c r="Q109" s="26" t="s">
        <v>161</v>
      </c>
      <c r="R109" s="26" t="s">
        <v>1585</v>
      </c>
      <c r="S109" s="26" t="s">
        <v>1882</v>
      </c>
      <c r="T109" s="26"/>
      <c r="U109" s="12">
        <f t="shared" si="22"/>
        <v>0</v>
      </c>
      <c r="V109" s="11">
        <f t="shared" si="32"/>
        <v>45914.597372685188</v>
      </c>
      <c r="W109" s="12">
        <f t="shared" si="24"/>
        <v>5</v>
      </c>
      <c r="X109" s="12">
        <f t="shared" ca="1" si="25"/>
        <v>35.40262731481198</v>
      </c>
      <c r="Y109" s="12">
        <f ca="1">+NETWORKDAYS.INTL(F109,NOW(),1)-MOD(G109,1)</f>
        <v>25.40262731481198</v>
      </c>
      <c r="Z109" s="12">
        <f t="shared" ca="1" si="26"/>
        <v>10</v>
      </c>
      <c r="AA109" s="12">
        <f t="shared" ca="1" si="27"/>
        <v>25.40262731481198</v>
      </c>
      <c r="AB109" s="12">
        <f t="shared" ca="1" si="28"/>
        <v>20.40262731481198</v>
      </c>
      <c r="AC109" s="13">
        <f t="shared" ca="1" si="29"/>
        <v>-28.40262731481198</v>
      </c>
      <c r="AD109" s="10" t="str">
        <f t="shared" ca="1" si="30"/>
        <v>VENCIDO</v>
      </c>
    </row>
    <row r="110" spans="1:30" x14ac:dyDescent="0.25">
      <c r="A110" s="29">
        <v>23539474</v>
      </c>
      <c r="B110" s="10">
        <f>VLOOKUP(A110,'INGRESO DIARIO'!A:A,1,0)</f>
        <v>23539474</v>
      </c>
      <c r="C110" s="10">
        <v>1</v>
      </c>
      <c r="D110" s="26" t="s">
        <v>727</v>
      </c>
      <c r="E110" s="26" t="s">
        <v>337</v>
      </c>
      <c r="F110" s="27">
        <v>45915.471076388887</v>
      </c>
      <c r="G110" s="27">
        <v>45915.471099537041</v>
      </c>
      <c r="H110" s="26">
        <v>43518350</v>
      </c>
      <c r="I110" s="26" t="s">
        <v>728</v>
      </c>
      <c r="J110" s="26" t="s">
        <v>779</v>
      </c>
      <c r="K110" s="26" t="s">
        <v>163</v>
      </c>
      <c r="L110" s="26" t="s">
        <v>729</v>
      </c>
      <c r="M110" s="26" t="s">
        <v>24</v>
      </c>
      <c r="N110" s="26" t="s">
        <v>350</v>
      </c>
      <c r="O110" s="26" t="s">
        <v>341</v>
      </c>
      <c r="P110" s="54">
        <v>45922</v>
      </c>
      <c r="Q110" s="26" t="s">
        <v>161</v>
      </c>
      <c r="R110" s="26" t="s">
        <v>340</v>
      </c>
      <c r="S110" s="26" t="s">
        <v>161</v>
      </c>
      <c r="T110" s="26"/>
      <c r="U110" s="12">
        <f t="shared" si="22"/>
        <v>0</v>
      </c>
      <c r="V110" s="11">
        <f t="shared" si="32"/>
        <v>45920.471099537041</v>
      </c>
      <c r="W110" s="12">
        <f t="shared" si="24"/>
        <v>5</v>
      </c>
      <c r="X110" s="12">
        <f t="shared" ca="1" si="25"/>
        <v>29.528900462959427</v>
      </c>
      <c r="Y110" s="12">
        <f t="shared" ref="Y110:Y118" ca="1" si="33">+NETWORKDAYS.INTL(G110,NOW(),1)-MOD(H110,1)</f>
        <v>22</v>
      </c>
      <c r="Z110" s="12">
        <f t="shared" ca="1" si="26"/>
        <v>7.5289004629594274</v>
      </c>
      <c r="AA110" s="12">
        <f t="shared" ca="1" si="27"/>
        <v>22</v>
      </c>
      <c r="AB110" s="12">
        <f t="shared" ca="1" si="28"/>
        <v>17</v>
      </c>
      <c r="AC110" s="13">
        <f t="shared" ca="1" si="29"/>
        <v>-22.528900462959427</v>
      </c>
      <c r="AD110" s="10" t="str">
        <f t="shared" ca="1" si="30"/>
        <v>VENCIDO</v>
      </c>
    </row>
    <row r="111" spans="1:30" x14ac:dyDescent="0.25">
      <c r="A111" s="29">
        <v>23539126</v>
      </c>
      <c r="B111" s="10">
        <f>VLOOKUP(A111,'INGRESO DIARIO'!A:A,1,0)</f>
        <v>23539126</v>
      </c>
      <c r="C111" s="10">
        <v>1</v>
      </c>
      <c r="D111" s="26" t="s">
        <v>730</v>
      </c>
      <c r="E111" s="26" t="s">
        <v>337</v>
      </c>
      <c r="F111" s="27">
        <v>45915.355671296296</v>
      </c>
      <c r="G111" s="27">
        <v>45915.355706018519</v>
      </c>
      <c r="H111" s="26">
        <v>70053417</v>
      </c>
      <c r="I111" s="26" t="s">
        <v>731</v>
      </c>
      <c r="J111" s="26" t="s">
        <v>780</v>
      </c>
      <c r="K111" s="26" t="s">
        <v>163</v>
      </c>
      <c r="L111" s="26" t="s">
        <v>732</v>
      </c>
      <c r="M111" s="26" t="s">
        <v>24</v>
      </c>
      <c r="N111" s="26" t="s">
        <v>350</v>
      </c>
      <c r="O111" s="26" t="s">
        <v>341</v>
      </c>
      <c r="P111" s="54">
        <v>45922</v>
      </c>
      <c r="Q111" s="26" t="s">
        <v>161</v>
      </c>
      <c r="R111" s="26" t="s">
        <v>340</v>
      </c>
      <c r="S111" s="26" t="s">
        <v>161</v>
      </c>
      <c r="T111" s="26"/>
      <c r="U111" s="12">
        <f t="shared" si="22"/>
        <v>0</v>
      </c>
      <c r="V111" s="11">
        <f t="shared" si="32"/>
        <v>45920.355706018519</v>
      </c>
      <c r="W111" s="12">
        <f t="shared" si="24"/>
        <v>5</v>
      </c>
      <c r="X111" s="12">
        <f t="shared" ca="1" si="25"/>
        <v>29.644293981480587</v>
      </c>
      <c r="Y111" s="12">
        <f t="shared" ca="1" si="33"/>
        <v>22</v>
      </c>
      <c r="Z111" s="12">
        <f t="shared" ca="1" si="26"/>
        <v>7.6442939814805868</v>
      </c>
      <c r="AA111" s="12">
        <f t="shared" ca="1" si="27"/>
        <v>22</v>
      </c>
      <c r="AB111" s="12">
        <f t="shared" ca="1" si="28"/>
        <v>17</v>
      </c>
      <c r="AC111" s="13">
        <f t="shared" ca="1" si="29"/>
        <v>-22.644293981480587</v>
      </c>
      <c r="AD111" s="10" t="str">
        <f t="shared" ca="1" si="30"/>
        <v>VENCIDO</v>
      </c>
    </row>
    <row r="112" spans="1:30" x14ac:dyDescent="0.25">
      <c r="A112" s="29">
        <v>23539288</v>
      </c>
      <c r="B112" s="10">
        <f>VLOOKUP(A112,'INGRESO DIARIO'!A:A,1,0)</f>
        <v>23539288</v>
      </c>
      <c r="C112" s="10">
        <v>1</v>
      </c>
      <c r="D112" s="26" t="s">
        <v>881</v>
      </c>
      <c r="E112" s="26" t="s">
        <v>919</v>
      </c>
      <c r="F112" s="27">
        <v>45915.420324074075</v>
      </c>
      <c r="G112" s="27">
        <v>45915.420347222222</v>
      </c>
      <c r="H112" s="26">
        <v>890900608</v>
      </c>
      <c r="I112" s="26" t="s">
        <v>818</v>
      </c>
      <c r="J112" s="26" t="s">
        <v>914</v>
      </c>
      <c r="K112" s="26" t="s">
        <v>163</v>
      </c>
      <c r="L112" s="26" t="s">
        <v>882</v>
      </c>
      <c r="M112" s="26" t="s">
        <v>244</v>
      </c>
      <c r="N112" s="26" t="s">
        <v>519</v>
      </c>
      <c r="O112" s="26" t="s">
        <v>341</v>
      </c>
      <c r="P112" s="54">
        <v>45920</v>
      </c>
      <c r="Q112" s="26" t="s">
        <v>161</v>
      </c>
      <c r="R112" s="26" t="s">
        <v>340</v>
      </c>
      <c r="S112" s="26" t="s">
        <v>161</v>
      </c>
      <c r="T112" s="26"/>
      <c r="U112" s="12">
        <f t="shared" si="22"/>
        <v>0</v>
      </c>
      <c r="V112" s="11">
        <f t="shared" si="32"/>
        <v>45920.420347222222</v>
      </c>
      <c r="W112" s="12">
        <f t="shared" si="24"/>
        <v>5</v>
      </c>
      <c r="X112" s="12">
        <f t="shared" ca="1" si="25"/>
        <v>29.579652777778392</v>
      </c>
      <c r="Y112" s="12">
        <f t="shared" ca="1" si="33"/>
        <v>22</v>
      </c>
      <c r="Z112" s="12">
        <f t="shared" ca="1" si="26"/>
        <v>7.5796527777783922</v>
      </c>
      <c r="AA112" s="12">
        <f t="shared" ca="1" si="27"/>
        <v>22</v>
      </c>
      <c r="AB112" s="12">
        <f t="shared" ca="1" si="28"/>
        <v>17</v>
      </c>
      <c r="AC112" s="13">
        <f t="shared" ca="1" si="29"/>
        <v>-22.579652777778392</v>
      </c>
      <c r="AD112" s="10" t="str">
        <f t="shared" ca="1" si="30"/>
        <v>VENCIDO</v>
      </c>
    </row>
    <row r="113" spans="1:30" x14ac:dyDescent="0.25">
      <c r="A113" s="29">
        <v>23539454</v>
      </c>
      <c r="B113" s="10">
        <f>VLOOKUP(A113,'INGRESO DIARIO'!A:A,1,0)</f>
        <v>23539454</v>
      </c>
      <c r="C113" s="10">
        <v>1</v>
      </c>
      <c r="D113" s="26" t="s">
        <v>883</v>
      </c>
      <c r="E113" s="26" t="s">
        <v>919</v>
      </c>
      <c r="F113" s="27">
        <v>45915.466168981482</v>
      </c>
      <c r="G113" s="27">
        <v>45915.466192129628</v>
      </c>
      <c r="H113" s="26">
        <v>71578430</v>
      </c>
      <c r="I113" s="26" t="s">
        <v>884</v>
      </c>
      <c r="J113" s="26" t="s">
        <v>915</v>
      </c>
      <c r="K113" s="26" t="s">
        <v>163</v>
      </c>
      <c r="L113" s="26" t="s">
        <v>885</v>
      </c>
      <c r="M113" s="26" t="s">
        <v>244</v>
      </c>
      <c r="N113" s="26" t="s">
        <v>519</v>
      </c>
      <c r="O113" s="26" t="s">
        <v>341</v>
      </c>
      <c r="P113" s="54">
        <v>45920</v>
      </c>
      <c r="Q113" s="26" t="s">
        <v>161</v>
      </c>
      <c r="R113" s="26" t="s">
        <v>340</v>
      </c>
      <c r="S113" s="26" t="s">
        <v>161</v>
      </c>
      <c r="T113" s="26"/>
      <c r="U113" s="12">
        <f t="shared" si="22"/>
        <v>0</v>
      </c>
      <c r="V113" s="11">
        <f t="shared" si="32"/>
        <v>45920.466192129628</v>
      </c>
      <c r="W113" s="12">
        <f t="shared" si="24"/>
        <v>5</v>
      </c>
      <c r="X113" s="12">
        <f t="shared" ca="1" si="25"/>
        <v>29.533807870371675</v>
      </c>
      <c r="Y113" s="12">
        <f t="shared" ca="1" si="33"/>
        <v>22</v>
      </c>
      <c r="Z113" s="12">
        <f t="shared" ca="1" si="26"/>
        <v>7.5338078703716747</v>
      </c>
      <c r="AA113" s="12">
        <f t="shared" ca="1" si="27"/>
        <v>22</v>
      </c>
      <c r="AB113" s="12">
        <f t="shared" ca="1" si="28"/>
        <v>17</v>
      </c>
      <c r="AC113" s="13">
        <f t="shared" ca="1" si="29"/>
        <v>-22.533807870371675</v>
      </c>
      <c r="AD113" s="10" t="str">
        <f t="shared" ca="1" si="30"/>
        <v>VENCIDO</v>
      </c>
    </row>
    <row r="114" spans="1:30" x14ac:dyDescent="0.25">
      <c r="A114" s="29">
        <v>23540747</v>
      </c>
      <c r="B114" s="10">
        <f>VLOOKUP(A114,'INGRESO DIARIO'!A:A,1,0)</f>
        <v>23540747</v>
      </c>
      <c r="C114" s="10">
        <v>1</v>
      </c>
      <c r="D114" s="26" t="s">
        <v>886</v>
      </c>
      <c r="E114" s="26" t="s">
        <v>339</v>
      </c>
      <c r="F114" s="27">
        <v>45916.502870370372</v>
      </c>
      <c r="G114" s="27">
        <v>45916.502893518518</v>
      </c>
      <c r="H114" s="26">
        <v>43590807</v>
      </c>
      <c r="I114" s="26" t="s">
        <v>887</v>
      </c>
      <c r="J114" s="26" t="s">
        <v>916</v>
      </c>
      <c r="K114" s="26" t="s">
        <v>163</v>
      </c>
      <c r="L114" s="26" t="s">
        <v>888</v>
      </c>
      <c r="M114" s="26" t="s">
        <v>244</v>
      </c>
      <c r="N114" s="26" t="s">
        <v>350</v>
      </c>
      <c r="O114" s="26" t="s">
        <v>341</v>
      </c>
      <c r="P114" s="54">
        <v>45919</v>
      </c>
      <c r="Q114" s="26" t="s">
        <v>161</v>
      </c>
      <c r="R114" s="26" t="s">
        <v>340</v>
      </c>
      <c r="S114" t="s">
        <v>161</v>
      </c>
      <c r="T114" s="26"/>
      <c r="U114" s="12">
        <f t="shared" si="22"/>
        <v>0</v>
      </c>
      <c r="V114" s="11">
        <f t="shared" si="32"/>
        <v>45921.502893518518</v>
      </c>
      <c r="W114" s="12">
        <f t="shared" si="24"/>
        <v>5</v>
      </c>
      <c r="X114" s="12">
        <f t="shared" ca="1" si="25"/>
        <v>28.497106481481751</v>
      </c>
      <c r="Y114" s="12">
        <f t="shared" ca="1" si="33"/>
        <v>21</v>
      </c>
      <c r="Z114" s="12">
        <f t="shared" ca="1" si="26"/>
        <v>7.497106481481751</v>
      </c>
      <c r="AA114" s="12">
        <f t="shared" ca="1" si="27"/>
        <v>21</v>
      </c>
      <c r="AB114" s="12">
        <f t="shared" ca="1" si="28"/>
        <v>16</v>
      </c>
      <c r="AC114" s="13">
        <f t="shared" ca="1" si="29"/>
        <v>-21.497106481481751</v>
      </c>
      <c r="AD114" s="10" t="str">
        <f t="shared" ca="1" si="30"/>
        <v>VENCIDO</v>
      </c>
    </row>
    <row r="115" spans="1:30" x14ac:dyDescent="0.25">
      <c r="A115" s="29">
        <v>23542684</v>
      </c>
      <c r="B115" s="10">
        <f>VLOOKUP(A115,'INGRESO DIARIO'!A:A,1,0)</f>
        <v>23542684</v>
      </c>
      <c r="C115" s="29">
        <v>1</v>
      </c>
      <c r="D115" s="26" t="s">
        <v>1118</v>
      </c>
      <c r="E115" s="26" t="s">
        <v>339</v>
      </c>
      <c r="F115" s="27">
        <v>45918.496087962965</v>
      </c>
      <c r="G115" s="27">
        <v>45918.496111111112</v>
      </c>
      <c r="H115" s="26">
        <v>98531499</v>
      </c>
      <c r="I115" s="26" t="s">
        <v>1119</v>
      </c>
      <c r="J115" s="26" t="s">
        <v>1434</v>
      </c>
      <c r="K115" s="26" t="s">
        <v>163</v>
      </c>
      <c r="L115" s="26" t="s">
        <v>1120</v>
      </c>
      <c r="M115" s="26" t="s">
        <v>24</v>
      </c>
      <c r="N115" s="26" t="s">
        <v>350</v>
      </c>
      <c r="O115" s="26" t="s">
        <v>341</v>
      </c>
      <c r="P115" s="54">
        <v>45919</v>
      </c>
      <c r="Q115" s="26" t="s">
        <v>161</v>
      </c>
      <c r="R115" s="26" t="s">
        <v>340</v>
      </c>
      <c r="S115" s="26" t="s">
        <v>161</v>
      </c>
      <c r="T115" s="26" t="s">
        <v>161</v>
      </c>
      <c r="U115" s="12">
        <f t="shared" si="22"/>
        <v>0</v>
      </c>
      <c r="V115" s="11">
        <f t="shared" si="32"/>
        <v>45923.496111111112</v>
      </c>
      <c r="W115" s="12">
        <f t="shared" si="24"/>
        <v>5</v>
      </c>
      <c r="X115" s="12">
        <f t="shared" ca="1" si="25"/>
        <v>26.503888888888469</v>
      </c>
      <c r="Y115" s="12">
        <f t="shared" ca="1" si="33"/>
        <v>19</v>
      </c>
      <c r="Z115" s="12">
        <f t="shared" ca="1" si="26"/>
        <v>7.5038888888884685</v>
      </c>
      <c r="AA115" s="12">
        <f t="shared" ca="1" si="27"/>
        <v>19</v>
      </c>
      <c r="AB115" s="12">
        <f t="shared" ca="1" si="28"/>
        <v>14</v>
      </c>
      <c r="AC115" s="13">
        <f t="shared" ca="1" si="29"/>
        <v>-19.503888888888469</v>
      </c>
      <c r="AD115" s="10" t="str">
        <f t="shared" ca="1" si="30"/>
        <v>VENCIDO</v>
      </c>
    </row>
    <row r="116" spans="1:30" x14ac:dyDescent="0.25">
      <c r="A116" s="29">
        <v>23540718</v>
      </c>
      <c r="B116" s="10">
        <f>VLOOKUP(A116,'INGRESO DIARIO'!A:A,1,0)</f>
        <v>23540718</v>
      </c>
      <c r="C116" s="10">
        <v>1</v>
      </c>
      <c r="D116" s="28" t="s">
        <v>926</v>
      </c>
      <c r="E116" s="26" t="s">
        <v>338</v>
      </c>
      <c r="F116" s="27">
        <v>45916.490057870367</v>
      </c>
      <c r="G116" s="27">
        <v>45916.49009259259</v>
      </c>
      <c r="H116" s="26">
        <v>101716563528</v>
      </c>
      <c r="I116" s="26" t="s">
        <v>868</v>
      </c>
      <c r="J116" s="26" t="s">
        <v>910</v>
      </c>
      <c r="K116" s="26" t="s">
        <v>163</v>
      </c>
      <c r="L116" s="26" t="s">
        <v>869</v>
      </c>
      <c r="M116" s="26" t="s">
        <v>24</v>
      </c>
      <c r="N116" s="26" t="s">
        <v>350</v>
      </c>
      <c r="O116" s="26" t="s">
        <v>341</v>
      </c>
      <c r="P116" s="54">
        <v>45917</v>
      </c>
      <c r="Q116" s="26" t="s">
        <v>161</v>
      </c>
      <c r="R116" s="26" t="s">
        <v>340</v>
      </c>
      <c r="S116" s="26" t="s">
        <v>161</v>
      </c>
      <c r="T116" s="26"/>
      <c r="U116" s="12">
        <f t="shared" si="22"/>
        <v>0</v>
      </c>
      <c r="V116" s="11">
        <f t="shared" si="32"/>
        <v>45921.49009259259</v>
      </c>
      <c r="W116" s="12">
        <f t="shared" si="24"/>
        <v>5</v>
      </c>
      <c r="X116" s="12">
        <f t="shared" ca="1" si="25"/>
        <v>28.509907407409628</v>
      </c>
      <c r="Y116" s="12">
        <f t="shared" ca="1" si="33"/>
        <v>21</v>
      </c>
      <c r="Z116" s="12">
        <f t="shared" ca="1" si="26"/>
        <v>7.5099074074096279</v>
      </c>
      <c r="AA116" s="12">
        <f t="shared" ca="1" si="27"/>
        <v>21</v>
      </c>
      <c r="AB116" s="12">
        <f t="shared" ca="1" si="28"/>
        <v>16</v>
      </c>
      <c r="AC116" s="13">
        <f t="shared" ca="1" si="29"/>
        <v>-21.509907407409628</v>
      </c>
      <c r="AD116" s="10" t="str">
        <f t="shared" ca="1" si="30"/>
        <v>VENCIDO</v>
      </c>
    </row>
    <row r="117" spans="1:30" x14ac:dyDescent="0.25">
      <c r="A117" s="29">
        <v>23540661</v>
      </c>
      <c r="B117" s="10">
        <f>VLOOKUP(A117,'INGRESO DIARIO'!A:A,1,0)</f>
        <v>23540661</v>
      </c>
      <c r="C117" s="10">
        <v>1</v>
      </c>
      <c r="D117" s="28" t="s">
        <v>926</v>
      </c>
      <c r="E117" s="26" t="s">
        <v>338</v>
      </c>
      <c r="F117" s="27">
        <v>45916.469699074078</v>
      </c>
      <c r="G117" s="27">
        <v>45916.469733796293</v>
      </c>
      <c r="H117" s="26">
        <v>98538083</v>
      </c>
      <c r="I117" s="26" t="s">
        <v>870</v>
      </c>
      <c r="J117" s="26" t="s">
        <v>910</v>
      </c>
      <c r="K117" s="26" t="s">
        <v>163</v>
      </c>
      <c r="L117" s="26" t="s">
        <v>871</v>
      </c>
      <c r="M117" s="26" t="s">
        <v>24</v>
      </c>
      <c r="N117" s="26" t="s">
        <v>350</v>
      </c>
      <c r="O117" s="26" t="s">
        <v>341</v>
      </c>
      <c r="P117" s="54">
        <v>45917</v>
      </c>
      <c r="Q117" s="26" t="s">
        <v>161</v>
      </c>
      <c r="R117" s="26" t="s">
        <v>340</v>
      </c>
      <c r="S117" s="26" t="s">
        <v>161</v>
      </c>
      <c r="T117" s="26"/>
      <c r="U117" s="12">
        <f t="shared" si="22"/>
        <v>0</v>
      </c>
      <c r="V117" s="11">
        <f t="shared" si="32"/>
        <v>45921.469733796293</v>
      </c>
      <c r="W117" s="12">
        <f t="shared" si="24"/>
        <v>5</v>
      </c>
      <c r="X117" s="12">
        <f t="shared" ca="1" si="25"/>
        <v>28.53026620370656</v>
      </c>
      <c r="Y117" s="12">
        <f t="shared" ca="1" si="33"/>
        <v>21</v>
      </c>
      <c r="Z117" s="12">
        <f t="shared" ca="1" si="26"/>
        <v>7.5302662037065602</v>
      </c>
      <c r="AA117" s="12">
        <f t="shared" ca="1" si="27"/>
        <v>21</v>
      </c>
      <c r="AB117" s="12">
        <f t="shared" ca="1" si="28"/>
        <v>16</v>
      </c>
      <c r="AC117" s="13">
        <f t="shared" ca="1" si="29"/>
        <v>-21.53026620370656</v>
      </c>
      <c r="AD117" s="10" t="str">
        <f t="shared" ca="1" si="30"/>
        <v>VENCIDO</v>
      </c>
    </row>
    <row r="118" spans="1:30" x14ac:dyDescent="0.25">
      <c r="A118" s="29">
        <v>23538175</v>
      </c>
      <c r="B118" s="10">
        <f>VLOOKUP(A118,'INGRESO DIARIO'!A:A,1,0)</f>
        <v>23538175</v>
      </c>
      <c r="C118" s="10">
        <v>1</v>
      </c>
      <c r="D118" s="26" t="s">
        <v>768</v>
      </c>
      <c r="E118" s="26" t="s">
        <v>338</v>
      </c>
      <c r="F118" s="27">
        <v>45912.641504629632</v>
      </c>
      <c r="G118" s="27">
        <v>45912.641539351855</v>
      </c>
      <c r="H118" s="26">
        <v>71652284</v>
      </c>
      <c r="I118" s="26" t="s">
        <v>769</v>
      </c>
      <c r="J118" s="26" t="s">
        <v>796</v>
      </c>
      <c r="K118" s="26" t="s">
        <v>163</v>
      </c>
      <c r="L118" s="26" t="s">
        <v>770</v>
      </c>
      <c r="M118" s="26" t="s">
        <v>24</v>
      </c>
      <c r="N118" s="26" t="s">
        <v>350</v>
      </c>
      <c r="O118" s="26" t="s">
        <v>341</v>
      </c>
      <c r="P118" s="54">
        <v>45917</v>
      </c>
      <c r="Q118" s="26" t="s">
        <v>161</v>
      </c>
      <c r="R118" s="26" t="s">
        <v>340</v>
      </c>
      <c r="S118" s="26" t="s">
        <v>161</v>
      </c>
      <c r="T118" s="26"/>
      <c r="U118" s="12">
        <f t="shared" si="22"/>
        <v>0</v>
      </c>
      <c r="V118" s="11">
        <f t="shared" si="32"/>
        <v>45917.641539351855</v>
      </c>
      <c r="W118" s="12">
        <f t="shared" si="24"/>
        <v>5</v>
      </c>
      <c r="X118" s="12">
        <f t="shared" ca="1" si="25"/>
        <v>32.35846064814541</v>
      </c>
      <c r="Y118" s="12">
        <f t="shared" ca="1" si="33"/>
        <v>23</v>
      </c>
      <c r="Z118" s="12">
        <f t="shared" ca="1" si="26"/>
        <v>9.3584606481454102</v>
      </c>
      <c r="AA118" s="12">
        <f t="shared" ca="1" si="27"/>
        <v>23</v>
      </c>
      <c r="AB118" s="12">
        <f t="shared" ca="1" si="28"/>
        <v>18</v>
      </c>
      <c r="AC118" s="13">
        <f t="shared" ca="1" si="29"/>
        <v>-25.35846064814541</v>
      </c>
      <c r="AD118" s="10" t="str">
        <f t="shared" ca="1" si="30"/>
        <v>VENCIDO</v>
      </c>
    </row>
    <row r="119" spans="1:30" x14ac:dyDescent="0.25">
      <c r="A119" s="10">
        <v>23531402</v>
      </c>
      <c r="B119" s="10" t="e">
        <f>VLOOKUP(A119,'INGRESO DIARIO'!A:A,1,0)</f>
        <v>#N/A</v>
      </c>
      <c r="C119" s="10">
        <v>1</v>
      </c>
      <c r="D119" s="17" t="s">
        <v>265</v>
      </c>
      <c r="E119" s="17" t="s">
        <v>336</v>
      </c>
      <c r="F119" s="18">
        <v>45904.425625000003</v>
      </c>
      <c r="G119" s="18">
        <v>45904.425671296296</v>
      </c>
      <c r="H119" s="17">
        <v>3662972</v>
      </c>
      <c r="I119" s="17" t="s">
        <v>266</v>
      </c>
      <c r="J119" s="17" t="s">
        <v>310</v>
      </c>
      <c r="K119" s="17" t="s">
        <v>163</v>
      </c>
      <c r="L119" s="17" t="s">
        <v>267</v>
      </c>
      <c r="M119" s="17" t="s">
        <v>244</v>
      </c>
      <c r="N119" s="17" t="str">
        <f>VLOOKUP(A119,[1]Hoja1!$A:$I,9,0)</f>
        <v>SUR</v>
      </c>
      <c r="O119" s="17" t="s">
        <v>341</v>
      </c>
      <c r="P119" s="22">
        <v>45908</v>
      </c>
      <c r="Q119" s="17" t="s">
        <v>340</v>
      </c>
      <c r="R119" s="17" t="s">
        <v>340</v>
      </c>
      <c r="S119" s="17" t="s">
        <v>1881</v>
      </c>
      <c r="T119" s="26"/>
      <c r="U119" s="12">
        <f t="shared" si="22"/>
        <v>0</v>
      </c>
      <c r="V119" s="11">
        <f t="shared" si="32"/>
        <v>45909.425671296296</v>
      </c>
      <c r="W119" s="12">
        <f t="shared" si="24"/>
        <v>5</v>
      </c>
      <c r="X119" s="12">
        <f t="shared" ca="1" si="25"/>
        <v>40.574328703703941</v>
      </c>
      <c r="Y119" s="12">
        <f ca="1">+NETWORKDAYS.INTL(F119,NOW(),1)-MOD(G119,1)</f>
        <v>28.574328703703941</v>
      </c>
      <c r="Z119" s="12">
        <f t="shared" ca="1" si="26"/>
        <v>12</v>
      </c>
      <c r="AA119" s="12">
        <f t="shared" ca="1" si="27"/>
        <v>28.574328703703941</v>
      </c>
      <c r="AB119" s="12">
        <f t="shared" ca="1" si="28"/>
        <v>23.574328703703941</v>
      </c>
      <c r="AC119" s="13">
        <f t="shared" ca="1" si="29"/>
        <v>-33.574328703703941</v>
      </c>
      <c r="AD119" s="10" t="str">
        <f t="shared" ca="1" si="30"/>
        <v>VENCIDO</v>
      </c>
    </row>
    <row r="120" spans="1:30" x14ac:dyDescent="0.25">
      <c r="A120" s="29">
        <v>23540489</v>
      </c>
      <c r="B120" s="10" t="e">
        <f>VLOOKUP(A120,'INGRESO DIARIO'!A:A,1,0)</f>
        <v>#N/A</v>
      </c>
      <c r="C120" s="10">
        <v>1</v>
      </c>
      <c r="D120" s="26" t="s">
        <v>875</v>
      </c>
      <c r="E120" s="26" t="s">
        <v>337</v>
      </c>
      <c r="F120" s="27">
        <v>45916.406921296293</v>
      </c>
      <c r="G120" s="27">
        <v>45916.406956018516</v>
      </c>
      <c r="H120" s="26">
        <v>71642008</v>
      </c>
      <c r="I120" s="26" t="s">
        <v>876</v>
      </c>
      <c r="J120" s="26" t="s">
        <v>912</v>
      </c>
      <c r="K120" s="26" t="s">
        <v>163</v>
      </c>
      <c r="L120" s="26" t="s">
        <v>877</v>
      </c>
      <c r="M120" s="26" t="s">
        <v>244</v>
      </c>
      <c r="N120" s="26" t="s">
        <v>350</v>
      </c>
      <c r="O120" s="26" t="s">
        <v>341</v>
      </c>
      <c r="P120" s="54">
        <v>45920</v>
      </c>
      <c r="Q120" s="26" t="s">
        <v>161</v>
      </c>
      <c r="R120" s="26" t="s">
        <v>340</v>
      </c>
      <c r="S120" s="26" t="s">
        <v>723</v>
      </c>
      <c r="T120" s="26"/>
      <c r="U120" s="12">
        <f t="shared" si="22"/>
        <v>0</v>
      </c>
      <c r="V120" s="11">
        <f t="shared" si="32"/>
        <v>45921.406956018516</v>
      </c>
      <c r="W120" s="12">
        <f t="shared" si="24"/>
        <v>5</v>
      </c>
      <c r="X120" s="12">
        <f t="shared" ca="1" si="25"/>
        <v>28.593043981483788</v>
      </c>
      <c r="Y120" s="12">
        <f t="shared" ref="Y120:Y129" ca="1" si="34">+NETWORKDAYS.INTL(G120,NOW(),1)-MOD(H120,1)</f>
        <v>21</v>
      </c>
      <c r="Z120" s="12">
        <f t="shared" ca="1" si="26"/>
        <v>7.5930439814837882</v>
      </c>
      <c r="AA120" s="12">
        <f t="shared" ca="1" si="27"/>
        <v>21</v>
      </c>
      <c r="AB120" s="12">
        <f t="shared" ca="1" si="28"/>
        <v>16</v>
      </c>
      <c r="AC120" s="13">
        <f t="shared" ca="1" si="29"/>
        <v>-21.593043981483788</v>
      </c>
      <c r="AD120" s="10" t="str">
        <f t="shared" ca="1" si="30"/>
        <v>VENCIDO</v>
      </c>
    </row>
    <row r="121" spans="1:30" x14ac:dyDescent="0.25">
      <c r="A121" s="29">
        <v>23542421</v>
      </c>
      <c r="B121" s="10" t="e">
        <f>VLOOKUP(A121,'INGRESO DIARIO'!A:A,1,0)</f>
        <v>#N/A</v>
      </c>
      <c r="C121" s="29">
        <v>1</v>
      </c>
      <c r="D121" s="26" t="s">
        <v>1336</v>
      </c>
      <c r="E121" s="26" t="s">
        <v>338</v>
      </c>
      <c r="F121" s="27">
        <v>45918.375613425924</v>
      </c>
      <c r="G121" s="27">
        <v>45918.375648148147</v>
      </c>
      <c r="H121" s="26">
        <v>98519737</v>
      </c>
      <c r="I121" s="26" t="s">
        <v>1337</v>
      </c>
      <c r="J121" s="26" t="s">
        <v>1434</v>
      </c>
      <c r="K121" s="26" t="s">
        <v>163</v>
      </c>
      <c r="L121" s="26" t="s">
        <v>1339</v>
      </c>
      <c r="M121" s="26" t="s">
        <v>24</v>
      </c>
      <c r="N121" s="26" t="s">
        <v>350</v>
      </c>
      <c r="O121" s="26" t="s">
        <v>341</v>
      </c>
      <c r="P121" s="54">
        <v>45919</v>
      </c>
      <c r="Q121" s="26" t="s">
        <v>161</v>
      </c>
      <c r="R121" s="26" t="s">
        <v>340</v>
      </c>
      <c r="S121" s="26" t="s">
        <v>723</v>
      </c>
      <c r="T121" s="26" t="s">
        <v>161</v>
      </c>
      <c r="U121" s="12">
        <f t="shared" si="22"/>
        <v>0</v>
      </c>
      <c r="V121" s="11">
        <f t="shared" si="32"/>
        <v>45923.375648148147</v>
      </c>
      <c r="W121" s="12">
        <f t="shared" si="24"/>
        <v>5</v>
      </c>
      <c r="X121" s="12">
        <f t="shared" ca="1" si="25"/>
        <v>26.624351851853135</v>
      </c>
      <c r="Y121" s="12">
        <f t="shared" ca="1" si="34"/>
        <v>19</v>
      </c>
      <c r="Z121" s="12">
        <f t="shared" ca="1" si="26"/>
        <v>7.6243518518531346</v>
      </c>
      <c r="AA121" s="12">
        <f t="shared" ca="1" si="27"/>
        <v>19</v>
      </c>
      <c r="AB121" s="12">
        <f t="shared" ca="1" si="28"/>
        <v>14</v>
      </c>
      <c r="AC121" s="13">
        <f t="shared" ca="1" si="29"/>
        <v>-19.624351851853135</v>
      </c>
      <c r="AD121" s="10" t="str">
        <f t="shared" ca="1" si="30"/>
        <v>VENCIDO</v>
      </c>
    </row>
    <row r="122" spans="1:30" x14ac:dyDescent="0.25">
      <c r="A122" s="29">
        <v>23543653</v>
      </c>
      <c r="B122" s="10">
        <f>VLOOKUP(A122,'INGRESO DIARIO'!A:A,1,0)</f>
        <v>23543653</v>
      </c>
      <c r="C122" s="29">
        <v>1</v>
      </c>
      <c r="D122" s="26" t="s">
        <v>1531</v>
      </c>
      <c r="E122" s="26" t="s">
        <v>338</v>
      </c>
      <c r="F122" s="27">
        <v>45919.518680555557</v>
      </c>
      <c r="G122" s="27">
        <v>45919.518703703703</v>
      </c>
      <c r="H122" s="26">
        <v>811023645</v>
      </c>
      <c r="I122" s="26" t="s">
        <v>1532</v>
      </c>
      <c r="J122" s="26" t="s">
        <v>1576</v>
      </c>
      <c r="K122" s="26" t="s">
        <v>163</v>
      </c>
      <c r="L122" s="26" t="s">
        <v>161</v>
      </c>
      <c r="M122" s="26" t="s">
        <v>24</v>
      </c>
      <c r="N122" s="26" t="s">
        <v>350</v>
      </c>
      <c r="O122" s="26" t="s">
        <v>341</v>
      </c>
      <c r="P122" s="54">
        <v>45919</v>
      </c>
      <c r="Q122" s="26" t="s">
        <v>161</v>
      </c>
      <c r="R122" s="26" t="s">
        <v>340</v>
      </c>
      <c r="S122" s="26" t="s">
        <v>723</v>
      </c>
      <c r="T122" s="26" t="s">
        <v>161</v>
      </c>
      <c r="U122" s="12">
        <f t="shared" si="22"/>
        <v>0</v>
      </c>
      <c r="V122" s="11">
        <f t="shared" si="32"/>
        <v>45924.518703703703</v>
      </c>
      <c r="W122" s="12">
        <f t="shared" si="24"/>
        <v>5</v>
      </c>
      <c r="X122" s="12">
        <f t="shared" ca="1" si="25"/>
        <v>25.481296296296932</v>
      </c>
      <c r="Y122" s="12">
        <f t="shared" ca="1" si="34"/>
        <v>18</v>
      </c>
      <c r="Z122" s="12">
        <f t="shared" ca="1" si="26"/>
        <v>7.4812962962969323</v>
      </c>
      <c r="AA122" s="12">
        <f t="shared" ca="1" si="27"/>
        <v>18</v>
      </c>
      <c r="AB122" s="12">
        <f t="shared" ca="1" si="28"/>
        <v>13</v>
      </c>
      <c r="AC122" s="13">
        <f t="shared" ca="1" si="29"/>
        <v>-18.481296296296932</v>
      </c>
      <c r="AD122" s="10" t="str">
        <f t="shared" ca="1" si="30"/>
        <v>VENCIDO</v>
      </c>
    </row>
    <row r="123" spans="1:30" x14ac:dyDescent="0.25">
      <c r="A123" s="29">
        <v>23543664</v>
      </c>
      <c r="B123" s="10">
        <f>VLOOKUP(A123,'INGRESO DIARIO'!A:A,1,0)</f>
        <v>23543664</v>
      </c>
      <c r="C123" s="29">
        <v>1</v>
      </c>
      <c r="D123" s="26" t="s">
        <v>1536</v>
      </c>
      <c r="E123" s="26" t="s">
        <v>338</v>
      </c>
      <c r="F123" s="27">
        <v>45919.531388888892</v>
      </c>
      <c r="G123" s="27">
        <v>45919.531412037039</v>
      </c>
      <c r="H123" s="26">
        <v>811023645</v>
      </c>
      <c r="I123" s="26" t="s">
        <v>1532</v>
      </c>
      <c r="J123" s="26" t="s">
        <v>1576</v>
      </c>
      <c r="K123" s="26" t="s">
        <v>163</v>
      </c>
      <c r="L123" s="26" t="s">
        <v>161</v>
      </c>
      <c r="M123" s="26" t="s">
        <v>24</v>
      </c>
      <c r="N123" s="26" t="s">
        <v>350</v>
      </c>
      <c r="O123" s="26" t="s">
        <v>341</v>
      </c>
      <c r="P123" s="54">
        <v>45919</v>
      </c>
      <c r="Q123" s="26" t="s">
        <v>161</v>
      </c>
      <c r="R123" s="26" t="s">
        <v>340</v>
      </c>
      <c r="S123" s="26" t="s">
        <v>723</v>
      </c>
      <c r="T123" s="26" t="s">
        <v>161</v>
      </c>
      <c r="U123" s="12">
        <f t="shared" si="22"/>
        <v>0</v>
      </c>
      <c r="V123" s="11">
        <f t="shared" si="32"/>
        <v>45924.531412037039</v>
      </c>
      <c r="W123" s="12">
        <f t="shared" si="24"/>
        <v>5</v>
      </c>
      <c r="X123" s="12">
        <f t="shared" ca="1" si="25"/>
        <v>25.468587962961465</v>
      </c>
      <c r="Y123" s="12">
        <f t="shared" ca="1" si="34"/>
        <v>18</v>
      </c>
      <c r="Z123" s="12">
        <f t="shared" ca="1" si="26"/>
        <v>7.4685879629614647</v>
      </c>
      <c r="AA123" s="12">
        <f t="shared" ca="1" si="27"/>
        <v>18</v>
      </c>
      <c r="AB123" s="12">
        <f t="shared" ca="1" si="28"/>
        <v>13</v>
      </c>
      <c r="AC123" s="13">
        <f t="shared" ca="1" si="29"/>
        <v>-18.468587962961465</v>
      </c>
      <c r="AD123" s="10" t="str">
        <f t="shared" ca="1" si="30"/>
        <v>VENCIDO</v>
      </c>
    </row>
    <row r="124" spans="1:30" x14ac:dyDescent="0.25">
      <c r="A124" s="29">
        <v>23543684</v>
      </c>
      <c r="B124" s="10">
        <f>VLOOKUP(A124,'INGRESO DIARIO'!A:A,1,0)</f>
        <v>23543684</v>
      </c>
      <c r="C124" s="29">
        <v>1</v>
      </c>
      <c r="D124" s="26" t="s">
        <v>1539</v>
      </c>
      <c r="E124" s="26" t="s">
        <v>338</v>
      </c>
      <c r="F124" s="27">
        <v>45919.548437500001</v>
      </c>
      <c r="G124" s="27">
        <v>45919.548472222225</v>
      </c>
      <c r="H124" s="26">
        <v>811023645</v>
      </c>
      <c r="I124" s="26" t="s">
        <v>1532</v>
      </c>
      <c r="J124" s="26" t="s">
        <v>1576</v>
      </c>
      <c r="K124" s="26" t="s">
        <v>163</v>
      </c>
      <c r="L124" s="26" t="s">
        <v>161</v>
      </c>
      <c r="M124" s="26" t="s">
        <v>24</v>
      </c>
      <c r="N124" s="26" t="s">
        <v>350</v>
      </c>
      <c r="O124" s="26" t="s">
        <v>341</v>
      </c>
      <c r="P124" s="54">
        <v>45919</v>
      </c>
      <c r="Q124" s="26" t="s">
        <v>161</v>
      </c>
      <c r="R124" s="26" t="s">
        <v>340</v>
      </c>
      <c r="S124" s="26" t="s">
        <v>723</v>
      </c>
      <c r="T124" s="26" t="s">
        <v>161</v>
      </c>
      <c r="U124" s="12">
        <f t="shared" si="22"/>
        <v>0</v>
      </c>
      <c r="V124" s="11">
        <f t="shared" si="32"/>
        <v>45924.548472222225</v>
      </c>
      <c r="W124" s="12">
        <f t="shared" si="24"/>
        <v>5</v>
      </c>
      <c r="X124" s="12">
        <f t="shared" ca="1" si="25"/>
        <v>25.451527777775482</v>
      </c>
      <c r="Y124" s="12">
        <f t="shared" ca="1" si="34"/>
        <v>18</v>
      </c>
      <c r="Z124" s="12">
        <f t="shared" ca="1" si="26"/>
        <v>7.4515277777754818</v>
      </c>
      <c r="AA124" s="12">
        <f t="shared" ca="1" si="27"/>
        <v>18</v>
      </c>
      <c r="AB124" s="12">
        <f t="shared" ca="1" si="28"/>
        <v>13</v>
      </c>
      <c r="AC124" s="13">
        <f t="shared" ca="1" si="29"/>
        <v>-18.451527777775482</v>
      </c>
      <c r="AD124" s="10" t="str">
        <f t="shared" ca="1" si="30"/>
        <v>VENCIDO</v>
      </c>
    </row>
    <row r="125" spans="1:30" x14ac:dyDescent="0.25">
      <c r="A125" s="29">
        <v>23543635</v>
      </c>
      <c r="B125" s="10">
        <f>VLOOKUP(A125,'INGRESO DIARIO'!A:A,1,0)</f>
        <v>23543635</v>
      </c>
      <c r="C125" s="29">
        <v>1</v>
      </c>
      <c r="D125" s="26" t="s">
        <v>1542</v>
      </c>
      <c r="E125" s="26" t="s">
        <v>338</v>
      </c>
      <c r="F125" s="27">
        <v>45919.50613425926</v>
      </c>
      <c r="G125" s="27">
        <v>45919.506157407406</v>
      </c>
      <c r="H125" s="26">
        <v>811023645</v>
      </c>
      <c r="I125" s="26" t="s">
        <v>1532</v>
      </c>
      <c r="J125" s="26" t="s">
        <v>1576</v>
      </c>
      <c r="K125" s="26" t="s">
        <v>163</v>
      </c>
      <c r="L125" s="26" t="s">
        <v>161</v>
      </c>
      <c r="M125" s="26" t="s">
        <v>24</v>
      </c>
      <c r="N125" s="26" t="s">
        <v>350</v>
      </c>
      <c r="O125" s="26" t="s">
        <v>341</v>
      </c>
      <c r="P125" s="54">
        <v>45919</v>
      </c>
      <c r="Q125" s="26" t="s">
        <v>161</v>
      </c>
      <c r="R125" s="26" t="s">
        <v>340</v>
      </c>
      <c r="S125" s="26" t="s">
        <v>723</v>
      </c>
      <c r="T125" s="26" t="s">
        <v>161</v>
      </c>
      <c r="U125" s="12">
        <f t="shared" si="22"/>
        <v>0</v>
      </c>
      <c r="V125" s="11">
        <f t="shared" si="32"/>
        <v>45924.506157407406</v>
      </c>
      <c r="W125" s="12">
        <f t="shared" si="24"/>
        <v>5</v>
      </c>
      <c r="X125" s="12">
        <f t="shared" ca="1" si="25"/>
        <v>25.493842592593865</v>
      </c>
      <c r="Y125" s="12">
        <f t="shared" ca="1" si="34"/>
        <v>18</v>
      </c>
      <c r="Z125" s="12">
        <f t="shared" ca="1" si="26"/>
        <v>7.4938425925938645</v>
      </c>
      <c r="AA125" s="12">
        <f t="shared" ca="1" si="27"/>
        <v>18</v>
      </c>
      <c r="AB125" s="12">
        <f t="shared" ca="1" si="28"/>
        <v>13</v>
      </c>
      <c r="AC125" s="13">
        <f t="shared" ca="1" si="29"/>
        <v>-18.493842592593865</v>
      </c>
      <c r="AD125" s="10" t="str">
        <f t="shared" ca="1" si="30"/>
        <v>VENCIDO</v>
      </c>
    </row>
    <row r="126" spans="1:30" x14ac:dyDescent="0.25">
      <c r="A126" s="29">
        <v>23541122</v>
      </c>
      <c r="B126" s="10" t="e">
        <f>VLOOKUP(A126,'INGRESO DIARIO'!A:A,1,0)</f>
        <v>#N/A</v>
      </c>
      <c r="C126" s="10">
        <v>1</v>
      </c>
      <c r="D126" s="26" t="s">
        <v>951</v>
      </c>
      <c r="E126" s="26" t="s">
        <v>334</v>
      </c>
      <c r="F126" s="27">
        <v>45916.76703703704</v>
      </c>
      <c r="G126" s="27">
        <v>45916.767071759263</v>
      </c>
      <c r="H126" s="26">
        <v>16345063</v>
      </c>
      <c r="I126" s="26" t="s">
        <v>952</v>
      </c>
      <c r="J126" s="26" t="s">
        <v>1011</v>
      </c>
      <c r="K126" s="26" t="s">
        <v>163</v>
      </c>
      <c r="L126" s="26" t="s">
        <v>953</v>
      </c>
      <c r="M126" s="26" t="s">
        <v>24</v>
      </c>
      <c r="N126" s="26" t="s">
        <v>342</v>
      </c>
      <c r="O126" s="26" t="s">
        <v>341</v>
      </c>
      <c r="P126" s="54">
        <v>45918</v>
      </c>
      <c r="Q126" s="26"/>
      <c r="R126" s="26" t="s">
        <v>340</v>
      </c>
      <c r="S126" s="26" t="s">
        <v>723</v>
      </c>
      <c r="T126" s="26"/>
      <c r="U126" s="12">
        <f t="shared" si="22"/>
        <v>0</v>
      </c>
      <c r="V126" s="11">
        <f t="shared" si="32"/>
        <v>45921.767071759263</v>
      </c>
      <c r="W126" s="12">
        <f t="shared" si="24"/>
        <v>5</v>
      </c>
      <c r="X126" s="12">
        <f t="shared" ca="1" si="25"/>
        <v>28.232928240737238</v>
      </c>
      <c r="Y126" s="12">
        <f t="shared" ca="1" si="34"/>
        <v>21</v>
      </c>
      <c r="Z126" s="12">
        <f t="shared" ca="1" si="26"/>
        <v>7.2329282407372375</v>
      </c>
      <c r="AA126" s="12">
        <f t="shared" ca="1" si="27"/>
        <v>21</v>
      </c>
      <c r="AB126" s="12">
        <f t="shared" ca="1" si="28"/>
        <v>16</v>
      </c>
      <c r="AC126" s="13">
        <f t="shared" ca="1" si="29"/>
        <v>-21.232928240737238</v>
      </c>
      <c r="AD126" s="10" t="str">
        <f t="shared" ca="1" si="30"/>
        <v>VENCIDO</v>
      </c>
    </row>
    <row r="127" spans="1:30" x14ac:dyDescent="0.25">
      <c r="A127" s="29">
        <v>23541124</v>
      </c>
      <c r="B127" s="10" t="e">
        <f>VLOOKUP(A127,'INGRESO DIARIO'!A:A,1,0)</f>
        <v>#N/A</v>
      </c>
      <c r="C127" s="10">
        <v>1</v>
      </c>
      <c r="D127" s="28" t="s">
        <v>1453</v>
      </c>
      <c r="E127" s="26" t="s">
        <v>334</v>
      </c>
      <c r="F127" s="27">
        <v>45916.779409722221</v>
      </c>
      <c r="G127" s="27">
        <v>45916.779444444444</v>
      </c>
      <c r="H127" s="26">
        <v>16345063</v>
      </c>
      <c r="I127" s="26" t="s">
        <v>952</v>
      </c>
      <c r="J127" s="26" t="s">
        <v>1011</v>
      </c>
      <c r="K127" s="26" t="s">
        <v>163</v>
      </c>
      <c r="L127" s="26" t="s">
        <v>954</v>
      </c>
      <c r="M127" s="26" t="s">
        <v>24</v>
      </c>
      <c r="N127" s="26" t="s">
        <v>342</v>
      </c>
      <c r="O127" s="26" t="s">
        <v>341</v>
      </c>
      <c r="P127" s="54">
        <v>45918</v>
      </c>
      <c r="Q127" s="26"/>
      <c r="R127" s="26" t="s">
        <v>340</v>
      </c>
      <c r="S127" s="26" t="s">
        <v>723</v>
      </c>
      <c r="T127" s="26"/>
      <c r="U127" s="12">
        <f t="shared" si="22"/>
        <v>0</v>
      </c>
      <c r="V127" s="11">
        <f t="shared" si="32"/>
        <v>45921.779444444444</v>
      </c>
      <c r="W127" s="12">
        <f t="shared" si="24"/>
        <v>5</v>
      </c>
      <c r="X127" s="12">
        <f t="shared" ca="1" si="25"/>
        <v>28.22055555555562</v>
      </c>
      <c r="Y127" s="12">
        <f t="shared" ca="1" si="34"/>
        <v>21</v>
      </c>
      <c r="Z127" s="12">
        <f t="shared" ca="1" si="26"/>
        <v>7.2205555555556202</v>
      </c>
      <c r="AA127" s="12">
        <f t="shared" ca="1" si="27"/>
        <v>21</v>
      </c>
      <c r="AB127" s="12">
        <f t="shared" ca="1" si="28"/>
        <v>16</v>
      </c>
      <c r="AC127" s="13">
        <f t="shared" ca="1" si="29"/>
        <v>-21.22055555555562</v>
      </c>
      <c r="AD127" s="10" t="str">
        <f t="shared" ca="1" si="30"/>
        <v>VENCIDO</v>
      </c>
    </row>
    <row r="128" spans="1:30" x14ac:dyDescent="0.25">
      <c r="A128" s="29">
        <v>23539257</v>
      </c>
      <c r="B128" s="10">
        <f>VLOOKUP(A128,'INGRESO DIARIO'!A:A,1,0)</f>
        <v>23539257</v>
      </c>
      <c r="C128" s="10">
        <v>1</v>
      </c>
      <c r="D128" s="26" t="s">
        <v>724</v>
      </c>
      <c r="E128" s="26" t="s">
        <v>336</v>
      </c>
      <c r="F128" s="27">
        <v>45915.405868055554</v>
      </c>
      <c r="G128" s="27">
        <v>45915.405891203707</v>
      </c>
      <c r="H128" s="26">
        <v>15256947</v>
      </c>
      <c r="I128" s="26" t="s">
        <v>725</v>
      </c>
      <c r="J128" s="26" t="s">
        <v>778</v>
      </c>
      <c r="K128" s="26" t="s">
        <v>163</v>
      </c>
      <c r="L128" s="26" t="s">
        <v>726</v>
      </c>
      <c r="M128" s="26" t="s">
        <v>24</v>
      </c>
      <c r="N128" s="26" t="s">
        <v>350</v>
      </c>
      <c r="O128" s="26" t="s">
        <v>341</v>
      </c>
      <c r="P128" s="54">
        <v>45916</v>
      </c>
      <c r="Q128" s="26" t="s">
        <v>161</v>
      </c>
      <c r="R128" s="26" t="s">
        <v>340</v>
      </c>
      <c r="S128" s="26" t="s">
        <v>723</v>
      </c>
      <c r="T128" s="26"/>
      <c r="U128" s="12">
        <f t="shared" si="22"/>
        <v>0</v>
      </c>
      <c r="V128" s="11">
        <f t="shared" si="32"/>
        <v>45920.405891203707</v>
      </c>
      <c r="W128" s="12">
        <f t="shared" si="24"/>
        <v>5</v>
      </c>
      <c r="X128" s="12">
        <f t="shared" ca="1" si="25"/>
        <v>29.594108796292858</v>
      </c>
      <c r="Y128" s="12">
        <f t="shared" ca="1" si="34"/>
        <v>22</v>
      </c>
      <c r="Z128" s="12">
        <f t="shared" ca="1" si="26"/>
        <v>7.5941087962928577</v>
      </c>
      <c r="AA128" s="12">
        <f t="shared" ca="1" si="27"/>
        <v>22</v>
      </c>
      <c r="AB128" s="12">
        <f t="shared" ca="1" si="28"/>
        <v>17</v>
      </c>
      <c r="AC128" s="13">
        <f t="shared" ca="1" si="29"/>
        <v>-22.594108796292858</v>
      </c>
      <c r="AD128" s="10" t="str">
        <f t="shared" ca="1" si="30"/>
        <v>VENCIDO</v>
      </c>
    </row>
    <row r="129" spans="1:30" x14ac:dyDescent="0.25">
      <c r="A129" s="29">
        <v>23532710</v>
      </c>
      <c r="B129" s="10" t="e">
        <f>VLOOKUP(A129,'INGRESO DIARIO'!A:A,1,0)</f>
        <v>#N/A</v>
      </c>
      <c r="C129" s="10"/>
      <c r="D129" s="26" t="s">
        <v>734</v>
      </c>
      <c r="E129" s="26" t="s">
        <v>334</v>
      </c>
      <c r="F129" s="27">
        <v>45905.684849537036</v>
      </c>
      <c r="G129" s="27">
        <v>45905.684884259259</v>
      </c>
      <c r="H129" s="26">
        <v>890901475</v>
      </c>
      <c r="I129" s="26" t="s">
        <v>735</v>
      </c>
      <c r="J129" s="26" t="s">
        <v>782</v>
      </c>
      <c r="K129" s="26" t="s">
        <v>163</v>
      </c>
      <c r="L129" s="26" t="s">
        <v>736</v>
      </c>
      <c r="M129" s="26" t="s">
        <v>24</v>
      </c>
      <c r="N129" s="26" t="s">
        <v>342</v>
      </c>
      <c r="O129" s="26" t="s">
        <v>341</v>
      </c>
      <c r="P129" s="54">
        <v>45913</v>
      </c>
      <c r="Q129" s="26" t="s">
        <v>161</v>
      </c>
      <c r="R129" s="26" t="s">
        <v>340</v>
      </c>
      <c r="S129" s="26" t="s">
        <v>723</v>
      </c>
      <c r="T129" s="26"/>
      <c r="U129" s="12">
        <f t="shared" si="22"/>
        <v>0</v>
      </c>
      <c r="V129" s="11">
        <f t="shared" si="32"/>
        <v>45910.684884259259</v>
      </c>
      <c r="W129" s="12">
        <f t="shared" si="24"/>
        <v>5</v>
      </c>
      <c r="X129" s="12">
        <f t="shared" ca="1" si="25"/>
        <v>39.315115740741021</v>
      </c>
      <c r="Y129" s="12">
        <f t="shared" ca="1" si="34"/>
        <v>28</v>
      </c>
      <c r="Z129" s="12">
        <f t="shared" ca="1" si="26"/>
        <v>11.315115740741021</v>
      </c>
      <c r="AA129" s="12">
        <f t="shared" ca="1" si="27"/>
        <v>28</v>
      </c>
      <c r="AB129" s="12">
        <f t="shared" ca="1" si="28"/>
        <v>23</v>
      </c>
      <c r="AC129" s="13">
        <f t="shared" ca="1" si="29"/>
        <v>-32.315115740741021</v>
      </c>
      <c r="AD129" s="10" t="str">
        <f t="shared" ca="1" si="30"/>
        <v>VENCIDO</v>
      </c>
    </row>
    <row r="130" spans="1:30" x14ac:dyDescent="0.25">
      <c r="A130" s="10">
        <v>23532383</v>
      </c>
      <c r="B130" s="10" t="e">
        <f>VLOOKUP(A130,'INGRESO DIARIO'!A:A,1,0)</f>
        <v>#N/A</v>
      </c>
      <c r="C130" s="10">
        <v>1</v>
      </c>
      <c r="D130" s="17" t="s">
        <v>247</v>
      </c>
      <c r="E130" s="17" t="s">
        <v>337</v>
      </c>
      <c r="F130" s="18">
        <v>45905.471446759257</v>
      </c>
      <c r="G130" s="18">
        <v>45905.491886574076</v>
      </c>
      <c r="H130" s="17">
        <v>1037641992</v>
      </c>
      <c r="I130" s="17" t="s">
        <v>248</v>
      </c>
      <c r="J130" s="17" t="s">
        <v>304</v>
      </c>
      <c r="K130" s="17" t="s">
        <v>163</v>
      </c>
      <c r="L130" s="17" t="s">
        <v>249</v>
      </c>
      <c r="M130" s="17" t="s">
        <v>244</v>
      </c>
      <c r="N130" s="17" t="str">
        <f>VLOOKUP(A130,[1]Hoja1!$A:$I,9,0)</f>
        <v>SUR</v>
      </c>
      <c r="O130" s="16" t="s">
        <v>341</v>
      </c>
      <c r="P130" s="19">
        <v>45910</v>
      </c>
      <c r="Q130" s="16"/>
      <c r="R130" s="16" t="s">
        <v>340</v>
      </c>
      <c r="S130" s="16" t="s">
        <v>723</v>
      </c>
      <c r="T130" s="26"/>
      <c r="U130" s="12">
        <f t="shared" si="22"/>
        <v>0</v>
      </c>
      <c r="V130" s="11">
        <f t="shared" si="32"/>
        <v>45910.491886574076</v>
      </c>
      <c r="W130" s="12">
        <f t="shared" si="24"/>
        <v>5</v>
      </c>
      <c r="X130" s="12">
        <f t="shared" ca="1" si="25"/>
        <v>39.508113425923511</v>
      </c>
      <c r="Y130" s="12">
        <f ca="1">+NETWORKDAYS.INTL(F130,NOW(),1)-MOD(G130,1)</f>
        <v>27.508113425923511</v>
      </c>
      <c r="Z130" s="12">
        <f t="shared" ca="1" si="26"/>
        <v>12</v>
      </c>
      <c r="AA130" s="12">
        <f t="shared" ca="1" si="27"/>
        <v>27.508113425923511</v>
      </c>
      <c r="AB130" s="12">
        <f t="shared" ca="1" si="28"/>
        <v>22.508113425923511</v>
      </c>
      <c r="AC130" s="13">
        <f t="shared" ca="1" si="29"/>
        <v>-32.508113425923511</v>
      </c>
      <c r="AD130" s="10" t="str">
        <f t="shared" ca="1" si="30"/>
        <v>VENCIDO</v>
      </c>
    </row>
    <row r="131" spans="1:30" x14ac:dyDescent="0.25">
      <c r="A131" s="10">
        <v>23528819</v>
      </c>
      <c r="B131" s="10" t="e">
        <f>VLOOKUP(A131,'INGRESO DIARIO'!A:A,1,0)</f>
        <v>#N/A</v>
      </c>
      <c r="C131" s="10">
        <v>1</v>
      </c>
      <c r="D131" s="17" t="s">
        <v>250</v>
      </c>
      <c r="E131" s="17" t="s">
        <v>337</v>
      </c>
      <c r="F131" s="18">
        <v>45902.452094907407</v>
      </c>
      <c r="G131" s="18">
        <v>45902.45212962963</v>
      </c>
      <c r="H131" s="17">
        <v>71739277</v>
      </c>
      <c r="I131" s="17" t="s">
        <v>251</v>
      </c>
      <c r="J131" s="17" t="s">
        <v>305</v>
      </c>
      <c r="K131" s="17" t="s">
        <v>163</v>
      </c>
      <c r="L131" s="17" t="s">
        <v>252</v>
      </c>
      <c r="M131" s="17" t="s">
        <v>244</v>
      </c>
      <c r="N131" s="17" t="str">
        <f>VLOOKUP(A131,[1]Hoja1!$A:$I,9,0)</f>
        <v>SUR</v>
      </c>
      <c r="O131" s="16" t="s">
        <v>341</v>
      </c>
      <c r="P131" s="19">
        <v>45910</v>
      </c>
      <c r="Q131" s="16"/>
      <c r="R131" s="16" t="s">
        <v>340</v>
      </c>
      <c r="S131" s="16" t="s">
        <v>723</v>
      </c>
      <c r="T131" s="26"/>
      <c r="U131" s="12">
        <f t="shared" si="22"/>
        <v>0</v>
      </c>
      <c r="V131" s="11">
        <f t="shared" si="32"/>
        <v>45907.45212962963</v>
      </c>
      <c r="W131" s="12">
        <f t="shared" si="24"/>
        <v>5</v>
      </c>
      <c r="X131" s="12">
        <f t="shared" ca="1" si="25"/>
        <v>42.547870370370219</v>
      </c>
      <c r="Y131" s="12">
        <f ca="1">+NETWORKDAYS.INTL(F131,NOW(),1)-MOD(G131,1)</f>
        <v>30.547870370370219</v>
      </c>
      <c r="Z131" s="12">
        <f t="shared" ca="1" si="26"/>
        <v>12</v>
      </c>
      <c r="AA131" s="12">
        <f t="shared" ca="1" si="27"/>
        <v>30.547870370370219</v>
      </c>
      <c r="AB131" s="12">
        <f t="shared" ca="1" si="28"/>
        <v>25.547870370370219</v>
      </c>
      <c r="AC131" s="13">
        <f t="shared" ca="1" si="29"/>
        <v>-35.547870370370219</v>
      </c>
      <c r="AD131" s="10" t="str">
        <f t="shared" ca="1" si="30"/>
        <v>VENCIDO</v>
      </c>
    </row>
    <row r="132" spans="1:30" x14ac:dyDescent="0.25">
      <c r="A132" s="10">
        <v>23528951</v>
      </c>
      <c r="B132" s="10" t="e">
        <f>VLOOKUP(A132,'INGRESO DIARIO'!A:A,1,0)</f>
        <v>#N/A</v>
      </c>
      <c r="C132" s="10">
        <v>1</v>
      </c>
      <c r="D132" s="17" t="s">
        <v>253</v>
      </c>
      <c r="E132" s="17" t="s">
        <v>337</v>
      </c>
      <c r="F132" s="18">
        <v>45902.532685185186</v>
      </c>
      <c r="G132" s="18">
        <v>45902.532719907409</v>
      </c>
      <c r="H132" s="17">
        <v>70070329</v>
      </c>
      <c r="I132" s="17" t="s">
        <v>254</v>
      </c>
      <c r="J132" s="17" t="s">
        <v>306</v>
      </c>
      <c r="K132" s="17" t="s">
        <v>163</v>
      </c>
      <c r="L132" s="17" t="s">
        <v>255</v>
      </c>
      <c r="M132" s="17" t="s">
        <v>244</v>
      </c>
      <c r="N132" s="17" t="str">
        <f>VLOOKUP(A132,[1]Hoja1!$A:$I,9,0)</f>
        <v>SUR</v>
      </c>
      <c r="O132" s="16" t="s">
        <v>341</v>
      </c>
      <c r="P132" s="19">
        <v>45910</v>
      </c>
      <c r="Q132" s="16"/>
      <c r="R132" s="16" t="s">
        <v>340</v>
      </c>
      <c r="S132" s="16" t="s">
        <v>723</v>
      </c>
      <c r="T132" s="26"/>
      <c r="U132" s="12">
        <f t="shared" si="22"/>
        <v>0</v>
      </c>
      <c r="V132" s="11">
        <f t="shared" si="32"/>
        <v>45907.532719907409</v>
      </c>
      <c r="W132" s="12">
        <f t="shared" si="24"/>
        <v>5</v>
      </c>
      <c r="X132" s="12">
        <f t="shared" ca="1" si="25"/>
        <v>42.467280092590954</v>
      </c>
      <c r="Y132" s="12">
        <f ca="1">+NETWORKDAYS.INTL(F132,NOW(),1)-MOD(G132,1)</f>
        <v>30.467280092590954</v>
      </c>
      <c r="Z132" s="12">
        <f t="shared" ca="1" si="26"/>
        <v>12</v>
      </c>
      <c r="AA132" s="12">
        <f t="shared" ca="1" si="27"/>
        <v>30.467280092590954</v>
      </c>
      <c r="AB132" s="12">
        <f t="shared" ca="1" si="28"/>
        <v>25.467280092590954</v>
      </c>
      <c r="AC132" s="13">
        <f t="shared" ca="1" si="29"/>
        <v>-35.467280092590954</v>
      </c>
      <c r="AD132" s="10" t="str">
        <f t="shared" ca="1" si="30"/>
        <v>VENCIDO</v>
      </c>
    </row>
    <row r="133" spans="1:30" x14ac:dyDescent="0.25">
      <c r="A133" s="15">
        <v>23526802</v>
      </c>
      <c r="B133" s="10" t="e">
        <f>VLOOKUP(A133,'INGRESO DIARIO'!A:A,1,0)</f>
        <v>#N/A</v>
      </c>
      <c r="C133" s="10"/>
      <c r="D133" s="16" t="s">
        <v>34</v>
      </c>
      <c r="E133" s="16" t="s">
        <v>337</v>
      </c>
      <c r="F133" s="16"/>
      <c r="G133" s="16"/>
      <c r="H133" s="16">
        <v>1017156293</v>
      </c>
      <c r="I133" s="16" t="s">
        <v>33</v>
      </c>
      <c r="J133" s="16" t="s">
        <v>128</v>
      </c>
      <c r="K133" s="16" t="s">
        <v>27</v>
      </c>
      <c r="L133" s="16" t="s">
        <v>36</v>
      </c>
      <c r="M133" s="16" t="s">
        <v>35</v>
      </c>
      <c r="N133" s="16" t="str">
        <f>VLOOKUP(A133,[1]Hoja1!$A:$I,9,0)</f>
        <v>SUR</v>
      </c>
      <c r="O133" s="16" t="s">
        <v>341</v>
      </c>
      <c r="P133" s="19">
        <v>45910</v>
      </c>
      <c r="Q133" s="16"/>
      <c r="R133" s="16" t="s">
        <v>340</v>
      </c>
      <c r="S133" s="16" t="s">
        <v>723</v>
      </c>
      <c r="T133" s="16" t="s">
        <v>529</v>
      </c>
      <c r="U133" s="12">
        <f t="shared" si="22"/>
        <v>0</v>
      </c>
      <c r="V133" s="11">
        <f t="shared" si="32"/>
        <v>5</v>
      </c>
      <c r="W133" s="12">
        <f t="shared" si="24"/>
        <v>5</v>
      </c>
      <c r="X133" s="12">
        <f t="shared" ca="1" si="25"/>
        <v>45945</v>
      </c>
      <c r="Y133" s="12">
        <f ca="1">+NETWORKDAYS.INTL(G133,NOW(),1)-MOD(H133,1)</f>
        <v>32817</v>
      </c>
      <c r="Z133" s="12">
        <f t="shared" ca="1" si="26"/>
        <v>13128</v>
      </c>
      <c r="AA133" s="12">
        <f t="shared" ca="1" si="27"/>
        <v>32817</v>
      </c>
      <c r="AB133" s="12">
        <f t="shared" ca="1" si="28"/>
        <v>32812</v>
      </c>
      <c r="AC133" s="13">
        <f t="shared" ca="1" si="29"/>
        <v>-45938</v>
      </c>
      <c r="AD133" s="10" t="str">
        <f t="shared" ca="1" si="30"/>
        <v>VENCIDO</v>
      </c>
    </row>
    <row r="134" spans="1:30" x14ac:dyDescent="0.25">
      <c r="A134" s="15">
        <v>23507847</v>
      </c>
      <c r="B134" s="10" t="e">
        <f>VLOOKUP(A134,'INGRESO DIARIO'!A:A,1,0)</f>
        <v>#N/A</v>
      </c>
      <c r="C134" s="10"/>
      <c r="D134" s="16" t="s">
        <v>38</v>
      </c>
      <c r="E134" s="16" t="s">
        <v>337</v>
      </c>
      <c r="F134" s="16"/>
      <c r="G134" s="16"/>
      <c r="H134" s="16">
        <v>4519318</v>
      </c>
      <c r="I134" s="16" t="s">
        <v>37</v>
      </c>
      <c r="J134" s="16" t="s">
        <v>128</v>
      </c>
      <c r="K134" s="16" t="s">
        <v>27</v>
      </c>
      <c r="L134" s="16" t="s">
        <v>39</v>
      </c>
      <c r="M134" s="16" t="s">
        <v>35</v>
      </c>
      <c r="N134" s="16" t="str">
        <f>VLOOKUP(A134,[1]Hoja1!$A:$I,9,0)</f>
        <v>SUR</v>
      </c>
      <c r="O134" s="16" t="s">
        <v>341</v>
      </c>
      <c r="P134" s="19">
        <v>45910</v>
      </c>
      <c r="Q134" s="16"/>
      <c r="R134" s="16" t="s">
        <v>340</v>
      </c>
      <c r="S134" s="16" t="s">
        <v>723</v>
      </c>
      <c r="T134" s="16" t="s">
        <v>529</v>
      </c>
      <c r="U134" s="12">
        <f t="shared" si="22"/>
        <v>0</v>
      </c>
      <c r="V134" s="11">
        <f t="shared" si="32"/>
        <v>5</v>
      </c>
      <c r="W134" s="12">
        <f t="shared" si="24"/>
        <v>5</v>
      </c>
      <c r="X134" s="12">
        <f t="shared" ca="1" si="25"/>
        <v>45945</v>
      </c>
      <c r="Y134" s="12">
        <f ca="1">+NETWORKDAYS.INTL(G134,NOW(),1)-MOD(H134,1)</f>
        <v>32817</v>
      </c>
      <c r="Z134" s="12">
        <f t="shared" ca="1" si="26"/>
        <v>13128</v>
      </c>
      <c r="AA134" s="12">
        <f t="shared" ca="1" si="27"/>
        <v>32817</v>
      </c>
      <c r="AB134" s="12">
        <f t="shared" ca="1" si="28"/>
        <v>32812</v>
      </c>
      <c r="AC134" s="13">
        <f t="shared" ca="1" si="29"/>
        <v>-45938</v>
      </c>
      <c r="AD134" s="10" t="str">
        <f t="shared" ca="1" si="30"/>
        <v>VENCIDO</v>
      </c>
    </row>
    <row r="135" spans="1:30" x14ac:dyDescent="0.25">
      <c r="A135" s="15">
        <v>23527830</v>
      </c>
      <c r="B135" s="10" t="e">
        <f>VLOOKUP(A135,'INGRESO DIARIO'!A:A,1,0)</f>
        <v>#N/A</v>
      </c>
      <c r="C135" s="10"/>
      <c r="D135" s="16" t="s">
        <v>43</v>
      </c>
      <c r="E135" s="16" t="s">
        <v>337</v>
      </c>
      <c r="F135" s="16"/>
      <c r="G135" s="16"/>
      <c r="H135" s="16">
        <v>71374492</v>
      </c>
      <c r="I135" s="16" t="s">
        <v>42</v>
      </c>
      <c r="J135" s="16" t="s">
        <v>130</v>
      </c>
      <c r="K135" s="16" t="s">
        <v>27</v>
      </c>
      <c r="L135" s="16" t="s">
        <v>44</v>
      </c>
      <c r="M135" s="16" t="s">
        <v>35</v>
      </c>
      <c r="N135" s="16" t="str">
        <f>VLOOKUP(A135,[1]Hoja1!$A:$I,9,0)</f>
        <v>SUR</v>
      </c>
      <c r="O135" s="16" t="s">
        <v>341</v>
      </c>
      <c r="P135" s="19">
        <v>45910</v>
      </c>
      <c r="Q135" s="16"/>
      <c r="R135" s="16" t="s">
        <v>340</v>
      </c>
      <c r="S135" s="16" t="s">
        <v>723</v>
      </c>
      <c r="T135" s="16" t="s">
        <v>529</v>
      </c>
      <c r="U135" s="12">
        <f t="shared" si="22"/>
        <v>0</v>
      </c>
      <c r="V135" s="11">
        <f t="shared" si="32"/>
        <v>5</v>
      </c>
      <c r="W135" s="12">
        <f t="shared" si="24"/>
        <v>5</v>
      </c>
      <c r="X135" s="12">
        <f t="shared" ca="1" si="25"/>
        <v>45945</v>
      </c>
      <c r="Y135" s="12">
        <f ca="1">+NETWORKDAYS.INTL(G135,NOW(),1)-MOD(H135,1)</f>
        <v>32817</v>
      </c>
      <c r="Z135" s="12">
        <f t="shared" ca="1" si="26"/>
        <v>13128</v>
      </c>
      <c r="AA135" s="12">
        <f t="shared" ca="1" si="27"/>
        <v>32817</v>
      </c>
      <c r="AB135" s="12">
        <f t="shared" ca="1" si="28"/>
        <v>32812</v>
      </c>
      <c r="AC135" s="13">
        <f t="shared" ca="1" si="29"/>
        <v>-45938</v>
      </c>
      <c r="AD135" s="10" t="str">
        <f t="shared" ca="1" si="30"/>
        <v>VENCIDO</v>
      </c>
    </row>
    <row r="136" spans="1:30" x14ac:dyDescent="0.25">
      <c r="A136" s="10">
        <v>23528757</v>
      </c>
      <c r="B136" s="10" t="e">
        <f>VLOOKUP(A136,'INGRESO DIARIO'!A:A,1,0)</f>
        <v>#N/A</v>
      </c>
      <c r="C136" s="10">
        <v>1</v>
      </c>
      <c r="D136" s="21" t="s">
        <v>332</v>
      </c>
      <c r="E136" s="17" t="s">
        <v>338</v>
      </c>
      <c r="F136" s="18">
        <v>45902.436365740738</v>
      </c>
      <c r="G136" s="18">
        <v>45902.436388888891</v>
      </c>
      <c r="H136" s="17">
        <v>79269038</v>
      </c>
      <c r="I136" s="17" t="s">
        <v>225</v>
      </c>
      <c r="J136" s="17" t="s">
        <v>296</v>
      </c>
      <c r="K136" s="17" t="s">
        <v>163</v>
      </c>
      <c r="L136" s="17" t="s">
        <v>226</v>
      </c>
      <c r="M136" s="17" t="s">
        <v>24</v>
      </c>
      <c r="N136" s="17" t="str">
        <f>VLOOKUP(A136,[1]Hoja1!$A:$I,9,0)</f>
        <v>SUR</v>
      </c>
      <c r="O136" s="17" t="s">
        <v>341</v>
      </c>
      <c r="P136" s="22">
        <v>45909</v>
      </c>
      <c r="Q136" s="17"/>
      <c r="R136" s="17" t="s">
        <v>340</v>
      </c>
      <c r="S136" s="17" t="s">
        <v>723</v>
      </c>
      <c r="T136" s="26"/>
      <c r="U136" s="12">
        <f t="shared" si="22"/>
        <v>0</v>
      </c>
      <c r="V136" s="11">
        <f t="shared" si="32"/>
        <v>45907.436388888891</v>
      </c>
      <c r="W136" s="12">
        <f t="shared" si="24"/>
        <v>5</v>
      </c>
      <c r="X136" s="12">
        <f t="shared" ca="1" si="25"/>
        <v>42.563611111108912</v>
      </c>
      <c r="Y136" s="12">
        <f ca="1">+NETWORKDAYS.INTL(F136,NOW(),1)-MOD(G136,1)</f>
        <v>30.563611111108912</v>
      </c>
      <c r="Z136" s="12">
        <f t="shared" ca="1" si="26"/>
        <v>12</v>
      </c>
      <c r="AA136" s="12">
        <f t="shared" ca="1" si="27"/>
        <v>30.563611111108912</v>
      </c>
      <c r="AB136" s="12">
        <f t="shared" ca="1" si="28"/>
        <v>25.563611111108912</v>
      </c>
      <c r="AC136" s="13">
        <f t="shared" ca="1" si="29"/>
        <v>-35.563611111108912</v>
      </c>
      <c r="AD136" s="10" t="str">
        <f t="shared" ca="1" si="30"/>
        <v>VENCIDO</v>
      </c>
    </row>
    <row r="137" spans="1:30" x14ac:dyDescent="0.25">
      <c r="A137" s="29">
        <v>23532756</v>
      </c>
      <c r="B137" s="10" t="e">
        <f>VLOOKUP(A137,'INGRESO DIARIO'!A:A,1,0)</f>
        <v>#N/A</v>
      </c>
      <c r="C137" s="10">
        <v>1</v>
      </c>
      <c r="D137" s="26" t="s">
        <v>352</v>
      </c>
      <c r="E137" s="26" t="s">
        <v>337</v>
      </c>
      <c r="F137" s="27">
        <v>45905.739016203705</v>
      </c>
      <c r="G137" s="27">
        <v>45905.739039351851</v>
      </c>
      <c r="H137" s="26">
        <v>70557991</v>
      </c>
      <c r="I137" s="26" t="s">
        <v>353</v>
      </c>
      <c r="J137" s="26" t="s">
        <v>373</v>
      </c>
      <c r="K137" s="26" t="s">
        <v>163</v>
      </c>
      <c r="L137" s="26" t="s">
        <v>354</v>
      </c>
      <c r="M137" s="26" t="s">
        <v>24</v>
      </c>
      <c r="N137" s="26" t="s">
        <v>350</v>
      </c>
      <c r="O137" s="17" t="s">
        <v>341</v>
      </c>
      <c r="P137" s="22">
        <v>45909</v>
      </c>
      <c r="Q137" s="17"/>
      <c r="R137" s="17" t="s">
        <v>340</v>
      </c>
      <c r="S137" s="17" t="s">
        <v>723</v>
      </c>
      <c r="T137" s="26"/>
      <c r="U137" s="12">
        <f t="shared" ref="U137:U200" si="35">+IF(L137="URBANA",5,IF(L137="RURAL",5,0))</f>
        <v>0</v>
      </c>
      <c r="V137" s="11">
        <f t="shared" ref="V137:V159" si="36">+IF(M137="RURAL",(G137+5),IF(M137="URBANA",(G137+5),""))</f>
        <v>45910.739039351851</v>
      </c>
      <c r="W137" s="12">
        <f t="shared" ref="W137:W200" si="37">+IF(M137="URBANA",5,IF(M137="RURAL",5,0))</f>
        <v>5</v>
      </c>
      <c r="X137" s="12">
        <f t="shared" ref="X137:X200" ca="1" si="38">+TODAY()-G137+1</f>
        <v>39.260960648149194</v>
      </c>
      <c r="Y137" s="12">
        <f ca="1">+NETWORKDAYS.INTL(F137,NOW(),1)-MOD(G137,1)</f>
        <v>27.260960648149194</v>
      </c>
      <c r="Z137" s="12">
        <f t="shared" ref="Z137:Z200" ca="1" si="39">+X137-Y137</f>
        <v>12</v>
      </c>
      <c r="AA137" s="12">
        <f t="shared" ref="AA137:AA200" ca="1" si="40">+(((TODAY()-G137)+1)-Z137)</f>
        <v>27.260960648149194</v>
      </c>
      <c r="AB137" s="12">
        <f t="shared" ref="AB137:AB200" ca="1" si="41">+AA137-W137</f>
        <v>22.260960648149194</v>
      </c>
      <c r="AC137" s="13">
        <f t="shared" ref="AC137:AC200" ca="1" si="42">IF(V137&lt;&gt;0,+V137-TODAY()+1,"")</f>
        <v>-32.260960648149194</v>
      </c>
      <c r="AD137" s="10" t="str">
        <f t="shared" ref="AD137:AD200" ca="1" si="43">IF(T137&lt;&gt;"OK",IF(AB137&gt;=0,"VENCIDO",IF(AND(AB137&lt;0,AB137&gt;=-2.1),"ALERTA","A TIEMPO")),"EJECUTADO")</f>
        <v>VENCIDO</v>
      </c>
    </row>
    <row r="138" spans="1:30" x14ac:dyDescent="0.25">
      <c r="A138" s="29">
        <v>23533139</v>
      </c>
      <c r="B138" s="10" t="e">
        <f>VLOOKUP(A138,'INGRESO DIARIO'!A:A,1,0)</f>
        <v>#N/A</v>
      </c>
      <c r="C138" s="10">
        <v>1</v>
      </c>
      <c r="D138" s="26" t="s">
        <v>370</v>
      </c>
      <c r="E138" s="26" t="s">
        <v>339</v>
      </c>
      <c r="F138" s="27">
        <v>45907.614745370367</v>
      </c>
      <c r="G138" s="27">
        <v>45907.614791666667</v>
      </c>
      <c r="H138" s="26">
        <v>1040736051</v>
      </c>
      <c r="I138" s="26" t="s">
        <v>371</v>
      </c>
      <c r="J138" s="26" t="s">
        <v>379</v>
      </c>
      <c r="K138" s="26" t="s">
        <v>163</v>
      </c>
      <c r="L138" s="26" t="s">
        <v>372</v>
      </c>
      <c r="M138" s="26" t="s">
        <v>244</v>
      </c>
      <c r="N138" s="26" t="s">
        <v>350</v>
      </c>
      <c r="O138" s="17" t="s">
        <v>341</v>
      </c>
      <c r="P138" s="22">
        <v>45909</v>
      </c>
      <c r="Q138" s="17"/>
      <c r="R138" s="17" t="s">
        <v>340</v>
      </c>
      <c r="S138" s="17" t="s">
        <v>723</v>
      </c>
      <c r="T138" s="26"/>
      <c r="U138" s="12">
        <f t="shared" si="35"/>
        <v>0</v>
      </c>
      <c r="V138" s="11">
        <f t="shared" si="36"/>
        <v>45912.614791666667</v>
      </c>
      <c r="W138" s="12">
        <f t="shared" si="37"/>
        <v>5</v>
      </c>
      <c r="X138" s="12">
        <f t="shared" ca="1" si="38"/>
        <v>37.385208333333139</v>
      </c>
      <c r="Y138" s="12">
        <f ca="1">+NETWORKDAYS.INTL(F138,NOW(),1)-MOD(G138,1)</f>
        <v>26.385208333333139</v>
      </c>
      <c r="Z138" s="12">
        <f t="shared" ca="1" si="39"/>
        <v>11</v>
      </c>
      <c r="AA138" s="12">
        <f t="shared" ca="1" si="40"/>
        <v>26.385208333333139</v>
      </c>
      <c r="AB138" s="12">
        <f t="shared" ca="1" si="41"/>
        <v>21.385208333333139</v>
      </c>
      <c r="AC138" s="13">
        <f t="shared" ca="1" si="42"/>
        <v>-30.385208333333139</v>
      </c>
      <c r="AD138" s="10" t="str">
        <f t="shared" ca="1" si="43"/>
        <v>VENCIDO</v>
      </c>
    </row>
    <row r="139" spans="1:30" x14ac:dyDescent="0.25">
      <c r="A139" s="29">
        <v>23525161</v>
      </c>
      <c r="B139" s="10" t="e">
        <f>VLOOKUP(A139,'INGRESO DIARIO'!A:A,1,0)</f>
        <v>#N/A</v>
      </c>
      <c r="C139" s="10"/>
      <c r="D139" s="26" t="s">
        <v>343</v>
      </c>
      <c r="E139" s="26" t="s">
        <v>337</v>
      </c>
      <c r="F139" s="27">
        <v>45897.389270833337</v>
      </c>
      <c r="G139" s="27">
        <v>45897.389305555553</v>
      </c>
      <c r="H139" s="26">
        <v>811037405</v>
      </c>
      <c r="I139" s="26" t="s">
        <v>344</v>
      </c>
      <c r="J139" s="26" t="s">
        <v>348</v>
      </c>
      <c r="K139" s="26" t="s">
        <v>163</v>
      </c>
      <c r="L139" s="26" t="s">
        <v>345</v>
      </c>
      <c r="M139" s="26" t="s">
        <v>24</v>
      </c>
      <c r="N139" s="26" t="s">
        <v>350</v>
      </c>
      <c r="O139" s="17" t="s">
        <v>341</v>
      </c>
      <c r="P139" s="22">
        <v>45909</v>
      </c>
      <c r="Q139" s="17"/>
      <c r="R139" s="17" t="s">
        <v>340</v>
      </c>
      <c r="S139" s="17" t="s">
        <v>723</v>
      </c>
      <c r="T139" s="26"/>
      <c r="U139" s="12">
        <f t="shared" si="35"/>
        <v>0</v>
      </c>
      <c r="V139" s="11">
        <f t="shared" si="36"/>
        <v>45902.389305555553</v>
      </c>
      <c r="W139" s="12">
        <f t="shared" si="37"/>
        <v>5</v>
      </c>
      <c r="X139" s="12">
        <f t="shared" ca="1" si="38"/>
        <v>47.61069444444729</v>
      </c>
      <c r="Y139" s="12">
        <f ca="1">+NETWORKDAYS.INTL(F139,NOW(),1)-MOD(G139,1)</f>
        <v>33.61069444444729</v>
      </c>
      <c r="Z139" s="12">
        <f t="shared" ca="1" si="39"/>
        <v>14</v>
      </c>
      <c r="AA139" s="12">
        <f t="shared" ca="1" si="40"/>
        <v>33.61069444444729</v>
      </c>
      <c r="AB139" s="12">
        <f t="shared" ca="1" si="41"/>
        <v>28.61069444444729</v>
      </c>
      <c r="AC139" s="13">
        <f t="shared" ca="1" si="42"/>
        <v>-40.61069444444729</v>
      </c>
      <c r="AD139" s="10" t="str">
        <f t="shared" ca="1" si="43"/>
        <v>VENCIDO</v>
      </c>
    </row>
    <row r="140" spans="1:30" x14ac:dyDescent="0.25">
      <c r="A140" s="29">
        <v>23523879</v>
      </c>
      <c r="B140" s="10" t="e">
        <f>VLOOKUP(A140,'INGRESO DIARIO'!A:A,1,0)</f>
        <v>#N/A</v>
      </c>
      <c r="C140" s="10"/>
      <c r="D140" s="28" t="s">
        <v>351</v>
      </c>
      <c r="E140" s="26" t="s">
        <v>338</v>
      </c>
      <c r="F140" s="27">
        <v>45896.393368055556</v>
      </c>
      <c r="G140" s="27">
        <v>45908.360312500001</v>
      </c>
      <c r="H140" s="26">
        <v>71750897</v>
      </c>
      <c r="I140" s="26" t="s">
        <v>346</v>
      </c>
      <c r="J140" s="26" t="s">
        <v>349</v>
      </c>
      <c r="K140" s="26" t="s">
        <v>163</v>
      </c>
      <c r="L140" s="26" t="s">
        <v>347</v>
      </c>
      <c r="M140" s="26" t="s">
        <v>24</v>
      </c>
      <c r="N140" s="26" t="s">
        <v>350</v>
      </c>
      <c r="O140" s="17" t="s">
        <v>341</v>
      </c>
      <c r="P140" s="22">
        <v>45909</v>
      </c>
      <c r="Q140" s="17"/>
      <c r="R140" s="17" t="s">
        <v>340</v>
      </c>
      <c r="S140" s="17" t="s">
        <v>723</v>
      </c>
      <c r="T140" s="26"/>
      <c r="U140" s="12">
        <f t="shared" si="35"/>
        <v>0</v>
      </c>
      <c r="V140" s="11">
        <f t="shared" si="36"/>
        <v>45913.360312500001</v>
      </c>
      <c r="W140" s="12">
        <f t="shared" si="37"/>
        <v>5</v>
      </c>
      <c r="X140" s="12">
        <f t="shared" ca="1" si="38"/>
        <v>36.639687499999127</v>
      </c>
      <c r="Y140" s="12">
        <f ca="1">+NETWORKDAYS.INTL(F140,NOW(),1)-MOD(G140,1)</f>
        <v>34.639687499999127</v>
      </c>
      <c r="Z140" s="12">
        <f t="shared" ca="1" si="39"/>
        <v>2</v>
      </c>
      <c r="AA140" s="12">
        <f t="shared" ca="1" si="40"/>
        <v>34.639687499999127</v>
      </c>
      <c r="AB140" s="12">
        <f t="shared" ca="1" si="41"/>
        <v>29.639687499999127</v>
      </c>
      <c r="AC140" s="13">
        <f t="shared" ca="1" si="42"/>
        <v>-29.639687499999127</v>
      </c>
      <c r="AD140" s="10" t="str">
        <f t="shared" ca="1" si="43"/>
        <v>VENCIDO</v>
      </c>
    </row>
    <row r="141" spans="1:30" x14ac:dyDescent="0.25">
      <c r="A141" s="15">
        <v>23297339</v>
      </c>
      <c r="B141" s="10" t="e">
        <f>VLOOKUP(A141,'INGRESO DIARIO'!A:A,1,0)</f>
        <v>#N/A</v>
      </c>
      <c r="C141" s="10"/>
      <c r="D141" s="16" t="s">
        <v>26</v>
      </c>
      <c r="E141" s="16" t="s">
        <v>337</v>
      </c>
      <c r="F141" s="16"/>
      <c r="G141" s="16"/>
      <c r="H141" s="16">
        <v>901036851</v>
      </c>
      <c r="I141" s="16" t="s">
        <v>25</v>
      </c>
      <c r="J141" s="16" t="s">
        <v>126</v>
      </c>
      <c r="K141" s="16" t="s">
        <v>27</v>
      </c>
      <c r="L141" s="16" t="s">
        <v>29</v>
      </c>
      <c r="M141" s="16" t="s">
        <v>28</v>
      </c>
      <c r="N141" s="16" t="str">
        <f>VLOOKUP(A141,[1]Hoja1!$A:$I,9,0)</f>
        <v>SUR</v>
      </c>
      <c r="O141" s="16" t="s">
        <v>341</v>
      </c>
      <c r="P141" s="19">
        <v>45909</v>
      </c>
      <c r="Q141" s="16"/>
      <c r="R141" s="16" t="s">
        <v>340</v>
      </c>
      <c r="S141" s="16" t="s">
        <v>723</v>
      </c>
      <c r="T141" s="16" t="s">
        <v>529</v>
      </c>
      <c r="U141" s="12">
        <f t="shared" si="35"/>
        <v>0</v>
      </c>
      <c r="V141" s="11" t="str">
        <f t="shared" si="36"/>
        <v/>
      </c>
      <c r="W141" s="12">
        <f t="shared" si="37"/>
        <v>0</v>
      </c>
      <c r="X141" s="12">
        <f t="shared" ca="1" si="38"/>
        <v>45945</v>
      </c>
      <c r="Y141" s="12">
        <f ca="1">+NETWORKDAYS.INTL(G141,NOW(),1)-MOD(H141,1)</f>
        <v>32817</v>
      </c>
      <c r="Z141" s="12">
        <f t="shared" ca="1" si="39"/>
        <v>13128</v>
      </c>
      <c r="AA141" s="12">
        <f t="shared" ca="1" si="40"/>
        <v>32817</v>
      </c>
      <c r="AB141" s="12">
        <f t="shared" ca="1" si="41"/>
        <v>32817</v>
      </c>
      <c r="AC141" s="13" t="e">
        <f t="shared" ca="1" si="42"/>
        <v>#VALUE!</v>
      </c>
      <c r="AD141" s="10" t="str">
        <f t="shared" ca="1" si="43"/>
        <v>VENCIDO</v>
      </c>
    </row>
    <row r="142" spans="1:30" x14ac:dyDescent="0.25">
      <c r="A142" s="15">
        <v>23526688</v>
      </c>
      <c r="B142" s="10" t="e">
        <f>VLOOKUP(A142,'INGRESO DIARIO'!A:A,1,0)</f>
        <v>#N/A</v>
      </c>
      <c r="C142" s="10"/>
      <c r="D142" s="16" t="s">
        <v>31</v>
      </c>
      <c r="E142" s="16" t="s">
        <v>337</v>
      </c>
      <c r="F142" s="16"/>
      <c r="G142" s="16"/>
      <c r="H142" s="16">
        <v>890907106</v>
      </c>
      <c r="I142" s="16" t="s">
        <v>30</v>
      </c>
      <c r="J142" s="16" t="s">
        <v>127</v>
      </c>
      <c r="K142" s="16" t="s">
        <v>27</v>
      </c>
      <c r="L142" s="16" t="s">
        <v>32</v>
      </c>
      <c r="M142" s="16" t="s">
        <v>28</v>
      </c>
      <c r="N142" s="16" t="str">
        <f>VLOOKUP(A142,[1]Hoja1!$A:$I,9,0)</f>
        <v>SUR</v>
      </c>
      <c r="O142" s="16" t="s">
        <v>341</v>
      </c>
      <c r="P142" s="19">
        <v>45909</v>
      </c>
      <c r="Q142" s="16"/>
      <c r="R142" s="16" t="s">
        <v>340</v>
      </c>
      <c r="S142" s="16" t="s">
        <v>723</v>
      </c>
      <c r="T142" s="16" t="s">
        <v>529</v>
      </c>
      <c r="U142" s="12">
        <f t="shared" si="35"/>
        <v>0</v>
      </c>
      <c r="V142" s="11" t="str">
        <f t="shared" si="36"/>
        <v/>
      </c>
      <c r="W142" s="12">
        <f t="shared" si="37"/>
        <v>0</v>
      </c>
      <c r="X142" s="12">
        <f t="shared" ca="1" si="38"/>
        <v>45945</v>
      </c>
      <c r="Y142" s="12">
        <f ca="1">+NETWORKDAYS.INTL(G142,NOW(),1)-MOD(H142,1)</f>
        <v>32817</v>
      </c>
      <c r="Z142" s="12">
        <f t="shared" ca="1" si="39"/>
        <v>13128</v>
      </c>
      <c r="AA142" s="12">
        <f t="shared" ca="1" si="40"/>
        <v>32817</v>
      </c>
      <c r="AB142" s="12">
        <f t="shared" ca="1" si="41"/>
        <v>32817</v>
      </c>
      <c r="AC142" s="13" t="e">
        <f t="shared" ca="1" si="42"/>
        <v>#VALUE!</v>
      </c>
      <c r="AD142" s="10" t="str">
        <f t="shared" ca="1" si="43"/>
        <v>VENCIDO</v>
      </c>
    </row>
    <row r="143" spans="1:30" x14ac:dyDescent="0.25">
      <c r="A143" s="15">
        <v>23527753</v>
      </c>
      <c r="B143" s="10">
        <f>VLOOKUP(A143,'INGRESO DIARIO'!A:A,1,0)</f>
        <v>23527753</v>
      </c>
      <c r="C143" s="10"/>
      <c r="D143" s="20" t="s">
        <v>314</v>
      </c>
      <c r="E143" s="16" t="s">
        <v>337</v>
      </c>
      <c r="F143" s="16"/>
      <c r="G143" s="16"/>
      <c r="H143" s="16">
        <v>1039446077</v>
      </c>
      <c r="I143" s="16" t="s">
        <v>40</v>
      </c>
      <c r="J143" s="16" t="s">
        <v>129</v>
      </c>
      <c r="K143" s="16" t="s">
        <v>27</v>
      </c>
      <c r="L143" s="16" t="s">
        <v>41</v>
      </c>
      <c r="M143" s="16" t="s">
        <v>28</v>
      </c>
      <c r="N143" s="16" t="str">
        <f>VLOOKUP(A143,[1]Hoja1!$A:$I,9,0)</f>
        <v>SUR</v>
      </c>
      <c r="O143" s="16" t="s">
        <v>341</v>
      </c>
      <c r="P143" s="19">
        <v>45909</v>
      </c>
      <c r="Q143" s="16"/>
      <c r="R143" s="16" t="s">
        <v>340</v>
      </c>
      <c r="S143" s="16" t="s">
        <v>723</v>
      </c>
      <c r="T143" s="16" t="s">
        <v>529</v>
      </c>
      <c r="U143" s="12">
        <f t="shared" si="35"/>
        <v>0</v>
      </c>
      <c r="V143" s="11" t="str">
        <f t="shared" si="36"/>
        <v/>
      </c>
      <c r="W143" s="12">
        <f t="shared" si="37"/>
        <v>0</v>
      </c>
      <c r="X143" s="12">
        <f t="shared" ca="1" si="38"/>
        <v>45945</v>
      </c>
      <c r="Y143" s="12">
        <f ca="1">+NETWORKDAYS.INTL(G143,NOW(),1)-MOD(H143,1)</f>
        <v>32817</v>
      </c>
      <c r="Z143" s="12">
        <f t="shared" ca="1" si="39"/>
        <v>13128</v>
      </c>
      <c r="AA143" s="12">
        <f t="shared" ca="1" si="40"/>
        <v>32817</v>
      </c>
      <c r="AB143" s="12">
        <f t="shared" ca="1" si="41"/>
        <v>32817</v>
      </c>
      <c r="AC143" s="13" t="e">
        <f t="shared" ca="1" si="42"/>
        <v>#VALUE!</v>
      </c>
      <c r="AD143" s="10" t="str">
        <f t="shared" ca="1" si="43"/>
        <v>VENCIDO</v>
      </c>
    </row>
    <row r="144" spans="1:30" x14ac:dyDescent="0.25">
      <c r="A144" s="10">
        <v>23532355</v>
      </c>
      <c r="B144" s="10" t="e">
        <f>VLOOKUP(A144,'INGRESO DIARIO'!A:A,1,0)</f>
        <v>#N/A</v>
      </c>
      <c r="C144" s="10">
        <v>1</v>
      </c>
      <c r="D144" s="21" t="s">
        <v>323</v>
      </c>
      <c r="E144" s="17" t="s">
        <v>336</v>
      </c>
      <c r="F144" s="18">
        <v>45905.457835648151</v>
      </c>
      <c r="G144" s="18">
        <v>45905.491875</v>
      </c>
      <c r="H144" s="17">
        <v>71228454</v>
      </c>
      <c r="I144" s="17" t="s">
        <v>165</v>
      </c>
      <c r="J144" s="17" t="s">
        <v>272</v>
      </c>
      <c r="K144" s="17" t="s">
        <v>163</v>
      </c>
      <c r="L144" s="17" t="s">
        <v>166</v>
      </c>
      <c r="M144" s="17" t="s">
        <v>24</v>
      </c>
      <c r="N144" s="17" t="str">
        <f>VLOOKUP(A144,[1]Hoja1!$A:$I,9,0)</f>
        <v>SUR</v>
      </c>
      <c r="O144" s="17" t="s">
        <v>341</v>
      </c>
      <c r="P144" s="22">
        <v>45908</v>
      </c>
      <c r="Q144" s="17" t="s">
        <v>340</v>
      </c>
      <c r="R144" s="17" t="s">
        <v>340</v>
      </c>
      <c r="S144" s="17" t="s">
        <v>723</v>
      </c>
      <c r="T144" s="26"/>
      <c r="U144" s="12">
        <f t="shared" si="35"/>
        <v>0</v>
      </c>
      <c r="V144" s="11">
        <f t="shared" si="36"/>
        <v>45910.491875</v>
      </c>
      <c r="W144" s="12">
        <f t="shared" si="37"/>
        <v>5</v>
      </c>
      <c r="X144" s="12">
        <f t="shared" ca="1" si="38"/>
        <v>39.508125000000291</v>
      </c>
      <c r="Y144" s="12">
        <f t="shared" ref="Y144:Y154" ca="1" si="44">+NETWORKDAYS.INTL(F144,NOW(),1)-MOD(G144,1)</f>
        <v>27.508125000000291</v>
      </c>
      <c r="Z144" s="12">
        <f t="shared" ca="1" si="39"/>
        <v>12</v>
      </c>
      <c r="AA144" s="12">
        <f t="shared" ca="1" si="40"/>
        <v>27.508125000000291</v>
      </c>
      <c r="AB144" s="12">
        <f t="shared" ca="1" si="41"/>
        <v>22.508125000000291</v>
      </c>
      <c r="AC144" s="13">
        <f t="shared" ca="1" si="42"/>
        <v>-32.508125000000291</v>
      </c>
      <c r="AD144" s="10" t="str">
        <f t="shared" ca="1" si="43"/>
        <v>VENCIDO</v>
      </c>
    </row>
    <row r="145" spans="1:30" x14ac:dyDescent="0.25">
      <c r="A145" s="10">
        <v>23531791</v>
      </c>
      <c r="B145" s="10" t="e">
        <f>VLOOKUP(A145,'INGRESO DIARIO'!A:A,1,0)</f>
        <v>#N/A</v>
      </c>
      <c r="C145" s="10">
        <v>1</v>
      </c>
      <c r="D145" s="21" t="s">
        <v>324</v>
      </c>
      <c r="E145" s="17" t="s">
        <v>336</v>
      </c>
      <c r="F145" s="18">
        <v>45904.648657407408</v>
      </c>
      <c r="G145" s="18">
        <v>45904.648692129631</v>
      </c>
      <c r="H145" s="17">
        <v>43478395</v>
      </c>
      <c r="I145" s="17" t="s">
        <v>167</v>
      </c>
      <c r="J145" s="17" t="s">
        <v>273</v>
      </c>
      <c r="K145" s="17" t="s">
        <v>163</v>
      </c>
      <c r="L145" s="17" t="s">
        <v>168</v>
      </c>
      <c r="M145" s="17" t="s">
        <v>24</v>
      </c>
      <c r="N145" s="17" t="str">
        <f>VLOOKUP(A145,[1]Hoja1!$A:$I,9,0)</f>
        <v>SUR</v>
      </c>
      <c r="O145" s="17" t="s">
        <v>341</v>
      </c>
      <c r="P145" s="22">
        <v>45908</v>
      </c>
      <c r="Q145" s="17" t="s">
        <v>340</v>
      </c>
      <c r="R145" s="17" t="s">
        <v>340</v>
      </c>
      <c r="S145" s="17" t="s">
        <v>723</v>
      </c>
      <c r="T145" s="26"/>
      <c r="U145" s="12">
        <f t="shared" si="35"/>
        <v>0</v>
      </c>
      <c r="V145" s="11">
        <f t="shared" si="36"/>
        <v>45909.648692129631</v>
      </c>
      <c r="W145" s="12">
        <f t="shared" si="37"/>
        <v>5</v>
      </c>
      <c r="X145" s="12">
        <f t="shared" ca="1" si="38"/>
        <v>40.351307870369055</v>
      </c>
      <c r="Y145" s="12">
        <f t="shared" ca="1" si="44"/>
        <v>28.351307870369055</v>
      </c>
      <c r="Z145" s="12">
        <f t="shared" ca="1" si="39"/>
        <v>12</v>
      </c>
      <c r="AA145" s="12">
        <f t="shared" ca="1" si="40"/>
        <v>28.351307870369055</v>
      </c>
      <c r="AB145" s="12">
        <f t="shared" ca="1" si="41"/>
        <v>23.351307870369055</v>
      </c>
      <c r="AC145" s="13">
        <f t="shared" ca="1" si="42"/>
        <v>-33.351307870369055</v>
      </c>
      <c r="AD145" s="10" t="str">
        <f t="shared" ca="1" si="43"/>
        <v>VENCIDO</v>
      </c>
    </row>
    <row r="146" spans="1:30" x14ac:dyDescent="0.25">
      <c r="A146" s="10">
        <v>23532294</v>
      </c>
      <c r="B146" s="10" t="e">
        <f>VLOOKUP(A146,'INGRESO DIARIO'!A:A,1,0)</f>
        <v>#N/A</v>
      </c>
      <c r="C146" s="10">
        <v>1</v>
      </c>
      <c r="D146" s="17" t="s">
        <v>177</v>
      </c>
      <c r="E146" s="17" t="s">
        <v>334</v>
      </c>
      <c r="F146" s="18">
        <v>45905.42664351852</v>
      </c>
      <c r="G146" s="18">
        <v>45905.491886574076</v>
      </c>
      <c r="H146" s="17">
        <v>71525502</v>
      </c>
      <c r="I146" s="17" t="s">
        <v>178</v>
      </c>
      <c r="J146" s="17" t="s">
        <v>277</v>
      </c>
      <c r="K146" s="17" t="s">
        <v>163</v>
      </c>
      <c r="L146" s="17" t="s">
        <v>179</v>
      </c>
      <c r="M146" s="17" t="s">
        <v>24</v>
      </c>
      <c r="N146" s="17" t="str">
        <f>VLOOKUP(A146,[1]Hoja1!$A:$I,9,0)</f>
        <v>SUR</v>
      </c>
      <c r="O146" s="17" t="s">
        <v>341</v>
      </c>
      <c r="P146" s="22">
        <v>45908</v>
      </c>
      <c r="Q146" s="17" t="s">
        <v>340</v>
      </c>
      <c r="R146" s="17" t="s">
        <v>340</v>
      </c>
      <c r="S146" s="17" t="s">
        <v>723</v>
      </c>
      <c r="T146" s="26"/>
      <c r="U146" s="12">
        <f t="shared" si="35"/>
        <v>0</v>
      </c>
      <c r="V146" s="11">
        <f t="shared" si="36"/>
        <v>45910.491886574076</v>
      </c>
      <c r="W146" s="12">
        <f t="shared" si="37"/>
        <v>5</v>
      </c>
      <c r="X146" s="12">
        <f t="shared" ca="1" si="38"/>
        <v>39.508113425923511</v>
      </c>
      <c r="Y146" s="12">
        <f t="shared" ca="1" si="44"/>
        <v>27.508113425923511</v>
      </c>
      <c r="Z146" s="12">
        <f t="shared" ca="1" si="39"/>
        <v>12</v>
      </c>
      <c r="AA146" s="12">
        <f t="shared" ca="1" si="40"/>
        <v>27.508113425923511</v>
      </c>
      <c r="AB146" s="12">
        <f t="shared" ca="1" si="41"/>
        <v>22.508113425923511</v>
      </c>
      <c r="AC146" s="13">
        <f t="shared" ca="1" si="42"/>
        <v>-32.508113425923511</v>
      </c>
      <c r="AD146" s="10" t="str">
        <f t="shared" ca="1" si="43"/>
        <v>VENCIDO</v>
      </c>
    </row>
    <row r="147" spans="1:30" x14ac:dyDescent="0.25">
      <c r="A147" s="10">
        <v>23531562</v>
      </c>
      <c r="B147" s="10" t="e">
        <f>VLOOKUP(A147,'INGRESO DIARIO'!A:A,1,0)</f>
        <v>#N/A</v>
      </c>
      <c r="C147" s="10">
        <v>1</v>
      </c>
      <c r="D147" s="17" t="s">
        <v>241</v>
      </c>
      <c r="E147" s="17" t="s">
        <v>334</v>
      </c>
      <c r="F147" s="18">
        <v>45904.51189814815</v>
      </c>
      <c r="G147" s="18">
        <v>45904.511932870373</v>
      </c>
      <c r="H147" s="17">
        <v>70253190</v>
      </c>
      <c r="I147" s="17" t="s">
        <v>242</v>
      </c>
      <c r="J147" s="17" t="s">
        <v>302</v>
      </c>
      <c r="K147" s="17" t="s">
        <v>163</v>
      </c>
      <c r="L147" s="17" t="s">
        <v>243</v>
      </c>
      <c r="M147" s="17" t="s">
        <v>244</v>
      </c>
      <c r="N147" s="17" t="str">
        <f>VLOOKUP(A147,[1]Hoja1!$A:$I,9,0)</f>
        <v>SUR</v>
      </c>
      <c r="O147" s="17" t="s">
        <v>341</v>
      </c>
      <c r="P147" s="22">
        <v>45908</v>
      </c>
      <c r="Q147" s="17" t="s">
        <v>340</v>
      </c>
      <c r="R147" s="17" t="s">
        <v>340</v>
      </c>
      <c r="S147" s="17" t="s">
        <v>723</v>
      </c>
      <c r="T147" s="26"/>
      <c r="U147" s="12">
        <f t="shared" si="35"/>
        <v>0</v>
      </c>
      <c r="V147" s="11">
        <f t="shared" si="36"/>
        <v>45909.511932870373</v>
      </c>
      <c r="W147" s="12">
        <f t="shared" si="37"/>
        <v>5</v>
      </c>
      <c r="X147" s="12">
        <f t="shared" ca="1" si="38"/>
        <v>40.48806712962687</v>
      </c>
      <c r="Y147" s="12">
        <f t="shared" ca="1" si="44"/>
        <v>28.48806712962687</v>
      </c>
      <c r="Z147" s="12">
        <f t="shared" ca="1" si="39"/>
        <v>12</v>
      </c>
      <c r="AA147" s="12">
        <f t="shared" ca="1" si="40"/>
        <v>28.48806712962687</v>
      </c>
      <c r="AB147" s="12">
        <f t="shared" ca="1" si="41"/>
        <v>23.48806712962687</v>
      </c>
      <c r="AC147" s="13">
        <f t="shared" ca="1" si="42"/>
        <v>-33.48806712962687</v>
      </c>
      <c r="AD147" s="10" t="str">
        <f t="shared" ca="1" si="43"/>
        <v>VENCIDO</v>
      </c>
    </row>
    <row r="148" spans="1:30" x14ac:dyDescent="0.25">
      <c r="A148" s="10">
        <v>23529449</v>
      </c>
      <c r="B148" s="10" t="e">
        <f>VLOOKUP(A148,'INGRESO DIARIO'!A:A,1,0)</f>
        <v>#N/A</v>
      </c>
      <c r="C148" s="10">
        <v>1</v>
      </c>
      <c r="D148" s="17" t="s">
        <v>259</v>
      </c>
      <c r="E148" s="17" t="s">
        <v>339</v>
      </c>
      <c r="F148" s="18">
        <v>45902.746180555558</v>
      </c>
      <c r="G148" s="18">
        <v>45902.746203703704</v>
      </c>
      <c r="H148" s="17">
        <v>1128442258</v>
      </c>
      <c r="I148" s="17" t="s">
        <v>260</v>
      </c>
      <c r="J148" s="17" t="s">
        <v>308</v>
      </c>
      <c r="K148" s="17" t="s">
        <v>163</v>
      </c>
      <c r="L148" s="17" t="s">
        <v>261</v>
      </c>
      <c r="M148" s="17" t="s">
        <v>244</v>
      </c>
      <c r="N148" s="17" t="str">
        <f>VLOOKUP(A148,[1]Hoja1!$A:$I,9,0)</f>
        <v>SUR</v>
      </c>
      <c r="O148" s="17" t="s">
        <v>341</v>
      </c>
      <c r="P148" s="22">
        <v>45908</v>
      </c>
      <c r="Q148" s="17" t="s">
        <v>340</v>
      </c>
      <c r="R148" s="17" t="s">
        <v>340</v>
      </c>
      <c r="S148" s="17" t="s">
        <v>723</v>
      </c>
      <c r="T148" s="26"/>
      <c r="U148" s="12">
        <f t="shared" si="35"/>
        <v>0</v>
      </c>
      <c r="V148" s="11">
        <f t="shared" si="36"/>
        <v>45907.746203703704</v>
      </c>
      <c r="W148" s="12">
        <f t="shared" si="37"/>
        <v>5</v>
      </c>
      <c r="X148" s="12">
        <f t="shared" ca="1" si="38"/>
        <v>42.253796296296059</v>
      </c>
      <c r="Y148" s="12">
        <f t="shared" ca="1" si="44"/>
        <v>30.253796296296059</v>
      </c>
      <c r="Z148" s="12">
        <f t="shared" ca="1" si="39"/>
        <v>12</v>
      </c>
      <c r="AA148" s="12">
        <f t="shared" ca="1" si="40"/>
        <v>30.253796296296059</v>
      </c>
      <c r="AB148" s="12">
        <f t="shared" ca="1" si="41"/>
        <v>25.253796296296059</v>
      </c>
      <c r="AC148" s="13">
        <f t="shared" ca="1" si="42"/>
        <v>-35.253796296296059</v>
      </c>
      <c r="AD148" s="10" t="str">
        <f t="shared" ca="1" si="43"/>
        <v>VENCIDO</v>
      </c>
    </row>
    <row r="149" spans="1:30" x14ac:dyDescent="0.25">
      <c r="A149" s="10">
        <v>23528599</v>
      </c>
      <c r="B149" s="10" t="e">
        <f>VLOOKUP(A149,'INGRESO DIARIO'!A:A,1,0)</f>
        <v>#N/A</v>
      </c>
      <c r="C149" s="10">
        <v>1</v>
      </c>
      <c r="D149" s="17" t="s">
        <v>262</v>
      </c>
      <c r="E149" s="17" t="s">
        <v>339</v>
      </c>
      <c r="F149" s="18">
        <v>45902.363182870373</v>
      </c>
      <c r="G149" s="18">
        <v>45902.363217592596</v>
      </c>
      <c r="H149" s="17">
        <v>54256147</v>
      </c>
      <c r="I149" s="17" t="s">
        <v>263</v>
      </c>
      <c r="J149" s="17" t="s">
        <v>309</v>
      </c>
      <c r="K149" s="17" t="s">
        <v>163</v>
      </c>
      <c r="L149" s="17" t="s">
        <v>264</v>
      </c>
      <c r="M149" s="17" t="s">
        <v>244</v>
      </c>
      <c r="N149" s="17" t="str">
        <f>VLOOKUP(A149,[1]Hoja1!$A:$I,9,0)</f>
        <v>SUR</v>
      </c>
      <c r="O149" s="17" t="s">
        <v>341</v>
      </c>
      <c r="P149" s="22">
        <v>45908</v>
      </c>
      <c r="Q149" s="17" t="s">
        <v>340</v>
      </c>
      <c r="R149" s="17" t="s">
        <v>340</v>
      </c>
      <c r="S149" s="17" t="s">
        <v>723</v>
      </c>
      <c r="T149" s="26"/>
      <c r="U149" s="12">
        <f t="shared" si="35"/>
        <v>0</v>
      </c>
      <c r="V149" s="11">
        <f t="shared" si="36"/>
        <v>45907.363217592596</v>
      </c>
      <c r="W149" s="12">
        <f t="shared" si="37"/>
        <v>5</v>
      </c>
      <c r="X149" s="12">
        <f t="shared" ca="1" si="38"/>
        <v>42.636782407404098</v>
      </c>
      <c r="Y149" s="12">
        <f t="shared" ca="1" si="44"/>
        <v>30.636782407404098</v>
      </c>
      <c r="Z149" s="12">
        <f t="shared" ca="1" si="39"/>
        <v>12</v>
      </c>
      <c r="AA149" s="12">
        <f t="shared" ca="1" si="40"/>
        <v>30.636782407404098</v>
      </c>
      <c r="AB149" s="12">
        <f t="shared" ca="1" si="41"/>
        <v>25.636782407404098</v>
      </c>
      <c r="AC149" s="13">
        <f t="shared" ca="1" si="42"/>
        <v>-35.636782407404098</v>
      </c>
      <c r="AD149" s="10" t="str">
        <f t="shared" ca="1" si="43"/>
        <v>VENCIDO</v>
      </c>
    </row>
    <row r="150" spans="1:30" x14ac:dyDescent="0.25">
      <c r="A150" s="10">
        <v>23530139</v>
      </c>
      <c r="B150" s="10" t="e">
        <f>VLOOKUP(A150,'INGRESO DIARIO'!A:A,1,0)</f>
        <v>#N/A</v>
      </c>
      <c r="C150" s="10">
        <v>1</v>
      </c>
      <c r="D150" s="17" t="s">
        <v>169</v>
      </c>
      <c r="E150" s="17" t="s">
        <v>335</v>
      </c>
      <c r="F150" s="18">
        <v>45903.431655092594</v>
      </c>
      <c r="G150" s="18">
        <v>45903.431701388887</v>
      </c>
      <c r="H150" s="17">
        <v>860058070</v>
      </c>
      <c r="I150" s="17" t="s">
        <v>170</v>
      </c>
      <c r="J150" s="17" t="s">
        <v>274</v>
      </c>
      <c r="K150" s="17" t="s">
        <v>163</v>
      </c>
      <c r="L150" s="17" t="s">
        <v>171</v>
      </c>
      <c r="M150" s="17" t="s">
        <v>24</v>
      </c>
      <c r="N150" s="17" t="str">
        <f>VLOOKUP(A150,[1]Hoja1!$A:$I,9,0)</f>
        <v>SUR</v>
      </c>
      <c r="O150" s="17" t="s">
        <v>341</v>
      </c>
      <c r="P150" s="22">
        <v>45906</v>
      </c>
      <c r="Q150" s="17" t="s">
        <v>340</v>
      </c>
      <c r="R150" s="17" t="s">
        <v>340</v>
      </c>
      <c r="S150" s="17" t="s">
        <v>723</v>
      </c>
      <c r="T150" s="26"/>
      <c r="U150" s="12">
        <f t="shared" si="35"/>
        <v>0</v>
      </c>
      <c r="V150" s="11">
        <f t="shared" si="36"/>
        <v>45908.431701388887</v>
      </c>
      <c r="W150" s="12">
        <f t="shared" si="37"/>
        <v>5</v>
      </c>
      <c r="X150" s="12">
        <f t="shared" ca="1" si="38"/>
        <v>41.568298611113278</v>
      </c>
      <c r="Y150" s="12">
        <f t="shared" ca="1" si="44"/>
        <v>29.568298611113278</v>
      </c>
      <c r="Z150" s="12">
        <f t="shared" ca="1" si="39"/>
        <v>12</v>
      </c>
      <c r="AA150" s="12">
        <f t="shared" ca="1" si="40"/>
        <v>29.568298611113278</v>
      </c>
      <c r="AB150" s="12">
        <f t="shared" ca="1" si="41"/>
        <v>24.568298611113278</v>
      </c>
      <c r="AC150" s="13">
        <f t="shared" ca="1" si="42"/>
        <v>-34.568298611113278</v>
      </c>
      <c r="AD150" s="10" t="str">
        <f t="shared" ca="1" si="43"/>
        <v>VENCIDO</v>
      </c>
    </row>
    <row r="151" spans="1:30" x14ac:dyDescent="0.25">
      <c r="A151" s="10">
        <v>23530680</v>
      </c>
      <c r="B151" s="10" t="e">
        <f>VLOOKUP(A151,'INGRESO DIARIO'!A:A,1,0)</f>
        <v>#N/A</v>
      </c>
      <c r="C151" s="10">
        <v>1</v>
      </c>
      <c r="D151" s="21" t="s">
        <v>331</v>
      </c>
      <c r="E151" s="17" t="s">
        <v>338</v>
      </c>
      <c r="F151" s="18">
        <v>45903.678923611114</v>
      </c>
      <c r="G151" s="18">
        <v>45903.67895833333</v>
      </c>
      <c r="H151" s="17">
        <v>6788033</v>
      </c>
      <c r="I151" s="17" t="s">
        <v>219</v>
      </c>
      <c r="J151" s="17" t="s">
        <v>294</v>
      </c>
      <c r="K151" s="17" t="s">
        <v>163</v>
      </c>
      <c r="L151" s="17" t="s">
        <v>220</v>
      </c>
      <c r="M151" s="17" t="s">
        <v>24</v>
      </c>
      <c r="N151" s="17" t="str">
        <f>VLOOKUP(A151,[1]Hoja1!$A:$I,9,0)</f>
        <v>SUR</v>
      </c>
      <c r="O151" s="17" t="s">
        <v>341</v>
      </c>
      <c r="P151" s="22">
        <v>45906</v>
      </c>
      <c r="Q151" s="17" t="s">
        <v>340</v>
      </c>
      <c r="R151" s="17" t="s">
        <v>340</v>
      </c>
      <c r="S151" s="17" t="s">
        <v>723</v>
      </c>
      <c r="T151" s="26"/>
      <c r="U151" s="12">
        <f t="shared" si="35"/>
        <v>0</v>
      </c>
      <c r="V151" s="11">
        <f t="shared" si="36"/>
        <v>45908.67895833333</v>
      </c>
      <c r="W151" s="12">
        <f t="shared" si="37"/>
        <v>5</v>
      </c>
      <c r="X151" s="12">
        <f t="shared" ca="1" si="38"/>
        <v>41.321041666669771</v>
      </c>
      <c r="Y151" s="12">
        <f t="shared" ca="1" si="44"/>
        <v>29.321041666669771</v>
      </c>
      <c r="Z151" s="12">
        <f t="shared" ca="1" si="39"/>
        <v>12</v>
      </c>
      <c r="AA151" s="12">
        <f t="shared" ca="1" si="40"/>
        <v>29.321041666669771</v>
      </c>
      <c r="AB151" s="12">
        <f t="shared" ca="1" si="41"/>
        <v>24.321041666669771</v>
      </c>
      <c r="AC151" s="13">
        <f t="shared" ca="1" si="42"/>
        <v>-34.321041666669771</v>
      </c>
      <c r="AD151" s="10" t="str">
        <f t="shared" ca="1" si="43"/>
        <v>VENCIDO</v>
      </c>
    </row>
    <row r="152" spans="1:30" x14ac:dyDescent="0.25">
      <c r="A152" s="10">
        <v>23531773</v>
      </c>
      <c r="B152" s="10" t="e">
        <f>VLOOKUP(A152,'INGRESO DIARIO'!A:A,1,0)</f>
        <v>#N/A</v>
      </c>
      <c r="C152" s="10">
        <v>1</v>
      </c>
      <c r="D152" s="17" t="s">
        <v>221</v>
      </c>
      <c r="E152" s="17" t="s">
        <v>338</v>
      </c>
      <c r="F152" s="18">
        <v>45904.640775462962</v>
      </c>
      <c r="G152" s="18">
        <v>45904.640810185185</v>
      </c>
      <c r="H152" s="17">
        <v>10010594</v>
      </c>
      <c r="I152" s="17" t="s">
        <v>222</v>
      </c>
      <c r="J152" s="17" t="s">
        <v>295</v>
      </c>
      <c r="K152" s="17" t="s">
        <v>163</v>
      </c>
      <c r="L152" s="17" t="s">
        <v>223</v>
      </c>
      <c r="M152" s="17" t="s">
        <v>24</v>
      </c>
      <c r="N152" s="17" t="str">
        <f>VLOOKUP(A152,[1]Hoja1!$A:$I,9,0)</f>
        <v>SUR</v>
      </c>
      <c r="O152" s="17" t="s">
        <v>341</v>
      </c>
      <c r="P152" s="22">
        <v>45906</v>
      </c>
      <c r="Q152" s="17" t="s">
        <v>340</v>
      </c>
      <c r="R152" s="17" t="s">
        <v>340</v>
      </c>
      <c r="S152" s="17" t="s">
        <v>723</v>
      </c>
      <c r="T152" s="26"/>
      <c r="U152" s="12">
        <f t="shared" si="35"/>
        <v>0</v>
      </c>
      <c r="V152" s="11">
        <f t="shared" si="36"/>
        <v>45909.640810185185</v>
      </c>
      <c r="W152" s="12">
        <f t="shared" si="37"/>
        <v>5</v>
      </c>
      <c r="X152" s="12">
        <f t="shared" ca="1" si="38"/>
        <v>40.359189814815181</v>
      </c>
      <c r="Y152" s="12">
        <f t="shared" ca="1" si="44"/>
        <v>28.359189814815181</v>
      </c>
      <c r="Z152" s="12">
        <f t="shared" ca="1" si="39"/>
        <v>12</v>
      </c>
      <c r="AA152" s="12">
        <f t="shared" ca="1" si="40"/>
        <v>28.359189814815181</v>
      </c>
      <c r="AB152" s="12">
        <f t="shared" ca="1" si="41"/>
        <v>23.359189814815181</v>
      </c>
      <c r="AC152" s="13">
        <f t="shared" ca="1" si="42"/>
        <v>-33.359189814815181</v>
      </c>
      <c r="AD152" s="10" t="str">
        <f t="shared" ca="1" si="43"/>
        <v>VENCIDO</v>
      </c>
    </row>
    <row r="153" spans="1:30" x14ac:dyDescent="0.25">
      <c r="A153" s="10">
        <v>23531455</v>
      </c>
      <c r="B153" s="10" t="e">
        <f>VLOOKUP(A153,'INGRESO DIARIO'!A:A,1,0)</f>
        <v>#N/A</v>
      </c>
      <c r="C153" s="10">
        <v>1</v>
      </c>
      <c r="D153" s="17" t="s">
        <v>221</v>
      </c>
      <c r="E153" s="17" t="s">
        <v>338</v>
      </c>
      <c r="F153" s="18">
        <v>45904.449583333335</v>
      </c>
      <c r="G153" s="18">
        <v>45904.449618055558</v>
      </c>
      <c r="H153" s="17">
        <v>10010594</v>
      </c>
      <c r="I153" s="17" t="s">
        <v>222</v>
      </c>
      <c r="J153" s="17" t="s">
        <v>295</v>
      </c>
      <c r="K153" s="17" t="s">
        <v>163</v>
      </c>
      <c r="L153" s="17" t="s">
        <v>224</v>
      </c>
      <c r="M153" s="17" t="s">
        <v>24</v>
      </c>
      <c r="N153" s="17" t="str">
        <f>VLOOKUP(A153,[1]Hoja1!$A:$I,9,0)</f>
        <v>SUR</v>
      </c>
      <c r="O153" s="17" t="s">
        <v>341</v>
      </c>
      <c r="P153" s="22">
        <v>45906</v>
      </c>
      <c r="Q153" s="17" t="s">
        <v>340</v>
      </c>
      <c r="R153" s="17" t="s">
        <v>340</v>
      </c>
      <c r="S153" s="17" t="s">
        <v>723</v>
      </c>
      <c r="T153" s="26"/>
      <c r="U153" s="12">
        <f t="shared" si="35"/>
        <v>0</v>
      </c>
      <c r="V153" s="11">
        <f t="shared" si="36"/>
        <v>45909.449618055558</v>
      </c>
      <c r="W153" s="12">
        <f t="shared" si="37"/>
        <v>5</v>
      </c>
      <c r="X153" s="12">
        <f t="shared" ca="1" si="38"/>
        <v>40.550381944442051</v>
      </c>
      <c r="Y153" s="12">
        <f t="shared" ca="1" si="44"/>
        <v>28.550381944442051</v>
      </c>
      <c r="Z153" s="12">
        <f t="shared" ca="1" si="39"/>
        <v>12</v>
      </c>
      <c r="AA153" s="12">
        <f t="shared" ca="1" si="40"/>
        <v>28.550381944442051</v>
      </c>
      <c r="AB153" s="12">
        <f t="shared" ca="1" si="41"/>
        <v>23.550381944442051</v>
      </c>
      <c r="AC153" s="13">
        <f t="shared" ca="1" si="42"/>
        <v>-33.550381944442051</v>
      </c>
      <c r="AD153" s="10" t="str">
        <f t="shared" ca="1" si="43"/>
        <v>VENCIDO</v>
      </c>
    </row>
    <row r="154" spans="1:30" x14ac:dyDescent="0.25">
      <c r="A154" s="10">
        <v>23528708</v>
      </c>
      <c r="B154" s="10" t="e">
        <f>VLOOKUP(A154,'INGRESO DIARIO'!A:A,1,0)</f>
        <v>#N/A</v>
      </c>
      <c r="C154" s="10">
        <v>1</v>
      </c>
      <c r="D154" s="17" t="s">
        <v>227</v>
      </c>
      <c r="E154" s="17" t="s">
        <v>338</v>
      </c>
      <c r="F154" s="18">
        <v>45902.415983796294</v>
      </c>
      <c r="G154" s="18">
        <v>45902.416018518517</v>
      </c>
      <c r="H154" s="17">
        <v>900845734</v>
      </c>
      <c r="I154" s="17" t="s">
        <v>228</v>
      </c>
      <c r="J154" s="17" t="s">
        <v>297</v>
      </c>
      <c r="K154" s="17" t="s">
        <v>163</v>
      </c>
      <c r="L154" s="17" t="s">
        <v>229</v>
      </c>
      <c r="M154" s="17" t="s">
        <v>24</v>
      </c>
      <c r="N154" s="17" t="str">
        <f>VLOOKUP(A154,[1]Hoja1!$A:$I,9,0)</f>
        <v>SUR</v>
      </c>
      <c r="O154" s="17" t="s">
        <v>341</v>
      </c>
      <c r="P154" s="22">
        <v>45906</v>
      </c>
      <c r="Q154" s="17" t="s">
        <v>340</v>
      </c>
      <c r="R154" s="17" t="s">
        <v>340</v>
      </c>
      <c r="S154" s="17" t="s">
        <v>723</v>
      </c>
      <c r="T154" s="26"/>
      <c r="U154" s="12">
        <f t="shared" si="35"/>
        <v>0</v>
      </c>
      <c r="V154" s="11">
        <f t="shared" si="36"/>
        <v>45907.416018518517</v>
      </c>
      <c r="W154" s="12">
        <f t="shared" si="37"/>
        <v>5</v>
      </c>
      <c r="X154" s="12">
        <f t="shared" ca="1" si="38"/>
        <v>42.583981481482624</v>
      </c>
      <c r="Y154" s="12">
        <f t="shared" ca="1" si="44"/>
        <v>30.583981481482624</v>
      </c>
      <c r="Z154" s="12">
        <f t="shared" ca="1" si="39"/>
        <v>12</v>
      </c>
      <c r="AA154" s="12">
        <f t="shared" ca="1" si="40"/>
        <v>30.583981481482624</v>
      </c>
      <c r="AB154" s="12">
        <f t="shared" ca="1" si="41"/>
        <v>25.583981481482624</v>
      </c>
      <c r="AC154" s="13">
        <f t="shared" ca="1" si="42"/>
        <v>-35.583981481482624</v>
      </c>
      <c r="AD154" s="10" t="str">
        <f t="shared" ca="1" si="43"/>
        <v>VENCIDO</v>
      </c>
    </row>
    <row r="155" spans="1:30" x14ac:dyDescent="0.25">
      <c r="A155" s="29">
        <v>23537057</v>
      </c>
      <c r="B155" s="10" t="e">
        <f>VLOOKUP(A155,'INGRESO DIARIO'!A:A,1,0)</f>
        <v>#N/A</v>
      </c>
      <c r="C155" s="10">
        <v>1</v>
      </c>
      <c r="D155" s="26" t="s">
        <v>641</v>
      </c>
      <c r="E155" s="26" t="s">
        <v>334</v>
      </c>
      <c r="F155" s="27">
        <v>45911.577025462961</v>
      </c>
      <c r="G155" s="27">
        <v>45911.577060185184</v>
      </c>
      <c r="H155" s="26">
        <v>94252495</v>
      </c>
      <c r="I155" s="26" t="s">
        <v>639</v>
      </c>
      <c r="J155" s="26" t="s">
        <v>666</v>
      </c>
      <c r="K155" s="26" t="s">
        <v>163</v>
      </c>
      <c r="L155" s="26" t="s">
        <v>642</v>
      </c>
      <c r="M155" s="26" t="s">
        <v>24</v>
      </c>
      <c r="N155" s="26" t="s">
        <v>342</v>
      </c>
      <c r="O155" s="26" t="s">
        <v>313</v>
      </c>
      <c r="P155" s="54">
        <v>45916</v>
      </c>
      <c r="Q155" s="26" t="s">
        <v>161</v>
      </c>
      <c r="R155" s="26" t="s">
        <v>1585</v>
      </c>
      <c r="S155" s="26" t="s">
        <v>1586</v>
      </c>
      <c r="T155" s="26" t="s">
        <v>161</v>
      </c>
      <c r="U155" s="12">
        <f t="shared" si="35"/>
        <v>0</v>
      </c>
      <c r="V155" s="11">
        <f t="shared" si="36"/>
        <v>45916.577060185184</v>
      </c>
      <c r="W155" s="12">
        <f t="shared" si="37"/>
        <v>5</v>
      </c>
      <c r="X155" s="12">
        <f t="shared" ca="1" si="38"/>
        <v>33.422939814816345</v>
      </c>
      <c r="Y155" s="12">
        <f t="shared" ref="Y155:Y161" ca="1" si="45">+NETWORKDAYS.INTL(G155,NOW(),1)-MOD(H155,1)</f>
        <v>24</v>
      </c>
      <c r="Z155" s="12">
        <f t="shared" ca="1" si="39"/>
        <v>9.4229398148163455</v>
      </c>
      <c r="AA155" s="12">
        <f t="shared" ca="1" si="40"/>
        <v>24</v>
      </c>
      <c r="AB155" s="12">
        <f t="shared" ca="1" si="41"/>
        <v>19</v>
      </c>
      <c r="AC155" s="13">
        <f t="shared" ca="1" si="42"/>
        <v>-26.422939814816345</v>
      </c>
      <c r="AD155" s="10" t="str">
        <f t="shared" ca="1" si="43"/>
        <v>VENCIDO</v>
      </c>
    </row>
    <row r="156" spans="1:30" x14ac:dyDescent="0.25">
      <c r="A156" s="15">
        <v>23526307</v>
      </c>
      <c r="B156" s="10" t="e">
        <f>VLOOKUP(A156,'INGRESO DIARIO'!A:A,1,0)</f>
        <v>#N/A</v>
      </c>
      <c r="C156" s="10"/>
      <c r="D156" s="16" t="s">
        <v>46</v>
      </c>
      <c r="E156" s="16" t="s">
        <v>338</v>
      </c>
      <c r="F156" s="16"/>
      <c r="G156" s="16"/>
      <c r="H156" s="16">
        <v>82739451</v>
      </c>
      <c r="I156" s="16" t="s">
        <v>45</v>
      </c>
      <c r="J156" s="16" t="s">
        <v>131</v>
      </c>
      <c r="K156" s="16" t="s">
        <v>27</v>
      </c>
      <c r="L156" s="16" t="s">
        <v>47</v>
      </c>
      <c r="M156" s="16" t="s">
        <v>28</v>
      </c>
      <c r="N156" s="16" t="str">
        <f>VLOOKUP(A156,[1]Hoja1!$A:$I,9,0)</f>
        <v>SUR</v>
      </c>
      <c r="O156" s="16" t="s">
        <v>341</v>
      </c>
      <c r="P156" s="19">
        <v>45906</v>
      </c>
      <c r="Q156" s="16" t="s">
        <v>340</v>
      </c>
      <c r="R156" s="16" t="s">
        <v>340</v>
      </c>
      <c r="S156" s="16" t="s">
        <v>723</v>
      </c>
      <c r="T156" s="16" t="s">
        <v>529</v>
      </c>
      <c r="U156" s="12">
        <f t="shared" si="35"/>
        <v>0</v>
      </c>
      <c r="V156" s="11" t="str">
        <f t="shared" si="36"/>
        <v/>
      </c>
      <c r="W156" s="12">
        <f t="shared" si="37"/>
        <v>0</v>
      </c>
      <c r="X156" s="12">
        <f t="shared" ca="1" si="38"/>
        <v>45945</v>
      </c>
      <c r="Y156" s="12">
        <f t="shared" ca="1" si="45"/>
        <v>32817</v>
      </c>
      <c r="Z156" s="12">
        <f t="shared" ca="1" si="39"/>
        <v>13128</v>
      </c>
      <c r="AA156" s="12">
        <f t="shared" ca="1" si="40"/>
        <v>32817</v>
      </c>
      <c r="AB156" s="12">
        <f t="shared" ca="1" si="41"/>
        <v>32817</v>
      </c>
      <c r="AC156" s="13" t="e">
        <f t="shared" ca="1" si="42"/>
        <v>#VALUE!</v>
      </c>
      <c r="AD156" s="10" t="str">
        <f t="shared" ca="1" si="43"/>
        <v>VENCIDO</v>
      </c>
    </row>
    <row r="157" spans="1:30" x14ac:dyDescent="0.25">
      <c r="A157" s="15">
        <v>23526653</v>
      </c>
      <c r="B157" s="10" t="e">
        <f>VLOOKUP(A157,'INGRESO DIARIO'!A:A,1,0)</f>
        <v>#N/A</v>
      </c>
      <c r="C157" s="10"/>
      <c r="D157" s="20" t="s">
        <v>315</v>
      </c>
      <c r="E157" s="16" t="s">
        <v>338</v>
      </c>
      <c r="F157" s="16"/>
      <c r="G157" s="16"/>
      <c r="H157" s="16">
        <v>70413140</v>
      </c>
      <c r="I157" s="16" t="s">
        <v>48</v>
      </c>
      <c r="J157" s="16" t="s">
        <v>132</v>
      </c>
      <c r="K157" s="16" t="s">
        <v>27</v>
      </c>
      <c r="L157" s="16" t="s">
        <v>49</v>
      </c>
      <c r="M157" s="16" t="s">
        <v>28</v>
      </c>
      <c r="N157" s="16" t="str">
        <f>VLOOKUP(A157,[1]Hoja1!$A:$I,9,0)</f>
        <v>SUR</v>
      </c>
      <c r="O157" s="16" t="s">
        <v>341</v>
      </c>
      <c r="P157" s="19">
        <v>45906</v>
      </c>
      <c r="Q157" s="16" t="s">
        <v>340</v>
      </c>
      <c r="R157" s="16" t="s">
        <v>340</v>
      </c>
      <c r="S157" s="16" t="s">
        <v>723</v>
      </c>
      <c r="T157" s="16" t="s">
        <v>529</v>
      </c>
      <c r="U157" s="12">
        <f t="shared" si="35"/>
        <v>0</v>
      </c>
      <c r="V157" s="11" t="str">
        <f t="shared" si="36"/>
        <v/>
      </c>
      <c r="W157" s="12">
        <f t="shared" si="37"/>
        <v>0</v>
      </c>
      <c r="X157" s="12">
        <f t="shared" ca="1" si="38"/>
        <v>45945</v>
      </c>
      <c r="Y157" s="12">
        <f t="shared" ca="1" si="45"/>
        <v>32817</v>
      </c>
      <c r="Z157" s="12">
        <f t="shared" ca="1" si="39"/>
        <v>13128</v>
      </c>
      <c r="AA157" s="12">
        <f t="shared" ca="1" si="40"/>
        <v>32817</v>
      </c>
      <c r="AB157" s="12">
        <f t="shared" ca="1" si="41"/>
        <v>32817</v>
      </c>
      <c r="AC157" s="13" t="e">
        <f t="shared" ca="1" si="42"/>
        <v>#VALUE!</v>
      </c>
      <c r="AD157" s="10" t="str">
        <f t="shared" ca="1" si="43"/>
        <v>VENCIDO</v>
      </c>
    </row>
    <row r="158" spans="1:30" x14ac:dyDescent="0.25">
      <c r="A158" s="15">
        <v>23527123</v>
      </c>
      <c r="B158" s="10" t="e">
        <f>VLOOKUP(A158,'INGRESO DIARIO'!A:A,1,0)</f>
        <v>#N/A</v>
      </c>
      <c r="C158" s="10"/>
      <c r="D158" s="16" t="s">
        <v>51</v>
      </c>
      <c r="E158" s="16" t="s">
        <v>338</v>
      </c>
      <c r="F158" s="16"/>
      <c r="G158" s="16"/>
      <c r="H158" s="16">
        <v>3378986</v>
      </c>
      <c r="I158" s="16" t="s">
        <v>50</v>
      </c>
      <c r="J158" s="16" t="s">
        <v>133</v>
      </c>
      <c r="K158" s="16" t="s">
        <v>27</v>
      </c>
      <c r="L158" s="16" t="s">
        <v>52</v>
      </c>
      <c r="M158" s="16" t="s">
        <v>35</v>
      </c>
      <c r="N158" s="16" t="str">
        <f>VLOOKUP(A158,[1]Hoja1!$A:$I,9,0)</f>
        <v>SUR</v>
      </c>
      <c r="O158" s="16" t="s">
        <v>341</v>
      </c>
      <c r="P158" s="19">
        <v>45906</v>
      </c>
      <c r="Q158" s="16" t="s">
        <v>340</v>
      </c>
      <c r="R158" s="16" t="s">
        <v>340</v>
      </c>
      <c r="S158" s="16" t="s">
        <v>723</v>
      </c>
      <c r="T158" s="16" t="s">
        <v>529</v>
      </c>
      <c r="U158" s="12">
        <f t="shared" si="35"/>
        <v>0</v>
      </c>
      <c r="V158" s="11">
        <f t="shared" si="36"/>
        <v>5</v>
      </c>
      <c r="W158" s="12">
        <f t="shared" si="37"/>
        <v>5</v>
      </c>
      <c r="X158" s="12">
        <f t="shared" ca="1" si="38"/>
        <v>45945</v>
      </c>
      <c r="Y158" s="12">
        <f t="shared" ca="1" si="45"/>
        <v>32817</v>
      </c>
      <c r="Z158" s="12">
        <f t="shared" ca="1" si="39"/>
        <v>13128</v>
      </c>
      <c r="AA158" s="12">
        <f t="shared" ca="1" si="40"/>
        <v>32817</v>
      </c>
      <c r="AB158" s="12">
        <f t="shared" ca="1" si="41"/>
        <v>32812</v>
      </c>
      <c r="AC158" s="13">
        <f t="shared" ca="1" si="42"/>
        <v>-45938</v>
      </c>
      <c r="AD158" s="10" t="str">
        <f t="shared" ca="1" si="43"/>
        <v>VENCIDO</v>
      </c>
    </row>
    <row r="159" spans="1:30" x14ac:dyDescent="0.25">
      <c r="A159" s="15">
        <v>23527925</v>
      </c>
      <c r="B159" s="10" t="e">
        <f>VLOOKUP(A159,'INGRESO DIARIO'!A:A,1,0)</f>
        <v>#N/A</v>
      </c>
      <c r="C159" s="10"/>
      <c r="D159" s="20" t="s">
        <v>316</v>
      </c>
      <c r="E159" s="16" t="s">
        <v>338</v>
      </c>
      <c r="F159" s="16"/>
      <c r="G159" s="16"/>
      <c r="H159" s="16">
        <v>1146436632</v>
      </c>
      <c r="I159" s="16" t="s">
        <v>53</v>
      </c>
      <c r="J159" s="16" t="s">
        <v>134</v>
      </c>
      <c r="K159" s="16"/>
      <c r="L159" s="16" t="s">
        <v>54</v>
      </c>
      <c r="M159" s="16" t="s">
        <v>28</v>
      </c>
      <c r="N159" s="16" t="str">
        <f>VLOOKUP(A159,[1]Hoja1!$A:$I,9,0)</f>
        <v>SUR</v>
      </c>
      <c r="O159" s="16" t="s">
        <v>341</v>
      </c>
      <c r="P159" s="19">
        <v>45906</v>
      </c>
      <c r="Q159" s="16" t="s">
        <v>340</v>
      </c>
      <c r="R159" s="16" t="s">
        <v>340</v>
      </c>
      <c r="S159" s="16" t="s">
        <v>723</v>
      </c>
      <c r="T159" s="16" t="s">
        <v>529</v>
      </c>
      <c r="U159" s="12">
        <f t="shared" si="35"/>
        <v>0</v>
      </c>
      <c r="V159" s="11" t="str">
        <f t="shared" si="36"/>
        <v/>
      </c>
      <c r="W159" s="12">
        <f t="shared" si="37"/>
        <v>0</v>
      </c>
      <c r="X159" s="12">
        <f t="shared" ca="1" si="38"/>
        <v>45945</v>
      </c>
      <c r="Y159" s="12">
        <f t="shared" ca="1" si="45"/>
        <v>32817</v>
      </c>
      <c r="Z159" s="12">
        <f t="shared" ca="1" si="39"/>
        <v>13128</v>
      </c>
      <c r="AA159" s="12">
        <f t="shared" ca="1" si="40"/>
        <v>32817</v>
      </c>
      <c r="AB159" s="12">
        <f t="shared" ca="1" si="41"/>
        <v>32817</v>
      </c>
      <c r="AC159" s="13" t="e">
        <f t="shared" ca="1" si="42"/>
        <v>#VALUE!</v>
      </c>
      <c r="AD159" s="10" t="str">
        <f t="shared" ca="1" si="43"/>
        <v>VENCIDO</v>
      </c>
    </row>
    <row r="160" spans="1:30" x14ac:dyDescent="0.25">
      <c r="A160" s="15">
        <v>23527860</v>
      </c>
      <c r="B160" s="10" t="e">
        <f>VLOOKUP(A160,'INGRESO DIARIO'!A:A,1,0)</f>
        <v>#N/A</v>
      </c>
      <c r="C160" s="10"/>
      <c r="D160" s="16" t="s">
        <v>124</v>
      </c>
      <c r="E160" s="16" t="s">
        <v>335</v>
      </c>
      <c r="F160" s="16"/>
      <c r="G160" s="16"/>
      <c r="H160" s="16">
        <v>42820795</v>
      </c>
      <c r="I160" s="16" t="s">
        <v>123</v>
      </c>
      <c r="J160" s="16" t="s">
        <v>159</v>
      </c>
      <c r="K160" s="16" t="s">
        <v>27</v>
      </c>
      <c r="L160" s="16" t="s">
        <v>125</v>
      </c>
      <c r="M160" s="16" t="s">
        <v>35</v>
      </c>
      <c r="N160" s="16" t="str">
        <f>VLOOKUP(A160,[1]Hoja1!$A:$I,9,0)</f>
        <v>SUR</v>
      </c>
      <c r="O160" s="16" t="s">
        <v>341</v>
      </c>
      <c r="P160" s="19">
        <v>45906</v>
      </c>
      <c r="Q160" s="16" t="s">
        <v>340</v>
      </c>
      <c r="R160" s="16" t="s">
        <v>340</v>
      </c>
      <c r="S160" s="16" t="s">
        <v>723</v>
      </c>
      <c r="T160" s="16" t="s">
        <v>529</v>
      </c>
      <c r="U160" s="12">
        <f t="shared" si="35"/>
        <v>0</v>
      </c>
      <c r="V160" s="11"/>
      <c r="W160" s="12">
        <f t="shared" si="37"/>
        <v>5</v>
      </c>
      <c r="X160" s="12">
        <f t="shared" ca="1" si="38"/>
        <v>45945</v>
      </c>
      <c r="Y160" s="12">
        <f t="shared" ca="1" si="45"/>
        <v>32817</v>
      </c>
      <c r="Z160" s="12">
        <f t="shared" ca="1" si="39"/>
        <v>13128</v>
      </c>
      <c r="AA160" s="12">
        <f t="shared" ca="1" si="40"/>
        <v>32817</v>
      </c>
      <c r="AB160" s="12">
        <f t="shared" ca="1" si="41"/>
        <v>32812</v>
      </c>
      <c r="AC160" s="13" t="str">
        <f t="shared" ca="1" si="42"/>
        <v/>
      </c>
      <c r="AD160" s="10" t="str">
        <f t="shared" ca="1" si="43"/>
        <v>VENCIDO</v>
      </c>
    </row>
    <row r="161" spans="1:30" x14ac:dyDescent="0.25">
      <c r="A161" s="15">
        <v>23495475</v>
      </c>
      <c r="B161" s="10" t="e">
        <f>VLOOKUP(A161,'INGRESO DIARIO'!A:A,1,0)</f>
        <v>#N/A</v>
      </c>
      <c r="C161" s="10"/>
      <c r="D161" s="16" t="s">
        <v>121</v>
      </c>
      <c r="E161" s="16" t="s">
        <v>335</v>
      </c>
      <c r="F161" s="16"/>
      <c r="G161" s="16"/>
      <c r="H161" s="16">
        <v>901945752</v>
      </c>
      <c r="I161" s="16" t="s">
        <v>120</v>
      </c>
      <c r="J161" s="16" t="s">
        <v>158</v>
      </c>
      <c r="K161" s="16" t="s">
        <v>27</v>
      </c>
      <c r="L161" s="16" t="s">
        <v>122</v>
      </c>
      <c r="M161" s="16" t="s">
        <v>28</v>
      </c>
      <c r="N161" s="16" t="str">
        <f>VLOOKUP(A161,[1]Hoja1!$A:$I,9,0)</f>
        <v>SUR</v>
      </c>
      <c r="O161" s="16" t="s">
        <v>341</v>
      </c>
      <c r="P161" s="19">
        <v>45906</v>
      </c>
      <c r="Q161" s="16" t="s">
        <v>340</v>
      </c>
      <c r="R161" s="16" t="s">
        <v>340</v>
      </c>
      <c r="S161" s="16" t="s">
        <v>723</v>
      </c>
      <c r="T161" s="16" t="s">
        <v>529</v>
      </c>
      <c r="U161" s="12">
        <f t="shared" si="35"/>
        <v>0</v>
      </c>
      <c r="V161" s="11" t="str">
        <f t="shared" ref="V161:V192" si="46">+IF(M161="RURAL",(G161+5),IF(M161="URBANA",(G161+5),""))</f>
        <v/>
      </c>
      <c r="W161" s="12">
        <f t="shared" si="37"/>
        <v>0</v>
      </c>
      <c r="X161" s="12">
        <f t="shared" ca="1" si="38"/>
        <v>45945</v>
      </c>
      <c r="Y161" s="12">
        <f t="shared" ca="1" si="45"/>
        <v>32817</v>
      </c>
      <c r="Z161" s="12">
        <f t="shared" ca="1" si="39"/>
        <v>13128</v>
      </c>
      <c r="AA161" s="12">
        <f t="shared" ca="1" si="40"/>
        <v>32817</v>
      </c>
      <c r="AB161" s="12">
        <f t="shared" ca="1" si="41"/>
        <v>32817</v>
      </c>
      <c r="AC161" s="13" t="e">
        <f t="shared" ca="1" si="42"/>
        <v>#VALUE!</v>
      </c>
      <c r="AD161" s="10" t="str">
        <f t="shared" ca="1" si="43"/>
        <v>VENCIDO</v>
      </c>
    </row>
    <row r="162" spans="1:30" x14ac:dyDescent="0.25">
      <c r="A162" s="63">
        <v>23512525</v>
      </c>
      <c r="B162" s="55" t="e">
        <f>VLOOKUP(A162,'INGRESO DIARIO'!A:A,1,0)</f>
        <v>#N/A</v>
      </c>
      <c r="C162" s="55">
        <v>2</v>
      </c>
      <c r="D162" s="59" t="s">
        <v>495</v>
      </c>
      <c r="E162" s="59" t="s">
        <v>338</v>
      </c>
      <c r="F162" s="64">
        <v>45908.662129629629</v>
      </c>
      <c r="G162" s="64">
        <v>45908.662164351852</v>
      </c>
      <c r="H162" s="59">
        <v>800222892</v>
      </c>
      <c r="I162" s="59" t="s">
        <v>496</v>
      </c>
      <c r="J162" s="59" t="s">
        <v>517</v>
      </c>
      <c r="K162" s="59" t="s">
        <v>163</v>
      </c>
      <c r="L162" s="59" t="s">
        <v>497</v>
      </c>
      <c r="M162" s="59" t="s">
        <v>24</v>
      </c>
      <c r="N162" s="59" t="s">
        <v>350</v>
      </c>
      <c r="O162" s="59" t="s">
        <v>341</v>
      </c>
      <c r="P162" s="65">
        <v>45917</v>
      </c>
      <c r="Q162" s="59" t="s">
        <v>161</v>
      </c>
      <c r="R162" s="59" t="s">
        <v>340</v>
      </c>
      <c r="S162" s="56" t="s">
        <v>927</v>
      </c>
      <c r="T162" s="59"/>
      <c r="U162" s="60">
        <f t="shared" si="35"/>
        <v>0</v>
      </c>
      <c r="V162" s="61">
        <f t="shared" si="46"/>
        <v>45913.662164351852</v>
      </c>
      <c r="W162" s="60">
        <f t="shared" si="37"/>
        <v>5</v>
      </c>
      <c r="X162" s="60">
        <f t="shared" ca="1" si="38"/>
        <v>36.33783564814803</v>
      </c>
      <c r="Y162" s="60">
        <f ca="1">+NETWORKDAYS.INTL(F162,NOW(),1)-MOD(G162,1)</f>
        <v>26.33783564814803</v>
      </c>
      <c r="Z162" s="60">
        <f t="shared" ca="1" si="39"/>
        <v>10</v>
      </c>
      <c r="AA162" s="60">
        <f t="shared" ca="1" si="40"/>
        <v>26.33783564814803</v>
      </c>
      <c r="AB162" s="60">
        <f t="shared" ca="1" si="41"/>
        <v>21.33783564814803</v>
      </c>
      <c r="AC162" s="62">
        <f t="shared" ca="1" si="42"/>
        <v>-29.33783564814803</v>
      </c>
      <c r="AD162" s="55" t="str">
        <f t="shared" ca="1" si="43"/>
        <v>VENCIDO</v>
      </c>
    </row>
    <row r="163" spans="1:30" x14ac:dyDescent="0.25">
      <c r="A163" s="63">
        <v>22479348</v>
      </c>
      <c r="B163" s="55" t="e">
        <f>VLOOKUP(A163,'INGRESO DIARIO'!A:A,1,0)</f>
        <v>#N/A</v>
      </c>
      <c r="C163" s="55">
        <v>2</v>
      </c>
      <c r="D163" s="59" t="s">
        <v>621</v>
      </c>
      <c r="E163" s="59" t="s">
        <v>336</v>
      </c>
      <c r="F163" s="64">
        <v>45911.436412037037</v>
      </c>
      <c r="G163" s="64">
        <v>45911.43650462963</v>
      </c>
      <c r="H163" s="59">
        <v>890984423</v>
      </c>
      <c r="I163" s="59" t="s">
        <v>161</v>
      </c>
      <c r="J163" s="59" t="s">
        <v>659</v>
      </c>
      <c r="K163" s="59" t="s">
        <v>163</v>
      </c>
      <c r="L163" s="59" t="s">
        <v>622</v>
      </c>
      <c r="M163" s="59" t="s">
        <v>24</v>
      </c>
      <c r="N163" s="59" t="s">
        <v>350</v>
      </c>
      <c r="O163" s="59" t="s">
        <v>341</v>
      </c>
      <c r="P163" s="65">
        <v>45916</v>
      </c>
      <c r="Q163" s="59" t="s">
        <v>161</v>
      </c>
      <c r="R163" s="59" t="s">
        <v>340</v>
      </c>
      <c r="S163" s="56" t="s">
        <v>927</v>
      </c>
      <c r="T163" s="59"/>
      <c r="U163" s="60">
        <f t="shared" si="35"/>
        <v>0</v>
      </c>
      <c r="V163" s="61">
        <f t="shared" si="46"/>
        <v>45916.43650462963</v>
      </c>
      <c r="W163" s="60">
        <f t="shared" si="37"/>
        <v>5</v>
      </c>
      <c r="X163" s="60">
        <f t="shared" ca="1" si="38"/>
        <v>33.563495370370219</v>
      </c>
      <c r="Y163" s="60">
        <f ca="1">+NETWORKDAYS.INTL(G163,NOW(),1)-MOD(H163,1)</f>
        <v>24</v>
      </c>
      <c r="Z163" s="60">
        <f t="shared" ca="1" si="39"/>
        <v>9.5634953703702195</v>
      </c>
      <c r="AA163" s="60">
        <f t="shared" ca="1" si="40"/>
        <v>24</v>
      </c>
      <c r="AB163" s="60">
        <f t="shared" ca="1" si="41"/>
        <v>19</v>
      </c>
      <c r="AC163" s="62">
        <f t="shared" ca="1" si="42"/>
        <v>-26.563495370370219</v>
      </c>
      <c r="AD163" s="55" t="str">
        <f t="shared" ca="1" si="43"/>
        <v>VENCIDO</v>
      </c>
    </row>
    <row r="164" spans="1:30" x14ac:dyDescent="0.25">
      <c r="A164" s="55">
        <v>23507480</v>
      </c>
      <c r="B164" s="55" t="e">
        <f>VLOOKUP(A164,'INGRESO DIARIO'!A:A,1,0)</f>
        <v>#N/A</v>
      </c>
      <c r="C164" s="55">
        <v>2</v>
      </c>
      <c r="D164" s="56" t="s">
        <v>172</v>
      </c>
      <c r="E164" s="56" t="s">
        <v>337</v>
      </c>
      <c r="F164" s="57">
        <v>45902.520509259259</v>
      </c>
      <c r="G164" s="57">
        <v>45902.520567129628</v>
      </c>
      <c r="H164" s="56">
        <v>43843671</v>
      </c>
      <c r="I164" s="56" t="s">
        <v>173</v>
      </c>
      <c r="J164" s="56" t="s">
        <v>275</v>
      </c>
      <c r="K164" s="56" t="s">
        <v>163</v>
      </c>
      <c r="L164" s="56" t="s">
        <v>174</v>
      </c>
      <c r="M164" s="56" t="s">
        <v>24</v>
      </c>
      <c r="N164" s="56" t="str">
        <f>VLOOKUP(A164,[1]Hoja1!$A:$I,9,0)</f>
        <v>SUR</v>
      </c>
      <c r="O164" s="56" t="s">
        <v>341</v>
      </c>
      <c r="P164" s="58">
        <v>45909</v>
      </c>
      <c r="Q164" s="56"/>
      <c r="R164" s="56" t="s">
        <v>340</v>
      </c>
      <c r="S164" s="56" t="s">
        <v>927</v>
      </c>
      <c r="T164" s="59"/>
      <c r="U164" s="60">
        <f t="shared" si="35"/>
        <v>0</v>
      </c>
      <c r="V164" s="61">
        <f t="shared" si="46"/>
        <v>45907.520567129628</v>
      </c>
      <c r="W164" s="60">
        <f t="shared" si="37"/>
        <v>5</v>
      </c>
      <c r="X164" s="60">
        <f t="shared" ca="1" si="38"/>
        <v>42.479432870371966</v>
      </c>
      <c r="Y164" s="60">
        <f ca="1">+NETWORKDAYS.INTL(F164,NOW(),1)-MOD(G164,1)</f>
        <v>30.479432870371966</v>
      </c>
      <c r="Z164" s="60">
        <f t="shared" ca="1" si="39"/>
        <v>12</v>
      </c>
      <c r="AA164" s="60">
        <f t="shared" ca="1" si="40"/>
        <v>30.479432870371966</v>
      </c>
      <c r="AB164" s="60">
        <f t="shared" ca="1" si="41"/>
        <v>25.479432870371966</v>
      </c>
      <c r="AC164" s="62">
        <f t="shared" ca="1" si="42"/>
        <v>-35.479432870371966</v>
      </c>
      <c r="AD164" s="55" t="str">
        <f t="shared" ca="1" si="43"/>
        <v>VENCIDO</v>
      </c>
    </row>
    <row r="165" spans="1:30" x14ac:dyDescent="0.25">
      <c r="A165" s="29">
        <v>23536995</v>
      </c>
      <c r="B165" s="10">
        <f>VLOOKUP(A165,'INGRESO DIARIO'!A:A,1,0)</f>
        <v>23536995</v>
      </c>
      <c r="C165" s="10">
        <v>1</v>
      </c>
      <c r="D165" s="28" t="s">
        <v>674</v>
      </c>
      <c r="E165" s="26" t="s">
        <v>672</v>
      </c>
      <c r="F165" s="27">
        <v>45911.509791666664</v>
      </c>
      <c r="G165" s="27">
        <v>45911.509814814817</v>
      </c>
      <c r="H165" s="26">
        <v>890904996</v>
      </c>
      <c r="I165" s="26" t="s">
        <v>161</v>
      </c>
      <c r="J165" s="26" t="s">
        <v>660</v>
      </c>
      <c r="K165" s="26" t="s">
        <v>163</v>
      </c>
      <c r="L165" s="26" t="s">
        <v>623</v>
      </c>
      <c r="M165" s="26" t="s">
        <v>24</v>
      </c>
      <c r="N165" s="26" t="s">
        <v>350</v>
      </c>
      <c r="O165" s="26" t="s">
        <v>341</v>
      </c>
      <c r="P165" s="54">
        <v>45922</v>
      </c>
      <c r="Q165" s="26" t="s">
        <v>161</v>
      </c>
      <c r="R165" s="26" t="s">
        <v>340</v>
      </c>
      <c r="S165" s="26"/>
      <c r="T165" s="26"/>
      <c r="U165" s="12">
        <f t="shared" si="35"/>
        <v>0</v>
      </c>
      <c r="V165" s="11">
        <f t="shared" si="46"/>
        <v>45916.509814814817</v>
      </c>
      <c r="W165" s="12">
        <f t="shared" si="37"/>
        <v>5</v>
      </c>
      <c r="X165" s="12">
        <f t="shared" ca="1" si="38"/>
        <v>33.490185185182781</v>
      </c>
      <c r="Y165" s="12">
        <f t="shared" ref="Y165:Y184" ca="1" si="47">+NETWORKDAYS.INTL(G165,NOW(),1)-MOD(H165,1)</f>
        <v>24</v>
      </c>
      <c r="Z165" s="12">
        <f t="shared" ca="1" si="39"/>
        <v>9.4901851851827814</v>
      </c>
      <c r="AA165" s="12">
        <f t="shared" ca="1" si="40"/>
        <v>24</v>
      </c>
      <c r="AB165" s="12">
        <f t="shared" ca="1" si="41"/>
        <v>19</v>
      </c>
      <c r="AC165" s="13">
        <f t="shared" ca="1" si="42"/>
        <v>-26.490185185182781</v>
      </c>
      <c r="AD165" s="10" t="str">
        <f t="shared" ca="1" si="43"/>
        <v>VENCIDO</v>
      </c>
    </row>
    <row r="166" spans="1:30" x14ac:dyDescent="0.25">
      <c r="A166" s="29">
        <v>23537063</v>
      </c>
      <c r="B166" s="10">
        <f>VLOOKUP(A166,'INGRESO DIARIO'!A:A,1,0)</f>
        <v>23537063</v>
      </c>
      <c r="C166" s="10">
        <v>1</v>
      </c>
      <c r="D166" s="26" t="s">
        <v>624</v>
      </c>
      <c r="E166" s="26" t="s">
        <v>672</v>
      </c>
      <c r="F166" s="27">
        <v>45911.578599537039</v>
      </c>
      <c r="G166" s="27">
        <v>45911.578622685185</v>
      </c>
      <c r="H166" s="26">
        <v>890937515</v>
      </c>
      <c r="I166" s="26" t="s">
        <v>161</v>
      </c>
      <c r="J166" s="26" t="s">
        <v>661</v>
      </c>
      <c r="K166" s="26" t="s">
        <v>163</v>
      </c>
      <c r="L166" s="26" t="s">
        <v>625</v>
      </c>
      <c r="M166" s="26" t="s">
        <v>24</v>
      </c>
      <c r="N166" s="26" t="s">
        <v>350</v>
      </c>
      <c r="O166" s="26" t="s">
        <v>341</v>
      </c>
      <c r="P166" s="54">
        <v>45922</v>
      </c>
      <c r="Q166" s="26" t="s">
        <v>161</v>
      </c>
      <c r="R166" s="26" t="s">
        <v>340</v>
      </c>
      <c r="S166" s="26"/>
      <c r="T166" s="26" t="s">
        <v>161</v>
      </c>
      <c r="U166" s="12">
        <f t="shared" si="35"/>
        <v>0</v>
      </c>
      <c r="V166" s="11">
        <f t="shared" si="46"/>
        <v>45916.578622685185</v>
      </c>
      <c r="W166" s="12">
        <f t="shared" si="37"/>
        <v>5</v>
      </c>
      <c r="X166" s="12">
        <f t="shared" ca="1" si="38"/>
        <v>33.42137731481489</v>
      </c>
      <c r="Y166" s="12">
        <f t="shared" ca="1" si="47"/>
        <v>24</v>
      </c>
      <c r="Z166" s="12">
        <f t="shared" ca="1" si="39"/>
        <v>9.4213773148148903</v>
      </c>
      <c r="AA166" s="12">
        <f t="shared" ca="1" si="40"/>
        <v>24</v>
      </c>
      <c r="AB166" s="12">
        <f t="shared" ca="1" si="41"/>
        <v>19</v>
      </c>
      <c r="AC166" s="13">
        <f t="shared" ca="1" si="42"/>
        <v>-26.42137731481489</v>
      </c>
      <c r="AD166" s="10" t="str">
        <f t="shared" ca="1" si="43"/>
        <v>VENCIDO</v>
      </c>
    </row>
    <row r="167" spans="1:30" x14ac:dyDescent="0.25">
      <c r="A167" s="29">
        <v>23536882</v>
      </c>
      <c r="B167" s="10">
        <f>VLOOKUP(A167,'INGRESO DIARIO'!A:A,1,0)</f>
        <v>23536882</v>
      </c>
      <c r="C167" s="10">
        <v>1</v>
      </c>
      <c r="D167" s="26" t="s">
        <v>626</v>
      </c>
      <c r="E167" s="26" t="s">
        <v>672</v>
      </c>
      <c r="F167" s="27">
        <v>45911.456724537034</v>
      </c>
      <c r="G167" s="27">
        <v>45911.456759259258</v>
      </c>
      <c r="H167" s="26">
        <v>890911431</v>
      </c>
      <c r="I167" s="26" t="s">
        <v>627</v>
      </c>
      <c r="J167" s="26" t="s">
        <v>662</v>
      </c>
      <c r="K167" s="26" t="s">
        <v>163</v>
      </c>
      <c r="L167" s="26" t="s">
        <v>628</v>
      </c>
      <c r="M167" s="26" t="s">
        <v>24</v>
      </c>
      <c r="N167" s="26" t="s">
        <v>350</v>
      </c>
      <c r="O167" s="26" t="s">
        <v>341</v>
      </c>
      <c r="P167" s="54">
        <v>45922</v>
      </c>
      <c r="Q167" s="26" t="s">
        <v>161</v>
      </c>
      <c r="R167" s="26" t="s">
        <v>340</v>
      </c>
      <c r="S167" s="26"/>
      <c r="T167" s="26" t="s">
        <v>161</v>
      </c>
      <c r="U167" s="12">
        <f t="shared" si="35"/>
        <v>0</v>
      </c>
      <c r="V167" s="11">
        <f t="shared" si="46"/>
        <v>45916.456759259258</v>
      </c>
      <c r="W167" s="12">
        <f t="shared" si="37"/>
        <v>5</v>
      </c>
      <c r="X167" s="12">
        <f t="shared" ca="1" si="38"/>
        <v>33.543240740742476</v>
      </c>
      <c r="Y167" s="12">
        <f t="shared" ca="1" si="47"/>
        <v>24</v>
      </c>
      <c r="Z167" s="12">
        <f t="shared" ca="1" si="39"/>
        <v>9.5432407407424762</v>
      </c>
      <c r="AA167" s="12">
        <f t="shared" ca="1" si="40"/>
        <v>24</v>
      </c>
      <c r="AB167" s="12">
        <f t="shared" ca="1" si="41"/>
        <v>19</v>
      </c>
      <c r="AC167" s="13">
        <f t="shared" ca="1" si="42"/>
        <v>-26.543240740742476</v>
      </c>
      <c r="AD167" s="10" t="str">
        <f t="shared" ca="1" si="43"/>
        <v>VENCIDO</v>
      </c>
    </row>
    <row r="168" spans="1:30" x14ac:dyDescent="0.25">
      <c r="A168" s="29">
        <v>23537302</v>
      </c>
      <c r="B168" s="10">
        <f>VLOOKUP(A168,'INGRESO DIARIO'!A:A,1,0)</f>
        <v>23537302</v>
      </c>
      <c r="C168" s="10">
        <v>1</v>
      </c>
      <c r="D168" s="26" t="s">
        <v>679</v>
      </c>
      <c r="E168" s="26" t="s">
        <v>337</v>
      </c>
      <c r="F168" s="27">
        <v>45911.698368055557</v>
      </c>
      <c r="G168" s="27">
        <v>45911.69840277778</v>
      </c>
      <c r="H168" s="26">
        <v>901166447</v>
      </c>
      <c r="I168" s="26" t="s">
        <v>161</v>
      </c>
      <c r="J168" s="26" t="s">
        <v>711</v>
      </c>
      <c r="K168" s="26" t="s">
        <v>163</v>
      </c>
      <c r="L168" s="26" t="s">
        <v>680</v>
      </c>
      <c r="M168" s="26" t="s">
        <v>24</v>
      </c>
      <c r="N168" s="26" t="s">
        <v>350</v>
      </c>
      <c r="O168" s="26" t="s">
        <v>341</v>
      </c>
      <c r="P168" s="54">
        <v>45922</v>
      </c>
      <c r="Q168" s="26" t="s">
        <v>161</v>
      </c>
      <c r="R168" s="26" t="s">
        <v>340</v>
      </c>
      <c r="S168" s="26"/>
      <c r="T168" s="26" t="s">
        <v>161</v>
      </c>
      <c r="U168" s="12">
        <f t="shared" si="35"/>
        <v>0</v>
      </c>
      <c r="V168" s="11">
        <f t="shared" si="46"/>
        <v>45916.69840277778</v>
      </c>
      <c r="W168" s="12">
        <f t="shared" si="37"/>
        <v>5</v>
      </c>
      <c r="X168" s="12">
        <f t="shared" ca="1" si="38"/>
        <v>33.301597222220153</v>
      </c>
      <c r="Y168" s="12">
        <f t="shared" ca="1" si="47"/>
        <v>24</v>
      </c>
      <c r="Z168" s="12">
        <f t="shared" ca="1" si="39"/>
        <v>9.3015972222201526</v>
      </c>
      <c r="AA168" s="12">
        <f t="shared" ca="1" si="40"/>
        <v>24</v>
      </c>
      <c r="AB168" s="12">
        <f t="shared" ca="1" si="41"/>
        <v>19</v>
      </c>
      <c r="AC168" s="13">
        <f t="shared" ca="1" si="42"/>
        <v>-26.301597222220153</v>
      </c>
      <c r="AD168" s="10" t="str">
        <f t="shared" ca="1" si="43"/>
        <v>VENCIDO</v>
      </c>
    </row>
    <row r="169" spans="1:30" x14ac:dyDescent="0.25">
      <c r="A169" s="29">
        <v>23537896</v>
      </c>
      <c r="B169" s="10">
        <f>VLOOKUP(A169,'INGRESO DIARIO'!A:A,1,0)</f>
        <v>23537896</v>
      </c>
      <c r="C169" s="10">
        <v>1</v>
      </c>
      <c r="D169" s="26" t="s">
        <v>702</v>
      </c>
      <c r="E169" s="26" t="s">
        <v>337</v>
      </c>
      <c r="F169" s="27">
        <v>45912.51599537037</v>
      </c>
      <c r="G169" s="27">
        <v>45912.516030092593</v>
      </c>
      <c r="H169" s="26">
        <v>70561273</v>
      </c>
      <c r="I169" s="26" t="s">
        <v>703</v>
      </c>
      <c r="J169" s="26" t="s">
        <v>720</v>
      </c>
      <c r="K169" s="26" t="s">
        <v>163</v>
      </c>
      <c r="L169" s="26" t="s">
        <v>704</v>
      </c>
      <c r="M169" s="26" t="s">
        <v>244</v>
      </c>
      <c r="N169" s="26" t="s">
        <v>350</v>
      </c>
      <c r="O169" s="26" t="s">
        <v>341</v>
      </c>
      <c r="P169" s="54">
        <v>45920</v>
      </c>
      <c r="Q169" s="26" t="s">
        <v>161</v>
      </c>
      <c r="R169" s="26" t="s">
        <v>340</v>
      </c>
      <c r="S169" s="26"/>
      <c r="T169" s="26" t="s">
        <v>161</v>
      </c>
      <c r="U169" s="12">
        <f t="shared" si="35"/>
        <v>0</v>
      </c>
      <c r="V169" s="11">
        <f t="shared" si="46"/>
        <v>45917.516030092593</v>
      </c>
      <c r="W169" s="12">
        <f t="shared" si="37"/>
        <v>5</v>
      </c>
      <c r="X169" s="12">
        <f t="shared" ca="1" si="38"/>
        <v>32.4839699074073</v>
      </c>
      <c r="Y169" s="12">
        <f t="shared" ca="1" si="47"/>
        <v>23</v>
      </c>
      <c r="Z169" s="12">
        <f t="shared" ca="1" si="39"/>
        <v>9.4839699074072996</v>
      </c>
      <c r="AA169" s="12">
        <f t="shared" ca="1" si="40"/>
        <v>23</v>
      </c>
      <c r="AB169" s="12">
        <f t="shared" ca="1" si="41"/>
        <v>18</v>
      </c>
      <c r="AC169" s="13">
        <f t="shared" ca="1" si="42"/>
        <v>-25.4839699074073</v>
      </c>
      <c r="AD169" s="10" t="str">
        <f t="shared" ca="1" si="43"/>
        <v>VENCIDO</v>
      </c>
    </row>
    <row r="170" spans="1:30" x14ac:dyDescent="0.25">
      <c r="A170" s="29">
        <v>23540917</v>
      </c>
      <c r="B170" s="10">
        <f>VLOOKUP(A170,'INGRESO DIARIO'!A:A,1,0)</f>
        <v>23540917</v>
      </c>
      <c r="C170" s="10">
        <v>1</v>
      </c>
      <c r="D170" s="26" t="s">
        <v>984</v>
      </c>
      <c r="E170" s="26" t="s">
        <v>337</v>
      </c>
      <c r="F170" s="27">
        <v>45916.609907407408</v>
      </c>
      <c r="G170" s="27">
        <v>45916.609942129631</v>
      </c>
      <c r="H170" s="26">
        <v>71791066</v>
      </c>
      <c r="I170" s="26" t="s">
        <v>985</v>
      </c>
      <c r="J170" s="26" t="s">
        <v>1023</v>
      </c>
      <c r="K170" s="26" t="s">
        <v>163</v>
      </c>
      <c r="L170" s="26" t="s">
        <v>986</v>
      </c>
      <c r="M170" s="26" t="s">
        <v>244</v>
      </c>
      <c r="N170" s="26" t="s">
        <v>350</v>
      </c>
      <c r="O170" s="26" t="s">
        <v>341</v>
      </c>
      <c r="P170" s="54">
        <v>45920</v>
      </c>
      <c r="Q170" s="26" t="s">
        <v>161</v>
      </c>
      <c r="R170" s="26" t="s">
        <v>340</v>
      </c>
      <c r="S170" s="26"/>
      <c r="T170" s="26"/>
      <c r="U170" s="12">
        <f t="shared" si="35"/>
        <v>0</v>
      </c>
      <c r="V170" s="11">
        <f t="shared" si="46"/>
        <v>45921.609942129631</v>
      </c>
      <c r="W170" s="12">
        <f t="shared" si="37"/>
        <v>5</v>
      </c>
      <c r="X170" s="12">
        <f t="shared" ca="1" si="38"/>
        <v>28.390057870368764</v>
      </c>
      <c r="Y170" s="12">
        <f t="shared" ca="1" si="47"/>
        <v>21</v>
      </c>
      <c r="Z170" s="12">
        <f t="shared" ca="1" si="39"/>
        <v>7.3900578703687643</v>
      </c>
      <c r="AA170" s="12">
        <f t="shared" ca="1" si="40"/>
        <v>21</v>
      </c>
      <c r="AB170" s="12">
        <f t="shared" ca="1" si="41"/>
        <v>16</v>
      </c>
      <c r="AC170" s="13">
        <f t="shared" ca="1" si="42"/>
        <v>-21.390057870368764</v>
      </c>
      <c r="AD170" s="10" t="str">
        <f t="shared" ca="1" si="43"/>
        <v>VENCIDO</v>
      </c>
    </row>
    <row r="171" spans="1:30" x14ac:dyDescent="0.25">
      <c r="A171" s="29">
        <v>23541024</v>
      </c>
      <c r="B171" s="10">
        <f>VLOOKUP(A171,'INGRESO DIARIO'!A:A,1,0)</f>
        <v>23541024</v>
      </c>
      <c r="C171" s="10">
        <v>1</v>
      </c>
      <c r="D171" s="26" t="s">
        <v>987</v>
      </c>
      <c r="E171" s="26" t="s">
        <v>337</v>
      </c>
      <c r="F171" s="27">
        <v>45916.65965277778</v>
      </c>
      <c r="G171" s="27">
        <v>45916.659687500003</v>
      </c>
      <c r="H171" s="26">
        <v>1036392955</v>
      </c>
      <c r="I171" s="26" t="s">
        <v>988</v>
      </c>
      <c r="J171" s="26" t="s">
        <v>1024</v>
      </c>
      <c r="K171" s="26" t="s">
        <v>163</v>
      </c>
      <c r="L171" s="26" t="s">
        <v>989</v>
      </c>
      <c r="M171" s="26" t="s">
        <v>244</v>
      </c>
      <c r="N171" s="26" t="s">
        <v>350</v>
      </c>
      <c r="O171" s="26" t="s">
        <v>341</v>
      </c>
      <c r="P171" s="54">
        <v>45920</v>
      </c>
      <c r="Q171" s="26" t="s">
        <v>161</v>
      </c>
      <c r="R171" s="26" t="s">
        <v>340</v>
      </c>
      <c r="S171" s="26"/>
      <c r="T171" s="26"/>
      <c r="U171" s="12">
        <f t="shared" si="35"/>
        <v>0</v>
      </c>
      <c r="V171" s="11">
        <f t="shared" si="46"/>
        <v>45921.659687500003</v>
      </c>
      <c r="W171" s="12">
        <f t="shared" si="37"/>
        <v>5</v>
      </c>
      <c r="X171" s="12">
        <f t="shared" ca="1" si="38"/>
        <v>28.340312499996799</v>
      </c>
      <c r="Y171" s="12">
        <f t="shared" ca="1" si="47"/>
        <v>21</v>
      </c>
      <c r="Z171" s="12">
        <f t="shared" ca="1" si="39"/>
        <v>7.3403124999967986</v>
      </c>
      <c r="AA171" s="12">
        <f t="shared" ca="1" si="40"/>
        <v>21</v>
      </c>
      <c r="AB171" s="12">
        <f t="shared" ca="1" si="41"/>
        <v>16</v>
      </c>
      <c r="AC171" s="13">
        <f t="shared" ca="1" si="42"/>
        <v>-21.340312499996799</v>
      </c>
      <c r="AD171" s="10" t="str">
        <f t="shared" ca="1" si="43"/>
        <v>VENCIDO</v>
      </c>
    </row>
    <row r="172" spans="1:30" x14ac:dyDescent="0.25">
      <c r="A172" s="29">
        <v>23541131</v>
      </c>
      <c r="B172" s="10">
        <f>VLOOKUP(A172,'INGRESO DIARIO'!A:A,1,0)</f>
        <v>23541131</v>
      </c>
      <c r="C172" s="10">
        <v>1</v>
      </c>
      <c r="D172" s="26" t="s">
        <v>990</v>
      </c>
      <c r="E172" s="26" t="s">
        <v>337</v>
      </c>
      <c r="F172" s="27">
        <v>45916.83829861111</v>
      </c>
      <c r="G172" s="27">
        <v>45916.838321759256</v>
      </c>
      <c r="H172" s="26">
        <v>32220398</v>
      </c>
      <c r="I172" s="26" t="s">
        <v>991</v>
      </c>
      <c r="J172" s="26" t="s">
        <v>1025</v>
      </c>
      <c r="K172" s="26" t="s">
        <v>163</v>
      </c>
      <c r="L172" s="26" t="s">
        <v>992</v>
      </c>
      <c r="M172" s="26" t="s">
        <v>244</v>
      </c>
      <c r="N172" s="26" t="s">
        <v>350</v>
      </c>
      <c r="O172" s="26" t="s">
        <v>341</v>
      </c>
      <c r="P172" s="54">
        <v>45920</v>
      </c>
      <c r="Q172" s="26" t="s">
        <v>161</v>
      </c>
      <c r="R172" s="26" t="s">
        <v>340</v>
      </c>
      <c r="S172" s="26"/>
      <c r="T172" s="26"/>
      <c r="U172" s="12">
        <f t="shared" si="35"/>
        <v>0</v>
      </c>
      <c r="V172" s="11">
        <f t="shared" si="46"/>
        <v>45921.838321759256</v>
      </c>
      <c r="W172" s="12">
        <f t="shared" si="37"/>
        <v>5</v>
      </c>
      <c r="X172" s="12">
        <f t="shared" ca="1" si="38"/>
        <v>28.16167824074364</v>
      </c>
      <c r="Y172" s="12">
        <f t="shared" ca="1" si="47"/>
        <v>21</v>
      </c>
      <c r="Z172" s="12">
        <f t="shared" ca="1" si="39"/>
        <v>7.1616782407436403</v>
      </c>
      <c r="AA172" s="12">
        <f t="shared" ca="1" si="40"/>
        <v>21</v>
      </c>
      <c r="AB172" s="12">
        <f t="shared" ca="1" si="41"/>
        <v>16</v>
      </c>
      <c r="AC172" s="13">
        <f t="shared" ca="1" si="42"/>
        <v>-21.16167824074364</v>
      </c>
      <c r="AD172" s="10" t="str">
        <f t="shared" ca="1" si="43"/>
        <v>VENCIDO</v>
      </c>
    </row>
    <row r="173" spans="1:30" x14ac:dyDescent="0.25">
      <c r="A173" s="29">
        <v>23536934</v>
      </c>
      <c r="B173" s="10">
        <f>VLOOKUP(A173,'INGRESO DIARIO'!A:A,1,0)</f>
        <v>23536934</v>
      </c>
      <c r="C173" s="10">
        <v>1</v>
      </c>
      <c r="D173" s="26" t="s">
        <v>652</v>
      </c>
      <c r="E173" s="26" t="s">
        <v>337</v>
      </c>
      <c r="F173" s="27">
        <v>45911.478321759256</v>
      </c>
      <c r="G173" s="27">
        <v>45911.478344907409</v>
      </c>
      <c r="H173" s="26">
        <v>43459401</v>
      </c>
      <c r="I173" s="26" t="s">
        <v>653</v>
      </c>
      <c r="J173" s="26" t="s">
        <v>670</v>
      </c>
      <c r="K173" s="26" t="s">
        <v>163</v>
      </c>
      <c r="L173" s="26" t="s">
        <v>654</v>
      </c>
      <c r="M173" s="26" t="s">
        <v>244</v>
      </c>
      <c r="N173" s="26" t="s">
        <v>350</v>
      </c>
      <c r="O173" s="26" t="s">
        <v>341</v>
      </c>
      <c r="P173" s="54">
        <v>45918</v>
      </c>
      <c r="Q173" s="26" t="s">
        <v>161</v>
      </c>
      <c r="R173" s="26" t="s">
        <v>340</v>
      </c>
      <c r="S173" s="26"/>
      <c r="T173" s="26" t="s">
        <v>161</v>
      </c>
      <c r="U173" s="12">
        <f t="shared" si="35"/>
        <v>0</v>
      </c>
      <c r="V173" s="11">
        <f t="shared" si="46"/>
        <v>45916.478344907409</v>
      </c>
      <c r="W173" s="12">
        <f t="shared" si="37"/>
        <v>5</v>
      </c>
      <c r="X173" s="12">
        <f t="shared" ca="1" si="38"/>
        <v>33.521655092590663</v>
      </c>
      <c r="Y173" s="12">
        <f t="shared" ca="1" si="47"/>
        <v>24</v>
      </c>
      <c r="Z173" s="12">
        <f t="shared" ca="1" si="39"/>
        <v>9.5216550925906631</v>
      </c>
      <c r="AA173" s="12">
        <f t="shared" ca="1" si="40"/>
        <v>24</v>
      </c>
      <c r="AB173" s="12">
        <f t="shared" ca="1" si="41"/>
        <v>19</v>
      </c>
      <c r="AC173" s="13">
        <f t="shared" ca="1" si="42"/>
        <v>-26.521655092590663</v>
      </c>
      <c r="AD173" s="10" t="str">
        <f t="shared" ca="1" si="43"/>
        <v>VENCIDO</v>
      </c>
    </row>
    <row r="174" spans="1:30" x14ac:dyDescent="0.25">
      <c r="A174" s="29">
        <v>23541130</v>
      </c>
      <c r="B174" s="10">
        <f>VLOOKUP(A174,'INGRESO DIARIO'!A:A,1,0)</f>
        <v>23541130</v>
      </c>
      <c r="C174" s="10">
        <v>1</v>
      </c>
      <c r="D174" s="26" t="s">
        <v>955</v>
      </c>
      <c r="E174" s="26" t="s">
        <v>334</v>
      </c>
      <c r="F174" s="27">
        <v>45916.837708333333</v>
      </c>
      <c r="G174" s="27">
        <v>45916.837743055556</v>
      </c>
      <c r="H174" s="26">
        <v>70140333</v>
      </c>
      <c r="I174" s="26" t="s">
        <v>956</v>
      </c>
      <c r="J174" s="26" t="s">
        <v>1012</v>
      </c>
      <c r="K174" s="26" t="s">
        <v>163</v>
      </c>
      <c r="L174" s="26" t="s">
        <v>957</v>
      </c>
      <c r="M174" s="26" t="s">
        <v>24</v>
      </c>
      <c r="N174" s="26" t="s">
        <v>342</v>
      </c>
      <c r="O174" s="26" t="s">
        <v>341</v>
      </c>
      <c r="P174" s="54">
        <v>45918</v>
      </c>
      <c r="Q174" s="26"/>
      <c r="R174" s="26" t="s">
        <v>340</v>
      </c>
      <c r="S174" s="26"/>
      <c r="T174" s="26"/>
      <c r="U174" s="12">
        <f t="shared" si="35"/>
        <v>0</v>
      </c>
      <c r="V174" s="11">
        <f t="shared" si="46"/>
        <v>45921.837743055556</v>
      </c>
      <c r="W174" s="12">
        <f t="shared" si="37"/>
        <v>5</v>
      </c>
      <c r="X174" s="12">
        <f t="shared" ca="1" si="38"/>
        <v>28.16225694444438</v>
      </c>
      <c r="Y174" s="12">
        <f t="shared" ca="1" si="47"/>
        <v>21</v>
      </c>
      <c r="Z174" s="12">
        <f t="shared" ca="1" si="39"/>
        <v>7.1622569444443798</v>
      </c>
      <c r="AA174" s="12">
        <f t="shared" ca="1" si="40"/>
        <v>21</v>
      </c>
      <c r="AB174" s="12">
        <f t="shared" ca="1" si="41"/>
        <v>16</v>
      </c>
      <c r="AC174" s="13">
        <f t="shared" ca="1" si="42"/>
        <v>-21.16225694444438</v>
      </c>
      <c r="AD174" s="10" t="str">
        <f t="shared" ca="1" si="43"/>
        <v>VENCIDO</v>
      </c>
    </row>
    <row r="175" spans="1:30" x14ac:dyDescent="0.25">
      <c r="A175" s="29">
        <v>23541784</v>
      </c>
      <c r="B175" s="10">
        <f>VLOOKUP(A175,'INGRESO DIARIO'!A:A,1,0)</f>
        <v>23541784</v>
      </c>
      <c r="C175" s="29">
        <v>1</v>
      </c>
      <c r="D175" s="26" t="s">
        <v>1204</v>
      </c>
      <c r="E175" s="26" t="s">
        <v>334</v>
      </c>
      <c r="F175" s="27">
        <v>45917.651875000003</v>
      </c>
      <c r="G175" s="27">
        <v>45917.651909722219</v>
      </c>
      <c r="H175" s="26">
        <v>43498862</v>
      </c>
      <c r="I175" s="26" t="s">
        <v>1205</v>
      </c>
      <c r="J175" s="26" t="s">
        <v>1440</v>
      </c>
      <c r="K175" s="26" t="s">
        <v>163</v>
      </c>
      <c r="L175" s="26" t="s">
        <v>1206</v>
      </c>
      <c r="M175" s="26" t="s">
        <v>24</v>
      </c>
      <c r="N175" s="26" t="s">
        <v>342</v>
      </c>
      <c r="O175" s="26" t="s">
        <v>341</v>
      </c>
      <c r="P175" s="54">
        <v>45918</v>
      </c>
      <c r="Q175" s="26" t="s">
        <v>161</v>
      </c>
      <c r="R175" s="26" t="s">
        <v>340</v>
      </c>
      <c r="S175" s="26"/>
      <c r="T175" s="26" t="s">
        <v>161</v>
      </c>
      <c r="U175" s="12">
        <f t="shared" si="35"/>
        <v>0</v>
      </c>
      <c r="V175" s="11">
        <f t="shared" si="46"/>
        <v>45922.651909722219</v>
      </c>
      <c r="W175" s="12">
        <f t="shared" si="37"/>
        <v>5</v>
      </c>
      <c r="X175" s="12">
        <f t="shared" ca="1" si="38"/>
        <v>27.348090277781012</v>
      </c>
      <c r="Y175" s="12">
        <f t="shared" ca="1" si="47"/>
        <v>20</v>
      </c>
      <c r="Z175" s="12">
        <f t="shared" ca="1" si="39"/>
        <v>7.3480902777810115</v>
      </c>
      <c r="AA175" s="12">
        <f t="shared" ca="1" si="40"/>
        <v>20</v>
      </c>
      <c r="AB175" s="12">
        <f t="shared" ca="1" si="41"/>
        <v>15</v>
      </c>
      <c r="AC175" s="13">
        <f t="shared" ca="1" si="42"/>
        <v>-20.348090277781012</v>
      </c>
      <c r="AD175" s="10" t="str">
        <f t="shared" ca="1" si="43"/>
        <v>VENCIDO</v>
      </c>
    </row>
    <row r="176" spans="1:30" x14ac:dyDescent="0.25">
      <c r="A176" s="29">
        <v>23537543</v>
      </c>
      <c r="B176" s="10">
        <f>VLOOKUP(A176,'INGRESO DIARIO'!A:A,1,0)</f>
        <v>23537543</v>
      </c>
      <c r="C176" s="10">
        <v>1</v>
      </c>
      <c r="D176" s="28" t="s">
        <v>801</v>
      </c>
      <c r="E176" s="26" t="s">
        <v>338</v>
      </c>
      <c r="F176" s="27">
        <v>45912.26866898148</v>
      </c>
      <c r="G176" s="27">
        <v>45912.26871527778</v>
      </c>
      <c r="H176" s="26">
        <v>890941953</v>
      </c>
      <c r="I176" s="26" t="s">
        <v>698</v>
      </c>
      <c r="J176" s="26" t="s">
        <v>718</v>
      </c>
      <c r="K176" s="26" t="s">
        <v>163</v>
      </c>
      <c r="L176" s="26" t="s">
        <v>699</v>
      </c>
      <c r="M176" s="26" t="s">
        <v>24</v>
      </c>
      <c r="N176" s="26" t="s">
        <v>350</v>
      </c>
      <c r="O176" s="26" t="s">
        <v>341</v>
      </c>
      <c r="P176" s="54">
        <v>45917</v>
      </c>
      <c r="Q176" s="26" t="s">
        <v>161</v>
      </c>
      <c r="R176" s="26" t="s">
        <v>340</v>
      </c>
      <c r="S176" s="26"/>
      <c r="T176" s="26" t="s">
        <v>161</v>
      </c>
      <c r="U176" s="12">
        <f t="shared" si="35"/>
        <v>0</v>
      </c>
      <c r="V176" s="11">
        <f t="shared" si="46"/>
        <v>45917.26871527778</v>
      </c>
      <c r="W176" s="12">
        <f t="shared" si="37"/>
        <v>5</v>
      </c>
      <c r="X176" s="12">
        <f t="shared" ca="1" si="38"/>
        <v>32.731284722220153</v>
      </c>
      <c r="Y176" s="12">
        <f t="shared" ca="1" si="47"/>
        <v>23</v>
      </c>
      <c r="Z176" s="12">
        <f t="shared" ca="1" si="39"/>
        <v>9.7312847222201526</v>
      </c>
      <c r="AA176" s="12">
        <f t="shared" ca="1" si="40"/>
        <v>23</v>
      </c>
      <c r="AB176" s="12">
        <f t="shared" ca="1" si="41"/>
        <v>18</v>
      </c>
      <c r="AC176" s="13">
        <f t="shared" ca="1" si="42"/>
        <v>-25.731284722220153</v>
      </c>
      <c r="AD176" s="10" t="str">
        <f t="shared" ca="1" si="43"/>
        <v>VENCIDO</v>
      </c>
    </row>
    <row r="177" spans="1:30" x14ac:dyDescent="0.25">
      <c r="A177" s="29">
        <v>23537336</v>
      </c>
      <c r="B177" s="10">
        <f>VLOOKUP(A177,'INGRESO DIARIO'!A:A,1,0)</f>
        <v>23537336</v>
      </c>
      <c r="C177" s="10">
        <v>1</v>
      </c>
      <c r="D177" s="26" t="s">
        <v>695</v>
      </c>
      <c r="E177" s="26" t="s">
        <v>338</v>
      </c>
      <c r="F177" s="27">
        <v>45911.738182870373</v>
      </c>
      <c r="G177" s="27">
        <v>45911.738217592596</v>
      </c>
      <c r="H177" s="26">
        <v>900306791</v>
      </c>
      <c r="I177" s="26" t="s">
        <v>696</v>
      </c>
      <c r="J177" s="26" t="s">
        <v>717</v>
      </c>
      <c r="K177" s="26" t="s">
        <v>163</v>
      </c>
      <c r="L177" s="26" t="s">
        <v>697</v>
      </c>
      <c r="M177" s="26" t="s">
        <v>24</v>
      </c>
      <c r="N177" s="26" t="s">
        <v>350</v>
      </c>
      <c r="O177" s="26" t="s">
        <v>341</v>
      </c>
      <c r="P177" s="54">
        <v>45917</v>
      </c>
      <c r="Q177" s="26" t="s">
        <v>161</v>
      </c>
      <c r="R177" s="26" t="s">
        <v>340</v>
      </c>
      <c r="S177" s="26"/>
      <c r="T177" s="26" t="s">
        <v>161</v>
      </c>
      <c r="U177" s="12">
        <f t="shared" si="35"/>
        <v>0</v>
      </c>
      <c r="V177" s="11">
        <f t="shared" si="46"/>
        <v>45916.738217592596</v>
      </c>
      <c r="W177" s="12">
        <f t="shared" si="37"/>
        <v>5</v>
      </c>
      <c r="X177" s="12">
        <f t="shared" ca="1" si="38"/>
        <v>33.261782407404098</v>
      </c>
      <c r="Y177" s="12">
        <f t="shared" ca="1" si="47"/>
        <v>24</v>
      </c>
      <c r="Z177" s="12">
        <f t="shared" ca="1" si="39"/>
        <v>9.2617824074040982</v>
      </c>
      <c r="AA177" s="12">
        <f t="shared" ca="1" si="40"/>
        <v>24</v>
      </c>
      <c r="AB177" s="12">
        <f t="shared" ca="1" si="41"/>
        <v>19</v>
      </c>
      <c r="AC177" s="13">
        <f t="shared" ca="1" si="42"/>
        <v>-26.261782407404098</v>
      </c>
      <c r="AD177" s="10" t="str">
        <f t="shared" ca="1" si="43"/>
        <v>VENCIDO</v>
      </c>
    </row>
    <row r="178" spans="1:30" x14ac:dyDescent="0.25">
      <c r="A178" s="29">
        <v>23537344</v>
      </c>
      <c r="B178" s="10">
        <f>VLOOKUP(A178,'INGRESO DIARIO'!A:A,1,0)</f>
        <v>23537344</v>
      </c>
      <c r="C178" s="10">
        <v>1</v>
      </c>
      <c r="D178" s="26" t="s">
        <v>708</v>
      </c>
      <c r="E178" s="26" t="s">
        <v>339</v>
      </c>
      <c r="F178" s="27">
        <v>45911.773796296293</v>
      </c>
      <c r="G178" s="27">
        <v>45911.773831018516</v>
      </c>
      <c r="H178" s="26">
        <v>71717920</v>
      </c>
      <c r="I178" s="26" t="s">
        <v>709</v>
      </c>
      <c r="J178" s="26" t="s">
        <v>722</v>
      </c>
      <c r="K178" s="26" t="s">
        <v>163</v>
      </c>
      <c r="L178" s="26" t="s">
        <v>161</v>
      </c>
      <c r="M178" s="26" t="s">
        <v>244</v>
      </c>
      <c r="N178" s="26" t="s">
        <v>350</v>
      </c>
      <c r="O178" s="26" t="s">
        <v>341</v>
      </c>
      <c r="P178" s="54">
        <v>45917</v>
      </c>
      <c r="Q178" s="26" t="s">
        <v>161</v>
      </c>
      <c r="R178" s="26" t="s">
        <v>340</v>
      </c>
      <c r="S178" s="26"/>
      <c r="T178" s="26" t="s">
        <v>161</v>
      </c>
      <c r="U178" s="12">
        <f t="shared" si="35"/>
        <v>0</v>
      </c>
      <c r="V178" s="11">
        <f t="shared" si="46"/>
        <v>45916.773831018516</v>
      </c>
      <c r="W178" s="12">
        <f t="shared" si="37"/>
        <v>5</v>
      </c>
      <c r="X178" s="12">
        <f t="shared" ca="1" si="38"/>
        <v>33.226168981484079</v>
      </c>
      <c r="Y178" s="12">
        <f t="shared" ca="1" si="47"/>
        <v>24</v>
      </c>
      <c r="Z178" s="12">
        <f t="shared" ca="1" si="39"/>
        <v>9.2261689814840793</v>
      </c>
      <c r="AA178" s="12">
        <f t="shared" ca="1" si="40"/>
        <v>24</v>
      </c>
      <c r="AB178" s="12">
        <f t="shared" ca="1" si="41"/>
        <v>19</v>
      </c>
      <c r="AC178" s="13">
        <f t="shared" ca="1" si="42"/>
        <v>-26.226168981484079</v>
      </c>
      <c r="AD178" s="10" t="str">
        <f t="shared" ca="1" si="43"/>
        <v>VENCIDO</v>
      </c>
    </row>
    <row r="179" spans="1:30" x14ac:dyDescent="0.25">
      <c r="A179" s="29">
        <v>23537568</v>
      </c>
      <c r="B179" s="10">
        <f>VLOOKUP(A179,'INGRESO DIARIO'!A:A,1,0)</f>
        <v>23537568</v>
      </c>
      <c r="C179" s="10">
        <v>1</v>
      </c>
      <c r="D179" s="28" t="s">
        <v>800</v>
      </c>
      <c r="E179" s="26" t="s">
        <v>336</v>
      </c>
      <c r="F179" s="27">
        <v>45912.338263888887</v>
      </c>
      <c r="G179" s="27">
        <v>45912.33829861111</v>
      </c>
      <c r="H179" s="26">
        <v>8071683</v>
      </c>
      <c r="I179" s="26" t="s">
        <v>677</v>
      </c>
      <c r="J179" s="26" t="s">
        <v>710</v>
      </c>
      <c r="K179" s="26" t="s">
        <v>163</v>
      </c>
      <c r="L179" s="26" t="s">
        <v>678</v>
      </c>
      <c r="M179" s="26" t="s">
        <v>24</v>
      </c>
      <c r="N179" s="26" t="s">
        <v>350</v>
      </c>
      <c r="O179" s="26" t="s">
        <v>341</v>
      </c>
      <c r="P179" s="54">
        <v>45916</v>
      </c>
      <c r="Q179" s="26" t="s">
        <v>161</v>
      </c>
      <c r="R179" s="26" t="s">
        <v>340</v>
      </c>
      <c r="S179" s="26"/>
      <c r="T179" s="26" t="s">
        <v>161</v>
      </c>
      <c r="U179" s="12">
        <f t="shared" si="35"/>
        <v>0</v>
      </c>
      <c r="V179" s="11">
        <f t="shared" si="46"/>
        <v>45917.33829861111</v>
      </c>
      <c r="W179" s="12">
        <f t="shared" si="37"/>
        <v>5</v>
      </c>
      <c r="X179" s="12">
        <f t="shared" ca="1" si="38"/>
        <v>32.661701388889924</v>
      </c>
      <c r="Y179" s="12">
        <f t="shared" ca="1" si="47"/>
        <v>23</v>
      </c>
      <c r="Z179" s="12">
        <f t="shared" ca="1" si="39"/>
        <v>9.6617013888899237</v>
      </c>
      <c r="AA179" s="12">
        <f t="shared" ca="1" si="40"/>
        <v>23</v>
      </c>
      <c r="AB179" s="12">
        <f t="shared" ca="1" si="41"/>
        <v>18</v>
      </c>
      <c r="AC179" s="13">
        <f t="shared" ca="1" si="42"/>
        <v>-25.661701388889924</v>
      </c>
      <c r="AD179" s="10" t="str">
        <f t="shared" ca="1" si="43"/>
        <v>VENCIDO</v>
      </c>
    </row>
    <row r="180" spans="1:30" x14ac:dyDescent="0.25">
      <c r="A180" s="29">
        <v>23535043</v>
      </c>
      <c r="B180" s="10">
        <f>VLOOKUP(A180,'INGRESO DIARIO'!A:A,1,0)</f>
        <v>23535043</v>
      </c>
      <c r="C180" s="10">
        <v>1</v>
      </c>
      <c r="D180" s="26" t="s">
        <v>588</v>
      </c>
      <c r="E180" s="26" t="s">
        <v>336</v>
      </c>
      <c r="F180" s="27">
        <v>45909.652719907404</v>
      </c>
      <c r="G180" s="27">
        <v>45909.652754629627</v>
      </c>
      <c r="H180" s="26">
        <v>98634127</v>
      </c>
      <c r="I180" s="26" t="s">
        <v>589</v>
      </c>
      <c r="J180" s="26" t="s">
        <v>613</v>
      </c>
      <c r="K180" s="26" t="s">
        <v>163</v>
      </c>
      <c r="L180" s="26" t="s">
        <v>590</v>
      </c>
      <c r="M180" s="26" t="s">
        <v>244</v>
      </c>
      <c r="N180" s="26" t="s">
        <v>350</v>
      </c>
      <c r="O180" s="26" t="s">
        <v>341</v>
      </c>
      <c r="P180" s="54">
        <v>45916</v>
      </c>
      <c r="Q180" s="26" t="s">
        <v>161</v>
      </c>
      <c r="R180" s="26" t="s">
        <v>340</v>
      </c>
      <c r="S180" s="26"/>
      <c r="T180" s="26" t="s">
        <v>161</v>
      </c>
      <c r="U180" s="12">
        <f t="shared" si="35"/>
        <v>0</v>
      </c>
      <c r="V180" s="11">
        <f t="shared" si="46"/>
        <v>45914.652754629627</v>
      </c>
      <c r="W180" s="12">
        <f t="shared" si="37"/>
        <v>5</v>
      </c>
      <c r="X180" s="12">
        <f t="shared" ca="1" si="38"/>
        <v>35.347245370372548</v>
      </c>
      <c r="Y180" s="12">
        <f t="shared" ca="1" si="47"/>
        <v>26</v>
      </c>
      <c r="Z180" s="12">
        <f t="shared" ca="1" si="39"/>
        <v>9.3472453703725478</v>
      </c>
      <c r="AA180" s="12">
        <f t="shared" ca="1" si="40"/>
        <v>26</v>
      </c>
      <c r="AB180" s="12">
        <f t="shared" ca="1" si="41"/>
        <v>21</v>
      </c>
      <c r="AC180" s="13">
        <f t="shared" ca="1" si="42"/>
        <v>-28.347245370372548</v>
      </c>
      <c r="AD180" s="10" t="str">
        <f t="shared" ca="1" si="43"/>
        <v>VENCIDO</v>
      </c>
    </row>
    <row r="181" spans="1:30" x14ac:dyDescent="0.25">
      <c r="A181" s="29">
        <v>23537004</v>
      </c>
      <c r="B181" s="10">
        <f>VLOOKUP(A181,'INGRESO DIARIO'!A:A,1,0)</f>
        <v>23537004</v>
      </c>
      <c r="C181" s="10">
        <v>1</v>
      </c>
      <c r="D181" s="26" t="s">
        <v>655</v>
      </c>
      <c r="E181" s="26" t="s">
        <v>336</v>
      </c>
      <c r="F181" s="27">
        <v>45911.518865740742</v>
      </c>
      <c r="G181" s="27">
        <v>45911.518912037034</v>
      </c>
      <c r="H181" s="26">
        <v>71393104</v>
      </c>
      <c r="I181" s="26" t="s">
        <v>656</v>
      </c>
      <c r="J181" s="26" t="s">
        <v>671</v>
      </c>
      <c r="K181" s="26" t="s">
        <v>163</v>
      </c>
      <c r="L181" s="26" t="s">
        <v>657</v>
      </c>
      <c r="M181" s="26" t="s">
        <v>244</v>
      </c>
      <c r="N181" s="26" t="s">
        <v>350</v>
      </c>
      <c r="O181" s="26" t="s">
        <v>341</v>
      </c>
      <c r="P181" s="54">
        <v>45916</v>
      </c>
      <c r="Q181" s="26" t="s">
        <v>161</v>
      </c>
      <c r="R181" s="26" t="s">
        <v>340</v>
      </c>
      <c r="S181" s="26"/>
      <c r="T181" s="26" t="s">
        <v>161</v>
      </c>
      <c r="U181" s="12">
        <f t="shared" si="35"/>
        <v>0</v>
      </c>
      <c r="V181" s="11">
        <f t="shared" si="46"/>
        <v>45916.518912037034</v>
      </c>
      <c r="W181" s="12">
        <f t="shared" si="37"/>
        <v>5</v>
      </c>
      <c r="X181" s="12">
        <f t="shared" ca="1" si="38"/>
        <v>33.48108796296583</v>
      </c>
      <c r="Y181" s="12">
        <f t="shared" ca="1" si="47"/>
        <v>24</v>
      </c>
      <c r="Z181" s="12">
        <f t="shared" ca="1" si="39"/>
        <v>9.4810879629658302</v>
      </c>
      <c r="AA181" s="12">
        <f t="shared" ca="1" si="40"/>
        <v>24</v>
      </c>
      <c r="AB181" s="12">
        <f t="shared" ca="1" si="41"/>
        <v>19</v>
      </c>
      <c r="AC181" s="13">
        <f t="shared" ca="1" si="42"/>
        <v>-26.48108796296583</v>
      </c>
      <c r="AD181" s="10" t="str">
        <f t="shared" ca="1" si="43"/>
        <v>VENCIDO</v>
      </c>
    </row>
    <row r="182" spans="1:30" x14ac:dyDescent="0.25">
      <c r="A182" s="29">
        <v>23537029</v>
      </c>
      <c r="B182" s="10" t="e">
        <f>VLOOKUP(A182,'INGRESO DIARIO'!A:A,1,0)</f>
        <v>#N/A</v>
      </c>
      <c r="C182" s="10">
        <v>1</v>
      </c>
      <c r="D182" s="28" t="s">
        <v>673</v>
      </c>
      <c r="E182" s="26" t="s">
        <v>336</v>
      </c>
      <c r="F182" s="27">
        <v>45911.557349537034</v>
      </c>
      <c r="G182" s="27">
        <v>45911.557372685187</v>
      </c>
      <c r="H182" s="26">
        <v>901187068</v>
      </c>
      <c r="I182" s="26" t="s">
        <v>619</v>
      </c>
      <c r="J182" s="26" t="s">
        <v>658</v>
      </c>
      <c r="K182" s="26" t="s">
        <v>163</v>
      </c>
      <c r="L182" s="26" t="s">
        <v>620</v>
      </c>
      <c r="M182" s="26" t="s">
        <v>24</v>
      </c>
      <c r="N182" s="26" t="s">
        <v>350</v>
      </c>
      <c r="O182" s="26" t="s">
        <v>341</v>
      </c>
      <c r="P182" s="54">
        <v>45916</v>
      </c>
      <c r="Q182" s="26" t="s">
        <v>161</v>
      </c>
      <c r="R182" s="26" t="s">
        <v>340</v>
      </c>
      <c r="S182" s="26"/>
      <c r="T182" s="26" t="s">
        <v>161</v>
      </c>
      <c r="U182" s="12">
        <f t="shared" si="35"/>
        <v>0</v>
      </c>
      <c r="V182" s="11">
        <f t="shared" si="46"/>
        <v>45916.557372685187</v>
      </c>
      <c r="W182" s="12">
        <f t="shared" si="37"/>
        <v>5</v>
      </c>
      <c r="X182" s="12">
        <f t="shared" ca="1" si="38"/>
        <v>33.442627314812853</v>
      </c>
      <c r="Y182" s="12">
        <f t="shared" ca="1" si="47"/>
        <v>24</v>
      </c>
      <c r="Z182" s="12">
        <f t="shared" ca="1" si="39"/>
        <v>9.442627314812853</v>
      </c>
      <c r="AA182" s="12">
        <f t="shared" ca="1" si="40"/>
        <v>24</v>
      </c>
      <c r="AB182" s="12">
        <f t="shared" ca="1" si="41"/>
        <v>19</v>
      </c>
      <c r="AC182" s="13">
        <f t="shared" ca="1" si="42"/>
        <v>-26.442627314812853</v>
      </c>
      <c r="AD182" s="10" t="str">
        <f t="shared" ca="1" si="43"/>
        <v>VENCIDO</v>
      </c>
    </row>
    <row r="183" spans="1:30" x14ac:dyDescent="0.25">
      <c r="A183" s="15">
        <v>23526331</v>
      </c>
      <c r="B183" s="10" t="e">
        <f>VLOOKUP(A183,'INGRESO DIARIO'!A:A,1,0)</f>
        <v>#N/A</v>
      </c>
      <c r="C183" s="10"/>
      <c r="D183" s="16" t="s">
        <v>65</v>
      </c>
      <c r="E183" s="16" t="s">
        <v>334</v>
      </c>
      <c r="F183" s="16"/>
      <c r="G183" s="16"/>
      <c r="H183" s="16">
        <v>900351744</v>
      </c>
      <c r="I183" s="16" t="s">
        <v>64</v>
      </c>
      <c r="J183" s="16" t="s">
        <v>138</v>
      </c>
      <c r="K183" s="16" t="s">
        <v>27</v>
      </c>
      <c r="L183" s="16" t="s">
        <v>66</v>
      </c>
      <c r="M183" s="16" t="s">
        <v>28</v>
      </c>
      <c r="N183" s="16" t="str">
        <f>VLOOKUP(A183,[1]Hoja1!$A:$I,9,0)</f>
        <v>SUR</v>
      </c>
      <c r="O183" s="16" t="s">
        <v>341</v>
      </c>
      <c r="P183" s="19">
        <v>45909</v>
      </c>
      <c r="Q183" s="16"/>
      <c r="R183" s="16" t="s">
        <v>340</v>
      </c>
      <c r="S183" s="16"/>
      <c r="T183" s="16" t="s">
        <v>529</v>
      </c>
      <c r="U183" s="12">
        <f t="shared" si="35"/>
        <v>0</v>
      </c>
      <c r="V183" s="11" t="str">
        <f t="shared" si="46"/>
        <v/>
      </c>
      <c r="W183" s="12">
        <f t="shared" si="37"/>
        <v>0</v>
      </c>
      <c r="X183" s="12">
        <f t="shared" ca="1" si="38"/>
        <v>45945</v>
      </c>
      <c r="Y183" s="12">
        <f t="shared" ca="1" si="47"/>
        <v>32817</v>
      </c>
      <c r="Z183" s="12">
        <f t="shared" ca="1" si="39"/>
        <v>13128</v>
      </c>
      <c r="AA183" s="12">
        <f t="shared" ca="1" si="40"/>
        <v>32817</v>
      </c>
      <c r="AB183" s="12">
        <f t="shared" ca="1" si="41"/>
        <v>32817</v>
      </c>
      <c r="AC183" s="13" t="e">
        <f t="shared" ca="1" si="42"/>
        <v>#VALUE!</v>
      </c>
      <c r="AD183" s="10" t="str">
        <f t="shared" ca="1" si="43"/>
        <v>VENCIDO</v>
      </c>
    </row>
    <row r="184" spans="1:30" x14ac:dyDescent="0.25">
      <c r="A184" s="15">
        <v>23526353</v>
      </c>
      <c r="B184" s="10" t="e">
        <f>VLOOKUP(A184,'INGRESO DIARIO'!A:A,1,0)</f>
        <v>#N/A</v>
      </c>
      <c r="C184" s="10"/>
      <c r="D184" s="16" t="s">
        <v>65</v>
      </c>
      <c r="E184" s="16" t="s">
        <v>334</v>
      </c>
      <c r="F184" s="16"/>
      <c r="G184" s="16"/>
      <c r="H184" s="16">
        <v>900351744</v>
      </c>
      <c r="I184" s="16" t="s">
        <v>64</v>
      </c>
      <c r="J184" s="16" t="s">
        <v>138</v>
      </c>
      <c r="K184" s="16" t="s">
        <v>27</v>
      </c>
      <c r="L184" s="16" t="s">
        <v>67</v>
      </c>
      <c r="M184" s="16" t="s">
        <v>28</v>
      </c>
      <c r="N184" s="16" t="str">
        <f>VLOOKUP(A184,[1]Hoja1!$A:$I,9,0)</f>
        <v>SUR</v>
      </c>
      <c r="O184" s="16" t="s">
        <v>341</v>
      </c>
      <c r="P184" s="19">
        <v>45909</v>
      </c>
      <c r="Q184" s="16"/>
      <c r="R184" s="16" t="s">
        <v>340</v>
      </c>
      <c r="S184" s="16"/>
      <c r="T184" s="16" t="s">
        <v>529</v>
      </c>
      <c r="U184" s="12">
        <f t="shared" si="35"/>
        <v>0</v>
      </c>
      <c r="V184" s="11" t="str">
        <f t="shared" si="46"/>
        <v/>
      </c>
      <c r="W184" s="12">
        <f t="shared" si="37"/>
        <v>0</v>
      </c>
      <c r="X184" s="12">
        <f t="shared" ca="1" si="38"/>
        <v>45945</v>
      </c>
      <c r="Y184" s="12">
        <f t="shared" ca="1" si="47"/>
        <v>32817</v>
      </c>
      <c r="Z184" s="12">
        <f t="shared" ca="1" si="39"/>
        <v>13128</v>
      </c>
      <c r="AA184" s="12">
        <f t="shared" ca="1" si="40"/>
        <v>32817</v>
      </c>
      <c r="AB184" s="12">
        <f t="shared" ca="1" si="41"/>
        <v>32817</v>
      </c>
      <c r="AC184" s="13" t="e">
        <f t="shared" ca="1" si="42"/>
        <v>#VALUE!</v>
      </c>
      <c r="AD184" s="10" t="str">
        <f t="shared" ca="1" si="43"/>
        <v>VENCIDO</v>
      </c>
    </row>
    <row r="185" spans="1:30" x14ac:dyDescent="0.25">
      <c r="A185" s="10">
        <v>23529873</v>
      </c>
      <c r="B185" s="10">
        <f>VLOOKUP(A185,'INGRESO DIARIO'!A:A,1,0)</f>
        <v>23529873</v>
      </c>
      <c r="C185" s="10">
        <v>1</v>
      </c>
      <c r="D185" s="17" t="s">
        <v>160</v>
      </c>
      <c r="E185" s="17" t="s">
        <v>336</v>
      </c>
      <c r="F185" s="18">
        <v>45903.349027777775</v>
      </c>
      <c r="G185" s="18">
        <v>45903.349085648151</v>
      </c>
      <c r="H185" s="17">
        <v>890980447</v>
      </c>
      <c r="I185" s="17" t="s">
        <v>162</v>
      </c>
      <c r="J185" s="17" t="s">
        <v>271</v>
      </c>
      <c r="K185" s="17" t="s">
        <v>163</v>
      </c>
      <c r="L185" s="17" t="s">
        <v>164</v>
      </c>
      <c r="M185" s="17" t="s">
        <v>24</v>
      </c>
      <c r="N185" s="17" t="str">
        <f>VLOOKUP(A185,[1]Hoja1!$A:$I,9,0)</f>
        <v>SUR</v>
      </c>
      <c r="O185" s="17" t="s">
        <v>341</v>
      </c>
      <c r="P185" s="22">
        <v>45908</v>
      </c>
      <c r="Q185" s="17" t="s">
        <v>340</v>
      </c>
      <c r="R185" s="17" t="s">
        <v>340</v>
      </c>
      <c r="S185" s="17"/>
      <c r="T185" s="26"/>
      <c r="U185" s="12">
        <f t="shared" si="35"/>
        <v>0</v>
      </c>
      <c r="V185" s="11">
        <f t="shared" si="46"/>
        <v>45908.349085648151</v>
      </c>
      <c r="W185" s="12">
        <f t="shared" si="37"/>
        <v>5</v>
      </c>
      <c r="X185" s="12">
        <f t="shared" ca="1" si="38"/>
        <v>41.650914351848769</v>
      </c>
      <c r="Y185" s="12">
        <f ca="1">+NETWORKDAYS.INTL(F185,NOW(),1)-MOD(G185,1)</f>
        <v>29.650914351848769</v>
      </c>
      <c r="Z185" s="12">
        <f t="shared" ca="1" si="39"/>
        <v>12</v>
      </c>
      <c r="AA185" s="12">
        <f t="shared" ca="1" si="40"/>
        <v>29.650914351848769</v>
      </c>
      <c r="AB185" s="12">
        <f t="shared" ca="1" si="41"/>
        <v>24.650914351848769</v>
      </c>
      <c r="AC185" s="13">
        <f t="shared" ca="1" si="42"/>
        <v>-34.650914351848769</v>
      </c>
      <c r="AD185" s="10" t="str">
        <f t="shared" ca="1" si="43"/>
        <v>VENCIDO</v>
      </c>
    </row>
    <row r="186" spans="1:30" x14ac:dyDescent="0.25">
      <c r="A186" s="10">
        <v>23531136</v>
      </c>
      <c r="B186" s="10">
        <f>VLOOKUP(A186,'INGRESO DIARIO'!A:A,1,0)</f>
        <v>23531136</v>
      </c>
      <c r="C186" s="10">
        <v>1</v>
      </c>
      <c r="D186" s="17" t="s">
        <v>268</v>
      </c>
      <c r="E186" s="17" t="s">
        <v>336</v>
      </c>
      <c r="F186" s="18">
        <v>45904.303541666668</v>
      </c>
      <c r="G186" s="18">
        <v>45904.303576388891</v>
      </c>
      <c r="H186" s="17">
        <v>98628677</v>
      </c>
      <c r="I186" s="17" t="s">
        <v>269</v>
      </c>
      <c r="J186" s="17" t="s">
        <v>311</v>
      </c>
      <c r="K186" s="17" t="s">
        <v>163</v>
      </c>
      <c r="L186" s="17" t="s">
        <v>270</v>
      </c>
      <c r="M186" s="17" t="s">
        <v>244</v>
      </c>
      <c r="N186" s="17" t="str">
        <f>VLOOKUP(A186,[1]Hoja1!$A:$I,9,0)</f>
        <v>SUR</v>
      </c>
      <c r="O186" s="17" t="s">
        <v>341</v>
      </c>
      <c r="P186" s="22">
        <v>45908</v>
      </c>
      <c r="Q186" s="17" t="s">
        <v>340</v>
      </c>
      <c r="R186" s="17" t="s">
        <v>340</v>
      </c>
      <c r="S186" s="17"/>
      <c r="T186" s="26"/>
      <c r="U186" s="12">
        <f t="shared" si="35"/>
        <v>0</v>
      </c>
      <c r="V186" s="11">
        <f t="shared" si="46"/>
        <v>45909.303576388891</v>
      </c>
      <c r="W186" s="12">
        <f t="shared" si="37"/>
        <v>5</v>
      </c>
      <c r="X186" s="12">
        <f t="shared" ca="1" si="38"/>
        <v>40.696423611108912</v>
      </c>
      <c r="Y186" s="12">
        <f ca="1">+NETWORKDAYS.INTL(F186,NOW(),1)-MOD(G186,1)</f>
        <v>28.696423611108912</v>
      </c>
      <c r="Z186" s="12">
        <f t="shared" ca="1" si="39"/>
        <v>12</v>
      </c>
      <c r="AA186" s="12">
        <f t="shared" ca="1" si="40"/>
        <v>28.696423611108912</v>
      </c>
      <c r="AB186" s="12">
        <f t="shared" ca="1" si="41"/>
        <v>23.696423611108912</v>
      </c>
      <c r="AC186" s="13">
        <f t="shared" ca="1" si="42"/>
        <v>-33.696423611108912</v>
      </c>
      <c r="AD186" s="10" t="str">
        <f t="shared" ca="1" si="43"/>
        <v>VENCIDO</v>
      </c>
    </row>
    <row r="187" spans="1:30" x14ac:dyDescent="0.25">
      <c r="A187" s="29">
        <v>23536996</v>
      </c>
      <c r="B187" s="10" t="e">
        <f>VLOOKUP(A187,'INGRESO DIARIO'!A:A,1,0)</f>
        <v>#N/A</v>
      </c>
      <c r="C187" s="10">
        <v>1</v>
      </c>
      <c r="D187" s="26" t="s">
        <v>643</v>
      </c>
      <c r="E187" s="26" t="s">
        <v>334</v>
      </c>
      <c r="F187" s="27">
        <v>45911.511377314811</v>
      </c>
      <c r="G187" s="27">
        <v>45911.511400462965</v>
      </c>
      <c r="H187" s="26">
        <v>15271399</v>
      </c>
      <c r="I187" s="26" t="s">
        <v>644</v>
      </c>
      <c r="J187" s="26" t="s">
        <v>667</v>
      </c>
      <c r="K187" s="26" t="s">
        <v>163</v>
      </c>
      <c r="L187" s="26" t="s">
        <v>645</v>
      </c>
      <c r="M187" s="26" t="s">
        <v>24</v>
      </c>
      <c r="N187" s="26" t="s">
        <v>519</v>
      </c>
      <c r="O187" s="26" t="s">
        <v>528</v>
      </c>
      <c r="P187" s="54">
        <v>45920</v>
      </c>
      <c r="Q187" s="26" t="s">
        <v>161</v>
      </c>
      <c r="R187" s="26" t="s">
        <v>340</v>
      </c>
      <c r="S187" s="26" t="s">
        <v>723</v>
      </c>
      <c r="T187" s="26" t="s">
        <v>161</v>
      </c>
      <c r="U187" s="12">
        <f t="shared" si="35"/>
        <v>0</v>
      </c>
      <c r="V187" s="11">
        <f t="shared" si="46"/>
        <v>45916.511400462965</v>
      </c>
      <c r="W187" s="12">
        <f t="shared" si="37"/>
        <v>5</v>
      </c>
      <c r="X187" s="12">
        <f t="shared" ca="1" si="38"/>
        <v>33.488599537035043</v>
      </c>
      <c r="Y187" s="12">
        <f t="shared" ref="Y187:Y192" ca="1" si="48">+NETWORKDAYS.INTL(G187,NOW(),1)-MOD(H187,1)</f>
        <v>24</v>
      </c>
      <c r="Z187" s="12">
        <f t="shared" ca="1" si="39"/>
        <v>9.4885995370350429</v>
      </c>
      <c r="AA187" s="12">
        <f t="shared" ca="1" si="40"/>
        <v>24</v>
      </c>
      <c r="AB187" s="12">
        <f t="shared" ca="1" si="41"/>
        <v>19</v>
      </c>
      <c r="AC187" s="13">
        <f t="shared" ca="1" si="42"/>
        <v>-26.488599537035043</v>
      </c>
      <c r="AD187" s="10" t="str">
        <f t="shared" ca="1" si="43"/>
        <v>VENCIDO</v>
      </c>
    </row>
    <row r="188" spans="1:30" x14ac:dyDescent="0.25">
      <c r="A188" s="29">
        <v>23535176</v>
      </c>
      <c r="B188" s="10" t="e">
        <f>VLOOKUP(A188,'INGRESO DIARIO'!A:A,1,0)</f>
        <v>#N/A</v>
      </c>
      <c r="C188" s="10">
        <v>1</v>
      </c>
      <c r="D188" s="26" t="s">
        <v>542</v>
      </c>
      <c r="E188" s="26" t="s">
        <v>334</v>
      </c>
      <c r="F188" s="27">
        <v>45909.722650462965</v>
      </c>
      <c r="G188" s="27">
        <v>45909.722673611112</v>
      </c>
      <c r="H188" s="26">
        <v>6817062</v>
      </c>
      <c r="I188" s="26" t="s">
        <v>543</v>
      </c>
      <c r="J188" s="26" t="s">
        <v>597</v>
      </c>
      <c r="K188" s="26" t="s">
        <v>163</v>
      </c>
      <c r="L188" s="26" t="s">
        <v>544</v>
      </c>
      <c r="M188" s="26" t="s">
        <v>24</v>
      </c>
      <c r="N188" s="26" t="s">
        <v>519</v>
      </c>
      <c r="O188" s="26" t="s">
        <v>528</v>
      </c>
      <c r="P188" s="54">
        <v>45919</v>
      </c>
      <c r="Q188" s="26" t="s">
        <v>161</v>
      </c>
      <c r="R188" s="26" t="s">
        <v>340</v>
      </c>
      <c r="S188" s="26" t="s">
        <v>723</v>
      </c>
      <c r="T188" s="26" t="s">
        <v>161</v>
      </c>
      <c r="U188" s="12">
        <f t="shared" si="35"/>
        <v>0</v>
      </c>
      <c r="V188" s="11">
        <f t="shared" si="46"/>
        <v>45914.722673611112</v>
      </c>
      <c r="W188" s="12">
        <f t="shared" si="37"/>
        <v>5</v>
      </c>
      <c r="X188" s="12">
        <f t="shared" ca="1" si="38"/>
        <v>35.277326388888469</v>
      </c>
      <c r="Y188" s="12">
        <f t="shared" ca="1" si="48"/>
        <v>26</v>
      </c>
      <c r="Z188" s="12">
        <f t="shared" ca="1" si="39"/>
        <v>9.2773263888884685</v>
      </c>
      <c r="AA188" s="12">
        <f t="shared" ca="1" si="40"/>
        <v>26</v>
      </c>
      <c r="AB188" s="12">
        <f t="shared" ca="1" si="41"/>
        <v>21</v>
      </c>
      <c r="AC188" s="13">
        <f t="shared" ca="1" si="42"/>
        <v>-28.277326388888469</v>
      </c>
      <c r="AD188" s="10" t="str">
        <f t="shared" ca="1" si="43"/>
        <v>VENCIDO</v>
      </c>
    </row>
    <row r="189" spans="1:30" x14ac:dyDescent="0.25">
      <c r="A189" s="29">
        <v>23535151</v>
      </c>
      <c r="B189" s="10" t="e">
        <f>VLOOKUP(A189,'INGRESO DIARIO'!A:A,1,0)</f>
        <v>#N/A</v>
      </c>
      <c r="C189" s="10">
        <v>1</v>
      </c>
      <c r="D189" s="26" t="s">
        <v>585</v>
      </c>
      <c r="E189" s="26" t="s">
        <v>334</v>
      </c>
      <c r="F189" s="27">
        <v>45909.705671296295</v>
      </c>
      <c r="G189" s="27">
        <v>45909.705706018518</v>
      </c>
      <c r="H189" s="26">
        <v>1152192083</v>
      </c>
      <c r="I189" s="26" t="s">
        <v>586</v>
      </c>
      <c r="J189" s="26" t="s">
        <v>612</v>
      </c>
      <c r="K189" s="26" t="s">
        <v>163</v>
      </c>
      <c r="L189" s="26" t="s">
        <v>587</v>
      </c>
      <c r="M189" s="26" t="s">
        <v>244</v>
      </c>
      <c r="N189" s="26" t="s">
        <v>519</v>
      </c>
      <c r="O189" s="26" t="s">
        <v>528</v>
      </c>
      <c r="P189" s="54">
        <v>45919</v>
      </c>
      <c r="Q189" s="26" t="s">
        <v>161</v>
      </c>
      <c r="R189" s="26" t="s">
        <v>340</v>
      </c>
      <c r="S189" s="26" t="s">
        <v>723</v>
      </c>
      <c r="T189" s="26" t="s">
        <v>161</v>
      </c>
      <c r="U189" s="12">
        <f t="shared" si="35"/>
        <v>0</v>
      </c>
      <c r="V189" s="11">
        <f t="shared" si="46"/>
        <v>45914.705706018518</v>
      </c>
      <c r="W189" s="12">
        <f t="shared" si="37"/>
        <v>5</v>
      </c>
      <c r="X189" s="12">
        <f t="shared" ca="1" si="38"/>
        <v>35.294293981482042</v>
      </c>
      <c r="Y189" s="12">
        <f t="shared" ca="1" si="48"/>
        <v>26</v>
      </c>
      <c r="Z189" s="12">
        <f t="shared" ca="1" si="39"/>
        <v>9.294293981482042</v>
      </c>
      <c r="AA189" s="12">
        <f t="shared" ca="1" si="40"/>
        <v>26</v>
      </c>
      <c r="AB189" s="12">
        <f t="shared" ca="1" si="41"/>
        <v>21</v>
      </c>
      <c r="AC189" s="13">
        <f t="shared" ca="1" si="42"/>
        <v>-28.294293981482042</v>
      </c>
      <c r="AD189" s="10" t="str">
        <f t="shared" ca="1" si="43"/>
        <v>VENCIDO</v>
      </c>
    </row>
    <row r="190" spans="1:30" x14ac:dyDescent="0.25">
      <c r="A190" s="29">
        <v>23536201</v>
      </c>
      <c r="B190" s="10" t="e">
        <f>VLOOKUP(A190,'INGRESO DIARIO'!A:A,1,0)</f>
        <v>#N/A</v>
      </c>
      <c r="C190" s="10">
        <v>1</v>
      </c>
      <c r="D190" s="26" t="s">
        <v>629</v>
      </c>
      <c r="E190" s="26" t="s">
        <v>334</v>
      </c>
      <c r="F190" s="27">
        <v>45910.829074074078</v>
      </c>
      <c r="G190" s="27">
        <v>45910.829097222224</v>
      </c>
      <c r="H190" s="26">
        <v>900081271</v>
      </c>
      <c r="I190" s="26" t="s">
        <v>630</v>
      </c>
      <c r="J190" s="26" t="s">
        <v>663</v>
      </c>
      <c r="K190" s="26" t="s">
        <v>163</v>
      </c>
      <c r="L190" s="26" t="s">
        <v>631</v>
      </c>
      <c r="M190" s="26" t="s">
        <v>24</v>
      </c>
      <c r="N190" s="26" t="s">
        <v>519</v>
      </c>
      <c r="O190" s="26" t="s">
        <v>528</v>
      </c>
      <c r="P190" s="54">
        <v>45919</v>
      </c>
      <c r="Q190" s="26" t="s">
        <v>161</v>
      </c>
      <c r="R190" s="26" t="s">
        <v>340</v>
      </c>
      <c r="S190" s="26" t="s">
        <v>723</v>
      </c>
      <c r="T190" s="26" t="s">
        <v>161</v>
      </c>
      <c r="U190" s="12">
        <f t="shared" si="35"/>
        <v>0</v>
      </c>
      <c r="V190" s="11">
        <f t="shared" si="46"/>
        <v>45915.829097222224</v>
      </c>
      <c r="W190" s="12">
        <f t="shared" si="37"/>
        <v>5</v>
      </c>
      <c r="X190" s="12">
        <f t="shared" ca="1" si="38"/>
        <v>34.170902777776064</v>
      </c>
      <c r="Y190" s="12">
        <f t="shared" ca="1" si="48"/>
        <v>25</v>
      </c>
      <c r="Z190" s="12">
        <f t="shared" ca="1" si="39"/>
        <v>9.1709027777760639</v>
      </c>
      <c r="AA190" s="12">
        <f t="shared" ca="1" si="40"/>
        <v>25</v>
      </c>
      <c r="AB190" s="12">
        <f t="shared" ca="1" si="41"/>
        <v>20</v>
      </c>
      <c r="AC190" s="13">
        <f t="shared" ca="1" si="42"/>
        <v>-27.170902777776064</v>
      </c>
      <c r="AD190" s="10" t="str">
        <f t="shared" ca="1" si="43"/>
        <v>VENCIDO</v>
      </c>
    </row>
    <row r="191" spans="1:30" x14ac:dyDescent="0.25">
      <c r="A191" s="29">
        <v>23536202</v>
      </c>
      <c r="B191" s="10" t="e">
        <f>VLOOKUP(A191,'INGRESO DIARIO'!A:A,1,0)</f>
        <v>#N/A</v>
      </c>
      <c r="C191" s="10">
        <v>1</v>
      </c>
      <c r="D191" s="28" t="s">
        <v>675</v>
      </c>
      <c r="E191" s="26" t="s">
        <v>334</v>
      </c>
      <c r="F191" s="27">
        <v>45910.844618055555</v>
      </c>
      <c r="G191" s="27">
        <v>45910.844641203701</v>
      </c>
      <c r="H191" s="26">
        <v>900081271</v>
      </c>
      <c r="I191" s="26" t="s">
        <v>630</v>
      </c>
      <c r="J191" s="26" t="s">
        <v>663</v>
      </c>
      <c r="K191" s="26" t="s">
        <v>163</v>
      </c>
      <c r="L191" s="26" t="s">
        <v>632</v>
      </c>
      <c r="M191" s="26" t="s">
        <v>24</v>
      </c>
      <c r="N191" s="26" t="s">
        <v>519</v>
      </c>
      <c r="O191" s="26" t="s">
        <v>528</v>
      </c>
      <c r="P191" s="54">
        <v>45919</v>
      </c>
      <c r="Q191" s="26" t="s">
        <v>161</v>
      </c>
      <c r="R191" s="26" t="s">
        <v>340</v>
      </c>
      <c r="S191" s="26" t="s">
        <v>723</v>
      </c>
      <c r="T191" s="26" t="s">
        <v>161</v>
      </c>
      <c r="U191" s="12">
        <f t="shared" si="35"/>
        <v>0</v>
      </c>
      <c r="V191" s="11">
        <f t="shared" si="46"/>
        <v>45915.844641203701</v>
      </c>
      <c r="W191" s="12">
        <f t="shared" si="37"/>
        <v>5</v>
      </c>
      <c r="X191" s="12">
        <f t="shared" ca="1" si="38"/>
        <v>34.15535879629897</v>
      </c>
      <c r="Y191" s="12">
        <f t="shared" ca="1" si="48"/>
        <v>25</v>
      </c>
      <c r="Z191" s="12">
        <f t="shared" ca="1" si="39"/>
        <v>9.1553587962989695</v>
      </c>
      <c r="AA191" s="12">
        <f t="shared" ca="1" si="40"/>
        <v>25</v>
      </c>
      <c r="AB191" s="12">
        <f t="shared" ca="1" si="41"/>
        <v>20</v>
      </c>
      <c r="AC191" s="13">
        <f t="shared" ca="1" si="42"/>
        <v>-27.15535879629897</v>
      </c>
      <c r="AD191" s="10" t="str">
        <f t="shared" ca="1" si="43"/>
        <v>VENCIDO</v>
      </c>
    </row>
    <row r="192" spans="1:30" x14ac:dyDescent="0.25">
      <c r="A192" s="29">
        <v>23528288</v>
      </c>
      <c r="B192" s="10" t="e">
        <f>VLOOKUP(A192,'INGRESO DIARIO'!A:A,1,0)</f>
        <v>#N/A</v>
      </c>
      <c r="C192" s="10">
        <v>1</v>
      </c>
      <c r="D192" s="26" t="s">
        <v>743</v>
      </c>
      <c r="E192" s="26" t="s">
        <v>334</v>
      </c>
      <c r="F192" s="27">
        <v>45901.694027777776</v>
      </c>
      <c r="G192" s="27">
        <v>45901.694062499999</v>
      </c>
      <c r="H192" s="26">
        <v>3455660</v>
      </c>
      <c r="I192" s="26" t="s">
        <v>744</v>
      </c>
      <c r="J192" s="26" t="s">
        <v>786</v>
      </c>
      <c r="K192" s="26" t="s">
        <v>163</v>
      </c>
      <c r="L192" s="26" t="s">
        <v>745</v>
      </c>
      <c r="M192" s="26" t="s">
        <v>24</v>
      </c>
      <c r="N192" s="26" t="s">
        <v>519</v>
      </c>
      <c r="O192" s="26" t="s">
        <v>528</v>
      </c>
      <c r="P192" s="54">
        <v>45919</v>
      </c>
      <c r="Q192" s="26" t="s">
        <v>161</v>
      </c>
      <c r="R192" s="26" t="s">
        <v>340</v>
      </c>
      <c r="S192" s="26" t="s">
        <v>723</v>
      </c>
      <c r="T192" s="26"/>
      <c r="U192" s="12">
        <f t="shared" si="35"/>
        <v>0</v>
      </c>
      <c r="V192" s="11">
        <f t="shared" si="46"/>
        <v>45906.694062499999</v>
      </c>
      <c r="W192" s="12">
        <f t="shared" si="37"/>
        <v>5</v>
      </c>
      <c r="X192" s="12">
        <f t="shared" ca="1" si="38"/>
        <v>43.305937500001164</v>
      </c>
      <c r="Y192" s="12">
        <f t="shared" ca="1" si="48"/>
        <v>32</v>
      </c>
      <c r="Z192" s="12">
        <f t="shared" ca="1" si="39"/>
        <v>11.305937500001164</v>
      </c>
      <c r="AA192" s="12">
        <f t="shared" ca="1" si="40"/>
        <v>32</v>
      </c>
      <c r="AB192" s="12">
        <f t="shared" ca="1" si="41"/>
        <v>27</v>
      </c>
      <c r="AC192" s="13">
        <f t="shared" ca="1" si="42"/>
        <v>-36.305937500001164</v>
      </c>
      <c r="AD192" s="10" t="str">
        <f t="shared" ca="1" si="43"/>
        <v>VENCIDO</v>
      </c>
    </row>
    <row r="193" spans="1:30" x14ac:dyDescent="0.25">
      <c r="A193" s="10">
        <v>23531914</v>
      </c>
      <c r="B193" s="10" t="e">
        <f>VLOOKUP(A193,'INGRESO DIARIO'!A:A,1,0)</f>
        <v>#N/A</v>
      </c>
      <c r="C193" s="10">
        <v>1</v>
      </c>
      <c r="D193" s="17" t="s">
        <v>188</v>
      </c>
      <c r="E193" s="17" t="s">
        <v>334</v>
      </c>
      <c r="F193" s="18">
        <v>45904.869479166664</v>
      </c>
      <c r="G193" s="18">
        <v>45904.869525462964</v>
      </c>
      <c r="H193" s="17">
        <v>8909049961</v>
      </c>
      <c r="I193" s="17" t="s">
        <v>189</v>
      </c>
      <c r="J193" s="17" t="s">
        <v>281</v>
      </c>
      <c r="K193" s="17" t="s">
        <v>163</v>
      </c>
      <c r="L193" s="17" t="s">
        <v>190</v>
      </c>
      <c r="M193" s="17" t="s">
        <v>24</v>
      </c>
      <c r="N193" s="17" t="str">
        <f>VLOOKUP(A193,[1]Hoja1!$A:$I,9,0)</f>
        <v>ORIENTE</v>
      </c>
      <c r="O193" s="26" t="s">
        <v>528</v>
      </c>
      <c r="P193" s="54">
        <v>45919</v>
      </c>
      <c r="Q193" s="26" t="s">
        <v>161</v>
      </c>
      <c r="R193" s="26" t="s">
        <v>340</v>
      </c>
      <c r="S193" s="17" t="s">
        <v>723</v>
      </c>
      <c r="T193" s="26"/>
      <c r="U193" s="12">
        <f t="shared" si="35"/>
        <v>0</v>
      </c>
      <c r="V193" s="11">
        <f t="shared" ref="V193:V224" si="49">+IF(M193="RURAL",(G193+5),IF(M193="URBANA",(G193+5),""))</f>
        <v>45909.869525462964</v>
      </c>
      <c r="W193" s="12">
        <f t="shared" si="37"/>
        <v>5</v>
      </c>
      <c r="X193" s="12">
        <f t="shared" ca="1" si="38"/>
        <v>40.130474537036207</v>
      </c>
      <c r="Y193" s="12">
        <f ca="1">+NETWORKDAYS.INTL(F193,NOW(),1)-MOD(G193,1)</f>
        <v>28.130474537036207</v>
      </c>
      <c r="Z193" s="12">
        <f t="shared" ca="1" si="39"/>
        <v>12</v>
      </c>
      <c r="AA193" s="12">
        <f t="shared" ca="1" si="40"/>
        <v>28.130474537036207</v>
      </c>
      <c r="AB193" s="12">
        <f t="shared" ca="1" si="41"/>
        <v>23.130474537036207</v>
      </c>
      <c r="AC193" s="13">
        <f t="shared" ca="1" si="42"/>
        <v>-33.130474537036207</v>
      </c>
      <c r="AD193" s="10" t="str">
        <f t="shared" ca="1" si="43"/>
        <v>VENCIDO</v>
      </c>
    </row>
    <row r="194" spans="1:30" x14ac:dyDescent="0.25">
      <c r="A194" s="15">
        <v>23527533</v>
      </c>
      <c r="B194" s="10" t="e">
        <f>VLOOKUP(A194,'INGRESO DIARIO'!A:A,1,0)</f>
        <v>#N/A</v>
      </c>
      <c r="C194" s="10"/>
      <c r="D194" s="16" t="s">
        <v>92</v>
      </c>
      <c r="E194" s="16" t="s">
        <v>334</v>
      </c>
      <c r="F194" s="16"/>
      <c r="G194" s="16"/>
      <c r="H194" s="16">
        <v>1036926119</v>
      </c>
      <c r="I194" s="16" t="s">
        <v>91</v>
      </c>
      <c r="J194" s="16" t="s">
        <v>147</v>
      </c>
      <c r="K194" s="16" t="s">
        <v>27</v>
      </c>
      <c r="L194" s="16" t="s">
        <v>93</v>
      </c>
      <c r="M194" s="16" t="s">
        <v>28</v>
      </c>
      <c r="N194" s="16" t="str">
        <f>VLOOKUP(A194,[1]Hoja1!$A:$I,9,0)</f>
        <v>ORIENTE</v>
      </c>
      <c r="O194" s="19" t="s">
        <v>528</v>
      </c>
      <c r="P194" s="19">
        <v>45919</v>
      </c>
      <c r="Q194" s="16"/>
      <c r="R194" s="16" t="s">
        <v>340</v>
      </c>
      <c r="S194" s="16" t="s">
        <v>723</v>
      </c>
      <c r="T194" s="16" t="s">
        <v>529</v>
      </c>
      <c r="U194" s="12">
        <f t="shared" si="35"/>
        <v>0</v>
      </c>
      <c r="V194" s="11" t="str">
        <f t="shared" si="49"/>
        <v/>
      </c>
      <c r="W194" s="12">
        <f t="shared" si="37"/>
        <v>0</v>
      </c>
      <c r="X194" s="12">
        <f t="shared" ca="1" si="38"/>
        <v>45945</v>
      </c>
      <c r="Y194" s="12">
        <f ca="1">+NETWORKDAYS.INTL(G194,NOW(),1)-MOD(H194,1)</f>
        <v>32817</v>
      </c>
      <c r="Z194" s="12">
        <f t="shared" ca="1" si="39"/>
        <v>13128</v>
      </c>
      <c r="AA194" s="12">
        <f t="shared" ca="1" si="40"/>
        <v>32817</v>
      </c>
      <c r="AB194" s="12">
        <f t="shared" ca="1" si="41"/>
        <v>32817</v>
      </c>
      <c r="AC194" s="13" t="e">
        <f t="shared" ca="1" si="42"/>
        <v>#VALUE!</v>
      </c>
      <c r="AD194" s="10" t="str">
        <f t="shared" ca="1" si="43"/>
        <v>VENCIDO</v>
      </c>
    </row>
    <row r="195" spans="1:30" x14ac:dyDescent="0.25">
      <c r="A195" s="15">
        <v>23527877</v>
      </c>
      <c r="B195" s="10" t="e">
        <f>VLOOKUP(A195,'INGRESO DIARIO'!A:A,1,0)</f>
        <v>#N/A</v>
      </c>
      <c r="C195" s="10">
        <v>1</v>
      </c>
      <c r="D195" s="20" t="s">
        <v>320</v>
      </c>
      <c r="E195" s="16" t="s">
        <v>334</v>
      </c>
      <c r="F195" s="16"/>
      <c r="G195" s="16"/>
      <c r="H195" s="16">
        <v>1000402872</v>
      </c>
      <c r="I195" s="16" t="s">
        <v>108</v>
      </c>
      <c r="J195" s="16" t="s">
        <v>153</v>
      </c>
      <c r="K195" s="16" t="s">
        <v>27</v>
      </c>
      <c r="L195" s="16" t="s">
        <v>109</v>
      </c>
      <c r="M195" s="16" t="s">
        <v>28</v>
      </c>
      <c r="N195" s="16" t="str">
        <f>VLOOKUP(A195,[1]Hoja1!$A:$I,9,0)</f>
        <v>ORIENTE</v>
      </c>
      <c r="O195" s="17" t="s">
        <v>528</v>
      </c>
      <c r="P195" s="22">
        <v>45913</v>
      </c>
      <c r="Q195" s="17"/>
      <c r="R195" s="17" t="s">
        <v>340</v>
      </c>
      <c r="S195" s="17" t="s">
        <v>723</v>
      </c>
      <c r="T195" s="16" t="s">
        <v>529</v>
      </c>
      <c r="U195" s="12">
        <f t="shared" si="35"/>
        <v>0</v>
      </c>
      <c r="V195" s="11" t="str">
        <f t="shared" si="49"/>
        <v/>
      </c>
      <c r="W195" s="12">
        <f t="shared" si="37"/>
        <v>0</v>
      </c>
      <c r="X195" s="12">
        <f t="shared" ca="1" si="38"/>
        <v>45945</v>
      </c>
      <c r="Y195" s="12">
        <f ca="1">+NETWORKDAYS.INTL(G195,NOW(),1)-MOD(H195,1)</f>
        <v>32817</v>
      </c>
      <c r="Z195" s="12">
        <f t="shared" ca="1" si="39"/>
        <v>13128</v>
      </c>
      <c r="AA195" s="12">
        <f t="shared" ca="1" si="40"/>
        <v>32817</v>
      </c>
      <c r="AB195" s="12">
        <f t="shared" ca="1" si="41"/>
        <v>32817</v>
      </c>
      <c r="AC195" s="13" t="e">
        <f t="shared" ca="1" si="42"/>
        <v>#VALUE!</v>
      </c>
      <c r="AD195" s="10" t="str">
        <f t="shared" ca="1" si="43"/>
        <v>VENCIDO</v>
      </c>
    </row>
    <row r="196" spans="1:30" x14ac:dyDescent="0.25">
      <c r="A196" s="15">
        <v>23527917</v>
      </c>
      <c r="B196" s="10" t="e">
        <f>VLOOKUP(A196,'INGRESO DIARIO'!A:A,1,0)</f>
        <v>#N/A</v>
      </c>
      <c r="C196" s="10"/>
      <c r="D196" s="16" t="s">
        <v>111</v>
      </c>
      <c r="E196" s="16" t="s">
        <v>334</v>
      </c>
      <c r="F196" s="16"/>
      <c r="G196" s="16"/>
      <c r="H196" s="16">
        <v>6913105</v>
      </c>
      <c r="I196" s="16" t="s">
        <v>110</v>
      </c>
      <c r="J196" s="16" t="s">
        <v>154</v>
      </c>
      <c r="K196" s="16"/>
      <c r="L196" s="16" t="s">
        <v>112</v>
      </c>
      <c r="M196" s="16" t="s">
        <v>35</v>
      </c>
      <c r="N196" s="16" t="s">
        <v>350</v>
      </c>
      <c r="O196" s="17" t="s">
        <v>528</v>
      </c>
      <c r="P196" s="22">
        <v>45913</v>
      </c>
      <c r="Q196" s="17"/>
      <c r="R196" s="17" t="s">
        <v>340</v>
      </c>
      <c r="S196" s="17" t="s">
        <v>723</v>
      </c>
      <c r="T196" s="16" t="s">
        <v>529</v>
      </c>
      <c r="U196" s="12">
        <f t="shared" si="35"/>
        <v>0</v>
      </c>
      <c r="V196" s="11">
        <f t="shared" si="49"/>
        <v>5</v>
      </c>
      <c r="W196" s="12">
        <f t="shared" si="37"/>
        <v>5</v>
      </c>
      <c r="X196" s="12">
        <f t="shared" ca="1" si="38"/>
        <v>45945</v>
      </c>
      <c r="Y196" s="12">
        <f ca="1">+NETWORKDAYS.INTL(G196,NOW(),1)-MOD(H196,1)</f>
        <v>32817</v>
      </c>
      <c r="Z196" s="12">
        <f t="shared" ca="1" si="39"/>
        <v>13128</v>
      </c>
      <c r="AA196" s="12">
        <f t="shared" ca="1" si="40"/>
        <v>32817</v>
      </c>
      <c r="AB196" s="12">
        <f t="shared" ca="1" si="41"/>
        <v>32812</v>
      </c>
      <c r="AC196" s="13">
        <f t="shared" ca="1" si="42"/>
        <v>-45938</v>
      </c>
      <c r="AD196" s="10" t="str">
        <f t="shared" ca="1" si="43"/>
        <v>VENCIDO</v>
      </c>
    </row>
    <row r="197" spans="1:30" x14ac:dyDescent="0.25">
      <c r="A197" s="10">
        <v>23531398</v>
      </c>
      <c r="B197" s="10" t="e">
        <f>VLOOKUP(A197,'INGRESO DIARIO'!A:A,1,0)</f>
        <v>#N/A</v>
      </c>
      <c r="C197" s="10">
        <v>1</v>
      </c>
      <c r="D197" s="17" t="s">
        <v>183</v>
      </c>
      <c r="E197" s="17" t="s">
        <v>334</v>
      </c>
      <c r="F197" s="18">
        <v>45904.422627314816</v>
      </c>
      <c r="G197" s="18">
        <v>45904.422662037039</v>
      </c>
      <c r="H197" s="17">
        <v>410746</v>
      </c>
      <c r="I197" s="17" t="s">
        <v>184</v>
      </c>
      <c r="J197" s="17" t="s">
        <v>279</v>
      </c>
      <c r="K197" s="17" t="s">
        <v>163</v>
      </c>
      <c r="L197" s="17" t="s">
        <v>185</v>
      </c>
      <c r="M197" s="17" t="s">
        <v>24</v>
      </c>
      <c r="N197" s="17" t="str">
        <f>VLOOKUP(A197,[1]Hoja1!$A:$I,9,0)</f>
        <v>ORIENTE</v>
      </c>
      <c r="O197" s="17" t="s">
        <v>528</v>
      </c>
      <c r="P197" s="22">
        <v>45913</v>
      </c>
      <c r="Q197" s="17"/>
      <c r="R197" s="17" t="s">
        <v>340</v>
      </c>
      <c r="S197" s="17" t="s">
        <v>723</v>
      </c>
      <c r="T197" s="26"/>
      <c r="U197" s="12">
        <f t="shared" si="35"/>
        <v>0</v>
      </c>
      <c r="V197" s="11">
        <f t="shared" si="49"/>
        <v>45909.422662037039</v>
      </c>
      <c r="W197" s="12">
        <f t="shared" si="37"/>
        <v>5</v>
      </c>
      <c r="X197" s="12">
        <f t="shared" ca="1" si="38"/>
        <v>40.577337962960883</v>
      </c>
      <c r="Y197" s="12">
        <f ca="1">+NETWORKDAYS.INTL(F197,NOW(),1)-MOD(G197,1)</f>
        <v>28.577337962960883</v>
      </c>
      <c r="Z197" s="12">
        <f t="shared" ca="1" si="39"/>
        <v>12</v>
      </c>
      <c r="AA197" s="12">
        <f t="shared" ca="1" si="40"/>
        <v>28.577337962960883</v>
      </c>
      <c r="AB197" s="12">
        <f t="shared" ca="1" si="41"/>
        <v>23.577337962960883</v>
      </c>
      <c r="AC197" s="13">
        <f t="shared" ca="1" si="42"/>
        <v>-33.577337962960883</v>
      </c>
      <c r="AD197" s="10" t="str">
        <f t="shared" ca="1" si="43"/>
        <v>VENCIDO</v>
      </c>
    </row>
    <row r="198" spans="1:30" x14ac:dyDescent="0.25">
      <c r="A198" s="10">
        <v>23531606</v>
      </c>
      <c r="B198" s="10" t="e">
        <f>VLOOKUP(A198,'INGRESO DIARIO'!A:A,1,0)</f>
        <v>#N/A</v>
      </c>
      <c r="C198" s="10">
        <v>1</v>
      </c>
      <c r="D198" s="17" t="s">
        <v>186</v>
      </c>
      <c r="E198" s="17" t="s">
        <v>334</v>
      </c>
      <c r="F198" s="18">
        <v>45904.565729166665</v>
      </c>
      <c r="G198" s="18">
        <v>45904.565775462965</v>
      </c>
      <c r="H198" s="17">
        <v>1152196349</v>
      </c>
      <c r="I198" s="17" t="s">
        <v>187</v>
      </c>
      <c r="J198" s="17" t="s">
        <v>280</v>
      </c>
      <c r="K198" s="17" t="s">
        <v>163</v>
      </c>
      <c r="L198" s="17" t="s">
        <v>161</v>
      </c>
      <c r="M198" s="17" t="s">
        <v>24</v>
      </c>
      <c r="N198" s="17" t="str">
        <f>VLOOKUP(A198,[1]Hoja1!$A:$I,9,0)</f>
        <v>ORIENTE</v>
      </c>
      <c r="O198" s="17" t="s">
        <v>528</v>
      </c>
      <c r="P198" s="22">
        <v>45913</v>
      </c>
      <c r="Q198" s="17"/>
      <c r="R198" s="17" t="s">
        <v>340</v>
      </c>
      <c r="S198" s="17" t="s">
        <v>723</v>
      </c>
      <c r="T198" s="26"/>
      <c r="U198" s="12">
        <f t="shared" si="35"/>
        <v>0</v>
      </c>
      <c r="V198" s="11">
        <f t="shared" si="49"/>
        <v>45909.565775462965</v>
      </c>
      <c r="W198" s="12">
        <f t="shared" si="37"/>
        <v>5</v>
      </c>
      <c r="X198" s="12">
        <f t="shared" ca="1" si="38"/>
        <v>40.434224537035334</v>
      </c>
      <c r="Y198" s="12">
        <f ca="1">+NETWORKDAYS.INTL(F198,NOW(),1)-MOD(G198,1)</f>
        <v>28.434224537035334</v>
      </c>
      <c r="Z198" s="12">
        <f t="shared" ca="1" si="39"/>
        <v>12</v>
      </c>
      <c r="AA198" s="12">
        <f t="shared" ca="1" si="40"/>
        <v>28.434224537035334</v>
      </c>
      <c r="AB198" s="12">
        <f t="shared" ca="1" si="41"/>
        <v>23.434224537035334</v>
      </c>
      <c r="AC198" s="13">
        <f t="shared" ca="1" si="42"/>
        <v>-33.434224537035334</v>
      </c>
      <c r="AD198" s="10" t="str">
        <f t="shared" ca="1" si="43"/>
        <v>VENCIDO</v>
      </c>
    </row>
    <row r="199" spans="1:30" x14ac:dyDescent="0.25">
      <c r="A199" s="10">
        <v>23528718</v>
      </c>
      <c r="B199" s="10" t="e">
        <f>VLOOKUP(A199,'INGRESO DIARIO'!A:A,1,0)</f>
        <v>#N/A</v>
      </c>
      <c r="C199" s="10">
        <v>1</v>
      </c>
      <c r="D199" s="17" t="s">
        <v>200</v>
      </c>
      <c r="E199" s="17" t="s">
        <v>334</v>
      </c>
      <c r="F199" s="18">
        <v>45902.424756944441</v>
      </c>
      <c r="G199" s="18">
        <v>45902.424791666665</v>
      </c>
      <c r="H199" s="17">
        <v>71371076</v>
      </c>
      <c r="I199" s="17" t="s">
        <v>201</v>
      </c>
      <c r="J199" s="17" t="s">
        <v>285</v>
      </c>
      <c r="K199" s="17" t="s">
        <v>163</v>
      </c>
      <c r="L199" s="17" t="s">
        <v>202</v>
      </c>
      <c r="M199" s="17" t="s">
        <v>24</v>
      </c>
      <c r="N199" s="17" t="str">
        <f>VLOOKUP(A199,[1]Hoja1!$A:$I,9,0)</f>
        <v>ORIENTE</v>
      </c>
      <c r="O199" s="17" t="s">
        <v>528</v>
      </c>
      <c r="P199" s="22">
        <v>45913</v>
      </c>
      <c r="Q199" s="17"/>
      <c r="R199" s="17" t="s">
        <v>340</v>
      </c>
      <c r="S199" s="17" t="s">
        <v>723</v>
      </c>
      <c r="T199" s="26"/>
      <c r="U199" s="12">
        <f t="shared" si="35"/>
        <v>0</v>
      </c>
      <c r="V199" s="11">
        <f t="shared" si="49"/>
        <v>45907.424791666665</v>
      </c>
      <c r="W199" s="12">
        <f t="shared" si="37"/>
        <v>5</v>
      </c>
      <c r="X199" s="12">
        <f t="shared" ca="1" si="38"/>
        <v>42.575208333335468</v>
      </c>
      <c r="Y199" s="12">
        <f ca="1">+NETWORKDAYS.INTL(F199,NOW(),1)-MOD(G199,1)</f>
        <v>30.575208333335468</v>
      </c>
      <c r="Z199" s="12">
        <f t="shared" ca="1" si="39"/>
        <v>12</v>
      </c>
      <c r="AA199" s="12">
        <f t="shared" ca="1" si="40"/>
        <v>30.575208333335468</v>
      </c>
      <c r="AB199" s="12">
        <f t="shared" ca="1" si="41"/>
        <v>25.575208333335468</v>
      </c>
      <c r="AC199" s="13">
        <f t="shared" ca="1" si="42"/>
        <v>-35.575208333335468</v>
      </c>
      <c r="AD199" s="10" t="str">
        <f t="shared" ca="1" si="43"/>
        <v>VENCIDO</v>
      </c>
    </row>
    <row r="200" spans="1:30" x14ac:dyDescent="0.25">
      <c r="A200" s="10">
        <v>23528981</v>
      </c>
      <c r="B200" s="10" t="e">
        <f>VLOOKUP(A200,'INGRESO DIARIO'!A:A,1,0)</f>
        <v>#N/A</v>
      </c>
      <c r="C200" s="10">
        <v>1</v>
      </c>
      <c r="D200" s="17" t="s">
        <v>245</v>
      </c>
      <c r="E200" s="17" t="s">
        <v>334</v>
      </c>
      <c r="F200" s="18">
        <v>45902.5703125</v>
      </c>
      <c r="G200" s="18">
        <v>45902.570347222223</v>
      </c>
      <c r="H200" s="17">
        <v>43155648</v>
      </c>
      <c r="I200" s="17" t="s">
        <v>246</v>
      </c>
      <c r="J200" s="17" t="s">
        <v>303</v>
      </c>
      <c r="K200" s="17" t="s">
        <v>163</v>
      </c>
      <c r="L200" s="17" t="s">
        <v>161</v>
      </c>
      <c r="M200" s="17" t="s">
        <v>244</v>
      </c>
      <c r="N200" s="17" t="str">
        <f>VLOOKUP(A200,[1]Hoja1!$A:$I,9,0)</f>
        <v>ORIENTE</v>
      </c>
      <c r="O200" s="17" t="s">
        <v>528</v>
      </c>
      <c r="P200" s="22">
        <v>45913</v>
      </c>
      <c r="Q200" s="17"/>
      <c r="R200" s="17" t="s">
        <v>340</v>
      </c>
      <c r="S200" s="17" t="s">
        <v>723</v>
      </c>
      <c r="T200" s="26"/>
      <c r="U200" s="12">
        <f t="shared" si="35"/>
        <v>0</v>
      </c>
      <c r="V200" s="11">
        <f t="shared" si="49"/>
        <v>45907.570347222223</v>
      </c>
      <c r="W200" s="12">
        <f t="shared" si="37"/>
        <v>5</v>
      </c>
      <c r="X200" s="12">
        <f t="shared" ca="1" si="38"/>
        <v>42.429652777776937</v>
      </c>
      <c r="Y200" s="12">
        <f ca="1">+NETWORKDAYS.INTL(F200,NOW(),1)-MOD(G200,1)</f>
        <v>30.429652777776937</v>
      </c>
      <c r="Z200" s="12">
        <f t="shared" ca="1" si="39"/>
        <v>12</v>
      </c>
      <c r="AA200" s="12">
        <f t="shared" ca="1" si="40"/>
        <v>30.429652777776937</v>
      </c>
      <c r="AB200" s="12">
        <f t="shared" ca="1" si="41"/>
        <v>25.429652777776937</v>
      </c>
      <c r="AC200" s="13">
        <f t="shared" ca="1" si="42"/>
        <v>-35.429652777776937</v>
      </c>
      <c r="AD200" s="10" t="str">
        <f t="shared" ca="1" si="43"/>
        <v>VENCIDO</v>
      </c>
    </row>
    <row r="201" spans="1:30" x14ac:dyDescent="0.25">
      <c r="A201" s="10">
        <v>23528588</v>
      </c>
      <c r="B201" s="10" t="e">
        <f>VLOOKUP(A201,'INGRESO DIARIO'!A:A,1,0)</f>
        <v>#N/A</v>
      </c>
      <c r="C201" s="10">
        <v>1</v>
      </c>
      <c r="D201" s="17" t="s">
        <v>256</v>
      </c>
      <c r="E201" s="17" t="s">
        <v>334</v>
      </c>
      <c r="F201" s="18">
        <v>45902.356979166667</v>
      </c>
      <c r="G201" s="18">
        <v>45902.357002314813</v>
      </c>
      <c r="H201" s="17">
        <v>98555467</v>
      </c>
      <c r="I201" s="17" t="s">
        <v>257</v>
      </c>
      <c r="J201" s="17" t="s">
        <v>307</v>
      </c>
      <c r="K201" s="17" t="s">
        <v>163</v>
      </c>
      <c r="L201" s="17" t="s">
        <v>258</v>
      </c>
      <c r="M201" s="17" t="s">
        <v>244</v>
      </c>
      <c r="N201" s="17" t="s">
        <v>350</v>
      </c>
      <c r="O201" s="17" t="s">
        <v>528</v>
      </c>
      <c r="P201" s="22">
        <v>45913</v>
      </c>
      <c r="Q201" s="17"/>
      <c r="R201" s="17" t="s">
        <v>340</v>
      </c>
      <c r="S201" s="22" t="s">
        <v>723</v>
      </c>
      <c r="T201" s="26"/>
      <c r="U201" s="12">
        <f t="shared" ref="U201:U265" si="50">+IF(L201="URBANA",5,IF(L201="RURAL",5,0))</f>
        <v>0</v>
      </c>
      <c r="V201" s="11">
        <f t="shared" si="49"/>
        <v>45907.357002314813</v>
      </c>
      <c r="W201" s="12">
        <f t="shared" ref="W201:W265" si="51">+IF(M201="URBANA",5,IF(M201="RURAL",5,0))</f>
        <v>5</v>
      </c>
      <c r="X201" s="12">
        <f t="shared" ref="X201:X265" ca="1" si="52">+TODAY()-G201+1</f>
        <v>42.642997685186856</v>
      </c>
      <c r="Y201" s="12">
        <f ca="1">+NETWORKDAYS.INTL(F201,NOW(),1)-MOD(G201,1)</f>
        <v>30.642997685186856</v>
      </c>
      <c r="Z201" s="12">
        <f t="shared" ref="Z201:Z264" ca="1" si="53">+X201-Y201</f>
        <v>12</v>
      </c>
      <c r="AA201" s="12">
        <f t="shared" ref="AA201:AA264" ca="1" si="54">+(((TODAY()-G201)+1)-Z201)</f>
        <v>30.642997685186856</v>
      </c>
      <c r="AB201" s="12">
        <f t="shared" ref="AB201:AB264" ca="1" si="55">+AA201-W201</f>
        <v>25.642997685186856</v>
      </c>
      <c r="AC201" s="13">
        <f t="shared" ref="AC201:AC265" ca="1" si="56">IF(V201&lt;&gt;0,+V201-TODAY()+1,"")</f>
        <v>-35.642997685186856</v>
      </c>
      <c r="AD201" s="10" t="str">
        <f t="shared" ref="AD201:AD265" ca="1" si="57">IF(T201&lt;&gt;"OK",IF(AB201&gt;=0,"VENCIDO",IF(AND(AB201&lt;0,AB201&gt;=-2.1),"ALERTA","A TIEMPO")),"EJECUTADO")</f>
        <v>VENCIDO</v>
      </c>
    </row>
    <row r="202" spans="1:30" x14ac:dyDescent="0.25">
      <c r="A202" s="29">
        <v>23535670</v>
      </c>
      <c r="B202" s="10" t="e">
        <f>VLOOKUP(A202,'INGRESO DIARIO'!A:A,1,0)</f>
        <v>#N/A</v>
      </c>
      <c r="C202" s="10">
        <v>1</v>
      </c>
      <c r="D202" s="28" t="s">
        <v>616</v>
      </c>
      <c r="E202" s="26" t="s">
        <v>334</v>
      </c>
      <c r="F202" s="27">
        <v>45910.457291666666</v>
      </c>
      <c r="G202" s="27">
        <v>45910.457314814812</v>
      </c>
      <c r="H202" s="26">
        <v>8359459</v>
      </c>
      <c r="I202" s="26" t="s">
        <v>554</v>
      </c>
      <c r="J202" s="26" t="s">
        <v>601</v>
      </c>
      <c r="K202" s="26" t="s">
        <v>163</v>
      </c>
      <c r="L202" s="26" t="s">
        <v>555</v>
      </c>
      <c r="M202" s="26" t="s">
        <v>24</v>
      </c>
      <c r="N202" s="26" t="s">
        <v>519</v>
      </c>
      <c r="O202" s="17" t="s">
        <v>528</v>
      </c>
      <c r="P202" s="22">
        <v>45913</v>
      </c>
      <c r="Q202" s="17"/>
      <c r="R202" s="17" t="s">
        <v>340</v>
      </c>
      <c r="S202" s="26" t="s">
        <v>723</v>
      </c>
      <c r="T202" s="26" t="s">
        <v>161</v>
      </c>
      <c r="U202" s="12">
        <f t="shared" si="50"/>
        <v>0</v>
      </c>
      <c r="V202" s="11">
        <f t="shared" si="49"/>
        <v>45915.457314814812</v>
      </c>
      <c r="W202" s="12">
        <f t="shared" si="51"/>
        <v>5</v>
      </c>
      <c r="X202" s="12">
        <f t="shared" ca="1" si="52"/>
        <v>34.54268518518802</v>
      </c>
      <c r="Y202" s="12">
        <f ca="1">+NETWORKDAYS.INTL(G202,NOW(),1)-MOD(H202,1)</f>
        <v>25</v>
      </c>
      <c r="Z202" s="12">
        <f t="shared" ca="1" si="53"/>
        <v>9.5426851851880201</v>
      </c>
      <c r="AA202" s="12">
        <f t="shared" ca="1" si="54"/>
        <v>25</v>
      </c>
      <c r="AB202" s="12">
        <f t="shared" ca="1" si="55"/>
        <v>20</v>
      </c>
      <c r="AC202" s="13">
        <f t="shared" ca="1" si="56"/>
        <v>-27.54268518518802</v>
      </c>
      <c r="AD202" s="10" t="str">
        <f t="shared" ca="1" si="57"/>
        <v>VENCIDO</v>
      </c>
    </row>
    <row r="203" spans="1:30" x14ac:dyDescent="0.25">
      <c r="A203" s="29">
        <v>23535749</v>
      </c>
      <c r="B203" s="10" t="e">
        <f>VLOOKUP(A203,'INGRESO DIARIO'!A:A,1,0)</f>
        <v>#N/A</v>
      </c>
      <c r="C203" s="10">
        <v>1</v>
      </c>
      <c r="D203" s="28" t="s">
        <v>616</v>
      </c>
      <c r="E203" s="26" t="s">
        <v>334</v>
      </c>
      <c r="F203" s="27">
        <v>45910.493402777778</v>
      </c>
      <c r="G203" s="27">
        <v>45910.493437500001</v>
      </c>
      <c r="H203" s="26">
        <v>8359459</v>
      </c>
      <c r="I203" s="26" t="s">
        <v>554</v>
      </c>
      <c r="J203" s="26" t="s">
        <v>601</v>
      </c>
      <c r="K203" s="26" t="s">
        <v>163</v>
      </c>
      <c r="L203" s="26" t="s">
        <v>556</v>
      </c>
      <c r="M203" s="26" t="s">
        <v>24</v>
      </c>
      <c r="N203" s="26" t="s">
        <v>519</v>
      </c>
      <c r="O203" s="17" t="s">
        <v>528</v>
      </c>
      <c r="P203" s="22">
        <v>45913</v>
      </c>
      <c r="Q203" s="17"/>
      <c r="R203" s="17" t="s">
        <v>340</v>
      </c>
      <c r="S203" s="26" t="s">
        <v>723</v>
      </c>
      <c r="T203" s="26" t="s">
        <v>161</v>
      </c>
      <c r="U203" s="12">
        <f t="shared" si="50"/>
        <v>0</v>
      </c>
      <c r="V203" s="11">
        <f t="shared" si="49"/>
        <v>45915.493437500001</v>
      </c>
      <c r="W203" s="12">
        <f t="shared" si="51"/>
        <v>5</v>
      </c>
      <c r="X203" s="12">
        <f t="shared" ca="1" si="52"/>
        <v>34.506562499998836</v>
      </c>
      <c r="Y203" s="12">
        <f ca="1">+NETWORKDAYS.INTL(G203,NOW(),1)-MOD(H203,1)</f>
        <v>25</v>
      </c>
      <c r="Z203" s="12">
        <f t="shared" ca="1" si="53"/>
        <v>9.5065624999988358</v>
      </c>
      <c r="AA203" s="12">
        <f t="shared" ca="1" si="54"/>
        <v>25</v>
      </c>
      <c r="AB203" s="12">
        <f t="shared" ca="1" si="55"/>
        <v>20</v>
      </c>
      <c r="AC203" s="13">
        <f t="shared" ca="1" si="56"/>
        <v>-27.506562499998836</v>
      </c>
      <c r="AD203" s="10" t="str">
        <f t="shared" ca="1" si="57"/>
        <v>VENCIDO</v>
      </c>
    </row>
    <row r="204" spans="1:30" x14ac:dyDescent="0.25">
      <c r="A204" s="29">
        <v>23535748</v>
      </c>
      <c r="B204" s="10" t="e">
        <f>VLOOKUP(A204,'INGRESO DIARIO'!A:A,1,0)</f>
        <v>#N/A</v>
      </c>
      <c r="C204" s="10">
        <v>1</v>
      </c>
      <c r="D204" s="26" t="s">
        <v>559</v>
      </c>
      <c r="E204" s="26" t="s">
        <v>334</v>
      </c>
      <c r="F204" s="27">
        <v>45910.493275462963</v>
      </c>
      <c r="G204" s="27">
        <v>45910.493298611109</v>
      </c>
      <c r="H204" s="26">
        <v>71682470</v>
      </c>
      <c r="I204" s="26" t="s">
        <v>560</v>
      </c>
      <c r="J204" s="26" t="s">
        <v>603</v>
      </c>
      <c r="K204" s="26" t="s">
        <v>163</v>
      </c>
      <c r="L204" s="26" t="s">
        <v>561</v>
      </c>
      <c r="M204" s="26" t="s">
        <v>24</v>
      </c>
      <c r="N204" s="26" t="s">
        <v>519</v>
      </c>
      <c r="O204" s="17" t="s">
        <v>528</v>
      </c>
      <c r="P204" s="22">
        <v>45913</v>
      </c>
      <c r="Q204" s="17"/>
      <c r="R204" s="17" t="s">
        <v>340</v>
      </c>
      <c r="S204" s="26" t="s">
        <v>723</v>
      </c>
      <c r="T204" s="26" t="s">
        <v>161</v>
      </c>
      <c r="U204" s="12">
        <f t="shared" si="50"/>
        <v>0</v>
      </c>
      <c r="V204" s="11">
        <f t="shared" si="49"/>
        <v>45915.493298611109</v>
      </c>
      <c r="W204" s="12">
        <f t="shared" si="51"/>
        <v>5</v>
      </c>
      <c r="X204" s="12">
        <f t="shared" ca="1" si="52"/>
        <v>34.506701388891088</v>
      </c>
      <c r="Y204" s="12">
        <f ca="1">+NETWORKDAYS.INTL(G204,NOW(),1)-MOD(H204,1)</f>
        <v>25</v>
      </c>
      <c r="Z204" s="12">
        <f t="shared" ca="1" si="53"/>
        <v>9.5067013888910878</v>
      </c>
      <c r="AA204" s="12">
        <f t="shared" ca="1" si="54"/>
        <v>25</v>
      </c>
      <c r="AB204" s="12">
        <f t="shared" ca="1" si="55"/>
        <v>20</v>
      </c>
      <c r="AC204" s="13">
        <f t="shared" ca="1" si="56"/>
        <v>-27.506701388891088</v>
      </c>
      <c r="AD204" s="10" t="str">
        <f t="shared" ca="1" si="57"/>
        <v>VENCIDO</v>
      </c>
    </row>
    <row r="205" spans="1:30" x14ac:dyDescent="0.25">
      <c r="A205" s="10">
        <v>23528559</v>
      </c>
      <c r="B205" s="10" t="e">
        <f>VLOOKUP(A205,'INGRESO DIARIO'!A:A,1,0)</f>
        <v>#N/A</v>
      </c>
      <c r="C205" s="10">
        <v>1</v>
      </c>
      <c r="D205" s="17" t="s">
        <v>203</v>
      </c>
      <c r="E205" s="17" t="s">
        <v>334</v>
      </c>
      <c r="F205" s="18">
        <v>45902.331192129626</v>
      </c>
      <c r="G205" s="18">
        <v>45902.331261574072</v>
      </c>
      <c r="H205" s="17">
        <v>70694512</v>
      </c>
      <c r="I205" s="17" t="s">
        <v>204</v>
      </c>
      <c r="J205" s="17" t="s">
        <v>286</v>
      </c>
      <c r="K205" s="17" t="s">
        <v>163</v>
      </c>
      <c r="L205" s="17" t="s">
        <v>205</v>
      </c>
      <c r="M205" s="17" t="s">
        <v>24</v>
      </c>
      <c r="N205" s="17" t="str">
        <f>VLOOKUP(A205,[1]Hoja1!$A:$I,9,0)</f>
        <v>OCCIDENTE</v>
      </c>
      <c r="O205" s="17" t="s">
        <v>528</v>
      </c>
      <c r="P205" s="22">
        <v>45909</v>
      </c>
      <c r="Q205" s="17"/>
      <c r="R205" s="17" t="s">
        <v>340</v>
      </c>
      <c r="S205" s="17" t="s">
        <v>723</v>
      </c>
      <c r="T205" s="26"/>
      <c r="U205" s="12">
        <f t="shared" si="50"/>
        <v>0</v>
      </c>
      <c r="V205" s="11">
        <f t="shared" si="49"/>
        <v>45907.331261574072</v>
      </c>
      <c r="W205" s="12">
        <f t="shared" si="51"/>
        <v>5</v>
      </c>
      <c r="X205" s="12">
        <f t="shared" ca="1" si="52"/>
        <v>42.668738425927586</v>
      </c>
      <c r="Y205" s="12">
        <f ca="1">+NETWORKDAYS.INTL(F205,NOW(),1)-MOD(G205,1)</f>
        <v>30.668738425927586</v>
      </c>
      <c r="Z205" s="12">
        <f t="shared" ca="1" si="53"/>
        <v>12</v>
      </c>
      <c r="AA205" s="12">
        <f t="shared" ca="1" si="54"/>
        <v>30.668738425927586</v>
      </c>
      <c r="AB205" s="12">
        <f t="shared" ca="1" si="55"/>
        <v>25.668738425927586</v>
      </c>
      <c r="AC205" s="13">
        <f t="shared" ca="1" si="56"/>
        <v>-35.668738425927586</v>
      </c>
      <c r="AD205" s="10" t="str">
        <f t="shared" ca="1" si="57"/>
        <v>VENCIDO</v>
      </c>
    </row>
    <row r="206" spans="1:30" x14ac:dyDescent="0.25">
      <c r="A206" s="10">
        <v>23531854</v>
      </c>
      <c r="B206" s="10" t="e">
        <f>VLOOKUP(A206,'INGRESO DIARIO'!A:A,1,0)</f>
        <v>#N/A</v>
      </c>
      <c r="C206" s="10">
        <v>1</v>
      </c>
      <c r="D206" s="17" t="s">
        <v>212</v>
      </c>
      <c r="E206" s="17" t="s">
        <v>334</v>
      </c>
      <c r="F206" s="18">
        <v>45904.682534722226</v>
      </c>
      <c r="G206" s="18">
        <v>45904.682569444441</v>
      </c>
      <c r="H206" s="17">
        <v>890904996</v>
      </c>
      <c r="I206" s="17" t="s">
        <v>161</v>
      </c>
      <c r="J206" s="17" t="s">
        <v>290</v>
      </c>
      <c r="K206" s="17" t="s">
        <v>163</v>
      </c>
      <c r="L206" s="17" t="s">
        <v>213</v>
      </c>
      <c r="M206" s="17" t="s">
        <v>24</v>
      </c>
      <c r="N206" s="17" t="str">
        <f>VLOOKUP(A206,[1]Hoja1!$A:$I,9,0)</f>
        <v>OCCIDENTE</v>
      </c>
      <c r="O206" s="17" t="s">
        <v>528</v>
      </c>
      <c r="P206" s="22">
        <v>45909</v>
      </c>
      <c r="Q206" s="17"/>
      <c r="R206" s="17" t="s">
        <v>340</v>
      </c>
      <c r="S206" s="17" t="s">
        <v>723</v>
      </c>
      <c r="T206" s="26"/>
      <c r="U206" s="12">
        <f t="shared" si="50"/>
        <v>0</v>
      </c>
      <c r="V206" s="11">
        <f t="shared" si="49"/>
        <v>45909.682569444441</v>
      </c>
      <c r="W206" s="12">
        <f t="shared" si="51"/>
        <v>5</v>
      </c>
      <c r="X206" s="12">
        <f t="shared" ca="1" si="52"/>
        <v>40.317430555558531</v>
      </c>
      <c r="Y206" s="12">
        <f ca="1">+NETWORKDAYS.INTL(F206,NOW(),1)-MOD(G206,1)</f>
        <v>28.317430555558531</v>
      </c>
      <c r="Z206" s="12">
        <f t="shared" ca="1" si="53"/>
        <v>12</v>
      </c>
      <c r="AA206" s="12">
        <f t="shared" ca="1" si="54"/>
        <v>28.317430555558531</v>
      </c>
      <c r="AB206" s="12">
        <f t="shared" ca="1" si="55"/>
        <v>23.317430555558531</v>
      </c>
      <c r="AC206" s="13">
        <f t="shared" ca="1" si="56"/>
        <v>-33.317430555558531</v>
      </c>
      <c r="AD206" s="10" t="str">
        <f t="shared" ca="1" si="57"/>
        <v>VENCIDO</v>
      </c>
    </row>
    <row r="207" spans="1:30" x14ac:dyDescent="0.25">
      <c r="A207" s="10">
        <v>23530550</v>
      </c>
      <c r="B207" s="10" t="e">
        <f>VLOOKUP(A207,'INGRESO DIARIO'!A:A,1,0)</f>
        <v>#N/A</v>
      </c>
      <c r="C207" s="10">
        <v>1</v>
      </c>
      <c r="D207" s="17" t="s">
        <v>232</v>
      </c>
      <c r="E207" s="17" t="s">
        <v>334</v>
      </c>
      <c r="F207" s="18">
        <v>45903.604594907411</v>
      </c>
      <c r="G207" s="18">
        <v>45903.604618055557</v>
      </c>
      <c r="H207" s="17">
        <v>60289017</v>
      </c>
      <c r="I207" s="17" t="s">
        <v>233</v>
      </c>
      <c r="J207" s="17" t="s">
        <v>299</v>
      </c>
      <c r="K207" s="17" t="s">
        <v>163</v>
      </c>
      <c r="L207" s="17" t="s">
        <v>234</v>
      </c>
      <c r="M207" s="17" t="s">
        <v>24</v>
      </c>
      <c r="N207" s="17" t="str">
        <f>VLOOKUP(A207,[1]Hoja1!$A:$I,9,0)</f>
        <v>OCCIDENTE</v>
      </c>
      <c r="O207" s="17" t="s">
        <v>528</v>
      </c>
      <c r="P207" s="22">
        <v>45909</v>
      </c>
      <c r="Q207" s="17"/>
      <c r="R207" s="17" t="s">
        <v>340</v>
      </c>
      <c r="S207" s="17" t="s">
        <v>723</v>
      </c>
      <c r="T207" s="26"/>
      <c r="U207" s="12">
        <f t="shared" si="50"/>
        <v>0</v>
      </c>
      <c r="V207" s="11">
        <f t="shared" si="49"/>
        <v>45908.604618055557</v>
      </c>
      <c r="W207" s="12">
        <f t="shared" si="51"/>
        <v>5</v>
      </c>
      <c r="X207" s="12">
        <f t="shared" ca="1" si="52"/>
        <v>41.395381944443216</v>
      </c>
      <c r="Y207" s="12">
        <f ca="1">+NETWORKDAYS.INTL(F207,NOW(),1)-MOD(G207,1)</f>
        <v>29.395381944443216</v>
      </c>
      <c r="Z207" s="12">
        <f t="shared" ca="1" si="53"/>
        <v>12</v>
      </c>
      <c r="AA207" s="12">
        <f t="shared" ca="1" si="54"/>
        <v>29.395381944443216</v>
      </c>
      <c r="AB207" s="12">
        <f t="shared" ca="1" si="55"/>
        <v>24.395381944443216</v>
      </c>
      <c r="AC207" s="13">
        <f t="shared" ca="1" si="56"/>
        <v>-34.395381944443216</v>
      </c>
      <c r="AD207" s="10" t="str">
        <f t="shared" ca="1" si="57"/>
        <v>VENCIDO</v>
      </c>
    </row>
    <row r="208" spans="1:30" x14ac:dyDescent="0.25">
      <c r="A208" s="10">
        <v>23529365</v>
      </c>
      <c r="B208" s="10" t="e">
        <f>VLOOKUP(A208,'INGRESO DIARIO'!A:A,1,0)</f>
        <v>#N/A</v>
      </c>
      <c r="C208" s="10">
        <v>1</v>
      </c>
      <c r="D208" s="17" t="s">
        <v>235</v>
      </c>
      <c r="E208" s="17" t="s">
        <v>334</v>
      </c>
      <c r="F208" s="18">
        <v>45902.675104166665</v>
      </c>
      <c r="G208" s="18">
        <v>45902.675127314818</v>
      </c>
      <c r="H208" s="17">
        <v>39403846</v>
      </c>
      <c r="I208" s="17" t="s">
        <v>236</v>
      </c>
      <c r="J208" s="17" t="s">
        <v>300</v>
      </c>
      <c r="K208" s="17" t="s">
        <v>163</v>
      </c>
      <c r="L208" s="17" t="s">
        <v>237</v>
      </c>
      <c r="M208" s="17" t="s">
        <v>24</v>
      </c>
      <c r="N208" s="17" t="str">
        <f>VLOOKUP(A208,[1]Hoja1!$A:$I,9,0)</f>
        <v>OCCIDENTE</v>
      </c>
      <c r="O208" s="17" t="s">
        <v>528</v>
      </c>
      <c r="P208" s="22">
        <v>45909</v>
      </c>
      <c r="Q208" s="17"/>
      <c r="R208" s="17" t="s">
        <v>340</v>
      </c>
      <c r="S208" s="17" t="s">
        <v>723</v>
      </c>
      <c r="T208" s="26"/>
      <c r="U208" s="12">
        <f t="shared" si="50"/>
        <v>0</v>
      </c>
      <c r="V208" s="11">
        <f t="shared" si="49"/>
        <v>45907.675127314818</v>
      </c>
      <c r="W208" s="12">
        <f t="shared" si="51"/>
        <v>5</v>
      </c>
      <c r="X208" s="12">
        <f t="shared" ca="1" si="52"/>
        <v>42.324872685181617</v>
      </c>
      <c r="Y208" s="12">
        <f ca="1">+NETWORKDAYS.INTL(F208,NOW(),1)-MOD(G208,1)</f>
        <v>30.324872685181617</v>
      </c>
      <c r="Z208" s="12">
        <f t="shared" ca="1" si="53"/>
        <v>12</v>
      </c>
      <c r="AA208" s="12">
        <f t="shared" ca="1" si="54"/>
        <v>30.324872685181617</v>
      </c>
      <c r="AB208" s="12">
        <f t="shared" ca="1" si="55"/>
        <v>25.324872685181617</v>
      </c>
      <c r="AC208" s="13">
        <f t="shared" ca="1" si="56"/>
        <v>-35.324872685181617</v>
      </c>
      <c r="AD208" s="10" t="str">
        <f t="shared" ca="1" si="57"/>
        <v>VENCIDO</v>
      </c>
    </row>
    <row r="209" spans="1:30" x14ac:dyDescent="0.25">
      <c r="A209" s="29">
        <v>23532709</v>
      </c>
      <c r="B209" s="10" t="e">
        <f>VLOOKUP(A209,'INGRESO DIARIO'!A:A,1,0)</f>
        <v>#N/A</v>
      </c>
      <c r="C209" s="10">
        <v>1</v>
      </c>
      <c r="D209" s="26" t="s">
        <v>367</v>
      </c>
      <c r="E209" s="26" t="s">
        <v>334</v>
      </c>
      <c r="F209" s="27">
        <v>45905.68414351852</v>
      </c>
      <c r="G209" s="27">
        <v>45905.684178240743</v>
      </c>
      <c r="H209" s="26">
        <v>8351496</v>
      </c>
      <c r="I209" s="26" t="s">
        <v>368</v>
      </c>
      <c r="J209" s="26" t="s">
        <v>378</v>
      </c>
      <c r="K209" s="26" t="s">
        <v>163</v>
      </c>
      <c r="L209" s="26" t="s">
        <v>369</v>
      </c>
      <c r="M209" s="26" t="s">
        <v>244</v>
      </c>
      <c r="N209" s="26" t="s">
        <v>342</v>
      </c>
      <c r="O209" s="17" t="s">
        <v>528</v>
      </c>
      <c r="P209" s="22">
        <v>45909</v>
      </c>
      <c r="Q209" s="17"/>
      <c r="R209" s="17" t="s">
        <v>340</v>
      </c>
      <c r="S209" s="17" t="s">
        <v>723</v>
      </c>
      <c r="T209" s="26"/>
      <c r="U209" s="12">
        <f t="shared" si="50"/>
        <v>0</v>
      </c>
      <c r="V209" s="11">
        <f t="shared" si="49"/>
        <v>45910.684178240743</v>
      </c>
      <c r="W209" s="12">
        <f t="shared" si="51"/>
        <v>5</v>
      </c>
      <c r="X209" s="12">
        <f t="shared" ca="1" si="52"/>
        <v>39.315821759257233</v>
      </c>
      <c r="Y209" s="12">
        <f ca="1">+NETWORKDAYS.INTL(F209,NOW(),1)-MOD(G209,1)</f>
        <v>27.315821759257233</v>
      </c>
      <c r="Z209" s="12">
        <f t="shared" ca="1" si="53"/>
        <v>12</v>
      </c>
      <c r="AA209" s="12">
        <f t="shared" ca="1" si="54"/>
        <v>27.315821759257233</v>
      </c>
      <c r="AB209" s="12">
        <f t="shared" ca="1" si="55"/>
        <v>22.315821759257233</v>
      </c>
      <c r="AC209" s="13">
        <f t="shared" ca="1" si="56"/>
        <v>-32.315821759257233</v>
      </c>
      <c r="AD209" s="10" t="str">
        <f t="shared" ca="1" si="57"/>
        <v>VENCIDO</v>
      </c>
    </row>
    <row r="210" spans="1:30" x14ac:dyDescent="0.25">
      <c r="A210" s="29">
        <v>23535567</v>
      </c>
      <c r="B210" s="10">
        <f>VLOOKUP(A210,'INGRESO DIARIO'!A:A,1,0)</f>
        <v>23535567</v>
      </c>
      <c r="C210" s="10">
        <v>1</v>
      </c>
      <c r="D210" s="26" t="s">
        <v>579</v>
      </c>
      <c r="E210" s="26" t="s">
        <v>334</v>
      </c>
      <c r="F210" s="27">
        <v>45910.414201388892</v>
      </c>
      <c r="G210" s="27">
        <v>45910.414224537039</v>
      </c>
      <c r="H210" s="26">
        <v>71339224</v>
      </c>
      <c r="I210" s="26" t="s">
        <v>580</v>
      </c>
      <c r="J210" s="26" t="s">
        <v>610</v>
      </c>
      <c r="K210" s="26" t="s">
        <v>163</v>
      </c>
      <c r="L210" s="26" t="s">
        <v>581</v>
      </c>
      <c r="M210" s="26" t="s">
        <v>244</v>
      </c>
      <c r="N210" s="26" t="s">
        <v>519</v>
      </c>
      <c r="O210" s="26" t="s">
        <v>528</v>
      </c>
      <c r="P210" s="54">
        <v>45922</v>
      </c>
      <c r="Q210" s="26" t="s">
        <v>161</v>
      </c>
      <c r="R210" s="26" t="s">
        <v>340</v>
      </c>
      <c r="S210" s="26"/>
      <c r="T210" s="26" t="s">
        <v>161</v>
      </c>
      <c r="U210" s="12">
        <f t="shared" si="50"/>
        <v>0</v>
      </c>
      <c r="V210" s="11">
        <f t="shared" si="49"/>
        <v>45915.414224537039</v>
      </c>
      <c r="W210" s="12">
        <f t="shared" si="51"/>
        <v>5</v>
      </c>
      <c r="X210" s="12">
        <f t="shared" ca="1" si="52"/>
        <v>34.585775462961465</v>
      </c>
      <c r="Y210" s="12">
        <f ca="1">+NETWORKDAYS.INTL(G210,NOW(),1)-MOD(H210,1)</f>
        <v>25</v>
      </c>
      <c r="Z210" s="12">
        <f t="shared" ca="1" si="53"/>
        <v>9.5857754629614647</v>
      </c>
      <c r="AA210" s="12">
        <f t="shared" ca="1" si="54"/>
        <v>25</v>
      </c>
      <c r="AB210" s="12">
        <f t="shared" ca="1" si="55"/>
        <v>20</v>
      </c>
      <c r="AC210" s="13">
        <f t="shared" ca="1" si="56"/>
        <v>-27.585775462961465</v>
      </c>
      <c r="AD210" s="10" t="str">
        <f t="shared" ca="1" si="57"/>
        <v>VENCIDO</v>
      </c>
    </row>
    <row r="211" spans="1:30" x14ac:dyDescent="0.25">
      <c r="A211" s="29">
        <v>23535597</v>
      </c>
      <c r="B211" s="10">
        <f>VLOOKUP(A211,'INGRESO DIARIO'!A:A,1,0)</f>
        <v>23535597</v>
      </c>
      <c r="C211" s="10">
        <v>1</v>
      </c>
      <c r="D211" s="26" t="s">
        <v>582</v>
      </c>
      <c r="E211" s="26" t="s">
        <v>334</v>
      </c>
      <c r="F211" s="27">
        <v>45910.42864583333</v>
      </c>
      <c r="G211" s="27">
        <v>45910.428668981483</v>
      </c>
      <c r="H211" s="26">
        <v>8286697</v>
      </c>
      <c r="I211" s="26" t="s">
        <v>583</v>
      </c>
      <c r="J211" s="26" t="s">
        <v>611</v>
      </c>
      <c r="K211" s="26" t="s">
        <v>163</v>
      </c>
      <c r="L211" s="26" t="s">
        <v>584</v>
      </c>
      <c r="M211" s="26" t="s">
        <v>244</v>
      </c>
      <c r="N211" s="26" t="s">
        <v>519</v>
      </c>
      <c r="O211" s="26" t="s">
        <v>528</v>
      </c>
      <c r="P211" s="54">
        <v>45922</v>
      </c>
      <c r="Q211" s="26" t="s">
        <v>161</v>
      </c>
      <c r="R211" s="26" t="s">
        <v>340</v>
      </c>
      <c r="S211" s="26"/>
      <c r="T211" s="26" t="s">
        <v>161</v>
      </c>
      <c r="U211" s="12">
        <f t="shared" si="50"/>
        <v>0</v>
      </c>
      <c r="V211" s="11">
        <f t="shared" si="49"/>
        <v>45915.428668981483</v>
      </c>
      <c r="W211" s="12">
        <f t="shared" si="51"/>
        <v>5</v>
      </c>
      <c r="X211" s="12">
        <f t="shared" ca="1" si="52"/>
        <v>34.571331018516503</v>
      </c>
      <c r="Y211" s="12">
        <f ca="1">+NETWORKDAYS.INTL(G211,NOW(),1)-MOD(H211,1)</f>
        <v>25</v>
      </c>
      <c r="Z211" s="12">
        <f t="shared" ca="1" si="53"/>
        <v>9.5713310185165028</v>
      </c>
      <c r="AA211" s="12">
        <f t="shared" ca="1" si="54"/>
        <v>25</v>
      </c>
      <c r="AB211" s="12">
        <f t="shared" ca="1" si="55"/>
        <v>20</v>
      </c>
      <c r="AC211" s="13">
        <f t="shared" ca="1" si="56"/>
        <v>-27.571331018516503</v>
      </c>
      <c r="AD211" s="10" t="str">
        <f t="shared" ca="1" si="57"/>
        <v>VENCIDO</v>
      </c>
    </row>
    <row r="212" spans="1:30" x14ac:dyDescent="0.25">
      <c r="A212" s="29">
        <v>23533859</v>
      </c>
      <c r="B212" s="10" t="e">
        <f>VLOOKUP(A212,'INGRESO DIARIO'!A:A,1,0)</f>
        <v>#N/A</v>
      </c>
      <c r="C212" s="10">
        <v>1</v>
      </c>
      <c r="D212" s="28" t="s">
        <v>526</v>
      </c>
      <c r="E212" s="26" t="s">
        <v>334</v>
      </c>
      <c r="F212" s="27">
        <v>45908.609537037039</v>
      </c>
      <c r="G212" s="27">
        <v>45908.609571759262</v>
      </c>
      <c r="H212" s="26">
        <v>70951865</v>
      </c>
      <c r="I212" s="26" t="s">
        <v>490</v>
      </c>
      <c r="J212" s="26" t="s">
        <v>515</v>
      </c>
      <c r="K212" s="26" t="s">
        <v>163</v>
      </c>
      <c r="L212" s="26" t="s">
        <v>491</v>
      </c>
      <c r="M212" s="26" t="s">
        <v>24</v>
      </c>
      <c r="N212" s="26" t="s">
        <v>519</v>
      </c>
      <c r="O212" s="26" t="s">
        <v>528</v>
      </c>
      <c r="P212" s="54">
        <v>45920</v>
      </c>
      <c r="Q212" s="26" t="s">
        <v>161</v>
      </c>
      <c r="R212" s="26" t="s">
        <v>340</v>
      </c>
      <c r="S212" s="26" t="s">
        <v>723</v>
      </c>
      <c r="T212" s="26"/>
      <c r="U212" s="12">
        <f t="shared" si="50"/>
        <v>0</v>
      </c>
      <c r="V212" s="11">
        <f t="shared" si="49"/>
        <v>45913.609571759262</v>
      </c>
      <c r="W212" s="12">
        <f t="shared" si="51"/>
        <v>5</v>
      </c>
      <c r="X212" s="12">
        <f t="shared" ca="1" si="52"/>
        <v>36.390428240738402</v>
      </c>
      <c r="Y212" s="12">
        <f ca="1">+NETWORKDAYS.INTL(F212,NOW(),1)-MOD(G212,1)</f>
        <v>26.390428240738402</v>
      </c>
      <c r="Z212" s="12">
        <f t="shared" ca="1" si="53"/>
        <v>10</v>
      </c>
      <c r="AA212" s="12">
        <f t="shared" ca="1" si="54"/>
        <v>26.390428240738402</v>
      </c>
      <c r="AB212" s="12">
        <f t="shared" ca="1" si="55"/>
        <v>21.390428240738402</v>
      </c>
      <c r="AC212" s="13">
        <f t="shared" ca="1" si="56"/>
        <v>-29.390428240738402</v>
      </c>
      <c r="AD212" s="10" t="str">
        <f t="shared" ca="1" si="57"/>
        <v>VENCIDO</v>
      </c>
    </row>
    <row r="213" spans="1:30" x14ac:dyDescent="0.25">
      <c r="A213" s="29">
        <v>23536879</v>
      </c>
      <c r="B213" s="10" t="e">
        <f>VLOOKUP(A213,'INGRESO DIARIO'!A:A,1,0)</f>
        <v>#N/A</v>
      </c>
      <c r="C213" s="10">
        <v>1</v>
      </c>
      <c r="D213" s="26" t="s">
        <v>633</v>
      </c>
      <c r="E213" s="26" t="s">
        <v>334</v>
      </c>
      <c r="F213" s="27">
        <v>45911.455775462964</v>
      </c>
      <c r="G213" s="27">
        <v>45911.45579861111</v>
      </c>
      <c r="H213" s="26">
        <v>98550208</v>
      </c>
      <c r="I213" s="26" t="s">
        <v>634</v>
      </c>
      <c r="J213" s="26" t="s">
        <v>664</v>
      </c>
      <c r="K213" s="26" t="s">
        <v>163</v>
      </c>
      <c r="L213" s="26" t="s">
        <v>635</v>
      </c>
      <c r="M213" s="26" t="s">
        <v>24</v>
      </c>
      <c r="N213" s="26" t="s">
        <v>519</v>
      </c>
      <c r="O213" s="26" t="s">
        <v>528</v>
      </c>
      <c r="P213" s="54">
        <v>45920</v>
      </c>
      <c r="Q213" s="26" t="s">
        <v>161</v>
      </c>
      <c r="R213" s="26" t="s">
        <v>340</v>
      </c>
      <c r="S213" s="26" t="s">
        <v>723</v>
      </c>
      <c r="T213" s="26" t="s">
        <v>161</v>
      </c>
      <c r="U213" s="12">
        <f t="shared" si="50"/>
        <v>0</v>
      </c>
      <c r="V213" s="11">
        <f t="shared" si="49"/>
        <v>45916.45579861111</v>
      </c>
      <c r="W213" s="12">
        <f t="shared" si="51"/>
        <v>5</v>
      </c>
      <c r="X213" s="12">
        <f t="shared" ca="1" si="52"/>
        <v>33.544201388889633</v>
      </c>
      <c r="Y213" s="12">
        <f ca="1">+NETWORKDAYS.INTL(G213,NOW(),1)-MOD(H213,1)</f>
        <v>24</v>
      </c>
      <c r="Z213" s="12">
        <f t="shared" ca="1" si="53"/>
        <v>9.5442013888896327</v>
      </c>
      <c r="AA213" s="12">
        <f t="shared" ca="1" si="54"/>
        <v>24</v>
      </c>
      <c r="AB213" s="12">
        <f t="shared" ca="1" si="55"/>
        <v>19</v>
      </c>
      <c r="AC213" s="13">
        <f t="shared" ca="1" si="56"/>
        <v>-26.544201388889633</v>
      </c>
      <c r="AD213" s="10" t="str">
        <f t="shared" ca="1" si="57"/>
        <v>VENCIDO</v>
      </c>
    </row>
    <row r="214" spans="1:30" x14ac:dyDescent="0.25">
      <c r="A214" s="29">
        <v>23541927</v>
      </c>
      <c r="B214" s="10">
        <f>VLOOKUP(A214,'INGRESO DIARIO'!A:A,1,0)</f>
        <v>23541927</v>
      </c>
      <c r="C214" s="29">
        <v>1</v>
      </c>
      <c r="D214" s="28" t="s">
        <v>1460</v>
      </c>
      <c r="E214" s="26" t="s">
        <v>334</v>
      </c>
      <c r="F214" s="27">
        <v>45917.775243055556</v>
      </c>
      <c r="G214" s="27">
        <v>45917.775277777779</v>
      </c>
      <c r="H214" s="26">
        <v>1128478446</v>
      </c>
      <c r="I214" s="26" t="s">
        <v>1167</v>
      </c>
      <c r="J214" s="26" t="s">
        <v>1436</v>
      </c>
      <c r="K214" s="26" t="s">
        <v>163</v>
      </c>
      <c r="L214" s="26" t="s">
        <v>1168</v>
      </c>
      <c r="M214" s="26" t="s">
        <v>24</v>
      </c>
      <c r="N214" s="26" t="s">
        <v>342</v>
      </c>
      <c r="O214" s="26" t="s">
        <v>313</v>
      </c>
      <c r="P214" s="54">
        <v>45922</v>
      </c>
      <c r="Q214" s="26" t="s">
        <v>161</v>
      </c>
      <c r="R214" s="26" t="s">
        <v>340</v>
      </c>
      <c r="S214" s="26" t="s">
        <v>723</v>
      </c>
      <c r="T214" s="26" t="s">
        <v>161</v>
      </c>
      <c r="U214" s="12">
        <f t="shared" si="50"/>
        <v>0</v>
      </c>
      <c r="V214" s="11">
        <f t="shared" si="49"/>
        <v>45922.775277777779</v>
      </c>
      <c r="W214" s="12">
        <f t="shared" si="51"/>
        <v>5</v>
      </c>
      <c r="X214" s="12">
        <f t="shared" ca="1" si="52"/>
        <v>27.224722222221317</v>
      </c>
      <c r="Y214" s="12">
        <f ca="1">+NETWORKDAYS.INTL(G214,NOW(),1)-MOD(H214,1)</f>
        <v>20</v>
      </c>
      <c r="Z214" s="12">
        <f t="shared" ca="1" si="53"/>
        <v>7.2247222222213168</v>
      </c>
      <c r="AA214" s="12">
        <f t="shared" ca="1" si="54"/>
        <v>20</v>
      </c>
      <c r="AB214" s="12">
        <f t="shared" ca="1" si="55"/>
        <v>15</v>
      </c>
      <c r="AC214" s="13">
        <f t="shared" ca="1" si="56"/>
        <v>-20.224722222221317</v>
      </c>
      <c r="AD214" s="10" t="str">
        <f t="shared" ca="1" si="57"/>
        <v>VENCIDO</v>
      </c>
    </row>
    <row r="215" spans="1:30" x14ac:dyDescent="0.25">
      <c r="A215" s="29">
        <v>23539545</v>
      </c>
      <c r="B215" s="10">
        <f>VLOOKUP(A215,'INGRESO DIARIO'!A:A,1,0)</f>
        <v>23539545</v>
      </c>
      <c r="C215" s="10">
        <v>1</v>
      </c>
      <c r="D215" s="28" t="s">
        <v>804</v>
      </c>
      <c r="E215" s="26" t="s">
        <v>334</v>
      </c>
      <c r="F215" s="27">
        <v>45915.508784722224</v>
      </c>
      <c r="G215" s="27">
        <v>45915.50880787037</v>
      </c>
      <c r="H215" s="26">
        <v>800096890</v>
      </c>
      <c r="I215" s="26" t="s">
        <v>737</v>
      </c>
      <c r="J215" s="26" t="s">
        <v>783</v>
      </c>
      <c r="K215" s="26" t="s">
        <v>163</v>
      </c>
      <c r="L215" s="26" t="s">
        <v>738</v>
      </c>
      <c r="M215" s="26" t="s">
        <v>24</v>
      </c>
      <c r="N215" s="26" t="s">
        <v>342</v>
      </c>
      <c r="O215" s="26" t="s">
        <v>313</v>
      </c>
      <c r="P215" s="54">
        <v>45922</v>
      </c>
      <c r="Q215" s="26" t="s">
        <v>161</v>
      </c>
      <c r="R215" s="26" t="s">
        <v>340</v>
      </c>
      <c r="S215" s="26" t="s">
        <v>723</v>
      </c>
      <c r="T215" s="26"/>
      <c r="U215" s="12">
        <f t="shared" si="50"/>
        <v>0</v>
      </c>
      <c r="V215" s="11">
        <f t="shared" si="49"/>
        <v>45920.50880787037</v>
      </c>
      <c r="W215" s="12">
        <f t="shared" si="51"/>
        <v>5</v>
      </c>
      <c r="X215" s="12">
        <f t="shared" ca="1" si="52"/>
        <v>29.491192129629781</v>
      </c>
      <c r="Y215" s="12">
        <f ca="1">+NETWORKDAYS.INTL(G215,NOW(),1)-MOD(H215,1)</f>
        <v>22</v>
      </c>
      <c r="Z215" s="12">
        <f t="shared" ca="1" si="53"/>
        <v>7.4911921296297805</v>
      </c>
      <c r="AA215" s="12">
        <f t="shared" ca="1" si="54"/>
        <v>22</v>
      </c>
      <c r="AB215" s="12">
        <f t="shared" ca="1" si="55"/>
        <v>17</v>
      </c>
      <c r="AC215" s="13">
        <f t="shared" ca="1" si="56"/>
        <v>-22.491192129629781</v>
      </c>
      <c r="AD215" s="10" t="str">
        <f t="shared" ca="1" si="57"/>
        <v>VENCIDO</v>
      </c>
    </row>
    <row r="216" spans="1:30" x14ac:dyDescent="0.25">
      <c r="A216" s="29">
        <v>23539296</v>
      </c>
      <c r="B216" s="10">
        <f>VLOOKUP(A216,'INGRESO DIARIO'!A:A,1,0)</f>
        <v>23539296</v>
      </c>
      <c r="C216" s="10">
        <v>1</v>
      </c>
      <c r="D216" s="28" t="s">
        <v>803</v>
      </c>
      <c r="E216" s="26" t="s">
        <v>334</v>
      </c>
      <c r="F216" s="27">
        <v>45915.424062500002</v>
      </c>
      <c r="G216" s="27">
        <v>45915.424097222225</v>
      </c>
      <c r="H216" s="26">
        <v>71629275</v>
      </c>
      <c r="I216" s="26" t="s">
        <v>733</v>
      </c>
      <c r="J216" s="26" t="s">
        <v>781</v>
      </c>
      <c r="K216" s="26" t="s">
        <v>163</v>
      </c>
      <c r="L216" s="26" t="s">
        <v>161</v>
      </c>
      <c r="M216" s="26" t="s">
        <v>24</v>
      </c>
      <c r="N216" s="26" t="s">
        <v>342</v>
      </c>
      <c r="O216" s="26" t="s">
        <v>313</v>
      </c>
      <c r="P216" s="54">
        <v>45917</v>
      </c>
      <c r="Q216" s="26" t="s">
        <v>161</v>
      </c>
      <c r="R216" s="26" t="s">
        <v>340</v>
      </c>
      <c r="S216" s="26" t="s">
        <v>723</v>
      </c>
      <c r="T216" s="26"/>
      <c r="U216" s="12">
        <f t="shared" si="50"/>
        <v>0</v>
      </c>
      <c r="V216" s="11">
        <f t="shared" si="49"/>
        <v>45920.424097222225</v>
      </c>
      <c r="W216" s="12">
        <f t="shared" si="51"/>
        <v>5</v>
      </c>
      <c r="X216" s="12">
        <f t="shared" ca="1" si="52"/>
        <v>29.5759027777749</v>
      </c>
      <c r="Y216" s="12">
        <f ca="1">+NETWORKDAYS.INTL(G216,NOW(),1)-MOD(H216,1)</f>
        <v>22</v>
      </c>
      <c r="Z216" s="12">
        <f t="shared" ca="1" si="53"/>
        <v>7.5759027777748997</v>
      </c>
      <c r="AA216" s="12">
        <f t="shared" ca="1" si="54"/>
        <v>22</v>
      </c>
      <c r="AB216" s="12">
        <f t="shared" ca="1" si="55"/>
        <v>17</v>
      </c>
      <c r="AC216" s="13">
        <f t="shared" ca="1" si="56"/>
        <v>-22.5759027777749</v>
      </c>
      <c r="AD216" s="10" t="str">
        <f t="shared" ca="1" si="57"/>
        <v>VENCIDO</v>
      </c>
    </row>
    <row r="217" spans="1:30" x14ac:dyDescent="0.25">
      <c r="A217" s="29">
        <v>23537998</v>
      </c>
      <c r="B217" s="10">
        <f>VLOOKUP(A217,'INGRESO DIARIO'!A:A,1,0)</f>
        <v>23537998</v>
      </c>
      <c r="C217" s="10">
        <v>1</v>
      </c>
      <c r="D217" s="26" t="s">
        <v>692</v>
      </c>
      <c r="E217" s="26" t="s">
        <v>334</v>
      </c>
      <c r="F217" s="27">
        <v>45912.563472222224</v>
      </c>
      <c r="G217" s="27">
        <v>45912.563506944447</v>
      </c>
      <c r="H217" s="26">
        <v>901136024</v>
      </c>
      <c r="I217" s="26" t="s">
        <v>693</v>
      </c>
      <c r="J217" s="26" t="s">
        <v>716</v>
      </c>
      <c r="K217" s="26" t="s">
        <v>163</v>
      </c>
      <c r="L217" s="26" t="s">
        <v>694</v>
      </c>
      <c r="M217" s="26" t="s">
        <v>24</v>
      </c>
      <c r="N217" s="26" t="s">
        <v>342</v>
      </c>
      <c r="O217" s="26" t="s">
        <v>313</v>
      </c>
      <c r="P217" s="54">
        <v>45917</v>
      </c>
      <c r="Q217" s="26" t="s">
        <v>161</v>
      </c>
      <c r="R217" s="26" t="s">
        <v>340</v>
      </c>
      <c r="S217" s="26" t="s">
        <v>723</v>
      </c>
      <c r="T217" s="26" t="s">
        <v>161</v>
      </c>
      <c r="U217" s="12">
        <f t="shared" si="50"/>
        <v>0</v>
      </c>
      <c r="V217" s="11">
        <f t="shared" si="49"/>
        <v>45917.563506944447</v>
      </c>
      <c r="W217" s="12">
        <f t="shared" si="51"/>
        <v>5</v>
      </c>
      <c r="X217" s="12">
        <f t="shared" ca="1" si="52"/>
        <v>32.436493055553001</v>
      </c>
      <c r="Y217" s="12">
        <f ca="1">+NETWORKDAYS.INTL(G217,NOW(),1)-MOD(H217,1)</f>
        <v>23</v>
      </c>
      <c r="Z217" s="12">
        <f t="shared" ca="1" si="53"/>
        <v>9.4364930555530009</v>
      </c>
      <c r="AA217" s="12">
        <f t="shared" ca="1" si="54"/>
        <v>23</v>
      </c>
      <c r="AB217" s="12">
        <f t="shared" ca="1" si="55"/>
        <v>18</v>
      </c>
      <c r="AC217" s="13">
        <f t="shared" ca="1" si="56"/>
        <v>-25.436493055553001</v>
      </c>
      <c r="AD217" s="10" t="str">
        <f t="shared" ca="1" si="57"/>
        <v>VENCIDO</v>
      </c>
    </row>
    <row r="218" spans="1:30" x14ac:dyDescent="0.25">
      <c r="A218" s="29">
        <v>23532620</v>
      </c>
      <c r="B218" s="10" t="e">
        <f>VLOOKUP(A218,'INGRESO DIARIO'!A:A,1,0)</f>
        <v>#N/A</v>
      </c>
      <c r="C218" s="10">
        <v>1</v>
      </c>
      <c r="D218" s="26" t="s">
        <v>355</v>
      </c>
      <c r="E218" s="26" t="s">
        <v>334</v>
      </c>
      <c r="F218" s="27">
        <v>45905.629432870373</v>
      </c>
      <c r="G218" s="27">
        <v>45905.629537037035</v>
      </c>
      <c r="H218" s="26">
        <v>98555428</v>
      </c>
      <c r="I218" s="26" t="s">
        <v>356</v>
      </c>
      <c r="J218" s="26" t="s">
        <v>374</v>
      </c>
      <c r="K218" s="26" t="s">
        <v>163</v>
      </c>
      <c r="L218" s="26" t="s">
        <v>357</v>
      </c>
      <c r="M218" s="26" t="s">
        <v>24</v>
      </c>
      <c r="N218" s="26" t="s">
        <v>342</v>
      </c>
      <c r="O218" s="26" t="s">
        <v>313</v>
      </c>
      <c r="P218" s="54">
        <v>45916</v>
      </c>
      <c r="Q218" s="26" t="s">
        <v>161</v>
      </c>
      <c r="R218" s="26" t="s">
        <v>340</v>
      </c>
      <c r="S218" s="17" t="s">
        <v>723</v>
      </c>
      <c r="T218" s="26"/>
      <c r="U218" s="12">
        <f t="shared" si="50"/>
        <v>0</v>
      </c>
      <c r="V218" s="11">
        <f t="shared" si="49"/>
        <v>45910.629537037035</v>
      </c>
      <c r="W218" s="12">
        <f t="shared" si="51"/>
        <v>5</v>
      </c>
      <c r="X218" s="12">
        <f t="shared" ca="1" si="52"/>
        <v>39.370462962964666</v>
      </c>
      <c r="Y218" s="12">
        <f ca="1">+NETWORKDAYS.INTL(F218,NOW(),1)-MOD(G218,1)</f>
        <v>27.370462962964666</v>
      </c>
      <c r="Z218" s="12">
        <f t="shared" ca="1" si="53"/>
        <v>12</v>
      </c>
      <c r="AA218" s="12">
        <f t="shared" ca="1" si="54"/>
        <v>27.370462962964666</v>
      </c>
      <c r="AB218" s="12">
        <f t="shared" ca="1" si="55"/>
        <v>22.370462962964666</v>
      </c>
      <c r="AC218" s="13">
        <f t="shared" ca="1" si="56"/>
        <v>-32.370462962964666</v>
      </c>
      <c r="AD218" s="10" t="str">
        <f t="shared" ca="1" si="57"/>
        <v>VENCIDO</v>
      </c>
    </row>
    <row r="219" spans="1:30" x14ac:dyDescent="0.25">
      <c r="A219" s="29">
        <v>23532477</v>
      </c>
      <c r="B219" s="10" t="e">
        <f>VLOOKUP(A219,'INGRESO DIARIO'!A:A,1,0)</f>
        <v>#N/A</v>
      </c>
      <c r="C219" s="10">
        <v>1</v>
      </c>
      <c r="D219" s="26" t="s">
        <v>364</v>
      </c>
      <c r="E219" s="26" t="s">
        <v>334</v>
      </c>
      <c r="F219" s="27">
        <v>45905.529178240744</v>
      </c>
      <c r="G219" s="27">
        <v>45905.529224537036</v>
      </c>
      <c r="H219" s="26">
        <v>43927389</v>
      </c>
      <c r="I219" s="26" t="s">
        <v>365</v>
      </c>
      <c r="J219" s="26" t="s">
        <v>377</v>
      </c>
      <c r="K219" s="26" t="s">
        <v>163</v>
      </c>
      <c r="L219" s="26" t="s">
        <v>366</v>
      </c>
      <c r="M219" s="26" t="s">
        <v>24</v>
      </c>
      <c r="N219" s="26" t="s">
        <v>342</v>
      </c>
      <c r="O219" s="26" t="s">
        <v>313</v>
      </c>
      <c r="P219" s="54">
        <v>45916</v>
      </c>
      <c r="Q219" s="26" t="s">
        <v>161</v>
      </c>
      <c r="R219" s="26" t="s">
        <v>340</v>
      </c>
      <c r="S219" s="17" t="s">
        <v>723</v>
      </c>
      <c r="T219" s="26"/>
      <c r="U219" s="12">
        <f t="shared" si="50"/>
        <v>0</v>
      </c>
      <c r="V219" s="11">
        <f t="shared" si="49"/>
        <v>45910.529224537036</v>
      </c>
      <c r="W219" s="12">
        <f t="shared" si="51"/>
        <v>5</v>
      </c>
      <c r="X219" s="12">
        <f t="shared" ca="1" si="52"/>
        <v>39.470775462963502</v>
      </c>
      <c r="Y219" s="12">
        <f ca="1">+NETWORKDAYS.INTL(F219,NOW(),1)-MOD(G219,1)</f>
        <v>27.470775462963502</v>
      </c>
      <c r="Z219" s="12">
        <f t="shared" ca="1" si="53"/>
        <v>12</v>
      </c>
      <c r="AA219" s="12">
        <f t="shared" ca="1" si="54"/>
        <v>27.470775462963502</v>
      </c>
      <c r="AB219" s="12">
        <f t="shared" ca="1" si="55"/>
        <v>22.470775462963502</v>
      </c>
      <c r="AC219" s="13">
        <f t="shared" ca="1" si="56"/>
        <v>-32.470775462963502</v>
      </c>
      <c r="AD219" s="10" t="str">
        <f t="shared" ca="1" si="57"/>
        <v>VENCIDO</v>
      </c>
    </row>
    <row r="220" spans="1:30" x14ac:dyDescent="0.25">
      <c r="A220" s="29">
        <v>23535118</v>
      </c>
      <c r="B220" s="10" t="e">
        <f>VLOOKUP(A220,'INGRESO DIARIO'!A:A,1,0)</f>
        <v>#N/A</v>
      </c>
      <c r="C220" s="10">
        <v>1</v>
      </c>
      <c r="D220" s="26" t="s">
        <v>547</v>
      </c>
      <c r="E220" s="26" t="s">
        <v>334</v>
      </c>
      <c r="F220" s="27">
        <v>45909.683206018519</v>
      </c>
      <c r="G220" s="27">
        <v>45909.683229166665</v>
      </c>
      <c r="H220" s="26">
        <v>8061710</v>
      </c>
      <c r="I220" s="26" t="s">
        <v>548</v>
      </c>
      <c r="J220" s="26" t="s">
        <v>599</v>
      </c>
      <c r="K220" s="26" t="s">
        <v>163</v>
      </c>
      <c r="L220" s="26" t="s">
        <v>549</v>
      </c>
      <c r="M220" s="26" t="s">
        <v>24</v>
      </c>
      <c r="N220" s="26" t="s">
        <v>342</v>
      </c>
      <c r="O220" s="26" t="s">
        <v>313</v>
      </c>
      <c r="P220" s="54">
        <v>45916</v>
      </c>
      <c r="Q220" s="26" t="s">
        <v>161</v>
      </c>
      <c r="R220" s="26" t="s">
        <v>340</v>
      </c>
      <c r="S220" s="26" t="s">
        <v>723</v>
      </c>
      <c r="T220" s="26" t="s">
        <v>161</v>
      </c>
      <c r="U220" s="12">
        <f t="shared" si="50"/>
        <v>0</v>
      </c>
      <c r="V220" s="11">
        <f t="shared" si="49"/>
        <v>45914.683229166665</v>
      </c>
      <c r="W220" s="12">
        <f t="shared" si="51"/>
        <v>5</v>
      </c>
      <c r="X220" s="12">
        <f t="shared" ca="1" si="52"/>
        <v>35.316770833334886</v>
      </c>
      <c r="Y220" s="12">
        <f ca="1">+NETWORKDAYS.INTL(G220,NOW(),1)-MOD(H220,1)</f>
        <v>26</v>
      </c>
      <c r="Z220" s="12">
        <f t="shared" ca="1" si="53"/>
        <v>9.3167708333348855</v>
      </c>
      <c r="AA220" s="12">
        <f t="shared" ca="1" si="54"/>
        <v>26</v>
      </c>
      <c r="AB220" s="12">
        <f t="shared" ca="1" si="55"/>
        <v>21</v>
      </c>
      <c r="AC220" s="13">
        <f t="shared" ca="1" si="56"/>
        <v>-28.316770833334886</v>
      </c>
      <c r="AD220" s="10" t="str">
        <f t="shared" ca="1" si="57"/>
        <v>VENCIDO</v>
      </c>
    </row>
    <row r="221" spans="1:30" x14ac:dyDescent="0.25">
      <c r="A221" s="29">
        <v>23535592</v>
      </c>
      <c r="B221" s="10" t="e">
        <f>VLOOKUP(A221,'INGRESO DIARIO'!A:A,1,0)</f>
        <v>#N/A</v>
      </c>
      <c r="C221" s="10">
        <v>1</v>
      </c>
      <c r="D221" s="26" t="s">
        <v>550</v>
      </c>
      <c r="E221" s="26" t="s">
        <v>334</v>
      </c>
      <c r="F221" s="27">
        <v>45910.427060185182</v>
      </c>
      <c r="G221" s="27">
        <v>45910.427094907405</v>
      </c>
      <c r="H221" s="26">
        <v>15252659</v>
      </c>
      <c r="I221" s="26" t="s">
        <v>551</v>
      </c>
      <c r="J221" s="26" t="s">
        <v>600</v>
      </c>
      <c r="K221" s="26" t="s">
        <v>163</v>
      </c>
      <c r="L221" s="26" t="s">
        <v>552</v>
      </c>
      <c r="M221" s="26" t="s">
        <v>24</v>
      </c>
      <c r="N221" s="26" t="s">
        <v>342</v>
      </c>
      <c r="O221" s="26" t="s">
        <v>313</v>
      </c>
      <c r="P221" s="54">
        <v>45916</v>
      </c>
      <c r="Q221" s="26" t="s">
        <v>161</v>
      </c>
      <c r="R221" s="26" t="s">
        <v>340</v>
      </c>
      <c r="S221" s="26" t="s">
        <v>723</v>
      </c>
      <c r="T221" s="26" t="s">
        <v>161</v>
      </c>
      <c r="U221" s="12">
        <f t="shared" si="50"/>
        <v>0</v>
      </c>
      <c r="V221" s="11">
        <f t="shared" si="49"/>
        <v>45915.427094907405</v>
      </c>
      <c r="W221" s="12">
        <f t="shared" si="51"/>
        <v>5</v>
      </c>
      <c r="X221" s="12">
        <f t="shared" ca="1" si="52"/>
        <v>34.572905092594738</v>
      </c>
      <c r="Y221" s="12">
        <f ca="1">+NETWORKDAYS.INTL(G221,NOW(),1)-MOD(H221,1)</f>
        <v>25</v>
      </c>
      <c r="Z221" s="12">
        <f t="shared" ca="1" si="53"/>
        <v>9.5729050925947377</v>
      </c>
      <c r="AA221" s="12">
        <f t="shared" ca="1" si="54"/>
        <v>25</v>
      </c>
      <c r="AB221" s="12">
        <f t="shared" ca="1" si="55"/>
        <v>20</v>
      </c>
      <c r="AC221" s="13">
        <f t="shared" ca="1" si="56"/>
        <v>-27.572905092594738</v>
      </c>
      <c r="AD221" s="10" t="str">
        <f t="shared" ca="1" si="57"/>
        <v>VENCIDO</v>
      </c>
    </row>
    <row r="222" spans="1:30" x14ac:dyDescent="0.25">
      <c r="A222" s="29">
        <v>23537091</v>
      </c>
      <c r="B222" s="10" t="e">
        <f>VLOOKUP(A222,'INGRESO DIARIO'!A:A,1,0)</f>
        <v>#N/A</v>
      </c>
      <c r="C222" s="10">
        <v>1</v>
      </c>
      <c r="D222" s="26" t="s">
        <v>638</v>
      </c>
      <c r="E222" s="26" t="s">
        <v>334</v>
      </c>
      <c r="F222" s="27">
        <v>45911.590162037035</v>
      </c>
      <c r="G222" s="27">
        <v>45911.590185185189</v>
      </c>
      <c r="H222" s="26">
        <v>94252495</v>
      </c>
      <c r="I222" s="26" t="s">
        <v>639</v>
      </c>
      <c r="J222" s="26" t="s">
        <v>666</v>
      </c>
      <c r="K222" s="26" t="s">
        <v>163</v>
      </c>
      <c r="L222" s="26" t="s">
        <v>640</v>
      </c>
      <c r="M222" s="26" t="s">
        <v>24</v>
      </c>
      <c r="N222" s="26" t="s">
        <v>342</v>
      </c>
      <c r="O222" s="26" t="s">
        <v>313</v>
      </c>
      <c r="P222" s="54">
        <v>45916</v>
      </c>
      <c r="Q222" s="26" t="s">
        <v>161</v>
      </c>
      <c r="R222" s="26" t="s">
        <v>340</v>
      </c>
      <c r="S222" s="26" t="s">
        <v>723</v>
      </c>
      <c r="T222" s="26" t="s">
        <v>161</v>
      </c>
      <c r="U222" s="12">
        <f t="shared" si="50"/>
        <v>0</v>
      </c>
      <c r="V222" s="11">
        <f t="shared" si="49"/>
        <v>45916.590185185189</v>
      </c>
      <c r="W222" s="12">
        <f t="shared" si="51"/>
        <v>5</v>
      </c>
      <c r="X222" s="12">
        <f t="shared" ca="1" si="52"/>
        <v>33.409814814811398</v>
      </c>
      <c r="Y222" s="12">
        <f ca="1">+NETWORKDAYS.INTL(G222,NOW(),1)-MOD(H222,1)</f>
        <v>24</v>
      </c>
      <c r="Z222" s="12">
        <f t="shared" ca="1" si="53"/>
        <v>9.4098148148113978</v>
      </c>
      <c r="AA222" s="12">
        <f t="shared" ca="1" si="54"/>
        <v>24</v>
      </c>
      <c r="AB222" s="12">
        <f t="shared" ca="1" si="55"/>
        <v>19</v>
      </c>
      <c r="AC222" s="13">
        <f t="shared" ca="1" si="56"/>
        <v>-26.409814814811398</v>
      </c>
      <c r="AD222" s="10" t="str">
        <f t="shared" ca="1" si="57"/>
        <v>VENCIDO</v>
      </c>
    </row>
    <row r="223" spans="1:30" x14ac:dyDescent="0.25">
      <c r="A223" s="29">
        <v>23534755</v>
      </c>
      <c r="B223" s="10" t="e">
        <f>VLOOKUP(A223,'INGRESO DIARIO'!A:A,1,0)</f>
        <v>#N/A</v>
      </c>
      <c r="C223" s="10">
        <v>1</v>
      </c>
      <c r="D223" s="28" t="s">
        <v>523</v>
      </c>
      <c r="E223" s="26" t="s">
        <v>334</v>
      </c>
      <c r="F223" s="27">
        <v>45909.484861111108</v>
      </c>
      <c r="G223" s="27">
        <v>45909.484942129631</v>
      </c>
      <c r="H223" s="26">
        <v>70030472</v>
      </c>
      <c r="I223" s="26" t="s">
        <v>466</v>
      </c>
      <c r="J223" s="26" t="s">
        <v>509</v>
      </c>
      <c r="K223" s="26" t="s">
        <v>163</v>
      </c>
      <c r="L223" s="26" t="s">
        <v>161</v>
      </c>
      <c r="M223" s="26" t="s">
        <v>24</v>
      </c>
      <c r="N223" s="26" t="s">
        <v>342</v>
      </c>
      <c r="O223" s="26" t="s">
        <v>313</v>
      </c>
      <c r="P223" s="54">
        <v>45910</v>
      </c>
      <c r="Q223" s="26" t="s">
        <v>161</v>
      </c>
      <c r="R223" s="26" t="s">
        <v>340</v>
      </c>
      <c r="S223" s="26" t="s">
        <v>723</v>
      </c>
      <c r="T223" s="26"/>
      <c r="U223" s="12">
        <f t="shared" si="50"/>
        <v>0</v>
      </c>
      <c r="V223" s="11">
        <f t="shared" si="49"/>
        <v>45914.484942129631</v>
      </c>
      <c r="W223" s="12">
        <f t="shared" si="51"/>
        <v>5</v>
      </c>
      <c r="X223" s="12">
        <f t="shared" ca="1" si="52"/>
        <v>35.515057870368764</v>
      </c>
      <c r="Y223" s="12">
        <f t="shared" ref="Y223:Y231" ca="1" si="58">+NETWORKDAYS.INTL(F223,NOW(),1)-MOD(G223,1)</f>
        <v>25.515057870368764</v>
      </c>
      <c r="Z223" s="12">
        <f t="shared" ca="1" si="53"/>
        <v>10</v>
      </c>
      <c r="AA223" s="12">
        <f t="shared" ca="1" si="54"/>
        <v>25.515057870368764</v>
      </c>
      <c r="AB223" s="12">
        <f t="shared" ca="1" si="55"/>
        <v>20.515057870368764</v>
      </c>
      <c r="AC223" s="13">
        <f t="shared" ca="1" si="56"/>
        <v>-28.515057870368764</v>
      </c>
      <c r="AD223" s="10" t="str">
        <f t="shared" ca="1" si="57"/>
        <v>VENCIDO</v>
      </c>
    </row>
    <row r="224" spans="1:30" x14ac:dyDescent="0.25">
      <c r="A224" s="29">
        <v>23534883</v>
      </c>
      <c r="B224" s="10" t="e">
        <f>VLOOKUP(A224,'INGRESO DIARIO'!A:A,1,0)</f>
        <v>#N/A</v>
      </c>
      <c r="C224" s="10">
        <v>1</v>
      </c>
      <c r="D224" s="26" t="s">
        <v>467</v>
      </c>
      <c r="E224" s="26" t="s">
        <v>334</v>
      </c>
      <c r="F224" s="27">
        <v>45909.56490740741</v>
      </c>
      <c r="G224" s="27">
        <v>45909.564942129633</v>
      </c>
      <c r="H224" s="26">
        <v>1128418002</v>
      </c>
      <c r="I224" s="26" t="s">
        <v>468</v>
      </c>
      <c r="J224" s="26" t="s">
        <v>510</v>
      </c>
      <c r="K224" s="26" t="s">
        <v>163</v>
      </c>
      <c r="L224" s="26" t="s">
        <v>469</v>
      </c>
      <c r="M224" s="26" t="s">
        <v>24</v>
      </c>
      <c r="N224" s="26" t="s">
        <v>342</v>
      </c>
      <c r="O224" s="26" t="s">
        <v>313</v>
      </c>
      <c r="P224" s="54">
        <v>45910</v>
      </c>
      <c r="Q224" s="26" t="s">
        <v>161</v>
      </c>
      <c r="R224" s="26" t="s">
        <v>340</v>
      </c>
      <c r="S224" s="26" t="s">
        <v>723</v>
      </c>
      <c r="T224" s="26"/>
      <c r="U224" s="12">
        <f t="shared" si="50"/>
        <v>0</v>
      </c>
      <c r="V224" s="11">
        <f t="shared" si="49"/>
        <v>45914.564942129633</v>
      </c>
      <c r="W224" s="12">
        <f t="shared" si="51"/>
        <v>5</v>
      </c>
      <c r="X224" s="12">
        <f t="shared" ca="1" si="52"/>
        <v>35.435057870367018</v>
      </c>
      <c r="Y224" s="12">
        <f t="shared" ca="1" si="58"/>
        <v>25.435057870367018</v>
      </c>
      <c r="Z224" s="12">
        <f t="shared" ca="1" si="53"/>
        <v>10</v>
      </c>
      <c r="AA224" s="12">
        <f t="shared" ca="1" si="54"/>
        <v>25.435057870367018</v>
      </c>
      <c r="AB224" s="12">
        <f t="shared" ca="1" si="55"/>
        <v>20.435057870367018</v>
      </c>
      <c r="AC224" s="13">
        <f t="shared" ca="1" si="56"/>
        <v>-28.435057870367018</v>
      </c>
      <c r="AD224" s="10" t="str">
        <f t="shared" ca="1" si="57"/>
        <v>VENCIDO</v>
      </c>
    </row>
    <row r="225" spans="1:30" x14ac:dyDescent="0.25">
      <c r="A225" s="29">
        <v>23534011</v>
      </c>
      <c r="B225" s="10" t="e">
        <f>VLOOKUP(A225,'INGRESO DIARIO'!A:A,1,0)</f>
        <v>#N/A</v>
      </c>
      <c r="C225" s="10">
        <v>1</v>
      </c>
      <c r="D225" s="26" t="s">
        <v>472</v>
      </c>
      <c r="E225" s="26" t="s">
        <v>334</v>
      </c>
      <c r="F225" s="27">
        <v>45908.667268518519</v>
      </c>
      <c r="G225" s="27">
        <v>45908.667303240742</v>
      </c>
      <c r="H225" s="26">
        <v>43064453</v>
      </c>
      <c r="I225" s="26" t="s">
        <v>473</v>
      </c>
      <c r="J225" s="26" t="s">
        <v>512</v>
      </c>
      <c r="K225" s="26" t="s">
        <v>163</v>
      </c>
      <c r="L225" s="26" t="s">
        <v>474</v>
      </c>
      <c r="M225" s="26" t="s">
        <v>24</v>
      </c>
      <c r="N225" s="26" t="s">
        <v>342</v>
      </c>
      <c r="O225" s="26" t="s">
        <v>313</v>
      </c>
      <c r="P225" s="54">
        <v>45910</v>
      </c>
      <c r="Q225" s="26" t="s">
        <v>161</v>
      </c>
      <c r="R225" s="26" t="s">
        <v>340</v>
      </c>
      <c r="S225" s="26" t="s">
        <v>723</v>
      </c>
      <c r="T225" s="26"/>
      <c r="U225" s="12">
        <f t="shared" si="50"/>
        <v>0</v>
      </c>
      <c r="V225" s="11">
        <f t="shared" ref="V225:V256" si="59">+IF(M225="RURAL",(G225+5),IF(M225="URBANA",(G225+5),""))</f>
        <v>45913.667303240742</v>
      </c>
      <c r="W225" s="12">
        <f t="shared" si="51"/>
        <v>5</v>
      </c>
      <c r="X225" s="12">
        <f t="shared" ca="1" si="52"/>
        <v>36.332696759258397</v>
      </c>
      <c r="Y225" s="12">
        <f t="shared" ca="1" si="58"/>
        <v>26.332696759258397</v>
      </c>
      <c r="Z225" s="12">
        <f t="shared" ca="1" si="53"/>
        <v>10</v>
      </c>
      <c r="AA225" s="12">
        <f t="shared" ca="1" si="54"/>
        <v>26.332696759258397</v>
      </c>
      <c r="AB225" s="12">
        <f t="shared" ca="1" si="55"/>
        <v>21.332696759258397</v>
      </c>
      <c r="AC225" s="13">
        <f t="shared" ca="1" si="56"/>
        <v>-29.332696759258397</v>
      </c>
      <c r="AD225" s="10" t="str">
        <f t="shared" ca="1" si="57"/>
        <v>VENCIDO</v>
      </c>
    </row>
    <row r="226" spans="1:30" x14ac:dyDescent="0.25">
      <c r="A226" s="29">
        <v>23534875</v>
      </c>
      <c r="B226" s="10" t="e">
        <f>VLOOKUP(A226,'INGRESO DIARIO'!A:A,1,0)</f>
        <v>#N/A</v>
      </c>
      <c r="C226" s="10">
        <v>1</v>
      </c>
      <c r="D226" s="26" t="s">
        <v>480</v>
      </c>
      <c r="E226" s="26" t="s">
        <v>334</v>
      </c>
      <c r="F226" s="27">
        <v>45909.563055555554</v>
      </c>
      <c r="G226" s="27">
        <v>45909.563078703701</v>
      </c>
      <c r="H226" s="26">
        <v>901874343</v>
      </c>
      <c r="I226" s="26" t="s">
        <v>61</v>
      </c>
      <c r="J226" s="26" t="s">
        <v>149</v>
      </c>
      <c r="K226" s="26" t="s">
        <v>163</v>
      </c>
      <c r="L226" s="26" t="s">
        <v>481</v>
      </c>
      <c r="M226" s="26" t="s">
        <v>24</v>
      </c>
      <c r="N226" s="26" t="s">
        <v>342</v>
      </c>
      <c r="O226" s="26" t="s">
        <v>313</v>
      </c>
      <c r="P226" s="54">
        <v>45910</v>
      </c>
      <c r="Q226" s="26" t="s">
        <v>161</v>
      </c>
      <c r="R226" s="26" t="s">
        <v>340</v>
      </c>
      <c r="S226" s="26" t="s">
        <v>723</v>
      </c>
      <c r="T226" s="26"/>
      <c r="U226" s="12">
        <f t="shared" si="50"/>
        <v>0</v>
      </c>
      <c r="V226" s="11">
        <f t="shared" si="59"/>
        <v>45914.563078703701</v>
      </c>
      <c r="W226" s="12">
        <f t="shared" si="51"/>
        <v>5</v>
      </c>
      <c r="X226" s="12">
        <f t="shared" ca="1" si="52"/>
        <v>35.436921296299261</v>
      </c>
      <c r="Y226" s="12">
        <f t="shared" ca="1" si="58"/>
        <v>25.436921296299261</v>
      </c>
      <c r="Z226" s="12">
        <f t="shared" ca="1" si="53"/>
        <v>10</v>
      </c>
      <c r="AA226" s="12">
        <f t="shared" ca="1" si="54"/>
        <v>25.436921296299261</v>
      </c>
      <c r="AB226" s="12">
        <f t="shared" ca="1" si="55"/>
        <v>20.436921296299261</v>
      </c>
      <c r="AC226" s="13">
        <f t="shared" ca="1" si="56"/>
        <v>-28.436921296299261</v>
      </c>
      <c r="AD226" s="10" t="str">
        <f t="shared" ca="1" si="57"/>
        <v>VENCIDO</v>
      </c>
    </row>
    <row r="227" spans="1:30" x14ac:dyDescent="0.25">
      <c r="A227" s="29">
        <v>23532684</v>
      </c>
      <c r="B227" s="10" t="e">
        <f>VLOOKUP(A227,'INGRESO DIARIO'!A:A,1,0)</f>
        <v>#N/A</v>
      </c>
      <c r="C227" s="10">
        <v>1</v>
      </c>
      <c r="D227" s="26" t="s">
        <v>358</v>
      </c>
      <c r="E227" s="26" t="s">
        <v>334</v>
      </c>
      <c r="F227" s="27">
        <v>45905.669872685183</v>
      </c>
      <c r="G227" s="27">
        <v>45905.669907407406</v>
      </c>
      <c r="H227" s="26">
        <v>70099091</v>
      </c>
      <c r="I227" s="26" t="s">
        <v>359</v>
      </c>
      <c r="J227" s="26" t="s">
        <v>375</v>
      </c>
      <c r="K227" s="26" t="s">
        <v>163</v>
      </c>
      <c r="L227" s="26" t="s">
        <v>360</v>
      </c>
      <c r="M227" s="26" t="s">
        <v>24</v>
      </c>
      <c r="N227" s="26" t="s">
        <v>342</v>
      </c>
      <c r="O227" s="26" t="s">
        <v>313</v>
      </c>
      <c r="P227" s="54">
        <v>45910</v>
      </c>
      <c r="Q227" s="26" t="s">
        <v>161</v>
      </c>
      <c r="R227" s="26" t="s">
        <v>340</v>
      </c>
      <c r="S227" s="26" t="s">
        <v>723</v>
      </c>
      <c r="T227" s="26"/>
      <c r="U227" s="12">
        <f t="shared" si="50"/>
        <v>0</v>
      </c>
      <c r="V227" s="11">
        <f t="shared" si="59"/>
        <v>45910.669907407406</v>
      </c>
      <c r="W227" s="12">
        <f t="shared" si="51"/>
        <v>5</v>
      </c>
      <c r="X227" s="12">
        <f t="shared" ca="1" si="52"/>
        <v>39.330092592594156</v>
      </c>
      <c r="Y227" s="12">
        <f t="shared" ca="1" si="58"/>
        <v>27.330092592594156</v>
      </c>
      <c r="Z227" s="12">
        <f t="shared" ca="1" si="53"/>
        <v>12</v>
      </c>
      <c r="AA227" s="12">
        <f t="shared" ca="1" si="54"/>
        <v>27.330092592594156</v>
      </c>
      <c r="AB227" s="12">
        <f t="shared" ca="1" si="55"/>
        <v>22.330092592594156</v>
      </c>
      <c r="AC227" s="13">
        <f t="shared" ca="1" si="56"/>
        <v>-32.330092592594156</v>
      </c>
      <c r="AD227" s="10" t="str">
        <f t="shared" ca="1" si="57"/>
        <v>VENCIDO</v>
      </c>
    </row>
    <row r="228" spans="1:30" x14ac:dyDescent="0.25">
      <c r="A228" s="29">
        <v>23532635</v>
      </c>
      <c r="B228" s="10" t="e">
        <f>VLOOKUP(A228,'INGRESO DIARIO'!A:A,1,0)</f>
        <v>#N/A</v>
      </c>
      <c r="C228" s="10">
        <v>1</v>
      </c>
      <c r="D228" s="26" t="s">
        <v>361</v>
      </c>
      <c r="E228" s="26" t="s">
        <v>334</v>
      </c>
      <c r="F228" s="27">
        <v>45905.640046296299</v>
      </c>
      <c r="G228" s="27">
        <v>45905.640081018515</v>
      </c>
      <c r="H228" s="26">
        <v>71699239</v>
      </c>
      <c r="I228" s="26" t="s">
        <v>362</v>
      </c>
      <c r="J228" s="26" t="s">
        <v>376</v>
      </c>
      <c r="K228" s="26" t="s">
        <v>163</v>
      </c>
      <c r="L228" s="26" t="s">
        <v>363</v>
      </c>
      <c r="M228" s="26" t="s">
        <v>24</v>
      </c>
      <c r="N228" s="26" t="s">
        <v>342</v>
      </c>
      <c r="O228" s="26" t="s">
        <v>313</v>
      </c>
      <c r="P228" s="54">
        <v>45910</v>
      </c>
      <c r="Q228" s="26" t="s">
        <v>161</v>
      </c>
      <c r="R228" s="26" t="s">
        <v>340</v>
      </c>
      <c r="S228" s="26" t="s">
        <v>723</v>
      </c>
      <c r="T228" s="26"/>
      <c r="U228" s="12">
        <f t="shared" si="50"/>
        <v>0</v>
      </c>
      <c r="V228" s="11">
        <f t="shared" si="59"/>
        <v>45910.640081018515</v>
      </c>
      <c r="W228" s="12">
        <f t="shared" si="51"/>
        <v>5</v>
      </c>
      <c r="X228" s="12">
        <f t="shared" ca="1" si="52"/>
        <v>39.359918981484952</v>
      </c>
      <c r="Y228" s="12">
        <f t="shared" ca="1" si="58"/>
        <v>27.359918981484952</v>
      </c>
      <c r="Z228" s="12">
        <f t="shared" ca="1" si="53"/>
        <v>12</v>
      </c>
      <c r="AA228" s="12">
        <f t="shared" ca="1" si="54"/>
        <v>27.359918981484952</v>
      </c>
      <c r="AB228" s="12">
        <f t="shared" ca="1" si="55"/>
        <v>22.359918981484952</v>
      </c>
      <c r="AC228" s="13">
        <f t="shared" ca="1" si="56"/>
        <v>-32.359918981484952</v>
      </c>
      <c r="AD228" s="10" t="str">
        <f t="shared" ca="1" si="57"/>
        <v>VENCIDO</v>
      </c>
    </row>
    <row r="229" spans="1:30" x14ac:dyDescent="0.25">
      <c r="A229" s="29">
        <v>23534949</v>
      </c>
      <c r="B229" s="10" t="e">
        <f>VLOOKUP(A229,'INGRESO DIARIO'!A:A,1,0)</f>
        <v>#N/A</v>
      </c>
      <c r="C229" s="10">
        <v>1</v>
      </c>
      <c r="D229" s="26" t="s">
        <v>482</v>
      </c>
      <c r="E229" s="26" t="s">
        <v>334</v>
      </c>
      <c r="F229" s="27">
        <v>45909.610451388886</v>
      </c>
      <c r="G229" s="27">
        <v>45909.610474537039</v>
      </c>
      <c r="H229" s="26">
        <v>1036638468</v>
      </c>
      <c r="I229" s="26" t="s">
        <v>483</v>
      </c>
      <c r="J229" s="26" t="s">
        <v>513</v>
      </c>
      <c r="K229" s="26" t="s">
        <v>163</v>
      </c>
      <c r="L229" s="26" t="s">
        <v>485</v>
      </c>
      <c r="M229" s="26" t="s">
        <v>24</v>
      </c>
      <c r="N229" s="26" t="s">
        <v>342</v>
      </c>
      <c r="O229" s="26" t="s">
        <v>313</v>
      </c>
      <c r="P229" s="54">
        <v>45910</v>
      </c>
      <c r="Q229" s="26" t="s">
        <v>161</v>
      </c>
      <c r="R229" s="26" t="s">
        <v>340</v>
      </c>
      <c r="S229" s="26" t="s">
        <v>723</v>
      </c>
      <c r="T229" s="26"/>
      <c r="U229" s="12">
        <f t="shared" si="50"/>
        <v>0</v>
      </c>
      <c r="V229" s="11">
        <f t="shared" si="59"/>
        <v>45914.610474537039</v>
      </c>
      <c r="W229" s="12">
        <f t="shared" si="51"/>
        <v>5</v>
      </c>
      <c r="X229" s="12">
        <f t="shared" ca="1" si="52"/>
        <v>35.389525462960592</v>
      </c>
      <c r="Y229" s="12">
        <f t="shared" ca="1" si="58"/>
        <v>25.389525462960592</v>
      </c>
      <c r="Z229" s="12">
        <f t="shared" ca="1" si="53"/>
        <v>10</v>
      </c>
      <c r="AA229" s="12">
        <f t="shared" ca="1" si="54"/>
        <v>25.389525462960592</v>
      </c>
      <c r="AB229" s="12">
        <f t="shared" ca="1" si="55"/>
        <v>20.389525462960592</v>
      </c>
      <c r="AC229" s="13">
        <f t="shared" ca="1" si="56"/>
        <v>-28.389525462960592</v>
      </c>
      <c r="AD229" s="10" t="str">
        <f t="shared" ca="1" si="57"/>
        <v>VENCIDO</v>
      </c>
    </row>
    <row r="230" spans="1:30" x14ac:dyDescent="0.25">
      <c r="A230" s="29">
        <v>23534586</v>
      </c>
      <c r="B230" s="10" t="e">
        <f>VLOOKUP(A230,'INGRESO DIARIO'!A:A,1,0)</f>
        <v>#N/A</v>
      </c>
      <c r="C230" s="10">
        <v>1</v>
      </c>
      <c r="D230" s="26" t="s">
        <v>486</v>
      </c>
      <c r="E230" s="26" t="s">
        <v>334</v>
      </c>
      <c r="F230" s="27">
        <v>45909.396458333336</v>
      </c>
      <c r="G230" s="27">
        <v>45909.396481481483</v>
      </c>
      <c r="H230" s="26">
        <v>70811022</v>
      </c>
      <c r="I230" s="26" t="s">
        <v>487</v>
      </c>
      <c r="J230" s="26" t="s">
        <v>514</v>
      </c>
      <c r="K230" s="26" t="s">
        <v>163</v>
      </c>
      <c r="L230" s="26" t="s">
        <v>488</v>
      </c>
      <c r="M230" s="26" t="s">
        <v>24</v>
      </c>
      <c r="N230" s="26" t="s">
        <v>342</v>
      </c>
      <c r="O230" s="26" t="s">
        <v>313</v>
      </c>
      <c r="P230" s="54">
        <v>45910</v>
      </c>
      <c r="Q230" s="26" t="s">
        <v>161</v>
      </c>
      <c r="R230" s="26" t="s">
        <v>340</v>
      </c>
      <c r="S230" s="26" t="s">
        <v>723</v>
      </c>
      <c r="T230" s="26"/>
      <c r="U230" s="12">
        <f t="shared" si="50"/>
        <v>0</v>
      </c>
      <c r="V230" s="11">
        <f t="shared" si="59"/>
        <v>45914.396481481483</v>
      </c>
      <c r="W230" s="12">
        <f t="shared" si="51"/>
        <v>5</v>
      </c>
      <c r="X230" s="12">
        <f t="shared" ca="1" si="52"/>
        <v>35.603518518517376</v>
      </c>
      <c r="Y230" s="12">
        <f t="shared" ca="1" si="58"/>
        <v>25.603518518517376</v>
      </c>
      <c r="Z230" s="12">
        <f t="shared" ca="1" si="53"/>
        <v>10</v>
      </c>
      <c r="AA230" s="12">
        <f t="shared" ca="1" si="54"/>
        <v>25.603518518517376</v>
      </c>
      <c r="AB230" s="12">
        <f t="shared" ca="1" si="55"/>
        <v>20.603518518517376</v>
      </c>
      <c r="AC230" s="13">
        <f t="shared" ca="1" si="56"/>
        <v>-28.603518518517376</v>
      </c>
      <c r="AD230" s="10" t="str">
        <f t="shared" ca="1" si="57"/>
        <v>VENCIDO</v>
      </c>
    </row>
    <row r="231" spans="1:30" x14ac:dyDescent="0.25">
      <c r="A231" s="10">
        <v>23531822</v>
      </c>
      <c r="B231" s="10" t="e">
        <f>VLOOKUP(A231,'INGRESO DIARIO'!A:A,1,0)</f>
        <v>#N/A</v>
      </c>
      <c r="C231" s="10">
        <v>1</v>
      </c>
      <c r="D231" s="17" t="s">
        <v>180</v>
      </c>
      <c r="E231" s="17" t="s">
        <v>334</v>
      </c>
      <c r="F231" s="18">
        <v>45904.665289351855</v>
      </c>
      <c r="G231" s="18">
        <v>45904.665335648147</v>
      </c>
      <c r="H231" s="17">
        <v>800027617</v>
      </c>
      <c r="I231" s="17" t="s">
        <v>181</v>
      </c>
      <c r="J231" s="17" t="s">
        <v>278</v>
      </c>
      <c r="K231" s="17" t="s">
        <v>163</v>
      </c>
      <c r="L231" s="17" t="s">
        <v>182</v>
      </c>
      <c r="M231" s="17" t="s">
        <v>24</v>
      </c>
      <c r="N231" s="17" t="str">
        <f>VLOOKUP(A231,[1]Hoja1!$A:$I,9,0)</f>
        <v>ORIENTE</v>
      </c>
      <c r="O231" s="17" t="s">
        <v>313</v>
      </c>
      <c r="P231" s="22">
        <v>45909</v>
      </c>
      <c r="Q231" s="17"/>
      <c r="R231" s="17" t="s">
        <v>340</v>
      </c>
      <c r="S231" s="17" t="s">
        <v>723</v>
      </c>
      <c r="T231" s="26"/>
      <c r="U231" s="12">
        <f t="shared" si="50"/>
        <v>0</v>
      </c>
      <c r="V231" s="11">
        <f t="shared" si="59"/>
        <v>45909.665335648147</v>
      </c>
      <c r="W231" s="12">
        <f t="shared" si="51"/>
        <v>5</v>
      </c>
      <c r="X231" s="12">
        <f t="shared" ca="1" si="52"/>
        <v>40.334664351852552</v>
      </c>
      <c r="Y231" s="12">
        <f t="shared" ca="1" si="58"/>
        <v>28.334664351852552</v>
      </c>
      <c r="Z231" s="12">
        <f t="shared" ca="1" si="53"/>
        <v>12</v>
      </c>
      <c r="AA231" s="12">
        <f t="shared" ca="1" si="54"/>
        <v>28.334664351852552</v>
      </c>
      <c r="AB231" s="12">
        <f t="shared" ca="1" si="55"/>
        <v>23.334664351852552</v>
      </c>
      <c r="AC231" s="13">
        <f t="shared" ca="1" si="56"/>
        <v>-33.334664351852552</v>
      </c>
      <c r="AD231" s="10" t="str">
        <f t="shared" ca="1" si="57"/>
        <v>VENCIDO</v>
      </c>
    </row>
    <row r="232" spans="1:30" x14ac:dyDescent="0.25">
      <c r="A232" s="15">
        <v>23526556</v>
      </c>
      <c r="B232" s="10" t="e">
        <f>VLOOKUP(A232,'INGRESO DIARIO'!A:A,1,0)</f>
        <v>#N/A</v>
      </c>
      <c r="C232" s="10"/>
      <c r="D232" s="16" t="s">
        <v>69</v>
      </c>
      <c r="E232" s="16" t="s">
        <v>334</v>
      </c>
      <c r="F232" s="16"/>
      <c r="G232" s="16"/>
      <c r="H232" s="16">
        <v>900474360</v>
      </c>
      <c r="I232" s="16" t="s">
        <v>68</v>
      </c>
      <c r="J232" s="16" t="s">
        <v>139</v>
      </c>
      <c r="K232" s="16" t="s">
        <v>27</v>
      </c>
      <c r="L232" s="16" t="s">
        <v>70</v>
      </c>
      <c r="M232" s="16" t="s">
        <v>28</v>
      </c>
      <c r="N232" s="16" t="str">
        <f>VLOOKUP(A232,[1]Hoja1!$A:$I,9,0)</f>
        <v>ORIENTE</v>
      </c>
      <c r="O232" s="16" t="s">
        <v>313</v>
      </c>
      <c r="P232" s="19">
        <v>45909</v>
      </c>
      <c r="Q232" s="16"/>
      <c r="R232" s="16" t="s">
        <v>340</v>
      </c>
      <c r="S232" s="16" t="s">
        <v>723</v>
      </c>
      <c r="T232" s="16" t="s">
        <v>529</v>
      </c>
      <c r="U232" s="12">
        <f t="shared" si="50"/>
        <v>0</v>
      </c>
      <c r="V232" s="11" t="str">
        <f t="shared" si="59"/>
        <v/>
      </c>
      <c r="W232" s="12">
        <f t="shared" si="51"/>
        <v>0</v>
      </c>
      <c r="X232" s="12">
        <f t="shared" ca="1" si="52"/>
        <v>45945</v>
      </c>
      <c r="Y232" s="12">
        <f ca="1">+NETWORKDAYS.INTL(G232,NOW(),1)-MOD(H232,1)</f>
        <v>32817</v>
      </c>
      <c r="Z232" s="12">
        <f t="shared" ca="1" si="53"/>
        <v>13128</v>
      </c>
      <c r="AA232" s="12">
        <f t="shared" ca="1" si="54"/>
        <v>32817</v>
      </c>
      <c r="AB232" s="12">
        <f t="shared" ca="1" si="55"/>
        <v>32817</v>
      </c>
      <c r="AC232" s="13" t="e">
        <f t="shared" ca="1" si="56"/>
        <v>#VALUE!</v>
      </c>
      <c r="AD232" s="10" t="str">
        <f t="shared" ca="1" si="57"/>
        <v>VENCIDO</v>
      </c>
    </row>
    <row r="233" spans="1:30" x14ac:dyDescent="0.25">
      <c r="A233" s="15">
        <v>23526883</v>
      </c>
      <c r="B233" s="10" t="e">
        <f>VLOOKUP(A233,'INGRESO DIARIO'!A:A,1,0)</f>
        <v>#N/A</v>
      </c>
      <c r="C233" s="10"/>
      <c r="D233" s="16" t="s">
        <v>77</v>
      </c>
      <c r="E233" s="16" t="s">
        <v>334</v>
      </c>
      <c r="F233" s="16"/>
      <c r="G233" s="16"/>
      <c r="H233" s="16">
        <v>8128602</v>
      </c>
      <c r="I233" s="16" t="s">
        <v>76</v>
      </c>
      <c r="J233" s="16" t="s">
        <v>142</v>
      </c>
      <c r="K233" s="16" t="s">
        <v>27</v>
      </c>
      <c r="L233" s="16" t="s">
        <v>78</v>
      </c>
      <c r="M233" s="16" t="s">
        <v>28</v>
      </c>
      <c r="N233" s="16" t="str">
        <f>VLOOKUP(A233,[1]Hoja1!$A:$I,9,0)</f>
        <v>ORIENTE</v>
      </c>
      <c r="O233" s="16" t="s">
        <v>313</v>
      </c>
      <c r="P233" s="19">
        <v>45909</v>
      </c>
      <c r="Q233" s="16"/>
      <c r="R233" s="16" t="s">
        <v>340</v>
      </c>
      <c r="S233" s="16" t="s">
        <v>723</v>
      </c>
      <c r="T233" s="16" t="s">
        <v>529</v>
      </c>
      <c r="U233" s="12">
        <f t="shared" si="50"/>
        <v>0</v>
      </c>
      <c r="V233" s="11" t="str">
        <f t="shared" si="59"/>
        <v/>
      </c>
      <c r="W233" s="12">
        <f t="shared" si="51"/>
        <v>0</v>
      </c>
      <c r="X233" s="12">
        <f t="shared" ca="1" si="52"/>
        <v>45945</v>
      </c>
      <c r="Y233" s="12">
        <f ca="1">+NETWORKDAYS.INTL(G233,NOW(),1)-MOD(H233,1)</f>
        <v>32817</v>
      </c>
      <c r="Z233" s="12">
        <f t="shared" ca="1" si="53"/>
        <v>13128</v>
      </c>
      <c r="AA233" s="12">
        <f t="shared" ca="1" si="54"/>
        <v>32817</v>
      </c>
      <c r="AB233" s="12">
        <f t="shared" ca="1" si="55"/>
        <v>32817</v>
      </c>
      <c r="AC233" s="13" t="e">
        <f t="shared" ca="1" si="56"/>
        <v>#VALUE!</v>
      </c>
      <c r="AD233" s="10" t="str">
        <f t="shared" ca="1" si="57"/>
        <v>VENCIDO</v>
      </c>
    </row>
    <row r="234" spans="1:30" x14ac:dyDescent="0.25">
      <c r="A234" s="15">
        <v>23526884</v>
      </c>
      <c r="B234" s="10" t="e">
        <f>VLOOKUP(A234,'INGRESO DIARIO'!A:A,1,0)</f>
        <v>#N/A</v>
      </c>
      <c r="C234" s="10"/>
      <c r="D234" s="16" t="s">
        <v>79</v>
      </c>
      <c r="E234" s="16" t="s">
        <v>334</v>
      </c>
      <c r="F234" s="16"/>
      <c r="G234" s="16"/>
      <c r="H234" s="16">
        <v>8128602</v>
      </c>
      <c r="I234" s="16" t="s">
        <v>76</v>
      </c>
      <c r="J234" s="16" t="s">
        <v>142</v>
      </c>
      <c r="K234" s="16" t="s">
        <v>27</v>
      </c>
      <c r="L234" s="16" t="s">
        <v>80</v>
      </c>
      <c r="M234" s="16" t="s">
        <v>28</v>
      </c>
      <c r="N234" s="16" t="str">
        <f>VLOOKUP(A234,[1]Hoja1!$A:$I,9,0)</f>
        <v>SUR</v>
      </c>
      <c r="O234" s="16" t="s">
        <v>313</v>
      </c>
      <c r="P234" s="19">
        <v>45909</v>
      </c>
      <c r="Q234" s="16"/>
      <c r="R234" s="16" t="s">
        <v>340</v>
      </c>
      <c r="S234" s="16" t="s">
        <v>723</v>
      </c>
      <c r="T234" s="16" t="s">
        <v>529</v>
      </c>
      <c r="U234" s="12">
        <f t="shared" si="50"/>
        <v>0</v>
      </c>
      <c r="V234" s="11" t="str">
        <f t="shared" si="59"/>
        <v/>
      </c>
      <c r="W234" s="12">
        <f t="shared" si="51"/>
        <v>0</v>
      </c>
      <c r="X234" s="12">
        <f t="shared" ca="1" si="52"/>
        <v>45945</v>
      </c>
      <c r="Y234" s="12">
        <f ca="1">+NETWORKDAYS.INTL(G234,NOW(),1)-MOD(H234,1)</f>
        <v>32817</v>
      </c>
      <c r="Z234" s="12">
        <f t="shared" ca="1" si="53"/>
        <v>13128</v>
      </c>
      <c r="AA234" s="12">
        <f t="shared" ca="1" si="54"/>
        <v>32817</v>
      </c>
      <c r="AB234" s="12">
        <f t="shared" ca="1" si="55"/>
        <v>32817</v>
      </c>
      <c r="AC234" s="13" t="e">
        <f t="shared" ca="1" si="56"/>
        <v>#VALUE!</v>
      </c>
      <c r="AD234" s="10" t="str">
        <f t="shared" ca="1" si="57"/>
        <v>VENCIDO</v>
      </c>
    </row>
    <row r="235" spans="1:30" x14ac:dyDescent="0.25">
      <c r="A235" s="15">
        <v>23527150</v>
      </c>
      <c r="B235" s="10" t="e">
        <f>VLOOKUP(A235,'INGRESO DIARIO'!A:A,1,0)</f>
        <v>#N/A</v>
      </c>
      <c r="C235" s="10"/>
      <c r="D235" s="16" t="s">
        <v>82</v>
      </c>
      <c r="E235" s="16" t="s">
        <v>334</v>
      </c>
      <c r="F235" s="16"/>
      <c r="G235" s="16"/>
      <c r="H235" s="16">
        <v>860531315</v>
      </c>
      <c r="I235" s="16" t="s">
        <v>81</v>
      </c>
      <c r="J235" s="16" t="s">
        <v>143</v>
      </c>
      <c r="K235" s="16" t="s">
        <v>27</v>
      </c>
      <c r="L235" s="16" t="s">
        <v>83</v>
      </c>
      <c r="M235" s="16" t="s">
        <v>28</v>
      </c>
      <c r="N235" s="16" t="str">
        <f>VLOOKUP(A235,[1]Hoja1!$A:$I,9,0)</f>
        <v>ORIENTE</v>
      </c>
      <c r="O235" s="16" t="s">
        <v>313</v>
      </c>
      <c r="P235" s="19">
        <v>45909</v>
      </c>
      <c r="Q235" s="16"/>
      <c r="R235" s="16" t="s">
        <v>340</v>
      </c>
      <c r="S235" s="16" t="s">
        <v>723</v>
      </c>
      <c r="T235" s="16" t="s">
        <v>529</v>
      </c>
      <c r="U235" s="12">
        <f t="shared" si="50"/>
        <v>0</v>
      </c>
      <c r="V235" s="11" t="str">
        <f t="shared" si="59"/>
        <v/>
      </c>
      <c r="W235" s="12">
        <f t="shared" si="51"/>
        <v>0</v>
      </c>
      <c r="X235" s="12">
        <f t="shared" ca="1" si="52"/>
        <v>45945</v>
      </c>
      <c r="Y235" s="12">
        <f ca="1">+NETWORKDAYS.INTL(G235,NOW(),1)-MOD(H235,1)</f>
        <v>32817</v>
      </c>
      <c r="Z235" s="12">
        <f t="shared" ca="1" si="53"/>
        <v>13128</v>
      </c>
      <c r="AA235" s="12">
        <f t="shared" ca="1" si="54"/>
        <v>32817</v>
      </c>
      <c r="AB235" s="12">
        <f t="shared" ca="1" si="55"/>
        <v>32817</v>
      </c>
      <c r="AC235" s="13" t="e">
        <f t="shared" ca="1" si="56"/>
        <v>#VALUE!</v>
      </c>
      <c r="AD235" s="10" t="str">
        <f t="shared" ca="1" si="57"/>
        <v>VENCIDO</v>
      </c>
    </row>
    <row r="236" spans="1:30" x14ac:dyDescent="0.25">
      <c r="A236" s="15">
        <v>23528333</v>
      </c>
      <c r="B236" s="10" t="e">
        <f>VLOOKUP(A236,'INGRESO DIARIO'!A:A,1,0)</f>
        <v>#N/A</v>
      </c>
      <c r="C236" s="10"/>
      <c r="D236" s="20" t="s">
        <v>321</v>
      </c>
      <c r="E236" s="16" t="s">
        <v>334</v>
      </c>
      <c r="F236" s="16"/>
      <c r="G236" s="16"/>
      <c r="H236" s="16">
        <v>71588933</v>
      </c>
      <c r="I236" s="16" t="s">
        <v>116</v>
      </c>
      <c r="J236" s="16" t="s">
        <v>156</v>
      </c>
      <c r="K236" s="16"/>
      <c r="L236" s="16" t="s">
        <v>117</v>
      </c>
      <c r="M236" s="16" t="s">
        <v>28</v>
      </c>
      <c r="N236" s="16" t="str">
        <f>VLOOKUP(A236,[1]Hoja1!$A:$I,9,0)</f>
        <v>ORIENTE</v>
      </c>
      <c r="O236" s="16" t="s">
        <v>313</v>
      </c>
      <c r="P236" s="19">
        <v>45909</v>
      </c>
      <c r="Q236" s="16"/>
      <c r="R236" s="16" t="s">
        <v>340</v>
      </c>
      <c r="S236" s="16" t="s">
        <v>723</v>
      </c>
      <c r="T236" s="16" t="s">
        <v>529</v>
      </c>
      <c r="U236" s="12">
        <f t="shared" si="50"/>
        <v>0</v>
      </c>
      <c r="V236" s="11" t="str">
        <f t="shared" si="59"/>
        <v/>
      </c>
      <c r="W236" s="12">
        <f t="shared" si="51"/>
        <v>0</v>
      </c>
      <c r="X236" s="12">
        <f t="shared" ca="1" si="52"/>
        <v>45945</v>
      </c>
      <c r="Y236" s="12">
        <f ca="1">+NETWORKDAYS.INTL(G236,NOW(),1)-MOD(H236,1)</f>
        <v>32817</v>
      </c>
      <c r="Z236" s="12">
        <f t="shared" ca="1" si="53"/>
        <v>13128</v>
      </c>
      <c r="AA236" s="12">
        <f t="shared" ca="1" si="54"/>
        <v>32817</v>
      </c>
      <c r="AB236" s="12">
        <f t="shared" ca="1" si="55"/>
        <v>32817</v>
      </c>
      <c r="AC236" s="13" t="e">
        <f t="shared" ca="1" si="56"/>
        <v>#VALUE!</v>
      </c>
      <c r="AD236" s="10" t="str">
        <f t="shared" ca="1" si="57"/>
        <v>VENCIDO</v>
      </c>
    </row>
    <row r="237" spans="1:30" x14ac:dyDescent="0.25">
      <c r="A237" s="10">
        <v>23530343</v>
      </c>
      <c r="B237" s="10" t="e">
        <f>VLOOKUP(A237,'INGRESO DIARIO'!A:A,1,0)</f>
        <v>#N/A</v>
      </c>
      <c r="C237" s="10">
        <v>1</v>
      </c>
      <c r="D237" s="17" t="s">
        <v>191</v>
      </c>
      <c r="E237" s="17" t="s">
        <v>334</v>
      </c>
      <c r="F237" s="18">
        <v>45903.479583333334</v>
      </c>
      <c r="G237" s="18">
        <v>45903.479641203703</v>
      </c>
      <c r="H237" s="17">
        <v>800093117</v>
      </c>
      <c r="I237" s="17" t="s">
        <v>192</v>
      </c>
      <c r="J237" s="17" t="s">
        <v>282</v>
      </c>
      <c r="K237" s="17" t="s">
        <v>163</v>
      </c>
      <c r="L237" s="17" t="s">
        <v>193</v>
      </c>
      <c r="M237" s="17" t="s">
        <v>24</v>
      </c>
      <c r="N237" s="17" t="str">
        <f>VLOOKUP(A237,[1]Hoja1!$A:$I,9,0)</f>
        <v>OCCIDENTE</v>
      </c>
      <c r="O237" s="17" t="s">
        <v>313</v>
      </c>
      <c r="P237" s="22">
        <v>45908</v>
      </c>
      <c r="Q237" s="17" t="s">
        <v>340</v>
      </c>
      <c r="R237" s="17" t="s">
        <v>340</v>
      </c>
      <c r="S237" s="17" t="s">
        <v>723</v>
      </c>
      <c r="T237" s="26"/>
      <c r="U237" s="12">
        <f t="shared" si="50"/>
        <v>0</v>
      </c>
      <c r="V237" s="11">
        <f t="shared" si="59"/>
        <v>45908.479641203703</v>
      </c>
      <c r="W237" s="12">
        <f t="shared" si="51"/>
        <v>5</v>
      </c>
      <c r="X237" s="12">
        <f t="shared" ca="1" si="52"/>
        <v>41.520358796296932</v>
      </c>
      <c r="Y237" s="12">
        <f ca="1">+NETWORKDAYS.INTL(F237,NOW(),1)-MOD(G237,1)</f>
        <v>29.520358796296932</v>
      </c>
      <c r="Z237" s="12">
        <f t="shared" ca="1" si="53"/>
        <v>12</v>
      </c>
      <c r="AA237" s="12">
        <f t="shared" ca="1" si="54"/>
        <v>29.520358796296932</v>
      </c>
      <c r="AB237" s="12">
        <f t="shared" ca="1" si="55"/>
        <v>24.520358796296932</v>
      </c>
      <c r="AC237" s="13">
        <f t="shared" ca="1" si="56"/>
        <v>-34.520358796296932</v>
      </c>
      <c r="AD237" s="10" t="str">
        <f t="shared" ca="1" si="57"/>
        <v>VENCIDO</v>
      </c>
    </row>
    <row r="238" spans="1:30" x14ac:dyDescent="0.25">
      <c r="A238" s="15">
        <v>23526735</v>
      </c>
      <c r="B238" s="10" t="e">
        <f>VLOOKUP(A238,'INGRESO DIARIO'!A:A,1,0)</f>
        <v>#N/A</v>
      </c>
      <c r="C238" s="10"/>
      <c r="D238" s="20" t="s">
        <v>317</v>
      </c>
      <c r="E238" s="16" t="s">
        <v>334</v>
      </c>
      <c r="F238" s="16"/>
      <c r="G238" s="16"/>
      <c r="H238" s="16">
        <v>900700190</v>
      </c>
      <c r="I238" s="16" t="s">
        <v>74</v>
      </c>
      <c r="J238" s="16" t="s">
        <v>141</v>
      </c>
      <c r="K238" s="16" t="s">
        <v>27</v>
      </c>
      <c r="L238" s="16" t="s">
        <v>75</v>
      </c>
      <c r="M238" s="16" t="s">
        <v>28</v>
      </c>
      <c r="N238" s="16" t="str">
        <f>VLOOKUP(A238,[1]Hoja1!$A:$I,9,0)</f>
        <v>OCCIDENTE</v>
      </c>
      <c r="O238" s="16" t="s">
        <v>313</v>
      </c>
      <c r="P238" s="19">
        <v>45908</v>
      </c>
      <c r="Q238" s="16" t="s">
        <v>340</v>
      </c>
      <c r="R238" s="16" t="s">
        <v>340</v>
      </c>
      <c r="S238" s="16" t="s">
        <v>723</v>
      </c>
      <c r="T238" s="16" t="s">
        <v>529</v>
      </c>
      <c r="U238" s="12">
        <f t="shared" si="50"/>
        <v>0</v>
      </c>
      <c r="V238" s="11" t="str">
        <f t="shared" si="59"/>
        <v/>
      </c>
      <c r="W238" s="12">
        <f t="shared" si="51"/>
        <v>0</v>
      </c>
      <c r="X238" s="12">
        <f t="shared" ca="1" si="52"/>
        <v>45945</v>
      </c>
      <c r="Y238" s="12">
        <f ca="1">+NETWORKDAYS.INTL(G238,NOW(),1)-MOD(H238,1)</f>
        <v>32817</v>
      </c>
      <c r="Z238" s="12">
        <f t="shared" ca="1" si="53"/>
        <v>13128</v>
      </c>
      <c r="AA238" s="12">
        <f t="shared" ca="1" si="54"/>
        <v>32817</v>
      </c>
      <c r="AB238" s="12">
        <f t="shared" ca="1" si="55"/>
        <v>32817</v>
      </c>
      <c r="AC238" s="13" t="e">
        <f t="shared" ca="1" si="56"/>
        <v>#VALUE!</v>
      </c>
      <c r="AD238" s="10" t="str">
        <f t="shared" ca="1" si="57"/>
        <v>VENCIDO</v>
      </c>
    </row>
    <row r="239" spans="1:30" x14ac:dyDescent="0.25">
      <c r="A239" s="15">
        <v>23527173</v>
      </c>
      <c r="B239" s="10" t="e">
        <f>VLOOKUP(A239,'INGRESO DIARIO'!A:A,1,0)</f>
        <v>#N/A</v>
      </c>
      <c r="C239" s="10"/>
      <c r="D239" s="16" t="s">
        <v>88</v>
      </c>
      <c r="E239" s="16" t="s">
        <v>334</v>
      </c>
      <c r="F239" s="16"/>
      <c r="G239" s="16"/>
      <c r="H239" s="16">
        <v>1128472133</v>
      </c>
      <c r="I239" s="16" t="s">
        <v>87</v>
      </c>
      <c r="J239" s="16" t="s">
        <v>145</v>
      </c>
      <c r="K239" s="16" t="s">
        <v>27</v>
      </c>
      <c r="L239" s="16" t="s">
        <v>89</v>
      </c>
      <c r="M239" s="16" t="s">
        <v>28</v>
      </c>
      <c r="N239" s="16" t="str">
        <f>VLOOKUP(A239,[1]Hoja1!$A:$I,9,0)</f>
        <v>OCCIDENTE</v>
      </c>
      <c r="O239" s="16" t="s">
        <v>313</v>
      </c>
      <c r="P239" s="19">
        <v>45908</v>
      </c>
      <c r="Q239" s="16" t="s">
        <v>340</v>
      </c>
      <c r="R239" s="16" t="s">
        <v>340</v>
      </c>
      <c r="S239" s="16" t="s">
        <v>723</v>
      </c>
      <c r="T239" s="16" t="s">
        <v>529</v>
      </c>
      <c r="U239" s="12">
        <f t="shared" si="50"/>
        <v>0</v>
      </c>
      <c r="V239" s="11" t="str">
        <f t="shared" si="59"/>
        <v/>
      </c>
      <c r="W239" s="12">
        <f t="shared" si="51"/>
        <v>0</v>
      </c>
      <c r="X239" s="12">
        <f t="shared" ca="1" si="52"/>
        <v>45945</v>
      </c>
      <c r="Y239" s="12">
        <f ca="1">+NETWORKDAYS.INTL(G239,NOW(),1)-MOD(H239,1)</f>
        <v>32817</v>
      </c>
      <c r="Z239" s="12">
        <f t="shared" ca="1" si="53"/>
        <v>13128</v>
      </c>
      <c r="AA239" s="12">
        <f t="shared" ca="1" si="54"/>
        <v>32817</v>
      </c>
      <c r="AB239" s="12">
        <f t="shared" ca="1" si="55"/>
        <v>32817</v>
      </c>
      <c r="AC239" s="13" t="e">
        <f t="shared" ca="1" si="56"/>
        <v>#VALUE!</v>
      </c>
      <c r="AD239" s="10" t="str">
        <f t="shared" ca="1" si="57"/>
        <v>VENCIDO</v>
      </c>
    </row>
    <row r="240" spans="1:30" x14ac:dyDescent="0.25">
      <c r="A240" s="15">
        <v>23527819</v>
      </c>
      <c r="B240" s="10" t="e">
        <f>VLOOKUP(A240,'INGRESO DIARIO'!A:A,1,0)</f>
        <v>#N/A</v>
      </c>
      <c r="C240" s="10"/>
      <c r="D240" s="20" t="s">
        <v>319</v>
      </c>
      <c r="E240" s="16" t="s">
        <v>334</v>
      </c>
      <c r="F240" s="16"/>
      <c r="G240" s="16"/>
      <c r="H240" s="16">
        <v>70694228</v>
      </c>
      <c r="I240" s="16" t="s">
        <v>106</v>
      </c>
      <c r="J240" s="16" t="s">
        <v>152</v>
      </c>
      <c r="K240" s="16" t="s">
        <v>27</v>
      </c>
      <c r="L240" s="16" t="s">
        <v>107</v>
      </c>
      <c r="M240" s="16" t="s">
        <v>28</v>
      </c>
      <c r="N240" s="16" t="str">
        <f>VLOOKUP(A240,[1]Hoja1!$A:$I,9,0)</f>
        <v>ORIENTE</v>
      </c>
      <c r="O240" s="16" t="s">
        <v>313</v>
      </c>
      <c r="P240" s="19">
        <v>45908</v>
      </c>
      <c r="Q240" s="16" t="s">
        <v>340</v>
      </c>
      <c r="R240" s="16" t="s">
        <v>340</v>
      </c>
      <c r="S240" s="16" t="s">
        <v>723</v>
      </c>
      <c r="T240" s="16" t="s">
        <v>529</v>
      </c>
      <c r="U240" s="12">
        <f t="shared" si="50"/>
        <v>0</v>
      </c>
      <c r="V240" s="11" t="str">
        <f t="shared" si="59"/>
        <v/>
      </c>
      <c r="W240" s="12">
        <f t="shared" si="51"/>
        <v>0</v>
      </c>
      <c r="X240" s="12">
        <f t="shared" ca="1" si="52"/>
        <v>45945</v>
      </c>
      <c r="Y240" s="12">
        <f ca="1">+NETWORKDAYS.INTL(G240,NOW(),1)-MOD(H240,1)</f>
        <v>32817</v>
      </c>
      <c r="Z240" s="12">
        <f t="shared" ca="1" si="53"/>
        <v>13128</v>
      </c>
      <c r="AA240" s="12">
        <f t="shared" ca="1" si="54"/>
        <v>32817</v>
      </c>
      <c r="AB240" s="12">
        <f t="shared" ca="1" si="55"/>
        <v>32817</v>
      </c>
      <c r="AC240" s="13" t="e">
        <f t="shared" ca="1" si="56"/>
        <v>#VALUE!</v>
      </c>
      <c r="AD240" s="10" t="str">
        <f t="shared" ca="1" si="57"/>
        <v>VENCIDO</v>
      </c>
    </row>
    <row r="241" spans="1:30" x14ac:dyDescent="0.25">
      <c r="A241" s="15">
        <v>23528342</v>
      </c>
      <c r="B241" s="10" t="e">
        <f>VLOOKUP(A241,'INGRESO DIARIO'!A:A,1,0)</f>
        <v>#N/A</v>
      </c>
      <c r="C241" s="10"/>
      <c r="D241" s="20" t="s">
        <v>322</v>
      </c>
      <c r="E241" s="16" t="s">
        <v>334</v>
      </c>
      <c r="F241" s="16"/>
      <c r="G241" s="16"/>
      <c r="H241" s="16">
        <v>900384002</v>
      </c>
      <c r="I241" s="16" t="s">
        <v>118</v>
      </c>
      <c r="J241" s="16" t="s">
        <v>157</v>
      </c>
      <c r="K241" s="16"/>
      <c r="L241" s="16" t="s">
        <v>119</v>
      </c>
      <c r="M241" s="16" t="s">
        <v>28</v>
      </c>
      <c r="N241" s="16" t="str">
        <f>VLOOKUP(A241,[1]Hoja1!$A:$I,9,0)</f>
        <v>ORIENTE</v>
      </c>
      <c r="O241" s="16" t="s">
        <v>313</v>
      </c>
      <c r="P241" s="19">
        <v>45908</v>
      </c>
      <c r="Q241" s="16" t="s">
        <v>340</v>
      </c>
      <c r="R241" s="16" t="s">
        <v>340</v>
      </c>
      <c r="S241" s="16" t="s">
        <v>723</v>
      </c>
      <c r="T241" s="16" t="s">
        <v>529</v>
      </c>
      <c r="U241" s="12">
        <f t="shared" si="50"/>
        <v>0</v>
      </c>
      <c r="V241" s="11" t="str">
        <f t="shared" si="59"/>
        <v/>
      </c>
      <c r="W241" s="12">
        <f t="shared" si="51"/>
        <v>0</v>
      </c>
      <c r="X241" s="12">
        <f t="shared" ca="1" si="52"/>
        <v>45945</v>
      </c>
      <c r="Y241" s="12">
        <f ca="1">+NETWORKDAYS.INTL(G241,NOW(),1)-MOD(H241,1)</f>
        <v>32817</v>
      </c>
      <c r="Z241" s="12">
        <f t="shared" ca="1" si="53"/>
        <v>13128</v>
      </c>
      <c r="AA241" s="12">
        <f t="shared" ca="1" si="54"/>
        <v>32817</v>
      </c>
      <c r="AB241" s="12">
        <f t="shared" ca="1" si="55"/>
        <v>32817</v>
      </c>
      <c r="AC241" s="13" t="e">
        <f t="shared" ca="1" si="56"/>
        <v>#VALUE!</v>
      </c>
      <c r="AD241" s="10" t="str">
        <f t="shared" ca="1" si="57"/>
        <v>VENCIDO</v>
      </c>
    </row>
    <row r="242" spans="1:30" x14ac:dyDescent="0.25">
      <c r="A242" s="10">
        <v>23528952</v>
      </c>
      <c r="B242" s="10" t="e">
        <f>VLOOKUP(A242,'INGRESO DIARIO'!A:A,1,0)</f>
        <v>#N/A</v>
      </c>
      <c r="C242" s="10">
        <v>1</v>
      </c>
      <c r="D242" s="21" t="s">
        <v>325</v>
      </c>
      <c r="E242" s="17" t="s">
        <v>334</v>
      </c>
      <c r="F242" s="18">
        <v>45902.533368055556</v>
      </c>
      <c r="G242" s="18">
        <v>45902.533402777779</v>
      </c>
      <c r="H242" s="17">
        <v>1152456420</v>
      </c>
      <c r="I242" s="17" t="s">
        <v>175</v>
      </c>
      <c r="J242" s="17" t="s">
        <v>276</v>
      </c>
      <c r="K242" s="17" t="s">
        <v>163</v>
      </c>
      <c r="L242" s="17" t="s">
        <v>176</v>
      </c>
      <c r="M242" s="17" t="s">
        <v>24</v>
      </c>
      <c r="N242" s="17" t="s">
        <v>342</v>
      </c>
      <c r="O242" s="17" t="s">
        <v>313</v>
      </c>
      <c r="P242" s="22">
        <v>45908</v>
      </c>
      <c r="Q242" s="17" t="s">
        <v>340</v>
      </c>
      <c r="R242" s="17" t="s">
        <v>340</v>
      </c>
      <c r="S242" s="17" t="s">
        <v>723</v>
      </c>
      <c r="T242" s="26"/>
      <c r="U242" s="12">
        <f t="shared" si="50"/>
        <v>0</v>
      </c>
      <c r="V242" s="11">
        <f t="shared" si="59"/>
        <v>45907.533402777779</v>
      </c>
      <c r="W242" s="12">
        <f t="shared" si="51"/>
        <v>5</v>
      </c>
      <c r="X242" s="12">
        <f t="shared" ca="1" si="52"/>
        <v>42.466597222221026</v>
      </c>
      <c r="Y242" s="12">
        <f t="shared" ref="Y242:Y247" ca="1" si="60">+NETWORKDAYS.INTL(F242,NOW(),1)-MOD(G242,1)</f>
        <v>30.466597222221026</v>
      </c>
      <c r="Z242" s="12">
        <f t="shared" ca="1" si="53"/>
        <v>12</v>
      </c>
      <c r="AA242" s="12">
        <f t="shared" ca="1" si="54"/>
        <v>30.466597222221026</v>
      </c>
      <c r="AB242" s="12">
        <f t="shared" ca="1" si="55"/>
        <v>25.466597222221026</v>
      </c>
      <c r="AC242" s="13">
        <f t="shared" ca="1" si="56"/>
        <v>-35.466597222221026</v>
      </c>
      <c r="AD242" s="10" t="str">
        <f t="shared" ca="1" si="57"/>
        <v>VENCIDO</v>
      </c>
    </row>
    <row r="243" spans="1:30" x14ac:dyDescent="0.25">
      <c r="A243" s="10">
        <v>23529306</v>
      </c>
      <c r="B243" s="10" t="e">
        <f>VLOOKUP(A243,'INGRESO DIARIO'!A:A,1,0)</f>
        <v>#N/A</v>
      </c>
      <c r="C243" s="10">
        <v>1</v>
      </c>
      <c r="D243" s="17" t="s">
        <v>194</v>
      </c>
      <c r="E243" s="17" t="s">
        <v>334</v>
      </c>
      <c r="F243" s="18">
        <v>45902.651805555557</v>
      </c>
      <c r="G243" s="18">
        <v>45902.65184027778</v>
      </c>
      <c r="H243" s="17">
        <v>43978757</v>
      </c>
      <c r="I243" s="17" t="s">
        <v>195</v>
      </c>
      <c r="J243" s="17" t="s">
        <v>283</v>
      </c>
      <c r="K243" s="17" t="s">
        <v>163</v>
      </c>
      <c r="L243" s="17" t="s">
        <v>196</v>
      </c>
      <c r="M243" s="17" t="s">
        <v>24</v>
      </c>
      <c r="N243" s="17" t="str">
        <f>VLOOKUP(A243,[1]Hoja1!$A:$I,9,0)</f>
        <v>OCCIDENTE</v>
      </c>
      <c r="O243" s="17" t="s">
        <v>313</v>
      </c>
      <c r="P243" s="22">
        <v>45906</v>
      </c>
      <c r="Q243" s="17" t="s">
        <v>340</v>
      </c>
      <c r="R243" s="17" t="s">
        <v>340</v>
      </c>
      <c r="S243" s="17" t="s">
        <v>723</v>
      </c>
      <c r="T243" s="26"/>
      <c r="U243" s="12">
        <f t="shared" si="50"/>
        <v>0</v>
      </c>
      <c r="V243" s="11">
        <f t="shared" si="59"/>
        <v>45907.65184027778</v>
      </c>
      <c r="W243" s="12">
        <f t="shared" si="51"/>
        <v>5</v>
      </c>
      <c r="X243" s="12">
        <f t="shared" ca="1" si="52"/>
        <v>42.348159722219862</v>
      </c>
      <c r="Y243" s="12">
        <f t="shared" ca="1" si="60"/>
        <v>30.348159722219862</v>
      </c>
      <c r="Z243" s="12">
        <f t="shared" ca="1" si="53"/>
        <v>12</v>
      </c>
      <c r="AA243" s="12">
        <f t="shared" ca="1" si="54"/>
        <v>30.348159722219862</v>
      </c>
      <c r="AB243" s="12">
        <f t="shared" ca="1" si="55"/>
        <v>25.348159722219862</v>
      </c>
      <c r="AC243" s="13">
        <f t="shared" ca="1" si="56"/>
        <v>-35.348159722219862</v>
      </c>
      <c r="AD243" s="10" t="str">
        <f t="shared" ca="1" si="57"/>
        <v>VENCIDO</v>
      </c>
    </row>
    <row r="244" spans="1:30" x14ac:dyDescent="0.25">
      <c r="A244" s="10">
        <v>23531704</v>
      </c>
      <c r="B244" s="10" t="e">
        <f>VLOOKUP(A244,'INGRESO DIARIO'!A:A,1,0)</f>
        <v>#N/A</v>
      </c>
      <c r="C244" s="10">
        <v>1</v>
      </c>
      <c r="D244" s="17" t="s">
        <v>197</v>
      </c>
      <c r="E244" s="17" t="s">
        <v>334</v>
      </c>
      <c r="F244" s="18">
        <v>45904.615717592591</v>
      </c>
      <c r="G244" s="18">
        <v>45904.615810185183</v>
      </c>
      <c r="H244" s="17">
        <v>98553466</v>
      </c>
      <c r="I244" s="17" t="s">
        <v>198</v>
      </c>
      <c r="J244" s="17" t="s">
        <v>284</v>
      </c>
      <c r="K244" s="17" t="s">
        <v>163</v>
      </c>
      <c r="L244" s="17" t="s">
        <v>199</v>
      </c>
      <c r="M244" s="17" t="s">
        <v>24</v>
      </c>
      <c r="N244" s="17" t="str">
        <f>VLOOKUP(A244,[1]Hoja1!$A:$I,9,0)</f>
        <v>OCCIDENTE</v>
      </c>
      <c r="O244" s="17" t="s">
        <v>313</v>
      </c>
      <c r="P244" s="22">
        <v>45906</v>
      </c>
      <c r="Q244" s="17" t="s">
        <v>340</v>
      </c>
      <c r="R244" s="17" t="s">
        <v>340</v>
      </c>
      <c r="S244" s="17" t="s">
        <v>723</v>
      </c>
      <c r="T244" s="26"/>
      <c r="U244" s="12">
        <f t="shared" si="50"/>
        <v>0</v>
      </c>
      <c r="V244" s="11">
        <f t="shared" si="59"/>
        <v>45909.615810185183</v>
      </c>
      <c r="W244" s="12">
        <f t="shared" si="51"/>
        <v>5</v>
      </c>
      <c r="X244" s="12">
        <f t="shared" ca="1" si="52"/>
        <v>40.384189814816636</v>
      </c>
      <c r="Y244" s="12">
        <f t="shared" ca="1" si="60"/>
        <v>28.384189814816636</v>
      </c>
      <c r="Z244" s="12">
        <f t="shared" ca="1" si="53"/>
        <v>12</v>
      </c>
      <c r="AA244" s="12">
        <f t="shared" ca="1" si="54"/>
        <v>28.384189814816636</v>
      </c>
      <c r="AB244" s="12">
        <f t="shared" ca="1" si="55"/>
        <v>23.384189814816636</v>
      </c>
      <c r="AC244" s="13">
        <f t="shared" ca="1" si="56"/>
        <v>-33.384189814816636</v>
      </c>
      <c r="AD244" s="10" t="str">
        <f t="shared" ca="1" si="57"/>
        <v>VENCIDO</v>
      </c>
    </row>
    <row r="245" spans="1:30" x14ac:dyDescent="0.25">
      <c r="A245" s="10">
        <v>23530734</v>
      </c>
      <c r="B245" s="10" t="e">
        <f>VLOOKUP(A245,'INGRESO DIARIO'!A:A,1,0)</f>
        <v>#N/A</v>
      </c>
      <c r="C245" s="10">
        <v>1</v>
      </c>
      <c r="D245" s="21" t="s">
        <v>326</v>
      </c>
      <c r="E245" s="17" t="s">
        <v>334</v>
      </c>
      <c r="F245" s="18">
        <v>45903.712465277778</v>
      </c>
      <c r="G245" s="18">
        <v>45903.712488425925</v>
      </c>
      <c r="H245" s="17">
        <v>71717536</v>
      </c>
      <c r="I245" s="17" t="s">
        <v>206</v>
      </c>
      <c r="J245" s="17" t="s">
        <v>287</v>
      </c>
      <c r="K245" s="17" t="s">
        <v>163</v>
      </c>
      <c r="L245" s="17" t="s">
        <v>207</v>
      </c>
      <c r="M245" s="17" t="s">
        <v>24</v>
      </c>
      <c r="N245" s="17" t="str">
        <f>VLOOKUP(A245,[1]Hoja1!$A:$I,9,0)</f>
        <v>OCCIDENTE</v>
      </c>
      <c r="O245" s="17" t="s">
        <v>313</v>
      </c>
      <c r="P245" s="22">
        <v>45906</v>
      </c>
      <c r="Q245" s="17" t="s">
        <v>340</v>
      </c>
      <c r="R245" s="17" t="s">
        <v>340</v>
      </c>
      <c r="S245" s="17" t="s">
        <v>723</v>
      </c>
      <c r="T245" s="26"/>
      <c r="U245" s="12">
        <f t="shared" si="50"/>
        <v>0</v>
      </c>
      <c r="V245" s="11">
        <f t="shared" si="59"/>
        <v>45908.712488425925</v>
      </c>
      <c r="W245" s="12">
        <f t="shared" si="51"/>
        <v>5</v>
      </c>
      <c r="X245" s="12">
        <f t="shared" ca="1" si="52"/>
        <v>41.287511574075324</v>
      </c>
      <c r="Y245" s="12">
        <f t="shared" ca="1" si="60"/>
        <v>29.287511574075324</v>
      </c>
      <c r="Z245" s="12">
        <f t="shared" ca="1" si="53"/>
        <v>12</v>
      </c>
      <c r="AA245" s="12">
        <f t="shared" ca="1" si="54"/>
        <v>29.287511574075324</v>
      </c>
      <c r="AB245" s="12">
        <f t="shared" ca="1" si="55"/>
        <v>24.287511574075324</v>
      </c>
      <c r="AC245" s="13">
        <f t="shared" ca="1" si="56"/>
        <v>-34.287511574075324</v>
      </c>
      <c r="AD245" s="10" t="str">
        <f t="shared" ca="1" si="57"/>
        <v>VENCIDO</v>
      </c>
    </row>
    <row r="246" spans="1:30" x14ac:dyDescent="0.25">
      <c r="A246" s="10">
        <v>23528835</v>
      </c>
      <c r="B246" s="10" t="e">
        <f>VLOOKUP(A246,'INGRESO DIARIO'!A:A,1,0)</f>
        <v>#N/A</v>
      </c>
      <c r="C246" s="10">
        <v>1</v>
      </c>
      <c r="D246" s="21" t="s">
        <v>327</v>
      </c>
      <c r="E246" s="17" t="s">
        <v>334</v>
      </c>
      <c r="F246" s="18">
        <v>45902.457951388889</v>
      </c>
      <c r="G246" s="18">
        <v>45902.457986111112</v>
      </c>
      <c r="H246" s="17">
        <v>1044501444</v>
      </c>
      <c r="I246" s="17" t="s">
        <v>208</v>
      </c>
      <c r="J246" s="17" t="s">
        <v>288</v>
      </c>
      <c r="K246" s="17" t="s">
        <v>163</v>
      </c>
      <c r="L246" s="17" t="s">
        <v>209</v>
      </c>
      <c r="M246" s="17" t="s">
        <v>24</v>
      </c>
      <c r="N246" s="17" t="str">
        <f>VLOOKUP(A246,[1]Hoja1!$A:$I,9,0)</f>
        <v>OCCIDENTE</v>
      </c>
      <c r="O246" s="17" t="s">
        <v>313</v>
      </c>
      <c r="P246" s="22">
        <v>45906</v>
      </c>
      <c r="Q246" s="17" t="s">
        <v>340</v>
      </c>
      <c r="R246" s="17" t="s">
        <v>340</v>
      </c>
      <c r="S246" s="17" t="s">
        <v>723</v>
      </c>
      <c r="T246" s="26"/>
      <c r="U246" s="12">
        <f t="shared" si="50"/>
        <v>0</v>
      </c>
      <c r="V246" s="11">
        <f t="shared" si="59"/>
        <v>45907.457986111112</v>
      </c>
      <c r="W246" s="12">
        <f t="shared" si="51"/>
        <v>5</v>
      </c>
      <c r="X246" s="12">
        <f t="shared" ca="1" si="52"/>
        <v>42.542013888887595</v>
      </c>
      <c r="Y246" s="12">
        <f t="shared" ca="1" si="60"/>
        <v>30.542013888887595</v>
      </c>
      <c r="Z246" s="12">
        <f t="shared" ca="1" si="53"/>
        <v>12</v>
      </c>
      <c r="AA246" s="12">
        <f t="shared" ca="1" si="54"/>
        <v>30.542013888887595</v>
      </c>
      <c r="AB246" s="12">
        <f t="shared" ca="1" si="55"/>
        <v>25.542013888887595</v>
      </c>
      <c r="AC246" s="13">
        <f t="shared" ca="1" si="56"/>
        <v>-35.542013888887595</v>
      </c>
      <c r="AD246" s="10" t="str">
        <f t="shared" ca="1" si="57"/>
        <v>VENCIDO</v>
      </c>
    </row>
    <row r="247" spans="1:30" x14ac:dyDescent="0.25">
      <c r="A247" s="10">
        <v>23532333</v>
      </c>
      <c r="B247" s="10" t="e">
        <f>VLOOKUP(A247,'INGRESO DIARIO'!A:A,1,0)</f>
        <v>#N/A</v>
      </c>
      <c r="C247" s="10">
        <v>1</v>
      </c>
      <c r="D247" s="21" t="s">
        <v>329</v>
      </c>
      <c r="E247" s="17" t="s">
        <v>334</v>
      </c>
      <c r="F247" s="18">
        <v>45905.449120370373</v>
      </c>
      <c r="G247" s="18">
        <v>45905.491886574076</v>
      </c>
      <c r="H247" s="17">
        <v>1017130173</v>
      </c>
      <c r="I247" s="17" t="s">
        <v>214</v>
      </c>
      <c r="J247" s="17" t="s">
        <v>291</v>
      </c>
      <c r="K247" s="17" t="s">
        <v>163</v>
      </c>
      <c r="L247" s="17" t="s">
        <v>215</v>
      </c>
      <c r="M247" s="17" t="s">
        <v>24</v>
      </c>
      <c r="N247" s="17" t="str">
        <f>VLOOKUP(A247,[1]Hoja1!$A:$I,9,0)</f>
        <v>OCCIDENTE</v>
      </c>
      <c r="O247" s="17" t="s">
        <v>313</v>
      </c>
      <c r="P247" s="22">
        <v>45906</v>
      </c>
      <c r="Q247" s="17" t="s">
        <v>340</v>
      </c>
      <c r="R247" s="17" t="s">
        <v>340</v>
      </c>
      <c r="S247" s="17" t="s">
        <v>723</v>
      </c>
      <c r="T247" s="26"/>
      <c r="U247" s="12">
        <f t="shared" si="50"/>
        <v>0</v>
      </c>
      <c r="V247" s="11">
        <f t="shared" si="59"/>
        <v>45910.491886574076</v>
      </c>
      <c r="W247" s="12">
        <f t="shared" si="51"/>
        <v>5</v>
      </c>
      <c r="X247" s="12">
        <f t="shared" ca="1" si="52"/>
        <v>39.508113425923511</v>
      </c>
      <c r="Y247" s="12">
        <f t="shared" ca="1" si="60"/>
        <v>27.508113425923511</v>
      </c>
      <c r="Z247" s="12">
        <f t="shared" ca="1" si="53"/>
        <v>12</v>
      </c>
      <c r="AA247" s="12">
        <f t="shared" ca="1" si="54"/>
        <v>27.508113425923511</v>
      </c>
      <c r="AB247" s="12">
        <f t="shared" ca="1" si="55"/>
        <v>22.508113425923511</v>
      </c>
      <c r="AC247" s="13">
        <f t="shared" ca="1" si="56"/>
        <v>-32.508113425923511</v>
      </c>
      <c r="AD247" s="10" t="str">
        <f t="shared" ca="1" si="57"/>
        <v>VENCIDO</v>
      </c>
    </row>
    <row r="248" spans="1:30" x14ac:dyDescent="0.25">
      <c r="A248" s="15">
        <v>23526318</v>
      </c>
      <c r="B248" s="10" t="e">
        <f>VLOOKUP(A248,'INGRESO DIARIO'!A:A,1,0)</f>
        <v>#N/A</v>
      </c>
      <c r="C248" s="10"/>
      <c r="D248" s="16" t="s">
        <v>62</v>
      </c>
      <c r="E248" s="16" t="s">
        <v>334</v>
      </c>
      <c r="F248" s="16"/>
      <c r="G248" s="16"/>
      <c r="H248" s="16">
        <v>901874343</v>
      </c>
      <c r="I248" s="16" t="s">
        <v>61</v>
      </c>
      <c r="J248" s="16" t="s">
        <v>137</v>
      </c>
      <c r="K248" s="16" t="s">
        <v>27</v>
      </c>
      <c r="L248" s="16" t="s">
        <v>63</v>
      </c>
      <c r="M248" s="16" t="s">
        <v>28</v>
      </c>
      <c r="N248" s="16" t="str">
        <f>VLOOKUP(A248,[1]Hoja1!$A:$I,9,0)</f>
        <v>OCCIDENTE</v>
      </c>
      <c r="O248" s="16" t="s">
        <v>313</v>
      </c>
      <c r="P248" s="19">
        <v>45906</v>
      </c>
      <c r="Q248" s="16" t="s">
        <v>340</v>
      </c>
      <c r="R248" s="16" t="s">
        <v>340</v>
      </c>
      <c r="S248" s="16" t="s">
        <v>723</v>
      </c>
      <c r="T248" s="16" t="s">
        <v>529</v>
      </c>
      <c r="U248" s="12">
        <f t="shared" si="50"/>
        <v>0</v>
      </c>
      <c r="V248" s="11" t="str">
        <f t="shared" si="59"/>
        <v/>
      </c>
      <c r="W248" s="12">
        <f t="shared" si="51"/>
        <v>0</v>
      </c>
      <c r="X248" s="12">
        <f t="shared" ca="1" si="52"/>
        <v>45945</v>
      </c>
      <c r="Y248" s="12">
        <f t="shared" ref="Y248:Y254" ca="1" si="61">+NETWORKDAYS.INTL(G248,NOW(),1)-MOD(H248,1)</f>
        <v>32817</v>
      </c>
      <c r="Z248" s="12">
        <f t="shared" ca="1" si="53"/>
        <v>13128</v>
      </c>
      <c r="AA248" s="12">
        <f t="shared" ca="1" si="54"/>
        <v>32817</v>
      </c>
      <c r="AB248" s="12">
        <f t="shared" ca="1" si="55"/>
        <v>32817</v>
      </c>
      <c r="AC248" s="13" t="e">
        <f t="shared" ca="1" si="56"/>
        <v>#VALUE!</v>
      </c>
      <c r="AD248" s="10" t="str">
        <f t="shared" ca="1" si="57"/>
        <v>VENCIDO</v>
      </c>
    </row>
    <row r="249" spans="1:30" x14ac:dyDescent="0.25">
      <c r="A249" s="15">
        <v>23527433</v>
      </c>
      <c r="B249" s="10" t="e">
        <f>VLOOKUP(A249,'INGRESO DIARIO'!A:A,1,0)</f>
        <v>#N/A</v>
      </c>
      <c r="C249" s="10"/>
      <c r="D249" s="20" t="s">
        <v>318</v>
      </c>
      <c r="E249" s="16" t="s">
        <v>334</v>
      </c>
      <c r="F249" s="16"/>
      <c r="G249" s="16"/>
      <c r="H249" s="16">
        <v>901874343</v>
      </c>
      <c r="I249" s="16" t="s">
        <v>61</v>
      </c>
      <c r="J249" s="16" t="s">
        <v>146</v>
      </c>
      <c r="K249" s="16" t="s">
        <v>27</v>
      </c>
      <c r="L249" s="16" t="s">
        <v>90</v>
      </c>
      <c r="M249" s="16" t="s">
        <v>28</v>
      </c>
      <c r="N249" s="16" t="str">
        <f>VLOOKUP(A249,[1]Hoja1!$A:$I,9,0)</f>
        <v>OCCIDENTE</v>
      </c>
      <c r="O249" s="16" t="s">
        <v>313</v>
      </c>
      <c r="P249" s="19">
        <v>45906</v>
      </c>
      <c r="Q249" s="16" t="s">
        <v>340</v>
      </c>
      <c r="R249" s="16" t="s">
        <v>340</v>
      </c>
      <c r="S249" s="16" t="s">
        <v>723</v>
      </c>
      <c r="T249" s="16" t="s">
        <v>529</v>
      </c>
      <c r="U249" s="12">
        <f t="shared" si="50"/>
        <v>0</v>
      </c>
      <c r="V249" s="11" t="str">
        <f t="shared" si="59"/>
        <v/>
      </c>
      <c r="W249" s="12">
        <f t="shared" si="51"/>
        <v>0</v>
      </c>
      <c r="X249" s="12">
        <f t="shared" ca="1" si="52"/>
        <v>45945</v>
      </c>
      <c r="Y249" s="12">
        <f t="shared" ca="1" si="61"/>
        <v>32817</v>
      </c>
      <c r="Z249" s="12">
        <f t="shared" ca="1" si="53"/>
        <v>13128</v>
      </c>
      <c r="AA249" s="12">
        <f t="shared" ca="1" si="54"/>
        <v>32817</v>
      </c>
      <c r="AB249" s="12">
        <f t="shared" ca="1" si="55"/>
        <v>32817</v>
      </c>
      <c r="AC249" s="13" t="e">
        <f t="shared" ca="1" si="56"/>
        <v>#VALUE!</v>
      </c>
      <c r="AD249" s="10" t="str">
        <f t="shared" ca="1" si="57"/>
        <v>VENCIDO</v>
      </c>
    </row>
    <row r="250" spans="1:30" x14ac:dyDescent="0.25">
      <c r="A250" s="15">
        <v>23527610</v>
      </c>
      <c r="B250" s="10" t="e">
        <f>VLOOKUP(A250,'INGRESO DIARIO'!A:A,1,0)</f>
        <v>#N/A</v>
      </c>
      <c r="C250" s="10"/>
      <c r="D250" s="16" t="s">
        <v>95</v>
      </c>
      <c r="E250" s="16" t="s">
        <v>334</v>
      </c>
      <c r="F250" s="16"/>
      <c r="G250" s="16"/>
      <c r="H250" s="16">
        <v>1152441808</v>
      </c>
      <c r="I250" s="16" t="s">
        <v>94</v>
      </c>
      <c r="J250" s="16" t="s">
        <v>148</v>
      </c>
      <c r="K250" s="16" t="s">
        <v>27</v>
      </c>
      <c r="L250" s="16" t="s">
        <v>96</v>
      </c>
      <c r="M250" s="16" t="s">
        <v>28</v>
      </c>
      <c r="N250" s="16" t="str">
        <f>VLOOKUP(A250,[1]Hoja1!$A:$I,9,0)</f>
        <v>OCCIDENTE</v>
      </c>
      <c r="O250" s="16" t="s">
        <v>313</v>
      </c>
      <c r="P250" s="19">
        <v>45906</v>
      </c>
      <c r="Q250" s="16" t="s">
        <v>340</v>
      </c>
      <c r="R250" s="16" t="s">
        <v>340</v>
      </c>
      <c r="S250" s="16" t="s">
        <v>723</v>
      </c>
      <c r="T250" s="16" t="s">
        <v>529</v>
      </c>
      <c r="U250" s="12">
        <f t="shared" si="50"/>
        <v>0</v>
      </c>
      <c r="V250" s="11" t="str">
        <f t="shared" si="59"/>
        <v/>
      </c>
      <c r="W250" s="12">
        <f t="shared" si="51"/>
        <v>0</v>
      </c>
      <c r="X250" s="12">
        <f t="shared" ca="1" si="52"/>
        <v>45945</v>
      </c>
      <c r="Y250" s="12">
        <f t="shared" ca="1" si="61"/>
        <v>32817</v>
      </c>
      <c r="Z250" s="12">
        <f t="shared" ca="1" si="53"/>
        <v>13128</v>
      </c>
      <c r="AA250" s="12">
        <f t="shared" ca="1" si="54"/>
        <v>32817</v>
      </c>
      <c r="AB250" s="12">
        <f t="shared" ca="1" si="55"/>
        <v>32817</v>
      </c>
      <c r="AC250" s="13" t="e">
        <f t="shared" ca="1" si="56"/>
        <v>#VALUE!</v>
      </c>
      <c r="AD250" s="10" t="str">
        <f t="shared" ca="1" si="57"/>
        <v>VENCIDO</v>
      </c>
    </row>
    <row r="251" spans="1:30" x14ac:dyDescent="0.25">
      <c r="A251" s="15">
        <v>23527662</v>
      </c>
      <c r="B251" s="10" t="e">
        <f>VLOOKUP(A251,'INGRESO DIARIO'!A:A,1,0)</f>
        <v>#N/A</v>
      </c>
      <c r="C251" s="10"/>
      <c r="D251" s="16" t="s">
        <v>98</v>
      </c>
      <c r="E251" s="16" t="s">
        <v>334</v>
      </c>
      <c r="F251" s="16"/>
      <c r="G251" s="16"/>
      <c r="H251" s="16">
        <v>98553466</v>
      </c>
      <c r="I251" s="16" t="s">
        <v>97</v>
      </c>
      <c r="J251" s="16" t="s">
        <v>149</v>
      </c>
      <c r="K251" s="16" t="s">
        <v>27</v>
      </c>
      <c r="L251" s="16" t="s">
        <v>99</v>
      </c>
      <c r="M251" s="16" t="s">
        <v>28</v>
      </c>
      <c r="N251" s="16" t="str">
        <f>VLOOKUP(A251,[1]Hoja1!$A:$I,9,0)</f>
        <v>OCCIDENTE</v>
      </c>
      <c r="O251" s="16" t="s">
        <v>313</v>
      </c>
      <c r="P251" s="19">
        <v>45906</v>
      </c>
      <c r="Q251" s="16" t="s">
        <v>340</v>
      </c>
      <c r="R251" s="16" t="s">
        <v>340</v>
      </c>
      <c r="S251" s="16" t="s">
        <v>723</v>
      </c>
      <c r="T251" s="16" t="s">
        <v>529</v>
      </c>
      <c r="U251" s="12">
        <f t="shared" si="50"/>
        <v>0</v>
      </c>
      <c r="V251" s="11" t="str">
        <f t="shared" si="59"/>
        <v/>
      </c>
      <c r="W251" s="12">
        <f t="shared" si="51"/>
        <v>0</v>
      </c>
      <c r="X251" s="12">
        <f t="shared" ca="1" si="52"/>
        <v>45945</v>
      </c>
      <c r="Y251" s="12">
        <f t="shared" ca="1" si="61"/>
        <v>32817</v>
      </c>
      <c r="Z251" s="12">
        <f t="shared" ca="1" si="53"/>
        <v>13128</v>
      </c>
      <c r="AA251" s="12">
        <f t="shared" ca="1" si="54"/>
        <v>32817</v>
      </c>
      <c r="AB251" s="12">
        <f t="shared" ca="1" si="55"/>
        <v>32817</v>
      </c>
      <c r="AC251" s="13" t="e">
        <f t="shared" ca="1" si="56"/>
        <v>#VALUE!</v>
      </c>
      <c r="AD251" s="10" t="str">
        <f t="shared" ca="1" si="57"/>
        <v>VENCIDO</v>
      </c>
    </row>
    <row r="252" spans="1:30" x14ac:dyDescent="0.25">
      <c r="A252" s="15">
        <v>23527815</v>
      </c>
      <c r="B252" s="10" t="e">
        <f>VLOOKUP(A252,'INGRESO DIARIO'!A:A,1,0)</f>
        <v>#N/A</v>
      </c>
      <c r="C252" s="10"/>
      <c r="D252" s="16" t="s">
        <v>104</v>
      </c>
      <c r="E252" s="16" t="s">
        <v>334</v>
      </c>
      <c r="F252" s="16"/>
      <c r="G252" s="16"/>
      <c r="H252" s="16">
        <v>901660148</v>
      </c>
      <c r="I252" s="16" t="s">
        <v>103</v>
      </c>
      <c r="J252" s="16" t="s">
        <v>151</v>
      </c>
      <c r="K252" s="16" t="s">
        <v>27</v>
      </c>
      <c r="L252" s="16" t="s">
        <v>105</v>
      </c>
      <c r="M252" s="16" t="s">
        <v>28</v>
      </c>
      <c r="N252" s="16" t="str">
        <f>VLOOKUP(A252,[1]Hoja1!$A:$I,9,0)</f>
        <v>ORIENTE</v>
      </c>
      <c r="O252" s="16" t="s">
        <v>313</v>
      </c>
      <c r="P252" s="19">
        <v>45906</v>
      </c>
      <c r="Q252" s="16" t="s">
        <v>340</v>
      </c>
      <c r="R252" s="16" t="s">
        <v>340</v>
      </c>
      <c r="S252" s="16" t="s">
        <v>723</v>
      </c>
      <c r="T252" s="16" t="s">
        <v>529</v>
      </c>
      <c r="U252" s="12">
        <f t="shared" si="50"/>
        <v>0</v>
      </c>
      <c r="V252" s="11" t="str">
        <f t="shared" si="59"/>
        <v/>
      </c>
      <c r="W252" s="12">
        <f t="shared" si="51"/>
        <v>0</v>
      </c>
      <c r="X252" s="12">
        <f t="shared" ca="1" si="52"/>
        <v>45945</v>
      </c>
      <c r="Y252" s="12">
        <f t="shared" ca="1" si="61"/>
        <v>32817</v>
      </c>
      <c r="Z252" s="12">
        <f t="shared" ca="1" si="53"/>
        <v>13128</v>
      </c>
      <c r="AA252" s="12">
        <f t="shared" ca="1" si="54"/>
        <v>32817</v>
      </c>
      <c r="AB252" s="12">
        <f t="shared" ca="1" si="55"/>
        <v>32817</v>
      </c>
      <c r="AC252" s="13" t="e">
        <f t="shared" ca="1" si="56"/>
        <v>#VALUE!</v>
      </c>
      <c r="AD252" s="10" t="str">
        <f t="shared" ca="1" si="57"/>
        <v>VENCIDO</v>
      </c>
    </row>
    <row r="253" spans="1:30" x14ac:dyDescent="0.25">
      <c r="A253" s="15">
        <v>23528294</v>
      </c>
      <c r="B253" s="10" t="e">
        <f>VLOOKUP(A253,'INGRESO DIARIO'!A:A,1,0)</f>
        <v>#N/A</v>
      </c>
      <c r="C253" s="10"/>
      <c r="D253" s="16" t="s">
        <v>114</v>
      </c>
      <c r="E253" s="16" t="s">
        <v>334</v>
      </c>
      <c r="F253" s="16"/>
      <c r="G253" s="16"/>
      <c r="H253" s="16">
        <v>8359207</v>
      </c>
      <c r="I253" s="16" t="s">
        <v>113</v>
      </c>
      <c r="J253" s="16" t="s">
        <v>155</v>
      </c>
      <c r="K253" s="16"/>
      <c r="L253" s="16" t="s">
        <v>115</v>
      </c>
      <c r="M253" s="16" t="s">
        <v>28</v>
      </c>
      <c r="N253" s="16" t="str">
        <f>VLOOKUP(A253,[1]Hoja1!$A:$I,9,0)</f>
        <v>OCCIDENTE</v>
      </c>
      <c r="O253" s="16" t="s">
        <v>313</v>
      </c>
      <c r="P253" s="19">
        <v>45906</v>
      </c>
      <c r="Q253" s="16" t="s">
        <v>340</v>
      </c>
      <c r="R253" s="16" t="s">
        <v>340</v>
      </c>
      <c r="S253" s="16" t="s">
        <v>723</v>
      </c>
      <c r="T253" s="16" t="s">
        <v>529</v>
      </c>
      <c r="U253" s="12">
        <f t="shared" si="50"/>
        <v>0</v>
      </c>
      <c r="V253" s="11" t="str">
        <f t="shared" si="59"/>
        <v/>
      </c>
      <c r="W253" s="12">
        <f t="shared" si="51"/>
        <v>0</v>
      </c>
      <c r="X253" s="12">
        <f t="shared" ca="1" si="52"/>
        <v>45945</v>
      </c>
      <c r="Y253" s="12">
        <f t="shared" ca="1" si="61"/>
        <v>32817</v>
      </c>
      <c r="Z253" s="12">
        <f t="shared" ca="1" si="53"/>
        <v>13128</v>
      </c>
      <c r="AA253" s="12">
        <f t="shared" ca="1" si="54"/>
        <v>32817</v>
      </c>
      <c r="AB253" s="12">
        <f t="shared" ca="1" si="55"/>
        <v>32817</v>
      </c>
      <c r="AC253" s="13" t="e">
        <f t="shared" ca="1" si="56"/>
        <v>#VALUE!</v>
      </c>
      <c r="AD253" s="10" t="str">
        <f t="shared" ca="1" si="57"/>
        <v>VENCIDO</v>
      </c>
    </row>
    <row r="254" spans="1:30" x14ac:dyDescent="0.25">
      <c r="A254" s="29">
        <v>23525837</v>
      </c>
      <c r="B254" s="10" t="e">
        <f>VLOOKUP(A254,'INGRESO DIARIO'!A:A,1,0)</f>
        <v>#N/A</v>
      </c>
      <c r="C254" s="10"/>
      <c r="D254" s="28" t="s">
        <v>805</v>
      </c>
      <c r="E254" s="26" t="s">
        <v>334</v>
      </c>
      <c r="F254" s="27">
        <v>45897.683969907404</v>
      </c>
      <c r="G254" s="27">
        <v>45897.683993055558</v>
      </c>
      <c r="H254" s="26">
        <v>1152435734</v>
      </c>
      <c r="I254" s="26" t="s">
        <v>741</v>
      </c>
      <c r="J254" s="26" t="s">
        <v>785</v>
      </c>
      <c r="K254" s="26" t="s">
        <v>163</v>
      </c>
      <c r="L254" s="26" t="s">
        <v>742</v>
      </c>
      <c r="M254" s="26" t="s">
        <v>24</v>
      </c>
      <c r="N254" s="26" t="s">
        <v>342</v>
      </c>
      <c r="O254" s="26" t="s">
        <v>313</v>
      </c>
      <c r="P254" s="54">
        <v>45916</v>
      </c>
      <c r="Q254" s="26" t="s">
        <v>161</v>
      </c>
      <c r="R254" s="26" t="s">
        <v>340</v>
      </c>
      <c r="S254" s="26" t="s">
        <v>927</v>
      </c>
      <c r="T254" s="26"/>
      <c r="U254" s="12">
        <f t="shared" si="50"/>
        <v>0</v>
      </c>
      <c r="V254" s="11">
        <f t="shared" si="59"/>
        <v>45902.683993055558</v>
      </c>
      <c r="W254" s="12">
        <f t="shared" si="51"/>
        <v>5</v>
      </c>
      <c r="X254" s="12">
        <f t="shared" ca="1" si="52"/>
        <v>47.316006944442051</v>
      </c>
      <c r="Y254" s="12">
        <f t="shared" ca="1" si="61"/>
        <v>34</v>
      </c>
      <c r="Z254" s="12">
        <f t="shared" ca="1" si="53"/>
        <v>13.316006944442051</v>
      </c>
      <c r="AA254" s="12">
        <f t="shared" ca="1" si="54"/>
        <v>34</v>
      </c>
      <c r="AB254" s="12">
        <f t="shared" ca="1" si="55"/>
        <v>29</v>
      </c>
      <c r="AC254" s="13">
        <f t="shared" ca="1" si="56"/>
        <v>-40.316006944442051</v>
      </c>
      <c r="AD254" s="10" t="str">
        <f t="shared" ca="1" si="57"/>
        <v>VENCIDO</v>
      </c>
    </row>
    <row r="255" spans="1:30" x14ac:dyDescent="0.25">
      <c r="A255" s="63">
        <v>23517981</v>
      </c>
      <c r="B255" s="55" t="e">
        <f>VLOOKUP(A255,'INGRESO DIARIO'!A:A,1,0)</f>
        <v>#N/A</v>
      </c>
      <c r="C255" s="55">
        <v>2</v>
      </c>
      <c r="D255" s="59" t="s">
        <v>478</v>
      </c>
      <c r="E255" s="59" t="s">
        <v>334</v>
      </c>
      <c r="F255" s="64">
        <v>45909.585844907408</v>
      </c>
      <c r="G255" s="64">
        <v>45909.585868055554</v>
      </c>
      <c r="H255" s="59" t="s">
        <v>161</v>
      </c>
      <c r="I255" s="59" t="s">
        <v>161</v>
      </c>
      <c r="J255" s="59" t="s">
        <v>149</v>
      </c>
      <c r="K255" s="59" t="s">
        <v>163</v>
      </c>
      <c r="L255" s="59" t="s">
        <v>479</v>
      </c>
      <c r="M255" s="59" t="s">
        <v>24</v>
      </c>
      <c r="N255" s="59" t="s">
        <v>342</v>
      </c>
      <c r="O255" s="59" t="s">
        <v>313</v>
      </c>
      <c r="P255" s="65">
        <v>45910</v>
      </c>
      <c r="Q255" s="59" t="s">
        <v>161</v>
      </c>
      <c r="R255" s="59" t="s">
        <v>340</v>
      </c>
      <c r="S255" s="56" t="s">
        <v>927</v>
      </c>
      <c r="T255" s="59"/>
      <c r="U255" s="60">
        <f t="shared" si="50"/>
        <v>0</v>
      </c>
      <c r="V255" s="61">
        <f t="shared" si="59"/>
        <v>45914.585868055554</v>
      </c>
      <c r="W255" s="60">
        <f t="shared" si="51"/>
        <v>5</v>
      </c>
      <c r="X255" s="60">
        <f t="shared" ca="1" si="52"/>
        <v>35.414131944446126</v>
      </c>
      <c r="Y255" s="60">
        <f ca="1">+NETWORKDAYS.INTL(F255,NOW(),1)-MOD(G255,1)</f>
        <v>25.414131944446126</v>
      </c>
      <c r="Z255" s="60">
        <f t="shared" ca="1" si="53"/>
        <v>10</v>
      </c>
      <c r="AA255" s="60">
        <f t="shared" ca="1" si="54"/>
        <v>25.414131944446126</v>
      </c>
      <c r="AB255" s="60">
        <f t="shared" ca="1" si="55"/>
        <v>20.414131944446126</v>
      </c>
      <c r="AC255" s="62">
        <f t="shared" ca="1" si="56"/>
        <v>-28.414131944446126</v>
      </c>
      <c r="AD255" s="55" t="str">
        <f t="shared" ca="1" si="57"/>
        <v>VENCIDO</v>
      </c>
    </row>
    <row r="256" spans="1:30" x14ac:dyDescent="0.25">
      <c r="A256" s="55">
        <v>23488027</v>
      </c>
      <c r="B256" s="55" t="e">
        <f>VLOOKUP(A256,'INGRESO DIARIO'!A:A,1,0)</f>
        <v>#N/A</v>
      </c>
      <c r="C256" s="55">
        <v>2</v>
      </c>
      <c r="D256" s="56" t="s">
        <v>216</v>
      </c>
      <c r="E256" s="56" t="s">
        <v>334</v>
      </c>
      <c r="F256" s="57">
        <v>45903.721944444442</v>
      </c>
      <c r="G256" s="57">
        <v>45903.722094907411</v>
      </c>
      <c r="H256" s="56">
        <v>890904996</v>
      </c>
      <c r="I256" s="56" t="s">
        <v>161</v>
      </c>
      <c r="J256" s="56" t="s">
        <v>292</v>
      </c>
      <c r="K256" s="56" t="s">
        <v>163</v>
      </c>
      <c r="L256" s="56" t="s">
        <v>217</v>
      </c>
      <c r="M256" s="56" t="s">
        <v>24</v>
      </c>
      <c r="N256" s="56" t="str">
        <f>VLOOKUP(A256,[1]Hoja1!$A:$I,9,0)</f>
        <v>ORIENTE</v>
      </c>
      <c r="O256" s="56" t="s">
        <v>313</v>
      </c>
      <c r="P256" s="58">
        <v>45909</v>
      </c>
      <c r="Q256" s="56"/>
      <c r="R256" s="56" t="s">
        <v>340</v>
      </c>
      <c r="S256" s="56" t="s">
        <v>927</v>
      </c>
      <c r="T256" s="59"/>
      <c r="U256" s="60">
        <f t="shared" si="50"/>
        <v>0</v>
      </c>
      <c r="V256" s="61">
        <f t="shared" si="59"/>
        <v>45908.722094907411</v>
      </c>
      <c r="W256" s="60">
        <f t="shared" si="51"/>
        <v>5</v>
      </c>
      <c r="X256" s="60">
        <f t="shared" ca="1" si="52"/>
        <v>41.277905092589208</v>
      </c>
      <c r="Y256" s="60">
        <f ca="1">+NETWORKDAYS.INTL(F256,NOW(),1)-MOD(G256,1)</f>
        <v>29.277905092589208</v>
      </c>
      <c r="Z256" s="60">
        <f t="shared" ca="1" si="53"/>
        <v>12</v>
      </c>
      <c r="AA256" s="60">
        <f t="shared" ca="1" si="54"/>
        <v>29.277905092589208</v>
      </c>
      <c r="AB256" s="60">
        <f t="shared" ca="1" si="55"/>
        <v>24.277905092589208</v>
      </c>
      <c r="AC256" s="62">
        <f t="shared" ca="1" si="56"/>
        <v>-34.277905092589208</v>
      </c>
      <c r="AD256" s="55" t="str">
        <f t="shared" ca="1" si="57"/>
        <v>VENCIDO</v>
      </c>
    </row>
    <row r="257" spans="1:30" x14ac:dyDescent="0.25">
      <c r="A257" s="55">
        <v>23483602</v>
      </c>
      <c r="B257" s="55" t="e">
        <f>VLOOKUP(A257,'INGRESO DIARIO'!A:A,1,0)</f>
        <v>#N/A</v>
      </c>
      <c r="C257" s="55">
        <v>3</v>
      </c>
      <c r="D257" s="67" t="s">
        <v>330</v>
      </c>
      <c r="E257" s="56" t="s">
        <v>334</v>
      </c>
      <c r="F257" s="57">
        <v>45902.40556712963</v>
      </c>
      <c r="G257" s="57">
        <v>45902.405636574076</v>
      </c>
      <c r="H257" s="56" t="s">
        <v>161</v>
      </c>
      <c r="I257" s="56" t="s">
        <v>161</v>
      </c>
      <c r="J257" s="56" t="s">
        <v>293</v>
      </c>
      <c r="K257" s="56" t="s">
        <v>163</v>
      </c>
      <c r="L257" s="56" t="s">
        <v>218</v>
      </c>
      <c r="M257" s="56" t="s">
        <v>24</v>
      </c>
      <c r="N257" s="56" t="str">
        <f>VLOOKUP(A257,[1]Hoja1!$A:$I,9,0)</f>
        <v>ORIENTE</v>
      </c>
      <c r="O257" s="56" t="s">
        <v>313</v>
      </c>
      <c r="P257" s="58">
        <v>45909</v>
      </c>
      <c r="Q257" s="56"/>
      <c r="R257" s="56" t="s">
        <v>340</v>
      </c>
      <c r="S257" s="56" t="s">
        <v>927</v>
      </c>
      <c r="T257" s="59"/>
      <c r="U257" s="60">
        <f t="shared" si="50"/>
        <v>0</v>
      </c>
      <c r="V257" s="61">
        <f t="shared" ref="V257:V265" si="62">+IF(M257="RURAL",(G257+5),IF(M257="URBANA",(G257+5),""))</f>
        <v>45907.405636574076</v>
      </c>
      <c r="W257" s="60">
        <f t="shared" si="51"/>
        <v>5</v>
      </c>
      <c r="X257" s="60">
        <f t="shared" ca="1" si="52"/>
        <v>42.594363425923802</v>
      </c>
      <c r="Y257" s="60">
        <f ca="1">+NETWORKDAYS.INTL(F257,NOW(),1)-MOD(G257,1)</f>
        <v>30.594363425923802</v>
      </c>
      <c r="Z257" s="60">
        <f t="shared" ca="1" si="53"/>
        <v>12</v>
      </c>
      <c r="AA257" s="60">
        <f t="shared" ca="1" si="54"/>
        <v>30.594363425923802</v>
      </c>
      <c r="AB257" s="60">
        <f t="shared" ca="1" si="55"/>
        <v>25.594363425923802</v>
      </c>
      <c r="AC257" s="62">
        <f t="shared" ca="1" si="56"/>
        <v>-35.594363425923802</v>
      </c>
      <c r="AD257" s="55" t="str">
        <f t="shared" ca="1" si="57"/>
        <v>VENCIDO</v>
      </c>
    </row>
    <row r="258" spans="1:30" x14ac:dyDescent="0.25">
      <c r="A258" s="15">
        <v>23526697</v>
      </c>
      <c r="B258" s="10" t="e">
        <f>VLOOKUP(A258,'INGRESO DIARIO'!A:A,1,0)</f>
        <v>#N/A</v>
      </c>
      <c r="C258" s="10"/>
      <c r="D258" s="16" t="s">
        <v>72</v>
      </c>
      <c r="E258" s="16" t="s">
        <v>334</v>
      </c>
      <c r="F258" s="16"/>
      <c r="G258" s="16"/>
      <c r="H258" s="16">
        <v>71741406</v>
      </c>
      <c r="I258" s="16" t="s">
        <v>71</v>
      </c>
      <c r="J258" s="16" t="s">
        <v>140</v>
      </c>
      <c r="K258" s="16" t="s">
        <v>27</v>
      </c>
      <c r="L258" s="16" t="s">
        <v>73</v>
      </c>
      <c r="M258" s="16" t="s">
        <v>28</v>
      </c>
      <c r="N258" s="16" t="str">
        <f>VLOOKUP(A258,[1]Hoja1!$A:$I,9,0)</f>
        <v>ORIENTE</v>
      </c>
      <c r="O258" s="16" t="s">
        <v>313</v>
      </c>
      <c r="P258" s="19">
        <v>45909</v>
      </c>
      <c r="Q258" s="16"/>
      <c r="R258" s="16" t="s">
        <v>340</v>
      </c>
      <c r="S258" s="16" t="s">
        <v>927</v>
      </c>
      <c r="T258" s="16" t="s">
        <v>529</v>
      </c>
      <c r="U258" s="12">
        <f t="shared" si="50"/>
        <v>0</v>
      </c>
      <c r="V258" s="11" t="str">
        <f t="shared" si="62"/>
        <v/>
      </c>
      <c r="W258" s="12">
        <f t="shared" si="51"/>
        <v>0</v>
      </c>
      <c r="X258" s="12">
        <f t="shared" ca="1" si="52"/>
        <v>45945</v>
      </c>
      <c r="Y258" s="12">
        <f ca="1">+NETWORKDAYS.INTL(G258,NOW(),1)-MOD(H258,1)</f>
        <v>32817</v>
      </c>
      <c r="Z258" s="12">
        <f t="shared" ca="1" si="53"/>
        <v>13128</v>
      </c>
      <c r="AA258" s="12">
        <f t="shared" ca="1" si="54"/>
        <v>32817</v>
      </c>
      <c r="AB258" s="12">
        <f t="shared" ca="1" si="55"/>
        <v>32817</v>
      </c>
      <c r="AC258" s="13" t="e">
        <f t="shared" ca="1" si="56"/>
        <v>#VALUE!</v>
      </c>
      <c r="AD258" s="10" t="str">
        <f t="shared" ca="1" si="57"/>
        <v>VENCIDO</v>
      </c>
    </row>
    <row r="259" spans="1:30" x14ac:dyDescent="0.25">
      <c r="A259" s="10">
        <v>23532290</v>
      </c>
      <c r="B259" s="10" t="e">
        <f>VLOOKUP(A259,'INGRESO DIARIO'!A:A,1,0)</f>
        <v>#N/A</v>
      </c>
      <c r="C259" s="10">
        <v>1</v>
      </c>
      <c r="D259" s="21" t="s">
        <v>328</v>
      </c>
      <c r="E259" s="17" t="s">
        <v>334</v>
      </c>
      <c r="F259" s="18">
        <v>45905.42460648148</v>
      </c>
      <c r="G259" s="18">
        <v>45905.491886574076</v>
      </c>
      <c r="H259" s="17">
        <v>98574846</v>
      </c>
      <c r="I259" s="17" t="s">
        <v>210</v>
      </c>
      <c r="J259" s="17" t="s">
        <v>289</v>
      </c>
      <c r="K259" s="17" t="s">
        <v>163</v>
      </c>
      <c r="L259" s="17" t="s">
        <v>211</v>
      </c>
      <c r="M259" s="17" t="s">
        <v>24</v>
      </c>
      <c r="N259" s="17" t="str">
        <f>VLOOKUP(A259,[1]Hoja1!$A:$I,9,0)</f>
        <v>ORIENTE</v>
      </c>
      <c r="O259" s="17" t="s">
        <v>313</v>
      </c>
      <c r="P259" s="22">
        <v>45909</v>
      </c>
      <c r="Q259" s="17"/>
      <c r="R259" s="17" t="s">
        <v>340</v>
      </c>
      <c r="S259" s="17" t="s">
        <v>927</v>
      </c>
      <c r="T259" s="26"/>
      <c r="U259" s="12">
        <f t="shared" si="50"/>
        <v>0</v>
      </c>
      <c r="V259" s="11">
        <f t="shared" si="62"/>
        <v>45910.491886574076</v>
      </c>
      <c r="W259" s="12">
        <f t="shared" si="51"/>
        <v>5</v>
      </c>
      <c r="X259" s="12">
        <f t="shared" ca="1" si="52"/>
        <v>39.508113425923511</v>
      </c>
      <c r="Y259" s="12">
        <f ca="1">+NETWORKDAYS.INTL(F259,NOW(),1)-MOD(G259,1)</f>
        <v>27.508113425923511</v>
      </c>
      <c r="Z259" s="12">
        <f t="shared" ca="1" si="53"/>
        <v>12</v>
      </c>
      <c r="AA259" s="12">
        <f t="shared" ca="1" si="54"/>
        <v>27.508113425923511</v>
      </c>
      <c r="AB259" s="12">
        <f t="shared" ca="1" si="55"/>
        <v>22.508113425923511</v>
      </c>
      <c r="AC259" s="13">
        <f t="shared" ca="1" si="56"/>
        <v>-32.508113425923511</v>
      </c>
      <c r="AD259" s="10" t="str">
        <f t="shared" ca="1" si="57"/>
        <v>VENCIDO</v>
      </c>
    </row>
    <row r="260" spans="1:30" x14ac:dyDescent="0.25">
      <c r="A260" s="10">
        <v>23529396</v>
      </c>
      <c r="B260" s="10" t="e">
        <f>VLOOKUP(A260,'INGRESO DIARIO'!A:A,1,0)</f>
        <v>#N/A</v>
      </c>
      <c r="C260" s="10">
        <v>1</v>
      </c>
      <c r="D260" s="21" t="s">
        <v>333</v>
      </c>
      <c r="E260" s="17" t="s">
        <v>334</v>
      </c>
      <c r="F260" s="18">
        <v>45902.692141203705</v>
      </c>
      <c r="G260" s="18">
        <v>45902.692187499997</v>
      </c>
      <c r="H260" s="17">
        <v>1152206202</v>
      </c>
      <c r="I260" s="17" t="s">
        <v>230</v>
      </c>
      <c r="J260" s="17" t="s">
        <v>298</v>
      </c>
      <c r="K260" s="17" t="s">
        <v>163</v>
      </c>
      <c r="L260" s="17" t="s">
        <v>231</v>
      </c>
      <c r="M260" s="17" t="s">
        <v>24</v>
      </c>
      <c r="N260" s="17" t="str">
        <f>VLOOKUP(A260,[1]Hoja1!$A:$I,9,0)</f>
        <v>OCCIDENTE</v>
      </c>
      <c r="O260" s="17" t="s">
        <v>312</v>
      </c>
      <c r="P260" s="22">
        <v>45905</v>
      </c>
      <c r="Q260" s="17" t="s">
        <v>340</v>
      </c>
      <c r="R260" s="17" t="s">
        <v>340</v>
      </c>
      <c r="S260" s="17" t="s">
        <v>723</v>
      </c>
      <c r="T260" s="26"/>
      <c r="U260" s="12">
        <f t="shared" si="50"/>
        <v>0</v>
      </c>
      <c r="V260" s="11">
        <f t="shared" si="62"/>
        <v>45907.692187499997</v>
      </c>
      <c r="W260" s="12">
        <f t="shared" si="51"/>
        <v>5</v>
      </c>
      <c r="X260" s="12">
        <f t="shared" ca="1" si="52"/>
        <v>42.30781250000291</v>
      </c>
      <c r="Y260" s="12">
        <f ca="1">+NETWORKDAYS.INTL(F260,NOW(),1)-MOD(G260,1)</f>
        <v>30.30781250000291</v>
      </c>
      <c r="Z260" s="12">
        <f t="shared" ca="1" si="53"/>
        <v>12</v>
      </c>
      <c r="AA260" s="12">
        <f t="shared" ca="1" si="54"/>
        <v>30.30781250000291</v>
      </c>
      <c r="AB260" s="12">
        <f t="shared" ca="1" si="55"/>
        <v>25.30781250000291</v>
      </c>
      <c r="AC260" s="13">
        <f t="shared" ca="1" si="56"/>
        <v>-35.30781250000291</v>
      </c>
      <c r="AD260" s="10" t="str">
        <f t="shared" ca="1" si="57"/>
        <v>VENCIDO</v>
      </c>
    </row>
    <row r="261" spans="1:30" x14ac:dyDescent="0.25">
      <c r="A261" s="10">
        <v>23531131</v>
      </c>
      <c r="B261" s="10" t="e">
        <f>VLOOKUP(A261,'INGRESO DIARIO'!A:A,1,0)</f>
        <v>#N/A</v>
      </c>
      <c r="C261" s="10">
        <v>1</v>
      </c>
      <c r="D261" s="17" t="s">
        <v>238</v>
      </c>
      <c r="E261" s="17" t="s">
        <v>334</v>
      </c>
      <c r="F261" s="18">
        <v>45904.299687500003</v>
      </c>
      <c r="G261" s="18">
        <v>45904.299722222226</v>
      </c>
      <c r="H261" s="17">
        <v>1035415022</v>
      </c>
      <c r="I261" s="17" t="s">
        <v>239</v>
      </c>
      <c r="J261" s="17" t="s">
        <v>301</v>
      </c>
      <c r="K261" s="17" t="s">
        <v>163</v>
      </c>
      <c r="L261" s="17" t="s">
        <v>240</v>
      </c>
      <c r="M261" s="17" t="s">
        <v>24</v>
      </c>
      <c r="N261" s="17" t="str">
        <f>VLOOKUP(A261,[1]Hoja1!$A:$I,9,0)</f>
        <v>OCCIDENTE</v>
      </c>
      <c r="O261" s="17" t="s">
        <v>312</v>
      </c>
      <c r="P261" s="22">
        <v>45905</v>
      </c>
      <c r="Q261" s="17" t="s">
        <v>340</v>
      </c>
      <c r="R261" s="17" t="s">
        <v>340</v>
      </c>
      <c r="S261" s="17" t="s">
        <v>723</v>
      </c>
      <c r="T261" s="26"/>
      <c r="U261" s="12">
        <f t="shared" si="50"/>
        <v>0</v>
      </c>
      <c r="V261" s="11">
        <f t="shared" si="62"/>
        <v>45909.299722222226</v>
      </c>
      <c r="W261" s="12">
        <f t="shared" si="51"/>
        <v>5</v>
      </c>
      <c r="X261" s="12">
        <f t="shared" ca="1" si="52"/>
        <v>40.700277777774318</v>
      </c>
      <c r="Y261" s="12">
        <f ca="1">+NETWORKDAYS.INTL(F261,NOW(),1)-MOD(G261,1)</f>
        <v>28.700277777774318</v>
      </c>
      <c r="Z261" s="12">
        <f t="shared" ca="1" si="53"/>
        <v>12</v>
      </c>
      <c r="AA261" s="12">
        <f t="shared" ca="1" si="54"/>
        <v>28.700277777774318</v>
      </c>
      <c r="AB261" s="12">
        <f t="shared" ca="1" si="55"/>
        <v>23.700277777774318</v>
      </c>
      <c r="AC261" s="13">
        <f t="shared" ca="1" si="56"/>
        <v>-33.700277777774318</v>
      </c>
      <c r="AD261" s="10" t="str">
        <f t="shared" ca="1" si="57"/>
        <v>VENCIDO</v>
      </c>
    </row>
    <row r="262" spans="1:30" x14ac:dyDescent="0.25">
      <c r="A262" s="15">
        <v>23527161</v>
      </c>
      <c r="B262" s="10" t="e">
        <f>VLOOKUP(A262,'INGRESO DIARIO'!A:A,1,0)</f>
        <v>#N/A</v>
      </c>
      <c r="C262" s="10">
        <v>1</v>
      </c>
      <c r="D262" s="16" t="s">
        <v>85</v>
      </c>
      <c r="E262" s="16" t="s">
        <v>334</v>
      </c>
      <c r="F262" s="16"/>
      <c r="G262" s="16"/>
      <c r="H262" s="16">
        <v>71776442</v>
      </c>
      <c r="I262" s="16" t="s">
        <v>84</v>
      </c>
      <c r="J262" s="16" t="s">
        <v>144</v>
      </c>
      <c r="K262" s="16" t="s">
        <v>27</v>
      </c>
      <c r="L262" s="16" t="s">
        <v>86</v>
      </c>
      <c r="M262" s="16" t="s">
        <v>28</v>
      </c>
      <c r="N262" s="16" t="str">
        <f>VLOOKUP(A262,[1]Hoja1!$A:$I,9,0)</f>
        <v>OCCIDENTE</v>
      </c>
      <c r="O262" s="16" t="s">
        <v>312</v>
      </c>
      <c r="P262" s="19">
        <v>45905</v>
      </c>
      <c r="Q262" s="16" t="s">
        <v>340</v>
      </c>
      <c r="R262" s="16" t="s">
        <v>340</v>
      </c>
      <c r="S262" s="16" t="s">
        <v>723</v>
      </c>
      <c r="T262" s="16" t="s">
        <v>529</v>
      </c>
      <c r="U262" s="12">
        <f t="shared" si="50"/>
        <v>0</v>
      </c>
      <c r="V262" s="11" t="str">
        <f t="shared" si="62"/>
        <v/>
      </c>
      <c r="W262" s="12">
        <f t="shared" si="51"/>
        <v>0</v>
      </c>
      <c r="X262" s="12">
        <f t="shared" ca="1" si="52"/>
        <v>45945</v>
      </c>
      <c r="Y262" s="12">
        <f ca="1">+NETWORKDAYS.INTL(G262,NOW(),1)-MOD(H262,1)</f>
        <v>32817</v>
      </c>
      <c r="Z262" s="12">
        <f t="shared" ca="1" si="53"/>
        <v>13128</v>
      </c>
      <c r="AA262" s="12">
        <f t="shared" ca="1" si="54"/>
        <v>32817</v>
      </c>
      <c r="AB262" s="12">
        <f t="shared" ca="1" si="55"/>
        <v>32817</v>
      </c>
      <c r="AC262" s="13" t="e">
        <f t="shared" ca="1" si="56"/>
        <v>#VALUE!</v>
      </c>
      <c r="AD262" s="10" t="str">
        <f t="shared" ca="1" si="57"/>
        <v>VENCIDO</v>
      </c>
    </row>
    <row r="263" spans="1:30" x14ac:dyDescent="0.25">
      <c r="A263" s="15">
        <v>23526289</v>
      </c>
      <c r="B263" s="10" t="e">
        <f>VLOOKUP(A263,'INGRESO DIARIO'!A:A,1,0)</f>
        <v>#N/A</v>
      </c>
      <c r="C263" s="10"/>
      <c r="D263" s="16" t="s">
        <v>56</v>
      </c>
      <c r="E263" s="16" t="s">
        <v>334</v>
      </c>
      <c r="F263" s="16"/>
      <c r="G263" s="16"/>
      <c r="H263" s="16">
        <v>11805435</v>
      </c>
      <c r="I263" s="16" t="s">
        <v>55</v>
      </c>
      <c r="J263" s="16" t="s">
        <v>135</v>
      </c>
      <c r="K263" s="16" t="s">
        <v>27</v>
      </c>
      <c r="L263" s="16" t="s">
        <v>57</v>
      </c>
      <c r="M263" s="16" t="s">
        <v>28</v>
      </c>
      <c r="N263" s="16" t="str">
        <f>VLOOKUP(A263,[1]Hoja1!$A:$I,9,0)</f>
        <v>OCCIDENTE</v>
      </c>
      <c r="O263" s="16" t="s">
        <v>312</v>
      </c>
      <c r="P263" s="19">
        <v>45905</v>
      </c>
      <c r="Q263" s="16" t="s">
        <v>340</v>
      </c>
      <c r="R263" s="16" t="s">
        <v>340</v>
      </c>
      <c r="S263" s="16" t="s">
        <v>723</v>
      </c>
      <c r="T263" s="16" t="s">
        <v>529</v>
      </c>
      <c r="U263" s="12">
        <f t="shared" si="50"/>
        <v>0</v>
      </c>
      <c r="V263" s="11" t="str">
        <f t="shared" si="62"/>
        <v/>
      </c>
      <c r="W263" s="12">
        <f t="shared" si="51"/>
        <v>0</v>
      </c>
      <c r="X263" s="12">
        <f t="shared" ca="1" si="52"/>
        <v>45945</v>
      </c>
      <c r="Y263" s="12">
        <f ca="1">+NETWORKDAYS.INTL(G263,NOW(),1)-MOD(H263,1)</f>
        <v>32817</v>
      </c>
      <c r="Z263" s="12">
        <f t="shared" ca="1" si="53"/>
        <v>13128</v>
      </c>
      <c r="AA263" s="12">
        <f t="shared" ca="1" si="54"/>
        <v>32817</v>
      </c>
      <c r="AB263" s="12">
        <f t="shared" ca="1" si="55"/>
        <v>32817</v>
      </c>
      <c r="AC263" s="13" t="e">
        <f t="shared" ca="1" si="56"/>
        <v>#VALUE!</v>
      </c>
      <c r="AD263" s="10" t="str">
        <f t="shared" ca="1" si="57"/>
        <v>VENCIDO</v>
      </c>
    </row>
    <row r="264" spans="1:30" x14ac:dyDescent="0.25">
      <c r="A264" s="15">
        <v>23526310</v>
      </c>
      <c r="B264" s="10" t="e">
        <f>VLOOKUP(A264,'INGRESO DIARIO'!A:A,1,0)</f>
        <v>#N/A</v>
      </c>
      <c r="C264" s="10"/>
      <c r="D264" s="16" t="s">
        <v>59</v>
      </c>
      <c r="E264" s="16" t="s">
        <v>334</v>
      </c>
      <c r="F264" s="16"/>
      <c r="G264" s="16"/>
      <c r="H264" s="16">
        <v>1152442374</v>
      </c>
      <c r="I264" s="16" t="s">
        <v>58</v>
      </c>
      <c r="J264" s="16" t="s">
        <v>136</v>
      </c>
      <c r="K264" s="16" t="s">
        <v>27</v>
      </c>
      <c r="L264" s="16" t="s">
        <v>60</v>
      </c>
      <c r="M264" s="16" t="s">
        <v>28</v>
      </c>
      <c r="N264" s="16" t="str">
        <f>VLOOKUP(A264,[1]Hoja1!$A:$I,9,0)</f>
        <v>OCCIDENTE</v>
      </c>
      <c r="O264" s="16" t="s">
        <v>312</v>
      </c>
      <c r="P264" s="19">
        <v>45905</v>
      </c>
      <c r="Q264" s="16" t="s">
        <v>340</v>
      </c>
      <c r="R264" s="16" t="s">
        <v>340</v>
      </c>
      <c r="S264" s="16" t="s">
        <v>723</v>
      </c>
      <c r="T264" s="16" t="s">
        <v>529</v>
      </c>
      <c r="U264" s="12">
        <f t="shared" si="50"/>
        <v>0</v>
      </c>
      <c r="V264" s="11" t="str">
        <f t="shared" si="62"/>
        <v/>
      </c>
      <c r="W264" s="12">
        <f t="shared" si="51"/>
        <v>0</v>
      </c>
      <c r="X264" s="12">
        <f t="shared" ca="1" si="52"/>
        <v>45945</v>
      </c>
      <c r="Y264" s="12">
        <f ca="1">+NETWORKDAYS.INTL(G264,NOW(),1)-MOD(H264,1)</f>
        <v>32817</v>
      </c>
      <c r="Z264" s="12">
        <f t="shared" ca="1" si="53"/>
        <v>13128</v>
      </c>
      <c r="AA264" s="12">
        <f t="shared" ca="1" si="54"/>
        <v>32817</v>
      </c>
      <c r="AB264" s="12">
        <f t="shared" ca="1" si="55"/>
        <v>32817</v>
      </c>
      <c r="AC264" s="13" t="e">
        <f t="shared" ca="1" si="56"/>
        <v>#VALUE!</v>
      </c>
      <c r="AD264" s="10" t="str">
        <f t="shared" ca="1" si="57"/>
        <v>VENCIDO</v>
      </c>
    </row>
    <row r="265" spans="1:30" x14ac:dyDescent="0.25">
      <c r="A265" s="15">
        <v>23527797</v>
      </c>
      <c r="B265" s="10" t="e">
        <f>VLOOKUP(A265,'INGRESO DIARIO'!A:A,1,0)</f>
        <v>#N/A</v>
      </c>
      <c r="C265" s="10"/>
      <c r="D265" s="16" t="s">
        <v>101</v>
      </c>
      <c r="E265" s="16" t="s">
        <v>334</v>
      </c>
      <c r="F265" s="16"/>
      <c r="G265" s="16"/>
      <c r="H265" s="16">
        <v>43554870</v>
      </c>
      <c r="I265" s="16" t="s">
        <v>100</v>
      </c>
      <c r="J265" s="16" t="s">
        <v>150</v>
      </c>
      <c r="K265" s="16" t="s">
        <v>27</v>
      </c>
      <c r="L265" s="16" t="s">
        <v>102</v>
      </c>
      <c r="M265" s="16" t="s">
        <v>35</v>
      </c>
      <c r="N265" s="16" t="str">
        <f>VLOOKUP(A265,[1]Hoja1!$A:$I,9,0)</f>
        <v>OCCIDENTE</v>
      </c>
      <c r="O265" s="16" t="s">
        <v>312</v>
      </c>
      <c r="P265" s="19">
        <v>45905</v>
      </c>
      <c r="Q265" s="16" t="s">
        <v>340</v>
      </c>
      <c r="R265" s="16" t="s">
        <v>340</v>
      </c>
      <c r="S265" s="16" t="s">
        <v>723</v>
      </c>
      <c r="T265" s="16" t="s">
        <v>529</v>
      </c>
      <c r="U265" s="12">
        <f t="shared" si="50"/>
        <v>0</v>
      </c>
      <c r="V265" s="11">
        <f t="shared" si="62"/>
        <v>5</v>
      </c>
      <c r="W265" s="12">
        <f t="shared" si="51"/>
        <v>5</v>
      </c>
      <c r="X265" s="12">
        <f t="shared" ca="1" si="52"/>
        <v>45945</v>
      </c>
      <c r="Y265" s="12">
        <f ca="1">+NETWORKDAYS.INTL(G265,NOW(),1)-MOD(H265,1)</f>
        <v>32817</v>
      </c>
      <c r="Z265" s="12">
        <f t="shared" ref="Z265" ca="1" si="63">+X265-Y265</f>
        <v>13128</v>
      </c>
      <c r="AA265" s="12">
        <f t="shared" ref="AA265" ca="1" si="64">+(((TODAY()-G265)+1)-Z265)</f>
        <v>32817</v>
      </c>
      <c r="AB265" s="12">
        <f t="shared" ref="AB265" ca="1" si="65">+AA265-W265</f>
        <v>32812</v>
      </c>
      <c r="AC265" s="13">
        <f t="shared" ca="1" si="56"/>
        <v>-45938</v>
      </c>
      <c r="AD265" s="10" t="str">
        <f t="shared" ca="1" si="57"/>
        <v>VENCIDO</v>
      </c>
    </row>
    <row r="266" spans="1:30" x14ac:dyDescent="0.25">
      <c r="A266" s="29">
        <v>23541263</v>
      </c>
      <c r="B266" s="10">
        <f>VLOOKUP(A266,'INGRESO DIARIO'!A:A,1,0)</f>
        <v>23541263</v>
      </c>
      <c r="C266" s="10">
        <v>1</v>
      </c>
      <c r="D266" s="26" t="s">
        <v>928</v>
      </c>
      <c r="E266" s="26" t="s">
        <v>335</v>
      </c>
      <c r="F266" s="27">
        <v>45917.378645833334</v>
      </c>
      <c r="G266" s="27">
        <v>45917.378703703704</v>
      </c>
      <c r="H266" s="26">
        <v>890923668</v>
      </c>
      <c r="I266" s="26" t="s">
        <v>929</v>
      </c>
      <c r="J266" s="26" t="s">
        <v>1002</v>
      </c>
      <c r="K266" s="26" t="s">
        <v>163</v>
      </c>
      <c r="L266" s="26" t="s">
        <v>930</v>
      </c>
      <c r="M266" s="26" t="s">
        <v>24</v>
      </c>
      <c r="N266" s="26" t="s">
        <v>350</v>
      </c>
      <c r="O266" s="26"/>
      <c r="P266" s="26"/>
      <c r="Q266" s="26"/>
      <c r="R266" s="26"/>
      <c r="S266" s="26"/>
      <c r="T266" s="26"/>
      <c r="U266" s="12">
        <f t="shared" ref="U266:U286" si="66">+IF(L266="URBANA",5,IF(L266="RURAL",5,0))</f>
        <v>0</v>
      </c>
      <c r="V266" s="11">
        <f t="shared" ref="V266:V286" si="67">+IF(M266="RURAL",(G266+5),IF(M266="URBANA",(G266+5),""))</f>
        <v>45922.378703703704</v>
      </c>
      <c r="W266" s="12">
        <f t="shared" ref="W266:W286" si="68">+IF(M266="URBANA",5,IF(M266="RURAL",5,0))</f>
        <v>5</v>
      </c>
      <c r="X266" s="12">
        <f t="shared" ref="X266:X286" ca="1" si="69">+TODAY()-G266+1</f>
        <v>27.62129629629635</v>
      </c>
      <c r="Y266" s="12">
        <f t="shared" ref="Y266:Y286" ca="1" si="70">+NETWORKDAYS.INTL(G266,NOW(),1)-MOD(H266,1)</f>
        <v>20</v>
      </c>
      <c r="Z266" s="12">
        <f t="shared" ref="Z266:Z286" ca="1" si="71">+X266-Y266</f>
        <v>7.6212962962963502</v>
      </c>
      <c r="AA266" s="12">
        <f t="shared" ref="AA266:AA286" ca="1" si="72">+(((TODAY()-G266)+1)-Z266)</f>
        <v>20</v>
      </c>
      <c r="AB266" s="12">
        <f t="shared" ref="AB266:AB286" ca="1" si="73">+AA266-W266</f>
        <v>15</v>
      </c>
      <c r="AC266" s="13">
        <f t="shared" ref="AC266:AC286" ca="1" si="74">IF(V266&lt;&gt;0,+V266-TODAY()+1,"")</f>
        <v>-20.62129629629635</v>
      </c>
      <c r="AD266" s="10" t="str">
        <f t="shared" ref="AD266:AD286" ca="1" si="75">IF(T266&lt;&gt;"OK",IF(AB266&gt;=0,"VENCIDO",IF(AND(AB266&lt;0,AB266&gt;=-2.1),"ALERTA","A TIEMPO")),"EJECUTADO")</f>
        <v>VENCIDO</v>
      </c>
    </row>
    <row r="267" spans="1:30" x14ac:dyDescent="0.25">
      <c r="A267" s="29">
        <v>23541390</v>
      </c>
      <c r="B267" s="10">
        <f>VLOOKUP(A267,'INGRESO DIARIO'!A:A,1,0)</f>
        <v>23541390</v>
      </c>
      <c r="C267" s="10">
        <v>1</v>
      </c>
      <c r="D267" s="26" t="s">
        <v>931</v>
      </c>
      <c r="E267" s="26" t="s">
        <v>337</v>
      </c>
      <c r="F267" s="27">
        <v>45917.431770833333</v>
      </c>
      <c r="G267" s="27">
        <v>45917.431805555556</v>
      </c>
      <c r="H267" s="26">
        <v>901857931</v>
      </c>
      <c r="I267" s="26" t="s">
        <v>932</v>
      </c>
      <c r="J267" s="26" t="s">
        <v>1003</v>
      </c>
      <c r="K267" s="26" t="s">
        <v>163</v>
      </c>
      <c r="L267" s="26" t="s">
        <v>933</v>
      </c>
      <c r="M267" s="26" t="s">
        <v>24</v>
      </c>
      <c r="N267" s="26" t="s">
        <v>350</v>
      </c>
      <c r="O267" s="26"/>
      <c r="P267" s="26"/>
      <c r="Q267" s="26"/>
      <c r="R267" s="26"/>
      <c r="S267" s="26"/>
      <c r="T267" s="26"/>
      <c r="U267" s="12">
        <f t="shared" si="66"/>
        <v>0</v>
      </c>
      <c r="V267" s="11">
        <f t="shared" si="67"/>
        <v>45922.431805555556</v>
      </c>
      <c r="W267" s="12">
        <f t="shared" si="68"/>
        <v>5</v>
      </c>
      <c r="X267" s="12">
        <f t="shared" ca="1" si="69"/>
        <v>27.568194444444089</v>
      </c>
      <c r="Y267" s="12">
        <f t="shared" ca="1" si="70"/>
        <v>20</v>
      </c>
      <c r="Z267" s="12">
        <f t="shared" ca="1" si="71"/>
        <v>7.5681944444440887</v>
      </c>
      <c r="AA267" s="12">
        <f t="shared" ca="1" si="72"/>
        <v>20</v>
      </c>
      <c r="AB267" s="12">
        <f t="shared" ca="1" si="73"/>
        <v>15</v>
      </c>
      <c r="AC267" s="13">
        <f t="shared" ca="1" si="74"/>
        <v>-20.568194444444089</v>
      </c>
      <c r="AD267" s="10" t="str">
        <f t="shared" ca="1" si="75"/>
        <v>VENCIDO</v>
      </c>
    </row>
    <row r="268" spans="1:30" x14ac:dyDescent="0.25">
      <c r="A268" s="29">
        <v>23541136</v>
      </c>
      <c r="B268" s="10">
        <f>VLOOKUP(A268,'INGRESO DIARIO'!A:A,1,0)</f>
        <v>23541136</v>
      </c>
      <c r="C268" s="10">
        <v>1</v>
      </c>
      <c r="D268" s="26" t="s">
        <v>934</v>
      </c>
      <c r="E268" s="26" t="s">
        <v>337</v>
      </c>
      <c r="F268" s="27">
        <v>45917.006655092591</v>
      </c>
      <c r="G268" s="27">
        <v>45917.006724537037</v>
      </c>
      <c r="H268" s="26">
        <v>901433830</v>
      </c>
      <c r="I268" s="26" t="s">
        <v>935</v>
      </c>
      <c r="J268" s="26" t="s">
        <v>1004</v>
      </c>
      <c r="K268" s="26" t="s">
        <v>163</v>
      </c>
      <c r="L268" s="26" t="s">
        <v>936</v>
      </c>
      <c r="M268" s="26" t="s">
        <v>24</v>
      </c>
      <c r="N268" s="26" t="s">
        <v>350</v>
      </c>
      <c r="O268" s="26"/>
      <c r="P268" s="26"/>
      <c r="Q268" s="26"/>
      <c r="R268" s="26"/>
      <c r="S268" s="26"/>
      <c r="T268" s="26"/>
      <c r="U268" s="12">
        <f t="shared" si="66"/>
        <v>0</v>
      </c>
      <c r="V268" s="11">
        <f t="shared" si="67"/>
        <v>45922.006724537037</v>
      </c>
      <c r="W268" s="12">
        <f t="shared" si="68"/>
        <v>5</v>
      </c>
      <c r="X268" s="12">
        <f t="shared" ca="1" si="69"/>
        <v>27.993275462962629</v>
      </c>
      <c r="Y268" s="12">
        <f t="shared" ca="1" si="70"/>
        <v>20</v>
      </c>
      <c r="Z268" s="12">
        <f t="shared" ca="1" si="71"/>
        <v>7.9932754629626288</v>
      </c>
      <c r="AA268" s="12">
        <f t="shared" ca="1" si="72"/>
        <v>20</v>
      </c>
      <c r="AB268" s="12">
        <f t="shared" ca="1" si="73"/>
        <v>15</v>
      </c>
      <c r="AC268" s="13">
        <f t="shared" ca="1" si="74"/>
        <v>-20.993275462962629</v>
      </c>
      <c r="AD268" s="10" t="str">
        <f t="shared" ca="1" si="75"/>
        <v>VENCIDO</v>
      </c>
    </row>
    <row r="269" spans="1:30" x14ac:dyDescent="0.25">
      <c r="A269" s="29">
        <v>23540968</v>
      </c>
      <c r="B269" s="10">
        <f>VLOOKUP(A269,'INGRESO DIARIO'!A:A,1,0)</f>
        <v>23540968</v>
      </c>
      <c r="C269" s="10">
        <v>1</v>
      </c>
      <c r="D269" s="26" t="s">
        <v>937</v>
      </c>
      <c r="E269" s="26" t="s">
        <v>337</v>
      </c>
      <c r="F269" s="27">
        <v>45916.628067129626</v>
      </c>
      <c r="G269" s="27">
        <v>45916.628252314818</v>
      </c>
      <c r="H269" s="26">
        <v>900911572</v>
      </c>
      <c r="I269" s="26" t="s">
        <v>938</v>
      </c>
      <c r="J269" s="26" t="s">
        <v>1005</v>
      </c>
      <c r="K269" s="26" t="s">
        <v>163</v>
      </c>
      <c r="L269" s="26" t="s">
        <v>939</v>
      </c>
      <c r="M269" s="26" t="s">
        <v>24</v>
      </c>
      <c r="N269" s="26" t="s">
        <v>350</v>
      </c>
      <c r="O269" s="26"/>
      <c r="P269" s="26"/>
      <c r="Q269" s="26"/>
      <c r="R269" s="26"/>
      <c r="S269" s="26"/>
      <c r="T269" s="26"/>
      <c r="U269" s="12">
        <f t="shared" si="66"/>
        <v>0</v>
      </c>
      <c r="V269" s="11">
        <f t="shared" si="67"/>
        <v>45921.628252314818</v>
      </c>
      <c r="W269" s="12">
        <f t="shared" si="68"/>
        <v>5</v>
      </c>
      <c r="X269" s="12">
        <f t="shared" ca="1" si="69"/>
        <v>28.371747685181617</v>
      </c>
      <c r="Y269" s="12">
        <f t="shared" ca="1" si="70"/>
        <v>21</v>
      </c>
      <c r="Z269" s="12">
        <f t="shared" ca="1" si="71"/>
        <v>7.3717476851816173</v>
      </c>
      <c r="AA269" s="12">
        <f t="shared" ca="1" si="72"/>
        <v>21</v>
      </c>
      <c r="AB269" s="12">
        <f t="shared" ca="1" si="73"/>
        <v>16</v>
      </c>
      <c r="AC269" s="13">
        <f t="shared" ca="1" si="74"/>
        <v>-21.371747685181617</v>
      </c>
      <c r="AD269" s="10" t="str">
        <f t="shared" ca="1" si="75"/>
        <v>VENCIDO</v>
      </c>
    </row>
    <row r="270" spans="1:30" x14ac:dyDescent="0.25">
      <c r="A270" s="29">
        <v>23541191</v>
      </c>
      <c r="B270" s="10">
        <f>VLOOKUP(A270,'INGRESO DIARIO'!A:A,1,0)</f>
        <v>23541191</v>
      </c>
      <c r="C270" s="10">
        <v>1</v>
      </c>
      <c r="D270" s="28" t="s">
        <v>1028</v>
      </c>
      <c r="E270" s="26" t="s">
        <v>334</v>
      </c>
      <c r="F270" s="27">
        <v>45917.33011574074</v>
      </c>
      <c r="G270" s="27">
        <v>45917.330150462964</v>
      </c>
      <c r="H270" s="26">
        <v>1037583187</v>
      </c>
      <c r="I270" s="26" t="s">
        <v>940</v>
      </c>
      <c r="J270" s="26" t="s">
        <v>1006</v>
      </c>
      <c r="K270" s="26" t="s">
        <v>163</v>
      </c>
      <c r="L270" s="26" t="s">
        <v>941</v>
      </c>
      <c r="M270" s="26" t="s">
        <v>24</v>
      </c>
      <c r="N270" s="26" t="s">
        <v>350</v>
      </c>
      <c r="O270" s="26"/>
      <c r="P270" s="26"/>
      <c r="Q270" s="26"/>
      <c r="R270" s="26"/>
      <c r="S270" s="26"/>
      <c r="T270" s="26"/>
      <c r="U270" s="12">
        <f t="shared" si="66"/>
        <v>0</v>
      </c>
      <c r="V270" s="11">
        <f t="shared" si="67"/>
        <v>45922.330150462964</v>
      </c>
      <c r="W270" s="12">
        <f t="shared" si="68"/>
        <v>5</v>
      </c>
      <c r="X270" s="12">
        <f t="shared" ca="1" si="69"/>
        <v>27.669849537036498</v>
      </c>
      <c r="Y270" s="12">
        <f t="shared" ca="1" si="70"/>
        <v>20</v>
      </c>
      <c r="Z270" s="12">
        <f t="shared" ca="1" si="71"/>
        <v>7.6698495370364981</v>
      </c>
      <c r="AA270" s="12">
        <f t="shared" ca="1" si="72"/>
        <v>20</v>
      </c>
      <c r="AB270" s="12">
        <f t="shared" ca="1" si="73"/>
        <v>15</v>
      </c>
      <c r="AC270" s="13">
        <f t="shared" ca="1" si="74"/>
        <v>-20.669849537036498</v>
      </c>
      <c r="AD270" s="10" t="str">
        <f t="shared" ca="1" si="75"/>
        <v>VENCIDO</v>
      </c>
    </row>
    <row r="271" spans="1:30" x14ac:dyDescent="0.25">
      <c r="A271" s="29">
        <v>23541251</v>
      </c>
      <c r="B271" s="10">
        <f>VLOOKUP(A271,'INGRESO DIARIO'!A:A,1,0)</f>
        <v>23541251</v>
      </c>
      <c r="C271" s="10">
        <v>1</v>
      </c>
      <c r="D271" s="28" t="s">
        <v>1029</v>
      </c>
      <c r="E271" s="26" t="s">
        <v>334</v>
      </c>
      <c r="F271" s="27">
        <v>45917.372337962966</v>
      </c>
      <c r="G271" s="27">
        <v>45917.372430555559</v>
      </c>
      <c r="H271" s="26">
        <v>98565091</v>
      </c>
      <c r="I271" s="26" t="s">
        <v>942</v>
      </c>
      <c r="J271" s="26" t="s">
        <v>1007</v>
      </c>
      <c r="K271" s="26" t="s">
        <v>163</v>
      </c>
      <c r="L271" s="26" t="s">
        <v>943</v>
      </c>
      <c r="M271" s="26" t="s">
        <v>24</v>
      </c>
      <c r="N271" s="26" t="s">
        <v>519</v>
      </c>
      <c r="O271" s="26"/>
      <c r="P271" s="26"/>
      <c r="Q271" s="26"/>
      <c r="R271" s="26"/>
      <c r="S271" s="26"/>
      <c r="T271" s="26"/>
      <c r="U271" s="12">
        <f t="shared" si="66"/>
        <v>0</v>
      </c>
      <c r="V271" s="11">
        <f t="shared" si="67"/>
        <v>45922.372430555559</v>
      </c>
      <c r="W271" s="12">
        <f t="shared" si="68"/>
        <v>5</v>
      </c>
      <c r="X271" s="12">
        <f t="shared" ca="1" si="69"/>
        <v>27.627569444441178</v>
      </c>
      <c r="Y271" s="12">
        <f t="shared" ca="1" si="70"/>
        <v>20</v>
      </c>
      <c r="Z271" s="12">
        <f t="shared" ca="1" si="71"/>
        <v>7.6275694444411783</v>
      </c>
      <c r="AA271" s="12">
        <f t="shared" ca="1" si="72"/>
        <v>20</v>
      </c>
      <c r="AB271" s="12">
        <f t="shared" ca="1" si="73"/>
        <v>15</v>
      </c>
      <c r="AC271" s="13">
        <f t="shared" ca="1" si="74"/>
        <v>-20.627569444441178</v>
      </c>
      <c r="AD271" s="10" t="str">
        <f t="shared" ca="1" si="75"/>
        <v>VENCIDO</v>
      </c>
    </row>
    <row r="272" spans="1:30" x14ac:dyDescent="0.25">
      <c r="A272" s="29">
        <v>23541183</v>
      </c>
      <c r="B272" s="10">
        <f>VLOOKUP(A272,'INGRESO DIARIO'!A:A,1,0)</f>
        <v>23541183</v>
      </c>
      <c r="C272" s="10">
        <v>1</v>
      </c>
      <c r="D272" s="28" t="s">
        <v>1452</v>
      </c>
      <c r="E272" s="26" t="s">
        <v>334</v>
      </c>
      <c r="F272" s="27">
        <v>45917.323379629626</v>
      </c>
      <c r="G272" s="27">
        <v>45917.323437500003</v>
      </c>
      <c r="H272" s="26">
        <v>1037650332</v>
      </c>
      <c r="I272" s="26" t="s">
        <v>944</v>
      </c>
      <c r="J272" s="26" t="s">
        <v>1008</v>
      </c>
      <c r="K272" s="26" t="s">
        <v>163</v>
      </c>
      <c r="L272" s="26" t="s">
        <v>945</v>
      </c>
      <c r="M272" s="26" t="s">
        <v>24</v>
      </c>
      <c r="N272" s="26" t="s">
        <v>519</v>
      </c>
      <c r="O272" s="26"/>
      <c r="P272" s="26"/>
      <c r="Q272" s="26"/>
      <c r="R272" s="26"/>
      <c r="S272" s="26"/>
      <c r="T272" s="26"/>
      <c r="U272" s="12">
        <f t="shared" si="66"/>
        <v>0</v>
      </c>
      <c r="V272" s="11">
        <f t="shared" si="67"/>
        <v>45922.323437500003</v>
      </c>
      <c r="W272" s="12">
        <f t="shared" si="68"/>
        <v>5</v>
      </c>
      <c r="X272" s="12">
        <f t="shared" ca="1" si="69"/>
        <v>27.67656249999709</v>
      </c>
      <c r="Y272" s="12">
        <f t="shared" ca="1" si="70"/>
        <v>20</v>
      </c>
      <c r="Z272" s="12">
        <f t="shared" ca="1" si="71"/>
        <v>7.6765624999970896</v>
      </c>
      <c r="AA272" s="12">
        <f t="shared" ca="1" si="72"/>
        <v>20</v>
      </c>
      <c r="AB272" s="12">
        <f t="shared" ca="1" si="73"/>
        <v>15</v>
      </c>
      <c r="AC272" s="13">
        <f t="shared" ca="1" si="74"/>
        <v>-20.67656249999709</v>
      </c>
      <c r="AD272" s="10" t="str">
        <f t="shared" ca="1" si="75"/>
        <v>VENCIDO</v>
      </c>
    </row>
    <row r="273" spans="1:30" x14ac:dyDescent="0.25">
      <c r="A273" s="29">
        <v>23541023</v>
      </c>
      <c r="B273" s="10">
        <f>VLOOKUP(A273,'INGRESO DIARIO'!A:A,1,0)</f>
        <v>23541023</v>
      </c>
      <c r="C273" s="10">
        <v>1</v>
      </c>
      <c r="D273" s="28" t="s">
        <v>1030</v>
      </c>
      <c r="E273" s="26" t="s">
        <v>334</v>
      </c>
      <c r="F273" s="27">
        <v>45916.658009259256</v>
      </c>
      <c r="G273" s="27">
        <v>45916.658043981479</v>
      </c>
      <c r="H273" s="26">
        <v>70505508</v>
      </c>
      <c r="I273" s="26" t="s">
        <v>946</v>
      </c>
      <c r="J273" s="26" t="s">
        <v>1009</v>
      </c>
      <c r="K273" s="26" t="s">
        <v>163</v>
      </c>
      <c r="L273" s="26" t="s">
        <v>947</v>
      </c>
      <c r="M273" s="26" t="s">
        <v>24</v>
      </c>
      <c r="N273" s="26" t="s">
        <v>350</v>
      </c>
      <c r="O273" s="26"/>
      <c r="P273" s="26"/>
      <c r="Q273" s="26"/>
      <c r="R273" s="26"/>
      <c r="S273" s="26"/>
      <c r="T273" s="26"/>
      <c r="U273" s="12">
        <f t="shared" si="66"/>
        <v>0</v>
      </c>
      <c r="V273" s="11">
        <f t="shared" si="67"/>
        <v>45921.658043981479</v>
      </c>
      <c r="W273" s="12">
        <f t="shared" si="68"/>
        <v>5</v>
      </c>
      <c r="X273" s="12">
        <f t="shared" ca="1" si="69"/>
        <v>28.341956018521159</v>
      </c>
      <c r="Y273" s="12">
        <f t="shared" ca="1" si="70"/>
        <v>21</v>
      </c>
      <c r="Z273" s="12">
        <f t="shared" ca="1" si="71"/>
        <v>7.3419560185211594</v>
      </c>
      <c r="AA273" s="12">
        <f t="shared" ca="1" si="72"/>
        <v>21</v>
      </c>
      <c r="AB273" s="12">
        <f t="shared" ca="1" si="73"/>
        <v>16</v>
      </c>
      <c r="AC273" s="13">
        <f t="shared" ca="1" si="74"/>
        <v>-21.341956018521159</v>
      </c>
      <c r="AD273" s="10" t="str">
        <f t="shared" ca="1" si="75"/>
        <v>VENCIDO</v>
      </c>
    </row>
    <row r="274" spans="1:30" x14ac:dyDescent="0.25">
      <c r="A274" s="29">
        <v>23541330</v>
      </c>
      <c r="B274" s="10">
        <f>VLOOKUP(A274,'INGRESO DIARIO'!A:A,1,0)</f>
        <v>23541330</v>
      </c>
      <c r="C274" s="10">
        <v>1</v>
      </c>
      <c r="D274" s="26" t="s">
        <v>958</v>
      </c>
      <c r="E274" s="26" t="s">
        <v>334</v>
      </c>
      <c r="F274" s="27">
        <v>45917.4065162037</v>
      </c>
      <c r="G274" s="27">
        <v>45917.406550925924</v>
      </c>
      <c r="H274" s="26">
        <v>1128437282</v>
      </c>
      <c r="I274" s="26" t="s">
        <v>959</v>
      </c>
      <c r="J274" s="26" t="s">
        <v>1013</v>
      </c>
      <c r="K274" s="26" t="s">
        <v>163</v>
      </c>
      <c r="L274" s="26" t="s">
        <v>960</v>
      </c>
      <c r="M274" s="26" t="s">
        <v>24</v>
      </c>
      <c r="N274" s="26" t="s">
        <v>519</v>
      </c>
      <c r="O274" s="26"/>
      <c r="P274" s="26"/>
      <c r="Q274" s="26"/>
      <c r="R274" s="26"/>
      <c r="S274" s="26"/>
      <c r="T274" s="26"/>
      <c r="U274" s="12">
        <f t="shared" si="66"/>
        <v>0</v>
      </c>
      <c r="V274" s="11">
        <f t="shared" si="67"/>
        <v>45922.406550925924</v>
      </c>
      <c r="W274" s="12">
        <f t="shared" si="68"/>
        <v>5</v>
      </c>
      <c r="X274" s="12">
        <f t="shared" ca="1" si="69"/>
        <v>27.593449074076489</v>
      </c>
      <c r="Y274" s="12">
        <f t="shared" ca="1" si="70"/>
        <v>20</v>
      </c>
      <c r="Z274" s="12">
        <f t="shared" ca="1" si="71"/>
        <v>7.5934490740764886</v>
      </c>
      <c r="AA274" s="12">
        <f t="shared" ca="1" si="72"/>
        <v>20</v>
      </c>
      <c r="AB274" s="12">
        <f t="shared" ca="1" si="73"/>
        <v>15</v>
      </c>
      <c r="AC274" s="13">
        <f t="shared" ca="1" si="74"/>
        <v>-20.593449074076489</v>
      </c>
      <c r="AD274" s="10" t="str">
        <f t="shared" ca="1" si="75"/>
        <v>VENCIDO</v>
      </c>
    </row>
    <row r="275" spans="1:30" x14ac:dyDescent="0.25">
      <c r="A275" s="29">
        <v>23541611</v>
      </c>
      <c r="B275" s="10">
        <f>VLOOKUP(A275,'INGRESO DIARIO'!A:A,1,0)</f>
        <v>23541611</v>
      </c>
      <c r="C275" s="10">
        <v>1</v>
      </c>
      <c r="D275" s="28" t="s">
        <v>1454</v>
      </c>
      <c r="E275" s="26" t="s">
        <v>334</v>
      </c>
      <c r="F275" s="27">
        <v>45917.579143518517</v>
      </c>
      <c r="G275" s="27">
        <v>45917.57916666667</v>
      </c>
      <c r="H275" s="26">
        <v>42897834</v>
      </c>
      <c r="I275" s="26" t="s">
        <v>962</v>
      </c>
      <c r="J275" s="26" t="s">
        <v>1014</v>
      </c>
      <c r="K275" s="26" t="s">
        <v>163</v>
      </c>
      <c r="L275" s="26" t="s">
        <v>963</v>
      </c>
      <c r="M275" s="26" t="s">
        <v>24</v>
      </c>
      <c r="N275" s="26" t="s">
        <v>519</v>
      </c>
      <c r="O275" s="26"/>
      <c r="P275" s="26"/>
      <c r="Q275" s="26"/>
      <c r="R275" s="26"/>
      <c r="S275" s="26"/>
      <c r="T275" s="26"/>
      <c r="U275" s="12">
        <f t="shared" si="66"/>
        <v>0</v>
      </c>
      <c r="V275" s="11">
        <f t="shared" si="67"/>
        <v>45922.57916666667</v>
      </c>
      <c r="W275" s="12">
        <f t="shared" si="68"/>
        <v>5</v>
      </c>
      <c r="X275" s="12">
        <f t="shared" ca="1" si="69"/>
        <v>27.420833333329938</v>
      </c>
      <c r="Y275" s="12">
        <f t="shared" ca="1" si="70"/>
        <v>20</v>
      </c>
      <c r="Z275" s="12">
        <f t="shared" ca="1" si="71"/>
        <v>7.4208333333299379</v>
      </c>
      <c r="AA275" s="12">
        <f t="shared" ca="1" si="72"/>
        <v>20</v>
      </c>
      <c r="AB275" s="12">
        <f t="shared" ca="1" si="73"/>
        <v>15</v>
      </c>
      <c r="AC275" s="13">
        <f t="shared" ca="1" si="74"/>
        <v>-20.420833333329938</v>
      </c>
      <c r="AD275" s="10" t="str">
        <f t="shared" ca="1" si="75"/>
        <v>VENCIDO</v>
      </c>
    </row>
    <row r="276" spans="1:30" x14ac:dyDescent="0.25">
      <c r="A276" s="29">
        <v>23541692</v>
      </c>
      <c r="B276" s="10">
        <f>VLOOKUP(A276,'INGRESO DIARIO'!A:A,1,0)</f>
        <v>23541692</v>
      </c>
      <c r="C276" s="10">
        <v>1</v>
      </c>
      <c r="D276" s="26" t="s">
        <v>964</v>
      </c>
      <c r="E276" s="26" t="s">
        <v>334</v>
      </c>
      <c r="F276" s="27">
        <v>45917.611250000002</v>
      </c>
      <c r="G276" s="27">
        <v>45917.611273148148</v>
      </c>
      <c r="H276" s="26">
        <v>1152209844</v>
      </c>
      <c r="I276" s="26" t="s">
        <v>965</v>
      </c>
      <c r="J276" s="26" t="s">
        <v>1015</v>
      </c>
      <c r="K276" s="26" t="s">
        <v>163</v>
      </c>
      <c r="L276" s="26" t="s">
        <v>966</v>
      </c>
      <c r="M276" s="26" t="s">
        <v>24</v>
      </c>
      <c r="N276" s="26" t="s">
        <v>519</v>
      </c>
      <c r="O276" s="26"/>
      <c r="P276" s="26"/>
      <c r="Q276" s="26"/>
      <c r="R276" s="26"/>
      <c r="S276" s="26"/>
      <c r="T276" s="26"/>
      <c r="U276" s="12">
        <f t="shared" si="66"/>
        <v>0</v>
      </c>
      <c r="V276" s="11">
        <f t="shared" si="67"/>
        <v>45922.611273148148</v>
      </c>
      <c r="W276" s="12">
        <f t="shared" si="68"/>
        <v>5</v>
      </c>
      <c r="X276" s="12">
        <f t="shared" ca="1" si="69"/>
        <v>27.38872685185197</v>
      </c>
      <c r="Y276" s="12">
        <f t="shared" ca="1" si="70"/>
        <v>20</v>
      </c>
      <c r="Z276" s="12">
        <f t="shared" ca="1" si="71"/>
        <v>7.3887268518519704</v>
      </c>
      <c r="AA276" s="12">
        <f t="shared" ca="1" si="72"/>
        <v>20</v>
      </c>
      <c r="AB276" s="12">
        <f t="shared" ca="1" si="73"/>
        <v>15</v>
      </c>
      <c r="AC276" s="13">
        <f t="shared" ca="1" si="74"/>
        <v>-20.38872685185197</v>
      </c>
      <c r="AD276" s="10" t="str">
        <f t="shared" ca="1" si="75"/>
        <v>VENCIDO</v>
      </c>
    </row>
    <row r="277" spans="1:30" x14ac:dyDescent="0.25">
      <c r="A277" s="29">
        <v>23541352</v>
      </c>
      <c r="B277" s="10">
        <f>VLOOKUP(A277,'INGRESO DIARIO'!A:A,1,0)</f>
        <v>23541352</v>
      </c>
      <c r="C277" s="10">
        <v>1</v>
      </c>
      <c r="D277" s="26" t="s">
        <v>967</v>
      </c>
      <c r="E277" s="26" t="s">
        <v>334</v>
      </c>
      <c r="F277" s="27">
        <v>45917.414733796293</v>
      </c>
      <c r="G277" s="27">
        <v>45917.414768518516</v>
      </c>
      <c r="H277" s="26">
        <v>811005411</v>
      </c>
      <c r="I277" s="26" t="s">
        <v>161</v>
      </c>
      <c r="J277" s="26" t="s">
        <v>1016</v>
      </c>
      <c r="K277" s="26" t="s">
        <v>163</v>
      </c>
      <c r="L277" s="26" t="s">
        <v>968</v>
      </c>
      <c r="M277" s="26" t="s">
        <v>24</v>
      </c>
      <c r="N277" s="26" t="s">
        <v>519</v>
      </c>
      <c r="O277" s="26"/>
      <c r="P277" s="26"/>
      <c r="Q277" s="26"/>
      <c r="R277" s="26"/>
      <c r="S277" s="26"/>
      <c r="T277" s="26"/>
      <c r="U277" s="12">
        <f t="shared" si="66"/>
        <v>0</v>
      </c>
      <c r="V277" s="11">
        <f t="shared" si="67"/>
        <v>45922.414768518516</v>
      </c>
      <c r="W277" s="12">
        <f t="shared" si="68"/>
        <v>5</v>
      </c>
      <c r="X277" s="12">
        <f t="shared" ca="1" si="69"/>
        <v>27.585231481483788</v>
      </c>
      <c r="Y277" s="12">
        <f t="shared" ca="1" si="70"/>
        <v>20</v>
      </c>
      <c r="Z277" s="12">
        <f t="shared" ca="1" si="71"/>
        <v>7.5852314814837882</v>
      </c>
      <c r="AA277" s="12">
        <f t="shared" ca="1" si="72"/>
        <v>20</v>
      </c>
      <c r="AB277" s="12">
        <f t="shared" ca="1" si="73"/>
        <v>15</v>
      </c>
      <c r="AC277" s="13">
        <f t="shared" ca="1" si="74"/>
        <v>-20.585231481483788</v>
      </c>
      <c r="AD277" s="10" t="str">
        <f t="shared" ca="1" si="75"/>
        <v>VENCIDO</v>
      </c>
    </row>
    <row r="278" spans="1:30" x14ac:dyDescent="0.25">
      <c r="A278" s="29">
        <v>23541325</v>
      </c>
      <c r="B278" s="10">
        <f>VLOOKUP(A278,'INGRESO DIARIO'!A:A,1,0)</f>
        <v>23541325</v>
      </c>
      <c r="C278" s="10">
        <v>1</v>
      </c>
      <c r="D278" s="28" t="s">
        <v>1455</v>
      </c>
      <c r="E278" s="26" t="s">
        <v>334</v>
      </c>
      <c r="F278" s="27">
        <v>45917.405300925922</v>
      </c>
      <c r="G278" s="27">
        <v>45917.405335648145</v>
      </c>
      <c r="H278" s="26">
        <v>890942766</v>
      </c>
      <c r="I278" s="26" t="s">
        <v>161</v>
      </c>
      <c r="J278" s="26" t="s">
        <v>1017</v>
      </c>
      <c r="K278" s="26" t="s">
        <v>163</v>
      </c>
      <c r="L278" s="26" t="s">
        <v>970</v>
      </c>
      <c r="M278" s="26" t="s">
        <v>24</v>
      </c>
      <c r="N278" s="26" t="s">
        <v>342</v>
      </c>
      <c r="O278" s="26"/>
      <c r="P278" s="26"/>
      <c r="Q278" s="26"/>
      <c r="R278" s="26"/>
      <c r="S278" s="26"/>
      <c r="T278" s="26"/>
      <c r="U278" s="12">
        <f t="shared" si="66"/>
        <v>0</v>
      </c>
      <c r="V278" s="11">
        <f t="shared" si="67"/>
        <v>45922.405335648145</v>
      </c>
      <c r="W278" s="12">
        <f t="shared" si="68"/>
        <v>5</v>
      </c>
      <c r="X278" s="12">
        <f t="shared" ca="1" si="69"/>
        <v>27.59466435185459</v>
      </c>
      <c r="Y278" s="12">
        <f t="shared" ca="1" si="70"/>
        <v>20</v>
      </c>
      <c r="Z278" s="12">
        <f t="shared" ca="1" si="71"/>
        <v>7.5946643518545898</v>
      </c>
      <c r="AA278" s="12">
        <f t="shared" ca="1" si="72"/>
        <v>20</v>
      </c>
      <c r="AB278" s="12">
        <f t="shared" ca="1" si="73"/>
        <v>15</v>
      </c>
      <c r="AC278" s="13">
        <f t="shared" ca="1" si="74"/>
        <v>-20.59466435185459</v>
      </c>
      <c r="AD278" s="10" t="str">
        <f t="shared" ca="1" si="75"/>
        <v>VENCIDO</v>
      </c>
    </row>
    <row r="279" spans="1:30" x14ac:dyDescent="0.25">
      <c r="A279" s="29">
        <v>23541491</v>
      </c>
      <c r="B279" s="10">
        <f>VLOOKUP(A279,'INGRESO DIARIO'!A:A,1,0)</f>
        <v>23541491</v>
      </c>
      <c r="C279" s="10">
        <v>1</v>
      </c>
      <c r="D279" s="26" t="s">
        <v>971</v>
      </c>
      <c r="E279" s="26" t="s">
        <v>338</v>
      </c>
      <c r="F279" s="27">
        <v>45917.475208333337</v>
      </c>
      <c r="G279" s="27">
        <v>45917.475243055553</v>
      </c>
      <c r="H279" s="26">
        <v>901097271</v>
      </c>
      <c r="I279" s="26" t="s">
        <v>972</v>
      </c>
      <c r="J279" s="26" t="s">
        <v>1018</v>
      </c>
      <c r="K279" s="26" t="s">
        <v>163</v>
      </c>
      <c r="L279" s="26" t="s">
        <v>973</v>
      </c>
      <c r="M279" s="26" t="s">
        <v>24</v>
      </c>
      <c r="N279" s="26" t="s">
        <v>350</v>
      </c>
      <c r="O279" s="26"/>
      <c r="P279" s="26"/>
      <c r="Q279" s="26"/>
      <c r="R279" s="26"/>
      <c r="S279" s="26"/>
      <c r="T279" s="26"/>
      <c r="U279" s="12">
        <f t="shared" si="66"/>
        <v>0</v>
      </c>
      <c r="V279" s="11">
        <f t="shared" si="67"/>
        <v>45922.475243055553</v>
      </c>
      <c r="W279" s="12">
        <f t="shared" si="68"/>
        <v>5</v>
      </c>
      <c r="X279" s="12">
        <f t="shared" ca="1" si="69"/>
        <v>27.52475694444729</v>
      </c>
      <c r="Y279" s="12">
        <f t="shared" ca="1" si="70"/>
        <v>20</v>
      </c>
      <c r="Z279" s="12">
        <f t="shared" ca="1" si="71"/>
        <v>7.5247569444472902</v>
      </c>
      <c r="AA279" s="12">
        <f t="shared" ca="1" si="72"/>
        <v>20</v>
      </c>
      <c r="AB279" s="12">
        <f t="shared" ca="1" si="73"/>
        <v>15</v>
      </c>
      <c r="AC279" s="13">
        <f t="shared" ca="1" si="74"/>
        <v>-20.52475694444729</v>
      </c>
      <c r="AD279" s="10" t="str">
        <f t="shared" ca="1" si="75"/>
        <v>VENCIDO</v>
      </c>
    </row>
    <row r="280" spans="1:30" x14ac:dyDescent="0.25">
      <c r="A280" s="29">
        <v>23541054</v>
      </c>
      <c r="B280" s="10">
        <f>VLOOKUP(A280,'INGRESO DIARIO'!A:A,1,0)</f>
        <v>23541054</v>
      </c>
      <c r="C280" s="10">
        <v>1</v>
      </c>
      <c r="D280" s="26" t="s">
        <v>974</v>
      </c>
      <c r="E280" s="26" t="s">
        <v>338</v>
      </c>
      <c r="F280" s="27">
        <v>45916.676620370374</v>
      </c>
      <c r="G280" s="27">
        <v>45916.67664351852</v>
      </c>
      <c r="H280" s="26">
        <v>94357424</v>
      </c>
      <c r="I280" s="26" t="s">
        <v>975</v>
      </c>
      <c r="J280" s="26" t="s">
        <v>1019</v>
      </c>
      <c r="K280" s="26" t="s">
        <v>163</v>
      </c>
      <c r="L280" s="26" t="s">
        <v>976</v>
      </c>
      <c r="M280" s="26" t="s">
        <v>24</v>
      </c>
      <c r="N280" s="26" t="s">
        <v>350</v>
      </c>
      <c r="O280" s="26"/>
      <c r="P280" s="26"/>
      <c r="Q280" s="26"/>
      <c r="R280" s="26"/>
      <c r="S280" s="26"/>
      <c r="T280" s="26"/>
      <c r="U280" s="12">
        <f t="shared" si="66"/>
        <v>0</v>
      </c>
      <c r="V280" s="11">
        <f t="shared" si="67"/>
        <v>45921.67664351852</v>
      </c>
      <c r="W280" s="12">
        <f t="shared" si="68"/>
        <v>5</v>
      </c>
      <c r="X280" s="12">
        <f t="shared" ca="1" si="69"/>
        <v>28.323356481480005</v>
      </c>
      <c r="Y280" s="12">
        <f t="shared" ca="1" si="70"/>
        <v>21</v>
      </c>
      <c r="Z280" s="12">
        <f t="shared" ca="1" si="71"/>
        <v>7.3233564814800047</v>
      </c>
      <c r="AA280" s="12">
        <f t="shared" ca="1" si="72"/>
        <v>21</v>
      </c>
      <c r="AB280" s="12">
        <f t="shared" ca="1" si="73"/>
        <v>16</v>
      </c>
      <c r="AC280" s="13">
        <f t="shared" ca="1" si="74"/>
        <v>-21.323356481480005</v>
      </c>
      <c r="AD280" s="10" t="str">
        <f t="shared" ca="1" si="75"/>
        <v>VENCIDO</v>
      </c>
    </row>
    <row r="281" spans="1:30" x14ac:dyDescent="0.25">
      <c r="A281" s="29">
        <v>23541508</v>
      </c>
      <c r="B281" s="10">
        <f>VLOOKUP(A281,'INGRESO DIARIO'!A:A,1,0)</f>
        <v>23541508</v>
      </c>
      <c r="C281" s="10">
        <v>1</v>
      </c>
      <c r="D281" s="26" t="s">
        <v>977</v>
      </c>
      <c r="E281" s="26" t="s">
        <v>338</v>
      </c>
      <c r="F281" s="27">
        <v>45917.486620370371</v>
      </c>
      <c r="G281" s="27">
        <v>45917.486655092594</v>
      </c>
      <c r="H281" s="26">
        <v>890102513</v>
      </c>
      <c r="I281" s="26" t="s">
        <v>161</v>
      </c>
      <c r="J281" s="26" t="s">
        <v>1020</v>
      </c>
      <c r="K281" s="26" t="s">
        <v>163</v>
      </c>
      <c r="L281" s="26" t="s">
        <v>978</v>
      </c>
      <c r="M281" s="26" t="s">
        <v>24</v>
      </c>
      <c r="N281" s="26" t="s">
        <v>350</v>
      </c>
      <c r="O281" s="26"/>
      <c r="P281" s="26"/>
      <c r="Q281" s="26"/>
      <c r="R281" s="26"/>
      <c r="S281" s="26"/>
      <c r="T281" s="26"/>
      <c r="U281" s="12">
        <f t="shared" si="66"/>
        <v>0</v>
      </c>
      <c r="V281" s="11">
        <f t="shared" si="67"/>
        <v>45922.486655092594</v>
      </c>
      <c r="W281" s="12">
        <f t="shared" si="68"/>
        <v>5</v>
      </c>
      <c r="X281" s="12">
        <f t="shared" ca="1" si="69"/>
        <v>27.513344907405553</v>
      </c>
      <c r="Y281" s="12">
        <f t="shared" ca="1" si="70"/>
        <v>20</v>
      </c>
      <c r="Z281" s="12">
        <f t="shared" ca="1" si="71"/>
        <v>7.5133449074055534</v>
      </c>
      <c r="AA281" s="12">
        <f t="shared" ca="1" si="72"/>
        <v>20</v>
      </c>
      <c r="AB281" s="12">
        <f t="shared" ca="1" si="73"/>
        <v>15</v>
      </c>
      <c r="AC281" s="13">
        <f t="shared" ca="1" si="74"/>
        <v>-20.513344907405553</v>
      </c>
      <c r="AD281" s="10" t="str">
        <f t="shared" ca="1" si="75"/>
        <v>VENCIDO</v>
      </c>
    </row>
    <row r="282" spans="1:30" x14ac:dyDescent="0.25">
      <c r="A282" s="29">
        <v>23541189</v>
      </c>
      <c r="B282" s="10">
        <f>VLOOKUP(A282,'INGRESO DIARIO'!A:A,1,0)</f>
        <v>23541189</v>
      </c>
      <c r="C282" s="10">
        <v>1</v>
      </c>
      <c r="D282" s="28" t="s">
        <v>1456</v>
      </c>
      <c r="E282" s="26" t="s">
        <v>334</v>
      </c>
      <c r="F282" s="27">
        <v>45917.328622685185</v>
      </c>
      <c r="G282" s="27">
        <v>45917.328668981485</v>
      </c>
      <c r="H282" s="26">
        <v>1017209699</v>
      </c>
      <c r="I282" s="26" t="s">
        <v>980</v>
      </c>
      <c r="J282" s="26" t="s">
        <v>1021</v>
      </c>
      <c r="K282" s="26" t="s">
        <v>163</v>
      </c>
      <c r="L282" s="26" t="s">
        <v>981</v>
      </c>
      <c r="M282" s="26" t="s">
        <v>24</v>
      </c>
      <c r="N282" s="26" t="s">
        <v>342</v>
      </c>
      <c r="O282" s="26"/>
      <c r="P282" s="26"/>
      <c r="Q282" s="26"/>
      <c r="R282" s="26"/>
      <c r="S282" s="26"/>
      <c r="T282" s="26"/>
      <c r="U282" s="12">
        <f t="shared" si="66"/>
        <v>0</v>
      </c>
      <c r="V282" s="11">
        <f t="shared" si="67"/>
        <v>45922.328668981485</v>
      </c>
      <c r="W282" s="12">
        <f t="shared" si="68"/>
        <v>5</v>
      </c>
      <c r="X282" s="12">
        <f t="shared" ca="1" si="69"/>
        <v>27.671331018515048</v>
      </c>
      <c r="Y282" s="12">
        <f t="shared" ca="1" si="70"/>
        <v>20</v>
      </c>
      <c r="Z282" s="12">
        <f t="shared" ca="1" si="71"/>
        <v>7.6713310185150476</v>
      </c>
      <c r="AA282" s="12">
        <f t="shared" ca="1" si="72"/>
        <v>20</v>
      </c>
      <c r="AB282" s="12">
        <f t="shared" ca="1" si="73"/>
        <v>15</v>
      </c>
      <c r="AC282" s="13">
        <f t="shared" ca="1" si="74"/>
        <v>-20.671331018515048</v>
      </c>
      <c r="AD282" s="10" t="str">
        <f t="shared" ca="1" si="75"/>
        <v>VENCIDO</v>
      </c>
    </row>
    <row r="283" spans="1:30" x14ac:dyDescent="0.25">
      <c r="A283" s="29">
        <v>23541525</v>
      </c>
      <c r="B283" s="10">
        <f>VLOOKUP(A283,'INGRESO DIARIO'!A:A,1,0)</f>
        <v>23541525</v>
      </c>
      <c r="C283" s="10">
        <v>1</v>
      </c>
      <c r="D283" s="26" t="s">
        <v>982</v>
      </c>
      <c r="E283" s="26" t="s">
        <v>334</v>
      </c>
      <c r="F283" s="27">
        <v>45917.490601851852</v>
      </c>
      <c r="G283" s="27">
        <v>45917.490636574075</v>
      </c>
      <c r="H283" s="26">
        <v>890102513</v>
      </c>
      <c r="I283" s="26" t="s">
        <v>161</v>
      </c>
      <c r="J283" s="26" t="s">
        <v>1022</v>
      </c>
      <c r="K283" s="26" t="s">
        <v>163</v>
      </c>
      <c r="L283" s="26" t="s">
        <v>983</v>
      </c>
      <c r="M283" s="26" t="s">
        <v>24</v>
      </c>
      <c r="N283" s="26" t="s">
        <v>342</v>
      </c>
      <c r="O283" s="26"/>
      <c r="P283" s="26"/>
      <c r="Q283" s="26"/>
      <c r="R283" s="26"/>
      <c r="S283" s="26"/>
      <c r="T283" s="26"/>
      <c r="U283" s="12">
        <f t="shared" si="66"/>
        <v>0</v>
      </c>
      <c r="V283" s="11">
        <f t="shared" si="67"/>
        <v>45922.490636574075</v>
      </c>
      <c r="W283" s="12">
        <f t="shared" si="68"/>
        <v>5</v>
      </c>
      <c r="X283" s="12">
        <f t="shared" ca="1" si="69"/>
        <v>27.509363425924676</v>
      </c>
      <c r="Y283" s="12">
        <f t="shared" ca="1" si="70"/>
        <v>20</v>
      </c>
      <c r="Z283" s="12">
        <f t="shared" ca="1" si="71"/>
        <v>7.5093634259246755</v>
      </c>
      <c r="AA283" s="12">
        <f t="shared" ca="1" si="72"/>
        <v>20</v>
      </c>
      <c r="AB283" s="12">
        <f t="shared" ca="1" si="73"/>
        <v>15</v>
      </c>
      <c r="AC283" s="13">
        <f t="shared" ca="1" si="74"/>
        <v>-20.509363425924676</v>
      </c>
      <c r="AD283" s="10" t="str">
        <f t="shared" ca="1" si="75"/>
        <v>VENCIDO</v>
      </c>
    </row>
    <row r="284" spans="1:30" x14ac:dyDescent="0.25">
      <c r="A284" s="29">
        <v>23541100</v>
      </c>
      <c r="B284" s="10">
        <f>VLOOKUP(A284,'INGRESO DIARIO'!A:A,1,0)</f>
        <v>23541100</v>
      </c>
      <c r="C284" s="10">
        <v>1</v>
      </c>
      <c r="D284" s="26" t="s">
        <v>993</v>
      </c>
      <c r="E284" s="26" t="s">
        <v>334</v>
      </c>
      <c r="F284" s="27">
        <v>45916.715995370374</v>
      </c>
      <c r="G284" s="27">
        <v>45916.71603009259</v>
      </c>
      <c r="H284" s="26">
        <v>98587146</v>
      </c>
      <c r="I284" s="26" t="s">
        <v>994</v>
      </c>
      <c r="J284" s="26" t="s">
        <v>1026</v>
      </c>
      <c r="K284" s="26" t="s">
        <v>163</v>
      </c>
      <c r="L284" s="26" t="s">
        <v>995</v>
      </c>
      <c r="M284" s="26" t="s">
        <v>244</v>
      </c>
      <c r="N284" s="26" t="s">
        <v>342</v>
      </c>
      <c r="O284" s="26"/>
      <c r="P284" s="26"/>
      <c r="Q284" s="26"/>
      <c r="R284" s="26"/>
      <c r="S284" s="26"/>
      <c r="T284" s="26"/>
      <c r="U284" s="12">
        <f t="shared" si="66"/>
        <v>0</v>
      </c>
      <c r="V284" s="11">
        <f t="shared" si="67"/>
        <v>45921.71603009259</v>
      </c>
      <c r="W284" s="12">
        <f t="shared" si="68"/>
        <v>5</v>
      </c>
      <c r="X284" s="12">
        <f t="shared" ca="1" si="69"/>
        <v>28.28396990741021</v>
      </c>
      <c r="Y284" s="12">
        <f t="shared" ca="1" si="70"/>
        <v>21</v>
      </c>
      <c r="Z284" s="12">
        <f t="shared" ca="1" si="71"/>
        <v>7.28396990741021</v>
      </c>
      <c r="AA284" s="12">
        <f t="shared" ca="1" si="72"/>
        <v>21</v>
      </c>
      <c r="AB284" s="12">
        <f t="shared" ca="1" si="73"/>
        <v>16</v>
      </c>
      <c r="AC284" s="13">
        <f t="shared" ca="1" si="74"/>
        <v>-21.28396990741021</v>
      </c>
      <c r="AD284" s="10" t="str">
        <f t="shared" ca="1" si="75"/>
        <v>VENCIDO</v>
      </c>
    </row>
    <row r="285" spans="1:30" x14ac:dyDescent="0.25">
      <c r="A285" s="29">
        <v>23541322</v>
      </c>
      <c r="B285" s="10">
        <f>VLOOKUP(A285,'INGRESO DIARIO'!A:A,1,0)</f>
        <v>23541322</v>
      </c>
      <c r="C285" s="10">
        <v>1</v>
      </c>
      <c r="D285" s="26" t="s">
        <v>996</v>
      </c>
      <c r="E285" s="26" t="s">
        <v>336</v>
      </c>
      <c r="F285" s="27">
        <v>45917.404270833336</v>
      </c>
      <c r="G285" s="27">
        <v>45917.404305555552</v>
      </c>
      <c r="H285" s="26">
        <v>98530210</v>
      </c>
      <c r="I285" s="26" t="s">
        <v>997</v>
      </c>
      <c r="J285" s="26" t="s">
        <v>612</v>
      </c>
      <c r="K285" s="26" t="s">
        <v>163</v>
      </c>
      <c r="L285" s="26" t="s">
        <v>998</v>
      </c>
      <c r="M285" s="26" t="s">
        <v>244</v>
      </c>
      <c r="N285" s="26" t="s">
        <v>350</v>
      </c>
      <c r="O285" s="26"/>
      <c r="P285" s="26"/>
      <c r="Q285" s="26"/>
      <c r="R285" s="26"/>
      <c r="S285" s="26"/>
      <c r="T285" s="26"/>
      <c r="U285" s="12">
        <f t="shared" si="66"/>
        <v>0</v>
      </c>
      <c r="V285" s="11">
        <f t="shared" si="67"/>
        <v>45922.404305555552</v>
      </c>
      <c r="W285" s="12">
        <f t="shared" si="68"/>
        <v>5</v>
      </c>
      <c r="X285" s="12">
        <f t="shared" ca="1" si="69"/>
        <v>27.595694444447872</v>
      </c>
      <c r="Y285" s="12">
        <f t="shared" ca="1" si="70"/>
        <v>20</v>
      </c>
      <c r="Z285" s="12">
        <f t="shared" ca="1" si="71"/>
        <v>7.5956944444478722</v>
      </c>
      <c r="AA285" s="12">
        <f t="shared" ca="1" si="72"/>
        <v>20</v>
      </c>
      <c r="AB285" s="12">
        <f t="shared" ca="1" si="73"/>
        <v>15</v>
      </c>
      <c r="AC285" s="13">
        <f t="shared" ca="1" si="74"/>
        <v>-20.595694444447872</v>
      </c>
      <c r="AD285" s="10" t="str">
        <f t="shared" ca="1" si="75"/>
        <v>VENCIDO</v>
      </c>
    </row>
    <row r="286" spans="1:30" x14ac:dyDescent="0.25">
      <c r="A286" s="29">
        <v>23541112</v>
      </c>
      <c r="B286" s="10">
        <f>VLOOKUP(A286,'INGRESO DIARIO'!A:A,1,0)</f>
        <v>23541112</v>
      </c>
      <c r="C286" s="10">
        <v>1</v>
      </c>
      <c r="D286" s="26" t="s">
        <v>999</v>
      </c>
      <c r="E286" s="26" t="s">
        <v>336</v>
      </c>
      <c r="F286" s="27">
        <v>45916.737037037034</v>
      </c>
      <c r="G286" s="27">
        <v>45916.737071759257</v>
      </c>
      <c r="H286" s="26">
        <v>21533798</v>
      </c>
      <c r="I286" s="26" t="s">
        <v>1000</v>
      </c>
      <c r="J286" s="26" t="s">
        <v>1027</v>
      </c>
      <c r="K286" s="26" t="s">
        <v>163</v>
      </c>
      <c r="L286" s="26" t="s">
        <v>1001</v>
      </c>
      <c r="M286" s="26" t="s">
        <v>244</v>
      </c>
      <c r="N286" s="26" t="s">
        <v>350</v>
      </c>
      <c r="O286" s="26"/>
      <c r="P286" s="26"/>
      <c r="Q286" s="26"/>
      <c r="R286" s="26"/>
      <c r="S286" s="26"/>
      <c r="T286" s="26"/>
      <c r="U286" s="12">
        <f t="shared" si="66"/>
        <v>0</v>
      </c>
      <c r="V286" s="11">
        <f t="shared" si="67"/>
        <v>45921.737071759257</v>
      </c>
      <c r="W286" s="12">
        <f t="shared" si="68"/>
        <v>5</v>
      </c>
      <c r="X286" s="12">
        <f t="shared" ca="1" si="69"/>
        <v>28.262928240743349</v>
      </c>
      <c r="Y286" s="12">
        <f t="shared" ca="1" si="70"/>
        <v>21</v>
      </c>
      <c r="Z286" s="12">
        <f t="shared" ca="1" si="71"/>
        <v>7.2629282407433493</v>
      </c>
      <c r="AA286" s="12">
        <f t="shared" ca="1" si="72"/>
        <v>21</v>
      </c>
      <c r="AB286" s="12">
        <f t="shared" ca="1" si="73"/>
        <v>16</v>
      </c>
      <c r="AC286" s="13">
        <f t="shared" ca="1" si="74"/>
        <v>-21.262928240743349</v>
      </c>
      <c r="AD286" s="10" t="str">
        <f t="shared" ca="1" si="75"/>
        <v>VENCIDO</v>
      </c>
    </row>
    <row r="287" spans="1:30" x14ac:dyDescent="0.25">
      <c r="A287" s="29">
        <v>23544716</v>
      </c>
      <c r="B287" s="29">
        <f>VLOOKUP(A287,BASE!A:A,1,0)</f>
        <v>23544716</v>
      </c>
      <c r="C287" s="29">
        <v>1</v>
      </c>
      <c r="D287" s="26" t="s">
        <v>1595</v>
      </c>
      <c r="E287" s="26" t="s">
        <v>337</v>
      </c>
      <c r="F287" s="27">
        <v>45921.422037037039</v>
      </c>
      <c r="G287" s="27">
        <v>45921.422083333331</v>
      </c>
      <c r="H287" s="26">
        <v>1088260401</v>
      </c>
      <c r="I287" s="26" t="s">
        <v>1596</v>
      </c>
      <c r="J287" s="26" t="s">
        <v>1662</v>
      </c>
      <c r="K287" s="26" t="s">
        <v>163</v>
      </c>
      <c r="L287" s="26" t="s">
        <v>1597</v>
      </c>
      <c r="M287" s="26" t="s">
        <v>24</v>
      </c>
      <c r="N287" s="26" t="s">
        <v>350</v>
      </c>
      <c r="O287" s="26" t="s">
        <v>161</v>
      </c>
      <c r="P287" s="26" t="s">
        <v>161</v>
      </c>
      <c r="Q287" s="26" t="s">
        <v>161</v>
      </c>
      <c r="R287" s="26" t="s">
        <v>161</v>
      </c>
      <c r="S287" s="26" t="s">
        <v>161</v>
      </c>
      <c r="T287" s="26" t="s">
        <v>161</v>
      </c>
      <c r="U287" s="12">
        <f t="shared" ref="U287:U295" si="76">+IF(L287="URBANA",5,IF(L287="RURAL",5,0))</f>
        <v>0</v>
      </c>
      <c r="V287" s="11">
        <f t="shared" ref="V287:V295" si="77">+IF(M287="RURAL",(G287+5),IF(M287="URBANA",(G287+5),""))</f>
        <v>45926.422083333331</v>
      </c>
      <c r="W287" s="12">
        <f t="shared" ref="W287:W295" si="78">+IF(M287="URBANA",5,IF(M287="RURAL",5,0))</f>
        <v>5</v>
      </c>
      <c r="X287" s="12">
        <f t="shared" ref="X287:X295" ca="1" si="79">+TODAY()-G287+1</f>
        <v>23.577916666668898</v>
      </c>
      <c r="Y287" s="12">
        <f t="shared" ref="Y287:Y295" ca="1" si="80">+NETWORKDAYS.INTL(G287,NOW(),1)-MOD(H287,1)</f>
        <v>17</v>
      </c>
      <c r="Z287" s="12">
        <f t="shared" ref="Z287:Z295" ca="1" si="81">+X287-Y287</f>
        <v>6.577916666668898</v>
      </c>
      <c r="AA287" s="12">
        <f t="shared" ref="AA287:AA295" ca="1" si="82">+(((TODAY()-G287)+1)-Z287)</f>
        <v>17</v>
      </c>
      <c r="AB287" s="12">
        <f t="shared" ref="AB287:AB295" ca="1" si="83">+AA287-W287</f>
        <v>12</v>
      </c>
      <c r="AC287" s="13">
        <f t="shared" ref="AC287:AC295" ca="1" si="84">IF(V287&lt;&gt;0,+V287-TODAY()+1,"")</f>
        <v>-16.577916666668898</v>
      </c>
      <c r="AD287" s="10" t="str">
        <f t="shared" ref="AD287:AD295" ca="1" si="85">IF(T287&lt;&gt;"OK",IF(AB287&gt;=0,"VENCIDO",IF(AND(AB287&lt;0,AB287&gt;=-2.1),"ALERTA","A TIEMPO")),"EJECUTADO")</f>
        <v>VENCIDO</v>
      </c>
    </row>
    <row r="288" spans="1:30" x14ac:dyDescent="0.25">
      <c r="A288" s="29">
        <v>23545582</v>
      </c>
      <c r="B288" s="29">
        <f>VLOOKUP(A288,BASE!A:A,1,0)</f>
        <v>23545582</v>
      </c>
      <c r="C288" s="29">
        <v>1</v>
      </c>
      <c r="D288" s="28" t="s">
        <v>1874</v>
      </c>
      <c r="E288" s="26" t="s">
        <v>334</v>
      </c>
      <c r="F288" s="27">
        <v>45922.442233796297</v>
      </c>
      <c r="G288" s="27">
        <v>45922.44226851852</v>
      </c>
      <c r="H288" s="26">
        <v>860531315</v>
      </c>
      <c r="I288" s="26" t="s">
        <v>81</v>
      </c>
      <c r="J288" s="26" t="s">
        <v>1663</v>
      </c>
      <c r="K288" s="26" t="s">
        <v>163</v>
      </c>
      <c r="L288" s="26" t="s">
        <v>1609</v>
      </c>
      <c r="M288" s="26" t="s">
        <v>24</v>
      </c>
      <c r="N288" s="26" t="s">
        <v>519</v>
      </c>
      <c r="O288" s="26" t="s">
        <v>161</v>
      </c>
      <c r="P288" s="26" t="s">
        <v>161</v>
      </c>
      <c r="Q288" s="26" t="s">
        <v>161</v>
      </c>
      <c r="R288" s="26" t="s">
        <v>161</v>
      </c>
      <c r="S288" s="26" t="s">
        <v>161</v>
      </c>
      <c r="T288" s="26" t="s">
        <v>161</v>
      </c>
      <c r="U288" s="12">
        <f t="shared" si="76"/>
        <v>0</v>
      </c>
      <c r="V288" s="11">
        <f t="shared" si="77"/>
        <v>45927.44226851852</v>
      </c>
      <c r="W288" s="12">
        <f t="shared" si="78"/>
        <v>5</v>
      </c>
      <c r="X288" s="12">
        <f t="shared" ca="1" si="79"/>
        <v>22.557731481480005</v>
      </c>
      <c r="Y288" s="12">
        <f t="shared" ca="1" si="80"/>
        <v>17</v>
      </c>
      <c r="Z288" s="12">
        <f t="shared" ca="1" si="81"/>
        <v>5.5577314814800047</v>
      </c>
      <c r="AA288" s="12">
        <f t="shared" ca="1" si="82"/>
        <v>17</v>
      </c>
      <c r="AB288" s="12">
        <f t="shared" ca="1" si="83"/>
        <v>12</v>
      </c>
      <c r="AC288" s="13">
        <f t="shared" ca="1" si="84"/>
        <v>-15.557731481480005</v>
      </c>
      <c r="AD288" s="10" t="str">
        <f t="shared" ca="1" si="85"/>
        <v>VENCIDO</v>
      </c>
    </row>
    <row r="289" spans="1:30" x14ac:dyDescent="0.25">
      <c r="A289" s="29">
        <v>23545793</v>
      </c>
      <c r="B289" s="29">
        <f>VLOOKUP(A289,BASE!A:A,1,0)</f>
        <v>23545793</v>
      </c>
      <c r="C289" s="29">
        <v>1</v>
      </c>
      <c r="D289" s="26" t="s">
        <v>1618</v>
      </c>
      <c r="E289" s="26" t="s">
        <v>334</v>
      </c>
      <c r="F289" s="27">
        <v>45922.567303240743</v>
      </c>
      <c r="G289" s="27">
        <v>45922.567326388889</v>
      </c>
      <c r="H289" s="26">
        <v>71681803</v>
      </c>
      <c r="I289" s="26" t="s">
        <v>1619</v>
      </c>
      <c r="J289" s="26" t="s">
        <v>1664</v>
      </c>
      <c r="K289" s="26" t="s">
        <v>163</v>
      </c>
      <c r="L289" s="26" t="s">
        <v>1620</v>
      </c>
      <c r="M289" s="26" t="s">
        <v>24</v>
      </c>
      <c r="N289" s="26" t="s">
        <v>342</v>
      </c>
      <c r="O289" s="26" t="s">
        <v>161</v>
      </c>
      <c r="P289" s="26" t="s">
        <v>161</v>
      </c>
      <c r="Q289" s="26" t="s">
        <v>161</v>
      </c>
      <c r="R289" s="26" t="s">
        <v>161</v>
      </c>
      <c r="S289" s="26" t="s">
        <v>161</v>
      </c>
      <c r="T289" s="26" t="s">
        <v>161</v>
      </c>
      <c r="U289" s="12">
        <f t="shared" si="76"/>
        <v>0</v>
      </c>
      <c r="V289" s="11">
        <f t="shared" si="77"/>
        <v>45927.567326388889</v>
      </c>
      <c r="W289" s="12">
        <f t="shared" si="78"/>
        <v>5</v>
      </c>
      <c r="X289" s="12">
        <f t="shared" ca="1" si="79"/>
        <v>22.432673611110658</v>
      </c>
      <c r="Y289" s="12">
        <f t="shared" ca="1" si="80"/>
        <v>17</v>
      </c>
      <c r="Z289" s="12">
        <f t="shared" ca="1" si="81"/>
        <v>5.4326736111106584</v>
      </c>
      <c r="AA289" s="12">
        <f t="shared" ca="1" si="82"/>
        <v>17</v>
      </c>
      <c r="AB289" s="12">
        <f t="shared" ca="1" si="83"/>
        <v>12</v>
      </c>
      <c r="AC289" s="13">
        <f t="shared" ca="1" si="84"/>
        <v>-15.432673611110658</v>
      </c>
      <c r="AD289" s="10" t="str">
        <f t="shared" ca="1" si="85"/>
        <v>VENCIDO</v>
      </c>
    </row>
    <row r="290" spans="1:30" x14ac:dyDescent="0.25">
      <c r="A290" s="29">
        <v>23545700</v>
      </c>
      <c r="B290" s="29">
        <f>VLOOKUP(A290,BASE!A:A,1,0)</f>
        <v>23545700</v>
      </c>
      <c r="C290" s="29">
        <v>1</v>
      </c>
      <c r="D290" s="26" t="s">
        <v>1624</v>
      </c>
      <c r="E290" s="26" t="s">
        <v>334</v>
      </c>
      <c r="F290" s="27">
        <v>45922.488900462966</v>
      </c>
      <c r="G290" s="27">
        <v>45922.488935185182</v>
      </c>
      <c r="H290" s="26">
        <v>1017154822</v>
      </c>
      <c r="I290" s="26" t="s">
        <v>1625</v>
      </c>
      <c r="J290" s="26" t="s">
        <v>1665</v>
      </c>
      <c r="K290" s="26" t="s">
        <v>163</v>
      </c>
      <c r="L290" s="26" t="s">
        <v>1626</v>
      </c>
      <c r="M290" s="26" t="s">
        <v>24</v>
      </c>
      <c r="N290" s="26" t="s">
        <v>519</v>
      </c>
      <c r="O290" s="26" t="s">
        <v>161</v>
      </c>
      <c r="P290" s="26" t="s">
        <v>161</v>
      </c>
      <c r="Q290" s="26" t="s">
        <v>161</v>
      </c>
      <c r="R290" s="26" t="s">
        <v>161</v>
      </c>
      <c r="S290" s="26" t="s">
        <v>161</v>
      </c>
      <c r="T290" s="26" t="s">
        <v>161</v>
      </c>
      <c r="U290" s="12">
        <f t="shared" si="76"/>
        <v>0</v>
      </c>
      <c r="V290" s="11">
        <f t="shared" si="77"/>
        <v>45927.488935185182</v>
      </c>
      <c r="W290" s="12">
        <f t="shared" si="78"/>
        <v>5</v>
      </c>
      <c r="X290" s="12">
        <f t="shared" ca="1" si="79"/>
        <v>22.511064814818383</v>
      </c>
      <c r="Y290" s="12">
        <f t="shared" ca="1" si="80"/>
        <v>17</v>
      </c>
      <c r="Z290" s="12">
        <f t="shared" ca="1" si="81"/>
        <v>5.5110648148183827</v>
      </c>
      <c r="AA290" s="12">
        <f t="shared" ca="1" si="82"/>
        <v>17</v>
      </c>
      <c r="AB290" s="12">
        <f t="shared" ca="1" si="83"/>
        <v>12</v>
      </c>
      <c r="AC290" s="13">
        <f t="shared" ca="1" si="84"/>
        <v>-15.511064814818383</v>
      </c>
      <c r="AD290" s="10" t="str">
        <f t="shared" ca="1" si="85"/>
        <v>VENCIDO</v>
      </c>
    </row>
    <row r="291" spans="1:30" x14ac:dyDescent="0.25">
      <c r="A291" s="29">
        <v>23543938</v>
      </c>
      <c r="B291" s="29">
        <f>VLOOKUP(A291,BASE!A:A,1,0)</f>
        <v>23543938</v>
      </c>
      <c r="C291" s="29">
        <v>1</v>
      </c>
      <c r="D291" s="26" t="s">
        <v>1630</v>
      </c>
      <c r="E291" s="26" t="s">
        <v>334</v>
      </c>
      <c r="F291" s="27">
        <v>45919.692777777775</v>
      </c>
      <c r="G291" s="27">
        <v>45919.692800925928</v>
      </c>
      <c r="H291" s="26">
        <v>93452218</v>
      </c>
      <c r="I291" s="26" t="s">
        <v>1631</v>
      </c>
      <c r="J291" s="26" t="s">
        <v>1666</v>
      </c>
      <c r="K291" s="26" t="s">
        <v>163</v>
      </c>
      <c r="L291" s="26" t="s">
        <v>1632</v>
      </c>
      <c r="M291" s="26" t="s">
        <v>24</v>
      </c>
      <c r="N291" s="26" t="s">
        <v>342</v>
      </c>
      <c r="O291" s="26" t="s">
        <v>161</v>
      </c>
      <c r="P291" s="26" t="s">
        <v>161</v>
      </c>
      <c r="Q291" s="26" t="s">
        <v>161</v>
      </c>
      <c r="R291" s="26" t="s">
        <v>161</v>
      </c>
      <c r="S291" s="26" t="s">
        <v>161</v>
      </c>
      <c r="T291" s="26" t="s">
        <v>161</v>
      </c>
      <c r="U291" s="12">
        <f t="shared" si="76"/>
        <v>0</v>
      </c>
      <c r="V291" s="11">
        <f t="shared" si="77"/>
        <v>45924.692800925928</v>
      </c>
      <c r="W291" s="12">
        <f t="shared" si="78"/>
        <v>5</v>
      </c>
      <c r="X291" s="12">
        <f t="shared" ca="1" si="79"/>
        <v>25.307199074071832</v>
      </c>
      <c r="Y291" s="12">
        <f t="shared" ca="1" si="80"/>
        <v>18</v>
      </c>
      <c r="Z291" s="12">
        <f t="shared" ca="1" si="81"/>
        <v>7.307199074071832</v>
      </c>
      <c r="AA291" s="12">
        <f t="shared" ca="1" si="82"/>
        <v>18</v>
      </c>
      <c r="AB291" s="12">
        <f t="shared" ca="1" si="83"/>
        <v>13</v>
      </c>
      <c r="AC291" s="13">
        <f t="shared" ca="1" si="84"/>
        <v>-18.307199074071832</v>
      </c>
      <c r="AD291" s="10" t="str">
        <f t="shared" ca="1" si="85"/>
        <v>VENCIDO</v>
      </c>
    </row>
    <row r="292" spans="1:30" x14ac:dyDescent="0.25">
      <c r="A292" s="29">
        <v>23545931</v>
      </c>
      <c r="B292" s="29">
        <f>VLOOKUP(A292,BASE!A:A,1,0)</f>
        <v>23545931</v>
      </c>
      <c r="C292" s="29">
        <v>1</v>
      </c>
      <c r="D292" s="26" t="s">
        <v>1638</v>
      </c>
      <c r="E292" s="26" t="s">
        <v>338</v>
      </c>
      <c r="F292" s="27">
        <v>45922.627916666665</v>
      </c>
      <c r="G292" s="27">
        <v>45922.627939814818</v>
      </c>
      <c r="H292" s="26">
        <v>43413172</v>
      </c>
      <c r="I292" s="26" t="s">
        <v>1639</v>
      </c>
      <c r="J292" s="26" t="s">
        <v>1667</v>
      </c>
      <c r="K292" s="26" t="s">
        <v>163</v>
      </c>
      <c r="L292" s="26" t="s">
        <v>1640</v>
      </c>
      <c r="M292" s="26" t="s">
        <v>24</v>
      </c>
      <c r="N292" s="26" t="s">
        <v>350</v>
      </c>
      <c r="O292" s="26" t="s">
        <v>161</v>
      </c>
      <c r="P292" s="26" t="s">
        <v>161</v>
      </c>
      <c r="Q292" s="26" t="s">
        <v>161</v>
      </c>
      <c r="R292" s="26" t="s">
        <v>161</v>
      </c>
      <c r="S292" s="26" t="s">
        <v>161</v>
      </c>
      <c r="T292" s="26" t="s">
        <v>161</v>
      </c>
      <c r="U292" s="12">
        <f t="shared" si="76"/>
        <v>0</v>
      </c>
      <c r="V292" s="11">
        <f t="shared" si="77"/>
        <v>45927.627939814818</v>
      </c>
      <c r="W292" s="12">
        <f t="shared" si="78"/>
        <v>5</v>
      </c>
      <c r="X292" s="12">
        <f t="shared" ca="1" si="79"/>
        <v>22.372060185181908</v>
      </c>
      <c r="Y292" s="12">
        <f t="shared" ca="1" si="80"/>
        <v>17</v>
      </c>
      <c r="Z292" s="12">
        <f t="shared" ca="1" si="81"/>
        <v>5.3720601851819083</v>
      </c>
      <c r="AA292" s="12">
        <f t="shared" ca="1" si="82"/>
        <v>17</v>
      </c>
      <c r="AB292" s="12">
        <f t="shared" ca="1" si="83"/>
        <v>12</v>
      </c>
      <c r="AC292" s="13">
        <f t="shared" ca="1" si="84"/>
        <v>-15.372060185181908</v>
      </c>
      <c r="AD292" s="10" t="str">
        <f t="shared" ca="1" si="85"/>
        <v>VENCIDO</v>
      </c>
    </row>
    <row r="293" spans="1:30" x14ac:dyDescent="0.25">
      <c r="A293" s="29">
        <v>23545791</v>
      </c>
      <c r="B293" s="29">
        <f>VLOOKUP(A293,BASE!A:A,1,0)</f>
        <v>23545791</v>
      </c>
      <c r="C293" s="29">
        <v>1</v>
      </c>
      <c r="D293" s="26" t="s">
        <v>1645</v>
      </c>
      <c r="E293" s="26" t="s">
        <v>334</v>
      </c>
      <c r="F293" s="27">
        <v>45922.566435185188</v>
      </c>
      <c r="G293" s="27">
        <v>45922.566458333335</v>
      </c>
      <c r="H293" s="26">
        <v>1037575804</v>
      </c>
      <c r="I293" s="26" t="s">
        <v>1646</v>
      </c>
      <c r="J293" s="26" t="s">
        <v>716</v>
      </c>
      <c r="K293" s="26" t="s">
        <v>163</v>
      </c>
      <c r="L293" s="26" t="s">
        <v>1647</v>
      </c>
      <c r="M293" s="26" t="s">
        <v>24</v>
      </c>
      <c r="N293" s="26" t="s">
        <v>342</v>
      </c>
      <c r="O293" s="26" t="s">
        <v>161</v>
      </c>
      <c r="P293" s="26" t="s">
        <v>161</v>
      </c>
      <c r="Q293" s="26" t="s">
        <v>161</v>
      </c>
      <c r="R293" s="26" t="s">
        <v>161</v>
      </c>
      <c r="S293" s="26" t="s">
        <v>161</v>
      </c>
      <c r="T293" s="26" t="s">
        <v>161</v>
      </c>
      <c r="U293" s="12">
        <f t="shared" si="76"/>
        <v>0</v>
      </c>
      <c r="V293" s="11">
        <f t="shared" si="77"/>
        <v>45927.566458333335</v>
      </c>
      <c r="W293" s="12">
        <f t="shared" si="78"/>
        <v>5</v>
      </c>
      <c r="X293" s="12">
        <f t="shared" ca="1" si="79"/>
        <v>22.433541666665406</v>
      </c>
      <c r="Y293" s="12">
        <f t="shared" ca="1" si="80"/>
        <v>17</v>
      </c>
      <c r="Z293" s="12">
        <f t="shared" ca="1" si="81"/>
        <v>5.4335416666654055</v>
      </c>
      <c r="AA293" s="12">
        <f t="shared" ca="1" si="82"/>
        <v>17</v>
      </c>
      <c r="AB293" s="12">
        <f t="shared" ca="1" si="83"/>
        <v>12</v>
      </c>
      <c r="AC293" s="13">
        <f t="shared" ca="1" si="84"/>
        <v>-15.433541666665406</v>
      </c>
      <c r="AD293" s="10" t="str">
        <f t="shared" ca="1" si="85"/>
        <v>VENCIDO</v>
      </c>
    </row>
    <row r="294" spans="1:30" x14ac:dyDescent="0.25">
      <c r="A294" s="29">
        <v>23543977</v>
      </c>
      <c r="B294" s="29">
        <f>VLOOKUP(A294,BASE!A:A,1,0)</f>
        <v>23543977</v>
      </c>
      <c r="C294" s="29">
        <v>1</v>
      </c>
      <c r="D294" s="26" t="s">
        <v>875</v>
      </c>
      <c r="E294" s="26" t="s">
        <v>337</v>
      </c>
      <c r="F294" s="27">
        <v>45919.723703703705</v>
      </c>
      <c r="G294" s="27">
        <v>45919.723726851851</v>
      </c>
      <c r="H294" s="26">
        <v>1088320251</v>
      </c>
      <c r="I294" s="26" t="s">
        <v>1651</v>
      </c>
      <c r="J294" s="26" t="s">
        <v>1668</v>
      </c>
      <c r="K294" s="26" t="s">
        <v>163</v>
      </c>
      <c r="L294" s="26" t="s">
        <v>1652</v>
      </c>
      <c r="M294" s="26" t="s">
        <v>244</v>
      </c>
      <c r="N294" s="26" t="s">
        <v>350</v>
      </c>
      <c r="O294" s="26" t="s">
        <v>161</v>
      </c>
      <c r="P294" s="26" t="s">
        <v>161</v>
      </c>
      <c r="Q294" s="26" t="s">
        <v>161</v>
      </c>
      <c r="R294" s="26" t="s">
        <v>161</v>
      </c>
      <c r="S294" s="26" t="s">
        <v>161</v>
      </c>
      <c r="T294" s="26" t="s">
        <v>161</v>
      </c>
      <c r="U294" s="12">
        <f t="shared" si="76"/>
        <v>0</v>
      </c>
      <c r="V294" s="11">
        <f t="shared" si="77"/>
        <v>45924.723726851851</v>
      </c>
      <c r="W294" s="12">
        <f t="shared" si="78"/>
        <v>5</v>
      </c>
      <c r="X294" s="12">
        <f t="shared" ca="1" si="79"/>
        <v>25.276273148148903</v>
      </c>
      <c r="Y294" s="12">
        <f t="shared" ca="1" si="80"/>
        <v>18</v>
      </c>
      <c r="Z294" s="12">
        <f t="shared" ca="1" si="81"/>
        <v>7.2762731481489027</v>
      </c>
      <c r="AA294" s="12">
        <f t="shared" ca="1" si="82"/>
        <v>18</v>
      </c>
      <c r="AB294" s="12">
        <f t="shared" ca="1" si="83"/>
        <v>13</v>
      </c>
      <c r="AC294" s="13">
        <f t="shared" ca="1" si="84"/>
        <v>-18.276273148148903</v>
      </c>
      <c r="AD294" s="10" t="str">
        <f t="shared" ca="1" si="85"/>
        <v>VENCIDO</v>
      </c>
    </row>
    <row r="295" spans="1:30" x14ac:dyDescent="0.25">
      <c r="A295" s="29">
        <v>23545529</v>
      </c>
      <c r="B295" s="29">
        <f>VLOOKUP(A295,BASE!A:A,1,0)</f>
        <v>23545529</v>
      </c>
      <c r="C295" s="29">
        <v>1</v>
      </c>
      <c r="D295" s="26" t="s">
        <v>1658</v>
      </c>
      <c r="E295" s="26" t="s">
        <v>336</v>
      </c>
      <c r="F295" s="27">
        <v>45922.424340277779</v>
      </c>
      <c r="G295" s="27">
        <v>45922.424375000002</v>
      </c>
      <c r="H295" s="26">
        <v>8070746</v>
      </c>
      <c r="I295" s="26" t="s">
        <v>1659</v>
      </c>
      <c r="J295" s="26" t="s">
        <v>1669</v>
      </c>
      <c r="K295" s="26" t="s">
        <v>163</v>
      </c>
      <c r="L295" s="26" t="s">
        <v>1660</v>
      </c>
      <c r="M295" s="26" t="s">
        <v>244</v>
      </c>
      <c r="N295" s="26" t="s">
        <v>350</v>
      </c>
      <c r="O295" s="26" t="s">
        <v>161</v>
      </c>
      <c r="P295" s="26" t="s">
        <v>161</v>
      </c>
      <c r="Q295" s="26" t="s">
        <v>161</v>
      </c>
      <c r="R295" s="26" t="s">
        <v>161</v>
      </c>
      <c r="S295" s="26" t="s">
        <v>161</v>
      </c>
      <c r="T295" s="26" t="s">
        <v>161</v>
      </c>
      <c r="U295" s="12">
        <f t="shared" si="76"/>
        <v>0</v>
      </c>
      <c r="V295" s="11">
        <f t="shared" si="77"/>
        <v>45927.424375000002</v>
      </c>
      <c r="W295" s="12">
        <f t="shared" si="78"/>
        <v>5</v>
      </c>
      <c r="X295" s="12">
        <f t="shared" ca="1" si="79"/>
        <v>22.575624999997672</v>
      </c>
      <c r="Y295" s="12">
        <f t="shared" ca="1" si="80"/>
        <v>17</v>
      </c>
      <c r="Z295" s="12">
        <f t="shared" ca="1" si="81"/>
        <v>5.5756249999976717</v>
      </c>
      <c r="AA295" s="12">
        <f t="shared" ca="1" si="82"/>
        <v>17</v>
      </c>
      <c r="AB295" s="12">
        <f t="shared" ca="1" si="83"/>
        <v>12</v>
      </c>
      <c r="AC295" s="13">
        <f t="shared" ca="1" si="84"/>
        <v>-15.575624999997672</v>
      </c>
      <c r="AD295" s="10" t="str">
        <f t="shared" ca="1" si="85"/>
        <v>VENCIDO</v>
      </c>
    </row>
    <row r="296" spans="1:30" x14ac:dyDescent="0.25">
      <c r="A296" s="29">
        <v>23546588</v>
      </c>
      <c r="B296" s="29">
        <f>VLOOKUP(A296,BASE!A:A,1,0)</f>
        <v>23546588</v>
      </c>
      <c r="C296" s="26">
        <v>1</v>
      </c>
      <c r="D296" s="28" t="s">
        <v>1875</v>
      </c>
      <c r="E296" s="26" t="s">
        <v>336</v>
      </c>
      <c r="F296" s="27">
        <v>45923.388854166667</v>
      </c>
      <c r="G296" s="27">
        <v>45923.388877314814</v>
      </c>
      <c r="H296" s="26">
        <v>15927974</v>
      </c>
      <c r="I296" s="26" t="s">
        <v>1676</v>
      </c>
      <c r="J296" s="26" t="s">
        <v>1861</v>
      </c>
      <c r="K296" s="26" t="s">
        <v>163</v>
      </c>
      <c r="L296" s="26" t="s">
        <v>161</v>
      </c>
      <c r="M296" s="26" t="s">
        <v>24</v>
      </c>
      <c r="N296" s="26" t="s">
        <v>350</v>
      </c>
      <c r="O296" s="26" t="s">
        <v>161</v>
      </c>
      <c r="P296" s="26" t="s">
        <v>161</v>
      </c>
      <c r="Q296" s="26" t="s">
        <v>161</v>
      </c>
      <c r="R296" s="26" t="s">
        <v>161</v>
      </c>
      <c r="S296" s="26" t="s">
        <v>161</v>
      </c>
      <c r="T296" s="26" t="s">
        <v>161</v>
      </c>
      <c r="U296" s="12">
        <f t="shared" ref="U296:U311" si="86">+IF(L296="URBANA",5,IF(L296="RURAL",5,0))</f>
        <v>0</v>
      </c>
      <c r="V296" s="11">
        <f t="shared" ref="V296:V311" si="87">+IF(M296="RURAL",(G296+5),IF(M296="URBANA",(G296+5),""))</f>
        <v>45928.388877314814</v>
      </c>
      <c r="W296" s="12">
        <f t="shared" ref="W296:W311" si="88">+IF(M296="URBANA",5,IF(M296="RURAL",5,0))</f>
        <v>5</v>
      </c>
      <c r="X296" s="12">
        <f t="shared" ref="X296:X311" ca="1" si="89">+TODAY()-G296+1</f>
        <v>21.611122685186274</v>
      </c>
      <c r="Y296" s="12">
        <f t="shared" ref="Y296:Y311" ca="1" si="90">+NETWORKDAYS.INTL(G296,NOW(),1)-MOD(H296,1)</f>
        <v>16</v>
      </c>
      <c r="Z296" s="12">
        <f t="shared" ref="Z296:Z311" ca="1" si="91">+X296-Y296</f>
        <v>5.6111226851862739</v>
      </c>
      <c r="AA296" s="12">
        <f t="shared" ref="AA296:AA311" ca="1" si="92">+(((TODAY()-G296)+1)-Z296)</f>
        <v>16</v>
      </c>
      <c r="AB296" s="12">
        <f t="shared" ref="AB296:AB311" ca="1" si="93">+AA296-W296</f>
        <v>11</v>
      </c>
      <c r="AC296" s="13">
        <f t="shared" ref="AC296:AC311" ca="1" si="94">IF(V296&lt;&gt;0,+V296-TODAY()+1,"")</f>
        <v>-14.611122685186274</v>
      </c>
      <c r="AD296" s="10" t="str">
        <f t="shared" ref="AD296:AD311" ca="1" si="95">IF(T296&lt;&gt;"OK",IF(AB296&gt;=0,"VENCIDO",IF(AND(AB296&lt;0,AB296&gt;=-2.1),"ALERTA","A TIEMPO")),"EJECUTADO")</f>
        <v>VENCIDO</v>
      </c>
    </row>
    <row r="297" spans="1:30" x14ac:dyDescent="0.25">
      <c r="A297" s="29">
        <v>23546462</v>
      </c>
      <c r="B297" s="29">
        <f>VLOOKUP(A297,BASE!A:A,1,0)</f>
        <v>23546462</v>
      </c>
      <c r="C297" s="26">
        <v>1</v>
      </c>
      <c r="D297" s="26" t="s">
        <v>1679</v>
      </c>
      <c r="E297" s="26" t="s">
        <v>336</v>
      </c>
      <c r="F297" s="27">
        <v>45923.334722222222</v>
      </c>
      <c r="G297" s="27">
        <v>45923.334745370368</v>
      </c>
      <c r="H297" s="26">
        <v>15927974</v>
      </c>
      <c r="I297" s="26" t="s">
        <v>1676</v>
      </c>
      <c r="J297" s="26" t="s">
        <v>1861</v>
      </c>
      <c r="K297" s="26" t="s">
        <v>163</v>
      </c>
      <c r="L297" s="26" t="s">
        <v>1681</v>
      </c>
      <c r="M297" s="26" t="s">
        <v>24</v>
      </c>
      <c r="N297" s="26" t="s">
        <v>350</v>
      </c>
      <c r="O297" s="26" t="s">
        <v>161</v>
      </c>
      <c r="P297" s="26" t="s">
        <v>161</v>
      </c>
      <c r="Q297" s="26" t="s">
        <v>161</v>
      </c>
      <c r="R297" s="26" t="s">
        <v>161</v>
      </c>
      <c r="S297" s="26" t="s">
        <v>161</v>
      </c>
      <c r="T297" s="26" t="s">
        <v>161</v>
      </c>
      <c r="U297" s="12">
        <f t="shared" si="86"/>
        <v>0</v>
      </c>
      <c r="V297" s="11">
        <f t="shared" si="87"/>
        <v>45928.334745370368</v>
      </c>
      <c r="W297" s="12">
        <f t="shared" si="88"/>
        <v>5</v>
      </c>
      <c r="X297" s="12">
        <f t="shared" ca="1" si="89"/>
        <v>21.665254629631818</v>
      </c>
      <c r="Y297" s="12">
        <f t="shared" ca="1" si="90"/>
        <v>16</v>
      </c>
      <c r="Z297" s="12">
        <f t="shared" ca="1" si="91"/>
        <v>5.6652546296318178</v>
      </c>
      <c r="AA297" s="12">
        <f t="shared" ca="1" si="92"/>
        <v>16</v>
      </c>
      <c r="AB297" s="12">
        <f t="shared" ca="1" si="93"/>
        <v>11</v>
      </c>
      <c r="AC297" s="13">
        <f t="shared" ca="1" si="94"/>
        <v>-14.665254629631818</v>
      </c>
      <c r="AD297" s="10" t="str">
        <f t="shared" ca="1" si="95"/>
        <v>VENCIDO</v>
      </c>
    </row>
    <row r="298" spans="1:30" x14ac:dyDescent="0.25">
      <c r="A298" s="29">
        <v>23546193</v>
      </c>
      <c r="B298" s="29">
        <f>VLOOKUP(A298,BASE!A:A,1,0)</f>
        <v>23546193</v>
      </c>
      <c r="C298" s="26">
        <v>1</v>
      </c>
      <c r="D298" s="28" t="s">
        <v>1876</v>
      </c>
      <c r="E298" s="26" t="s">
        <v>335</v>
      </c>
      <c r="F298" s="27">
        <v>45922.723946759259</v>
      </c>
      <c r="G298" s="27">
        <v>45922.723981481482</v>
      </c>
      <c r="H298" s="26">
        <v>71590457</v>
      </c>
      <c r="I298" s="26" t="s">
        <v>1687</v>
      </c>
      <c r="J298" s="26" t="s">
        <v>1862</v>
      </c>
      <c r="K298" s="26" t="s">
        <v>163</v>
      </c>
      <c r="L298" s="26" t="s">
        <v>1689</v>
      </c>
      <c r="M298" s="26" t="s">
        <v>24</v>
      </c>
      <c r="N298" s="26" t="s">
        <v>350</v>
      </c>
      <c r="O298" s="26" t="s">
        <v>161</v>
      </c>
      <c r="P298" s="26" t="s">
        <v>161</v>
      </c>
      <c r="Q298" s="26" t="s">
        <v>161</v>
      </c>
      <c r="R298" s="26" t="s">
        <v>161</v>
      </c>
      <c r="S298" s="26" t="s">
        <v>161</v>
      </c>
      <c r="T298" s="26" t="s">
        <v>161</v>
      </c>
      <c r="U298" s="12">
        <f t="shared" si="86"/>
        <v>0</v>
      </c>
      <c r="V298" s="11">
        <f t="shared" si="87"/>
        <v>45927.723981481482</v>
      </c>
      <c r="W298" s="12">
        <f t="shared" si="88"/>
        <v>5</v>
      </c>
      <c r="X298" s="12">
        <f t="shared" ca="1" si="89"/>
        <v>22.276018518517958</v>
      </c>
      <c r="Y298" s="12">
        <f t="shared" ca="1" si="90"/>
        <v>17</v>
      </c>
      <c r="Z298" s="12">
        <f t="shared" ca="1" si="91"/>
        <v>5.276018518517958</v>
      </c>
      <c r="AA298" s="12">
        <f t="shared" ca="1" si="92"/>
        <v>17</v>
      </c>
      <c r="AB298" s="12">
        <f t="shared" ca="1" si="93"/>
        <v>12</v>
      </c>
      <c r="AC298" s="13">
        <f t="shared" ca="1" si="94"/>
        <v>-15.276018518517958</v>
      </c>
      <c r="AD298" s="10" t="str">
        <f t="shared" ca="1" si="95"/>
        <v>VENCIDO</v>
      </c>
    </row>
    <row r="299" spans="1:30" x14ac:dyDescent="0.25">
      <c r="A299" s="29">
        <v>23546968</v>
      </c>
      <c r="B299" s="29">
        <f>VLOOKUP(A299,BASE!A:A,1,0)</f>
        <v>23546968</v>
      </c>
      <c r="C299" s="26">
        <v>1</v>
      </c>
      <c r="D299" s="26" t="s">
        <v>172</v>
      </c>
      <c r="E299" s="26" t="s">
        <v>337</v>
      </c>
      <c r="F299" s="27">
        <v>45923.575856481482</v>
      </c>
      <c r="G299" s="27">
        <v>45923.575879629629</v>
      </c>
      <c r="H299" s="26">
        <v>43843671</v>
      </c>
      <c r="I299" s="26" t="s">
        <v>1711</v>
      </c>
      <c r="J299" s="26" t="s">
        <v>1863</v>
      </c>
      <c r="K299" s="26" t="s">
        <v>163</v>
      </c>
      <c r="L299" s="26" t="s">
        <v>1712</v>
      </c>
      <c r="M299" s="26" t="s">
        <v>24</v>
      </c>
      <c r="N299" s="26" t="s">
        <v>350</v>
      </c>
      <c r="O299" s="26" t="s">
        <v>161</v>
      </c>
      <c r="P299" s="26" t="s">
        <v>161</v>
      </c>
      <c r="Q299" s="26" t="s">
        <v>161</v>
      </c>
      <c r="R299" s="26" t="s">
        <v>161</v>
      </c>
      <c r="S299" s="26" t="s">
        <v>161</v>
      </c>
      <c r="T299" s="26" t="s">
        <v>161</v>
      </c>
      <c r="U299" s="12">
        <f t="shared" si="86"/>
        <v>0</v>
      </c>
      <c r="V299" s="11">
        <f t="shared" si="87"/>
        <v>45928.575879629629</v>
      </c>
      <c r="W299" s="12">
        <f t="shared" si="88"/>
        <v>5</v>
      </c>
      <c r="X299" s="12">
        <f t="shared" ca="1" si="89"/>
        <v>21.424120370371384</v>
      </c>
      <c r="Y299" s="12">
        <f t="shared" ca="1" si="90"/>
        <v>16</v>
      </c>
      <c r="Z299" s="12">
        <f t="shared" ca="1" si="91"/>
        <v>5.4241203703713836</v>
      </c>
      <c r="AA299" s="12">
        <f t="shared" ca="1" si="92"/>
        <v>16</v>
      </c>
      <c r="AB299" s="12">
        <f t="shared" ca="1" si="93"/>
        <v>11</v>
      </c>
      <c r="AC299" s="13">
        <f t="shared" ca="1" si="94"/>
        <v>-14.424120370371384</v>
      </c>
      <c r="AD299" s="10" t="str">
        <f t="shared" ca="1" si="95"/>
        <v>VENCIDO</v>
      </c>
    </row>
    <row r="300" spans="1:30" x14ac:dyDescent="0.25">
      <c r="A300" s="29">
        <v>23546634</v>
      </c>
      <c r="B300" s="29">
        <f>VLOOKUP(A300,BASE!A:A,1,0)</f>
        <v>23546634</v>
      </c>
      <c r="C300" s="26">
        <v>1</v>
      </c>
      <c r="D300" s="28" t="s">
        <v>1877</v>
      </c>
      <c r="E300" s="26" t="s">
        <v>339</v>
      </c>
      <c r="F300" s="27">
        <v>45923.411099537036</v>
      </c>
      <c r="G300" s="27">
        <v>45923.411122685182</v>
      </c>
      <c r="H300" s="26">
        <v>830051952</v>
      </c>
      <c r="I300" s="26" t="s">
        <v>1719</v>
      </c>
      <c r="J300" s="26" t="s">
        <v>1864</v>
      </c>
      <c r="K300" s="26" t="s">
        <v>163</v>
      </c>
      <c r="L300" s="26" t="s">
        <v>161</v>
      </c>
      <c r="M300" s="26" t="s">
        <v>24</v>
      </c>
      <c r="N300" s="26" t="s">
        <v>350</v>
      </c>
      <c r="O300" s="26" t="s">
        <v>161</v>
      </c>
      <c r="P300" s="26" t="s">
        <v>161</v>
      </c>
      <c r="Q300" s="26" t="s">
        <v>161</v>
      </c>
      <c r="R300" s="26" t="s">
        <v>161</v>
      </c>
      <c r="S300" s="26" t="s">
        <v>161</v>
      </c>
      <c r="T300" s="26" t="s">
        <v>161</v>
      </c>
      <c r="U300" s="12">
        <f t="shared" si="86"/>
        <v>0</v>
      </c>
      <c r="V300" s="11">
        <f t="shared" si="87"/>
        <v>45928.411122685182</v>
      </c>
      <c r="W300" s="12">
        <f t="shared" si="88"/>
        <v>5</v>
      </c>
      <c r="X300" s="12">
        <f t="shared" ca="1" si="89"/>
        <v>21.588877314818092</v>
      </c>
      <c r="Y300" s="12">
        <f t="shared" ca="1" si="90"/>
        <v>16</v>
      </c>
      <c r="Z300" s="12">
        <f t="shared" ca="1" si="91"/>
        <v>5.5888773148180917</v>
      </c>
      <c r="AA300" s="12">
        <f t="shared" ca="1" si="92"/>
        <v>16</v>
      </c>
      <c r="AB300" s="12">
        <f t="shared" ca="1" si="93"/>
        <v>11</v>
      </c>
      <c r="AC300" s="13">
        <f t="shared" ca="1" si="94"/>
        <v>-14.588877314818092</v>
      </c>
      <c r="AD300" s="10" t="str">
        <f t="shared" ca="1" si="95"/>
        <v>VENCIDO</v>
      </c>
    </row>
    <row r="301" spans="1:30" x14ac:dyDescent="0.25">
      <c r="A301" s="29">
        <v>23546465</v>
      </c>
      <c r="B301" s="29">
        <f>VLOOKUP(A301,BASE!A:A,1,0)</f>
        <v>23546465</v>
      </c>
      <c r="C301" s="26">
        <v>1</v>
      </c>
      <c r="D301" s="28" t="s">
        <v>1878</v>
      </c>
      <c r="E301" s="26" t="s">
        <v>334</v>
      </c>
      <c r="F301" s="27">
        <v>45923.335787037038</v>
      </c>
      <c r="G301" s="27">
        <v>45923.335810185185</v>
      </c>
      <c r="H301" s="26">
        <v>71264504</v>
      </c>
      <c r="I301" s="26" t="s">
        <v>1736</v>
      </c>
      <c r="J301" s="26" t="s">
        <v>1865</v>
      </c>
      <c r="K301" s="26" t="s">
        <v>163</v>
      </c>
      <c r="L301" s="26" t="s">
        <v>1738</v>
      </c>
      <c r="M301" s="26" t="s">
        <v>24</v>
      </c>
      <c r="N301" s="26" t="s">
        <v>519</v>
      </c>
      <c r="O301" s="26" t="s">
        <v>161</v>
      </c>
      <c r="P301" s="26" t="s">
        <v>161</v>
      </c>
      <c r="Q301" s="26" t="s">
        <v>161</v>
      </c>
      <c r="R301" s="26" t="s">
        <v>161</v>
      </c>
      <c r="S301" s="26" t="s">
        <v>161</v>
      </c>
      <c r="T301" s="26" t="s">
        <v>161</v>
      </c>
      <c r="U301" s="12">
        <f t="shared" si="86"/>
        <v>0</v>
      </c>
      <c r="V301" s="11">
        <f t="shared" si="87"/>
        <v>45928.335810185185</v>
      </c>
      <c r="W301" s="12">
        <f t="shared" si="88"/>
        <v>5</v>
      </c>
      <c r="X301" s="12">
        <f t="shared" ca="1" si="89"/>
        <v>21.664189814815472</v>
      </c>
      <c r="Y301" s="12">
        <f t="shared" ca="1" si="90"/>
        <v>16</v>
      </c>
      <c r="Z301" s="12">
        <f t="shared" ca="1" si="91"/>
        <v>5.6641898148154723</v>
      </c>
      <c r="AA301" s="12">
        <f t="shared" ca="1" si="92"/>
        <v>16</v>
      </c>
      <c r="AB301" s="12">
        <f t="shared" ca="1" si="93"/>
        <v>11</v>
      </c>
      <c r="AC301" s="13">
        <f t="shared" ca="1" si="94"/>
        <v>-14.664189814815472</v>
      </c>
      <c r="AD301" s="10" t="str">
        <f t="shared" ca="1" si="95"/>
        <v>VENCIDO</v>
      </c>
    </row>
    <row r="302" spans="1:30" x14ac:dyDescent="0.25">
      <c r="A302" s="29">
        <v>23546691</v>
      </c>
      <c r="B302" s="29">
        <f>VLOOKUP(A302,BASE!A:A,1,0)</f>
        <v>23546691</v>
      </c>
      <c r="C302" s="26">
        <v>1</v>
      </c>
      <c r="D302" s="26" t="s">
        <v>1746</v>
      </c>
      <c r="E302" s="26" t="s">
        <v>334</v>
      </c>
      <c r="F302" s="27">
        <v>45923.435520833336</v>
      </c>
      <c r="G302" s="27">
        <v>45923.435543981483</v>
      </c>
      <c r="H302" s="26">
        <v>43752746</v>
      </c>
      <c r="I302" s="26" t="s">
        <v>1748</v>
      </c>
      <c r="J302" s="26" t="s">
        <v>1866</v>
      </c>
      <c r="K302" s="26" t="s">
        <v>163</v>
      </c>
      <c r="L302" s="26" t="s">
        <v>1749</v>
      </c>
      <c r="M302" s="26" t="s">
        <v>24</v>
      </c>
      <c r="N302" s="26" t="s">
        <v>519</v>
      </c>
      <c r="O302" s="26" t="s">
        <v>161</v>
      </c>
      <c r="P302" s="26" t="s">
        <v>161</v>
      </c>
      <c r="Q302" s="26" t="s">
        <v>161</v>
      </c>
      <c r="R302" s="26" t="s">
        <v>161</v>
      </c>
      <c r="S302" s="26" t="s">
        <v>161</v>
      </c>
      <c r="T302" s="26" t="s">
        <v>161</v>
      </c>
      <c r="U302" s="12">
        <f t="shared" si="86"/>
        <v>0</v>
      </c>
      <c r="V302" s="11">
        <f t="shared" si="87"/>
        <v>45928.435543981483</v>
      </c>
      <c r="W302" s="12">
        <f t="shared" si="88"/>
        <v>5</v>
      </c>
      <c r="X302" s="12">
        <f t="shared" ca="1" si="89"/>
        <v>21.564456018517376</v>
      </c>
      <c r="Y302" s="12">
        <f t="shared" ca="1" si="90"/>
        <v>16</v>
      </c>
      <c r="Z302" s="12">
        <f t="shared" ca="1" si="91"/>
        <v>5.5644560185173759</v>
      </c>
      <c r="AA302" s="12">
        <f t="shared" ca="1" si="92"/>
        <v>16</v>
      </c>
      <c r="AB302" s="12">
        <f t="shared" ca="1" si="93"/>
        <v>11</v>
      </c>
      <c r="AC302" s="13">
        <f t="shared" ca="1" si="94"/>
        <v>-14.564456018517376</v>
      </c>
      <c r="AD302" s="10" t="str">
        <f t="shared" ca="1" si="95"/>
        <v>VENCIDO</v>
      </c>
    </row>
    <row r="303" spans="1:30" x14ac:dyDescent="0.25">
      <c r="A303" s="29">
        <v>23546089</v>
      </c>
      <c r="B303" s="29">
        <f>VLOOKUP(A303,BASE!A:A,1,0)</f>
        <v>23546089</v>
      </c>
      <c r="C303" s="26">
        <v>1</v>
      </c>
      <c r="D303" s="26" t="s">
        <v>1764</v>
      </c>
      <c r="E303" s="26" t="s">
        <v>334</v>
      </c>
      <c r="F303" s="27">
        <v>45922.687337962961</v>
      </c>
      <c r="G303" s="27">
        <v>45922.687372685185</v>
      </c>
      <c r="H303" s="26">
        <v>1020412249</v>
      </c>
      <c r="I303" s="26" t="s">
        <v>1766</v>
      </c>
      <c r="J303" s="26" t="s">
        <v>1867</v>
      </c>
      <c r="K303" s="26" t="s">
        <v>163</v>
      </c>
      <c r="L303" s="26" t="s">
        <v>1768</v>
      </c>
      <c r="M303" s="26" t="s">
        <v>24</v>
      </c>
      <c r="N303" s="26" t="s">
        <v>519</v>
      </c>
      <c r="O303" s="26" t="s">
        <v>161</v>
      </c>
      <c r="P303" s="26" t="s">
        <v>161</v>
      </c>
      <c r="Q303" s="26" t="s">
        <v>161</v>
      </c>
      <c r="R303" s="26" t="s">
        <v>161</v>
      </c>
      <c r="S303" s="26" t="s">
        <v>161</v>
      </c>
      <c r="T303" s="26" t="s">
        <v>161</v>
      </c>
      <c r="U303" s="12">
        <f t="shared" si="86"/>
        <v>0</v>
      </c>
      <c r="V303" s="11">
        <f t="shared" si="87"/>
        <v>45927.687372685185</v>
      </c>
      <c r="W303" s="12">
        <f t="shared" si="88"/>
        <v>5</v>
      </c>
      <c r="X303" s="12">
        <f t="shared" ca="1" si="89"/>
        <v>22.312627314815472</v>
      </c>
      <c r="Y303" s="12">
        <f t="shared" ca="1" si="90"/>
        <v>17</v>
      </c>
      <c r="Z303" s="12">
        <f t="shared" ca="1" si="91"/>
        <v>5.3126273148154723</v>
      </c>
      <c r="AA303" s="12">
        <f t="shared" ca="1" si="92"/>
        <v>17</v>
      </c>
      <c r="AB303" s="12">
        <f t="shared" ca="1" si="93"/>
        <v>12</v>
      </c>
      <c r="AC303" s="13">
        <f t="shared" ca="1" si="94"/>
        <v>-15.312627314815472</v>
      </c>
      <c r="AD303" s="10" t="str">
        <f t="shared" ca="1" si="95"/>
        <v>VENCIDO</v>
      </c>
    </row>
    <row r="304" spans="1:30" x14ac:dyDescent="0.25">
      <c r="A304" s="29">
        <v>23546246</v>
      </c>
      <c r="B304" s="29">
        <f>VLOOKUP(A304,BASE!A:A,1,0)</f>
        <v>23546246</v>
      </c>
      <c r="C304" s="26">
        <v>1</v>
      </c>
      <c r="D304" s="26" t="s">
        <v>1776</v>
      </c>
      <c r="E304" s="26" t="s">
        <v>334</v>
      </c>
      <c r="F304" s="27">
        <v>45922.932997685188</v>
      </c>
      <c r="G304" s="27">
        <v>45922.933055555557</v>
      </c>
      <c r="H304" s="26">
        <v>98206098</v>
      </c>
      <c r="I304" s="26" t="s">
        <v>1778</v>
      </c>
      <c r="J304" s="26" t="s">
        <v>658</v>
      </c>
      <c r="K304" s="26" t="s">
        <v>163</v>
      </c>
      <c r="L304" s="26" t="s">
        <v>1779</v>
      </c>
      <c r="M304" s="26" t="s">
        <v>24</v>
      </c>
      <c r="N304" s="26" t="s">
        <v>342</v>
      </c>
      <c r="O304" s="26" t="s">
        <v>161</v>
      </c>
      <c r="P304" s="26" t="s">
        <v>161</v>
      </c>
      <c r="Q304" s="26" t="s">
        <v>161</v>
      </c>
      <c r="R304" s="26" t="s">
        <v>161</v>
      </c>
      <c r="S304" s="26" t="s">
        <v>161</v>
      </c>
      <c r="T304" s="26" t="s">
        <v>161</v>
      </c>
      <c r="U304" s="12">
        <f t="shared" si="86"/>
        <v>0</v>
      </c>
      <c r="V304" s="11">
        <f t="shared" si="87"/>
        <v>45927.933055555557</v>
      </c>
      <c r="W304" s="12">
        <f t="shared" si="88"/>
        <v>5</v>
      </c>
      <c r="X304" s="12">
        <f t="shared" ca="1" si="89"/>
        <v>22.066944444442925</v>
      </c>
      <c r="Y304" s="12">
        <f t="shared" ca="1" si="90"/>
        <v>17</v>
      </c>
      <c r="Z304" s="12">
        <f t="shared" ca="1" si="91"/>
        <v>5.0669444444429246</v>
      </c>
      <c r="AA304" s="12">
        <f t="shared" ca="1" si="92"/>
        <v>17</v>
      </c>
      <c r="AB304" s="12">
        <f t="shared" ca="1" si="93"/>
        <v>12</v>
      </c>
      <c r="AC304" s="13">
        <f t="shared" ca="1" si="94"/>
        <v>-15.066944444442925</v>
      </c>
      <c r="AD304" s="10" t="str">
        <f t="shared" ca="1" si="95"/>
        <v>VENCIDO</v>
      </c>
    </row>
    <row r="305" spans="1:30" x14ac:dyDescent="0.25">
      <c r="A305" s="29">
        <v>23546200</v>
      </c>
      <c r="B305" s="29">
        <f>VLOOKUP(A305,BASE!A:A,1,0)</f>
        <v>23546200</v>
      </c>
      <c r="C305" s="26">
        <v>1</v>
      </c>
      <c r="D305" s="28" t="s">
        <v>1879</v>
      </c>
      <c r="E305" s="26" t="s">
        <v>334</v>
      </c>
      <c r="F305" s="27">
        <v>45922.727754629632</v>
      </c>
      <c r="G305" s="27">
        <v>45922.727777777778</v>
      </c>
      <c r="H305" s="26">
        <v>70577891</v>
      </c>
      <c r="I305" s="26" t="s">
        <v>1789</v>
      </c>
      <c r="J305" s="26" t="s">
        <v>1868</v>
      </c>
      <c r="K305" s="26" t="s">
        <v>163</v>
      </c>
      <c r="L305" s="26" t="s">
        <v>1790</v>
      </c>
      <c r="M305" s="26" t="s">
        <v>24</v>
      </c>
      <c r="N305" s="26" t="s">
        <v>519</v>
      </c>
      <c r="O305" s="26" t="s">
        <v>161</v>
      </c>
      <c r="P305" s="26" t="s">
        <v>161</v>
      </c>
      <c r="Q305" s="26" t="s">
        <v>161</v>
      </c>
      <c r="R305" s="26" t="s">
        <v>161</v>
      </c>
      <c r="S305" s="26" t="s">
        <v>161</v>
      </c>
      <c r="T305" s="26" t="s">
        <v>161</v>
      </c>
      <c r="U305" s="12">
        <f t="shared" si="86"/>
        <v>0</v>
      </c>
      <c r="V305" s="11">
        <f t="shared" si="87"/>
        <v>45927.727777777778</v>
      </c>
      <c r="W305" s="12">
        <f t="shared" si="88"/>
        <v>5</v>
      </c>
      <c r="X305" s="12">
        <f t="shared" ca="1" si="89"/>
        <v>22.272222222221899</v>
      </c>
      <c r="Y305" s="12">
        <f t="shared" ca="1" si="90"/>
        <v>17</v>
      </c>
      <c r="Z305" s="12">
        <f t="shared" ca="1" si="91"/>
        <v>5.2722222222218988</v>
      </c>
      <c r="AA305" s="12">
        <f t="shared" ca="1" si="92"/>
        <v>17</v>
      </c>
      <c r="AB305" s="12">
        <f t="shared" ca="1" si="93"/>
        <v>12</v>
      </c>
      <c r="AC305" s="13">
        <f t="shared" ca="1" si="94"/>
        <v>-15.272222222221899</v>
      </c>
      <c r="AD305" s="10" t="str">
        <f t="shared" ca="1" si="95"/>
        <v>VENCIDO</v>
      </c>
    </row>
    <row r="306" spans="1:30" x14ac:dyDescent="0.25">
      <c r="A306" s="29">
        <v>23546865</v>
      </c>
      <c r="B306" s="29">
        <f>VLOOKUP(A306,BASE!A:A,1,0)</f>
        <v>23546865</v>
      </c>
      <c r="C306" s="26">
        <v>1</v>
      </c>
      <c r="D306" s="28" t="s">
        <v>1880</v>
      </c>
      <c r="E306" s="26" t="s">
        <v>338</v>
      </c>
      <c r="F306" s="27">
        <v>45923.517361111109</v>
      </c>
      <c r="G306" s="27">
        <v>45923.517395833333</v>
      </c>
      <c r="H306" s="26">
        <v>800165720</v>
      </c>
      <c r="I306" s="26" t="s">
        <v>1803</v>
      </c>
      <c r="J306" s="26" t="s">
        <v>1869</v>
      </c>
      <c r="K306" s="26" t="s">
        <v>163</v>
      </c>
      <c r="L306" s="26" t="s">
        <v>1805</v>
      </c>
      <c r="M306" s="26" t="s">
        <v>24</v>
      </c>
      <c r="N306" s="26" t="s">
        <v>350</v>
      </c>
      <c r="O306" s="26" t="s">
        <v>161</v>
      </c>
      <c r="P306" s="26" t="s">
        <v>161</v>
      </c>
      <c r="Q306" s="26" t="s">
        <v>161</v>
      </c>
      <c r="R306" s="26" t="s">
        <v>161</v>
      </c>
      <c r="S306" s="26" t="s">
        <v>161</v>
      </c>
      <c r="T306" s="26" t="s">
        <v>161</v>
      </c>
      <c r="U306" s="12">
        <f t="shared" si="86"/>
        <v>0</v>
      </c>
      <c r="V306" s="11">
        <f t="shared" si="87"/>
        <v>45928.517395833333</v>
      </c>
      <c r="W306" s="12">
        <f t="shared" si="88"/>
        <v>5</v>
      </c>
      <c r="X306" s="12">
        <f t="shared" ca="1" si="89"/>
        <v>21.482604166667443</v>
      </c>
      <c r="Y306" s="12">
        <f t="shared" ca="1" si="90"/>
        <v>16</v>
      </c>
      <c r="Z306" s="12">
        <f t="shared" ca="1" si="91"/>
        <v>5.4826041666674428</v>
      </c>
      <c r="AA306" s="12">
        <f t="shared" ca="1" si="92"/>
        <v>16</v>
      </c>
      <c r="AB306" s="12">
        <f t="shared" ca="1" si="93"/>
        <v>11</v>
      </c>
      <c r="AC306" s="13">
        <f t="shared" ca="1" si="94"/>
        <v>-14.482604166667443</v>
      </c>
      <c r="AD306" s="10" t="str">
        <f t="shared" ca="1" si="95"/>
        <v>VENCIDO</v>
      </c>
    </row>
    <row r="307" spans="1:30" x14ac:dyDescent="0.25">
      <c r="A307" s="29">
        <v>23545996</v>
      </c>
      <c r="B307" s="29">
        <f>VLOOKUP(A307,BASE!A:A,1,0)</f>
        <v>23545996</v>
      </c>
      <c r="C307" s="26">
        <v>1</v>
      </c>
      <c r="D307" s="26" t="s">
        <v>1818</v>
      </c>
      <c r="E307" s="26" t="s">
        <v>334</v>
      </c>
      <c r="F307" s="27">
        <v>45922.651250000003</v>
      </c>
      <c r="G307" s="27">
        <v>45922.651284722226</v>
      </c>
      <c r="H307" s="26">
        <v>43573900</v>
      </c>
      <c r="I307" s="26" t="s">
        <v>1820</v>
      </c>
      <c r="J307" s="26" t="s">
        <v>1870</v>
      </c>
      <c r="K307" s="26" t="s">
        <v>163</v>
      </c>
      <c r="L307" s="26" t="s">
        <v>1821</v>
      </c>
      <c r="M307" s="26" t="s">
        <v>244</v>
      </c>
      <c r="N307" s="26" t="s">
        <v>342</v>
      </c>
      <c r="O307" s="26" t="s">
        <v>161</v>
      </c>
      <c r="P307" s="26" t="s">
        <v>161</v>
      </c>
      <c r="Q307" s="26" t="s">
        <v>161</v>
      </c>
      <c r="R307" s="26" t="s">
        <v>161</v>
      </c>
      <c r="S307" s="26" t="s">
        <v>161</v>
      </c>
      <c r="T307" s="26" t="s">
        <v>161</v>
      </c>
      <c r="U307" s="12">
        <f t="shared" si="86"/>
        <v>0</v>
      </c>
      <c r="V307" s="11">
        <f t="shared" si="87"/>
        <v>45927.651284722226</v>
      </c>
      <c r="W307" s="12">
        <f t="shared" si="88"/>
        <v>5</v>
      </c>
      <c r="X307" s="12">
        <f t="shared" ca="1" si="89"/>
        <v>22.348715277774318</v>
      </c>
      <c r="Y307" s="12">
        <f t="shared" ca="1" si="90"/>
        <v>17</v>
      </c>
      <c r="Z307" s="12">
        <f t="shared" ca="1" si="91"/>
        <v>5.3487152777743177</v>
      </c>
      <c r="AA307" s="12">
        <f t="shared" ca="1" si="92"/>
        <v>17</v>
      </c>
      <c r="AB307" s="12">
        <f t="shared" ca="1" si="93"/>
        <v>12</v>
      </c>
      <c r="AC307" s="13">
        <f t="shared" ca="1" si="94"/>
        <v>-15.348715277774318</v>
      </c>
      <c r="AD307" s="10" t="str">
        <f t="shared" ca="1" si="95"/>
        <v>VENCIDO</v>
      </c>
    </row>
    <row r="308" spans="1:30" x14ac:dyDescent="0.25">
      <c r="A308" s="29">
        <v>23546922</v>
      </c>
      <c r="B308" s="29">
        <f>VLOOKUP(A308,BASE!A:A,1,0)</f>
        <v>23546922</v>
      </c>
      <c r="C308" s="26">
        <v>1</v>
      </c>
      <c r="D308" s="26" t="s">
        <v>1827</v>
      </c>
      <c r="E308" s="26" t="s">
        <v>337</v>
      </c>
      <c r="F308" s="27">
        <v>45923.559953703705</v>
      </c>
      <c r="G308" s="27">
        <v>45923.559988425928</v>
      </c>
      <c r="H308" s="26">
        <v>901014692</v>
      </c>
      <c r="I308" s="26" t="s">
        <v>1829</v>
      </c>
      <c r="J308" s="26" t="s">
        <v>1871</v>
      </c>
      <c r="K308" s="26" t="s">
        <v>163</v>
      </c>
      <c r="L308" s="26" t="s">
        <v>1830</v>
      </c>
      <c r="M308" s="26" t="s">
        <v>244</v>
      </c>
      <c r="N308" s="26" t="s">
        <v>350</v>
      </c>
      <c r="O308" s="26" t="s">
        <v>161</v>
      </c>
      <c r="P308" s="26" t="s">
        <v>161</v>
      </c>
      <c r="Q308" s="26" t="s">
        <v>161</v>
      </c>
      <c r="R308" s="26" t="s">
        <v>161</v>
      </c>
      <c r="S308" s="26" t="s">
        <v>161</v>
      </c>
      <c r="T308" s="26" t="s">
        <v>161</v>
      </c>
      <c r="U308" s="12">
        <f t="shared" si="86"/>
        <v>0</v>
      </c>
      <c r="V308" s="11">
        <f t="shared" si="87"/>
        <v>45928.559988425928</v>
      </c>
      <c r="W308" s="12">
        <f t="shared" si="88"/>
        <v>5</v>
      </c>
      <c r="X308" s="12">
        <f t="shared" ca="1" si="89"/>
        <v>21.440011574071832</v>
      </c>
      <c r="Y308" s="12">
        <f t="shared" ca="1" si="90"/>
        <v>16</v>
      </c>
      <c r="Z308" s="12">
        <f t="shared" ca="1" si="91"/>
        <v>5.440011574071832</v>
      </c>
      <c r="AA308" s="12">
        <f t="shared" ca="1" si="92"/>
        <v>16</v>
      </c>
      <c r="AB308" s="12">
        <f t="shared" ca="1" si="93"/>
        <v>11</v>
      </c>
      <c r="AC308" s="13">
        <f t="shared" ca="1" si="94"/>
        <v>-14.440011574071832</v>
      </c>
      <c r="AD308" s="10" t="str">
        <f t="shared" ca="1" si="95"/>
        <v>VENCIDO</v>
      </c>
    </row>
    <row r="309" spans="1:30" x14ac:dyDescent="0.25">
      <c r="A309" s="29">
        <v>23546998</v>
      </c>
      <c r="B309" s="29">
        <f>VLOOKUP(A309,BASE!A:A,1,0)</f>
        <v>23546998</v>
      </c>
      <c r="C309" s="26">
        <v>1</v>
      </c>
      <c r="D309" s="26" t="s">
        <v>1836</v>
      </c>
      <c r="E309" s="26" t="s">
        <v>334</v>
      </c>
      <c r="F309" s="27">
        <v>45923.586909722224</v>
      </c>
      <c r="G309" s="27">
        <v>45923.58693287037</v>
      </c>
      <c r="H309" s="26">
        <v>830045722</v>
      </c>
      <c r="I309" s="26" t="s">
        <v>161</v>
      </c>
      <c r="J309" s="26" t="s">
        <v>784</v>
      </c>
      <c r="K309" s="26" t="s">
        <v>163</v>
      </c>
      <c r="L309" s="26" t="s">
        <v>161</v>
      </c>
      <c r="M309" s="26" t="s">
        <v>244</v>
      </c>
      <c r="N309" s="26" t="s">
        <v>342</v>
      </c>
      <c r="O309" s="26" t="s">
        <v>161</v>
      </c>
      <c r="P309" s="26" t="s">
        <v>161</v>
      </c>
      <c r="Q309" s="26" t="s">
        <v>161</v>
      </c>
      <c r="R309" s="26" t="s">
        <v>161</v>
      </c>
      <c r="S309" s="26" t="s">
        <v>161</v>
      </c>
      <c r="T309" s="26" t="s">
        <v>161</v>
      </c>
      <c r="U309" s="12">
        <f t="shared" si="86"/>
        <v>0</v>
      </c>
      <c r="V309" s="11">
        <f t="shared" si="87"/>
        <v>45928.58693287037</v>
      </c>
      <c r="W309" s="12">
        <f t="shared" si="88"/>
        <v>5</v>
      </c>
      <c r="X309" s="12">
        <f t="shared" ca="1" si="89"/>
        <v>21.413067129629781</v>
      </c>
      <c r="Y309" s="12">
        <f t="shared" ca="1" si="90"/>
        <v>16</v>
      </c>
      <c r="Z309" s="12">
        <f t="shared" ca="1" si="91"/>
        <v>5.4130671296297805</v>
      </c>
      <c r="AA309" s="12">
        <f t="shared" ca="1" si="92"/>
        <v>16</v>
      </c>
      <c r="AB309" s="12">
        <f t="shared" ca="1" si="93"/>
        <v>11</v>
      </c>
      <c r="AC309" s="13">
        <f t="shared" ca="1" si="94"/>
        <v>-14.413067129629781</v>
      </c>
      <c r="AD309" s="10" t="str">
        <f t="shared" ca="1" si="95"/>
        <v>VENCIDO</v>
      </c>
    </row>
    <row r="310" spans="1:30" x14ac:dyDescent="0.25">
      <c r="A310" s="29">
        <v>23546797</v>
      </c>
      <c r="B310" s="29">
        <f>VLOOKUP(A310,BASE!A:A,1,0)</f>
        <v>23546797</v>
      </c>
      <c r="C310" s="26">
        <v>1</v>
      </c>
      <c r="D310" s="26" t="s">
        <v>1842</v>
      </c>
      <c r="E310" s="26" t="s">
        <v>334</v>
      </c>
      <c r="F310" s="27">
        <v>45923.477418981478</v>
      </c>
      <c r="G310" s="27">
        <v>45923.477442129632</v>
      </c>
      <c r="H310" s="26">
        <v>70902063</v>
      </c>
      <c r="I310" s="26" t="s">
        <v>1844</v>
      </c>
      <c r="J310" s="26" t="s">
        <v>1872</v>
      </c>
      <c r="K310" s="26" t="s">
        <v>163</v>
      </c>
      <c r="L310" s="26" t="s">
        <v>1845</v>
      </c>
      <c r="M310" s="26" t="s">
        <v>244</v>
      </c>
      <c r="N310" s="26" t="s">
        <v>342</v>
      </c>
      <c r="O310" s="26" t="s">
        <v>161</v>
      </c>
      <c r="P310" s="26" t="s">
        <v>161</v>
      </c>
      <c r="Q310" s="26" t="s">
        <v>161</v>
      </c>
      <c r="R310" s="26" t="s">
        <v>161</v>
      </c>
      <c r="S310" s="26" t="s">
        <v>161</v>
      </c>
      <c r="T310" s="26" t="s">
        <v>161</v>
      </c>
      <c r="U310" s="12">
        <f t="shared" si="86"/>
        <v>0</v>
      </c>
      <c r="V310" s="11">
        <f t="shared" si="87"/>
        <v>45928.477442129632</v>
      </c>
      <c r="W310" s="12">
        <f t="shared" si="88"/>
        <v>5</v>
      </c>
      <c r="X310" s="12">
        <f t="shared" ca="1" si="89"/>
        <v>21.522557870368473</v>
      </c>
      <c r="Y310" s="12">
        <f t="shared" ca="1" si="90"/>
        <v>16</v>
      </c>
      <c r="Z310" s="12">
        <f t="shared" ca="1" si="91"/>
        <v>5.5225578703684732</v>
      </c>
      <c r="AA310" s="12">
        <f t="shared" ca="1" si="92"/>
        <v>16</v>
      </c>
      <c r="AB310" s="12">
        <f t="shared" ca="1" si="93"/>
        <v>11</v>
      </c>
      <c r="AC310" s="13">
        <f t="shared" ca="1" si="94"/>
        <v>-14.522557870368473</v>
      </c>
      <c r="AD310" s="10" t="str">
        <f t="shared" ca="1" si="95"/>
        <v>VENCIDO</v>
      </c>
    </row>
    <row r="311" spans="1:30" x14ac:dyDescent="0.25">
      <c r="A311" s="29">
        <v>23546497</v>
      </c>
      <c r="B311" s="29">
        <f>VLOOKUP(A311,BASE!A:A,1,0)</f>
        <v>23546497</v>
      </c>
      <c r="C311" s="26">
        <v>1</v>
      </c>
      <c r="D311" s="26" t="s">
        <v>1849</v>
      </c>
      <c r="E311" s="26" t="s">
        <v>339</v>
      </c>
      <c r="F311" s="27">
        <v>45923.354930555557</v>
      </c>
      <c r="G311" s="27">
        <v>45923.35496527778</v>
      </c>
      <c r="H311" s="26">
        <v>45460675</v>
      </c>
      <c r="I311" s="26" t="s">
        <v>1851</v>
      </c>
      <c r="J311" s="26" t="s">
        <v>1873</v>
      </c>
      <c r="K311" s="26" t="s">
        <v>163</v>
      </c>
      <c r="L311" s="26" t="s">
        <v>1852</v>
      </c>
      <c r="M311" s="26" t="s">
        <v>244</v>
      </c>
      <c r="N311" s="26" t="s">
        <v>350</v>
      </c>
      <c r="O311" s="26" t="s">
        <v>161</v>
      </c>
      <c r="P311" s="26" t="s">
        <v>161</v>
      </c>
      <c r="Q311" s="26" t="s">
        <v>161</v>
      </c>
      <c r="R311" s="26" t="s">
        <v>161</v>
      </c>
      <c r="S311" s="26" t="s">
        <v>161</v>
      </c>
      <c r="T311" s="26" t="s">
        <v>161</v>
      </c>
      <c r="U311" s="12">
        <f t="shared" si="86"/>
        <v>0</v>
      </c>
      <c r="V311" s="11">
        <f t="shared" si="87"/>
        <v>45928.35496527778</v>
      </c>
      <c r="W311" s="12">
        <f t="shared" si="88"/>
        <v>5</v>
      </c>
      <c r="X311" s="12">
        <f t="shared" ca="1" si="89"/>
        <v>21.645034722219862</v>
      </c>
      <c r="Y311" s="12">
        <f t="shared" ca="1" si="90"/>
        <v>16</v>
      </c>
      <c r="Z311" s="12">
        <f t="shared" ca="1" si="91"/>
        <v>5.6450347222198616</v>
      </c>
      <c r="AA311" s="12">
        <f t="shared" ca="1" si="92"/>
        <v>16</v>
      </c>
      <c r="AB311" s="12">
        <f t="shared" ca="1" si="93"/>
        <v>11</v>
      </c>
      <c r="AC311" s="13">
        <f t="shared" ca="1" si="94"/>
        <v>-14.645034722219862</v>
      </c>
      <c r="AD311" s="10" t="str">
        <f t="shared" ca="1" si="95"/>
        <v>VENCIDO</v>
      </c>
    </row>
    <row r="312" spans="1:30" x14ac:dyDescent="0.25">
      <c r="A312" s="15">
        <v>23482699</v>
      </c>
      <c r="B312" s="15" t="s">
        <v>1886</v>
      </c>
      <c r="C312" s="71">
        <v>1</v>
      </c>
      <c r="D312" s="16" t="s">
        <v>1883</v>
      </c>
      <c r="E312" s="16" t="s">
        <v>334</v>
      </c>
      <c r="F312" s="16"/>
      <c r="G312" s="16"/>
      <c r="H312" s="16">
        <v>43263990</v>
      </c>
      <c r="I312" s="16" t="s">
        <v>1884</v>
      </c>
      <c r="J312" s="16">
        <v>3147456601</v>
      </c>
      <c r="K312" s="16" t="s">
        <v>163</v>
      </c>
      <c r="L312" s="16" t="s">
        <v>1885</v>
      </c>
      <c r="M312" s="16" t="s">
        <v>24</v>
      </c>
      <c r="N312" s="16"/>
      <c r="O312" s="16"/>
      <c r="P312" s="16"/>
      <c r="Q312" s="16"/>
      <c r="R312" s="16"/>
      <c r="S312" s="16"/>
      <c r="T312" s="16"/>
      <c r="U312" s="68">
        <f t="shared" ref="U312" si="96">+IF(L312="URBANA",5,IF(L312="RURAL",5,0))</f>
        <v>0</v>
      </c>
      <c r="V312" s="69">
        <f t="shared" ref="V312" si="97">+IF(M312="RURAL",(G312+5),IF(M312="URBANA",(G312+5),""))</f>
        <v>5</v>
      </c>
      <c r="W312" s="68">
        <f t="shared" ref="W312" si="98">+IF(M312="URBANA",5,IF(M312="RURAL",5,0))</f>
        <v>5</v>
      </c>
      <c r="X312" s="68">
        <f t="shared" ref="X312" ca="1" si="99">+TODAY()-G312+1</f>
        <v>45945</v>
      </c>
      <c r="Y312" s="68">
        <f t="shared" ref="Y312" ca="1" si="100">+NETWORKDAYS.INTL(G312,NOW(),1)-MOD(H312,1)</f>
        <v>32817</v>
      </c>
      <c r="Z312" s="68">
        <f t="shared" ref="Z312" ca="1" si="101">+X312-Y312</f>
        <v>13128</v>
      </c>
      <c r="AA312" s="68">
        <f t="shared" ref="AA312" ca="1" si="102">+(((TODAY()-G312)+1)-Z312)</f>
        <v>32817</v>
      </c>
      <c r="AB312" s="68">
        <f t="shared" ref="AB312" ca="1" si="103">+AA312-W312</f>
        <v>32812</v>
      </c>
      <c r="AC312" s="70">
        <f t="shared" ref="AC312" ca="1" si="104">IF(V312&lt;&gt;0,+V312-TODAY()+1,"")</f>
        <v>-45938</v>
      </c>
      <c r="AD312" s="15" t="str">
        <f t="shared" ref="AD312" ca="1" si="105">IF(T312&lt;&gt;"OK",IF(AB312&gt;=0,"VENCIDO",IF(AND(AB312&lt;0,AB312&gt;=-2.1),"ALERTA","A TIEMPO")),"EJECUTADO")</f>
        <v>VENCIDO</v>
      </c>
    </row>
    <row r="313" spans="1:30" x14ac:dyDescent="0.25">
      <c r="A313" s="14" t="s">
        <v>161</v>
      </c>
    </row>
  </sheetData>
  <phoneticPr fontId="8" type="noConversion"/>
  <conditionalFormatting sqref="A1:A1048576">
    <cfRule type="duplicateValues" dxfId="6" priority="1"/>
    <cfRule type="duplicateValues" dxfId="5" priority="4"/>
  </conditionalFormatting>
  <conditionalFormatting sqref="B1:C1">
    <cfRule type="duplicateValues" dxfId="4" priority="9"/>
  </conditionalFormatting>
  <conditionalFormatting sqref="AD1:AD1048576">
    <cfRule type="containsText" dxfId="3" priority="5" operator="containsText" text="A TIEMPO">
      <formula>NOT(ISERROR(SEARCH("A TIEMPO",AD1)))</formula>
    </cfRule>
    <cfRule type="containsText" dxfId="2" priority="6" operator="containsText" text="ALERTA">
      <formula>NOT(ISERROR(SEARCH("ALERTA",AD1)))</formula>
    </cfRule>
    <cfRule type="containsText" dxfId="1" priority="7" operator="containsText" text="EJECUTADO">
      <formula>NOT(ISERROR(SEARCH("EJECUTADO",AD1)))</formula>
    </cfRule>
    <cfRule type="containsText" dxfId="0" priority="8" operator="containsText" text="VENCIDO">
      <formula>NOT(ISERROR(SEARCH("VENCIDO",AD1)))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45E83-0EFA-4A16-92AE-12A5E13AE88B}">
  <sheetPr codeName="Hoja2" filterMode="1"/>
  <dimension ref="A1:BA179"/>
  <sheetViews>
    <sheetView workbookViewId="0">
      <selection activeCell="A5" sqref="A5:XFD168"/>
    </sheetView>
  </sheetViews>
  <sheetFormatPr baseColWidth="10" defaultRowHeight="15" x14ac:dyDescent="0.25"/>
  <cols>
    <col min="18" max="18" width="16.140625" customWidth="1"/>
    <col min="22" max="22" width="15.7109375" customWidth="1"/>
  </cols>
  <sheetData>
    <row r="1" spans="1:53" x14ac:dyDescent="0.25">
      <c r="A1" t="s">
        <v>382</v>
      </c>
      <c r="C1" t="s">
        <v>383</v>
      </c>
      <c r="D1" t="s">
        <v>384</v>
      </c>
      <c r="E1" t="s">
        <v>385</v>
      </c>
      <c r="F1" t="s">
        <v>1</v>
      </c>
      <c r="G1" t="s">
        <v>386</v>
      </c>
      <c r="H1" t="s">
        <v>387</v>
      </c>
      <c r="I1" t="s">
        <v>388</v>
      </c>
      <c r="J1" t="s">
        <v>389</v>
      </c>
      <c r="K1" t="s">
        <v>390</v>
      </c>
      <c r="L1" t="s">
        <v>391</v>
      </c>
      <c r="M1" t="s">
        <v>392</v>
      </c>
      <c r="N1" t="s">
        <v>393</v>
      </c>
      <c r="O1" t="s">
        <v>394</v>
      </c>
      <c r="P1" t="s">
        <v>395</v>
      </c>
      <c r="Q1" t="s">
        <v>396</v>
      </c>
      <c r="R1" t="s">
        <v>397</v>
      </c>
      <c r="S1" t="s">
        <v>398</v>
      </c>
      <c r="T1" t="s">
        <v>22</v>
      </c>
      <c r="U1" t="s">
        <v>399</v>
      </c>
      <c r="V1" t="s">
        <v>400</v>
      </c>
      <c r="W1" t="s">
        <v>401</v>
      </c>
      <c r="X1" t="s">
        <v>402</v>
      </c>
      <c r="Y1" t="s">
        <v>403</v>
      </c>
      <c r="Z1" t="s">
        <v>404</v>
      </c>
      <c r="AA1" t="s">
        <v>405</v>
      </c>
      <c r="AB1" t="s">
        <v>406</v>
      </c>
      <c r="AC1" t="s">
        <v>407</v>
      </c>
      <c r="AD1" t="s">
        <v>408</v>
      </c>
      <c r="AE1" t="s">
        <v>409</v>
      </c>
      <c r="AF1" t="s">
        <v>410</v>
      </c>
      <c r="AG1" t="s">
        <v>411</v>
      </c>
      <c r="AH1" t="s">
        <v>412</v>
      </c>
      <c r="AI1" t="s">
        <v>413</v>
      </c>
      <c r="AJ1" t="s">
        <v>414</v>
      </c>
      <c r="AK1" t="s">
        <v>415</v>
      </c>
      <c r="AL1" t="s">
        <v>416</v>
      </c>
      <c r="AM1" t="s">
        <v>417</v>
      </c>
      <c r="AN1" t="s">
        <v>418</v>
      </c>
      <c r="AO1" t="s">
        <v>419</v>
      </c>
      <c r="AP1" t="s">
        <v>420</v>
      </c>
      <c r="AQ1" t="s">
        <v>421</v>
      </c>
      <c r="AR1" t="s">
        <v>422</v>
      </c>
      <c r="AS1" t="s">
        <v>423</v>
      </c>
      <c r="AT1" t="s">
        <v>424</v>
      </c>
      <c r="AU1" t="s">
        <v>425</v>
      </c>
      <c r="AV1" t="s">
        <v>426</v>
      </c>
      <c r="AW1" t="s">
        <v>427</v>
      </c>
      <c r="AX1" t="s">
        <v>428</v>
      </c>
      <c r="AY1" t="s">
        <v>429</v>
      </c>
      <c r="AZ1" t="s">
        <v>430</v>
      </c>
      <c r="BA1" t="s">
        <v>431</v>
      </c>
    </row>
    <row r="2" spans="1:53" hidden="1" x14ac:dyDescent="0.25">
      <c r="A2">
        <v>23529873</v>
      </c>
      <c r="B2">
        <f>VLOOKUP(A2,BASE!A:A,1,0)</f>
        <v>23529873</v>
      </c>
      <c r="C2">
        <v>1</v>
      </c>
      <c r="D2">
        <v>1</v>
      </c>
      <c r="E2" t="s">
        <v>432</v>
      </c>
      <c r="F2" t="s">
        <v>433</v>
      </c>
      <c r="G2" t="s">
        <v>160</v>
      </c>
      <c r="H2" t="s">
        <v>434</v>
      </c>
      <c r="I2" t="s">
        <v>434</v>
      </c>
      <c r="J2" t="s">
        <v>161</v>
      </c>
      <c r="K2" t="s">
        <v>161</v>
      </c>
      <c r="L2" t="s">
        <v>435</v>
      </c>
      <c r="M2" t="s">
        <v>161</v>
      </c>
      <c r="N2" t="s">
        <v>436</v>
      </c>
      <c r="O2" s="23">
        <v>45903.349027777775</v>
      </c>
      <c r="P2" t="s">
        <v>161</v>
      </c>
      <c r="Q2" s="24">
        <v>45905</v>
      </c>
      <c r="R2" s="25">
        <v>0</v>
      </c>
      <c r="S2" s="23">
        <v>45903.349085648151</v>
      </c>
      <c r="T2" t="s">
        <v>1670</v>
      </c>
      <c r="U2" t="s">
        <v>437</v>
      </c>
      <c r="V2">
        <v>890980447</v>
      </c>
      <c r="W2" t="s">
        <v>162</v>
      </c>
      <c r="X2" t="s">
        <v>161</v>
      </c>
      <c r="Y2" t="s">
        <v>161</v>
      </c>
      <c r="Z2" t="s">
        <v>438</v>
      </c>
      <c r="AA2" t="s">
        <v>439</v>
      </c>
      <c r="AB2">
        <v>3788500</v>
      </c>
      <c r="AC2">
        <v>3116727987</v>
      </c>
      <c r="AD2" t="s">
        <v>440</v>
      </c>
      <c r="AE2" t="s">
        <v>163</v>
      </c>
      <c r="AF2">
        <v>0</v>
      </c>
      <c r="AG2" t="s">
        <v>161</v>
      </c>
      <c r="AH2" t="s">
        <v>161</v>
      </c>
      <c r="AI2" t="s">
        <v>161</v>
      </c>
      <c r="AJ2" t="s">
        <v>441</v>
      </c>
      <c r="AK2" t="s">
        <v>164</v>
      </c>
      <c r="AL2" t="s">
        <v>24</v>
      </c>
      <c r="AM2" t="s">
        <v>161</v>
      </c>
      <c r="AN2" t="s">
        <v>161</v>
      </c>
      <c r="AO2" t="s">
        <v>161</v>
      </c>
      <c r="AP2" t="s">
        <v>161</v>
      </c>
      <c r="AQ2" t="s">
        <v>161</v>
      </c>
      <c r="AR2" t="s">
        <v>161</v>
      </c>
      <c r="AS2" t="s">
        <v>161</v>
      </c>
      <c r="AT2" t="s">
        <v>442</v>
      </c>
      <c r="AU2" t="s">
        <v>443</v>
      </c>
      <c r="AV2" t="s">
        <v>444</v>
      </c>
      <c r="AW2" t="s">
        <v>445</v>
      </c>
      <c r="AX2" t="s">
        <v>161</v>
      </c>
      <c r="AY2" t="s">
        <v>161</v>
      </c>
      <c r="AZ2" t="s">
        <v>161</v>
      </c>
      <c r="BA2" t="s">
        <v>161</v>
      </c>
    </row>
    <row r="3" spans="1:53" hidden="1" x14ac:dyDescent="0.25">
      <c r="A3">
        <v>23539257</v>
      </c>
      <c r="B3">
        <f>VLOOKUP(A3,BASE!A:A,1,0)</f>
        <v>23539257</v>
      </c>
      <c r="C3">
        <v>1</v>
      </c>
      <c r="D3">
        <v>1</v>
      </c>
      <c r="E3" t="s">
        <v>1031</v>
      </c>
      <c r="F3" t="s">
        <v>433</v>
      </c>
      <c r="G3" t="s">
        <v>724</v>
      </c>
      <c r="H3" t="s">
        <v>434</v>
      </c>
      <c r="I3" t="s">
        <v>434</v>
      </c>
      <c r="J3" t="s">
        <v>161</v>
      </c>
      <c r="K3" t="s">
        <v>161</v>
      </c>
      <c r="L3" t="s">
        <v>435</v>
      </c>
      <c r="M3" t="s">
        <v>161</v>
      </c>
      <c r="N3" t="s">
        <v>436</v>
      </c>
      <c r="O3" s="23">
        <v>45915.405868055554</v>
      </c>
      <c r="P3" t="s">
        <v>161</v>
      </c>
      <c r="Q3" s="24">
        <v>45915</v>
      </c>
      <c r="R3" s="25">
        <v>0</v>
      </c>
      <c r="S3" s="23">
        <v>45915.405891203707</v>
      </c>
      <c r="T3" t="s">
        <v>1671</v>
      </c>
      <c r="U3" t="s">
        <v>437</v>
      </c>
      <c r="V3">
        <v>15256947</v>
      </c>
      <c r="W3" t="s">
        <v>725</v>
      </c>
      <c r="X3" t="s">
        <v>161</v>
      </c>
      <c r="Y3" t="s">
        <v>161</v>
      </c>
      <c r="Z3" t="s">
        <v>1032</v>
      </c>
      <c r="AA3" t="s">
        <v>1033</v>
      </c>
      <c r="AB3" t="s">
        <v>161</v>
      </c>
      <c r="AC3">
        <v>3167841019</v>
      </c>
      <c r="AD3" t="s">
        <v>440</v>
      </c>
      <c r="AE3" t="s">
        <v>163</v>
      </c>
      <c r="AF3">
        <v>2</v>
      </c>
      <c r="AG3" t="s">
        <v>161</v>
      </c>
      <c r="AH3" t="s">
        <v>161</v>
      </c>
      <c r="AI3" t="s">
        <v>161</v>
      </c>
      <c r="AJ3" t="s">
        <v>446</v>
      </c>
      <c r="AK3" t="s">
        <v>726</v>
      </c>
      <c r="AL3" t="s">
        <v>24</v>
      </c>
      <c r="AM3" t="s">
        <v>161</v>
      </c>
      <c r="AN3" t="s">
        <v>161</v>
      </c>
      <c r="AO3" t="s">
        <v>161</v>
      </c>
      <c r="AP3" t="s">
        <v>161</v>
      </c>
      <c r="AQ3" t="s">
        <v>161</v>
      </c>
      <c r="AR3" t="s">
        <v>161</v>
      </c>
      <c r="AS3" t="s">
        <v>161</v>
      </c>
      <c r="AT3" t="s">
        <v>442</v>
      </c>
      <c r="AU3" t="s">
        <v>443</v>
      </c>
      <c r="AV3" t="s">
        <v>444</v>
      </c>
      <c r="AW3" t="s">
        <v>1034</v>
      </c>
      <c r="AX3" t="s">
        <v>161</v>
      </c>
      <c r="AY3" t="s">
        <v>161</v>
      </c>
      <c r="AZ3" t="s">
        <v>161</v>
      </c>
      <c r="BA3" t="s">
        <v>161</v>
      </c>
    </row>
    <row r="4" spans="1:53" hidden="1" x14ac:dyDescent="0.25">
      <c r="A4">
        <v>23537568</v>
      </c>
      <c r="B4">
        <f>VLOOKUP(A4,BASE!A:A,1,0)</f>
        <v>23537568</v>
      </c>
      <c r="C4">
        <v>1</v>
      </c>
      <c r="D4">
        <v>1</v>
      </c>
      <c r="E4" t="s">
        <v>1035</v>
      </c>
      <c r="F4" t="s">
        <v>433</v>
      </c>
      <c r="G4" t="s">
        <v>1036</v>
      </c>
      <c r="H4" t="s">
        <v>434</v>
      </c>
      <c r="I4" t="s">
        <v>434</v>
      </c>
      <c r="J4" t="s">
        <v>161</v>
      </c>
      <c r="K4" t="s">
        <v>161</v>
      </c>
      <c r="L4" t="s">
        <v>435</v>
      </c>
      <c r="M4" t="s">
        <v>161</v>
      </c>
      <c r="N4" t="s">
        <v>436</v>
      </c>
      <c r="O4" s="23">
        <v>45912.338263888887</v>
      </c>
      <c r="P4" t="s">
        <v>161</v>
      </c>
      <c r="Q4" s="24">
        <v>45912</v>
      </c>
      <c r="R4" s="25">
        <v>0</v>
      </c>
      <c r="S4" s="23">
        <v>45912.33829861111</v>
      </c>
      <c r="T4" t="s">
        <v>1672</v>
      </c>
      <c r="U4" t="s">
        <v>437</v>
      </c>
      <c r="V4">
        <v>8071683</v>
      </c>
      <c r="W4" t="s">
        <v>677</v>
      </c>
      <c r="X4" t="s">
        <v>161</v>
      </c>
      <c r="Y4" t="s">
        <v>1037</v>
      </c>
      <c r="Z4" t="s">
        <v>161</v>
      </c>
      <c r="AA4" t="s">
        <v>161</v>
      </c>
      <c r="AB4" t="s">
        <v>161</v>
      </c>
      <c r="AC4">
        <v>3146638984</v>
      </c>
      <c r="AD4" t="s">
        <v>440</v>
      </c>
      <c r="AE4" t="s">
        <v>163</v>
      </c>
      <c r="AF4">
        <v>2</v>
      </c>
      <c r="AG4" t="s">
        <v>161</v>
      </c>
      <c r="AH4" t="s">
        <v>161</v>
      </c>
      <c r="AI4" t="s">
        <v>161</v>
      </c>
      <c r="AJ4" t="s">
        <v>446</v>
      </c>
      <c r="AK4" t="s">
        <v>678</v>
      </c>
      <c r="AL4" t="s">
        <v>24</v>
      </c>
      <c r="AM4" t="s">
        <v>161</v>
      </c>
      <c r="AN4" t="s">
        <v>161</v>
      </c>
      <c r="AO4" t="s">
        <v>161</v>
      </c>
      <c r="AP4" t="s">
        <v>161</v>
      </c>
      <c r="AQ4" t="s">
        <v>161</v>
      </c>
      <c r="AR4" t="s">
        <v>161</v>
      </c>
      <c r="AS4" t="s">
        <v>161</v>
      </c>
      <c r="AT4" t="s">
        <v>161</v>
      </c>
      <c r="AU4" t="s">
        <v>161</v>
      </c>
      <c r="AV4" t="s">
        <v>161</v>
      </c>
      <c r="AW4" t="s">
        <v>1038</v>
      </c>
      <c r="AX4" t="s">
        <v>161</v>
      </c>
      <c r="AY4" t="s">
        <v>161</v>
      </c>
      <c r="AZ4" t="s">
        <v>161</v>
      </c>
      <c r="BA4" t="s">
        <v>161</v>
      </c>
    </row>
    <row r="5" spans="1:53" x14ac:dyDescent="0.25">
      <c r="A5">
        <v>23546588</v>
      </c>
      <c r="B5">
        <f>VLOOKUP(A5,BASE!A:A,1,0)</f>
        <v>23546588</v>
      </c>
      <c r="C5">
        <v>1</v>
      </c>
      <c r="D5">
        <v>1</v>
      </c>
      <c r="E5" t="s">
        <v>1673</v>
      </c>
      <c r="F5" t="s">
        <v>433</v>
      </c>
      <c r="G5" t="s">
        <v>1674</v>
      </c>
      <c r="H5" t="s">
        <v>434</v>
      </c>
      <c r="I5" t="s">
        <v>434</v>
      </c>
      <c r="J5" t="s">
        <v>161</v>
      </c>
      <c r="K5" t="s">
        <v>161</v>
      </c>
      <c r="L5" t="s">
        <v>435</v>
      </c>
      <c r="M5" t="s">
        <v>161</v>
      </c>
      <c r="N5" t="s">
        <v>436</v>
      </c>
      <c r="O5" s="23">
        <v>45923.388854166667</v>
      </c>
      <c r="P5" t="s">
        <v>161</v>
      </c>
      <c r="Q5" s="24">
        <v>45923</v>
      </c>
      <c r="R5" s="25">
        <v>0</v>
      </c>
      <c r="S5" s="23">
        <v>45923.388877314814</v>
      </c>
      <c r="T5" t="s">
        <v>1675</v>
      </c>
      <c r="U5" t="s">
        <v>437</v>
      </c>
      <c r="V5">
        <v>15927974</v>
      </c>
      <c r="W5" t="s">
        <v>1676</v>
      </c>
      <c r="X5" t="s">
        <v>161</v>
      </c>
      <c r="Y5" t="s">
        <v>161</v>
      </c>
      <c r="Z5" t="s">
        <v>161</v>
      </c>
      <c r="AA5" t="s">
        <v>161</v>
      </c>
      <c r="AB5" t="s">
        <v>161</v>
      </c>
      <c r="AC5">
        <v>3023204513</v>
      </c>
      <c r="AD5" t="s">
        <v>440</v>
      </c>
      <c r="AE5" t="s">
        <v>163</v>
      </c>
      <c r="AF5">
        <v>2</v>
      </c>
      <c r="AG5" t="s">
        <v>161</v>
      </c>
      <c r="AH5" t="s">
        <v>161</v>
      </c>
      <c r="AI5" t="s">
        <v>161</v>
      </c>
      <c r="AJ5" t="s">
        <v>450</v>
      </c>
      <c r="AK5" t="s">
        <v>161</v>
      </c>
      <c r="AL5" t="s">
        <v>24</v>
      </c>
      <c r="AM5" t="s">
        <v>161</v>
      </c>
      <c r="AN5" t="s">
        <v>161</v>
      </c>
      <c r="AO5" t="s">
        <v>161</v>
      </c>
      <c r="AP5" t="s">
        <v>161</v>
      </c>
      <c r="AQ5" t="s">
        <v>161</v>
      </c>
      <c r="AR5" t="s">
        <v>161</v>
      </c>
      <c r="AS5" t="s">
        <v>161</v>
      </c>
      <c r="AT5" t="s">
        <v>161</v>
      </c>
      <c r="AU5" t="s">
        <v>161</v>
      </c>
      <c r="AV5" t="s">
        <v>161</v>
      </c>
      <c r="AW5" t="s">
        <v>1677</v>
      </c>
      <c r="AX5" t="s">
        <v>161</v>
      </c>
      <c r="AY5" t="s">
        <v>161</v>
      </c>
      <c r="AZ5" t="s">
        <v>161</v>
      </c>
      <c r="BA5" t="s">
        <v>161</v>
      </c>
    </row>
    <row r="6" spans="1:53" x14ac:dyDescent="0.25">
      <c r="A6">
        <v>23546462</v>
      </c>
      <c r="B6">
        <f>VLOOKUP(A6,BASE!A:A,1,0)</f>
        <v>23546462</v>
      </c>
      <c r="C6">
        <v>1</v>
      </c>
      <c r="D6">
        <v>1</v>
      </c>
      <c r="E6" t="s">
        <v>1678</v>
      </c>
      <c r="F6" t="s">
        <v>433</v>
      </c>
      <c r="G6" t="s">
        <v>1679</v>
      </c>
      <c r="H6" t="s">
        <v>434</v>
      </c>
      <c r="I6" t="s">
        <v>434</v>
      </c>
      <c r="J6" t="s">
        <v>161</v>
      </c>
      <c r="K6" t="s">
        <v>161</v>
      </c>
      <c r="L6" t="s">
        <v>435</v>
      </c>
      <c r="M6" t="s">
        <v>161</v>
      </c>
      <c r="N6" t="s">
        <v>436</v>
      </c>
      <c r="O6" s="23">
        <v>45923.334722222222</v>
      </c>
      <c r="P6" t="s">
        <v>161</v>
      </c>
      <c r="Q6" s="24">
        <v>45923</v>
      </c>
      <c r="R6" s="25">
        <v>0</v>
      </c>
      <c r="S6" s="23">
        <v>45923.334745370368</v>
      </c>
      <c r="T6" t="s">
        <v>1680</v>
      </c>
      <c r="U6" t="s">
        <v>437</v>
      </c>
      <c r="V6">
        <v>15927974</v>
      </c>
      <c r="W6" t="s">
        <v>1676</v>
      </c>
      <c r="X6" t="s">
        <v>161</v>
      </c>
      <c r="Y6" t="s">
        <v>161</v>
      </c>
      <c r="Z6" t="s">
        <v>161</v>
      </c>
      <c r="AA6" t="s">
        <v>161</v>
      </c>
      <c r="AB6" t="s">
        <v>161</v>
      </c>
      <c r="AC6">
        <v>3023204513</v>
      </c>
      <c r="AD6" t="s">
        <v>440</v>
      </c>
      <c r="AE6" t="s">
        <v>163</v>
      </c>
      <c r="AF6">
        <v>4</v>
      </c>
      <c r="AG6" t="s">
        <v>161</v>
      </c>
      <c r="AH6" t="s">
        <v>161</v>
      </c>
      <c r="AI6" t="s">
        <v>161</v>
      </c>
      <c r="AJ6" t="s">
        <v>450</v>
      </c>
      <c r="AK6" t="s">
        <v>1681</v>
      </c>
      <c r="AL6" t="s">
        <v>24</v>
      </c>
      <c r="AM6" t="s">
        <v>161</v>
      </c>
      <c r="AN6" t="s">
        <v>161</v>
      </c>
      <c r="AO6" t="s">
        <v>161</v>
      </c>
      <c r="AP6" t="s">
        <v>161</v>
      </c>
      <c r="AQ6" t="s">
        <v>161</v>
      </c>
      <c r="AR6" t="s">
        <v>161</v>
      </c>
      <c r="AS6" t="s">
        <v>161</v>
      </c>
      <c r="AT6" t="s">
        <v>161</v>
      </c>
      <c r="AU6" t="s">
        <v>161</v>
      </c>
      <c r="AV6" t="s">
        <v>161</v>
      </c>
      <c r="AW6" t="s">
        <v>1682</v>
      </c>
      <c r="AX6" t="s">
        <v>161</v>
      </c>
      <c r="AY6" t="s">
        <v>161</v>
      </c>
      <c r="AZ6" t="s">
        <v>161</v>
      </c>
      <c r="BA6" t="s">
        <v>161</v>
      </c>
    </row>
    <row r="7" spans="1:53" hidden="1" x14ac:dyDescent="0.25">
      <c r="A7">
        <v>23542718</v>
      </c>
      <c r="B7">
        <f>VLOOKUP(A7,BASE!A:A,1,0)</f>
        <v>23542718</v>
      </c>
      <c r="C7">
        <v>1</v>
      </c>
      <c r="D7">
        <v>1</v>
      </c>
      <c r="E7" t="s">
        <v>1039</v>
      </c>
      <c r="F7" t="s">
        <v>433</v>
      </c>
      <c r="G7" t="s">
        <v>1040</v>
      </c>
      <c r="H7" t="s">
        <v>448</v>
      </c>
      <c r="I7" t="s">
        <v>448</v>
      </c>
      <c r="J7" t="s">
        <v>161</v>
      </c>
      <c r="K7" t="s">
        <v>161</v>
      </c>
      <c r="L7" t="s">
        <v>435</v>
      </c>
      <c r="M7" t="s">
        <v>161</v>
      </c>
      <c r="N7" t="s">
        <v>436</v>
      </c>
      <c r="O7" s="23">
        <v>45918.520833333336</v>
      </c>
      <c r="P7" t="s">
        <v>161</v>
      </c>
      <c r="Q7" s="24">
        <v>45918</v>
      </c>
      <c r="R7" s="25">
        <v>0</v>
      </c>
      <c r="S7" s="23">
        <v>45918.520856481482</v>
      </c>
      <c r="T7" t="s">
        <v>1612</v>
      </c>
      <c r="U7" t="s">
        <v>437</v>
      </c>
      <c r="V7">
        <v>1063283532</v>
      </c>
      <c r="W7" t="s">
        <v>1041</v>
      </c>
      <c r="X7" t="s">
        <v>161</v>
      </c>
      <c r="Y7" t="s">
        <v>161</v>
      </c>
      <c r="Z7" t="s">
        <v>161</v>
      </c>
      <c r="AA7" t="s">
        <v>161</v>
      </c>
      <c r="AB7">
        <v>3204150</v>
      </c>
      <c r="AC7">
        <v>3204150866</v>
      </c>
      <c r="AD7" t="s">
        <v>440</v>
      </c>
      <c r="AE7" t="s">
        <v>163</v>
      </c>
      <c r="AF7">
        <v>3</v>
      </c>
      <c r="AG7" t="s">
        <v>161</v>
      </c>
      <c r="AH7" t="s">
        <v>161</v>
      </c>
      <c r="AI7" t="s">
        <v>161</v>
      </c>
      <c r="AJ7" t="s">
        <v>464</v>
      </c>
      <c r="AK7" t="s">
        <v>1042</v>
      </c>
      <c r="AL7" t="s">
        <v>24</v>
      </c>
      <c r="AM7" t="s">
        <v>161</v>
      </c>
      <c r="AN7" t="s">
        <v>161</v>
      </c>
      <c r="AO7" t="s">
        <v>161</v>
      </c>
      <c r="AP7" t="s">
        <v>161</v>
      </c>
      <c r="AQ7" t="s">
        <v>161</v>
      </c>
      <c r="AR7" t="s">
        <v>161</v>
      </c>
      <c r="AS7" t="s">
        <v>161</v>
      </c>
      <c r="AT7" t="s">
        <v>442</v>
      </c>
      <c r="AU7" t="s">
        <v>443</v>
      </c>
      <c r="AV7" t="s">
        <v>444</v>
      </c>
      <c r="AW7" t="s">
        <v>1043</v>
      </c>
      <c r="AX7" t="s">
        <v>161</v>
      </c>
      <c r="AY7" t="s">
        <v>161</v>
      </c>
      <c r="AZ7" t="s">
        <v>161</v>
      </c>
      <c r="BA7" t="s">
        <v>161</v>
      </c>
    </row>
    <row r="8" spans="1:53" hidden="1" x14ac:dyDescent="0.25">
      <c r="A8">
        <v>23533988</v>
      </c>
      <c r="B8">
        <f>VLOOKUP(A8,BASE!A:A,1,0)</f>
        <v>23533988</v>
      </c>
      <c r="C8">
        <v>1</v>
      </c>
      <c r="D8">
        <v>1</v>
      </c>
      <c r="E8" t="s">
        <v>1044</v>
      </c>
      <c r="F8" t="s">
        <v>433</v>
      </c>
      <c r="G8" t="s">
        <v>447</v>
      </c>
      <c r="H8" t="s">
        <v>448</v>
      </c>
      <c r="I8" t="s">
        <v>448</v>
      </c>
      <c r="J8" t="s">
        <v>161</v>
      </c>
      <c r="K8" t="s">
        <v>161</v>
      </c>
      <c r="L8" t="s">
        <v>435</v>
      </c>
      <c r="M8" t="s">
        <v>161</v>
      </c>
      <c r="N8" t="s">
        <v>436</v>
      </c>
      <c r="O8" s="23">
        <v>45908.660243055558</v>
      </c>
      <c r="P8" t="s">
        <v>161</v>
      </c>
      <c r="Q8" s="24">
        <v>45909</v>
      </c>
      <c r="R8" s="25">
        <v>0</v>
      </c>
      <c r="S8" s="23">
        <v>45908.660277777781</v>
      </c>
      <c r="T8" t="s">
        <v>1683</v>
      </c>
      <c r="U8" t="s">
        <v>1045</v>
      </c>
      <c r="V8">
        <v>890906119</v>
      </c>
      <c r="W8" t="s">
        <v>449</v>
      </c>
      <c r="X8" t="s">
        <v>161</v>
      </c>
      <c r="Y8" t="s">
        <v>161</v>
      </c>
      <c r="Z8" t="s">
        <v>161</v>
      </c>
      <c r="AA8" t="s">
        <v>161</v>
      </c>
      <c r="AB8">
        <v>3788686</v>
      </c>
      <c r="AC8">
        <v>3128367206</v>
      </c>
      <c r="AD8" t="s">
        <v>440</v>
      </c>
      <c r="AE8" t="s">
        <v>163</v>
      </c>
      <c r="AF8">
        <v>1</v>
      </c>
      <c r="AG8" t="s">
        <v>161</v>
      </c>
      <c r="AH8" t="s">
        <v>161</v>
      </c>
      <c r="AI8" t="s">
        <v>161</v>
      </c>
      <c r="AJ8" t="s">
        <v>450</v>
      </c>
      <c r="AK8" t="s">
        <v>451</v>
      </c>
      <c r="AL8" t="s">
        <v>24</v>
      </c>
      <c r="AM8" t="s">
        <v>161</v>
      </c>
      <c r="AN8" t="s">
        <v>161</v>
      </c>
      <c r="AO8" t="s">
        <v>161</v>
      </c>
      <c r="AP8" t="s">
        <v>161</v>
      </c>
      <c r="AQ8" t="s">
        <v>161</v>
      </c>
      <c r="AR8" t="s">
        <v>161</v>
      </c>
      <c r="AS8" t="s">
        <v>161</v>
      </c>
      <c r="AT8" t="s">
        <v>452</v>
      </c>
      <c r="AU8" t="s">
        <v>453</v>
      </c>
      <c r="AV8" t="s">
        <v>444</v>
      </c>
      <c r="AW8" t="s">
        <v>1046</v>
      </c>
      <c r="AX8" t="s">
        <v>161</v>
      </c>
      <c r="AY8" t="s">
        <v>161</v>
      </c>
      <c r="AZ8" t="s">
        <v>161</v>
      </c>
      <c r="BA8" t="s">
        <v>161</v>
      </c>
    </row>
    <row r="9" spans="1:53" x14ac:dyDescent="0.25">
      <c r="A9">
        <v>23546193</v>
      </c>
      <c r="B9">
        <f>VLOOKUP(A9,BASE!A:A,1,0)</f>
        <v>23546193</v>
      </c>
      <c r="C9">
        <v>1</v>
      </c>
      <c r="D9">
        <v>1</v>
      </c>
      <c r="E9" t="s">
        <v>1684</v>
      </c>
      <c r="F9" t="s">
        <v>433</v>
      </c>
      <c r="G9" t="s">
        <v>1685</v>
      </c>
      <c r="H9" t="s">
        <v>448</v>
      </c>
      <c r="I9" t="s">
        <v>448</v>
      </c>
      <c r="J9" t="s">
        <v>161</v>
      </c>
      <c r="K9" t="s">
        <v>161</v>
      </c>
      <c r="L9" t="s">
        <v>435</v>
      </c>
      <c r="M9" t="s">
        <v>161</v>
      </c>
      <c r="N9" t="s">
        <v>436</v>
      </c>
      <c r="O9" s="23">
        <v>45922.723946759259</v>
      </c>
      <c r="P9" t="s">
        <v>161</v>
      </c>
      <c r="Q9" s="24">
        <v>45923</v>
      </c>
      <c r="R9" s="25">
        <v>0</v>
      </c>
      <c r="S9" s="23">
        <v>45922.723981481482</v>
      </c>
      <c r="T9" t="s">
        <v>1686</v>
      </c>
      <c r="U9" t="s">
        <v>437</v>
      </c>
      <c r="V9">
        <v>71590457</v>
      </c>
      <c r="W9" t="s">
        <v>1687</v>
      </c>
      <c r="X9" t="s">
        <v>161</v>
      </c>
      <c r="Y9" t="s">
        <v>161</v>
      </c>
      <c r="Z9" t="s">
        <v>1688</v>
      </c>
      <c r="AA9" t="s">
        <v>470</v>
      </c>
      <c r="AB9" t="s">
        <v>161</v>
      </c>
      <c r="AC9">
        <v>3113651861</v>
      </c>
      <c r="AD9" t="s">
        <v>440</v>
      </c>
      <c r="AE9" t="s">
        <v>163</v>
      </c>
      <c r="AF9">
        <v>4</v>
      </c>
      <c r="AG9" t="s">
        <v>161</v>
      </c>
      <c r="AH9" t="s">
        <v>161</v>
      </c>
      <c r="AI9" t="s">
        <v>161</v>
      </c>
      <c r="AJ9" t="s">
        <v>446</v>
      </c>
      <c r="AK9" t="s">
        <v>1689</v>
      </c>
      <c r="AL9" t="s">
        <v>24</v>
      </c>
      <c r="AM9" t="s">
        <v>161</v>
      </c>
      <c r="AN9" t="s">
        <v>161</v>
      </c>
      <c r="AO9" t="s">
        <v>161</v>
      </c>
      <c r="AP9" t="s">
        <v>161</v>
      </c>
      <c r="AQ9" t="s">
        <v>161</v>
      </c>
      <c r="AR9" t="s">
        <v>161</v>
      </c>
      <c r="AS9" t="s">
        <v>161</v>
      </c>
      <c r="AT9" t="s">
        <v>452</v>
      </c>
      <c r="AU9" t="s">
        <v>453</v>
      </c>
      <c r="AV9" t="s">
        <v>444</v>
      </c>
      <c r="AW9" t="s">
        <v>1690</v>
      </c>
      <c r="AX9" t="s">
        <v>161</v>
      </c>
      <c r="AY9" t="s">
        <v>161</v>
      </c>
      <c r="AZ9" t="s">
        <v>161</v>
      </c>
      <c r="BA9" t="s">
        <v>161</v>
      </c>
    </row>
    <row r="10" spans="1:53" hidden="1" x14ac:dyDescent="0.25">
      <c r="A10">
        <v>23539693</v>
      </c>
      <c r="B10">
        <f>VLOOKUP(A10,BASE!A:A,1,0)</f>
        <v>23539693</v>
      </c>
      <c r="C10">
        <v>1</v>
      </c>
      <c r="D10">
        <v>1</v>
      </c>
      <c r="E10" t="s">
        <v>1047</v>
      </c>
      <c r="F10" t="s">
        <v>433</v>
      </c>
      <c r="G10" t="s">
        <v>812</v>
      </c>
      <c r="H10" t="s">
        <v>448</v>
      </c>
      <c r="I10" t="s">
        <v>448</v>
      </c>
      <c r="J10" t="s">
        <v>161</v>
      </c>
      <c r="K10" t="s">
        <v>161</v>
      </c>
      <c r="L10" t="s">
        <v>435</v>
      </c>
      <c r="M10" t="s">
        <v>161</v>
      </c>
      <c r="N10" t="s">
        <v>436</v>
      </c>
      <c r="O10" s="23">
        <v>45915.612199074072</v>
      </c>
      <c r="P10" t="s">
        <v>161</v>
      </c>
      <c r="Q10" s="24">
        <v>45916</v>
      </c>
      <c r="R10" s="25">
        <v>0</v>
      </c>
      <c r="S10" s="23">
        <v>45915.612233796295</v>
      </c>
      <c r="T10">
        <v>6</v>
      </c>
      <c r="U10" t="s">
        <v>1048</v>
      </c>
      <c r="V10">
        <v>8355632</v>
      </c>
      <c r="W10" t="s">
        <v>813</v>
      </c>
      <c r="X10">
        <v>3004132</v>
      </c>
      <c r="Y10" t="s">
        <v>1049</v>
      </c>
      <c r="Z10" t="s">
        <v>161</v>
      </c>
      <c r="AA10" t="s">
        <v>161</v>
      </c>
      <c r="AB10">
        <v>3004132</v>
      </c>
      <c r="AC10">
        <v>3153493476</v>
      </c>
      <c r="AD10" t="s">
        <v>440</v>
      </c>
      <c r="AE10" t="s">
        <v>163</v>
      </c>
      <c r="AF10">
        <v>4</v>
      </c>
      <c r="AG10" t="s">
        <v>161</v>
      </c>
      <c r="AH10" t="s">
        <v>161</v>
      </c>
      <c r="AI10" t="s">
        <v>161</v>
      </c>
      <c r="AJ10" t="s">
        <v>446</v>
      </c>
      <c r="AK10" t="s">
        <v>814</v>
      </c>
      <c r="AL10" t="s">
        <v>24</v>
      </c>
      <c r="AM10" t="s">
        <v>161</v>
      </c>
      <c r="AN10" t="s">
        <v>161</v>
      </c>
      <c r="AO10" t="s">
        <v>161</v>
      </c>
      <c r="AP10" t="s">
        <v>161</v>
      </c>
      <c r="AQ10" t="s">
        <v>161</v>
      </c>
      <c r="AR10" t="s">
        <v>161</v>
      </c>
      <c r="AS10" t="s">
        <v>161</v>
      </c>
      <c r="AT10" t="s">
        <v>442</v>
      </c>
      <c r="AU10" t="s">
        <v>443</v>
      </c>
      <c r="AV10" t="s">
        <v>444</v>
      </c>
      <c r="AW10" t="s">
        <v>1050</v>
      </c>
      <c r="AX10" t="s">
        <v>161</v>
      </c>
      <c r="AY10" t="s">
        <v>161</v>
      </c>
      <c r="AZ10" t="s">
        <v>161</v>
      </c>
      <c r="BA10" t="s">
        <v>161</v>
      </c>
    </row>
    <row r="11" spans="1:53" hidden="1" x14ac:dyDescent="0.25">
      <c r="A11">
        <v>23535943</v>
      </c>
      <c r="B11">
        <f>VLOOKUP(A11,BASE!A:A,1,0)</f>
        <v>23535943</v>
      </c>
      <c r="C11">
        <v>1</v>
      </c>
      <c r="D11">
        <v>1</v>
      </c>
      <c r="E11" t="s">
        <v>1053</v>
      </c>
      <c r="F11" t="s">
        <v>433</v>
      </c>
      <c r="G11" t="s">
        <v>536</v>
      </c>
      <c r="H11" t="s">
        <v>448</v>
      </c>
      <c r="I11" t="s">
        <v>448</v>
      </c>
      <c r="J11" t="s">
        <v>161</v>
      </c>
      <c r="K11" t="s">
        <v>161</v>
      </c>
      <c r="L11" t="s">
        <v>435</v>
      </c>
      <c r="M11" t="s">
        <v>161</v>
      </c>
      <c r="N11" t="s">
        <v>436</v>
      </c>
      <c r="O11" s="23">
        <v>45910.594027777777</v>
      </c>
      <c r="P11" t="s">
        <v>161</v>
      </c>
      <c r="Q11" s="24">
        <v>45910</v>
      </c>
      <c r="R11" s="25">
        <v>0</v>
      </c>
      <c r="S11" s="23">
        <v>45910.5940625</v>
      </c>
      <c r="T11" t="s">
        <v>1691</v>
      </c>
      <c r="U11" t="s">
        <v>437</v>
      </c>
      <c r="V11">
        <v>901804597</v>
      </c>
      <c r="W11" t="s">
        <v>537</v>
      </c>
      <c r="X11" t="s">
        <v>161</v>
      </c>
      <c r="Y11" t="s">
        <v>161</v>
      </c>
      <c r="Z11" t="s">
        <v>161</v>
      </c>
      <c r="AA11" t="s">
        <v>161</v>
      </c>
      <c r="AB11" t="s">
        <v>161</v>
      </c>
      <c r="AC11">
        <v>3122618759</v>
      </c>
      <c r="AD11" t="s">
        <v>440</v>
      </c>
      <c r="AE11" t="s">
        <v>163</v>
      </c>
      <c r="AF11">
        <v>3</v>
      </c>
      <c r="AG11" t="s">
        <v>161</v>
      </c>
      <c r="AH11" t="s">
        <v>161</v>
      </c>
      <c r="AI11" t="s">
        <v>161</v>
      </c>
      <c r="AJ11" t="s">
        <v>446</v>
      </c>
      <c r="AK11" t="s">
        <v>538</v>
      </c>
      <c r="AL11" t="s">
        <v>24</v>
      </c>
      <c r="AM11" t="s">
        <v>161</v>
      </c>
      <c r="AN11" t="s">
        <v>161</v>
      </c>
      <c r="AO11" t="s">
        <v>161</v>
      </c>
      <c r="AP11" t="s">
        <v>161</v>
      </c>
      <c r="AQ11" t="s">
        <v>161</v>
      </c>
      <c r="AR11" t="s">
        <v>161</v>
      </c>
      <c r="AS11" t="s">
        <v>161</v>
      </c>
      <c r="AT11" t="s">
        <v>161</v>
      </c>
      <c r="AU11" t="s">
        <v>161</v>
      </c>
      <c r="AV11" t="s">
        <v>161</v>
      </c>
      <c r="AW11" t="s">
        <v>1052</v>
      </c>
      <c r="AX11" t="s">
        <v>161</v>
      </c>
      <c r="AY11" t="s">
        <v>161</v>
      </c>
      <c r="AZ11" t="s">
        <v>161</v>
      </c>
      <c r="BA11" t="s">
        <v>161</v>
      </c>
    </row>
    <row r="12" spans="1:53" hidden="1" x14ac:dyDescent="0.25">
      <c r="A12">
        <v>23540476</v>
      </c>
      <c r="B12">
        <f>VLOOKUP(A12,BASE!A:A,1,0)</f>
        <v>23540476</v>
      </c>
      <c r="C12">
        <v>1</v>
      </c>
      <c r="D12">
        <v>1</v>
      </c>
      <c r="E12" t="s">
        <v>1051</v>
      </c>
      <c r="F12" t="s">
        <v>433</v>
      </c>
      <c r="G12" t="s">
        <v>536</v>
      </c>
      <c r="H12" t="s">
        <v>448</v>
      </c>
      <c r="I12" t="s">
        <v>448</v>
      </c>
      <c r="J12" t="s">
        <v>161</v>
      </c>
      <c r="K12" t="s">
        <v>161</v>
      </c>
      <c r="L12" t="s">
        <v>435</v>
      </c>
      <c r="M12" t="s">
        <v>161</v>
      </c>
      <c r="N12" t="s">
        <v>436</v>
      </c>
      <c r="O12" s="23">
        <v>45916.404085648152</v>
      </c>
      <c r="P12" t="s">
        <v>161</v>
      </c>
      <c r="Q12" s="24">
        <v>45916</v>
      </c>
      <c r="R12" s="25">
        <v>0</v>
      </c>
      <c r="S12" s="23">
        <v>45916.404120370367</v>
      </c>
      <c r="T12" t="s">
        <v>1603</v>
      </c>
      <c r="U12" t="s">
        <v>437</v>
      </c>
      <c r="V12">
        <v>901804597</v>
      </c>
      <c r="W12" t="s">
        <v>537</v>
      </c>
      <c r="X12" t="s">
        <v>161</v>
      </c>
      <c r="Y12" t="s">
        <v>161</v>
      </c>
      <c r="Z12" t="s">
        <v>161</v>
      </c>
      <c r="AA12" t="s">
        <v>161</v>
      </c>
      <c r="AB12" t="s">
        <v>161</v>
      </c>
      <c r="AC12">
        <v>3145395477</v>
      </c>
      <c r="AD12" t="s">
        <v>440</v>
      </c>
      <c r="AE12" t="s">
        <v>163</v>
      </c>
      <c r="AF12">
        <v>3</v>
      </c>
      <c r="AG12" t="s">
        <v>161</v>
      </c>
      <c r="AH12" t="s">
        <v>161</v>
      </c>
      <c r="AI12" t="s">
        <v>161</v>
      </c>
      <c r="AJ12" t="s">
        <v>161</v>
      </c>
      <c r="AK12" t="s">
        <v>815</v>
      </c>
      <c r="AL12" t="s">
        <v>24</v>
      </c>
      <c r="AM12" t="s">
        <v>161</v>
      </c>
      <c r="AN12" t="s">
        <v>161</v>
      </c>
      <c r="AO12" t="s">
        <v>161</v>
      </c>
      <c r="AP12" t="s">
        <v>161</v>
      </c>
      <c r="AQ12" t="s">
        <v>161</v>
      </c>
      <c r="AR12" t="s">
        <v>161</v>
      </c>
      <c r="AS12" t="s">
        <v>161</v>
      </c>
      <c r="AT12" t="s">
        <v>161</v>
      </c>
      <c r="AU12" t="s">
        <v>161</v>
      </c>
      <c r="AV12" t="s">
        <v>161</v>
      </c>
      <c r="AW12" t="s">
        <v>1052</v>
      </c>
      <c r="AX12" t="s">
        <v>161</v>
      </c>
      <c r="AY12" t="s">
        <v>161</v>
      </c>
      <c r="AZ12" t="s">
        <v>161</v>
      </c>
      <c r="BA12" t="s">
        <v>161</v>
      </c>
    </row>
    <row r="13" spans="1:53" hidden="1" x14ac:dyDescent="0.25">
      <c r="A13">
        <v>23541263</v>
      </c>
      <c r="B13">
        <f>VLOOKUP(A13,BASE!A:A,1,0)</f>
        <v>23541263</v>
      </c>
      <c r="C13">
        <v>1</v>
      </c>
      <c r="D13">
        <v>1</v>
      </c>
      <c r="E13" t="s">
        <v>1054</v>
      </c>
      <c r="F13" t="s">
        <v>433</v>
      </c>
      <c r="G13" t="s">
        <v>928</v>
      </c>
      <c r="H13" t="s">
        <v>448</v>
      </c>
      <c r="I13" t="s">
        <v>448</v>
      </c>
      <c r="J13" t="s">
        <v>161</v>
      </c>
      <c r="K13" t="s">
        <v>161</v>
      </c>
      <c r="L13" t="s">
        <v>435</v>
      </c>
      <c r="M13" t="s">
        <v>161</v>
      </c>
      <c r="N13" t="s">
        <v>436</v>
      </c>
      <c r="O13" s="23">
        <v>45917.378645833334</v>
      </c>
      <c r="P13" t="s">
        <v>161</v>
      </c>
      <c r="Q13" s="24">
        <v>45917</v>
      </c>
      <c r="R13" s="25">
        <v>0</v>
      </c>
      <c r="S13" s="23">
        <v>45917.378703703704</v>
      </c>
      <c r="T13" t="s">
        <v>1462</v>
      </c>
      <c r="U13" t="s">
        <v>437</v>
      </c>
      <c r="V13">
        <v>890923668</v>
      </c>
      <c r="W13" t="s">
        <v>929</v>
      </c>
      <c r="X13" t="s">
        <v>161</v>
      </c>
      <c r="Y13" t="s">
        <v>161</v>
      </c>
      <c r="Z13" t="s">
        <v>1055</v>
      </c>
      <c r="AA13" t="s">
        <v>1056</v>
      </c>
      <c r="AB13">
        <v>4548888</v>
      </c>
      <c r="AC13">
        <v>3105083045</v>
      </c>
      <c r="AD13" t="s">
        <v>440</v>
      </c>
      <c r="AE13" t="s">
        <v>163</v>
      </c>
      <c r="AF13">
        <v>0</v>
      </c>
      <c r="AG13" t="s">
        <v>161</v>
      </c>
      <c r="AH13" t="s">
        <v>161</v>
      </c>
      <c r="AI13" t="s">
        <v>161</v>
      </c>
      <c r="AJ13" t="s">
        <v>161</v>
      </c>
      <c r="AK13" t="s">
        <v>930</v>
      </c>
      <c r="AL13" t="s">
        <v>24</v>
      </c>
      <c r="AM13" t="s">
        <v>161</v>
      </c>
      <c r="AN13" t="s">
        <v>161</v>
      </c>
      <c r="AO13" t="s">
        <v>161</v>
      </c>
      <c r="AP13" t="s">
        <v>161</v>
      </c>
      <c r="AQ13" t="s">
        <v>161</v>
      </c>
      <c r="AR13" t="s">
        <v>161</v>
      </c>
      <c r="AS13" t="s">
        <v>161</v>
      </c>
      <c r="AT13" t="s">
        <v>442</v>
      </c>
      <c r="AU13" t="s">
        <v>443</v>
      </c>
      <c r="AV13" t="s">
        <v>444</v>
      </c>
      <c r="AW13" t="s">
        <v>1057</v>
      </c>
      <c r="AX13" t="s">
        <v>161</v>
      </c>
      <c r="AY13" t="s">
        <v>161</v>
      </c>
      <c r="AZ13" t="s">
        <v>161</v>
      </c>
      <c r="BA13" t="s">
        <v>161</v>
      </c>
    </row>
    <row r="14" spans="1:53" hidden="1" x14ac:dyDescent="0.25">
      <c r="A14">
        <v>23541390</v>
      </c>
      <c r="B14">
        <f>VLOOKUP(A14,BASE!A:A,1,0)</f>
        <v>23541390</v>
      </c>
      <c r="C14">
        <v>1</v>
      </c>
      <c r="D14">
        <v>1</v>
      </c>
      <c r="E14" t="s">
        <v>1058</v>
      </c>
      <c r="F14" t="s">
        <v>433</v>
      </c>
      <c r="G14" t="s">
        <v>931</v>
      </c>
      <c r="H14" t="s">
        <v>454</v>
      </c>
      <c r="I14" t="s">
        <v>454</v>
      </c>
      <c r="J14" t="s">
        <v>161</v>
      </c>
      <c r="K14" t="s">
        <v>161</v>
      </c>
      <c r="L14" t="s">
        <v>435</v>
      </c>
      <c r="M14" t="s">
        <v>161</v>
      </c>
      <c r="N14" t="s">
        <v>436</v>
      </c>
      <c r="O14" s="23">
        <v>45917.431770833333</v>
      </c>
      <c r="P14" t="s">
        <v>161</v>
      </c>
      <c r="Q14" s="24">
        <v>45917</v>
      </c>
      <c r="R14" s="25">
        <v>0</v>
      </c>
      <c r="S14" s="23">
        <v>45917.431805555556</v>
      </c>
      <c r="T14" t="s">
        <v>1692</v>
      </c>
      <c r="U14" t="s">
        <v>437</v>
      </c>
      <c r="V14">
        <v>901857931</v>
      </c>
      <c r="W14" t="s">
        <v>932</v>
      </c>
      <c r="X14" t="s">
        <v>161</v>
      </c>
      <c r="Y14" t="s">
        <v>161</v>
      </c>
      <c r="Z14" t="s">
        <v>161</v>
      </c>
      <c r="AA14" t="s">
        <v>161</v>
      </c>
      <c r="AB14" t="s">
        <v>161</v>
      </c>
      <c r="AC14">
        <v>3006644134</v>
      </c>
      <c r="AD14" t="s">
        <v>440</v>
      </c>
      <c r="AE14" t="s">
        <v>163</v>
      </c>
      <c r="AF14">
        <v>0</v>
      </c>
      <c r="AG14" t="s">
        <v>161</v>
      </c>
      <c r="AH14" t="s">
        <v>161</v>
      </c>
      <c r="AI14" t="s">
        <v>161</v>
      </c>
      <c r="AJ14" t="s">
        <v>161</v>
      </c>
      <c r="AK14" t="s">
        <v>933</v>
      </c>
      <c r="AL14" t="s">
        <v>24</v>
      </c>
      <c r="AM14" t="s">
        <v>161</v>
      </c>
      <c r="AN14" t="s">
        <v>161</v>
      </c>
      <c r="AO14" t="s">
        <v>161</v>
      </c>
      <c r="AP14" t="s">
        <v>161</v>
      </c>
      <c r="AQ14" t="s">
        <v>161</v>
      </c>
      <c r="AR14" t="s">
        <v>161</v>
      </c>
      <c r="AS14" t="s">
        <v>161</v>
      </c>
      <c r="AT14" t="s">
        <v>161</v>
      </c>
      <c r="AU14" t="s">
        <v>161</v>
      </c>
      <c r="AV14" t="s">
        <v>161</v>
      </c>
      <c r="AW14" t="s">
        <v>1059</v>
      </c>
      <c r="AX14" t="s">
        <v>161</v>
      </c>
      <c r="AY14" t="s">
        <v>161</v>
      </c>
      <c r="AZ14" t="s">
        <v>161</v>
      </c>
      <c r="BA14" t="s">
        <v>161</v>
      </c>
    </row>
    <row r="15" spans="1:53" hidden="1" x14ac:dyDescent="0.25">
      <c r="A15">
        <v>23527753</v>
      </c>
      <c r="B15">
        <f>VLOOKUP(A15,BASE!A:A,1,0)</f>
        <v>23527753</v>
      </c>
      <c r="C15">
        <v>1</v>
      </c>
      <c r="D15">
        <v>1</v>
      </c>
      <c r="E15" t="s">
        <v>1693</v>
      </c>
      <c r="F15" t="s">
        <v>433</v>
      </c>
      <c r="G15" t="s">
        <v>1694</v>
      </c>
      <c r="H15" t="s">
        <v>454</v>
      </c>
      <c r="I15" t="s">
        <v>454</v>
      </c>
      <c r="J15" t="s">
        <v>161</v>
      </c>
      <c r="K15" t="s">
        <v>161</v>
      </c>
      <c r="L15" t="s">
        <v>435</v>
      </c>
      <c r="M15" t="s">
        <v>161</v>
      </c>
      <c r="N15" t="s">
        <v>436</v>
      </c>
      <c r="O15" s="23">
        <v>45901.480567129627</v>
      </c>
      <c r="P15" t="s">
        <v>161</v>
      </c>
      <c r="Q15" s="24">
        <v>45901</v>
      </c>
      <c r="R15" s="25">
        <v>0</v>
      </c>
      <c r="S15" s="23">
        <v>45901.480590277781</v>
      </c>
      <c r="T15" t="s">
        <v>1695</v>
      </c>
      <c r="U15" t="s">
        <v>437</v>
      </c>
      <c r="V15">
        <v>1039446077</v>
      </c>
      <c r="W15" t="s">
        <v>40</v>
      </c>
      <c r="X15" t="s">
        <v>161</v>
      </c>
      <c r="Y15" t="s">
        <v>161</v>
      </c>
      <c r="Z15" t="s">
        <v>161</v>
      </c>
      <c r="AA15" t="s">
        <v>161</v>
      </c>
      <c r="AB15">
        <v>4483149</v>
      </c>
      <c r="AC15">
        <v>3000739309</v>
      </c>
      <c r="AD15" t="s">
        <v>440</v>
      </c>
      <c r="AE15" t="s">
        <v>163</v>
      </c>
      <c r="AF15">
        <v>6</v>
      </c>
      <c r="AG15" t="s">
        <v>161</v>
      </c>
      <c r="AH15" t="s">
        <v>161</v>
      </c>
      <c r="AI15" t="s">
        <v>161</v>
      </c>
      <c r="AJ15" t="s">
        <v>446</v>
      </c>
      <c r="AK15" t="s">
        <v>1696</v>
      </c>
      <c r="AL15" t="s">
        <v>24</v>
      </c>
      <c r="AM15" t="s">
        <v>161</v>
      </c>
      <c r="AN15" t="s">
        <v>161</v>
      </c>
      <c r="AO15" t="s">
        <v>161</v>
      </c>
      <c r="AP15" t="s">
        <v>161</v>
      </c>
      <c r="AQ15" t="s">
        <v>161</v>
      </c>
      <c r="AR15" t="s">
        <v>161</v>
      </c>
      <c r="AS15" t="s">
        <v>161</v>
      </c>
      <c r="AT15" t="s">
        <v>161</v>
      </c>
      <c r="AU15" t="s">
        <v>161</v>
      </c>
      <c r="AV15" t="s">
        <v>161</v>
      </c>
      <c r="AW15" t="s">
        <v>1697</v>
      </c>
      <c r="AX15" t="s">
        <v>161</v>
      </c>
      <c r="AY15" t="s">
        <v>161</v>
      </c>
      <c r="AZ15" t="s">
        <v>161</v>
      </c>
      <c r="BA15" t="s">
        <v>161</v>
      </c>
    </row>
    <row r="16" spans="1:53" hidden="1" x14ac:dyDescent="0.25">
      <c r="A16">
        <v>23539865</v>
      </c>
      <c r="B16">
        <f>VLOOKUP(A16,BASE!A:A,1,0)</f>
        <v>23539865</v>
      </c>
      <c r="C16">
        <v>1</v>
      </c>
      <c r="D16">
        <v>1</v>
      </c>
      <c r="E16" t="s">
        <v>1060</v>
      </c>
      <c r="F16" t="s">
        <v>433</v>
      </c>
      <c r="G16" t="s">
        <v>1061</v>
      </c>
      <c r="H16" t="s">
        <v>454</v>
      </c>
      <c r="I16" t="s">
        <v>454</v>
      </c>
      <c r="J16" t="s">
        <v>161</v>
      </c>
      <c r="K16" t="s">
        <v>161</v>
      </c>
      <c r="L16" t="s">
        <v>435</v>
      </c>
      <c r="M16" t="s">
        <v>161</v>
      </c>
      <c r="N16" t="s">
        <v>436</v>
      </c>
      <c r="O16" s="23">
        <v>45915.698136574072</v>
      </c>
      <c r="P16" t="s">
        <v>161</v>
      </c>
      <c r="Q16" s="24">
        <v>45916</v>
      </c>
      <c r="R16" s="25">
        <v>0</v>
      </c>
      <c r="S16" s="23">
        <v>45915.698171296295</v>
      </c>
      <c r="T16" t="s">
        <v>1698</v>
      </c>
      <c r="U16" t="s">
        <v>437</v>
      </c>
      <c r="V16">
        <v>1152197739</v>
      </c>
      <c r="W16" t="s">
        <v>816</v>
      </c>
      <c r="X16" t="s">
        <v>161</v>
      </c>
      <c r="Y16" t="s">
        <v>161</v>
      </c>
      <c r="Z16" t="s">
        <v>161</v>
      </c>
      <c r="AA16" t="s">
        <v>161</v>
      </c>
      <c r="AB16">
        <v>4925830</v>
      </c>
      <c r="AC16">
        <v>3016623012</v>
      </c>
      <c r="AD16" t="s">
        <v>440</v>
      </c>
      <c r="AE16" t="s">
        <v>163</v>
      </c>
      <c r="AF16">
        <v>0</v>
      </c>
      <c r="AG16" t="s">
        <v>161</v>
      </c>
      <c r="AH16" t="s">
        <v>161</v>
      </c>
      <c r="AI16" t="s">
        <v>161</v>
      </c>
      <c r="AJ16" t="s">
        <v>441</v>
      </c>
      <c r="AK16" t="s">
        <v>817</v>
      </c>
      <c r="AL16" t="s">
        <v>24</v>
      </c>
      <c r="AM16" t="s">
        <v>161</v>
      </c>
      <c r="AN16" t="s">
        <v>161</v>
      </c>
      <c r="AO16" t="s">
        <v>161</v>
      </c>
      <c r="AP16" t="s">
        <v>161</v>
      </c>
      <c r="AQ16" t="s">
        <v>161</v>
      </c>
      <c r="AR16" t="s">
        <v>161</v>
      </c>
      <c r="AS16" t="s">
        <v>161</v>
      </c>
      <c r="AT16" t="s">
        <v>161</v>
      </c>
      <c r="AU16" t="s">
        <v>161</v>
      </c>
      <c r="AV16" t="s">
        <v>161</v>
      </c>
      <c r="AW16" t="s">
        <v>1062</v>
      </c>
      <c r="AX16" t="s">
        <v>161</v>
      </c>
      <c r="AY16" t="s">
        <v>161</v>
      </c>
      <c r="AZ16" t="s">
        <v>161</v>
      </c>
      <c r="BA16" t="s">
        <v>161</v>
      </c>
    </row>
    <row r="17" spans="1:53" hidden="1" x14ac:dyDescent="0.25">
      <c r="A17">
        <v>23542703</v>
      </c>
      <c r="B17">
        <f>VLOOKUP(A17,BASE!A:A,1,0)</f>
        <v>23542703</v>
      </c>
      <c r="C17">
        <v>1</v>
      </c>
      <c r="D17">
        <v>1</v>
      </c>
      <c r="E17" t="s">
        <v>1063</v>
      </c>
      <c r="F17" t="s">
        <v>433</v>
      </c>
      <c r="G17" t="s">
        <v>1064</v>
      </c>
      <c r="H17" t="s">
        <v>454</v>
      </c>
      <c r="I17" t="s">
        <v>454</v>
      </c>
      <c r="J17" t="s">
        <v>161</v>
      </c>
      <c r="K17" t="s">
        <v>161</v>
      </c>
      <c r="L17" t="s">
        <v>435</v>
      </c>
      <c r="M17" t="s">
        <v>161</v>
      </c>
      <c r="N17" t="s">
        <v>436</v>
      </c>
      <c r="O17" s="23">
        <v>45918.508483796293</v>
      </c>
      <c r="P17" t="s">
        <v>161</v>
      </c>
      <c r="Q17" s="24">
        <v>45918</v>
      </c>
      <c r="R17" s="25">
        <v>0</v>
      </c>
      <c r="S17" s="23">
        <v>45918.508518518516</v>
      </c>
      <c r="T17" t="s">
        <v>1699</v>
      </c>
      <c r="U17" t="s">
        <v>437</v>
      </c>
      <c r="V17">
        <v>901190909</v>
      </c>
      <c r="W17" t="s">
        <v>1065</v>
      </c>
      <c r="X17" t="s">
        <v>161</v>
      </c>
      <c r="Y17" t="s">
        <v>161</v>
      </c>
      <c r="Z17" t="s">
        <v>161</v>
      </c>
      <c r="AA17" t="s">
        <v>161</v>
      </c>
      <c r="AB17">
        <v>4795081</v>
      </c>
      <c r="AC17">
        <v>3146782020</v>
      </c>
      <c r="AD17" t="s">
        <v>440</v>
      </c>
      <c r="AE17" t="s">
        <v>163</v>
      </c>
      <c r="AF17">
        <v>5</v>
      </c>
      <c r="AG17" t="s">
        <v>161</v>
      </c>
      <c r="AH17" t="s">
        <v>161</v>
      </c>
      <c r="AI17" t="s">
        <v>161</v>
      </c>
      <c r="AJ17" t="s">
        <v>446</v>
      </c>
      <c r="AK17" t="s">
        <v>1066</v>
      </c>
      <c r="AL17" t="s">
        <v>24</v>
      </c>
      <c r="AM17" t="s">
        <v>161</v>
      </c>
      <c r="AN17" t="s">
        <v>161</v>
      </c>
      <c r="AO17" t="s">
        <v>161</v>
      </c>
      <c r="AP17" t="s">
        <v>161</v>
      </c>
      <c r="AQ17" t="s">
        <v>161</v>
      </c>
      <c r="AR17" t="s">
        <v>161</v>
      </c>
      <c r="AS17" t="s">
        <v>161</v>
      </c>
      <c r="AT17" t="s">
        <v>161</v>
      </c>
      <c r="AU17" t="s">
        <v>161</v>
      </c>
      <c r="AV17" t="s">
        <v>161</v>
      </c>
      <c r="AW17" t="s">
        <v>1067</v>
      </c>
      <c r="AX17" t="s">
        <v>161</v>
      </c>
      <c r="AY17" t="s">
        <v>161</v>
      </c>
      <c r="AZ17" t="s">
        <v>161</v>
      </c>
      <c r="BA17" t="s">
        <v>161</v>
      </c>
    </row>
    <row r="18" spans="1:53" hidden="1" x14ac:dyDescent="0.25">
      <c r="A18">
        <v>23543348</v>
      </c>
      <c r="B18">
        <f>VLOOKUP(A18,BASE!A:A,1,0)</f>
        <v>23543348</v>
      </c>
      <c r="C18">
        <v>1</v>
      </c>
      <c r="D18">
        <v>1</v>
      </c>
      <c r="E18" t="s">
        <v>1463</v>
      </c>
      <c r="F18" t="s">
        <v>433</v>
      </c>
      <c r="G18" t="s">
        <v>1464</v>
      </c>
      <c r="H18" t="s">
        <v>454</v>
      </c>
      <c r="I18" t="s">
        <v>454</v>
      </c>
      <c r="J18" t="s">
        <v>161</v>
      </c>
      <c r="K18" t="s">
        <v>161</v>
      </c>
      <c r="L18" t="s">
        <v>435</v>
      </c>
      <c r="M18" t="s">
        <v>161</v>
      </c>
      <c r="N18" t="s">
        <v>436</v>
      </c>
      <c r="O18" s="23">
        <v>45919.348217592589</v>
      </c>
      <c r="P18" t="s">
        <v>161</v>
      </c>
      <c r="Q18" s="24">
        <v>45919</v>
      </c>
      <c r="R18" s="25">
        <v>0</v>
      </c>
      <c r="S18" s="23">
        <v>45919.348240740743</v>
      </c>
      <c r="T18" t="s">
        <v>1231</v>
      </c>
      <c r="U18" t="s">
        <v>437</v>
      </c>
      <c r="V18">
        <v>3482053</v>
      </c>
      <c r="W18" t="s">
        <v>455</v>
      </c>
      <c r="X18">
        <v>6170209</v>
      </c>
      <c r="Y18" t="s">
        <v>1465</v>
      </c>
      <c r="Z18" t="s">
        <v>161</v>
      </c>
      <c r="AA18" t="s">
        <v>161</v>
      </c>
      <c r="AB18">
        <v>6170209</v>
      </c>
      <c r="AC18">
        <v>3012598104</v>
      </c>
      <c r="AD18" t="s">
        <v>440</v>
      </c>
      <c r="AE18" t="s">
        <v>163</v>
      </c>
      <c r="AF18">
        <v>5</v>
      </c>
      <c r="AG18" t="s">
        <v>161</v>
      </c>
      <c r="AH18" t="s">
        <v>161</v>
      </c>
      <c r="AI18" t="s">
        <v>161</v>
      </c>
      <c r="AJ18" t="s">
        <v>446</v>
      </c>
      <c r="AK18" t="s">
        <v>1466</v>
      </c>
      <c r="AL18" t="s">
        <v>24</v>
      </c>
      <c r="AM18" t="s">
        <v>161</v>
      </c>
      <c r="AN18" t="s">
        <v>161</v>
      </c>
      <c r="AO18" t="s">
        <v>161</v>
      </c>
      <c r="AP18" t="s">
        <v>161</v>
      </c>
      <c r="AQ18" t="s">
        <v>161</v>
      </c>
      <c r="AR18" t="s">
        <v>161</v>
      </c>
      <c r="AS18" t="s">
        <v>161</v>
      </c>
      <c r="AT18" t="s">
        <v>442</v>
      </c>
      <c r="AU18" t="s">
        <v>443</v>
      </c>
      <c r="AV18" t="s">
        <v>444</v>
      </c>
      <c r="AW18" t="s">
        <v>1467</v>
      </c>
      <c r="AX18" t="s">
        <v>161</v>
      </c>
      <c r="AY18" t="s">
        <v>161</v>
      </c>
      <c r="AZ18" t="s">
        <v>161</v>
      </c>
      <c r="BA18" t="s">
        <v>161</v>
      </c>
    </row>
    <row r="19" spans="1:53" hidden="1" x14ac:dyDescent="0.25">
      <c r="A19">
        <v>23536995</v>
      </c>
      <c r="B19">
        <f>VLOOKUP(A19,BASE!A:A,1,0)</f>
        <v>23536995</v>
      </c>
      <c r="C19">
        <v>1</v>
      </c>
      <c r="D19">
        <v>1</v>
      </c>
      <c r="E19" t="s">
        <v>1068</v>
      </c>
      <c r="F19" t="s">
        <v>433</v>
      </c>
      <c r="G19" t="s">
        <v>1069</v>
      </c>
      <c r="H19" t="s">
        <v>454</v>
      </c>
      <c r="I19" t="s">
        <v>454</v>
      </c>
      <c r="J19" t="s">
        <v>161</v>
      </c>
      <c r="K19" t="s">
        <v>161</v>
      </c>
      <c r="L19" t="s">
        <v>435</v>
      </c>
      <c r="M19" t="s">
        <v>161</v>
      </c>
      <c r="N19" t="s">
        <v>436</v>
      </c>
      <c r="O19" s="23">
        <v>45911.509791666664</v>
      </c>
      <c r="P19" t="s">
        <v>161</v>
      </c>
      <c r="Q19" s="24">
        <v>45911</v>
      </c>
      <c r="R19" s="25">
        <v>0</v>
      </c>
      <c r="S19" s="23">
        <v>45911.509814814817</v>
      </c>
      <c r="T19" t="s">
        <v>1700</v>
      </c>
      <c r="U19" t="s">
        <v>161</v>
      </c>
      <c r="V19">
        <v>890904996</v>
      </c>
      <c r="W19" t="s">
        <v>161</v>
      </c>
      <c r="X19">
        <v>4444115</v>
      </c>
      <c r="Y19" t="s">
        <v>461</v>
      </c>
      <c r="Z19">
        <v>0</v>
      </c>
      <c r="AA19">
        <v>0</v>
      </c>
      <c r="AB19">
        <v>4444115</v>
      </c>
      <c r="AC19">
        <v>3194112494</v>
      </c>
      <c r="AD19" t="s">
        <v>440</v>
      </c>
      <c r="AE19" t="s">
        <v>163</v>
      </c>
      <c r="AF19">
        <v>4</v>
      </c>
      <c r="AG19" t="s">
        <v>161</v>
      </c>
      <c r="AH19" t="s">
        <v>161</v>
      </c>
      <c r="AI19" t="s">
        <v>161</v>
      </c>
      <c r="AJ19" t="s">
        <v>441</v>
      </c>
      <c r="AK19" t="s">
        <v>623</v>
      </c>
      <c r="AL19" t="s">
        <v>24</v>
      </c>
      <c r="AM19" t="s">
        <v>161</v>
      </c>
      <c r="AN19" t="s">
        <v>161</v>
      </c>
      <c r="AO19" t="s">
        <v>161</v>
      </c>
      <c r="AP19" t="s">
        <v>161</v>
      </c>
      <c r="AQ19" t="s">
        <v>161</v>
      </c>
      <c r="AR19" t="s">
        <v>161</v>
      </c>
      <c r="AS19" t="s">
        <v>161</v>
      </c>
      <c r="AT19" t="s">
        <v>161</v>
      </c>
      <c r="AU19" t="s">
        <v>161</v>
      </c>
      <c r="AV19" t="s">
        <v>161</v>
      </c>
      <c r="AW19" t="s">
        <v>1071</v>
      </c>
      <c r="AX19" t="s">
        <v>161</v>
      </c>
      <c r="AY19" t="s">
        <v>161</v>
      </c>
      <c r="AZ19" t="s">
        <v>161</v>
      </c>
      <c r="BA19" t="s">
        <v>161</v>
      </c>
    </row>
    <row r="20" spans="1:53" hidden="1" x14ac:dyDescent="0.25">
      <c r="A20">
        <v>23537063</v>
      </c>
      <c r="B20">
        <f>VLOOKUP(A20,BASE!A:A,1,0)</f>
        <v>23537063</v>
      </c>
      <c r="C20">
        <v>1</v>
      </c>
      <c r="D20">
        <v>1</v>
      </c>
      <c r="E20" t="s">
        <v>1072</v>
      </c>
      <c r="F20" t="s">
        <v>433</v>
      </c>
      <c r="G20" t="s">
        <v>624</v>
      </c>
      <c r="H20" t="s">
        <v>454</v>
      </c>
      <c r="I20" t="s">
        <v>454</v>
      </c>
      <c r="J20" t="s">
        <v>161</v>
      </c>
      <c r="K20" t="s">
        <v>161</v>
      </c>
      <c r="L20" t="s">
        <v>435</v>
      </c>
      <c r="M20" t="s">
        <v>161</v>
      </c>
      <c r="N20" t="s">
        <v>436</v>
      </c>
      <c r="O20" s="23">
        <v>45911.578599537039</v>
      </c>
      <c r="P20" t="s">
        <v>161</v>
      </c>
      <c r="Q20" s="24">
        <v>45911</v>
      </c>
      <c r="R20" s="25">
        <v>0</v>
      </c>
      <c r="S20" s="23">
        <v>45911.578622685185</v>
      </c>
      <c r="T20" t="s">
        <v>1592</v>
      </c>
      <c r="U20" t="s">
        <v>161</v>
      </c>
      <c r="V20">
        <v>890937515</v>
      </c>
      <c r="W20" t="s">
        <v>161</v>
      </c>
      <c r="X20" t="s">
        <v>161</v>
      </c>
      <c r="Y20" t="s">
        <v>161</v>
      </c>
      <c r="Z20" t="s">
        <v>161</v>
      </c>
      <c r="AA20" t="s">
        <v>161</v>
      </c>
      <c r="AB20" t="s">
        <v>161</v>
      </c>
      <c r="AC20">
        <v>3156069914</v>
      </c>
      <c r="AD20" t="s">
        <v>440</v>
      </c>
      <c r="AE20" t="s">
        <v>163</v>
      </c>
      <c r="AF20">
        <v>6</v>
      </c>
      <c r="AG20" t="s">
        <v>161</v>
      </c>
      <c r="AH20" t="s">
        <v>161</v>
      </c>
      <c r="AI20" t="s">
        <v>161</v>
      </c>
      <c r="AJ20" t="s">
        <v>464</v>
      </c>
      <c r="AK20" t="s">
        <v>625</v>
      </c>
      <c r="AL20" t="s">
        <v>24</v>
      </c>
      <c r="AM20" t="s">
        <v>161</v>
      </c>
      <c r="AN20" t="s">
        <v>161</v>
      </c>
      <c r="AO20" t="s">
        <v>161</v>
      </c>
      <c r="AP20" t="s">
        <v>161</v>
      </c>
      <c r="AQ20" t="s">
        <v>161</v>
      </c>
      <c r="AR20" t="s">
        <v>161</v>
      </c>
      <c r="AS20" t="s">
        <v>161</v>
      </c>
      <c r="AT20" t="s">
        <v>161</v>
      </c>
      <c r="AU20" t="s">
        <v>161</v>
      </c>
      <c r="AV20" t="s">
        <v>161</v>
      </c>
      <c r="AW20" t="s">
        <v>1073</v>
      </c>
      <c r="AX20" t="s">
        <v>161</v>
      </c>
      <c r="AY20" t="s">
        <v>161</v>
      </c>
      <c r="AZ20" t="s">
        <v>161</v>
      </c>
      <c r="BA20" t="s">
        <v>161</v>
      </c>
    </row>
    <row r="21" spans="1:53" hidden="1" x14ac:dyDescent="0.25">
      <c r="A21">
        <v>23537302</v>
      </c>
      <c r="B21">
        <f>VLOOKUP(A21,BASE!A:A,1,0)</f>
        <v>23537302</v>
      </c>
      <c r="C21">
        <v>1</v>
      </c>
      <c r="D21">
        <v>1</v>
      </c>
      <c r="E21" t="s">
        <v>1074</v>
      </c>
      <c r="F21" t="s">
        <v>433</v>
      </c>
      <c r="G21" t="s">
        <v>679</v>
      </c>
      <c r="H21" t="s">
        <v>454</v>
      </c>
      <c r="I21" t="s">
        <v>454</v>
      </c>
      <c r="J21" t="s">
        <v>161</v>
      </c>
      <c r="K21" t="s">
        <v>161</v>
      </c>
      <c r="L21" t="s">
        <v>435</v>
      </c>
      <c r="M21" t="s">
        <v>161</v>
      </c>
      <c r="N21" t="s">
        <v>436</v>
      </c>
      <c r="O21" s="23">
        <v>45911.698368055557</v>
      </c>
      <c r="P21" t="s">
        <v>161</v>
      </c>
      <c r="Q21" s="24">
        <v>45912</v>
      </c>
      <c r="R21" s="25">
        <v>0</v>
      </c>
      <c r="S21" s="23">
        <v>45911.69840277778</v>
      </c>
      <c r="T21" t="s">
        <v>1701</v>
      </c>
      <c r="U21" t="s">
        <v>161</v>
      </c>
      <c r="V21">
        <v>901166447</v>
      </c>
      <c r="W21" t="s">
        <v>161</v>
      </c>
      <c r="X21" t="s">
        <v>161</v>
      </c>
      <c r="Y21" t="s">
        <v>161</v>
      </c>
      <c r="Z21" t="s">
        <v>161</v>
      </c>
      <c r="AA21" t="s">
        <v>161</v>
      </c>
      <c r="AB21" t="s">
        <v>161</v>
      </c>
      <c r="AC21">
        <v>3218525889</v>
      </c>
      <c r="AD21" t="s">
        <v>440</v>
      </c>
      <c r="AE21" t="s">
        <v>163</v>
      </c>
      <c r="AF21">
        <v>5</v>
      </c>
      <c r="AG21" t="s">
        <v>161</v>
      </c>
      <c r="AH21" t="s">
        <v>161</v>
      </c>
      <c r="AI21" t="s">
        <v>161</v>
      </c>
      <c r="AJ21" t="s">
        <v>446</v>
      </c>
      <c r="AK21" t="s">
        <v>680</v>
      </c>
      <c r="AL21" t="s">
        <v>24</v>
      </c>
      <c r="AM21" t="s">
        <v>161</v>
      </c>
      <c r="AN21" t="s">
        <v>161</v>
      </c>
      <c r="AO21" t="s">
        <v>161</v>
      </c>
      <c r="AP21" t="s">
        <v>161</v>
      </c>
      <c r="AQ21" t="s">
        <v>161</v>
      </c>
      <c r="AR21" t="s">
        <v>161</v>
      </c>
      <c r="AS21" t="s">
        <v>161</v>
      </c>
      <c r="AT21" t="s">
        <v>161</v>
      </c>
      <c r="AU21" t="s">
        <v>161</v>
      </c>
      <c r="AV21" t="s">
        <v>161</v>
      </c>
      <c r="AW21" t="s">
        <v>1075</v>
      </c>
      <c r="AX21" t="s">
        <v>161</v>
      </c>
      <c r="AY21" t="s">
        <v>161</v>
      </c>
      <c r="AZ21" t="s">
        <v>161</v>
      </c>
      <c r="BA21" t="s">
        <v>161</v>
      </c>
    </row>
    <row r="22" spans="1:53" hidden="1" x14ac:dyDescent="0.25">
      <c r="A22">
        <v>23544716</v>
      </c>
      <c r="B22">
        <f>VLOOKUP(A22,BASE!A:A,1,0)</f>
        <v>23544716</v>
      </c>
      <c r="C22">
        <v>1</v>
      </c>
      <c r="D22">
        <v>1</v>
      </c>
      <c r="E22" t="s">
        <v>1594</v>
      </c>
      <c r="F22" t="s">
        <v>433</v>
      </c>
      <c r="G22" t="s">
        <v>1595</v>
      </c>
      <c r="H22" t="s">
        <v>454</v>
      </c>
      <c r="I22" t="s">
        <v>454</v>
      </c>
      <c r="J22" t="s">
        <v>161</v>
      </c>
      <c r="K22" t="s">
        <v>161</v>
      </c>
      <c r="L22" t="s">
        <v>435</v>
      </c>
      <c r="M22" t="s">
        <v>161</v>
      </c>
      <c r="N22" t="s">
        <v>436</v>
      </c>
      <c r="O22" s="23">
        <v>45921.422037037039</v>
      </c>
      <c r="P22" t="s">
        <v>161</v>
      </c>
      <c r="Q22" s="24">
        <v>45922</v>
      </c>
      <c r="R22" s="25">
        <v>0</v>
      </c>
      <c r="S22" s="23">
        <v>45921.422083333331</v>
      </c>
      <c r="T22" t="s">
        <v>1702</v>
      </c>
      <c r="U22">
        <v>1</v>
      </c>
      <c r="V22">
        <v>1088260401</v>
      </c>
      <c r="W22" t="s">
        <v>1596</v>
      </c>
      <c r="X22" t="s">
        <v>161</v>
      </c>
      <c r="Y22" t="s">
        <v>161</v>
      </c>
      <c r="Z22" t="s">
        <v>161</v>
      </c>
      <c r="AA22" t="s">
        <v>161</v>
      </c>
      <c r="AB22">
        <v>6057842</v>
      </c>
      <c r="AC22">
        <v>3216635570</v>
      </c>
      <c r="AD22" t="s">
        <v>440</v>
      </c>
      <c r="AE22" t="s">
        <v>163</v>
      </c>
      <c r="AF22">
        <v>2</v>
      </c>
      <c r="AG22" t="s">
        <v>161</v>
      </c>
      <c r="AH22" t="s">
        <v>161</v>
      </c>
      <c r="AI22" t="s">
        <v>161</v>
      </c>
      <c r="AJ22" t="s">
        <v>464</v>
      </c>
      <c r="AK22" t="s">
        <v>1597</v>
      </c>
      <c r="AL22" t="s">
        <v>24</v>
      </c>
      <c r="AM22" t="s">
        <v>161</v>
      </c>
      <c r="AN22" t="s">
        <v>161</v>
      </c>
      <c r="AO22" t="s">
        <v>161</v>
      </c>
      <c r="AP22" t="s">
        <v>161</v>
      </c>
      <c r="AQ22" t="s">
        <v>161</v>
      </c>
      <c r="AR22" t="s">
        <v>161</v>
      </c>
      <c r="AS22" t="s">
        <v>161</v>
      </c>
      <c r="AT22" t="s">
        <v>442</v>
      </c>
      <c r="AU22" t="s">
        <v>443</v>
      </c>
      <c r="AV22" t="s">
        <v>444</v>
      </c>
      <c r="AW22" t="s">
        <v>1598</v>
      </c>
      <c r="AX22" t="s">
        <v>161</v>
      </c>
      <c r="AY22" t="s">
        <v>161</v>
      </c>
      <c r="AZ22" t="s">
        <v>161</v>
      </c>
      <c r="BA22" t="s">
        <v>161</v>
      </c>
    </row>
    <row r="23" spans="1:53" hidden="1" x14ac:dyDescent="0.25">
      <c r="A23">
        <v>23539474</v>
      </c>
      <c r="B23">
        <f>VLOOKUP(A23,BASE!A:A,1,0)</f>
        <v>23539474</v>
      </c>
      <c r="C23">
        <v>1</v>
      </c>
      <c r="D23">
        <v>1</v>
      </c>
      <c r="E23" t="s">
        <v>1076</v>
      </c>
      <c r="F23" t="s">
        <v>433</v>
      </c>
      <c r="G23" t="s">
        <v>727</v>
      </c>
      <c r="H23" t="s">
        <v>454</v>
      </c>
      <c r="I23" t="s">
        <v>454</v>
      </c>
      <c r="J23" t="s">
        <v>161</v>
      </c>
      <c r="K23" t="s">
        <v>161</v>
      </c>
      <c r="L23" t="s">
        <v>435</v>
      </c>
      <c r="M23" t="s">
        <v>161</v>
      </c>
      <c r="N23" t="s">
        <v>436</v>
      </c>
      <c r="O23" s="23">
        <v>45915.471076388887</v>
      </c>
      <c r="P23" t="s">
        <v>161</v>
      </c>
      <c r="Q23" s="24">
        <v>45915</v>
      </c>
      <c r="R23" s="25">
        <v>0</v>
      </c>
      <c r="S23" s="23">
        <v>45915.471099537041</v>
      </c>
      <c r="T23" t="s">
        <v>1703</v>
      </c>
      <c r="U23" t="s">
        <v>437</v>
      </c>
      <c r="V23">
        <v>43518350</v>
      </c>
      <c r="W23" t="s">
        <v>728</v>
      </c>
      <c r="X23">
        <v>5092598</v>
      </c>
      <c r="Y23" t="s">
        <v>161</v>
      </c>
      <c r="Z23" t="s">
        <v>161</v>
      </c>
      <c r="AA23" t="s">
        <v>161</v>
      </c>
      <c r="AB23">
        <v>5092598</v>
      </c>
      <c r="AC23">
        <v>3146453073</v>
      </c>
      <c r="AD23" t="s">
        <v>440</v>
      </c>
      <c r="AE23" t="s">
        <v>163</v>
      </c>
      <c r="AF23">
        <v>2</v>
      </c>
      <c r="AG23" t="s">
        <v>161</v>
      </c>
      <c r="AH23" t="s">
        <v>161</v>
      </c>
      <c r="AI23" t="s">
        <v>161</v>
      </c>
      <c r="AJ23" t="s">
        <v>446</v>
      </c>
      <c r="AK23" t="s">
        <v>729</v>
      </c>
      <c r="AL23" t="s">
        <v>24</v>
      </c>
      <c r="AM23" t="s">
        <v>161</v>
      </c>
      <c r="AN23" t="s">
        <v>161</v>
      </c>
      <c r="AO23" t="s">
        <v>161</v>
      </c>
      <c r="AP23" t="s">
        <v>161</v>
      </c>
      <c r="AQ23" t="s">
        <v>161</v>
      </c>
      <c r="AR23" t="s">
        <v>161</v>
      </c>
      <c r="AS23" t="s">
        <v>161</v>
      </c>
      <c r="AT23" t="s">
        <v>442</v>
      </c>
      <c r="AU23" t="s">
        <v>443</v>
      </c>
      <c r="AV23" t="s">
        <v>444</v>
      </c>
      <c r="AW23" t="s">
        <v>1077</v>
      </c>
      <c r="AX23" t="s">
        <v>161</v>
      </c>
      <c r="AY23" t="s">
        <v>161</v>
      </c>
      <c r="AZ23" t="s">
        <v>161</v>
      </c>
      <c r="BA23" t="s">
        <v>161</v>
      </c>
    </row>
    <row r="24" spans="1:53" hidden="1" x14ac:dyDescent="0.25">
      <c r="A24">
        <v>23542569</v>
      </c>
      <c r="B24">
        <f>VLOOKUP(A24,BASE!A:A,1,0)</f>
        <v>23542569</v>
      </c>
      <c r="C24">
        <v>1</v>
      </c>
      <c r="D24">
        <v>1</v>
      </c>
      <c r="E24" t="s">
        <v>1078</v>
      </c>
      <c r="F24" t="s">
        <v>433</v>
      </c>
      <c r="G24" t="s">
        <v>1079</v>
      </c>
      <c r="H24" t="s">
        <v>454</v>
      </c>
      <c r="I24" t="s">
        <v>454</v>
      </c>
      <c r="J24" t="s">
        <v>161</v>
      </c>
      <c r="K24" t="s">
        <v>161</v>
      </c>
      <c r="L24" t="s">
        <v>435</v>
      </c>
      <c r="M24" t="s">
        <v>161</v>
      </c>
      <c r="N24" t="s">
        <v>436</v>
      </c>
      <c r="O24" s="23">
        <v>45918.445914351854</v>
      </c>
      <c r="P24" t="s">
        <v>161</v>
      </c>
      <c r="Q24" s="24">
        <v>45918</v>
      </c>
      <c r="R24" s="25">
        <v>0</v>
      </c>
      <c r="S24" s="23">
        <v>45918.445937500001</v>
      </c>
      <c r="T24" t="s">
        <v>1704</v>
      </c>
      <c r="U24" t="s">
        <v>437</v>
      </c>
      <c r="V24">
        <v>901885760</v>
      </c>
      <c r="W24" t="s">
        <v>1080</v>
      </c>
      <c r="X24" t="s">
        <v>161</v>
      </c>
      <c r="Y24" t="s">
        <v>161</v>
      </c>
      <c r="Z24" t="s">
        <v>161</v>
      </c>
      <c r="AA24" t="s">
        <v>161</v>
      </c>
      <c r="AB24">
        <v>2050095</v>
      </c>
      <c r="AC24">
        <v>3206784745</v>
      </c>
      <c r="AD24" t="s">
        <v>440</v>
      </c>
      <c r="AE24" t="s">
        <v>163</v>
      </c>
      <c r="AF24">
        <v>3</v>
      </c>
      <c r="AG24" t="s">
        <v>161</v>
      </c>
      <c r="AH24" t="s">
        <v>161</v>
      </c>
      <c r="AI24" t="s">
        <v>161</v>
      </c>
      <c r="AJ24" t="s">
        <v>446</v>
      </c>
      <c r="AK24" t="s">
        <v>161</v>
      </c>
      <c r="AL24" t="s">
        <v>24</v>
      </c>
      <c r="AM24" t="s">
        <v>161</v>
      </c>
      <c r="AN24" t="s">
        <v>161</v>
      </c>
      <c r="AO24" t="s">
        <v>161</v>
      </c>
      <c r="AP24" t="s">
        <v>161</v>
      </c>
      <c r="AQ24" t="s">
        <v>161</v>
      </c>
      <c r="AR24" t="s">
        <v>161</v>
      </c>
      <c r="AS24" t="s">
        <v>161</v>
      </c>
      <c r="AT24" t="s">
        <v>161</v>
      </c>
      <c r="AU24" t="s">
        <v>161</v>
      </c>
      <c r="AV24" t="s">
        <v>161</v>
      </c>
      <c r="AW24" t="s">
        <v>1081</v>
      </c>
      <c r="AX24" t="s">
        <v>161</v>
      </c>
      <c r="AY24" t="s">
        <v>161</v>
      </c>
      <c r="AZ24" t="s">
        <v>161</v>
      </c>
      <c r="BA24" t="s">
        <v>161</v>
      </c>
    </row>
    <row r="25" spans="1:53" hidden="1" x14ac:dyDescent="0.25">
      <c r="A25">
        <v>23539126</v>
      </c>
      <c r="B25">
        <f>VLOOKUP(A25,BASE!A:A,1,0)</f>
        <v>23539126</v>
      </c>
      <c r="C25">
        <v>1</v>
      </c>
      <c r="D25">
        <v>1</v>
      </c>
      <c r="E25" t="s">
        <v>1082</v>
      </c>
      <c r="F25" t="s">
        <v>433</v>
      </c>
      <c r="G25" t="s">
        <v>730</v>
      </c>
      <c r="H25" t="s">
        <v>454</v>
      </c>
      <c r="I25" t="s">
        <v>454</v>
      </c>
      <c r="J25" t="s">
        <v>161</v>
      </c>
      <c r="K25" t="s">
        <v>161</v>
      </c>
      <c r="L25" t="s">
        <v>435</v>
      </c>
      <c r="M25" t="s">
        <v>161</v>
      </c>
      <c r="N25" t="s">
        <v>436</v>
      </c>
      <c r="O25" s="23">
        <v>45915.355671296296</v>
      </c>
      <c r="P25" t="s">
        <v>161</v>
      </c>
      <c r="Q25" s="24">
        <v>45915</v>
      </c>
      <c r="R25" s="25">
        <v>0</v>
      </c>
      <c r="S25" s="23">
        <v>45915.355706018519</v>
      </c>
      <c r="T25" t="s">
        <v>1611</v>
      </c>
      <c r="U25" t="s">
        <v>437</v>
      </c>
      <c r="V25">
        <v>70053417</v>
      </c>
      <c r="W25" t="s">
        <v>731</v>
      </c>
      <c r="X25" t="s">
        <v>161</v>
      </c>
      <c r="Y25" t="s">
        <v>161</v>
      </c>
      <c r="Z25" t="s">
        <v>161</v>
      </c>
      <c r="AA25" t="s">
        <v>161</v>
      </c>
      <c r="AB25">
        <v>3124570</v>
      </c>
      <c r="AC25">
        <v>3204754508</v>
      </c>
      <c r="AD25" t="s">
        <v>440</v>
      </c>
      <c r="AE25" t="s">
        <v>163</v>
      </c>
      <c r="AF25">
        <v>3</v>
      </c>
      <c r="AG25" t="s">
        <v>161</v>
      </c>
      <c r="AH25" t="s">
        <v>161</v>
      </c>
      <c r="AI25" t="s">
        <v>161</v>
      </c>
      <c r="AJ25" t="s">
        <v>161</v>
      </c>
      <c r="AK25" t="s">
        <v>732</v>
      </c>
      <c r="AL25" t="s">
        <v>24</v>
      </c>
      <c r="AM25" t="s">
        <v>161</v>
      </c>
      <c r="AN25" t="s">
        <v>161</v>
      </c>
      <c r="AO25" t="s">
        <v>161</v>
      </c>
      <c r="AP25" t="s">
        <v>161</v>
      </c>
      <c r="AQ25" t="s">
        <v>161</v>
      </c>
      <c r="AR25" t="s">
        <v>161</v>
      </c>
      <c r="AS25" t="s">
        <v>161</v>
      </c>
      <c r="AT25" t="s">
        <v>442</v>
      </c>
      <c r="AU25" t="s">
        <v>443</v>
      </c>
      <c r="AV25" t="s">
        <v>444</v>
      </c>
      <c r="AW25" t="s">
        <v>1083</v>
      </c>
      <c r="AX25" t="s">
        <v>161</v>
      </c>
      <c r="AY25" t="s">
        <v>161</v>
      </c>
      <c r="AZ25" t="s">
        <v>161</v>
      </c>
      <c r="BA25" t="s">
        <v>161</v>
      </c>
    </row>
    <row r="26" spans="1:53" hidden="1" x14ac:dyDescent="0.25">
      <c r="A26">
        <v>23541136</v>
      </c>
      <c r="B26">
        <f>VLOOKUP(A26,BASE!A:A,1,0)</f>
        <v>23541136</v>
      </c>
      <c r="C26">
        <v>1</v>
      </c>
      <c r="D26">
        <v>1</v>
      </c>
      <c r="E26" t="s">
        <v>1084</v>
      </c>
      <c r="F26" t="s">
        <v>433</v>
      </c>
      <c r="G26" t="s">
        <v>934</v>
      </c>
      <c r="H26" t="s">
        <v>454</v>
      </c>
      <c r="I26" t="s">
        <v>454</v>
      </c>
      <c r="J26" t="s">
        <v>161</v>
      </c>
      <c r="K26" t="s">
        <v>161</v>
      </c>
      <c r="L26" t="s">
        <v>435</v>
      </c>
      <c r="M26" t="s">
        <v>161</v>
      </c>
      <c r="N26" t="s">
        <v>436</v>
      </c>
      <c r="O26" s="23">
        <v>45917.006655092591</v>
      </c>
      <c r="P26" t="s">
        <v>161</v>
      </c>
      <c r="Q26" s="24">
        <v>45917</v>
      </c>
      <c r="R26" s="25">
        <v>0</v>
      </c>
      <c r="S26" s="23">
        <v>45917.006724537037</v>
      </c>
      <c r="T26" t="s">
        <v>1705</v>
      </c>
      <c r="U26" t="s">
        <v>437</v>
      </c>
      <c r="V26">
        <v>901433830</v>
      </c>
      <c r="W26" t="s">
        <v>935</v>
      </c>
      <c r="X26" t="s">
        <v>161</v>
      </c>
      <c r="Y26" t="s">
        <v>161</v>
      </c>
      <c r="Z26" t="s">
        <v>161</v>
      </c>
      <c r="AA26" t="s">
        <v>161</v>
      </c>
      <c r="AB26" t="s">
        <v>161</v>
      </c>
      <c r="AC26">
        <v>3146810049</v>
      </c>
      <c r="AD26" t="s">
        <v>440</v>
      </c>
      <c r="AE26" t="s">
        <v>163</v>
      </c>
      <c r="AF26">
        <v>4</v>
      </c>
      <c r="AG26" t="s">
        <v>161</v>
      </c>
      <c r="AH26" t="s">
        <v>161</v>
      </c>
      <c r="AI26" t="s">
        <v>161</v>
      </c>
      <c r="AJ26" t="s">
        <v>464</v>
      </c>
      <c r="AK26" t="s">
        <v>936</v>
      </c>
      <c r="AL26" t="s">
        <v>24</v>
      </c>
      <c r="AM26" t="s">
        <v>161</v>
      </c>
      <c r="AN26" t="s">
        <v>161</v>
      </c>
      <c r="AO26" t="s">
        <v>161</v>
      </c>
      <c r="AP26" t="s">
        <v>161</v>
      </c>
      <c r="AQ26" t="s">
        <v>161</v>
      </c>
      <c r="AR26" t="s">
        <v>161</v>
      </c>
      <c r="AS26" t="s">
        <v>161</v>
      </c>
      <c r="AT26" t="s">
        <v>161</v>
      </c>
      <c r="AU26" t="s">
        <v>161</v>
      </c>
      <c r="AV26" t="s">
        <v>161</v>
      </c>
      <c r="AW26" t="s">
        <v>1085</v>
      </c>
      <c r="AX26" t="s">
        <v>161</v>
      </c>
      <c r="AY26" t="s">
        <v>161</v>
      </c>
      <c r="AZ26" t="s">
        <v>161</v>
      </c>
      <c r="BA26" t="s">
        <v>161</v>
      </c>
    </row>
    <row r="27" spans="1:53" hidden="1" x14ac:dyDescent="0.25">
      <c r="A27">
        <v>23540968</v>
      </c>
      <c r="B27">
        <f>VLOOKUP(A27,BASE!A:A,1,0)</f>
        <v>23540968</v>
      </c>
      <c r="C27">
        <v>1</v>
      </c>
      <c r="D27">
        <v>1</v>
      </c>
      <c r="E27" t="s">
        <v>1086</v>
      </c>
      <c r="F27" t="s">
        <v>433</v>
      </c>
      <c r="G27" t="s">
        <v>937</v>
      </c>
      <c r="H27" t="s">
        <v>454</v>
      </c>
      <c r="I27" t="s">
        <v>454</v>
      </c>
      <c r="J27" t="s">
        <v>161</v>
      </c>
      <c r="K27" t="s">
        <v>161</v>
      </c>
      <c r="L27" t="s">
        <v>435</v>
      </c>
      <c r="M27" t="s">
        <v>161</v>
      </c>
      <c r="N27" t="s">
        <v>436</v>
      </c>
      <c r="O27" s="23">
        <v>45916.628067129626</v>
      </c>
      <c r="P27" t="s">
        <v>161</v>
      </c>
      <c r="Q27" s="24">
        <v>45917</v>
      </c>
      <c r="R27" s="25">
        <v>0</v>
      </c>
      <c r="S27" s="23">
        <v>45916.628252314818</v>
      </c>
      <c r="T27" t="s">
        <v>1614</v>
      </c>
      <c r="U27" t="s">
        <v>437</v>
      </c>
      <c r="V27">
        <v>900911572</v>
      </c>
      <c r="W27" t="s">
        <v>938</v>
      </c>
      <c r="X27" t="s">
        <v>161</v>
      </c>
      <c r="Y27" t="s">
        <v>161</v>
      </c>
      <c r="Z27" t="s">
        <v>161</v>
      </c>
      <c r="AA27" t="s">
        <v>161</v>
      </c>
      <c r="AB27" t="s">
        <v>161</v>
      </c>
      <c r="AC27">
        <v>3148864941</v>
      </c>
      <c r="AD27" t="s">
        <v>440</v>
      </c>
      <c r="AE27" t="s">
        <v>163</v>
      </c>
      <c r="AF27">
        <v>0</v>
      </c>
      <c r="AG27" t="s">
        <v>161</v>
      </c>
      <c r="AH27" t="s">
        <v>161</v>
      </c>
      <c r="AI27" t="s">
        <v>161</v>
      </c>
      <c r="AJ27" t="s">
        <v>161</v>
      </c>
      <c r="AK27" t="s">
        <v>939</v>
      </c>
      <c r="AL27" t="s">
        <v>24</v>
      </c>
      <c r="AM27" t="s">
        <v>161</v>
      </c>
      <c r="AN27" t="s">
        <v>161</v>
      </c>
      <c r="AO27" t="s">
        <v>161</v>
      </c>
      <c r="AP27" t="s">
        <v>161</v>
      </c>
      <c r="AQ27" t="s">
        <v>161</v>
      </c>
      <c r="AR27" t="s">
        <v>161</v>
      </c>
      <c r="AS27" t="s">
        <v>161</v>
      </c>
      <c r="AT27" t="s">
        <v>161</v>
      </c>
      <c r="AU27" t="s">
        <v>161</v>
      </c>
      <c r="AV27" t="s">
        <v>161</v>
      </c>
      <c r="AW27" t="s">
        <v>1087</v>
      </c>
      <c r="AX27" t="s">
        <v>161</v>
      </c>
      <c r="AY27" t="s">
        <v>161</v>
      </c>
      <c r="AZ27" t="s">
        <v>161</v>
      </c>
      <c r="BA27" t="s">
        <v>161</v>
      </c>
    </row>
    <row r="28" spans="1:53" hidden="1" x14ac:dyDescent="0.25">
      <c r="A28">
        <v>23543532</v>
      </c>
      <c r="B28">
        <f>VLOOKUP(A28,BASE!A:A,1,0)</f>
        <v>23543532</v>
      </c>
      <c r="C28">
        <v>1</v>
      </c>
      <c r="D28">
        <v>1</v>
      </c>
      <c r="E28" t="s">
        <v>1469</v>
      </c>
      <c r="F28" t="s">
        <v>433</v>
      </c>
      <c r="G28" t="s">
        <v>1470</v>
      </c>
      <c r="H28" t="s">
        <v>454</v>
      </c>
      <c r="I28" t="s">
        <v>454</v>
      </c>
      <c r="J28" t="s">
        <v>161</v>
      </c>
      <c r="K28" t="s">
        <v>161</v>
      </c>
      <c r="L28" t="s">
        <v>435</v>
      </c>
      <c r="M28" t="s">
        <v>161</v>
      </c>
      <c r="N28" t="s">
        <v>436</v>
      </c>
      <c r="O28" s="23">
        <v>45919.449293981481</v>
      </c>
      <c r="P28" t="s">
        <v>161</v>
      </c>
      <c r="Q28" s="24">
        <v>45919</v>
      </c>
      <c r="R28" s="25">
        <v>0</v>
      </c>
      <c r="S28" s="23">
        <v>45919.449328703704</v>
      </c>
      <c r="T28" t="s">
        <v>1314</v>
      </c>
      <c r="U28" t="s">
        <v>437</v>
      </c>
      <c r="V28">
        <v>800093117</v>
      </c>
      <c r="W28" t="s">
        <v>192</v>
      </c>
      <c r="X28" t="s">
        <v>161</v>
      </c>
      <c r="Y28" t="s">
        <v>161</v>
      </c>
      <c r="Z28" t="s">
        <v>475</v>
      </c>
      <c r="AA28" t="s">
        <v>476</v>
      </c>
      <c r="AB28">
        <v>3123618</v>
      </c>
      <c r="AC28">
        <v>3014555317</v>
      </c>
      <c r="AD28" t="s">
        <v>440</v>
      </c>
      <c r="AE28" t="s">
        <v>163</v>
      </c>
      <c r="AF28">
        <v>3</v>
      </c>
      <c r="AG28" t="s">
        <v>161</v>
      </c>
      <c r="AH28" t="s">
        <v>161</v>
      </c>
      <c r="AI28" t="s">
        <v>161</v>
      </c>
      <c r="AJ28" t="s">
        <v>464</v>
      </c>
      <c r="AK28" t="s">
        <v>1471</v>
      </c>
      <c r="AL28" t="s">
        <v>24</v>
      </c>
      <c r="AM28" t="s">
        <v>161</v>
      </c>
      <c r="AN28" t="s">
        <v>161</v>
      </c>
      <c r="AO28" t="s">
        <v>161</v>
      </c>
      <c r="AP28" t="s">
        <v>161</v>
      </c>
      <c r="AQ28" t="s">
        <v>161</v>
      </c>
      <c r="AR28" t="s">
        <v>161</v>
      </c>
      <c r="AS28" t="s">
        <v>161</v>
      </c>
      <c r="AT28" t="s">
        <v>452</v>
      </c>
      <c r="AU28" t="s">
        <v>453</v>
      </c>
      <c r="AV28" t="s">
        <v>444</v>
      </c>
      <c r="AW28" t="s">
        <v>1472</v>
      </c>
      <c r="AX28" t="s">
        <v>161</v>
      </c>
      <c r="AY28" t="s">
        <v>161</v>
      </c>
      <c r="AZ28" t="s">
        <v>161</v>
      </c>
      <c r="BA28" t="s">
        <v>161</v>
      </c>
    </row>
    <row r="29" spans="1:53" hidden="1" x14ac:dyDescent="0.25">
      <c r="A29">
        <v>23542403</v>
      </c>
      <c r="B29">
        <f>VLOOKUP(A29,BASE!A:A,1,0)</f>
        <v>23542403</v>
      </c>
      <c r="C29">
        <v>1</v>
      </c>
      <c r="D29">
        <v>1</v>
      </c>
      <c r="E29" t="s">
        <v>1088</v>
      </c>
      <c r="F29" t="s">
        <v>433</v>
      </c>
      <c r="G29" t="s">
        <v>1089</v>
      </c>
      <c r="H29" t="s">
        <v>454</v>
      </c>
      <c r="I29" t="s">
        <v>454</v>
      </c>
      <c r="J29" t="s">
        <v>161</v>
      </c>
      <c r="K29" t="s">
        <v>161</v>
      </c>
      <c r="L29" t="s">
        <v>435</v>
      </c>
      <c r="M29" t="s">
        <v>161</v>
      </c>
      <c r="N29" t="s">
        <v>436</v>
      </c>
      <c r="O29" s="23">
        <v>45918.363043981481</v>
      </c>
      <c r="P29" t="s">
        <v>161</v>
      </c>
      <c r="Q29" s="24">
        <v>45918</v>
      </c>
      <c r="R29" s="25">
        <v>0</v>
      </c>
      <c r="S29" s="23">
        <v>45918.363067129627</v>
      </c>
      <c r="T29" t="s">
        <v>1706</v>
      </c>
      <c r="U29" t="s">
        <v>437</v>
      </c>
      <c r="V29">
        <v>42874103</v>
      </c>
      <c r="W29" t="s">
        <v>1090</v>
      </c>
      <c r="X29">
        <v>2304000</v>
      </c>
      <c r="Y29" t="s">
        <v>161</v>
      </c>
      <c r="Z29" t="s">
        <v>161</v>
      </c>
      <c r="AA29" t="s">
        <v>161</v>
      </c>
      <c r="AB29">
        <v>2304000</v>
      </c>
      <c r="AC29">
        <v>3012388098</v>
      </c>
      <c r="AD29" t="s">
        <v>440</v>
      </c>
      <c r="AE29" t="s">
        <v>163</v>
      </c>
      <c r="AF29">
        <v>3</v>
      </c>
      <c r="AG29" t="s">
        <v>161</v>
      </c>
      <c r="AH29" t="s">
        <v>161</v>
      </c>
      <c r="AI29" t="s">
        <v>161</v>
      </c>
      <c r="AJ29" t="s">
        <v>446</v>
      </c>
      <c r="AK29" t="s">
        <v>1091</v>
      </c>
      <c r="AL29" t="s">
        <v>24</v>
      </c>
      <c r="AM29" t="s">
        <v>161</v>
      </c>
      <c r="AN29" t="s">
        <v>161</v>
      </c>
      <c r="AO29" t="s">
        <v>161</v>
      </c>
      <c r="AP29" t="s">
        <v>161</v>
      </c>
      <c r="AQ29" t="s">
        <v>161</v>
      </c>
      <c r="AR29" t="s">
        <v>161</v>
      </c>
      <c r="AS29" t="s">
        <v>161</v>
      </c>
      <c r="AT29" t="s">
        <v>442</v>
      </c>
      <c r="AU29" t="s">
        <v>443</v>
      </c>
      <c r="AV29" t="s">
        <v>444</v>
      </c>
      <c r="AW29" t="s">
        <v>1092</v>
      </c>
      <c r="AX29" t="s">
        <v>161</v>
      </c>
      <c r="AY29" t="s">
        <v>161</v>
      </c>
      <c r="AZ29" t="s">
        <v>161</v>
      </c>
      <c r="BA29" t="s">
        <v>161</v>
      </c>
    </row>
    <row r="30" spans="1:53" hidden="1" x14ac:dyDescent="0.25">
      <c r="A30">
        <v>23540368</v>
      </c>
      <c r="B30">
        <f>VLOOKUP(A30,BASE!A:A,1,0)</f>
        <v>23540368</v>
      </c>
      <c r="C30">
        <v>1</v>
      </c>
      <c r="D30">
        <v>1</v>
      </c>
      <c r="E30" t="s">
        <v>1093</v>
      </c>
      <c r="F30" t="s">
        <v>433</v>
      </c>
      <c r="G30" t="s">
        <v>1094</v>
      </c>
      <c r="H30" t="s">
        <v>454</v>
      </c>
      <c r="I30" t="s">
        <v>454</v>
      </c>
      <c r="J30" t="s">
        <v>161</v>
      </c>
      <c r="K30" t="s">
        <v>161</v>
      </c>
      <c r="L30" t="s">
        <v>435</v>
      </c>
      <c r="M30" t="s">
        <v>161</v>
      </c>
      <c r="N30" t="s">
        <v>436</v>
      </c>
      <c r="O30" s="23">
        <v>45916.357789351852</v>
      </c>
      <c r="P30" t="s">
        <v>161</v>
      </c>
      <c r="Q30" s="24">
        <v>45916</v>
      </c>
      <c r="R30" s="25">
        <v>0</v>
      </c>
      <c r="S30" s="23">
        <v>45916.357824074075</v>
      </c>
      <c r="T30" t="s">
        <v>1707</v>
      </c>
      <c r="U30" t="s">
        <v>437</v>
      </c>
      <c r="V30">
        <v>890900608</v>
      </c>
      <c r="W30" t="s">
        <v>818</v>
      </c>
      <c r="X30" t="s">
        <v>161</v>
      </c>
      <c r="Y30" t="s">
        <v>161</v>
      </c>
      <c r="Z30" t="s">
        <v>1095</v>
      </c>
      <c r="AA30" t="s">
        <v>470</v>
      </c>
      <c r="AB30">
        <v>3333333</v>
      </c>
      <c r="AC30">
        <v>3106576928</v>
      </c>
      <c r="AD30" t="s">
        <v>440</v>
      </c>
      <c r="AE30" t="s">
        <v>163</v>
      </c>
      <c r="AF30">
        <v>4</v>
      </c>
      <c r="AG30" t="s">
        <v>161</v>
      </c>
      <c r="AH30" t="s">
        <v>161</v>
      </c>
      <c r="AI30" t="s">
        <v>161</v>
      </c>
      <c r="AJ30" t="s">
        <v>464</v>
      </c>
      <c r="AK30" t="s">
        <v>819</v>
      </c>
      <c r="AL30" t="s">
        <v>24</v>
      </c>
      <c r="AM30" t="s">
        <v>161</v>
      </c>
      <c r="AN30" t="s">
        <v>161</v>
      </c>
      <c r="AO30" t="s">
        <v>161</v>
      </c>
      <c r="AP30" t="s">
        <v>161</v>
      </c>
      <c r="AQ30" t="s">
        <v>161</v>
      </c>
      <c r="AR30" t="s">
        <v>161</v>
      </c>
      <c r="AS30" t="s">
        <v>161</v>
      </c>
      <c r="AT30" t="s">
        <v>442</v>
      </c>
      <c r="AU30" t="s">
        <v>443</v>
      </c>
      <c r="AV30" t="s">
        <v>444</v>
      </c>
      <c r="AW30" t="s">
        <v>1096</v>
      </c>
      <c r="AX30" t="s">
        <v>161</v>
      </c>
      <c r="AY30" t="s">
        <v>161</v>
      </c>
      <c r="AZ30" t="s">
        <v>161</v>
      </c>
      <c r="BA30" t="s">
        <v>161</v>
      </c>
    </row>
    <row r="31" spans="1:53" hidden="1" x14ac:dyDescent="0.25">
      <c r="A31">
        <v>23540791</v>
      </c>
      <c r="B31">
        <f>VLOOKUP(A31,BASE!A:A,1,0)</f>
        <v>23540791</v>
      </c>
      <c r="C31">
        <v>1</v>
      </c>
      <c r="D31">
        <v>1</v>
      </c>
      <c r="E31" t="s">
        <v>1097</v>
      </c>
      <c r="F31" t="s">
        <v>433</v>
      </c>
      <c r="G31" t="s">
        <v>1098</v>
      </c>
      <c r="H31" t="s">
        <v>454</v>
      </c>
      <c r="I31" t="s">
        <v>454</v>
      </c>
      <c r="J31" t="s">
        <v>161</v>
      </c>
      <c r="K31" t="s">
        <v>161</v>
      </c>
      <c r="L31" t="s">
        <v>435</v>
      </c>
      <c r="M31" t="s">
        <v>161</v>
      </c>
      <c r="N31" t="s">
        <v>436</v>
      </c>
      <c r="O31" s="23">
        <v>45916.53125</v>
      </c>
      <c r="P31" t="s">
        <v>161</v>
      </c>
      <c r="Q31" s="24">
        <v>45916</v>
      </c>
      <c r="R31" s="25">
        <v>0</v>
      </c>
      <c r="S31" s="23">
        <v>45916.531284722223</v>
      </c>
      <c r="T31" t="s">
        <v>1708</v>
      </c>
      <c r="U31" t="s">
        <v>437</v>
      </c>
      <c r="V31">
        <v>98565592</v>
      </c>
      <c r="W31" t="s">
        <v>820</v>
      </c>
      <c r="X31">
        <v>3025886</v>
      </c>
      <c r="Y31" t="s">
        <v>1099</v>
      </c>
      <c r="Z31" t="s">
        <v>161</v>
      </c>
      <c r="AA31" t="s">
        <v>161</v>
      </c>
      <c r="AB31">
        <v>3025886</v>
      </c>
      <c r="AC31">
        <v>3137323949</v>
      </c>
      <c r="AD31" t="s">
        <v>440</v>
      </c>
      <c r="AE31" t="s">
        <v>163</v>
      </c>
      <c r="AF31">
        <v>2</v>
      </c>
      <c r="AG31" t="s">
        <v>161</v>
      </c>
      <c r="AH31" t="s">
        <v>161</v>
      </c>
      <c r="AI31" t="s">
        <v>161</v>
      </c>
      <c r="AJ31" t="s">
        <v>446</v>
      </c>
      <c r="AK31" t="s">
        <v>161</v>
      </c>
      <c r="AL31" t="s">
        <v>24</v>
      </c>
      <c r="AM31" t="s">
        <v>161</v>
      </c>
      <c r="AN31" t="s">
        <v>161</v>
      </c>
      <c r="AO31" t="s">
        <v>161</v>
      </c>
      <c r="AP31" t="s">
        <v>161</v>
      </c>
      <c r="AQ31" t="s">
        <v>161</v>
      </c>
      <c r="AR31" t="s">
        <v>161</v>
      </c>
      <c r="AS31" t="s">
        <v>161</v>
      </c>
      <c r="AT31" t="s">
        <v>442</v>
      </c>
      <c r="AU31" t="s">
        <v>443</v>
      </c>
      <c r="AV31" t="s">
        <v>444</v>
      </c>
      <c r="AW31" t="s">
        <v>1100</v>
      </c>
      <c r="AX31" t="s">
        <v>161</v>
      </c>
      <c r="AY31" t="s">
        <v>161</v>
      </c>
      <c r="AZ31" t="s">
        <v>161</v>
      </c>
      <c r="BA31" t="s">
        <v>161</v>
      </c>
    </row>
    <row r="32" spans="1:53" x14ac:dyDescent="0.25">
      <c r="A32">
        <v>23546968</v>
      </c>
      <c r="B32">
        <f>VLOOKUP(A32,BASE!A:A,1,0)</f>
        <v>23546968</v>
      </c>
      <c r="C32">
        <v>1</v>
      </c>
      <c r="D32">
        <v>1</v>
      </c>
      <c r="E32" t="s">
        <v>1709</v>
      </c>
      <c r="F32" t="s">
        <v>433</v>
      </c>
      <c r="G32" t="s">
        <v>172</v>
      </c>
      <c r="H32" t="s">
        <v>454</v>
      </c>
      <c r="I32" t="s">
        <v>454</v>
      </c>
      <c r="J32" t="s">
        <v>161</v>
      </c>
      <c r="K32" t="s">
        <v>161</v>
      </c>
      <c r="L32" t="s">
        <v>435</v>
      </c>
      <c r="M32" t="s">
        <v>161</v>
      </c>
      <c r="N32" t="s">
        <v>436</v>
      </c>
      <c r="O32" s="23">
        <v>45923.575856481482</v>
      </c>
      <c r="P32" t="s">
        <v>161</v>
      </c>
      <c r="Q32" s="24">
        <v>45923</v>
      </c>
      <c r="R32" s="25">
        <v>0</v>
      </c>
      <c r="S32" s="23">
        <v>45923.575879629629</v>
      </c>
      <c r="T32" t="s">
        <v>1710</v>
      </c>
      <c r="U32" t="s">
        <v>442</v>
      </c>
      <c r="V32">
        <v>43843671</v>
      </c>
      <c r="W32" t="s">
        <v>1711</v>
      </c>
      <c r="X32" t="s">
        <v>161</v>
      </c>
      <c r="Y32" t="s">
        <v>161</v>
      </c>
      <c r="Z32" t="s">
        <v>161</v>
      </c>
      <c r="AA32" t="s">
        <v>161</v>
      </c>
      <c r="AB32">
        <v>6043221</v>
      </c>
      <c r="AC32">
        <v>3226192294</v>
      </c>
      <c r="AD32" t="s">
        <v>440</v>
      </c>
      <c r="AE32" t="s">
        <v>163</v>
      </c>
      <c r="AF32">
        <v>4</v>
      </c>
      <c r="AG32" t="s">
        <v>161</v>
      </c>
      <c r="AH32" t="s">
        <v>161</v>
      </c>
      <c r="AI32" t="s">
        <v>161</v>
      </c>
      <c r="AJ32" t="s">
        <v>450</v>
      </c>
      <c r="AK32" t="s">
        <v>1712</v>
      </c>
      <c r="AL32" t="s">
        <v>24</v>
      </c>
      <c r="AM32" t="s">
        <v>161</v>
      </c>
      <c r="AN32" t="s">
        <v>161</v>
      </c>
      <c r="AO32" t="s">
        <v>161</v>
      </c>
      <c r="AP32" t="s">
        <v>161</v>
      </c>
      <c r="AQ32" t="s">
        <v>161</v>
      </c>
      <c r="AR32" t="s">
        <v>161</v>
      </c>
      <c r="AS32" t="s">
        <v>161</v>
      </c>
      <c r="AT32" t="s">
        <v>442</v>
      </c>
      <c r="AU32" t="s">
        <v>443</v>
      </c>
      <c r="AV32" t="s">
        <v>444</v>
      </c>
      <c r="AW32" t="s">
        <v>1713</v>
      </c>
      <c r="AX32" t="s">
        <v>161</v>
      </c>
      <c r="AY32" t="s">
        <v>161</v>
      </c>
      <c r="AZ32" t="s">
        <v>161</v>
      </c>
      <c r="BA32" t="s">
        <v>161</v>
      </c>
    </row>
    <row r="33" spans="1:53" hidden="1" x14ac:dyDescent="0.25">
      <c r="A33">
        <v>23534478</v>
      </c>
      <c r="B33">
        <f>VLOOKUP(A33,BASE!A:A,1,0)</f>
        <v>23534478</v>
      </c>
      <c r="C33">
        <v>1</v>
      </c>
      <c r="D33">
        <v>1</v>
      </c>
      <c r="E33" t="s">
        <v>1101</v>
      </c>
      <c r="F33" t="s">
        <v>433</v>
      </c>
      <c r="G33" t="s">
        <v>457</v>
      </c>
      <c r="H33" t="s">
        <v>454</v>
      </c>
      <c r="I33" t="s">
        <v>454</v>
      </c>
      <c r="J33" t="s">
        <v>161</v>
      </c>
      <c r="K33" t="s">
        <v>161</v>
      </c>
      <c r="L33" t="s">
        <v>435</v>
      </c>
      <c r="M33" t="s">
        <v>161</v>
      </c>
      <c r="N33" t="s">
        <v>436</v>
      </c>
      <c r="O33" s="23">
        <v>45909.283217592594</v>
      </c>
      <c r="P33" t="s">
        <v>161</v>
      </c>
      <c r="Q33" s="24">
        <v>45909</v>
      </c>
      <c r="R33" s="25">
        <v>0</v>
      </c>
      <c r="S33" s="23">
        <v>45909.283252314817</v>
      </c>
      <c r="T33" t="s">
        <v>1714</v>
      </c>
      <c r="U33">
        <v>1</v>
      </c>
      <c r="V33">
        <v>15441218</v>
      </c>
      <c r="W33" t="s">
        <v>458</v>
      </c>
      <c r="X33" t="s">
        <v>161</v>
      </c>
      <c r="Y33" t="s">
        <v>161</v>
      </c>
      <c r="Z33" t="s">
        <v>161</v>
      </c>
      <c r="AA33" t="s">
        <v>161</v>
      </c>
      <c r="AB33" t="s">
        <v>161</v>
      </c>
      <c r="AC33">
        <v>3192148804</v>
      </c>
      <c r="AD33" t="s">
        <v>440</v>
      </c>
      <c r="AE33" t="s">
        <v>163</v>
      </c>
      <c r="AF33">
        <v>3</v>
      </c>
      <c r="AG33" t="s">
        <v>161</v>
      </c>
      <c r="AH33" t="s">
        <v>161</v>
      </c>
      <c r="AI33" t="s">
        <v>161</v>
      </c>
      <c r="AJ33" t="s">
        <v>161</v>
      </c>
      <c r="AK33" t="s">
        <v>459</v>
      </c>
      <c r="AL33" t="s">
        <v>24</v>
      </c>
      <c r="AM33" t="s">
        <v>161</v>
      </c>
      <c r="AN33" t="s">
        <v>161</v>
      </c>
      <c r="AO33" t="s">
        <v>161</v>
      </c>
      <c r="AP33" t="s">
        <v>161</v>
      </c>
      <c r="AQ33" t="s">
        <v>161</v>
      </c>
      <c r="AR33" t="s">
        <v>161</v>
      </c>
      <c r="AS33" t="s">
        <v>161</v>
      </c>
      <c r="AT33" t="s">
        <v>442</v>
      </c>
      <c r="AU33" t="s">
        <v>443</v>
      </c>
      <c r="AV33" t="s">
        <v>444</v>
      </c>
      <c r="AW33" t="s">
        <v>1102</v>
      </c>
      <c r="AX33" t="s">
        <v>161</v>
      </c>
      <c r="AY33" t="s">
        <v>161</v>
      </c>
      <c r="AZ33" t="s">
        <v>161</v>
      </c>
      <c r="BA33" t="s">
        <v>161</v>
      </c>
    </row>
    <row r="34" spans="1:53" hidden="1" x14ac:dyDescent="0.25">
      <c r="A34">
        <v>23541879</v>
      </c>
      <c r="B34">
        <f>VLOOKUP(A34,BASE!A:A,1,0)</f>
        <v>23541879</v>
      </c>
      <c r="C34">
        <v>1</v>
      </c>
      <c r="D34">
        <v>1</v>
      </c>
      <c r="E34" t="s">
        <v>1103</v>
      </c>
      <c r="F34" t="s">
        <v>433</v>
      </c>
      <c r="G34" t="s">
        <v>1104</v>
      </c>
      <c r="H34" t="s">
        <v>454</v>
      </c>
      <c r="I34" t="s">
        <v>454</v>
      </c>
      <c r="J34" t="s">
        <v>161</v>
      </c>
      <c r="K34" t="s">
        <v>161</v>
      </c>
      <c r="L34" t="s">
        <v>435</v>
      </c>
      <c r="M34" t="s">
        <v>161</v>
      </c>
      <c r="N34" t="s">
        <v>436</v>
      </c>
      <c r="O34" s="23">
        <v>45917.693206018521</v>
      </c>
      <c r="P34" t="s">
        <v>161</v>
      </c>
      <c r="Q34" s="24">
        <v>45918</v>
      </c>
      <c r="R34" s="25">
        <v>0</v>
      </c>
      <c r="S34" s="23">
        <v>45917.693240740744</v>
      </c>
      <c r="T34" t="s">
        <v>1655</v>
      </c>
      <c r="U34" t="s">
        <v>161</v>
      </c>
      <c r="V34">
        <v>811020804</v>
      </c>
      <c r="W34" t="s">
        <v>161</v>
      </c>
      <c r="X34" t="s">
        <v>161</v>
      </c>
      <c r="Y34" t="s">
        <v>161</v>
      </c>
      <c r="Z34" t="s">
        <v>1105</v>
      </c>
      <c r="AA34" t="s">
        <v>1105</v>
      </c>
      <c r="AB34">
        <v>2662277</v>
      </c>
      <c r="AC34">
        <v>3206260550</v>
      </c>
      <c r="AD34" t="s">
        <v>440</v>
      </c>
      <c r="AE34" t="s">
        <v>163</v>
      </c>
      <c r="AF34">
        <v>4</v>
      </c>
      <c r="AG34" t="s">
        <v>161</v>
      </c>
      <c r="AH34" t="s">
        <v>161</v>
      </c>
      <c r="AI34" t="s">
        <v>161</v>
      </c>
      <c r="AJ34" t="s">
        <v>446</v>
      </c>
      <c r="AK34" t="s">
        <v>1106</v>
      </c>
      <c r="AL34" t="s">
        <v>24</v>
      </c>
      <c r="AM34" t="s">
        <v>161</v>
      </c>
      <c r="AN34" t="s">
        <v>161</v>
      </c>
      <c r="AO34" t="s">
        <v>161</v>
      </c>
      <c r="AP34" t="s">
        <v>161</v>
      </c>
      <c r="AQ34" t="s">
        <v>161</v>
      </c>
      <c r="AR34" t="s">
        <v>161</v>
      </c>
      <c r="AS34" t="s">
        <v>161</v>
      </c>
      <c r="AT34" t="s">
        <v>161</v>
      </c>
      <c r="AU34" t="s">
        <v>161</v>
      </c>
      <c r="AV34" t="s">
        <v>161</v>
      </c>
      <c r="AW34" t="s">
        <v>1107</v>
      </c>
      <c r="AX34" t="s">
        <v>161</v>
      </c>
      <c r="AY34" t="s">
        <v>161</v>
      </c>
      <c r="AZ34" t="s">
        <v>161</v>
      </c>
      <c r="BA34" t="s">
        <v>161</v>
      </c>
    </row>
    <row r="35" spans="1:53" hidden="1" x14ac:dyDescent="0.25">
      <c r="A35">
        <v>23536882</v>
      </c>
      <c r="B35">
        <f>VLOOKUP(A35,BASE!A:A,1,0)</f>
        <v>23536882</v>
      </c>
      <c r="C35">
        <v>1</v>
      </c>
      <c r="D35">
        <v>1</v>
      </c>
      <c r="E35" t="s">
        <v>1108</v>
      </c>
      <c r="F35" t="s">
        <v>433</v>
      </c>
      <c r="G35" t="s">
        <v>626</v>
      </c>
      <c r="H35" t="s">
        <v>454</v>
      </c>
      <c r="I35" t="s">
        <v>454</v>
      </c>
      <c r="J35" t="s">
        <v>161</v>
      </c>
      <c r="K35" t="s">
        <v>161</v>
      </c>
      <c r="L35" t="s">
        <v>435</v>
      </c>
      <c r="M35" t="s">
        <v>161</v>
      </c>
      <c r="N35" t="s">
        <v>436</v>
      </c>
      <c r="O35" s="23">
        <v>45911.456724537034</v>
      </c>
      <c r="P35" t="s">
        <v>161</v>
      </c>
      <c r="Q35" s="24">
        <v>45911</v>
      </c>
      <c r="R35" s="25">
        <v>0</v>
      </c>
      <c r="S35" s="23">
        <v>45911.456759259258</v>
      </c>
      <c r="T35" t="s">
        <v>1715</v>
      </c>
      <c r="U35" t="s">
        <v>1048</v>
      </c>
      <c r="V35">
        <v>890911431</v>
      </c>
      <c r="W35" t="s">
        <v>627</v>
      </c>
      <c r="X35" t="s">
        <v>161</v>
      </c>
      <c r="Y35" t="s">
        <v>161</v>
      </c>
      <c r="Z35" t="s">
        <v>161</v>
      </c>
      <c r="AA35" t="s">
        <v>161</v>
      </c>
      <c r="AB35">
        <v>5116199</v>
      </c>
      <c r="AC35">
        <v>3016623012</v>
      </c>
      <c r="AD35" t="s">
        <v>440</v>
      </c>
      <c r="AE35" t="s">
        <v>163</v>
      </c>
      <c r="AF35">
        <v>3</v>
      </c>
      <c r="AG35" t="s">
        <v>161</v>
      </c>
      <c r="AH35" t="s">
        <v>161</v>
      </c>
      <c r="AI35" t="s">
        <v>161</v>
      </c>
      <c r="AJ35" t="s">
        <v>441</v>
      </c>
      <c r="AK35" t="s">
        <v>628</v>
      </c>
      <c r="AL35" t="s">
        <v>24</v>
      </c>
      <c r="AM35" t="s">
        <v>161</v>
      </c>
      <c r="AN35" t="s">
        <v>161</v>
      </c>
      <c r="AO35" t="s">
        <v>161</v>
      </c>
      <c r="AP35" t="s">
        <v>161</v>
      </c>
      <c r="AQ35" t="s">
        <v>161</v>
      </c>
      <c r="AR35" t="s">
        <v>161</v>
      </c>
      <c r="AS35" t="s">
        <v>161</v>
      </c>
      <c r="AT35" t="s">
        <v>442</v>
      </c>
      <c r="AU35" t="s">
        <v>443</v>
      </c>
      <c r="AV35" t="s">
        <v>444</v>
      </c>
      <c r="AW35" t="s">
        <v>1109</v>
      </c>
      <c r="AX35" t="s">
        <v>161</v>
      </c>
      <c r="AY35" t="s">
        <v>161</v>
      </c>
      <c r="AZ35" t="s">
        <v>161</v>
      </c>
      <c r="BA35" t="s">
        <v>161</v>
      </c>
    </row>
    <row r="36" spans="1:53" hidden="1" x14ac:dyDescent="0.25">
      <c r="A36">
        <v>23542581</v>
      </c>
      <c r="B36">
        <f>VLOOKUP(A36,BASE!A:A,1,0)</f>
        <v>23542581</v>
      </c>
      <c r="C36">
        <v>1</v>
      </c>
      <c r="D36">
        <v>1</v>
      </c>
      <c r="E36" t="s">
        <v>1110</v>
      </c>
      <c r="F36" t="s">
        <v>433</v>
      </c>
      <c r="G36" t="s">
        <v>626</v>
      </c>
      <c r="H36" t="s">
        <v>454</v>
      </c>
      <c r="I36" t="s">
        <v>454</v>
      </c>
      <c r="J36" t="s">
        <v>161</v>
      </c>
      <c r="K36" t="s">
        <v>161</v>
      </c>
      <c r="L36" t="s">
        <v>435</v>
      </c>
      <c r="M36" t="s">
        <v>161</v>
      </c>
      <c r="N36" t="s">
        <v>436</v>
      </c>
      <c r="O36" s="23">
        <v>45918.450555555559</v>
      </c>
      <c r="P36" t="s">
        <v>161</v>
      </c>
      <c r="Q36" s="24">
        <v>45918</v>
      </c>
      <c r="R36" s="25">
        <v>0</v>
      </c>
      <c r="S36" s="23">
        <v>45918.450590277775</v>
      </c>
      <c r="T36" t="s">
        <v>1704</v>
      </c>
      <c r="U36" t="s">
        <v>1048</v>
      </c>
      <c r="V36">
        <v>890911431</v>
      </c>
      <c r="W36" t="s">
        <v>627</v>
      </c>
      <c r="X36" t="s">
        <v>161</v>
      </c>
      <c r="Y36" t="s">
        <v>161</v>
      </c>
      <c r="Z36" t="s">
        <v>161</v>
      </c>
      <c r="AA36" t="s">
        <v>161</v>
      </c>
      <c r="AB36">
        <v>5116199</v>
      </c>
      <c r="AC36">
        <v>3137232662</v>
      </c>
      <c r="AD36" t="s">
        <v>440</v>
      </c>
      <c r="AE36" t="s">
        <v>163</v>
      </c>
      <c r="AF36">
        <v>3</v>
      </c>
      <c r="AG36" t="s">
        <v>161</v>
      </c>
      <c r="AH36" t="s">
        <v>161</v>
      </c>
      <c r="AI36" t="s">
        <v>161</v>
      </c>
      <c r="AJ36" t="s">
        <v>446</v>
      </c>
      <c r="AK36" t="s">
        <v>1111</v>
      </c>
      <c r="AL36" t="s">
        <v>24</v>
      </c>
      <c r="AM36" t="s">
        <v>161</v>
      </c>
      <c r="AN36" t="s">
        <v>161</v>
      </c>
      <c r="AO36" t="s">
        <v>161</v>
      </c>
      <c r="AP36" t="s">
        <v>161</v>
      </c>
      <c r="AQ36" t="s">
        <v>161</v>
      </c>
      <c r="AR36" t="s">
        <v>161</v>
      </c>
      <c r="AS36" t="s">
        <v>161</v>
      </c>
      <c r="AT36" t="s">
        <v>442</v>
      </c>
      <c r="AU36" t="s">
        <v>443</v>
      </c>
      <c r="AV36" t="s">
        <v>444</v>
      </c>
      <c r="AW36" t="s">
        <v>1109</v>
      </c>
      <c r="AX36" t="s">
        <v>161</v>
      </c>
      <c r="AY36" t="s">
        <v>161</v>
      </c>
      <c r="AZ36" t="s">
        <v>161</v>
      </c>
      <c r="BA36" t="s">
        <v>161</v>
      </c>
    </row>
    <row r="37" spans="1:53" hidden="1" x14ac:dyDescent="0.25">
      <c r="A37">
        <v>23542704</v>
      </c>
      <c r="B37">
        <f>VLOOKUP(A37,BASE!A:A,1,0)</f>
        <v>23542704</v>
      </c>
      <c r="C37">
        <v>1</v>
      </c>
      <c r="D37">
        <v>1</v>
      </c>
      <c r="E37" t="s">
        <v>1112</v>
      </c>
      <c r="F37" t="s">
        <v>433</v>
      </c>
      <c r="G37" t="s">
        <v>1113</v>
      </c>
      <c r="H37" t="s">
        <v>501</v>
      </c>
      <c r="I37" t="s">
        <v>501</v>
      </c>
      <c r="J37" t="s">
        <v>161</v>
      </c>
      <c r="K37" t="s">
        <v>161</v>
      </c>
      <c r="L37" t="s">
        <v>435</v>
      </c>
      <c r="M37" t="s">
        <v>161</v>
      </c>
      <c r="N37" t="s">
        <v>436</v>
      </c>
      <c r="O37" s="23">
        <v>45918.51090277778</v>
      </c>
      <c r="P37" t="s">
        <v>161</v>
      </c>
      <c r="Q37" s="24">
        <v>45918</v>
      </c>
      <c r="R37" s="25">
        <v>0</v>
      </c>
      <c r="S37" s="23">
        <v>45918.510937500003</v>
      </c>
      <c r="T37" t="s">
        <v>1699</v>
      </c>
      <c r="U37" t="s">
        <v>1048</v>
      </c>
      <c r="V37">
        <v>1037574637</v>
      </c>
      <c r="W37" t="s">
        <v>1114</v>
      </c>
      <c r="X37" t="s">
        <v>161</v>
      </c>
      <c r="Y37" t="s">
        <v>161</v>
      </c>
      <c r="Z37" t="s">
        <v>161</v>
      </c>
      <c r="AA37" t="s">
        <v>161</v>
      </c>
      <c r="AB37" t="s">
        <v>161</v>
      </c>
      <c r="AC37">
        <v>3244617829</v>
      </c>
      <c r="AD37" t="s">
        <v>440</v>
      </c>
      <c r="AE37" t="s">
        <v>163</v>
      </c>
      <c r="AF37">
        <v>2</v>
      </c>
      <c r="AG37" t="s">
        <v>161</v>
      </c>
      <c r="AH37" t="s">
        <v>161</v>
      </c>
      <c r="AI37" t="s">
        <v>161</v>
      </c>
      <c r="AJ37" t="s">
        <v>446</v>
      </c>
      <c r="AK37" t="s">
        <v>1115</v>
      </c>
      <c r="AL37" t="s">
        <v>24</v>
      </c>
      <c r="AM37" t="s">
        <v>161</v>
      </c>
      <c r="AN37" t="s">
        <v>161</v>
      </c>
      <c r="AO37" t="s">
        <v>161</v>
      </c>
      <c r="AP37" t="s">
        <v>161</v>
      </c>
      <c r="AQ37" t="s">
        <v>161</v>
      </c>
      <c r="AR37" t="s">
        <v>161</v>
      </c>
      <c r="AS37" t="s">
        <v>161</v>
      </c>
      <c r="AT37" t="s">
        <v>442</v>
      </c>
      <c r="AU37" t="s">
        <v>443</v>
      </c>
      <c r="AV37" t="s">
        <v>444</v>
      </c>
      <c r="AW37" t="s">
        <v>1116</v>
      </c>
      <c r="AX37" t="s">
        <v>161</v>
      </c>
      <c r="AY37" t="s">
        <v>161</v>
      </c>
      <c r="AZ37" t="s">
        <v>161</v>
      </c>
      <c r="BA37" t="s">
        <v>161</v>
      </c>
    </row>
    <row r="38" spans="1:53" x14ac:dyDescent="0.25">
      <c r="A38">
        <v>23546634</v>
      </c>
      <c r="B38">
        <f>VLOOKUP(A38,BASE!A:A,1,0)</f>
        <v>23546634</v>
      </c>
      <c r="C38">
        <v>1</v>
      </c>
      <c r="D38">
        <v>1</v>
      </c>
      <c r="E38" t="s">
        <v>1716</v>
      </c>
      <c r="F38" t="s">
        <v>433</v>
      </c>
      <c r="G38" t="s">
        <v>1717</v>
      </c>
      <c r="H38" t="s">
        <v>501</v>
      </c>
      <c r="I38" t="s">
        <v>501</v>
      </c>
      <c r="J38" t="s">
        <v>161</v>
      </c>
      <c r="K38" t="s">
        <v>161</v>
      </c>
      <c r="L38" t="s">
        <v>435</v>
      </c>
      <c r="M38" t="s">
        <v>161</v>
      </c>
      <c r="N38" t="s">
        <v>436</v>
      </c>
      <c r="O38" s="23">
        <v>45923.411099537036</v>
      </c>
      <c r="P38" t="s">
        <v>161</v>
      </c>
      <c r="Q38" s="24">
        <v>45923</v>
      </c>
      <c r="R38" s="25">
        <v>0</v>
      </c>
      <c r="S38" s="23">
        <v>45923.411122685182</v>
      </c>
      <c r="T38" t="s">
        <v>1718</v>
      </c>
      <c r="U38" t="s">
        <v>437</v>
      </c>
      <c r="V38">
        <v>830051952</v>
      </c>
      <c r="W38" t="s">
        <v>1719</v>
      </c>
      <c r="X38" t="s">
        <v>161</v>
      </c>
      <c r="Y38" t="s">
        <v>161</v>
      </c>
      <c r="Z38" t="s">
        <v>161</v>
      </c>
      <c r="AA38" t="s">
        <v>161</v>
      </c>
      <c r="AB38">
        <v>8040206</v>
      </c>
      <c r="AC38">
        <v>3502345477</v>
      </c>
      <c r="AD38" t="s">
        <v>440</v>
      </c>
      <c r="AE38" t="s">
        <v>163</v>
      </c>
      <c r="AF38">
        <v>3</v>
      </c>
      <c r="AG38" t="s">
        <v>161</v>
      </c>
      <c r="AH38" t="s">
        <v>161</v>
      </c>
      <c r="AI38" t="s">
        <v>161</v>
      </c>
      <c r="AJ38" t="s">
        <v>464</v>
      </c>
      <c r="AK38" t="s">
        <v>161</v>
      </c>
      <c r="AL38" t="s">
        <v>24</v>
      </c>
      <c r="AM38" t="s">
        <v>161</v>
      </c>
      <c r="AN38" t="s">
        <v>161</v>
      </c>
      <c r="AO38" t="s">
        <v>161</v>
      </c>
      <c r="AP38" t="s">
        <v>161</v>
      </c>
      <c r="AQ38" t="s">
        <v>161</v>
      </c>
      <c r="AR38" t="s">
        <v>161</v>
      </c>
      <c r="AS38" t="s">
        <v>161</v>
      </c>
      <c r="AT38" t="s">
        <v>161</v>
      </c>
      <c r="AU38" t="s">
        <v>161</v>
      </c>
      <c r="AV38" t="s">
        <v>161</v>
      </c>
      <c r="AW38" t="s">
        <v>1720</v>
      </c>
      <c r="AX38" t="s">
        <v>161</v>
      </c>
      <c r="AY38" t="s">
        <v>161</v>
      </c>
      <c r="AZ38" t="s">
        <v>161</v>
      </c>
      <c r="BA38" t="s">
        <v>161</v>
      </c>
    </row>
    <row r="39" spans="1:53" hidden="1" x14ac:dyDescent="0.25">
      <c r="A39">
        <v>23542684</v>
      </c>
      <c r="B39">
        <f>VLOOKUP(A39,BASE!A:A,1,0)</f>
        <v>23542684</v>
      </c>
      <c r="C39">
        <v>1</v>
      </c>
      <c r="D39">
        <v>1</v>
      </c>
      <c r="E39" t="s">
        <v>1117</v>
      </c>
      <c r="F39" t="s">
        <v>433</v>
      </c>
      <c r="G39" t="s">
        <v>1118</v>
      </c>
      <c r="H39" t="s">
        <v>501</v>
      </c>
      <c r="I39" t="s">
        <v>501</v>
      </c>
      <c r="J39" t="s">
        <v>161</v>
      </c>
      <c r="K39" t="s">
        <v>161</v>
      </c>
      <c r="L39" t="s">
        <v>435</v>
      </c>
      <c r="M39" t="s">
        <v>161</v>
      </c>
      <c r="N39" t="s">
        <v>436</v>
      </c>
      <c r="O39" s="23">
        <v>45918.496087962965</v>
      </c>
      <c r="P39" t="s">
        <v>161</v>
      </c>
      <c r="Q39" s="24">
        <v>45918</v>
      </c>
      <c r="R39" s="25">
        <v>0</v>
      </c>
      <c r="S39" s="23">
        <v>45918.496111111112</v>
      </c>
      <c r="T39" t="s">
        <v>1649</v>
      </c>
      <c r="U39" t="s">
        <v>437</v>
      </c>
      <c r="V39">
        <v>98531499</v>
      </c>
      <c r="W39" t="s">
        <v>1119</v>
      </c>
      <c r="X39" t="s">
        <v>161</v>
      </c>
      <c r="Y39" t="s">
        <v>161</v>
      </c>
      <c r="Z39" t="s">
        <v>161</v>
      </c>
      <c r="AA39" t="s">
        <v>161</v>
      </c>
      <c r="AB39" t="s">
        <v>161</v>
      </c>
      <c r="AC39">
        <v>3114762063</v>
      </c>
      <c r="AD39" t="s">
        <v>440</v>
      </c>
      <c r="AE39" t="s">
        <v>163</v>
      </c>
      <c r="AF39">
        <v>2</v>
      </c>
      <c r="AG39" t="s">
        <v>161</v>
      </c>
      <c r="AH39" t="s">
        <v>161</v>
      </c>
      <c r="AI39" t="s">
        <v>161</v>
      </c>
      <c r="AJ39" t="s">
        <v>464</v>
      </c>
      <c r="AK39" t="s">
        <v>1120</v>
      </c>
      <c r="AL39" t="s">
        <v>24</v>
      </c>
      <c r="AM39" t="s">
        <v>161</v>
      </c>
      <c r="AN39" t="s">
        <v>161</v>
      </c>
      <c r="AO39" t="s">
        <v>161</v>
      </c>
      <c r="AP39" t="s">
        <v>161</v>
      </c>
      <c r="AQ39" t="s">
        <v>161</v>
      </c>
      <c r="AR39" t="s">
        <v>161</v>
      </c>
      <c r="AS39" t="s">
        <v>161</v>
      </c>
      <c r="AT39" t="s">
        <v>442</v>
      </c>
      <c r="AU39" t="s">
        <v>443</v>
      </c>
      <c r="AV39" t="s">
        <v>444</v>
      </c>
      <c r="AW39" t="s">
        <v>1121</v>
      </c>
      <c r="AX39" t="s">
        <v>161</v>
      </c>
      <c r="AY39" t="s">
        <v>161</v>
      </c>
      <c r="AZ39" t="s">
        <v>161</v>
      </c>
      <c r="BA39" t="s">
        <v>161</v>
      </c>
    </row>
    <row r="40" spans="1:53" hidden="1" x14ac:dyDescent="0.25">
      <c r="A40">
        <v>23535764</v>
      </c>
      <c r="B40">
        <f>VLOOKUP(A40,BASE!A:A,1,0)</f>
        <v>23535764</v>
      </c>
      <c r="C40">
        <v>1</v>
      </c>
      <c r="D40">
        <v>1</v>
      </c>
      <c r="E40" t="s">
        <v>1122</v>
      </c>
      <c r="F40" t="s">
        <v>433</v>
      </c>
      <c r="G40" t="s">
        <v>539</v>
      </c>
      <c r="H40" t="s">
        <v>501</v>
      </c>
      <c r="I40" t="s">
        <v>501</v>
      </c>
      <c r="J40" t="s">
        <v>161</v>
      </c>
      <c r="K40" t="s">
        <v>161</v>
      </c>
      <c r="L40" t="s">
        <v>435</v>
      </c>
      <c r="M40" t="s">
        <v>161</v>
      </c>
      <c r="N40" t="s">
        <v>436</v>
      </c>
      <c r="O40" s="23">
        <v>45910.497569444444</v>
      </c>
      <c r="P40" t="s">
        <v>161</v>
      </c>
      <c r="Q40" s="24">
        <v>45910</v>
      </c>
      <c r="R40" s="25">
        <v>0</v>
      </c>
      <c r="S40" s="23">
        <v>45910.497604166667</v>
      </c>
      <c r="T40" t="s">
        <v>1721</v>
      </c>
      <c r="U40" t="s">
        <v>437</v>
      </c>
      <c r="V40">
        <v>71294005</v>
      </c>
      <c r="W40" t="s">
        <v>540</v>
      </c>
      <c r="X40" t="s">
        <v>161</v>
      </c>
      <c r="Y40" t="s">
        <v>1123</v>
      </c>
      <c r="Z40" t="s">
        <v>161</v>
      </c>
      <c r="AA40" t="s">
        <v>161</v>
      </c>
      <c r="AB40" t="s">
        <v>161</v>
      </c>
      <c r="AC40">
        <v>3014751421</v>
      </c>
      <c r="AD40" t="s">
        <v>440</v>
      </c>
      <c r="AE40" t="s">
        <v>163</v>
      </c>
      <c r="AF40">
        <v>3</v>
      </c>
      <c r="AG40" t="s">
        <v>161</v>
      </c>
      <c r="AH40" t="s">
        <v>161</v>
      </c>
      <c r="AI40" t="s">
        <v>161</v>
      </c>
      <c r="AJ40" t="s">
        <v>446</v>
      </c>
      <c r="AK40" t="s">
        <v>541</v>
      </c>
      <c r="AL40" t="s">
        <v>24</v>
      </c>
      <c r="AM40" t="s">
        <v>161</v>
      </c>
      <c r="AN40" t="s">
        <v>161</v>
      </c>
      <c r="AO40" t="s">
        <v>161</v>
      </c>
      <c r="AP40" t="s">
        <v>161</v>
      </c>
      <c r="AQ40" t="s">
        <v>161</v>
      </c>
      <c r="AR40" t="s">
        <v>161</v>
      </c>
      <c r="AS40" t="s">
        <v>161</v>
      </c>
      <c r="AT40" t="s">
        <v>161</v>
      </c>
      <c r="AU40" t="s">
        <v>161</v>
      </c>
      <c r="AV40" t="s">
        <v>161</v>
      </c>
      <c r="AW40" t="s">
        <v>1124</v>
      </c>
      <c r="AX40" t="s">
        <v>161</v>
      </c>
      <c r="AY40" t="s">
        <v>161</v>
      </c>
      <c r="AZ40" t="s">
        <v>161</v>
      </c>
      <c r="BA40" t="s">
        <v>161</v>
      </c>
    </row>
    <row r="41" spans="1:53" hidden="1" x14ac:dyDescent="0.25">
      <c r="A41">
        <v>23534487</v>
      </c>
      <c r="B41">
        <f>VLOOKUP(A41,BASE!A:A,1,0)</f>
        <v>23534487</v>
      </c>
      <c r="C41">
        <v>1</v>
      </c>
      <c r="D41">
        <v>1</v>
      </c>
      <c r="E41" t="s">
        <v>1125</v>
      </c>
      <c r="F41" t="s">
        <v>433</v>
      </c>
      <c r="G41" t="s">
        <v>1126</v>
      </c>
      <c r="H41" t="s">
        <v>460</v>
      </c>
      <c r="I41" t="s">
        <v>460</v>
      </c>
      <c r="J41" t="s">
        <v>161</v>
      </c>
      <c r="K41" t="s">
        <v>161</v>
      </c>
      <c r="L41" t="s">
        <v>435</v>
      </c>
      <c r="M41" t="s">
        <v>161</v>
      </c>
      <c r="N41" t="s">
        <v>436</v>
      </c>
      <c r="O41" s="23">
        <v>45909.304432870369</v>
      </c>
      <c r="P41" t="s">
        <v>161</v>
      </c>
      <c r="Q41" s="24">
        <v>45909</v>
      </c>
      <c r="R41" s="25">
        <v>0</v>
      </c>
      <c r="S41" s="23">
        <v>45909.304456018515</v>
      </c>
      <c r="T41" t="s">
        <v>1722</v>
      </c>
      <c r="U41" t="s">
        <v>161</v>
      </c>
      <c r="V41">
        <v>890904996</v>
      </c>
      <c r="W41" t="s">
        <v>161</v>
      </c>
      <c r="X41">
        <v>4444115</v>
      </c>
      <c r="Y41" t="s">
        <v>461</v>
      </c>
      <c r="Z41">
        <v>0</v>
      </c>
      <c r="AA41">
        <v>0</v>
      </c>
      <c r="AB41">
        <v>4444115</v>
      </c>
      <c r="AC41">
        <v>3017555897</v>
      </c>
      <c r="AD41" t="s">
        <v>440</v>
      </c>
      <c r="AE41" t="s">
        <v>163</v>
      </c>
      <c r="AF41">
        <v>3</v>
      </c>
      <c r="AG41" t="s">
        <v>161</v>
      </c>
      <c r="AH41" t="s">
        <v>161</v>
      </c>
      <c r="AI41" t="s">
        <v>161</v>
      </c>
      <c r="AJ41" t="s">
        <v>450</v>
      </c>
      <c r="AK41" t="s">
        <v>462</v>
      </c>
      <c r="AL41" t="s">
        <v>24</v>
      </c>
      <c r="AM41" t="s">
        <v>161</v>
      </c>
      <c r="AN41" t="s">
        <v>161</v>
      </c>
      <c r="AO41" t="s">
        <v>161</v>
      </c>
      <c r="AP41" t="s">
        <v>161</v>
      </c>
      <c r="AQ41" t="s">
        <v>161</v>
      </c>
      <c r="AR41" t="s">
        <v>161</v>
      </c>
      <c r="AS41" t="s">
        <v>161</v>
      </c>
      <c r="AT41" t="s">
        <v>161</v>
      </c>
      <c r="AU41" t="s">
        <v>161</v>
      </c>
      <c r="AV41" t="s">
        <v>161</v>
      </c>
      <c r="AW41" t="s">
        <v>1127</v>
      </c>
      <c r="AX41" t="s">
        <v>161</v>
      </c>
      <c r="AY41" t="s">
        <v>161</v>
      </c>
      <c r="AZ41" t="s">
        <v>161</v>
      </c>
      <c r="BA41" t="s">
        <v>161</v>
      </c>
    </row>
    <row r="42" spans="1:53" hidden="1" x14ac:dyDescent="0.25">
      <c r="A42">
        <v>23534812</v>
      </c>
      <c r="B42">
        <f>VLOOKUP(A42,BASE!A:A,1,0)</f>
        <v>23534812</v>
      </c>
      <c r="C42">
        <v>1</v>
      </c>
      <c r="D42">
        <v>1</v>
      </c>
      <c r="E42" t="s">
        <v>1128</v>
      </c>
      <c r="F42" t="s">
        <v>433</v>
      </c>
      <c r="G42" t="s">
        <v>1129</v>
      </c>
      <c r="H42" t="s">
        <v>460</v>
      </c>
      <c r="I42" t="s">
        <v>460</v>
      </c>
      <c r="J42" t="s">
        <v>161</v>
      </c>
      <c r="K42" t="s">
        <v>161</v>
      </c>
      <c r="L42" t="s">
        <v>435</v>
      </c>
      <c r="M42" t="s">
        <v>161</v>
      </c>
      <c r="N42" t="s">
        <v>436</v>
      </c>
      <c r="O42" s="23">
        <v>45909.524791666663</v>
      </c>
      <c r="P42" t="s">
        <v>161</v>
      </c>
      <c r="Q42" s="24">
        <v>45909</v>
      </c>
      <c r="R42" s="25">
        <v>0</v>
      </c>
      <c r="S42" s="23">
        <v>45909.524826388886</v>
      </c>
      <c r="T42" t="s">
        <v>1723</v>
      </c>
      <c r="U42" t="s">
        <v>1048</v>
      </c>
      <c r="V42">
        <v>1036653859</v>
      </c>
      <c r="W42" t="s">
        <v>463</v>
      </c>
      <c r="X42" t="s">
        <v>161</v>
      </c>
      <c r="Y42" t="s">
        <v>161</v>
      </c>
      <c r="Z42" t="s">
        <v>161</v>
      </c>
      <c r="AA42" t="s">
        <v>161</v>
      </c>
      <c r="AB42" t="s">
        <v>161</v>
      </c>
      <c r="AC42">
        <v>3107483175</v>
      </c>
      <c r="AD42" t="s">
        <v>440</v>
      </c>
      <c r="AE42" t="s">
        <v>163</v>
      </c>
      <c r="AF42">
        <v>6</v>
      </c>
      <c r="AG42" t="s">
        <v>161</v>
      </c>
      <c r="AH42" t="s">
        <v>161</v>
      </c>
      <c r="AI42" t="s">
        <v>161</v>
      </c>
      <c r="AJ42" t="s">
        <v>464</v>
      </c>
      <c r="AK42" t="s">
        <v>465</v>
      </c>
      <c r="AL42" t="s">
        <v>24</v>
      </c>
      <c r="AM42" t="s">
        <v>161</v>
      </c>
      <c r="AN42" t="s">
        <v>161</v>
      </c>
      <c r="AO42" t="s">
        <v>161</v>
      </c>
      <c r="AP42" t="s">
        <v>161</v>
      </c>
      <c r="AQ42" t="s">
        <v>161</v>
      </c>
      <c r="AR42" t="s">
        <v>161</v>
      </c>
      <c r="AS42" t="s">
        <v>161</v>
      </c>
      <c r="AT42" t="s">
        <v>442</v>
      </c>
      <c r="AU42" t="s">
        <v>443</v>
      </c>
      <c r="AV42" t="s">
        <v>444</v>
      </c>
      <c r="AW42" t="s">
        <v>1130</v>
      </c>
      <c r="AX42" t="s">
        <v>161</v>
      </c>
      <c r="AY42" t="s">
        <v>161</v>
      </c>
      <c r="AZ42" t="s">
        <v>161</v>
      </c>
      <c r="BA42" t="s">
        <v>161</v>
      </c>
    </row>
    <row r="43" spans="1:53" hidden="1" x14ac:dyDescent="0.25">
      <c r="A43">
        <v>23539296</v>
      </c>
      <c r="B43">
        <f>VLOOKUP(A43,BASE!A:A,1,0)</f>
        <v>23539296</v>
      </c>
      <c r="C43">
        <v>1</v>
      </c>
      <c r="D43">
        <v>1</v>
      </c>
      <c r="E43" t="s">
        <v>1131</v>
      </c>
      <c r="F43" t="s">
        <v>433</v>
      </c>
      <c r="G43" t="s">
        <v>1132</v>
      </c>
      <c r="H43" t="s">
        <v>460</v>
      </c>
      <c r="I43" t="s">
        <v>460</v>
      </c>
      <c r="J43" t="s">
        <v>161</v>
      </c>
      <c r="K43" t="s">
        <v>161</v>
      </c>
      <c r="L43" t="s">
        <v>435</v>
      </c>
      <c r="M43" t="s">
        <v>161</v>
      </c>
      <c r="N43" t="s">
        <v>436</v>
      </c>
      <c r="O43" s="23">
        <v>45915.424062500002</v>
      </c>
      <c r="P43" t="s">
        <v>161</v>
      </c>
      <c r="Q43" s="24">
        <v>45915</v>
      </c>
      <c r="R43" s="25">
        <v>0</v>
      </c>
      <c r="S43" s="23">
        <v>45915.424097222225</v>
      </c>
      <c r="T43" t="s">
        <v>1724</v>
      </c>
      <c r="U43" t="s">
        <v>437</v>
      </c>
      <c r="V43">
        <v>71629275</v>
      </c>
      <c r="W43" t="s">
        <v>733</v>
      </c>
      <c r="X43" t="s">
        <v>161</v>
      </c>
      <c r="Y43" t="s">
        <v>161</v>
      </c>
      <c r="Z43" t="s">
        <v>161</v>
      </c>
      <c r="AA43" t="s">
        <v>161</v>
      </c>
      <c r="AB43" t="s">
        <v>161</v>
      </c>
      <c r="AC43">
        <v>3007406984</v>
      </c>
      <c r="AD43" t="s">
        <v>440</v>
      </c>
      <c r="AE43" t="s">
        <v>163</v>
      </c>
      <c r="AF43">
        <v>3</v>
      </c>
      <c r="AG43" t="s">
        <v>161</v>
      </c>
      <c r="AH43" t="s">
        <v>161</v>
      </c>
      <c r="AI43" t="s">
        <v>161</v>
      </c>
      <c r="AJ43" t="s">
        <v>446</v>
      </c>
      <c r="AK43" t="s">
        <v>161</v>
      </c>
      <c r="AL43" t="s">
        <v>24</v>
      </c>
      <c r="AM43" t="s">
        <v>161</v>
      </c>
      <c r="AN43" t="s">
        <v>161</v>
      </c>
      <c r="AO43" t="s">
        <v>161</v>
      </c>
      <c r="AP43" t="s">
        <v>161</v>
      </c>
      <c r="AQ43" t="s">
        <v>161</v>
      </c>
      <c r="AR43" t="s">
        <v>161</v>
      </c>
      <c r="AS43" t="s">
        <v>161</v>
      </c>
      <c r="AT43" t="s">
        <v>442</v>
      </c>
      <c r="AU43" t="s">
        <v>443</v>
      </c>
      <c r="AV43" t="s">
        <v>444</v>
      </c>
      <c r="AW43" t="s">
        <v>1133</v>
      </c>
      <c r="AX43" t="s">
        <v>161</v>
      </c>
      <c r="AY43" t="s">
        <v>161</v>
      </c>
      <c r="AZ43" t="s">
        <v>161</v>
      </c>
      <c r="BA43" t="s">
        <v>161</v>
      </c>
    </row>
    <row r="44" spans="1:53" hidden="1" x14ac:dyDescent="0.25">
      <c r="A44">
        <v>23541191</v>
      </c>
      <c r="B44">
        <f>VLOOKUP(A44,BASE!A:A,1,0)</f>
        <v>23541191</v>
      </c>
      <c r="C44">
        <v>1</v>
      </c>
      <c r="D44">
        <v>1</v>
      </c>
      <c r="E44" t="s">
        <v>1134</v>
      </c>
      <c r="F44" t="s">
        <v>433</v>
      </c>
      <c r="G44" t="s">
        <v>1135</v>
      </c>
      <c r="H44" t="s">
        <v>460</v>
      </c>
      <c r="I44" t="s">
        <v>460</v>
      </c>
      <c r="J44" t="s">
        <v>161</v>
      </c>
      <c r="K44" t="s">
        <v>161</v>
      </c>
      <c r="L44" t="s">
        <v>435</v>
      </c>
      <c r="M44" t="s">
        <v>161</v>
      </c>
      <c r="N44" t="s">
        <v>436</v>
      </c>
      <c r="O44" s="23">
        <v>45917.33011574074</v>
      </c>
      <c r="P44" t="s">
        <v>161</v>
      </c>
      <c r="Q44" s="24">
        <v>45917</v>
      </c>
      <c r="R44" s="25">
        <v>0</v>
      </c>
      <c r="S44" s="23">
        <v>45917.330150462964</v>
      </c>
      <c r="T44" t="s">
        <v>1468</v>
      </c>
      <c r="U44">
        <v>1</v>
      </c>
      <c r="V44">
        <v>1037583187</v>
      </c>
      <c r="W44" t="s">
        <v>940</v>
      </c>
      <c r="X44">
        <v>4089665</v>
      </c>
      <c r="Y44" t="s">
        <v>1136</v>
      </c>
      <c r="Z44" t="s">
        <v>161</v>
      </c>
      <c r="AA44" t="s">
        <v>161</v>
      </c>
      <c r="AB44">
        <v>4089665</v>
      </c>
      <c r="AC44">
        <v>3164821047</v>
      </c>
      <c r="AD44" t="s">
        <v>440</v>
      </c>
      <c r="AE44" t="s">
        <v>163</v>
      </c>
      <c r="AF44">
        <v>4</v>
      </c>
      <c r="AG44" t="s">
        <v>161</v>
      </c>
      <c r="AH44" t="s">
        <v>161</v>
      </c>
      <c r="AI44" t="s">
        <v>161</v>
      </c>
      <c r="AJ44" t="s">
        <v>464</v>
      </c>
      <c r="AK44" t="s">
        <v>941</v>
      </c>
      <c r="AL44" t="s">
        <v>24</v>
      </c>
      <c r="AM44" t="s">
        <v>161</v>
      </c>
      <c r="AN44" t="s">
        <v>161</v>
      </c>
      <c r="AO44" t="s">
        <v>161</v>
      </c>
      <c r="AP44" t="s">
        <v>161</v>
      </c>
      <c r="AQ44" t="s">
        <v>161</v>
      </c>
      <c r="AR44" t="s">
        <v>161</v>
      </c>
      <c r="AS44" t="s">
        <v>161</v>
      </c>
      <c r="AT44" t="s">
        <v>442</v>
      </c>
      <c r="AU44" t="s">
        <v>443</v>
      </c>
      <c r="AV44" t="s">
        <v>444</v>
      </c>
      <c r="AW44" t="s">
        <v>1137</v>
      </c>
      <c r="AX44" t="s">
        <v>161</v>
      </c>
      <c r="AY44" t="s">
        <v>161</v>
      </c>
      <c r="AZ44" t="s">
        <v>161</v>
      </c>
      <c r="BA44" t="s">
        <v>161</v>
      </c>
    </row>
    <row r="45" spans="1:53" hidden="1" x14ac:dyDescent="0.25">
      <c r="A45">
        <v>23541251</v>
      </c>
      <c r="B45">
        <f>VLOOKUP(A45,BASE!A:A,1,0)</f>
        <v>23541251</v>
      </c>
      <c r="C45">
        <v>1</v>
      </c>
      <c r="D45">
        <v>1</v>
      </c>
      <c r="E45" t="s">
        <v>1138</v>
      </c>
      <c r="F45" t="s">
        <v>433</v>
      </c>
      <c r="G45" t="s">
        <v>1139</v>
      </c>
      <c r="H45" t="s">
        <v>460</v>
      </c>
      <c r="I45" t="s">
        <v>460</v>
      </c>
      <c r="J45" t="s">
        <v>161</v>
      </c>
      <c r="K45" t="s">
        <v>161</v>
      </c>
      <c r="L45" t="s">
        <v>435</v>
      </c>
      <c r="M45" t="s">
        <v>161</v>
      </c>
      <c r="N45" t="s">
        <v>436</v>
      </c>
      <c r="O45" s="23">
        <v>45917.372337962966</v>
      </c>
      <c r="P45" t="s">
        <v>161</v>
      </c>
      <c r="Q45" s="24">
        <v>45917</v>
      </c>
      <c r="R45" s="25">
        <v>0</v>
      </c>
      <c r="S45" s="23">
        <v>45917.372430555559</v>
      </c>
      <c r="T45" t="s">
        <v>1462</v>
      </c>
      <c r="U45" t="s">
        <v>437</v>
      </c>
      <c r="V45">
        <v>98565091</v>
      </c>
      <c r="W45" t="s">
        <v>942</v>
      </c>
      <c r="X45" t="s">
        <v>161</v>
      </c>
      <c r="Y45" t="s">
        <v>161</v>
      </c>
      <c r="Z45" t="s">
        <v>161</v>
      </c>
      <c r="AA45" t="s">
        <v>161</v>
      </c>
      <c r="AB45" t="s">
        <v>161</v>
      </c>
      <c r="AC45">
        <v>3017072701</v>
      </c>
      <c r="AD45" t="s">
        <v>440</v>
      </c>
      <c r="AE45" t="s">
        <v>163</v>
      </c>
      <c r="AF45">
        <v>0</v>
      </c>
      <c r="AG45" t="s">
        <v>161</v>
      </c>
      <c r="AH45" t="s">
        <v>161</v>
      </c>
      <c r="AI45" t="s">
        <v>161</v>
      </c>
      <c r="AJ45" t="s">
        <v>464</v>
      </c>
      <c r="AK45" t="s">
        <v>943</v>
      </c>
      <c r="AL45" t="s">
        <v>24</v>
      </c>
      <c r="AM45" t="s">
        <v>161</v>
      </c>
      <c r="AN45" t="s">
        <v>161</v>
      </c>
      <c r="AO45" t="s">
        <v>161</v>
      </c>
      <c r="AP45" t="s">
        <v>161</v>
      </c>
      <c r="AQ45" t="s">
        <v>161</v>
      </c>
      <c r="AR45" t="s">
        <v>161</v>
      </c>
      <c r="AS45" t="s">
        <v>161</v>
      </c>
      <c r="AT45" t="s">
        <v>442</v>
      </c>
      <c r="AU45" t="s">
        <v>443</v>
      </c>
      <c r="AV45" t="s">
        <v>444</v>
      </c>
      <c r="AW45" t="s">
        <v>1140</v>
      </c>
      <c r="AX45" t="s">
        <v>161</v>
      </c>
      <c r="AY45" t="s">
        <v>161</v>
      </c>
      <c r="AZ45" t="s">
        <v>161</v>
      </c>
      <c r="BA45" t="s">
        <v>161</v>
      </c>
    </row>
    <row r="46" spans="1:53" hidden="1" x14ac:dyDescent="0.25">
      <c r="A46">
        <v>23539746</v>
      </c>
      <c r="B46">
        <f>VLOOKUP(A46,BASE!A:A,1,0)</f>
        <v>23539746</v>
      </c>
      <c r="C46">
        <v>1</v>
      </c>
      <c r="D46">
        <v>1</v>
      </c>
      <c r="E46" t="s">
        <v>1141</v>
      </c>
      <c r="F46" t="s">
        <v>433</v>
      </c>
      <c r="G46" t="s">
        <v>1142</v>
      </c>
      <c r="H46" t="s">
        <v>460</v>
      </c>
      <c r="I46" t="s">
        <v>460</v>
      </c>
      <c r="J46" t="s">
        <v>161</v>
      </c>
      <c r="K46" t="s">
        <v>161</v>
      </c>
      <c r="L46" t="s">
        <v>435</v>
      </c>
      <c r="M46" t="s">
        <v>161</v>
      </c>
      <c r="N46" t="s">
        <v>436</v>
      </c>
      <c r="O46" s="23">
        <v>45915.637766203705</v>
      </c>
      <c r="P46" t="s">
        <v>161</v>
      </c>
      <c r="Q46" s="24">
        <v>45916</v>
      </c>
      <c r="R46" s="25">
        <v>0</v>
      </c>
      <c r="S46" s="23">
        <v>45915.637800925928</v>
      </c>
      <c r="T46" t="s">
        <v>1725</v>
      </c>
      <c r="U46" t="s">
        <v>437</v>
      </c>
      <c r="V46">
        <v>16368503</v>
      </c>
      <c r="W46" t="s">
        <v>821</v>
      </c>
      <c r="X46" t="s">
        <v>161</v>
      </c>
      <c r="Y46" t="s">
        <v>161</v>
      </c>
      <c r="Z46" t="s">
        <v>161</v>
      </c>
      <c r="AA46" t="s">
        <v>161</v>
      </c>
      <c r="AB46">
        <v>3222120</v>
      </c>
      <c r="AC46">
        <v>3216367553</v>
      </c>
      <c r="AD46" t="s">
        <v>440</v>
      </c>
      <c r="AE46" t="s">
        <v>163</v>
      </c>
      <c r="AF46">
        <v>6</v>
      </c>
      <c r="AG46" t="s">
        <v>161</v>
      </c>
      <c r="AH46" t="s">
        <v>161</v>
      </c>
      <c r="AI46" t="s">
        <v>161</v>
      </c>
      <c r="AJ46" t="s">
        <v>161</v>
      </c>
      <c r="AK46" t="s">
        <v>822</v>
      </c>
      <c r="AL46" t="s">
        <v>24</v>
      </c>
      <c r="AM46" t="s">
        <v>161</v>
      </c>
      <c r="AN46" t="s">
        <v>161</v>
      </c>
      <c r="AO46" t="s">
        <v>161</v>
      </c>
      <c r="AP46" t="s">
        <v>161</v>
      </c>
      <c r="AQ46" t="s">
        <v>161</v>
      </c>
      <c r="AR46" t="s">
        <v>161</v>
      </c>
      <c r="AS46" t="s">
        <v>161</v>
      </c>
      <c r="AT46" t="s">
        <v>161</v>
      </c>
      <c r="AU46" t="s">
        <v>161</v>
      </c>
      <c r="AV46" t="s">
        <v>161</v>
      </c>
      <c r="AW46" t="s">
        <v>1143</v>
      </c>
      <c r="AX46" t="s">
        <v>161</v>
      </c>
      <c r="AY46" t="s">
        <v>161</v>
      </c>
      <c r="AZ46" t="s">
        <v>161</v>
      </c>
      <c r="BA46" t="s">
        <v>161</v>
      </c>
    </row>
    <row r="47" spans="1:53" hidden="1" x14ac:dyDescent="0.25">
      <c r="A47">
        <v>23541183</v>
      </c>
      <c r="B47">
        <f>VLOOKUP(A47,BASE!A:A,1,0)</f>
        <v>23541183</v>
      </c>
      <c r="C47">
        <v>1</v>
      </c>
      <c r="D47">
        <v>1</v>
      </c>
      <c r="E47" t="s">
        <v>1144</v>
      </c>
      <c r="F47" t="s">
        <v>433</v>
      </c>
      <c r="G47" t="s">
        <v>1145</v>
      </c>
      <c r="H47" t="s">
        <v>460</v>
      </c>
      <c r="I47" t="s">
        <v>460</v>
      </c>
      <c r="J47" t="s">
        <v>161</v>
      </c>
      <c r="K47" t="s">
        <v>161</v>
      </c>
      <c r="L47" t="s">
        <v>435</v>
      </c>
      <c r="M47" t="s">
        <v>161</v>
      </c>
      <c r="N47" t="s">
        <v>436</v>
      </c>
      <c r="O47" s="23">
        <v>45917.323379629626</v>
      </c>
      <c r="P47" t="s">
        <v>161</v>
      </c>
      <c r="Q47" s="24">
        <v>45917</v>
      </c>
      <c r="R47" s="25">
        <v>0</v>
      </c>
      <c r="S47" s="23">
        <v>45917.323437500003</v>
      </c>
      <c r="T47" t="s">
        <v>1468</v>
      </c>
      <c r="U47">
        <v>1</v>
      </c>
      <c r="V47">
        <v>1037650332</v>
      </c>
      <c r="W47" t="s">
        <v>944</v>
      </c>
      <c r="X47" t="s">
        <v>161</v>
      </c>
      <c r="Y47" t="s">
        <v>161</v>
      </c>
      <c r="Z47" t="s">
        <v>161</v>
      </c>
      <c r="AA47" t="s">
        <v>161</v>
      </c>
      <c r="AB47">
        <v>4449624</v>
      </c>
      <c r="AC47">
        <v>3136185338</v>
      </c>
      <c r="AD47" t="s">
        <v>440</v>
      </c>
      <c r="AE47" t="s">
        <v>163</v>
      </c>
      <c r="AF47">
        <v>6</v>
      </c>
      <c r="AG47" t="s">
        <v>161</v>
      </c>
      <c r="AH47" t="s">
        <v>161</v>
      </c>
      <c r="AI47" t="s">
        <v>161</v>
      </c>
      <c r="AJ47" t="s">
        <v>446</v>
      </c>
      <c r="AK47" t="s">
        <v>945</v>
      </c>
      <c r="AL47" t="s">
        <v>24</v>
      </c>
      <c r="AM47" t="s">
        <v>161</v>
      </c>
      <c r="AN47" t="s">
        <v>161</v>
      </c>
      <c r="AO47" t="s">
        <v>161</v>
      </c>
      <c r="AP47" t="s">
        <v>161</v>
      </c>
      <c r="AQ47" t="s">
        <v>161</v>
      </c>
      <c r="AR47" t="s">
        <v>161</v>
      </c>
      <c r="AS47" t="s">
        <v>161</v>
      </c>
      <c r="AT47" t="s">
        <v>442</v>
      </c>
      <c r="AU47" t="s">
        <v>443</v>
      </c>
      <c r="AV47" t="s">
        <v>444</v>
      </c>
      <c r="AW47" t="s">
        <v>1146</v>
      </c>
      <c r="AX47" t="s">
        <v>161</v>
      </c>
      <c r="AY47" t="s">
        <v>161</v>
      </c>
      <c r="AZ47" t="s">
        <v>161</v>
      </c>
      <c r="BA47" t="s">
        <v>161</v>
      </c>
    </row>
    <row r="48" spans="1:53" hidden="1" x14ac:dyDescent="0.25">
      <c r="A48">
        <v>23539971</v>
      </c>
      <c r="B48">
        <f>VLOOKUP(A48,BASE!A:A,1,0)</f>
        <v>23539971</v>
      </c>
      <c r="C48">
        <v>1</v>
      </c>
      <c r="D48">
        <v>1</v>
      </c>
      <c r="E48" t="s">
        <v>1147</v>
      </c>
      <c r="F48" t="s">
        <v>433</v>
      </c>
      <c r="G48" t="s">
        <v>1148</v>
      </c>
      <c r="H48" t="s">
        <v>460</v>
      </c>
      <c r="I48" t="s">
        <v>460</v>
      </c>
      <c r="J48" t="s">
        <v>161</v>
      </c>
      <c r="K48" t="s">
        <v>161</v>
      </c>
      <c r="L48" t="s">
        <v>435</v>
      </c>
      <c r="M48" t="s">
        <v>161</v>
      </c>
      <c r="N48" t="s">
        <v>436</v>
      </c>
      <c r="O48" s="23">
        <v>45915.760428240741</v>
      </c>
      <c r="P48" t="s">
        <v>161</v>
      </c>
      <c r="Q48" s="24">
        <v>45916</v>
      </c>
      <c r="R48" s="25">
        <v>0</v>
      </c>
      <c r="S48" s="23">
        <v>45915.760451388887</v>
      </c>
      <c r="T48" t="s">
        <v>1726</v>
      </c>
      <c r="U48" t="s">
        <v>437</v>
      </c>
      <c r="V48">
        <v>71616091</v>
      </c>
      <c r="W48" t="s">
        <v>823</v>
      </c>
      <c r="X48" t="s">
        <v>161</v>
      </c>
      <c r="Y48" t="s">
        <v>161</v>
      </c>
      <c r="Z48">
        <v>0</v>
      </c>
      <c r="AA48">
        <v>0</v>
      </c>
      <c r="AB48">
        <v>2812195</v>
      </c>
      <c r="AC48">
        <v>3058584941</v>
      </c>
      <c r="AD48" t="s">
        <v>440</v>
      </c>
      <c r="AE48" t="s">
        <v>163</v>
      </c>
      <c r="AF48">
        <v>4</v>
      </c>
      <c r="AG48" t="s">
        <v>161</v>
      </c>
      <c r="AH48" t="s">
        <v>161</v>
      </c>
      <c r="AI48" t="s">
        <v>161</v>
      </c>
      <c r="AJ48" t="s">
        <v>464</v>
      </c>
      <c r="AK48" t="s">
        <v>824</v>
      </c>
      <c r="AL48" t="s">
        <v>24</v>
      </c>
      <c r="AM48" t="s">
        <v>161</v>
      </c>
      <c r="AN48" t="s">
        <v>161</v>
      </c>
      <c r="AO48" t="s">
        <v>161</v>
      </c>
      <c r="AP48" t="s">
        <v>161</v>
      </c>
      <c r="AQ48" t="s">
        <v>161</v>
      </c>
      <c r="AR48" t="s">
        <v>161</v>
      </c>
      <c r="AS48" t="s">
        <v>161</v>
      </c>
      <c r="AT48" t="s">
        <v>161</v>
      </c>
      <c r="AU48" t="s">
        <v>161</v>
      </c>
      <c r="AV48" t="s">
        <v>161</v>
      </c>
      <c r="AW48" t="s">
        <v>1149</v>
      </c>
      <c r="AX48" t="s">
        <v>161</v>
      </c>
      <c r="AY48" t="s">
        <v>161</v>
      </c>
      <c r="AZ48" t="s">
        <v>161</v>
      </c>
      <c r="BA48" t="s">
        <v>161</v>
      </c>
    </row>
    <row r="49" spans="1:53" hidden="1" x14ac:dyDescent="0.25">
      <c r="A49">
        <v>23539843</v>
      </c>
      <c r="B49">
        <f>VLOOKUP(A49,BASE!A:A,1,0)</f>
        <v>23539843</v>
      </c>
      <c r="C49">
        <v>1</v>
      </c>
      <c r="D49">
        <v>1</v>
      </c>
      <c r="E49" t="s">
        <v>1150</v>
      </c>
      <c r="F49" t="s">
        <v>433</v>
      </c>
      <c r="G49" t="s">
        <v>825</v>
      </c>
      <c r="H49" t="s">
        <v>460</v>
      </c>
      <c r="I49" t="s">
        <v>460</v>
      </c>
      <c r="J49" t="s">
        <v>161</v>
      </c>
      <c r="K49" t="s">
        <v>161</v>
      </c>
      <c r="L49" t="s">
        <v>435</v>
      </c>
      <c r="M49" t="s">
        <v>161</v>
      </c>
      <c r="N49" t="s">
        <v>436</v>
      </c>
      <c r="O49" s="23">
        <v>45915.685439814813</v>
      </c>
      <c r="P49" t="s">
        <v>161</v>
      </c>
      <c r="Q49" s="24">
        <v>45916</v>
      </c>
      <c r="R49" s="25">
        <v>0</v>
      </c>
      <c r="S49" s="23">
        <v>45915.685486111113</v>
      </c>
      <c r="T49" t="s">
        <v>1727</v>
      </c>
      <c r="U49" t="s">
        <v>437</v>
      </c>
      <c r="V49">
        <v>98530273</v>
      </c>
      <c r="W49" t="s">
        <v>826</v>
      </c>
      <c r="X49">
        <v>2869276</v>
      </c>
      <c r="Y49" t="s">
        <v>161</v>
      </c>
      <c r="Z49">
        <v>1.030434393E+17</v>
      </c>
      <c r="AA49" t="s">
        <v>1056</v>
      </c>
      <c r="AB49">
        <v>2869276</v>
      </c>
      <c r="AC49">
        <v>3017375950</v>
      </c>
      <c r="AD49" t="s">
        <v>440</v>
      </c>
      <c r="AE49" t="s">
        <v>163</v>
      </c>
      <c r="AF49">
        <v>3</v>
      </c>
      <c r="AG49" t="s">
        <v>161</v>
      </c>
      <c r="AH49" t="s">
        <v>161</v>
      </c>
      <c r="AI49" t="s">
        <v>161</v>
      </c>
      <c r="AJ49" t="s">
        <v>446</v>
      </c>
      <c r="AK49" t="s">
        <v>827</v>
      </c>
      <c r="AL49" t="s">
        <v>24</v>
      </c>
      <c r="AM49" t="s">
        <v>161</v>
      </c>
      <c r="AN49" t="s">
        <v>161</v>
      </c>
      <c r="AO49" t="s">
        <v>161</v>
      </c>
      <c r="AP49" t="s">
        <v>161</v>
      </c>
      <c r="AQ49" t="s">
        <v>161</v>
      </c>
      <c r="AR49" t="s">
        <v>161</v>
      </c>
      <c r="AS49" t="s">
        <v>161</v>
      </c>
      <c r="AT49" t="s">
        <v>161</v>
      </c>
      <c r="AU49" t="s">
        <v>161</v>
      </c>
      <c r="AV49" t="s">
        <v>161</v>
      </c>
      <c r="AW49" t="s">
        <v>1151</v>
      </c>
      <c r="AX49" t="s">
        <v>161</v>
      </c>
      <c r="AY49" t="s">
        <v>161</v>
      </c>
      <c r="AZ49" t="s">
        <v>161</v>
      </c>
      <c r="BA49" t="s">
        <v>161</v>
      </c>
    </row>
    <row r="50" spans="1:53" hidden="1" x14ac:dyDescent="0.25">
      <c r="A50">
        <v>23541023</v>
      </c>
      <c r="B50">
        <f>VLOOKUP(A50,BASE!A:A,1,0)</f>
        <v>23541023</v>
      </c>
      <c r="C50">
        <v>1</v>
      </c>
      <c r="D50">
        <v>1</v>
      </c>
      <c r="E50" t="s">
        <v>1152</v>
      </c>
      <c r="F50" t="s">
        <v>433</v>
      </c>
      <c r="G50" t="s">
        <v>1153</v>
      </c>
      <c r="H50" t="s">
        <v>460</v>
      </c>
      <c r="I50" t="s">
        <v>460</v>
      </c>
      <c r="J50" t="s">
        <v>161</v>
      </c>
      <c r="K50" t="s">
        <v>161</v>
      </c>
      <c r="L50" t="s">
        <v>435</v>
      </c>
      <c r="M50" t="s">
        <v>161</v>
      </c>
      <c r="N50" t="s">
        <v>436</v>
      </c>
      <c r="O50" s="23">
        <v>45916.658009259256</v>
      </c>
      <c r="P50" t="s">
        <v>161</v>
      </c>
      <c r="Q50" s="24">
        <v>45917</v>
      </c>
      <c r="R50" s="25">
        <v>0</v>
      </c>
      <c r="S50" s="23">
        <v>45916.658043981479</v>
      </c>
      <c r="T50" t="s">
        <v>1728</v>
      </c>
      <c r="U50" t="s">
        <v>437</v>
      </c>
      <c r="V50">
        <v>70505508</v>
      </c>
      <c r="W50" t="s">
        <v>946</v>
      </c>
      <c r="X50" t="s">
        <v>161</v>
      </c>
      <c r="Y50" t="s">
        <v>161</v>
      </c>
      <c r="Z50" t="s">
        <v>161</v>
      </c>
      <c r="AA50" t="s">
        <v>161</v>
      </c>
      <c r="AB50" t="s">
        <v>161</v>
      </c>
      <c r="AC50">
        <v>3044246784</v>
      </c>
      <c r="AD50" t="s">
        <v>440</v>
      </c>
      <c r="AE50" t="s">
        <v>163</v>
      </c>
      <c r="AF50">
        <v>2</v>
      </c>
      <c r="AG50" t="s">
        <v>161</v>
      </c>
      <c r="AH50" t="s">
        <v>161</v>
      </c>
      <c r="AI50" t="s">
        <v>161</v>
      </c>
      <c r="AJ50" t="s">
        <v>446</v>
      </c>
      <c r="AK50" t="s">
        <v>947</v>
      </c>
      <c r="AL50" t="s">
        <v>24</v>
      </c>
      <c r="AM50" t="s">
        <v>161</v>
      </c>
      <c r="AN50" t="s">
        <v>161</v>
      </c>
      <c r="AO50" t="s">
        <v>161</v>
      </c>
      <c r="AP50" t="s">
        <v>161</v>
      </c>
      <c r="AQ50" t="s">
        <v>161</v>
      </c>
      <c r="AR50" t="s">
        <v>161</v>
      </c>
      <c r="AS50" t="s">
        <v>161</v>
      </c>
      <c r="AT50" t="s">
        <v>161</v>
      </c>
      <c r="AU50" t="s">
        <v>161</v>
      </c>
      <c r="AV50" t="s">
        <v>161</v>
      </c>
      <c r="AW50" t="s">
        <v>1154</v>
      </c>
      <c r="AX50" t="s">
        <v>161</v>
      </c>
      <c r="AY50" t="s">
        <v>161</v>
      </c>
      <c r="AZ50" t="s">
        <v>161</v>
      </c>
      <c r="BA50" t="s">
        <v>161</v>
      </c>
    </row>
    <row r="51" spans="1:53" hidden="1" x14ac:dyDescent="0.25">
      <c r="A51">
        <v>23540426</v>
      </c>
      <c r="B51">
        <f>VLOOKUP(A51,BASE!A:A,1,0)</f>
        <v>23540426</v>
      </c>
      <c r="C51">
        <v>1</v>
      </c>
      <c r="D51">
        <v>1</v>
      </c>
      <c r="E51" t="s">
        <v>1155</v>
      </c>
      <c r="F51" t="s">
        <v>433</v>
      </c>
      <c r="G51" t="s">
        <v>828</v>
      </c>
      <c r="H51" t="s">
        <v>460</v>
      </c>
      <c r="I51" t="s">
        <v>460</v>
      </c>
      <c r="J51" t="s">
        <v>161</v>
      </c>
      <c r="K51" t="s">
        <v>161</v>
      </c>
      <c r="L51" t="s">
        <v>435</v>
      </c>
      <c r="M51" t="s">
        <v>161</v>
      </c>
      <c r="N51" t="s">
        <v>436</v>
      </c>
      <c r="O51" s="23">
        <v>45916.384189814817</v>
      </c>
      <c r="P51" t="s">
        <v>161</v>
      </c>
      <c r="Q51" s="24">
        <v>45916</v>
      </c>
      <c r="R51" s="25">
        <v>0</v>
      </c>
      <c r="S51" s="23">
        <v>45916.38422453704</v>
      </c>
      <c r="T51" t="s">
        <v>1590</v>
      </c>
      <c r="U51" t="s">
        <v>437</v>
      </c>
      <c r="V51">
        <v>70102298</v>
      </c>
      <c r="W51" t="s">
        <v>829</v>
      </c>
      <c r="X51">
        <v>2664272</v>
      </c>
      <c r="Y51" t="s">
        <v>1156</v>
      </c>
      <c r="Z51" t="s">
        <v>161</v>
      </c>
      <c r="AA51" t="s">
        <v>161</v>
      </c>
      <c r="AB51">
        <v>2664272</v>
      </c>
      <c r="AC51">
        <v>3137325863</v>
      </c>
      <c r="AD51" t="s">
        <v>440</v>
      </c>
      <c r="AE51" t="s">
        <v>163</v>
      </c>
      <c r="AF51">
        <v>5</v>
      </c>
      <c r="AG51" t="s">
        <v>161</v>
      </c>
      <c r="AH51" t="s">
        <v>161</v>
      </c>
      <c r="AI51" t="s">
        <v>161</v>
      </c>
      <c r="AJ51" t="s">
        <v>464</v>
      </c>
      <c r="AK51" t="s">
        <v>830</v>
      </c>
      <c r="AL51" t="s">
        <v>24</v>
      </c>
      <c r="AM51" t="s">
        <v>161</v>
      </c>
      <c r="AN51" t="s">
        <v>161</v>
      </c>
      <c r="AO51" t="s">
        <v>161</v>
      </c>
      <c r="AP51" t="s">
        <v>161</v>
      </c>
      <c r="AQ51" t="s">
        <v>161</v>
      </c>
      <c r="AR51" t="s">
        <v>161</v>
      </c>
      <c r="AS51" t="s">
        <v>161</v>
      </c>
      <c r="AT51" t="s">
        <v>442</v>
      </c>
      <c r="AU51" t="s">
        <v>443</v>
      </c>
      <c r="AV51" t="s">
        <v>444</v>
      </c>
      <c r="AW51" t="s">
        <v>1157</v>
      </c>
      <c r="AX51" t="s">
        <v>161</v>
      </c>
      <c r="AY51" t="s">
        <v>161</v>
      </c>
      <c r="AZ51" t="s">
        <v>161</v>
      </c>
      <c r="BA51" t="s">
        <v>161</v>
      </c>
    </row>
    <row r="52" spans="1:53" hidden="1" x14ac:dyDescent="0.25">
      <c r="A52">
        <v>23540730</v>
      </c>
      <c r="B52">
        <f>VLOOKUP(A52,BASE!A:A,1,0)</f>
        <v>23540730</v>
      </c>
      <c r="C52">
        <v>1</v>
      </c>
      <c r="D52">
        <v>1</v>
      </c>
      <c r="E52" t="s">
        <v>1158</v>
      </c>
      <c r="F52" t="s">
        <v>433</v>
      </c>
      <c r="G52" t="s">
        <v>831</v>
      </c>
      <c r="H52" t="s">
        <v>460</v>
      </c>
      <c r="I52" t="s">
        <v>460</v>
      </c>
      <c r="J52" t="s">
        <v>161</v>
      </c>
      <c r="K52" t="s">
        <v>161</v>
      </c>
      <c r="L52" t="s">
        <v>435</v>
      </c>
      <c r="M52" t="s">
        <v>161</v>
      </c>
      <c r="N52" t="s">
        <v>436</v>
      </c>
      <c r="O52" s="23">
        <v>45916.495486111111</v>
      </c>
      <c r="P52" t="s">
        <v>161</v>
      </c>
      <c r="Q52" s="24">
        <v>45916</v>
      </c>
      <c r="R52" s="25">
        <v>0</v>
      </c>
      <c r="S52" s="23">
        <v>45916.495520833334</v>
      </c>
      <c r="T52" t="s">
        <v>1729</v>
      </c>
      <c r="U52" t="s">
        <v>437</v>
      </c>
      <c r="V52">
        <v>70113497</v>
      </c>
      <c r="W52" t="s">
        <v>832</v>
      </c>
      <c r="X52" t="s">
        <v>161</v>
      </c>
      <c r="Y52" t="s">
        <v>161</v>
      </c>
      <c r="Z52" t="s">
        <v>334</v>
      </c>
      <c r="AA52" t="s">
        <v>334</v>
      </c>
      <c r="AB52" t="s">
        <v>161</v>
      </c>
      <c r="AC52">
        <v>3170919396</v>
      </c>
      <c r="AD52" t="s">
        <v>440</v>
      </c>
      <c r="AE52" t="s">
        <v>163</v>
      </c>
      <c r="AF52">
        <v>4</v>
      </c>
      <c r="AG52" t="s">
        <v>161</v>
      </c>
      <c r="AH52" t="s">
        <v>161</v>
      </c>
      <c r="AI52" t="s">
        <v>161</v>
      </c>
      <c r="AJ52" t="s">
        <v>464</v>
      </c>
      <c r="AK52" t="s">
        <v>833</v>
      </c>
      <c r="AL52" t="s">
        <v>24</v>
      </c>
      <c r="AM52" t="s">
        <v>161</v>
      </c>
      <c r="AN52" t="s">
        <v>161</v>
      </c>
      <c r="AO52" t="s">
        <v>161</v>
      </c>
      <c r="AP52" t="s">
        <v>161</v>
      </c>
      <c r="AQ52" t="s">
        <v>161</v>
      </c>
      <c r="AR52" t="s">
        <v>161</v>
      </c>
      <c r="AS52" t="s">
        <v>161</v>
      </c>
      <c r="AT52" t="s">
        <v>442</v>
      </c>
      <c r="AU52" t="s">
        <v>443</v>
      </c>
      <c r="AV52" t="s">
        <v>444</v>
      </c>
      <c r="AW52" t="s">
        <v>1159</v>
      </c>
      <c r="AX52" t="s">
        <v>161</v>
      </c>
      <c r="AY52" t="s">
        <v>161</v>
      </c>
      <c r="AZ52" t="s">
        <v>161</v>
      </c>
      <c r="BA52" t="s">
        <v>161</v>
      </c>
    </row>
    <row r="53" spans="1:53" hidden="1" x14ac:dyDescent="0.25">
      <c r="A53">
        <v>23542876</v>
      </c>
      <c r="B53">
        <f>VLOOKUP(A53,BASE!A:A,1,0)</f>
        <v>23542876</v>
      </c>
      <c r="C53">
        <v>1</v>
      </c>
      <c r="D53">
        <v>1</v>
      </c>
      <c r="E53" t="s">
        <v>1160</v>
      </c>
      <c r="F53" t="s">
        <v>433</v>
      </c>
      <c r="G53" t="s">
        <v>1161</v>
      </c>
      <c r="H53" t="s">
        <v>460</v>
      </c>
      <c r="I53" t="s">
        <v>460</v>
      </c>
      <c r="J53" t="s">
        <v>161</v>
      </c>
      <c r="K53" t="s">
        <v>161</v>
      </c>
      <c r="L53" t="s">
        <v>435</v>
      </c>
      <c r="M53" t="s">
        <v>161</v>
      </c>
      <c r="N53" t="s">
        <v>436</v>
      </c>
      <c r="O53" s="23">
        <v>45918.622349537036</v>
      </c>
      <c r="P53" t="s">
        <v>161</v>
      </c>
      <c r="Q53" s="24">
        <v>45918</v>
      </c>
      <c r="R53" s="25">
        <v>0</v>
      </c>
      <c r="S53" s="23">
        <v>45918.622384259259</v>
      </c>
      <c r="T53" t="s">
        <v>1214</v>
      </c>
      <c r="U53" t="s">
        <v>437</v>
      </c>
      <c r="V53">
        <v>8000051540</v>
      </c>
      <c r="W53" t="s">
        <v>1162</v>
      </c>
      <c r="X53" t="s">
        <v>161</v>
      </c>
      <c r="Y53" t="s">
        <v>161</v>
      </c>
      <c r="Z53" t="s">
        <v>161</v>
      </c>
      <c r="AA53" t="s">
        <v>161</v>
      </c>
      <c r="AB53">
        <v>0</v>
      </c>
      <c r="AC53">
        <v>3006753557</v>
      </c>
      <c r="AD53" t="s">
        <v>440</v>
      </c>
      <c r="AE53" t="s">
        <v>163</v>
      </c>
      <c r="AF53">
        <v>5</v>
      </c>
      <c r="AG53" t="s">
        <v>161</v>
      </c>
      <c r="AH53" t="s">
        <v>161</v>
      </c>
      <c r="AI53" t="s">
        <v>161</v>
      </c>
      <c r="AJ53" t="s">
        <v>464</v>
      </c>
      <c r="AK53" t="s">
        <v>1163</v>
      </c>
      <c r="AL53" t="s">
        <v>24</v>
      </c>
      <c r="AM53" t="s">
        <v>161</v>
      </c>
      <c r="AN53" t="s">
        <v>161</v>
      </c>
      <c r="AO53" t="s">
        <v>161</v>
      </c>
      <c r="AP53" t="s">
        <v>161</v>
      </c>
      <c r="AQ53" t="s">
        <v>161</v>
      </c>
      <c r="AR53" t="s">
        <v>161</v>
      </c>
      <c r="AS53" t="s">
        <v>161</v>
      </c>
      <c r="AT53" t="s">
        <v>161</v>
      </c>
      <c r="AU53" t="s">
        <v>161</v>
      </c>
      <c r="AV53" t="s">
        <v>161</v>
      </c>
      <c r="AW53" t="s">
        <v>1164</v>
      </c>
      <c r="AX53" t="s">
        <v>161</v>
      </c>
      <c r="AY53" t="s">
        <v>161</v>
      </c>
      <c r="AZ53" t="s">
        <v>161</v>
      </c>
      <c r="BA53" t="s">
        <v>161</v>
      </c>
    </row>
    <row r="54" spans="1:53" hidden="1" x14ac:dyDescent="0.25">
      <c r="A54">
        <v>23541927</v>
      </c>
      <c r="B54">
        <f>VLOOKUP(A54,BASE!A:A,1,0)</f>
        <v>23541927</v>
      </c>
      <c r="C54">
        <v>1</v>
      </c>
      <c r="D54">
        <v>1</v>
      </c>
      <c r="E54" t="s">
        <v>1165</v>
      </c>
      <c r="F54" t="s">
        <v>433</v>
      </c>
      <c r="G54" t="s">
        <v>1166</v>
      </c>
      <c r="H54" t="s">
        <v>460</v>
      </c>
      <c r="I54" t="s">
        <v>460</v>
      </c>
      <c r="J54" t="s">
        <v>161</v>
      </c>
      <c r="K54" t="s">
        <v>161</v>
      </c>
      <c r="L54" t="s">
        <v>435</v>
      </c>
      <c r="M54" t="s">
        <v>161</v>
      </c>
      <c r="N54" t="s">
        <v>436</v>
      </c>
      <c r="O54" s="23">
        <v>45917.775243055556</v>
      </c>
      <c r="P54" t="s">
        <v>161</v>
      </c>
      <c r="Q54" s="24">
        <v>45918</v>
      </c>
      <c r="R54" s="25">
        <v>0</v>
      </c>
      <c r="S54" s="23">
        <v>45917.775277777779</v>
      </c>
      <c r="T54" t="s">
        <v>1730</v>
      </c>
      <c r="U54" t="s">
        <v>437</v>
      </c>
      <c r="V54">
        <v>1128478446</v>
      </c>
      <c r="W54" t="s">
        <v>1167</v>
      </c>
      <c r="X54" t="s">
        <v>161</v>
      </c>
      <c r="Y54" t="s">
        <v>161</v>
      </c>
      <c r="Z54" t="s">
        <v>161</v>
      </c>
      <c r="AA54" t="s">
        <v>161</v>
      </c>
      <c r="AB54">
        <v>4903866</v>
      </c>
      <c r="AC54">
        <v>3005701732</v>
      </c>
      <c r="AD54" t="s">
        <v>440</v>
      </c>
      <c r="AE54" t="s">
        <v>163</v>
      </c>
      <c r="AF54">
        <v>1</v>
      </c>
      <c r="AG54" t="s">
        <v>161</v>
      </c>
      <c r="AH54" t="s">
        <v>161</v>
      </c>
      <c r="AI54" t="s">
        <v>161</v>
      </c>
      <c r="AJ54" t="s">
        <v>446</v>
      </c>
      <c r="AK54" t="s">
        <v>1168</v>
      </c>
      <c r="AL54" t="s">
        <v>24</v>
      </c>
      <c r="AM54" t="s">
        <v>161</v>
      </c>
      <c r="AN54" t="s">
        <v>161</v>
      </c>
      <c r="AO54" t="s">
        <v>161</v>
      </c>
      <c r="AP54" t="s">
        <v>161</v>
      </c>
      <c r="AQ54" t="s">
        <v>161</v>
      </c>
      <c r="AR54" t="s">
        <v>161</v>
      </c>
      <c r="AS54" t="s">
        <v>161</v>
      </c>
      <c r="AT54" t="s">
        <v>161</v>
      </c>
      <c r="AU54" t="s">
        <v>161</v>
      </c>
      <c r="AV54" t="s">
        <v>161</v>
      </c>
      <c r="AW54" t="s">
        <v>1169</v>
      </c>
      <c r="AX54" t="s">
        <v>161</v>
      </c>
      <c r="AY54" t="s">
        <v>161</v>
      </c>
      <c r="AZ54" t="s">
        <v>161</v>
      </c>
      <c r="BA54" t="s">
        <v>161</v>
      </c>
    </row>
    <row r="55" spans="1:53" hidden="1" x14ac:dyDescent="0.25">
      <c r="A55">
        <v>23539545</v>
      </c>
      <c r="B55">
        <f>VLOOKUP(A55,BASE!A:A,1,0)</f>
        <v>23539545</v>
      </c>
      <c r="C55">
        <v>1</v>
      </c>
      <c r="D55">
        <v>1</v>
      </c>
      <c r="E55" t="s">
        <v>1170</v>
      </c>
      <c r="F55" t="s">
        <v>433</v>
      </c>
      <c r="G55" t="s">
        <v>1171</v>
      </c>
      <c r="H55" t="s">
        <v>460</v>
      </c>
      <c r="I55" t="s">
        <v>460</v>
      </c>
      <c r="J55" t="s">
        <v>161</v>
      </c>
      <c r="K55" t="s">
        <v>161</v>
      </c>
      <c r="L55" t="s">
        <v>435</v>
      </c>
      <c r="M55" t="s">
        <v>161</v>
      </c>
      <c r="N55" t="s">
        <v>436</v>
      </c>
      <c r="O55" s="23">
        <v>45915.508784722224</v>
      </c>
      <c r="P55" t="s">
        <v>161</v>
      </c>
      <c r="Q55" s="24">
        <v>45915</v>
      </c>
      <c r="R55" s="25">
        <v>0</v>
      </c>
      <c r="S55" s="23">
        <v>45915.50880787037</v>
      </c>
      <c r="T55" t="s">
        <v>1731</v>
      </c>
      <c r="U55" t="s">
        <v>437</v>
      </c>
      <c r="V55">
        <v>800096890</v>
      </c>
      <c r="W55" t="s">
        <v>737</v>
      </c>
      <c r="X55" t="s">
        <v>161</v>
      </c>
      <c r="Y55" t="s">
        <v>161</v>
      </c>
      <c r="Z55" t="s">
        <v>161</v>
      </c>
      <c r="AA55" t="s">
        <v>161</v>
      </c>
      <c r="AB55">
        <v>4449581</v>
      </c>
      <c r="AC55">
        <v>3104638871</v>
      </c>
      <c r="AD55" t="s">
        <v>440</v>
      </c>
      <c r="AE55" t="s">
        <v>163</v>
      </c>
      <c r="AF55">
        <v>4</v>
      </c>
      <c r="AG55" t="s">
        <v>161</v>
      </c>
      <c r="AH55" t="s">
        <v>161</v>
      </c>
      <c r="AI55" t="s">
        <v>161</v>
      </c>
      <c r="AJ55" t="s">
        <v>446</v>
      </c>
      <c r="AK55" t="s">
        <v>738</v>
      </c>
      <c r="AL55" t="s">
        <v>24</v>
      </c>
      <c r="AM55" t="s">
        <v>161</v>
      </c>
      <c r="AN55" t="s">
        <v>161</v>
      </c>
      <c r="AO55" t="s">
        <v>161</v>
      </c>
      <c r="AP55" t="s">
        <v>161</v>
      </c>
      <c r="AQ55" t="s">
        <v>161</v>
      </c>
      <c r="AR55" t="s">
        <v>161</v>
      </c>
      <c r="AS55" t="s">
        <v>161</v>
      </c>
      <c r="AT55" t="s">
        <v>442</v>
      </c>
      <c r="AU55" t="s">
        <v>443</v>
      </c>
      <c r="AV55" t="s">
        <v>444</v>
      </c>
      <c r="AW55" t="s">
        <v>1172</v>
      </c>
      <c r="AX55" t="s">
        <v>161</v>
      </c>
      <c r="AY55" t="s">
        <v>161</v>
      </c>
      <c r="AZ55" t="s">
        <v>161</v>
      </c>
      <c r="BA55" t="s">
        <v>161</v>
      </c>
    </row>
    <row r="56" spans="1:53" hidden="1" x14ac:dyDescent="0.25">
      <c r="A56">
        <v>23541871</v>
      </c>
      <c r="B56">
        <f>VLOOKUP(A56,BASE!A:A,1,0)</f>
        <v>23541871</v>
      </c>
      <c r="C56">
        <v>1</v>
      </c>
      <c r="D56">
        <v>1</v>
      </c>
      <c r="E56" t="s">
        <v>1173</v>
      </c>
      <c r="F56" t="s">
        <v>433</v>
      </c>
      <c r="G56" t="s">
        <v>1174</v>
      </c>
      <c r="H56" t="s">
        <v>460</v>
      </c>
      <c r="I56" t="s">
        <v>460</v>
      </c>
      <c r="J56" t="s">
        <v>161</v>
      </c>
      <c r="K56" t="s">
        <v>161</v>
      </c>
      <c r="L56" t="s">
        <v>435</v>
      </c>
      <c r="M56" t="s">
        <v>161</v>
      </c>
      <c r="N56" t="s">
        <v>436</v>
      </c>
      <c r="O56" s="23">
        <v>45917.6875462963</v>
      </c>
      <c r="P56" t="s">
        <v>161</v>
      </c>
      <c r="Q56" s="24">
        <v>45918</v>
      </c>
      <c r="R56" s="25">
        <v>0</v>
      </c>
      <c r="S56" s="23">
        <v>45917.687569444446</v>
      </c>
      <c r="T56" t="s">
        <v>1732</v>
      </c>
      <c r="U56" t="s">
        <v>437</v>
      </c>
      <c r="V56">
        <v>11385577</v>
      </c>
      <c r="W56" t="s">
        <v>1175</v>
      </c>
      <c r="X56" t="s">
        <v>161</v>
      </c>
      <c r="Y56" t="s">
        <v>161</v>
      </c>
      <c r="Z56" t="s">
        <v>161</v>
      </c>
      <c r="AA56" t="s">
        <v>161</v>
      </c>
      <c r="AB56">
        <v>4489049</v>
      </c>
      <c r="AC56">
        <v>3005873610</v>
      </c>
      <c r="AD56" t="s">
        <v>440</v>
      </c>
      <c r="AE56" t="s">
        <v>163</v>
      </c>
      <c r="AF56">
        <v>5</v>
      </c>
      <c r="AG56" t="s">
        <v>161</v>
      </c>
      <c r="AH56" t="s">
        <v>161</v>
      </c>
      <c r="AI56" t="s">
        <v>161</v>
      </c>
      <c r="AJ56" t="s">
        <v>464</v>
      </c>
      <c r="AK56" t="s">
        <v>1176</v>
      </c>
      <c r="AL56" t="s">
        <v>24</v>
      </c>
      <c r="AM56" t="s">
        <v>161</v>
      </c>
      <c r="AN56" t="s">
        <v>161</v>
      </c>
      <c r="AO56" t="s">
        <v>161</v>
      </c>
      <c r="AP56" t="s">
        <v>161</v>
      </c>
      <c r="AQ56" t="s">
        <v>161</v>
      </c>
      <c r="AR56" t="s">
        <v>161</v>
      </c>
      <c r="AS56" t="s">
        <v>161</v>
      </c>
      <c r="AT56" t="s">
        <v>161</v>
      </c>
      <c r="AU56" t="s">
        <v>161</v>
      </c>
      <c r="AV56" t="s">
        <v>161</v>
      </c>
      <c r="AW56" t="s">
        <v>1177</v>
      </c>
      <c r="AX56" t="s">
        <v>161</v>
      </c>
      <c r="AY56" t="s">
        <v>161</v>
      </c>
      <c r="AZ56" t="s">
        <v>161</v>
      </c>
      <c r="BA56" t="s">
        <v>161</v>
      </c>
    </row>
    <row r="57" spans="1:53" hidden="1" x14ac:dyDescent="0.25">
      <c r="A57">
        <v>23542913</v>
      </c>
      <c r="B57">
        <f>VLOOKUP(A57,BASE!A:A,1,0)</f>
        <v>23542913</v>
      </c>
      <c r="C57">
        <v>1</v>
      </c>
      <c r="D57">
        <v>1</v>
      </c>
      <c r="E57" t="s">
        <v>1477</v>
      </c>
      <c r="F57" t="s">
        <v>433</v>
      </c>
      <c r="G57" t="s">
        <v>1478</v>
      </c>
      <c r="H57" t="s">
        <v>460</v>
      </c>
      <c r="I57" t="s">
        <v>460</v>
      </c>
      <c r="J57" t="s">
        <v>161</v>
      </c>
      <c r="K57" t="s">
        <v>161</v>
      </c>
      <c r="L57" t="s">
        <v>435</v>
      </c>
      <c r="M57" t="s">
        <v>161</v>
      </c>
      <c r="N57" t="s">
        <v>436</v>
      </c>
      <c r="O57" s="23">
        <v>45918.642395833333</v>
      </c>
      <c r="P57" t="s">
        <v>161</v>
      </c>
      <c r="Q57" s="24">
        <v>45919</v>
      </c>
      <c r="R57" s="25">
        <v>0</v>
      </c>
      <c r="S57" s="23">
        <v>45918.642430555556</v>
      </c>
      <c r="T57" t="s">
        <v>1733</v>
      </c>
      <c r="U57" t="s">
        <v>437</v>
      </c>
      <c r="V57">
        <v>811034562</v>
      </c>
      <c r="W57" t="s">
        <v>1479</v>
      </c>
      <c r="X57">
        <v>3173977</v>
      </c>
      <c r="Y57" t="s">
        <v>1343</v>
      </c>
      <c r="Z57">
        <v>0</v>
      </c>
      <c r="AA57">
        <v>0</v>
      </c>
      <c r="AB57">
        <v>3470436</v>
      </c>
      <c r="AC57">
        <v>3117728016</v>
      </c>
      <c r="AD57" t="s">
        <v>440</v>
      </c>
      <c r="AE57" t="s">
        <v>163</v>
      </c>
      <c r="AF57">
        <v>4</v>
      </c>
      <c r="AG57" t="s">
        <v>161</v>
      </c>
      <c r="AH57" t="s">
        <v>161</v>
      </c>
      <c r="AI57" t="s">
        <v>161</v>
      </c>
      <c r="AJ57" t="s">
        <v>450</v>
      </c>
      <c r="AK57" t="s">
        <v>1480</v>
      </c>
      <c r="AL57" t="s">
        <v>24</v>
      </c>
      <c r="AM57" t="s">
        <v>161</v>
      </c>
      <c r="AN57" t="s">
        <v>161</v>
      </c>
      <c r="AO57" t="s">
        <v>161</v>
      </c>
      <c r="AP57" t="s">
        <v>161</v>
      </c>
      <c r="AQ57" t="s">
        <v>161</v>
      </c>
      <c r="AR57" t="s">
        <v>161</v>
      </c>
      <c r="AS57" t="s">
        <v>161</v>
      </c>
      <c r="AT57" t="s">
        <v>442</v>
      </c>
      <c r="AU57" t="s">
        <v>443</v>
      </c>
      <c r="AV57" t="s">
        <v>444</v>
      </c>
      <c r="AW57" t="s">
        <v>1481</v>
      </c>
      <c r="AX57" t="s">
        <v>161</v>
      </c>
      <c r="AY57" t="s">
        <v>161</v>
      </c>
      <c r="AZ57" t="s">
        <v>161</v>
      </c>
      <c r="BA57" t="s">
        <v>161</v>
      </c>
    </row>
    <row r="58" spans="1:53" x14ac:dyDescent="0.25">
      <c r="A58">
        <v>23546465</v>
      </c>
      <c r="B58">
        <f>VLOOKUP(A58,BASE!A:A,1,0)</f>
        <v>23546465</v>
      </c>
      <c r="C58">
        <v>1</v>
      </c>
      <c r="D58">
        <v>1</v>
      </c>
      <c r="E58" t="s">
        <v>1734</v>
      </c>
      <c r="F58" t="s">
        <v>433</v>
      </c>
      <c r="G58" t="s">
        <v>1735</v>
      </c>
      <c r="H58" t="s">
        <v>460</v>
      </c>
      <c r="I58" t="s">
        <v>460</v>
      </c>
      <c r="J58" t="s">
        <v>161</v>
      </c>
      <c r="K58" t="s">
        <v>161</v>
      </c>
      <c r="L58" t="s">
        <v>435</v>
      </c>
      <c r="M58" t="s">
        <v>161</v>
      </c>
      <c r="N58" t="s">
        <v>436</v>
      </c>
      <c r="O58" s="23">
        <v>45923.335787037038</v>
      </c>
      <c r="P58" t="s">
        <v>161</v>
      </c>
      <c r="Q58" s="24">
        <v>45923</v>
      </c>
      <c r="R58" s="25">
        <v>0</v>
      </c>
      <c r="S58" s="23">
        <v>45923.335810185185</v>
      </c>
      <c r="T58" t="s">
        <v>1680</v>
      </c>
      <c r="U58" t="s">
        <v>437</v>
      </c>
      <c r="V58">
        <v>71264504</v>
      </c>
      <c r="W58" t="s">
        <v>1736</v>
      </c>
      <c r="X58" t="s">
        <v>161</v>
      </c>
      <c r="Y58" t="s">
        <v>161</v>
      </c>
      <c r="Z58" t="s">
        <v>1737</v>
      </c>
      <c r="AA58" t="s">
        <v>454</v>
      </c>
      <c r="AB58">
        <v>4730053</v>
      </c>
      <c r="AC58">
        <v>3146685585</v>
      </c>
      <c r="AD58" t="s">
        <v>440</v>
      </c>
      <c r="AE58" t="s">
        <v>163</v>
      </c>
      <c r="AF58">
        <v>4</v>
      </c>
      <c r="AG58" t="s">
        <v>161</v>
      </c>
      <c r="AH58" t="s">
        <v>161</v>
      </c>
      <c r="AI58" t="s">
        <v>161</v>
      </c>
      <c r="AJ58" t="s">
        <v>464</v>
      </c>
      <c r="AK58" t="s">
        <v>1738</v>
      </c>
      <c r="AL58" t="s">
        <v>24</v>
      </c>
      <c r="AM58" t="s">
        <v>161</v>
      </c>
      <c r="AN58" t="s">
        <v>161</v>
      </c>
      <c r="AO58" t="s">
        <v>161</v>
      </c>
      <c r="AP58" t="s">
        <v>161</v>
      </c>
      <c r="AQ58" t="s">
        <v>161</v>
      </c>
      <c r="AR58" t="s">
        <v>161</v>
      </c>
      <c r="AS58" t="s">
        <v>161</v>
      </c>
      <c r="AT58" t="s">
        <v>442</v>
      </c>
      <c r="AU58" t="s">
        <v>443</v>
      </c>
      <c r="AV58" t="s">
        <v>444</v>
      </c>
      <c r="AW58" t="s">
        <v>1739</v>
      </c>
      <c r="AX58" t="s">
        <v>161</v>
      </c>
      <c r="AY58" t="s">
        <v>161</v>
      </c>
      <c r="AZ58" t="s">
        <v>161</v>
      </c>
      <c r="BA58" t="s">
        <v>161</v>
      </c>
    </row>
    <row r="59" spans="1:53" hidden="1" x14ac:dyDescent="0.25">
      <c r="A59">
        <v>23539117</v>
      </c>
      <c r="B59">
        <f>VLOOKUP(A59,BASE!A:A,1,0)</f>
        <v>23539117</v>
      </c>
      <c r="C59">
        <v>1</v>
      </c>
      <c r="D59">
        <v>1</v>
      </c>
      <c r="E59" t="s">
        <v>1178</v>
      </c>
      <c r="F59" t="s">
        <v>433</v>
      </c>
      <c r="G59" t="s">
        <v>739</v>
      </c>
      <c r="H59" t="s">
        <v>460</v>
      </c>
      <c r="I59" t="s">
        <v>460</v>
      </c>
      <c r="J59" t="s">
        <v>161</v>
      </c>
      <c r="K59" t="s">
        <v>161</v>
      </c>
      <c r="L59" t="s">
        <v>435</v>
      </c>
      <c r="M59" t="s">
        <v>161</v>
      </c>
      <c r="N59" t="s">
        <v>436</v>
      </c>
      <c r="O59" s="23">
        <v>45915.345092592594</v>
      </c>
      <c r="P59" t="s">
        <v>161</v>
      </c>
      <c r="Q59" s="24">
        <v>45915</v>
      </c>
      <c r="R59" s="25">
        <v>0</v>
      </c>
      <c r="S59" s="23">
        <v>45915.345127314817</v>
      </c>
      <c r="T59" t="s">
        <v>1740</v>
      </c>
      <c r="U59" t="s">
        <v>161</v>
      </c>
      <c r="V59">
        <v>811017639</v>
      </c>
      <c r="W59" t="s">
        <v>161</v>
      </c>
      <c r="X59" t="s">
        <v>161</v>
      </c>
      <c r="Y59" t="s">
        <v>161</v>
      </c>
      <c r="Z59" t="s">
        <v>1179</v>
      </c>
      <c r="AA59" t="s">
        <v>1180</v>
      </c>
      <c r="AB59" t="s">
        <v>161</v>
      </c>
      <c r="AC59">
        <v>3136478725</v>
      </c>
      <c r="AD59" t="s">
        <v>440</v>
      </c>
      <c r="AE59" t="s">
        <v>163</v>
      </c>
      <c r="AF59">
        <v>4</v>
      </c>
      <c r="AG59" t="s">
        <v>161</v>
      </c>
      <c r="AH59" t="s">
        <v>161</v>
      </c>
      <c r="AI59" t="s">
        <v>161</v>
      </c>
      <c r="AJ59" t="s">
        <v>450</v>
      </c>
      <c r="AK59" t="s">
        <v>740</v>
      </c>
      <c r="AL59" t="s">
        <v>24</v>
      </c>
      <c r="AM59" t="s">
        <v>161</v>
      </c>
      <c r="AN59" t="s">
        <v>161</v>
      </c>
      <c r="AO59" t="s">
        <v>161</v>
      </c>
      <c r="AP59" t="s">
        <v>161</v>
      </c>
      <c r="AQ59" t="s">
        <v>161</v>
      </c>
      <c r="AR59" t="s">
        <v>161</v>
      </c>
      <c r="AS59" t="s">
        <v>161</v>
      </c>
      <c r="AT59" t="s">
        <v>161</v>
      </c>
      <c r="AU59" t="s">
        <v>161</v>
      </c>
      <c r="AV59" t="s">
        <v>161</v>
      </c>
      <c r="AW59" t="s">
        <v>1181</v>
      </c>
      <c r="AX59" t="s">
        <v>161</v>
      </c>
      <c r="AY59" t="s">
        <v>161</v>
      </c>
      <c r="AZ59" t="s">
        <v>161</v>
      </c>
      <c r="BA59" t="s">
        <v>161</v>
      </c>
    </row>
    <row r="60" spans="1:53" hidden="1" x14ac:dyDescent="0.25">
      <c r="A60">
        <v>23540851</v>
      </c>
      <c r="B60">
        <f>VLOOKUP(A60,BASE!A:A,1,0)</f>
        <v>23540851</v>
      </c>
      <c r="C60">
        <v>1</v>
      </c>
      <c r="D60">
        <v>1</v>
      </c>
      <c r="E60" t="s">
        <v>1182</v>
      </c>
      <c r="F60" t="s">
        <v>433</v>
      </c>
      <c r="G60" t="s">
        <v>834</v>
      </c>
      <c r="H60" t="s">
        <v>460</v>
      </c>
      <c r="I60" t="s">
        <v>460</v>
      </c>
      <c r="J60" t="s">
        <v>161</v>
      </c>
      <c r="K60" t="s">
        <v>161</v>
      </c>
      <c r="L60" t="s">
        <v>435</v>
      </c>
      <c r="M60" t="s">
        <v>161</v>
      </c>
      <c r="N60" t="s">
        <v>436</v>
      </c>
      <c r="O60" s="23">
        <v>45916.574270833335</v>
      </c>
      <c r="P60" t="s">
        <v>161</v>
      </c>
      <c r="Q60" s="24">
        <v>45916</v>
      </c>
      <c r="R60" s="25">
        <v>0</v>
      </c>
      <c r="S60" s="23">
        <v>45916.574305555558</v>
      </c>
      <c r="T60" t="s">
        <v>1616</v>
      </c>
      <c r="U60" t="s">
        <v>437</v>
      </c>
      <c r="V60">
        <v>71269714</v>
      </c>
      <c r="W60" t="s">
        <v>835</v>
      </c>
      <c r="X60" t="s">
        <v>161</v>
      </c>
      <c r="Y60" t="s">
        <v>161</v>
      </c>
      <c r="Z60" t="s">
        <v>161</v>
      </c>
      <c r="AA60" t="s">
        <v>161</v>
      </c>
      <c r="AB60" t="s">
        <v>161</v>
      </c>
      <c r="AC60">
        <v>3117256786</v>
      </c>
      <c r="AD60" t="s">
        <v>440</v>
      </c>
      <c r="AE60" t="s">
        <v>163</v>
      </c>
      <c r="AF60">
        <v>3</v>
      </c>
      <c r="AG60" t="s">
        <v>161</v>
      </c>
      <c r="AH60" t="s">
        <v>161</v>
      </c>
      <c r="AI60" t="s">
        <v>161</v>
      </c>
      <c r="AJ60" t="s">
        <v>446</v>
      </c>
      <c r="AK60" t="s">
        <v>836</v>
      </c>
      <c r="AL60" t="s">
        <v>24</v>
      </c>
      <c r="AM60" t="s">
        <v>161</v>
      </c>
      <c r="AN60" t="s">
        <v>161</v>
      </c>
      <c r="AO60" t="s">
        <v>161</v>
      </c>
      <c r="AP60" t="s">
        <v>161</v>
      </c>
      <c r="AQ60" t="s">
        <v>161</v>
      </c>
      <c r="AR60" t="s">
        <v>161</v>
      </c>
      <c r="AS60" t="s">
        <v>161</v>
      </c>
      <c r="AT60" t="s">
        <v>161</v>
      </c>
      <c r="AU60" t="s">
        <v>161</v>
      </c>
      <c r="AV60" t="s">
        <v>161</v>
      </c>
      <c r="AW60" t="s">
        <v>1183</v>
      </c>
      <c r="AX60" t="s">
        <v>161</v>
      </c>
      <c r="AY60" t="s">
        <v>161</v>
      </c>
      <c r="AZ60" t="s">
        <v>161</v>
      </c>
      <c r="BA60" t="s">
        <v>161</v>
      </c>
    </row>
    <row r="61" spans="1:53" hidden="1" x14ac:dyDescent="0.25">
      <c r="A61">
        <v>23541717</v>
      </c>
      <c r="B61">
        <f>VLOOKUP(A61,BASE!A:A,1,0)</f>
        <v>23541717</v>
      </c>
      <c r="C61">
        <v>1</v>
      </c>
      <c r="D61">
        <v>1</v>
      </c>
      <c r="E61" t="s">
        <v>1184</v>
      </c>
      <c r="F61" t="s">
        <v>433</v>
      </c>
      <c r="G61" t="s">
        <v>1185</v>
      </c>
      <c r="H61" t="s">
        <v>460</v>
      </c>
      <c r="I61" t="s">
        <v>460</v>
      </c>
      <c r="J61" t="s">
        <v>161</v>
      </c>
      <c r="K61" t="s">
        <v>161</v>
      </c>
      <c r="L61" t="s">
        <v>435</v>
      </c>
      <c r="M61" t="s">
        <v>161</v>
      </c>
      <c r="N61" t="s">
        <v>436</v>
      </c>
      <c r="O61" s="23">
        <v>45917.62027777778</v>
      </c>
      <c r="P61" t="s">
        <v>161</v>
      </c>
      <c r="Q61" s="24">
        <v>45918</v>
      </c>
      <c r="R61" s="25">
        <v>0</v>
      </c>
      <c r="S61" s="23">
        <v>45917.620312500003</v>
      </c>
      <c r="T61">
        <v>4</v>
      </c>
      <c r="U61" t="s">
        <v>437</v>
      </c>
      <c r="V61">
        <v>1053861746</v>
      </c>
      <c r="W61" t="s">
        <v>1186</v>
      </c>
      <c r="X61" t="s">
        <v>161</v>
      </c>
      <c r="Y61" t="s">
        <v>1187</v>
      </c>
      <c r="Z61" t="s">
        <v>161</v>
      </c>
      <c r="AA61" t="s">
        <v>161</v>
      </c>
      <c r="AB61" t="s">
        <v>161</v>
      </c>
      <c r="AC61">
        <v>3104379483</v>
      </c>
      <c r="AD61" t="s">
        <v>440</v>
      </c>
      <c r="AE61" t="s">
        <v>163</v>
      </c>
      <c r="AF61">
        <v>3</v>
      </c>
      <c r="AG61" t="s">
        <v>161</v>
      </c>
      <c r="AH61" t="s">
        <v>161</v>
      </c>
      <c r="AI61" t="s">
        <v>161</v>
      </c>
      <c r="AJ61" t="s">
        <v>450</v>
      </c>
      <c r="AK61" t="s">
        <v>1188</v>
      </c>
      <c r="AL61" t="s">
        <v>24</v>
      </c>
      <c r="AM61" t="s">
        <v>161</v>
      </c>
      <c r="AN61" t="s">
        <v>161</v>
      </c>
      <c r="AO61" t="s">
        <v>161</v>
      </c>
      <c r="AP61" t="s">
        <v>161</v>
      </c>
      <c r="AQ61" t="s">
        <v>161</v>
      </c>
      <c r="AR61" t="s">
        <v>161</v>
      </c>
      <c r="AS61" t="s">
        <v>161</v>
      </c>
      <c r="AT61" t="s">
        <v>161</v>
      </c>
      <c r="AU61" t="s">
        <v>161</v>
      </c>
      <c r="AV61" t="s">
        <v>161</v>
      </c>
      <c r="AW61" t="s">
        <v>1189</v>
      </c>
      <c r="AX61" t="s">
        <v>161</v>
      </c>
      <c r="AY61" t="s">
        <v>161</v>
      </c>
      <c r="AZ61" t="s">
        <v>161</v>
      </c>
      <c r="BA61" t="s">
        <v>161</v>
      </c>
    </row>
    <row r="62" spans="1:53" hidden="1" x14ac:dyDescent="0.25">
      <c r="A62">
        <v>23545582</v>
      </c>
      <c r="B62">
        <f>VLOOKUP(A62,BASE!A:A,1,0)</f>
        <v>23545582</v>
      </c>
      <c r="C62">
        <v>1</v>
      </c>
      <c r="D62">
        <v>1</v>
      </c>
      <c r="E62" t="s">
        <v>1606</v>
      </c>
      <c r="F62" t="s">
        <v>433</v>
      </c>
      <c r="G62" t="s">
        <v>1607</v>
      </c>
      <c r="H62" t="s">
        <v>460</v>
      </c>
      <c r="I62" t="s">
        <v>460</v>
      </c>
      <c r="J62" t="s">
        <v>161</v>
      </c>
      <c r="K62" t="s">
        <v>161</v>
      </c>
      <c r="L62" t="s">
        <v>435</v>
      </c>
      <c r="M62" t="s">
        <v>161</v>
      </c>
      <c r="N62" t="s">
        <v>436</v>
      </c>
      <c r="O62" s="23">
        <v>45922.442233796297</v>
      </c>
      <c r="P62" t="s">
        <v>161</v>
      </c>
      <c r="Q62" s="24">
        <v>45922</v>
      </c>
      <c r="R62" s="25">
        <v>0</v>
      </c>
      <c r="S62" s="23">
        <v>45922.44226851852</v>
      </c>
      <c r="T62" t="s">
        <v>1642</v>
      </c>
      <c r="U62" t="s">
        <v>437</v>
      </c>
      <c r="V62">
        <v>860531315</v>
      </c>
      <c r="W62" t="s">
        <v>81</v>
      </c>
      <c r="X62" t="s">
        <v>161</v>
      </c>
      <c r="Y62" t="s">
        <v>161</v>
      </c>
      <c r="Z62" t="s">
        <v>1608</v>
      </c>
      <c r="AA62" t="s">
        <v>1056</v>
      </c>
      <c r="AB62">
        <v>4087254</v>
      </c>
      <c r="AC62">
        <v>3002183203</v>
      </c>
      <c r="AD62" t="s">
        <v>440</v>
      </c>
      <c r="AE62" t="s">
        <v>163</v>
      </c>
      <c r="AF62">
        <v>4</v>
      </c>
      <c r="AG62" t="s">
        <v>161</v>
      </c>
      <c r="AH62" t="s">
        <v>161</v>
      </c>
      <c r="AI62" t="s">
        <v>161</v>
      </c>
      <c r="AJ62" t="s">
        <v>464</v>
      </c>
      <c r="AK62" t="s">
        <v>1609</v>
      </c>
      <c r="AL62" t="s">
        <v>24</v>
      </c>
      <c r="AM62" t="s">
        <v>161</v>
      </c>
      <c r="AN62" t="s">
        <v>161</v>
      </c>
      <c r="AO62" t="s">
        <v>161</v>
      </c>
      <c r="AP62" t="s">
        <v>161</v>
      </c>
      <c r="AQ62" t="s">
        <v>161</v>
      </c>
      <c r="AR62" t="s">
        <v>161</v>
      </c>
      <c r="AS62" t="s">
        <v>161</v>
      </c>
      <c r="AT62" t="s">
        <v>442</v>
      </c>
      <c r="AU62" t="s">
        <v>443</v>
      </c>
      <c r="AV62" t="s">
        <v>444</v>
      </c>
      <c r="AW62" t="s">
        <v>1610</v>
      </c>
      <c r="AX62" t="s">
        <v>161</v>
      </c>
      <c r="AY62" t="s">
        <v>161</v>
      </c>
      <c r="AZ62" t="s">
        <v>161</v>
      </c>
      <c r="BA62" t="s">
        <v>161</v>
      </c>
    </row>
    <row r="63" spans="1:53" hidden="1" x14ac:dyDescent="0.25">
      <c r="A63">
        <v>23540446</v>
      </c>
      <c r="B63">
        <f>VLOOKUP(A63,BASE!A:A,1,0)</f>
        <v>23540446</v>
      </c>
      <c r="C63">
        <v>1</v>
      </c>
      <c r="D63">
        <v>1</v>
      </c>
      <c r="E63" t="s">
        <v>1190</v>
      </c>
      <c r="F63" t="s">
        <v>433</v>
      </c>
      <c r="G63" t="s">
        <v>837</v>
      </c>
      <c r="H63" t="s">
        <v>460</v>
      </c>
      <c r="I63" t="s">
        <v>460</v>
      </c>
      <c r="J63" t="s">
        <v>161</v>
      </c>
      <c r="K63" t="s">
        <v>161</v>
      </c>
      <c r="L63" t="s">
        <v>435</v>
      </c>
      <c r="M63" t="s">
        <v>161</v>
      </c>
      <c r="N63" t="s">
        <v>436</v>
      </c>
      <c r="O63" s="23">
        <v>45916.392754629633</v>
      </c>
      <c r="P63" t="s">
        <v>161</v>
      </c>
      <c r="Q63" s="24">
        <v>45916</v>
      </c>
      <c r="R63" s="25">
        <v>0</v>
      </c>
      <c r="S63" s="23">
        <v>45916.392777777779</v>
      </c>
      <c r="T63" t="s">
        <v>1654</v>
      </c>
      <c r="U63" t="s">
        <v>437</v>
      </c>
      <c r="V63">
        <v>98565955</v>
      </c>
      <c r="W63" t="s">
        <v>838</v>
      </c>
      <c r="X63" t="s">
        <v>161</v>
      </c>
      <c r="Y63" t="s">
        <v>161</v>
      </c>
      <c r="Z63" t="s">
        <v>161</v>
      </c>
      <c r="AA63" t="s">
        <v>161</v>
      </c>
      <c r="AB63">
        <v>4483208</v>
      </c>
      <c r="AC63">
        <v>3023676236</v>
      </c>
      <c r="AD63" t="s">
        <v>440</v>
      </c>
      <c r="AE63" t="s">
        <v>163</v>
      </c>
      <c r="AF63">
        <v>3</v>
      </c>
      <c r="AG63" t="s">
        <v>161</v>
      </c>
      <c r="AH63" t="s">
        <v>161</v>
      </c>
      <c r="AI63" t="s">
        <v>161</v>
      </c>
      <c r="AJ63" t="s">
        <v>450</v>
      </c>
      <c r="AK63" t="s">
        <v>839</v>
      </c>
      <c r="AL63" t="s">
        <v>24</v>
      </c>
      <c r="AM63" t="s">
        <v>161</v>
      </c>
      <c r="AN63" t="s">
        <v>161</v>
      </c>
      <c r="AO63" t="s">
        <v>161</v>
      </c>
      <c r="AP63" t="s">
        <v>161</v>
      </c>
      <c r="AQ63" t="s">
        <v>161</v>
      </c>
      <c r="AR63" t="s">
        <v>161</v>
      </c>
      <c r="AS63" t="s">
        <v>161</v>
      </c>
      <c r="AT63" t="s">
        <v>442</v>
      </c>
      <c r="AU63" t="s">
        <v>443</v>
      </c>
      <c r="AV63" t="s">
        <v>444</v>
      </c>
      <c r="AW63" t="s">
        <v>1191</v>
      </c>
      <c r="AX63" t="s">
        <v>161</v>
      </c>
      <c r="AY63" t="s">
        <v>161</v>
      </c>
      <c r="AZ63" t="s">
        <v>161</v>
      </c>
      <c r="BA63" t="s">
        <v>161</v>
      </c>
    </row>
    <row r="64" spans="1:53" hidden="1" x14ac:dyDescent="0.25">
      <c r="A64">
        <v>23537624</v>
      </c>
      <c r="B64">
        <f>VLOOKUP(A64,BASE!A:A,1,0)</f>
        <v>23537624</v>
      </c>
      <c r="C64">
        <v>1</v>
      </c>
      <c r="D64">
        <v>1</v>
      </c>
      <c r="E64" t="s">
        <v>1192</v>
      </c>
      <c r="F64" t="s">
        <v>433</v>
      </c>
      <c r="G64" t="s">
        <v>681</v>
      </c>
      <c r="H64" t="s">
        <v>460</v>
      </c>
      <c r="I64" t="s">
        <v>460</v>
      </c>
      <c r="J64" t="s">
        <v>161</v>
      </c>
      <c r="K64" t="s">
        <v>161</v>
      </c>
      <c r="L64" t="s">
        <v>435</v>
      </c>
      <c r="M64" t="s">
        <v>161</v>
      </c>
      <c r="N64" t="s">
        <v>436</v>
      </c>
      <c r="O64" s="23">
        <v>45912.379120370373</v>
      </c>
      <c r="P64" t="s">
        <v>161</v>
      </c>
      <c r="Q64" s="24">
        <v>45912</v>
      </c>
      <c r="R64" s="25">
        <v>0</v>
      </c>
      <c r="S64" s="23">
        <v>45912.379143518519</v>
      </c>
      <c r="T64" t="s">
        <v>1741</v>
      </c>
      <c r="U64" t="s">
        <v>437</v>
      </c>
      <c r="V64">
        <v>71711637</v>
      </c>
      <c r="W64" t="s">
        <v>682</v>
      </c>
      <c r="X64" t="s">
        <v>161</v>
      </c>
      <c r="Y64" t="s">
        <v>161</v>
      </c>
      <c r="Z64" t="s">
        <v>1193</v>
      </c>
      <c r="AA64" t="s">
        <v>1194</v>
      </c>
      <c r="AB64">
        <v>2652561</v>
      </c>
      <c r="AC64">
        <v>3206890389</v>
      </c>
      <c r="AD64" t="s">
        <v>440</v>
      </c>
      <c r="AE64" t="s">
        <v>163</v>
      </c>
      <c r="AF64">
        <v>3</v>
      </c>
      <c r="AG64" t="s">
        <v>161</v>
      </c>
      <c r="AH64" t="s">
        <v>161</v>
      </c>
      <c r="AI64" t="s">
        <v>161</v>
      </c>
      <c r="AJ64" t="s">
        <v>446</v>
      </c>
      <c r="AK64" t="s">
        <v>683</v>
      </c>
      <c r="AL64" t="s">
        <v>24</v>
      </c>
      <c r="AM64" t="s">
        <v>161</v>
      </c>
      <c r="AN64" t="s">
        <v>161</v>
      </c>
      <c r="AO64" t="s">
        <v>161</v>
      </c>
      <c r="AP64" t="s">
        <v>161</v>
      </c>
      <c r="AQ64" t="s">
        <v>161</v>
      </c>
      <c r="AR64" t="s">
        <v>161</v>
      </c>
      <c r="AS64" t="s">
        <v>161</v>
      </c>
      <c r="AT64" t="s">
        <v>442</v>
      </c>
      <c r="AU64" t="s">
        <v>443</v>
      </c>
      <c r="AV64" t="s">
        <v>444</v>
      </c>
      <c r="AW64" t="s">
        <v>1195</v>
      </c>
      <c r="AX64" t="s">
        <v>161</v>
      </c>
      <c r="AY64" t="s">
        <v>161</v>
      </c>
      <c r="AZ64" t="s">
        <v>161</v>
      </c>
      <c r="BA64" t="s">
        <v>161</v>
      </c>
    </row>
    <row r="65" spans="1:53" hidden="1" x14ac:dyDescent="0.25">
      <c r="A65">
        <v>23541743</v>
      </c>
      <c r="B65">
        <f>VLOOKUP(A65,BASE!A:A,1,0)</f>
        <v>23541743</v>
      </c>
      <c r="C65">
        <v>1</v>
      </c>
      <c r="D65">
        <v>1</v>
      </c>
      <c r="E65" t="s">
        <v>1196</v>
      </c>
      <c r="F65" t="s">
        <v>433</v>
      </c>
      <c r="G65" t="s">
        <v>1197</v>
      </c>
      <c r="H65" t="s">
        <v>460</v>
      </c>
      <c r="I65" t="s">
        <v>460</v>
      </c>
      <c r="J65" t="s">
        <v>161</v>
      </c>
      <c r="K65" t="s">
        <v>161</v>
      </c>
      <c r="L65" t="s">
        <v>435</v>
      </c>
      <c r="M65" t="s">
        <v>161</v>
      </c>
      <c r="N65" t="s">
        <v>436</v>
      </c>
      <c r="O65" s="23">
        <v>45917.635694444441</v>
      </c>
      <c r="P65" t="s">
        <v>161</v>
      </c>
      <c r="Q65" s="24">
        <v>45918</v>
      </c>
      <c r="R65" s="25">
        <v>0</v>
      </c>
      <c r="S65" s="23">
        <v>45917.635740740741</v>
      </c>
      <c r="T65" t="s">
        <v>1605</v>
      </c>
      <c r="U65" t="s">
        <v>437</v>
      </c>
      <c r="V65">
        <v>15327603</v>
      </c>
      <c r="W65" t="s">
        <v>1198</v>
      </c>
      <c r="X65">
        <v>2691659</v>
      </c>
      <c r="Y65" t="s">
        <v>161</v>
      </c>
      <c r="Z65" t="s">
        <v>161</v>
      </c>
      <c r="AA65" t="s">
        <v>161</v>
      </c>
      <c r="AB65">
        <v>2691659</v>
      </c>
      <c r="AC65">
        <v>3013896414</v>
      </c>
      <c r="AD65" t="s">
        <v>440</v>
      </c>
      <c r="AE65" t="s">
        <v>163</v>
      </c>
      <c r="AF65">
        <v>3</v>
      </c>
      <c r="AG65" t="s">
        <v>161</v>
      </c>
      <c r="AH65" t="s">
        <v>161</v>
      </c>
      <c r="AI65" t="s">
        <v>161</v>
      </c>
      <c r="AJ65" t="s">
        <v>450</v>
      </c>
      <c r="AK65" t="s">
        <v>1199</v>
      </c>
      <c r="AL65" t="s">
        <v>24</v>
      </c>
      <c r="AM65" t="s">
        <v>161</v>
      </c>
      <c r="AN65" t="s">
        <v>161</v>
      </c>
      <c r="AO65" t="s">
        <v>161</v>
      </c>
      <c r="AP65" t="s">
        <v>161</v>
      </c>
      <c r="AQ65" t="s">
        <v>161</v>
      </c>
      <c r="AR65" t="s">
        <v>161</v>
      </c>
      <c r="AS65" t="s">
        <v>161</v>
      </c>
      <c r="AT65" t="s">
        <v>442</v>
      </c>
      <c r="AU65" t="s">
        <v>443</v>
      </c>
      <c r="AV65" t="s">
        <v>444</v>
      </c>
      <c r="AW65" t="s">
        <v>1200</v>
      </c>
      <c r="AX65" t="s">
        <v>161</v>
      </c>
      <c r="AY65" t="s">
        <v>161</v>
      </c>
      <c r="AZ65" t="s">
        <v>161</v>
      </c>
      <c r="BA65" t="s">
        <v>161</v>
      </c>
    </row>
    <row r="66" spans="1:53" hidden="1" x14ac:dyDescent="0.25">
      <c r="A66">
        <v>23541577</v>
      </c>
      <c r="B66">
        <f>VLOOKUP(A66,BASE!A:A,1,0)</f>
        <v>23541577</v>
      </c>
      <c r="C66">
        <v>1</v>
      </c>
      <c r="D66">
        <v>1</v>
      </c>
      <c r="E66" t="s">
        <v>1201</v>
      </c>
      <c r="F66" t="s">
        <v>433</v>
      </c>
      <c r="G66" t="s">
        <v>948</v>
      </c>
      <c r="H66" t="s">
        <v>460</v>
      </c>
      <c r="I66" t="s">
        <v>460</v>
      </c>
      <c r="J66" t="s">
        <v>161</v>
      </c>
      <c r="K66" t="s">
        <v>161</v>
      </c>
      <c r="L66" t="s">
        <v>435</v>
      </c>
      <c r="M66" t="s">
        <v>161</v>
      </c>
      <c r="N66" t="s">
        <v>436</v>
      </c>
      <c r="O66" s="23">
        <v>45917.543645833335</v>
      </c>
      <c r="P66" t="s">
        <v>161</v>
      </c>
      <c r="Q66" s="24">
        <v>45917</v>
      </c>
      <c r="R66" s="25">
        <v>0</v>
      </c>
      <c r="S66" s="23">
        <v>45917.543680555558</v>
      </c>
      <c r="T66" t="s">
        <v>1742</v>
      </c>
      <c r="U66" t="s">
        <v>437</v>
      </c>
      <c r="V66">
        <v>1037587447</v>
      </c>
      <c r="W66" t="s">
        <v>949</v>
      </c>
      <c r="X66" t="s">
        <v>161</v>
      </c>
      <c r="Y66" t="s">
        <v>161</v>
      </c>
      <c r="Z66" t="s">
        <v>161</v>
      </c>
      <c r="AA66" t="s">
        <v>161</v>
      </c>
      <c r="AB66">
        <v>5576240</v>
      </c>
      <c r="AC66">
        <v>3136801408</v>
      </c>
      <c r="AD66" t="s">
        <v>440</v>
      </c>
      <c r="AE66" t="s">
        <v>163</v>
      </c>
      <c r="AF66">
        <v>3</v>
      </c>
      <c r="AG66" t="s">
        <v>161</v>
      </c>
      <c r="AH66" t="s">
        <v>161</v>
      </c>
      <c r="AI66" t="s">
        <v>161</v>
      </c>
      <c r="AJ66" t="s">
        <v>464</v>
      </c>
      <c r="AK66" t="s">
        <v>950</v>
      </c>
      <c r="AL66" t="s">
        <v>24</v>
      </c>
      <c r="AM66" t="s">
        <v>161</v>
      </c>
      <c r="AN66" t="s">
        <v>161</v>
      </c>
      <c r="AO66" t="s">
        <v>161</v>
      </c>
      <c r="AP66" t="s">
        <v>161</v>
      </c>
      <c r="AQ66" t="s">
        <v>161</v>
      </c>
      <c r="AR66" t="s">
        <v>161</v>
      </c>
      <c r="AS66" t="s">
        <v>161</v>
      </c>
      <c r="AT66" t="s">
        <v>442</v>
      </c>
      <c r="AU66" t="s">
        <v>443</v>
      </c>
      <c r="AV66" t="s">
        <v>444</v>
      </c>
      <c r="AW66" t="s">
        <v>1202</v>
      </c>
      <c r="AX66" t="s">
        <v>161</v>
      </c>
      <c r="AY66" t="s">
        <v>161</v>
      </c>
      <c r="AZ66" t="s">
        <v>161</v>
      </c>
      <c r="BA66" t="s">
        <v>161</v>
      </c>
    </row>
    <row r="67" spans="1:53" hidden="1" x14ac:dyDescent="0.25">
      <c r="A67">
        <v>23541784</v>
      </c>
      <c r="B67">
        <f>VLOOKUP(A67,BASE!A:A,1,0)</f>
        <v>23541784</v>
      </c>
      <c r="C67">
        <v>1</v>
      </c>
      <c r="D67">
        <v>1</v>
      </c>
      <c r="E67" t="s">
        <v>1203</v>
      </c>
      <c r="F67" t="s">
        <v>433</v>
      </c>
      <c r="G67" t="s">
        <v>1204</v>
      </c>
      <c r="H67" t="s">
        <v>460</v>
      </c>
      <c r="I67" t="s">
        <v>460</v>
      </c>
      <c r="J67" t="s">
        <v>161</v>
      </c>
      <c r="K67" t="s">
        <v>161</v>
      </c>
      <c r="L67" t="s">
        <v>435</v>
      </c>
      <c r="M67" t="s">
        <v>161</v>
      </c>
      <c r="N67" t="s">
        <v>436</v>
      </c>
      <c r="O67" s="23">
        <v>45917.651875000003</v>
      </c>
      <c r="P67" t="s">
        <v>161</v>
      </c>
      <c r="Q67" s="24">
        <v>45918</v>
      </c>
      <c r="R67" s="25">
        <v>0</v>
      </c>
      <c r="S67" s="23">
        <v>45917.651909722219</v>
      </c>
      <c r="T67" t="s">
        <v>1475</v>
      </c>
      <c r="U67" t="s">
        <v>437</v>
      </c>
      <c r="V67">
        <v>43498862</v>
      </c>
      <c r="W67" t="s">
        <v>1205</v>
      </c>
      <c r="X67" t="s">
        <v>161</v>
      </c>
      <c r="Y67" t="s">
        <v>161</v>
      </c>
      <c r="Z67" t="s">
        <v>161</v>
      </c>
      <c r="AA67" t="s">
        <v>161</v>
      </c>
      <c r="AB67">
        <v>4176369</v>
      </c>
      <c r="AC67">
        <v>3008992705</v>
      </c>
      <c r="AD67" t="s">
        <v>440</v>
      </c>
      <c r="AE67" t="s">
        <v>163</v>
      </c>
      <c r="AF67">
        <v>3</v>
      </c>
      <c r="AG67" t="s">
        <v>161</v>
      </c>
      <c r="AH67" t="s">
        <v>161</v>
      </c>
      <c r="AI67" t="s">
        <v>161</v>
      </c>
      <c r="AJ67" t="s">
        <v>446</v>
      </c>
      <c r="AK67" t="s">
        <v>1206</v>
      </c>
      <c r="AL67" t="s">
        <v>24</v>
      </c>
      <c r="AM67" t="s">
        <v>161</v>
      </c>
      <c r="AN67" t="s">
        <v>161</v>
      </c>
      <c r="AO67" t="s">
        <v>161</v>
      </c>
      <c r="AP67" t="s">
        <v>161</v>
      </c>
      <c r="AQ67" t="s">
        <v>161</v>
      </c>
      <c r="AR67" t="s">
        <v>161</v>
      </c>
      <c r="AS67" t="s">
        <v>161</v>
      </c>
      <c r="AT67" t="s">
        <v>442</v>
      </c>
      <c r="AU67" t="s">
        <v>443</v>
      </c>
      <c r="AV67" t="s">
        <v>444</v>
      </c>
      <c r="AW67" t="s">
        <v>1207</v>
      </c>
      <c r="AX67" t="s">
        <v>161</v>
      </c>
      <c r="AY67" t="s">
        <v>161</v>
      </c>
      <c r="AZ67" t="s">
        <v>161</v>
      </c>
      <c r="BA67" t="s">
        <v>161</v>
      </c>
    </row>
    <row r="68" spans="1:53" hidden="1" x14ac:dyDescent="0.25">
      <c r="A68">
        <v>23541780</v>
      </c>
      <c r="B68">
        <f>VLOOKUP(A68,BASE!A:A,1,0)</f>
        <v>23541780</v>
      </c>
      <c r="C68">
        <v>1</v>
      </c>
      <c r="D68">
        <v>1</v>
      </c>
      <c r="E68" t="s">
        <v>1208</v>
      </c>
      <c r="F68" t="s">
        <v>433</v>
      </c>
      <c r="G68" t="s">
        <v>1209</v>
      </c>
      <c r="H68" t="s">
        <v>460</v>
      </c>
      <c r="I68" t="s">
        <v>460</v>
      </c>
      <c r="J68" t="s">
        <v>161</v>
      </c>
      <c r="K68" t="s">
        <v>161</v>
      </c>
      <c r="L68" t="s">
        <v>435</v>
      </c>
      <c r="M68" t="s">
        <v>161</v>
      </c>
      <c r="N68" t="s">
        <v>436</v>
      </c>
      <c r="O68" s="23">
        <v>45917.650347222225</v>
      </c>
      <c r="P68" t="s">
        <v>161</v>
      </c>
      <c r="Q68" s="24">
        <v>45918</v>
      </c>
      <c r="R68" s="25">
        <v>0</v>
      </c>
      <c r="S68" s="23">
        <v>45917.650381944448</v>
      </c>
      <c r="T68" t="s">
        <v>1743</v>
      </c>
      <c r="U68" t="s">
        <v>437</v>
      </c>
      <c r="V68">
        <v>32485455</v>
      </c>
      <c r="W68" t="s">
        <v>1210</v>
      </c>
      <c r="X68" t="s">
        <v>161</v>
      </c>
      <c r="Y68" t="s">
        <v>161</v>
      </c>
      <c r="Z68" t="s">
        <v>161</v>
      </c>
      <c r="AA68" t="s">
        <v>161</v>
      </c>
      <c r="AB68" t="s">
        <v>161</v>
      </c>
      <c r="AC68">
        <v>3004519727</v>
      </c>
      <c r="AD68" t="s">
        <v>440</v>
      </c>
      <c r="AE68" t="s">
        <v>163</v>
      </c>
      <c r="AF68">
        <v>2</v>
      </c>
      <c r="AG68" t="s">
        <v>161</v>
      </c>
      <c r="AH68" t="s">
        <v>161</v>
      </c>
      <c r="AI68" t="s">
        <v>161</v>
      </c>
      <c r="AJ68" t="s">
        <v>446</v>
      </c>
      <c r="AK68" t="s">
        <v>1211</v>
      </c>
      <c r="AL68" t="s">
        <v>24</v>
      </c>
      <c r="AM68" t="s">
        <v>161</v>
      </c>
      <c r="AN68" t="s">
        <v>161</v>
      </c>
      <c r="AO68" t="s">
        <v>161</v>
      </c>
      <c r="AP68" t="s">
        <v>161</v>
      </c>
      <c r="AQ68" t="s">
        <v>161</v>
      </c>
      <c r="AR68" t="s">
        <v>161</v>
      </c>
      <c r="AS68" t="s">
        <v>161</v>
      </c>
      <c r="AT68" t="s">
        <v>442</v>
      </c>
      <c r="AU68" t="s">
        <v>443</v>
      </c>
      <c r="AV68" t="s">
        <v>444</v>
      </c>
      <c r="AW68" t="s">
        <v>1212</v>
      </c>
      <c r="AX68" t="s">
        <v>161</v>
      </c>
      <c r="AY68" t="s">
        <v>161</v>
      </c>
      <c r="AZ68" t="s">
        <v>161</v>
      </c>
      <c r="BA68" t="s">
        <v>161</v>
      </c>
    </row>
    <row r="69" spans="1:53" hidden="1" x14ac:dyDescent="0.25">
      <c r="A69">
        <v>23543337</v>
      </c>
      <c r="B69">
        <f>VLOOKUP(A69,BASE!A:A,1,0)</f>
        <v>23543337</v>
      </c>
      <c r="C69">
        <v>1</v>
      </c>
      <c r="D69">
        <v>1</v>
      </c>
      <c r="E69" t="s">
        <v>1482</v>
      </c>
      <c r="F69" t="s">
        <v>433</v>
      </c>
      <c r="G69" t="s">
        <v>1483</v>
      </c>
      <c r="H69" t="s">
        <v>460</v>
      </c>
      <c r="I69" t="s">
        <v>460</v>
      </c>
      <c r="J69" t="s">
        <v>161</v>
      </c>
      <c r="K69" t="s">
        <v>161</v>
      </c>
      <c r="L69" t="s">
        <v>435</v>
      </c>
      <c r="M69" t="s">
        <v>161</v>
      </c>
      <c r="N69" t="s">
        <v>436</v>
      </c>
      <c r="O69" s="23">
        <v>45919.339178240742</v>
      </c>
      <c r="P69" t="s">
        <v>161</v>
      </c>
      <c r="Q69" s="24">
        <v>45919</v>
      </c>
      <c r="R69" s="25">
        <v>0</v>
      </c>
      <c r="S69" s="23">
        <v>45919.339212962965</v>
      </c>
      <c r="T69" t="s">
        <v>1744</v>
      </c>
      <c r="U69" t="s">
        <v>1048</v>
      </c>
      <c r="V69">
        <v>800237326</v>
      </c>
      <c r="W69" t="s">
        <v>1484</v>
      </c>
      <c r="X69" t="s">
        <v>161</v>
      </c>
      <c r="Y69" t="s">
        <v>161</v>
      </c>
      <c r="Z69" t="s">
        <v>161</v>
      </c>
      <c r="AA69" t="s">
        <v>161</v>
      </c>
      <c r="AB69" t="s">
        <v>161</v>
      </c>
      <c r="AC69">
        <v>3146757309</v>
      </c>
      <c r="AD69" t="s">
        <v>440</v>
      </c>
      <c r="AE69" t="s">
        <v>163</v>
      </c>
      <c r="AF69">
        <v>5</v>
      </c>
      <c r="AG69" t="s">
        <v>161</v>
      </c>
      <c r="AH69" t="s">
        <v>161</v>
      </c>
      <c r="AI69" t="s">
        <v>161</v>
      </c>
      <c r="AJ69" t="s">
        <v>464</v>
      </c>
      <c r="AK69" t="s">
        <v>1485</v>
      </c>
      <c r="AL69" t="s">
        <v>24</v>
      </c>
      <c r="AM69" t="s">
        <v>161</v>
      </c>
      <c r="AN69" t="s">
        <v>161</v>
      </c>
      <c r="AO69" t="s">
        <v>161</v>
      </c>
      <c r="AP69" t="s">
        <v>161</v>
      </c>
      <c r="AQ69" t="s">
        <v>161</v>
      </c>
      <c r="AR69" t="s">
        <v>161</v>
      </c>
      <c r="AS69" t="s">
        <v>161</v>
      </c>
      <c r="AT69" t="s">
        <v>442</v>
      </c>
      <c r="AU69" t="s">
        <v>443</v>
      </c>
      <c r="AV69" t="s">
        <v>444</v>
      </c>
      <c r="AW69" t="s">
        <v>1486</v>
      </c>
      <c r="AX69" t="s">
        <v>161</v>
      </c>
      <c r="AY69" t="s">
        <v>161</v>
      </c>
      <c r="AZ69" t="s">
        <v>161</v>
      </c>
      <c r="BA69" t="s">
        <v>161</v>
      </c>
    </row>
    <row r="70" spans="1:53" x14ac:dyDescent="0.25">
      <c r="A70">
        <v>23546691</v>
      </c>
      <c r="B70">
        <f>VLOOKUP(A70,BASE!A:A,1,0)</f>
        <v>23546691</v>
      </c>
      <c r="C70">
        <v>1</v>
      </c>
      <c r="D70">
        <v>1</v>
      </c>
      <c r="E70" t="s">
        <v>1745</v>
      </c>
      <c r="F70" t="s">
        <v>433</v>
      </c>
      <c r="G70" t="s">
        <v>1746</v>
      </c>
      <c r="H70" t="s">
        <v>460</v>
      </c>
      <c r="I70" t="s">
        <v>460</v>
      </c>
      <c r="J70" t="s">
        <v>161</v>
      </c>
      <c r="K70" t="s">
        <v>161</v>
      </c>
      <c r="L70" t="s">
        <v>435</v>
      </c>
      <c r="M70" t="s">
        <v>161</v>
      </c>
      <c r="N70" t="s">
        <v>436</v>
      </c>
      <c r="O70" s="23">
        <v>45923.435520833336</v>
      </c>
      <c r="P70" t="s">
        <v>161</v>
      </c>
      <c r="Q70" s="24">
        <v>45923</v>
      </c>
      <c r="R70" s="25">
        <v>0</v>
      </c>
      <c r="S70" s="23">
        <v>45923.435543981483</v>
      </c>
      <c r="T70" t="s">
        <v>1747</v>
      </c>
      <c r="U70" t="s">
        <v>437</v>
      </c>
      <c r="V70">
        <v>43752746</v>
      </c>
      <c r="W70" t="s">
        <v>1748</v>
      </c>
      <c r="X70" t="s">
        <v>161</v>
      </c>
      <c r="Y70" t="s">
        <v>161</v>
      </c>
      <c r="Z70" t="s">
        <v>161</v>
      </c>
      <c r="AA70" t="s">
        <v>161</v>
      </c>
      <c r="AB70">
        <v>8397211</v>
      </c>
      <c r="AC70">
        <v>3124640901</v>
      </c>
      <c r="AD70" t="s">
        <v>440</v>
      </c>
      <c r="AE70" t="s">
        <v>163</v>
      </c>
      <c r="AF70">
        <v>3</v>
      </c>
      <c r="AG70" t="s">
        <v>161</v>
      </c>
      <c r="AH70" t="s">
        <v>161</v>
      </c>
      <c r="AI70" t="s">
        <v>161</v>
      </c>
      <c r="AJ70" t="s">
        <v>464</v>
      </c>
      <c r="AK70" t="s">
        <v>1749</v>
      </c>
      <c r="AL70" t="s">
        <v>24</v>
      </c>
      <c r="AM70" t="s">
        <v>161</v>
      </c>
      <c r="AN70" t="s">
        <v>161</v>
      </c>
      <c r="AO70" t="s">
        <v>161</v>
      </c>
      <c r="AP70" t="s">
        <v>161</v>
      </c>
      <c r="AQ70" t="s">
        <v>161</v>
      </c>
      <c r="AR70" t="s">
        <v>161</v>
      </c>
      <c r="AS70" t="s">
        <v>161</v>
      </c>
      <c r="AT70" t="s">
        <v>161</v>
      </c>
      <c r="AU70" t="s">
        <v>161</v>
      </c>
      <c r="AV70" t="s">
        <v>161</v>
      </c>
      <c r="AW70" t="s">
        <v>1750</v>
      </c>
      <c r="AX70" t="s">
        <v>161</v>
      </c>
      <c r="AY70" t="s">
        <v>161</v>
      </c>
      <c r="AZ70" t="s">
        <v>161</v>
      </c>
      <c r="BA70" t="s">
        <v>161</v>
      </c>
    </row>
    <row r="71" spans="1:53" hidden="1" x14ac:dyDescent="0.25">
      <c r="A71">
        <v>23539770</v>
      </c>
      <c r="B71">
        <f>VLOOKUP(A71,BASE!A:A,1,0)</f>
        <v>23539770</v>
      </c>
      <c r="C71">
        <v>1</v>
      </c>
      <c r="D71">
        <v>1</v>
      </c>
      <c r="E71" t="s">
        <v>1213</v>
      </c>
      <c r="F71" t="s">
        <v>433</v>
      </c>
      <c r="G71" t="s">
        <v>840</v>
      </c>
      <c r="H71" t="s">
        <v>460</v>
      </c>
      <c r="I71" t="s">
        <v>460</v>
      </c>
      <c r="J71" t="s">
        <v>161</v>
      </c>
      <c r="K71" t="s">
        <v>161</v>
      </c>
      <c r="L71" t="s">
        <v>435</v>
      </c>
      <c r="M71" t="s">
        <v>161</v>
      </c>
      <c r="N71" t="s">
        <v>436</v>
      </c>
      <c r="O71" s="23">
        <v>45915.650069444448</v>
      </c>
      <c r="P71" t="s">
        <v>161</v>
      </c>
      <c r="Q71" s="24">
        <v>45916</v>
      </c>
      <c r="R71" s="25">
        <v>0</v>
      </c>
      <c r="S71" s="23">
        <v>45915.650092592594</v>
      </c>
      <c r="T71" t="s">
        <v>1751</v>
      </c>
      <c r="U71" t="s">
        <v>437</v>
      </c>
      <c r="V71">
        <v>43570161</v>
      </c>
      <c r="W71" t="s">
        <v>841</v>
      </c>
      <c r="X71" t="s">
        <v>161</v>
      </c>
      <c r="Y71" t="s">
        <v>161</v>
      </c>
      <c r="Z71" t="s">
        <v>161</v>
      </c>
      <c r="AA71" t="s">
        <v>161</v>
      </c>
      <c r="AB71">
        <v>2326257</v>
      </c>
      <c r="AC71">
        <v>3113485977</v>
      </c>
      <c r="AD71" t="s">
        <v>440</v>
      </c>
      <c r="AE71" t="s">
        <v>163</v>
      </c>
      <c r="AF71">
        <v>4</v>
      </c>
      <c r="AG71" t="s">
        <v>161</v>
      </c>
      <c r="AH71" t="s">
        <v>161</v>
      </c>
      <c r="AI71" t="s">
        <v>161</v>
      </c>
      <c r="AJ71" t="s">
        <v>446</v>
      </c>
      <c r="AK71" t="s">
        <v>842</v>
      </c>
      <c r="AL71" t="s">
        <v>24</v>
      </c>
      <c r="AM71" t="s">
        <v>161</v>
      </c>
      <c r="AN71" t="s">
        <v>161</v>
      </c>
      <c r="AO71" t="s">
        <v>161</v>
      </c>
      <c r="AP71" t="s">
        <v>161</v>
      </c>
      <c r="AQ71" t="s">
        <v>161</v>
      </c>
      <c r="AR71" t="s">
        <v>161</v>
      </c>
      <c r="AS71" t="s">
        <v>161</v>
      </c>
      <c r="AT71" t="s">
        <v>161</v>
      </c>
      <c r="AU71" t="s">
        <v>161</v>
      </c>
      <c r="AV71" t="s">
        <v>161</v>
      </c>
      <c r="AW71" t="s">
        <v>1215</v>
      </c>
      <c r="AX71" t="s">
        <v>161</v>
      </c>
      <c r="AY71" t="s">
        <v>161</v>
      </c>
      <c r="AZ71" t="s">
        <v>161</v>
      </c>
      <c r="BA71" t="s">
        <v>161</v>
      </c>
    </row>
    <row r="72" spans="1:53" hidden="1" x14ac:dyDescent="0.25">
      <c r="A72">
        <v>23535191</v>
      </c>
      <c r="B72">
        <f>VLOOKUP(A72,BASE!A:A,1,0)</f>
        <v>23535191</v>
      </c>
      <c r="C72">
        <v>1</v>
      </c>
      <c r="D72">
        <v>1</v>
      </c>
      <c r="E72" t="s">
        <v>1216</v>
      </c>
      <c r="F72" t="s">
        <v>433</v>
      </c>
      <c r="G72" t="s">
        <v>191</v>
      </c>
      <c r="H72" t="s">
        <v>460</v>
      </c>
      <c r="I72" t="s">
        <v>460</v>
      </c>
      <c r="J72" t="s">
        <v>161</v>
      </c>
      <c r="K72" t="s">
        <v>161</v>
      </c>
      <c r="L72" t="s">
        <v>435</v>
      </c>
      <c r="M72" t="s">
        <v>161</v>
      </c>
      <c r="N72" t="s">
        <v>436</v>
      </c>
      <c r="O72" s="23">
        <v>45909.739884259259</v>
      </c>
      <c r="P72" t="s">
        <v>161</v>
      </c>
      <c r="Q72" s="24">
        <v>45910</v>
      </c>
      <c r="R72" s="25">
        <v>0</v>
      </c>
      <c r="S72" s="23">
        <v>45909.739918981482</v>
      </c>
      <c r="T72" t="s">
        <v>1752</v>
      </c>
      <c r="U72" t="s">
        <v>437</v>
      </c>
      <c r="V72">
        <v>800093117</v>
      </c>
      <c r="W72" t="s">
        <v>192</v>
      </c>
      <c r="X72" t="s">
        <v>161</v>
      </c>
      <c r="Y72" t="s">
        <v>161</v>
      </c>
      <c r="Z72" t="s">
        <v>475</v>
      </c>
      <c r="AA72" t="s">
        <v>476</v>
      </c>
      <c r="AB72">
        <v>3123618</v>
      </c>
      <c r="AC72">
        <v>3104247383</v>
      </c>
      <c r="AD72" t="s">
        <v>440</v>
      </c>
      <c r="AE72" t="s">
        <v>163</v>
      </c>
      <c r="AF72">
        <v>4</v>
      </c>
      <c r="AG72" t="s">
        <v>161</v>
      </c>
      <c r="AH72" t="s">
        <v>161</v>
      </c>
      <c r="AI72" t="s">
        <v>161</v>
      </c>
      <c r="AJ72" t="s">
        <v>446</v>
      </c>
      <c r="AK72" t="s">
        <v>553</v>
      </c>
      <c r="AL72" t="s">
        <v>24</v>
      </c>
      <c r="AM72" t="s">
        <v>161</v>
      </c>
      <c r="AN72" t="s">
        <v>161</v>
      </c>
      <c r="AO72" t="s">
        <v>161</v>
      </c>
      <c r="AP72" t="s">
        <v>161</v>
      </c>
      <c r="AQ72" t="s">
        <v>161</v>
      </c>
      <c r="AR72" t="s">
        <v>161</v>
      </c>
      <c r="AS72" t="s">
        <v>161</v>
      </c>
      <c r="AT72" t="s">
        <v>452</v>
      </c>
      <c r="AU72" t="s">
        <v>453</v>
      </c>
      <c r="AV72" t="s">
        <v>444</v>
      </c>
      <c r="AW72" t="s">
        <v>477</v>
      </c>
      <c r="AX72" t="s">
        <v>161</v>
      </c>
      <c r="AY72" t="s">
        <v>161</v>
      </c>
      <c r="AZ72" t="s">
        <v>161</v>
      </c>
      <c r="BA72" t="s">
        <v>161</v>
      </c>
    </row>
    <row r="73" spans="1:53" hidden="1" x14ac:dyDescent="0.25">
      <c r="A73">
        <v>23539501</v>
      </c>
      <c r="B73">
        <f>VLOOKUP(A73,BASE!A:A,1,0)</f>
        <v>23539501</v>
      </c>
      <c r="C73">
        <v>1</v>
      </c>
      <c r="D73">
        <v>1</v>
      </c>
      <c r="E73" t="s">
        <v>1217</v>
      </c>
      <c r="F73" t="s">
        <v>433</v>
      </c>
      <c r="G73" t="s">
        <v>746</v>
      </c>
      <c r="H73" t="s">
        <v>460</v>
      </c>
      <c r="I73" t="s">
        <v>460</v>
      </c>
      <c r="J73" t="s">
        <v>161</v>
      </c>
      <c r="K73" t="s">
        <v>161</v>
      </c>
      <c r="L73" t="s">
        <v>435</v>
      </c>
      <c r="M73" t="s">
        <v>161</v>
      </c>
      <c r="N73" t="s">
        <v>436</v>
      </c>
      <c r="O73" s="23">
        <v>45915.482824074075</v>
      </c>
      <c r="P73" t="s">
        <v>161</v>
      </c>
      <c r="Q73" s="24">
        <v>45915</v>
      </c>
      <c r="R73" s="25">
        <v>0</v>
      </c>
      <c r="S73" s="23">
        <v>45915.482847222222</v>
      </c>
      <c r="T73" t="s">
        <v>1753</v>
      </c>
      <c r="U73" t="s">
        <v>437</v>
      </c>
      <c r="V73">
        <v>32559258</v>
      </c>
      <c r="W73" t="s">
        <v>747</v>
      </c>
      <c r="X73" t="s">
        <v>161</v>
      </c>
      <c r="Y73" t="s">
        <v>161</v>
      </c>
      <c r="Z73" t="s">
        <v>161</v>
      </c>
      <c r="AA73" t="s">
        <v>161</v>
      </c>
      <c r="AB73" t="s">
        <v>161</v>
      </c>
      <c r="AC73">
        <v>3225106393</v>
      </c>
      <c r="AD73" t="s">
        <v>440</v>
      </c>
      <c r="AE73" t="s">
        <v>163</v>
      </c>
      <c r="AF73">
        <v>4</v>
      </c>
      <c r="AG73" t="s">
        <v>161</v>
      </c>
      <c r="AH73" t="s">
        <v>161</v>
      </c>
      <c r="AI73" t="s">
        <v>161</v>
      </c>
      <c r="AJ73" t="s">
        <v>446</v>
      </c>
      <c r="AK73" t="s">
        <v>748</v>
      </c>
      <c r="AL73" t="s">
        <v>24</v>
      </c>
      <c r="AM73" t="s">
        <v>161</v>
      </c>
      <c r="AN73" t="s">
        <v>161</v>
      </c>
      <c r="AO73" t="s">
        <v>161</v>
      </c>
      <c r="AP73" t="s">
        <v>161</v>
      </c>
      <c r="AQ73" t="s">
        <v>161</v>
      </c>
      <c r="AR73" t="s">
        <v>161</v>
      </c>
      <c r="AS73" t="s">
        <v>161</v>
      </c>
      <c r="AT73" t="s">
        <v>442</v>
      </c>
      <c r="AU73" t="s">
        <v>443</v>
      </c>
      <c r="AV73" t="s">
        <v>444</v>
      </c>
      <c r="AW73" t="s">
        <v>1219</v>
      </c>
      <c r="AX73" t="s">
        <v>161</v>
      </c>
      <c r="AY73" t="s">
        <v>161</v>
      </c>
      <c r="AZ73" t="s">
        <v>161</v>
      </c>
      <c r="BA73" t="s">
        <v>161</v>
      </c>
    </row>
    <row r="74" spans="1:53" hidden="1" x14ac:dyDescent="0.25">
      <c r="A74">
        <v>23540668</v>
      </c>
      <c r="B74">
        <f>VLOOKUP(A74,BASE!A:A,1,0)</f>
        <v>23540668</v>
      </c>
      <c r="C74">
        <v>1</v>
      </c>
      <c r="D74">
        <v>1</v>
      </c>
      <c r="E74" t="s">
        <v>1221</v>
      </c>
      <c r="F74" t="s">
        <v>433</v>
      </c>
      <c r="G74" t="s">
        <v>843</v>
      </c>
      <c r="H74" t="s">
        <v>460</v>
      </c>
      <c r="I74" t="s">
        <v>460</v>
      </c>
      <c r="J74" t="s">
        <v>161</v>
      </c>
      <c r="K74" t="s">
        <v>161</v>
      </c>
      <c r="L74" t="s">
        <v>435</v>
      </c>
      <c r="M74" t="s">
        <v>161</v>
      </c>
      <c r="N74" t="s">
        <v>436</v>
      </c>
      <c r="O74" s="23">
        <v>45916.471666666665</v>
      </c>
      <c r="P74" t="s">
        <v>161</v>
      </c>
      <c r="Q74" s="24">
        <v>45916</v>
      </c>
      <c r="R74" s="25">
        <v>0</v>
      </c>
      <c r="S74" s="23">
        <v>45916.471701388888</v>
      </c>
      <c r="T74" t="s">
        <v>1635</v>
      </c>
      <c r="U74" t="s">
        <v>437</v>
      </c>
      <c r="V74">
        <v>70909315</v>
      </c>
      <c r="W74" t="s">
        <v>844</v>
      </c>
      <c r="X74" t="s">
        <v>161</v>
      </c>
      <c r="Y74" t="s">
        <v>161</v>
      </c>
      <c r="Z74" t="s">
        <v>161</v>
      </c>
      <c r="AA74" t="s">
        <v>161</v>
      </c>
      <c r="AB74" t="s">
        <v>161</v>
      </c>
      <c r="AC74">
        <v>3002126563</v>
      </c>
      <c r="AD74" t="s">
        <v>440</v>
      </c>
      <c r="AE74" t="s">
        <v>163</v>
      </c>
      <c r="AF74">
        <v>5</v>
      </c>
      <c r="AG74" t="s">
        <v>161</v>
      </c>
      <c r="AH74" t="s">
        <v>161</v>
      </c>
      <c r="AI74" t="s">
        <v>161</v>
      </c>
      <c r="AJ74" t="s">
        <v>464</v>
      </c>
      <c r="AK74" t="s">
        <v>845</v>
      </c>
      <c r="AL74" t="s">
        <v>24</v>
      </c>
      <c r="AM74" t="s">
        <v>161</v>
      </c>
      <c r="AN74" t="s">
        <v>161</v>
      </c>
      <c r="AO74" t="s">
        <v>161</v>
      </c>
      <c r="AP74" t="s">
        <v>161</v>
      </c>
      <c r="AQ74" t="s">
        <v>161</v>
      </c>
      <c r="AR74" t="s">
        <v>161</v>
      </c>
      <c r="AS74" t="s">
        <v>161</v>
      </c>
      <c r="AT74" t="s">
        <v>161</v>
      </c>
      <c r="AU74" t="s">
        <v>161</v>
      </c>
      <c r="AV74" t="s">
        <v>161</v>
      </c>
      <c r="AW74" t="s">
        <v>1222</v>
      </c>
      <c r="AX74" t="s">
        <v>161</v>
      </c>
      <c r="AY74" t="s">
        <v>161</v>
      </c>
      <c r="AZ74" t="s">
        <v>161</v>
      </c>
      <c r="BA74" t="s">
        <v>161</v>
      </c>
    </row>
    <row r="75" spans="1:53" hidden="1" x14ac:dyDescent="0.25">
      <c r="A75">
        <v>23543452</v>
      </c>
      <c r="B75">
        <f>VLOOKUP(A75,BASE!A:A,1,0)</f>
        <v>23543452</v>
      </c>
      <c r="C75">
        <v>1</v>
      </c>
      <c r="D75">
        <v>1</v>
      </c>
      <c r="E75" t="s">
        <v>1487</v>
      </c>
      <c r="F75" t="s">
        <v>433</v>
      </c>
      <c r="G75" t="s">
        <v>1488</v>
      </c>
      <c r="H75" t="s">
        <v>460</v>
      </c>
      <c r="I75" t="s">
        <v>460</v>
      </c>
      <c r="J75" t="s">
        <v>161</v>
      </c>
      <c r="K75" t="s">
        <v>161</v>
      </c>
      <c r="L75" t="s">
        <v>435</v>
      </c>
      <c r="M75" t="s">
        <v>161</v>
      </c>
      <c r="N75" t="s">
        <v>436</v>
      </c>
      <c r="O75" s="23">
        <v>45919.419178240743</v>
      </c>
      <c r="P75" t="s">
        <v>161</v>
      </c>
      <c r="Q75" s="24">
        <v>45919</v>
      </c>
      <c r="R75" s="25">
        <v>0</v>
      </c>
      <c r="S75" s="23">
        <v>45919.419409722221</v>
      </c>
      <c r="T75" t="s">
        <v>1622</v>
      </c>
      <c r="U75" t="s">
        <v>437</v>
      </c>
      <c r="V75">
        <v>1003290673</v>
      </c>
      <c r="W75" t="s">
        <v>1489</v>
      </c>
      <c r="X75" t="s">
        <v>161</v>
      </c>
      <c r="Y75" t="s">
        <v>161</v>
      </c>
      <c r="Z75" t="s">
        <v>161</v>
      </c>
      <c r="AA75" t="s">
        <v>161</v>
      </c>
      <c r="AB75" t="s">
        <v>161</v>
      </c>
      <c r="AC75">
        <v>3146102668</v>
      </c>
      <c r="AD75" t="s">
        <v>440</v>
      </c>
      <c r="AE75" t="s">
        <v>163</v>
      </c>
      <c r="AF75">
        <v>0</v>
      </c>
      <c r="AG75" t="s">
        <v>161</v>
      </c>
      <c r="AH75" t="s">
        <v>161</v>
      </c>
      <c r="AI75" t="s">
        <v>161</v>
      </c>
      <c r="AJ75" t="s">
        <v>464</v>
      </c>
      <c r="AK75" t="s">
        <v>161</v>
      </c>
      <c r="AL75" t="s">
        <v>24</v>
      </c>
      <c r="AM75" t="s">
        <v>161</v>
      </c>
      <c r="AN75" t="s">
        <v>161</v>
      </c>
      <c r="AO75" t="s">
        <v>161</v>
      </c>
      <c r="AP75" t="s">
        <v>161</v>
      </c>
      <c r="AQ75" t="s">
        <v>161</v>
      </c>
      <c r="AR75" t="s">
        <v>161</v>
      </c>
      <c r="AS75" t="s">
        <v>161</v>
      </c>
      <c r="AT75" t="s">
        <v>161</v>
      </c>
      <c r="AU75" t="s">
        <v>161</v>
      </c>
      <c r="AV75" t="s">
        <v>161</v>
      </c>
      <c r="AW75" t="s">
        <v>1490</v>
      </c>
      <c r="AX75" t="s">
        <v>161</v>
      </c>
      <c r="AY75" t="s">
        <v>161</v>
      </c>
      <c r="AZ75" t="s">
        <v>161</v>
      </c>
      <c r="BA75" t="s">
        <v>161</v>
      </c>
    </row>
    <row r="76" spans="1:53" hidden="1" x14ac:dyDescent="0.25">
      <c r="A76">
        <v>23539875</v>
      </c>
      <c r="B76">
        <f>VLOOKUP(A76,BASE!A:A,1,0)</f>
        <v>23539875</v>
      </c>
      <c r="C76">
        <v>1</v>
      </c>
      <c r="D76">
        <v>1</v>
      </c>
      <c r="E76" t="s">
        <v>1223</v>
      </c>
      <c r="F76" t="s">
        <v>433</v>
      </c>
      <c r="G76" t="s">
        <v>846</v>
      </c>
      <c r="H76" t="s">
        <v>460</v>
      </c>
      <c r="I76" t="s">
        <v>460</v>
      </c>
      <c r="J76" t="s">
        <v>161</v>
      </c>
      <c r="K76" t="s">
        <v>161</v>
      </c>
      <c r="L76" t="s">
        <v>435</v>
      </c>
      <c r="M76" t="s">
        <v>161</v>
      </c>
      <c r="N76" t="s">
        <v>436</v>
      </c>
      <c r="O76" s="23">
        <v>45915.702604166669</v>
      </c>
      <c r="P76" t="s">
        <v>161</v>
      </c>
      <c r="Q76" s="24">
        <v>45916</v>
      </c>
      <c r="R76" s="25">
        <v>0</v>
      </c>
      <c r="S76" s="23">
        <v>45915.702638888892</v>
      </c>
      <c r="T76" t="s">
        <v>1754</v>
      </c>
      <c r="U76" t="s">
        <v>437</v>
      </c>
      <c r="V76">
        <v>10010594</v>
      </c>
      <c r="W76" t="s">
        <v>847</v>
      </c>
      <c r="X76" t="s">
        <v>161</v>
      </c>
      <c r="Y76" t="s">
        <v>161</v>
      </c>
      <c r="Z76" t="s">
        <v>161</v>
      </c>
      <c r="AA76" t="s">
        <v>161</v>
      </c>
      <c r="AB76" t="s">
        <v>161</v>
      </c>
      <c r="AC76">
        <v>3113982412</v>
      </c>
      <c r="AD76" t="s">
        <v>440</v>
      </c>
      <c r="AE76" t="s">
        <v>163</v>
      </c>
      <c r="AF76">
        <v>4</v>
      </c>
      <c r="AG76" t="s">
        <v>161</v>
      </c>
      <c r="AH76" t="s">
        <v>161</v>
      </c>
      <c r="AI76" t="s">
        <v>161</v>
      </c>
      <c r="AJ76" t="s">
        <v>464</v>
      </c>
      <c r="AK76" t="s">
        <v>848</v>
      </c>
      <c r="AL76" t="s">
        <v>24</v>
      </c>
      <c r="AM76" t="s">
        <v>161</v>
      </c>
      <c r="AN76" t="s">
        <v>161</v>
      </c>
      <c r="AO76" t="s">
        <v>161</v>
      </c>
      <c r="AP76" t="s">
        <v>161</v>
      </c>
      <c r="AQ76" t="s">
        <v>161</v>
      </c>
      <c r="AR76" t="s">
        <v>161</v>
      </c>
      <c r="AS76" t="s">
        <v>161</v>
      </c>
      <c r="AT76" t="s">
        <v>442</v>
      </c>
      <c r="AU76" t="s">
        <v>443</v>
      </c>
      <c r="AV76" t="s">
        <v>444</v>
      </c>
      <c r="AW76" t="s">
        <v>1224</v>
      </c>
      <c r="AX76" t="s">
        <v>161</v>
      </c>
      <c r="AY76" t="s">
        <v>161</v>
      </c>
      <c r="AZ76" t="s">
        <v>161</v>
      </c>
      <c r="BA76" t="s">
        <v>161</v>
      </c>
    </row>
    <row r="77" spans="1:53" hidden="1" x14ac:dyDescent="0.25">
      <c r="A77">
        <v>23540210</v>
      </c>
      <c r="B77">
        <f>VLOOKUP(A77,BASE!A:A,1,0)</f>
        <v>23540210</v>
      </c>
      <c r="C77">
        <v>1</v>
      </c>
      <c r="D77">
        <v>1</v>
      </c>
      <c r="E77" t="s">
        <v>1225</v>
      </c>
      <c r="F77" t="s">
        <v>433</v>
      </c>
      <c r="G77" t="s">
        <v>1226</v>
      </c>
      <c r="H77" t="s">
        <v>460</v>
      </c>
      <c r="I77" t="s">
        <v>460</v>
      </c>
      <c r="J77" t="s">
        <v>161</v>
      </c>
      <c r="K77" t="s">
        <v>161</v>
      </c>
      <c r="L77" t="s">
        <v>435</v>
      </c>
      <c r="M77" t="s">
        <v>161</v>
      </c>
      <c r="N77" t="s">
        <v>436</v>
      </c>
      <c r="O77" s="23">
        <v>45916.291863425926</v>
      </c>
      <c r="P77" t="s">
        <v>161</v>
      </c>
      <c r="Q77" s="24">
        <v>45916</v>
      </c>
      <c r="R77" s="25">
        <v>0</v>
      </c>
      <c r="S77" s="23">
        <v>45916.291898148149</v>
      </c>
      <c r="T77" t="s">
        <v>1755</v>
      </c>
      <c r="U77" t="s">
        <v>437</v>
      </c>
      <c r="V77">
        <v>10010594</v>
      </c>
      <c r="W77" t="s">
        <v>847</v>
      </c>
      <c r="X77" t="s">
        <v>161</v>
      </c>
      <c r="Y77" t="s">
        <v>161</v>
      </c>
      <c r="Z77" t="s">
        <v>161</v>
      </c>
      <c r="AA77" t="s">
        <v>161</v>
      </c>
      <c r="AB77" t="s">
        <v>161</v>
      </c>
      <c r="AC77">
        <v>3113982412</v>
      </c>
      <c r="AD77" t="s">
        <v>440</v>
      </c>
      <c r="AE77" t="s">
        <v>163</v>
      </c>
      <c r="AF77">
        <v>0</v>
      </c>
      <c r="AG77" t="s">
        <v>161</v>
      </c>
      <c r="AH77" t="s">
        <v>161</v>
      </c>
      <c r="AI77" t="s">
        <v>161</v>
      </c>
      <c r="AJ77" t="s">
        <v>161</v>
      </c>
      <c r="AK77" t="s">
        <v>849</v>
      </c>
      <c r="AL77" t="s">
        <v>24</v>
      </c>
      <c r="AM77" t="s">
        <v>161</v>
      </c>
      <c r="AN77" t="s">
        <v>161</v>
      </c>
      <c r="AO77" t="s">
        <v>161</v>
      </c>
      <c r="AP77" t="s">
        <v>161</v>
      </c>
      <c r="AQ77" t="s">
        <v>161</v>
      </c>
      <c r="AR77" t="s">
        <v>161</v>
      </c>
      <c r="AS77" t="s">
        <v>161</v>
      </c>
      <c r="AT77" t="s">
        <v>442</v>
      </c>
      <c r="AU77" t="s">
        <v>443</v>
      </c>
      <c r="AV77" t="s">
        <v>444</v>
      </c>
      <c r="AW77" t="s">
        <v>1227</v>
      </c>
      <c r="AX77" t="s">
        <v>161</v>
      </c>
      <c r="AY77" t="s">
        <v>161</v>
      </c>
      <c r="AZ77" t="s">
        <v>161</v>
      </c>
      <c r="BA77" t="s">
        <v>161</v>
      </c>
    </row>
    <row r="78" spans="1:53" hidden="1" x14ac:dyDescent="0.25">
      <c r="A78">
        <v>23539650</v>
      </c>
      <c r="B78">
        <f>VLOOKUP(A78,BASE!A:A,1,0)</f>
        <v>23539650</v>
      </c>
      <c r="C78">
        <v>1</v>
      </c>
      <c r="D78">
        <v>1</v>
      </c>
      <c r="E78" t="s">
        <v>1228</v>
      </c>
      <c r="F78" t="s">
        <v>433</v>
      </c>
      <c r="G78" t="s">
        <v>749</v>
      </c>
      <c r="H78" t="s">
        <v>460</v>
      </c>
      <c r="I78" t="s">
        <v>460</v>
      </c>
      <c r="J78" t="s">
        <v>161</v>
      </c>
      <c r="K78" t="s">
        <v>161</v>
      </c>
      <c r="L78" t="s">
        <v>435</v>
      </c>
      <c r="M78" t="s">
        <v>161</v>
      </c>
      <c r="N78" t="s">
        <v>436</v>
      </c>
      <c r="O78" s="23">
        <v>45915.591157407405</v>
      </c>
      <c r="P78" t="s">
        <v>161</v>
      </c>
      <c r="Q78" s="24">
        <v>45915</v>
      </c>
      <c r="R78" s="25">
        <v>0</v>
      </c>
      <c r="S78" s="23">
        <v>45915.591192129628</v>
      </c>
      <c r="T78" t="s">
        <v>1756</v>
      </c>
      <c r="U78" t="s">
        <v>437</v>
      </c>
      <c r="V78">
        <v>71677808</v>
      </c>
      <c r="W78" t="s">
        <v>750</v>
      </c>
      <c r="X78" t="s">
        <v>161</v>
      </c>
      <c r="Y78" t="s">
        <v>161</v>
      </c>
      <c r="Z78" t="s">
        <v>161</v>
      </c>
      <c r="AA78" t="s">
        <v>161</v>
      </c>
      <c r="AB78">
        <v>2306663</v>
      </c>
      <c r="AC78">
        <v>3154440541</v>
      </c>
      <c r="AD78" t="s">
        <v>440</v>
      </c>
      <c r="AE78" t="s">
        <v>163</v>
      </c>
      <c r="AF78">
        <v>3</v>
      </c>
      <c r="AG78" t="s">
        <v>161</v>
      </c>
      <c r="AH78" t="s">
        <v>161</v>
      </c>
      <c r="AI78" t="s">
        <v>161</v>
      </c>
      <c r="AJ78" t="s">
        <v>464</v>
      </c>
      <c r="AK78" t="s">
        <v>751</v>
      </c>
      <c r="AL78" t="s">
        <v>24</v>
      </c>
      <c r="AM78" t="s">
        <v>161</v>
      </c>
      <c r="AN78" t="s">
        <v>161</v>
      </c>
      <c r="AO78" t="s">
        <v>161</v>
      </c>
      <c r="AP78" t="s">
        <v>161</v>
      </c>
      <c r="AQ78" t="s">
        <v>161</v>
      </c>
      <c r="AR78" t="s">
        <v>161</v>
      </c>
      <c r="AS78" t="s">
        <v>161</v>
      </c>
      <c r="AT78" t="s">
        <v>161</v>
      </c>
      <c r="AU78" t="s">
        <v>161</v>
      </c>
      <c r="AV78" t="s">
        <v>161</v>
      </c>
      <c r="AW78" t="s">
        <v>1229</v>
      </c>
      <c r="AX78" t="s">
        <v>161</v>
      </c>
      <c r="AY78" t="s">
        <v>161</v>
      </c>
      <c r="AZ78" t="s">
        <v>161</v>
      </c>
      <c r="BA78" t="s">
        <v>161</v>
      </c>
    </row>
    <row r="79" spans="1:53" hidden="1" x14ac:dyDescent="0.25">
      <c r="A79">
        <v>23540386</v>
      </c>
      <c r="B79">
        <f>VLOOKUP(A79,BASE!A:A,1,0)</f>
        <v>23540386</v>
      </c>
      <c r="C79">
        <v>1</v>
      </c>
      <c r="D79">
        <v>1</v>
      </c>
      <c r="E79" t="s">
        <v>1230</v>
      </c>
      <c r="F79" t="s">
        <v>433</v>
      </c>
      <c r="G79" t="s">
        <v>850</v>
      </c>
      <c r="H79" t="s">
        <v>460</v>
      </c>
      <c r="I79" t="s">
        <v>460</v>
      </c>
      <c r="J79" t="s">
        <v>161</v>
      </c>
      <c r="K79" t="s">
        <v>161</v>
      </c>
      <c r="L79" t="s">
        <v>435</v>
      </c>
      <c r="M79" t="s">
        <v>161</v>
      </c>
      <c r="N79" t="s">
        <v>436</v>
      </c>
      <c r="O79" s="23">
        <v>45916.367118055554</v>
      </c>
      <c r="P79" t="s">
        <v>161</v>
      </c>
      <c r="Q79" s="24">
        <v>45916</v>
      </c>
      <c r="R79" s="25">
        <v>0</v>
      </c>
      <c r="S79" s="23">
        <v>45916.367152777777</v>
      </c>
      <c r="T79" t="s">
        <v>1757</v>
      </c>
      <c r="U79" t="s">
        <v>437</v>
      </c>
      <c r="V79">
        <v>70569783</v>
      </c>
      <c r="W79" t="s">
        <v>851</v>
      </c>
      <c r="X79" t="s">
        <v>161</v>
      </c>
      <c r="Y79" t="s">
        <v>161</v>
      </c>
      <c r="Z79" t="s">
        <v>1232</v>
      </c>
      <c r="AA79" t="s">
        <v>470</v>
      </c>
      <c r="AB79" t="s">
        <v>161</v>
      </c>
      <c r="AC79">
        <v>3002126563</v>
      </c>
      <c r="AD79" t="s">
        <v>440</v>
      </c>
      <c r="AE79" t="s">
        <v>163</v>
      </c>
      <c r="AF79">
        <v>5</v>
      </c>
      <c r="AG79" t="s">
        <v>161</v>
      </c>
      <c r="AH79" t="s">
        <v>161</v>
      </c>
      <c r="AI79" t="s">
        <v>161</v>
      </c>
      <c r="AJ79" t="s">
        <v>161</v>
      </c>
      <c r="AK79" t="s">
        <v>852</v>
      </c>
      <c r="AL79" t="s">
        <v>24</v>
      </c>
      <c r="AM79" t="s">
        <v>161</v>
      </c>
      <c r="AN79" t="s">
        <v>161</v>
      </c>
      <c r="AO79" t="s">
        <v>161</v>
      </c>
      <c r="AP79" t="s">
        <v>161</v>
      </c>
      <c r="AQ79" t="s">
        <v>161</v>
      </c>
      <c r="AR79" t="s">
        <v>161</v>
      </c>
      <c r="AS79" t="s">
        <v>161</v>
      </c>
      <c r="AT79" t="s">
        <v>161</v>
      </c>
      <c r="AU79" t="s">
        <v>161</v>
      </c>
      <c r="AV79" t="s">
        <v>161</v>
      </c>
      <c r="AW79" t="s">
        <v>1233</v>
      </c>
      <c r="AX79" t="s">
        <v>161</v>
      </c>
      <c r="AY79" t="s">
        <v>161</v>
      </c>
      <c r="AZ79" t="s">
        <v>161</v>
      </c>
      <c r="BA79" t="s">
        <v>161</v>
      </c>
    </row>
    <row r="80" spans="1:53" hidden="1" x14ac:dyDescent="0.25">
      <c r="A80">
        <v>23525476</v>
      </c>
      <c r="B80">
        <f>VLOOKUP(A80,BASE!A:A,1,0)</f>
        <v>23525476</v>
      </c>
      <c r="C80">
        <v>1</v>
      </c>
      <c r="D80">
        <v>1</v>
      </c>
      <c r="E80" t="s">
        <v>1234</v>
      </c>
      <c r="F80" t="s">
        <v>433</v>
      </c>
      <c r="G80" t="s">
        <v>1235</v>
      </c>
      <c r="H80" t="s">
        <v>460</v>
      </c>
      <c r="I80" t="s">
        <v>460</v>
      </c>
      <c r="J80" t="s">
        <v>161</v>
      </c>
      <c r="K80" t="s">
        <v>161</v>
      </c>
      <c r="L80" t="s">
        <v>435</v>
      </c>
      <c r="M80" t="s">
        <v>161</v>
      </c>
      <c r="N80" t="s">
        <v>436</v>
      </c>
      <c r="O80" s="23">
        <v>45897.546863425923</v>
      </c>
      <c r="P80" t="s">
        <v>161</v>
      </c>
      <c r="Q80" s="24">
        <v>45898</v>
      </c>
      <c r="R80" s="25">
        <v>0</v>
      </c>
      <c r="S80" s="23">
        <v>45918.516643518517</v>
      </c>
      <c r="T80" t="s">
        <v>1758</v>
      </c>
      <c r="U80" t="s">
        <v>437</v>
      </c>
      <c r="V80">
        <v>70113825</v>
      </c>
      <c r="W80" t="s">
        <v>1236</v>
      </c>
      <c r="X80" t="s">
        <v>161</v>
      </c>
      <c r="Y80" t="s">
        <v>1237</v>
      </c>
      <c r="Z80" t="s">
        <v>161</v>
      </c>
      <c r="AA80" t="s">
        <v>161</v>
      </c>
      <c r="AB80" t="s">
        <v>161</v>
      </c>
      <c r="AC80">
        <v>3117397113</v>
      </c>
      <c r="AD80" t="s">
        <v>440</v>
      </c>
      <c r="AE80" t="s">
        <v>163</v>
      </c>
      <c r="AF80">
        <v>5</v>
      </c>
      <c r="AG80" t="s">
        <v>161</v>
      </c>
      <c r="AH80" t="s">
        <v>161</v>
      </c>
      <c r="AI80" t="s">
        <v>161</v>
      </c>
      <c r="AJ80" t="s">
        <v>464</v>
      </c>
      <c r="AK80" t="s">
        <v>161</v>
      </c>
      <c r="AL80" t="s">
        <v>24</v>
      </c>
      <c r="AM80" t="s">
        <v>161</v>
      </c>
      <c r="AN80" t="s">
        <v>161</v>
      </c>
      <c r="AO80" t="s">
        <v>161</v>
      </c>
      <c r="AP80" t="s">
        <v>161</v>
      </c>
      <c r="AQ80" t="s">
        <v>161</v>
      </c>
      <c r="AR80" t="s">
        <v>161</v>
      </c>
      <c r="AS80" t="s">
        <v>161</v>
      </c>
      <c r="AT80" t="s">
        <v>442</v>
      </c>
      <c r="AU80" t="s">
        <v>443</v>
      </c>
      <c r="AV80" t="s">
        <v>444</v>
      </c>
      <c r="AW80" t="s">
        <v>1238</v>
      </c>
      <c r="AX80" t="s">
        <v>161</v>
      </c>
      <c r="AY80" t="s">
        <v>161</v>
      </c>
      <c r="AZ80" t="s">
        <v>161</v>
      </c>
      <c r="BA80" t="s">
        <v>161</v>
      </c>
    </row>
    <row r="81" spans="1:53" hidden="1" x14ac:dyDescent="0.25">
      <c r="A81">
        <v>23540346</v>
      </c>
      <c r="B81">
        <f>VLOOKUP(A81,BASE!A:A,1,0)</f>
        <v>23540346</v>
      </c>
      <c r="C81">
        <v>1</v>
      </c>
      <c r="D81">
        <v>1</v>
      </c>
      <c r="E81" t="s">
        <v>1239</v>
      </c>
      <c r="F81" t="s">
        <v>433</v>
      </c>
      <c r="G81" t="s">
        <v>853</v>
      </c>
      <c r="H81" t="s">
        <v>460</v>
      </c>
      <c r="I81" t="s">
        <v>460</v>
      </c>
      <c r="J81" t="s">
        <v>161</v>
      </c>
      <c r="K81" t="s">
        <v>161</v>
      </c>
      <c r="L81" t="s">
        <v>435</v>
      </c>
      <c r="M81" t="s">
        <v>161</v>
      </c>
      <c r="N81" t="s">
        <v>436</v>
      </c>
      <c r="O81" s="23">
        <v>45916.346307870372</v>
      </c>
      <c r="P81" t="s">
        <v>161</v>
      </c>
      <c r="Q81" s="24">
        <v>45916</v>
      </c>
      <c r="R81" s="25">
        <v>0</v>
      </c>
      <c r="S81" s="23">
        <v>45916.346342592595</v>
      </c>
      <c r="T81" t="s">
        <v>1759</v>
      </c>
      <c r="U81" t="s">
        <v>437</v>
      </c>
      <c r="V81">
        <v>80721600</v>
      </c>
      <c r="W81" t="s">
        <v>854</v>
      </c>
      <c r="X81" t="s">
        <v>161</v>
      </c>
      <c r="Y81" t="s">
        <v>161</v>
      </c>
      <c r="Z81" t="s">
        <v>161</v>
      </c>
      <c r="AA81" t="s">
        <v>161</v>
      </c>
      <c r="AB81">
        <v>2059582</v>
      </c>
      <c r="AC81">
        <v>3164829006</v>
      </c>
      <c r="AD81" t="s">
        <v>440</v>
      </c>
      <c r="AE81" t="s">
        <v>163</v>
      </c>
      <c r="AF81">
        <v>4</v>
      </c>
      <c r="AG81" t="s">
        <v>161</v>
      </c>
      <c r="AH81" t="s">
        <v>161</v>
      </c>
      <c r="AI81" t="s">
        <v>161</v>
      </c>
      <c r="AJ81" t="s">
        <v>464</v>
      </c>
      <c r="AK81" t="s">
        <v>855</v>
      </c>
      <c r="AL81" t="s">
        <v>24</v>
      </c>
      <c r="AM81" t="s">
        <v>161</v>
      </c>
      <c r="AN81" t="s">
        <v>161</v>
      </c>
      <c r="AO81" t="s">
        <v>161</v>
      </c>
      <c r="AP81" t="s">
        <v>161</v>
      </c>
      <c r="AQ81" t="s">
        <v>161</v>
      </c>
      <c r="AR81" t="s">
        <v>161</v>
      </c>
      <c r="AS81" t="s">
        <v>161</v>
      </c>
      <c r="AT81" t="s">
        <v>442</v>
      </c>
      <c r="AU81" t="s">
        <v>443</v>
      </c>
      <c r="AV81" t="s">
        <v>444</v>
      </c>
      <c r="AW81" t="s">
        <v>1240</v>
      </c>
      <c r="AX81" t="s">
        <v>161</v>
      </c>
      <c r="AY81" t="s">
        <v>161</v>
      </c>
      <c r="AZ81" t="s">
        <v>161</v>
      </c>
      <c r="BA81" t="s">
        <v>161</v>
      </c>
    </row>
    <row r="82" spans="1:53" hidden="1" x14ac:dyDescent="0.25">
      <c r="A82">
        <v>23545793</v>
      </c>
      <c r="B82">
        <f>VLOOKUP(A82,BASE!A:A,1,0)</f>
        <v>23545793</v>
      </c>
      <c r="C82">
        <v>1</v>
      </c>
      <c r="D82">
        <v>1</v>
      </c>
      <c r="E82" t="s">
        <v>1617</v>
      </c>
      <c r="F82" t="s">
        <v>433</v>
      </c>
      <c r="G82" t="s">
        <v>1618</v>
      </c>
      <c r="H82" t="s">
        <v>460</v>
      </c>
      <c r="I82" t="s">
        <v>460</v>
      </c>
      <c r="J82" t="s">
        <v>161</v>
      </c>
      <c r="K82" t="s">
        <v>161</v>
      </c>
      <c r="L82" t="s">
        <v>435</v>
      </c>
      <c r="M82" t="s">
        <v>161</v>
      </c>
      <c r="N82" t="s">
        <v>436</v>
      </c>
      <c r="O82" s="23">
        <v>45922.567303240743</v>
      </c>
      <c r="P82" t="s">
        <v>161</v>
      </c>
      <c r="Q82" s="24">
        <v>45922</v>
      </c>
      <c r="R82" s="25">
        <v>0</v>
      </c>
      <c r="S82" s="23">
        <v>45922.567326388889</v>
      </c>
      <c r="T82" t="s">
        <v>1636</v>
      </c>
      <c r="U82" t="s">
        <v>437</v>
      </c>
      <c r="V82">
        <v>71681803</v>
      </c>
      <c r="W82" t="s">
        <v>1619</v>
      </c>
      <c r="X82" t="s">
        <v>161</v>
      </c>
      <c r="Y82" t="s">
        <v>161</v>
      </c>
      <c r="Z82" t="s">
        <v>161</v>
      </c>
      <c r="AA82" t="s">
        <v>161</v>
      </c>
      <c r="AB82" t="s">
        <v>161</v>
      </c>
      <c r="AC82">
        <v>3178455987</v>
      </c>
      <c r="AD82" t="s">
        <v>440</v>
      </c>
      <c r="AE82" t="s">
        <v>163</v>
      </c>
      <c r="AF82">
        <v>4</v>
      </c>
      <c r="AG82" t="s">
        <v>161</v>
      </c>
      <c r="AH82" t="s">
        <v>161</v>
      </c>
      <c r="AI82" t="s">
        <v>161</v>
      </c>
      <c r="AJ82" t="s">
        <v>446</v>
      </c>
      <c r="AK82" t="s">
        <v>1620</v>
      </c>
      <c r="AL82" t="s">
        <v>24</v>
      </c>
      <c r="AM82" t="s">
        <v>161</v>
      </c>
      <c r="AN82" t="s">
        <v>161</v>
      </c>
      <c r="AO82" t="s">
        <v>161</v>
      </c>
      <c r="AP82" t="s">
        <v>161</v>
      </c>
      <c r="AQ82" t="s">
        <v>161</v>
      </c>
      <c r="AR82" t="s">
        <v>161</v>
      </c>
      <c r="AS82" t="s">
        <v>161</v>
      </c>
      <c r="AT82" t="s">
        <v>161</v>
      </c>
      <c r="AU82" t="s">
        <v>161</v>
      </c>
      <c r="AV82" t="s">
        <v>161</v>
      </c>
      <c r="AW82" t="s">
        <v>1621</v>
      </c>
      <c r="AX82" t="s">
        <v>161</v>
      </c>
      <c r="AY82" t="s">
        <v>161</v>
      </c>
      <c r="AZ82" t="s">
        <v>161</v>
      </c>
      <c r="BA82" t="s">
        <v>161</v>
      </c>
    </row>
    <row r="83" spans="1:53" hidden="1" x14ac:dyDescent="0.25">
      <c r="A83">
        <v>23541130</v>
      </c>
      <c r="B83">
        <f>VLOOKUP(A83,BASE!A:A,1,0)</f>
        <v>23541130</v>
      </c>
      <c r="C83">
        <v>1</v>
      </c>
      <c r="D83">
        <v>1</v>
      </c>
      <c r="E83" t="s">
        <v>1241</v>
      </c>
      <c r="F83" t="s">
        <v>433</v>
      </c>
      <c r="G83" t="s">
        <v>955</v>
      </c>
      <c r="H83" t="s">
        <v>460</v>
      </c>
      <c r="I83" t="s">
        <v>460</v>
      </c>
      <c r="J83" t="s">
        <v>161</v>
      </c>
      <c r="K83" t="s">
        <v>161</v>
      </c>
      <c r="L83" t="s">
        <v>435</v>
      </c>
      <c r="M83" t="s">
        <v>161</v>
      </c>
      <c r="N83" t="s">
        <v>436</v>
      </c>
      <c r="O83" s="23">
        <v>45916.837708333333</v>
      </c>
      <c r="P83" t="s">
        <v>161</v>
      </c>
      <c r="Q83" s="24">
        <v>45917</v>
      </c>
      <c r="R83" s="25">
        <v>0</v>
      </c>
      <c r="S83" s="23">
        <v>45916.837743055556</v>
      </c>
      <c r="T83" t="s">
        <v>1760</v>
      </c>
      <c r="U83" t="s">
        <v>437</v>
      </c>
      <c r="V83">
        <v>70140333</v>
      </c>
      <c r="W83" t="s">
        <v>956</v>
      </c>
      <c r="X83" t="s">
        <v>161</v>
      </c>
      <c r="Y83" t="s">
        <v>161</v>
      </c>
      <c r="Z83" t="s">
        <v>1242</v>
      </c>
      <c r="AA83" t="s">
        <v>1056</v>
      </c>
      <c r="AB83">
        <v>6038504</v>
      </c>
      <c r="AC83">
        <v>3148617813</v>
      </c>
      <c r="AD83" t="s">
        <v>440</v>
      </c>
      <c r="AE83" t="s">
        <v>163</v>
      </c>
      <c r="AF83">
        <v>5</v>
      </c>
      <c r="AG83" t="s">
        <v>161</v>
      </c>
      <c r="AH83" t="s">
        <v>161</v>
      </c>
      <c r="AI83" t="s">
        <v>161</v>
      </c>
      <c r="AJ83" t="s">
        <v>446</v>
      </c>
      <c r="AK83" t="s">
        <v>957</v>
      </c>
      <c r="AL83" t="s">
        <v>24</v>
      </c>
      <c r="AM83" t="s">
        <v>161</v>
      </c>
      <c r="AN83" t="s">
        <v>161</v>
      </c>
      <c r="AO83" t="s">
        <v>161</v>
      </c>
      <c r="AP83" t="s">
        <v>161</v>
      </c>
      <c r="AQ83" t="s">
        <v>161</v>
      </c>
      <c r="AR83" t="s">
        <v>161</v>
      </c>
      <c r="AS83" t="s">
        <v>161</v>
      </c>
      <c r="AT83" t="s">
        <v>442</v>
      </c>
      <c r="AU83" t="s">
        <v>443</v>
      </c>
      <c r="AV83" t="s">
        <v>444</v>
      </c>
      <c r="AW83" t="s">
        <v>1243</v>
      </c>
      <c r="AX83" t="s">
        <v>161</v>
      </c>
      <c r="AY83" t="s">
        <v>161</v>
      </c>
      <c r="AZ83" t="s">
        <v>161</v>
      </c>
      <c r="BA83" t="s">
        <v>161</v>
      </c>
    </row>
    <row r="84" spans="1:53" hidden="1" x14ac:dyDescent="0.25">
      <c r="A84">
        <v>23542550</v>
      </c>
      <c r="B84">
        <f>VLOOKUP(A84,BASE!A:A,1,0)</f>
        <v>23542550</v>
      </c>
      <c r="C84">
        <v>1</v>
      </c>
      <c r="D84">
        <v>1</v>
      </c>
      <c r="E84" t="s">
        <v>1244</v>
      </c>
      <c r="F84" t="s">
        <v>433</v>
      </c>
      <c r="G84" t="s">
        <v>1245</v>
      </c>
      <c r="H84" t="s">
        <v>460</v>
      </c>
      <c r="I84" t="s">
        <v>460</v>
      </c>
      <c r="J84" t="s">
        <v>161</v>
      </c>
      <c r="K84" t="s">
        <v>161</v>
      </c>
      <c r="L84" t="s">
        <v>435</v>
      </c>
      <c r="M84" t="s">
        <v>161</v>
      </c>
      <c r="N84" t="s">
        <v>436</v>
      </c>
      <c r="O84" s="23">
        <v>45918.437511574077</v>
      </c>
      <c r="P84" t="s">
        <v>161</v>
      </c>
      <c r="Q84" s="24">
        <v>45918</v>
      </c>
      <c r="R84" s="25">
        <v>0</v>
      </c>
      <c r="S84" s="23">
        <v>45918.437534722223</v>
      </c>
      <c r="T84" t="s">
        <v>1761</v>
      </c>
      <c r="U84" t="s">
        <v>437</v>
      </c>
      <c r="V84">
        <v>900352813</v>
      </c>
      <c r="W84" t="s">
        <v>1246</v>
      </c>
      <c r="X84">
        <v>0</v>
      </c>
      <c r="Y84" t="s">
        <v>1247</v>
      </c>
      <c r="Z84">
        <v>0</v>
      </c>
      <c r="AA84">
        <v>0</v>
      </c>
      <c r="AB84">
        <v>4237149</v>
      </c>
      <c r="AC84">
        <v>3104752230</v>
      </c>
      <c r="AD84" t="s">
        <v>440</v>
      </c>
      <c r="AE84" t="s">
        <v>163</v>
      </c>
      <c r="AF84">
        <v>1</v>
      </c>
      <c r="AG84" t="s">
        <v>161</v>
      </c>
      <c r="AH84" t="s">
        <v>161</v>
      </c>
      <c r="AI84" t="s">
        <v>161</v>
      </c>
      <c r="AJ84" t="s">
        <v>161</v>
      </c>
      <c r="AK84" t="s">
        <v>1248</v>
      </c>
      <c r="AL84" t="s">
        <v>24</v>
      </c>
      <c r="AM84" t="s">
        <v>161</v>
      </c>
      <c r="AN84" t="s">
        <v>161</v>
      </c>
      <c r="AO84" t="s">
        <v>161</v>
      </c>
      <c r="AP84" t="s">
        <v>161</v>
      </c>
      <c r="AQ84" t="s">
        <v>161</v>
      </c>
      <c r="AR84" t="s">
        <v>161</v>
      </c>
      <c r="AS84" t="s">
        <v>161</v>
      </c>
      <c r="AT84" t="s">
        <v>161</v>
      </c>
      <c r="AU84" t="s">
        <v>161</v>
      </c>
      <c r="AV84" t="s">
        <v>161</v>
      </c>
      <c r="AW84" t="s">
        <v>1249</v>
      </c>
      <c r="AX84" t="s">
        <v>161</v>
      </c>
      <c r="AY84" t="s">
        <v>161</v>
      </c>
      <c r="AZ84" t="s">
        <v>161</v>
      </c>
      <c r="BA84" t="s">
        <v>161</v>
      </c>
    </row>
    <row r="85" spans="1:53" hidden="1" x14ac:dyDescent="0.25">
      <c r="A85">
        <v>23545700</v>
      </c>
      <c r="B85">
        <f>VLOOKUP(A85,BASE!A:A,1,0)</f>
        <v>23545700</v>
      </c>
      <c r="C85">
        <v>1</v>
      </c>
      <c r="D85">
        <v>1</v>
      </c>
      <c r="E85" t="s">
        <v>1623</v>
      </c>
      <c r="F85" t="s">
        <v>433</v>
      </c>
      <c r="G85" t="s">
        <v>1624</v>
      </c>
      <c r="H85" t="s">
        <v>460</v>
      </c>
      <c r="I85" t="s">
        <v>460</v>
      </c>
      <c r="J85" t="s">
        <v>161</v>
      </c>
      <c r="K85" t="s">
        <v>161</v>
      </c>
      <c r="L85" t="s">
        <v>435</v>
      </c>
      <c r="M85" t="s">
        <v>161</v>
      </c>
      <c r="N85" t="s">
        <v>436</v>
      </c>
      <c r="O85" s="23">
        <v>45922.488900462966</v>
      </c>
      <c r="P85" t="s">
        <v>161</v>
      </c>
      <c r="Q85" s="24">
        <v>45922</v>
      </c>
      <c r="R85" s="25">
        <v>0</v>
      </c>
      <c r="S85" s="23">
        <v>45922.488935185182</v>
      </c>
      <c r="T85" t="s">
        <v>1474</v>
      </c>
      <c r="U85" t="s">
        <v>437</v>
      </c>
      <c r="V85">
        <v>1017154822</v>
      </c>
      <c r="W85" t="s">
        <v>1625</v>
      </c>
      <c r="X85" t="s">
        <v>161</v>
      </c>
      <c r="Y85" t="s">
        <v>161</v>
      </c>
      <c r="Z85" t="s">
        <v>161</v>
      </c>
      <c r="AA85" t="s">
        <v>161</v>
      </c>
      <c r="AB85" t="s">
        <v>161</v>
      </c>
      <c r="AC85">
        <v>3001902591</v>
      </c>
      <c r="AD85" t="s">
        <v>440</v>
      </c>
      <c r="AE85" t="s">
        <v>163</v>
      </c>
      <c r="AF85">
        <v>1</v>
      </c>
      <c r="AG85" t="s">
        <v>161</v>
      </c>
      <c r="AH85" t="s">
        <v>161</v>
      </c>
      <c r="AI85" t="s">
        <v>161</v>
      </c>
      <c r="AJ85" t="s">
        <v>446</v>
      </c>
      <c r="AK85" t="s">
        <v>1626</v>
      </c>
      <c r="AL85" t="s">
        <v>24</v>
      </c>
      <c r="AM85" t="s">
        <v>161</v>
      </c>
      <c r="AN85" t="s">
        <v>161</v>
      </c>
      <c r="AO85" t="s">
        <v>161</v>
      </c>
      <c r="AP85" t="s">
        <v>161</v>
      </c>
      <c r="AQ85" t="s">
        <v>161</v>
      </c>
      <c r="AR85" t="s">
        <v>161</v>
      </c>
      <c r="AS85" t="s">
        <v>161</v>
      </c>
      <c r="AT85" t="s">
        <v>161</v>
      </c>
      <c r="AU85" t="s">
        <v>161</v>
      </c>
      <c r="AV85" t="s">
        <v>161</v>
      </c>
      <c r="AW85" t="s">
        <v>1627</v>
      </c>
      <c r="AX85" t="s">
        <v>161</v>
      </c>
      <c r="AY85" t="s">
        <v>161</v>
      </c>
      <c r="AZ85" t="s">
        <v>161</v>
      </c>
      <c r="BA85" t="s">
        <v>161</v>
      </c>
    </row>
    <row r="86" spans="1:53" hidden="1" x14ac:dyDescent="0.25">
      <c r="A86">
        <v>23543396</v>
      </c>
      <c r="B86">
        <f>VLOOKUP(A86,BASE!A:A,1,0)</f>
        <v>23543396</v>
      </c>
      <c r="C86">
        <v>1</v>
      </c>
      <c r="D86">
        <v>1</v>
      </c>
      <c r="E86" t="s">
        <v>1491</v>
      </c>
      <c r="F86" t="s">
        <v>433</v>
      </c>
      <c r="G86" t="s">
        <v>1492</v>
      </c>
      <c r="H86" t="s">
        <v>460</v>
      </c>
      <c r="I86" t="s">
        <v>460</v>
      </c>
      <c r="J86" t="s">
        <v>161</v>
      </c>
      <c r="K86" t="s">
        <v>161</v>
      </c>
      <c r="L86" t="s">
        <v>435</v>
      </c>
      <c r="M86" t="s">
        <v>161</v>
      </c>
      <c r="N86" t="s">
        <v>436</v>
      </c>
      <c r="O86" s="23">
        <v>45919.381296296298</v>
      </c>
      <c r="P86" t="s">
        <v>161</v>
      </c>
      <c r="Q86" s="24">
        <v>45919</v>
      </c>
      <c r="R86" s="25">
        <v>0</v>
      </c>
      <c r="S86" s="23">
        <v>45919.381354166668</v>
      </c>
      <c r="T86" t="s">
        <v>1762</v>
      </c>
      <c r="U86" t="s">
        <v>437</v>
      </c>
      <c r="V86">
        <v>71527309</v>
      </c>
      <c r="W86" t="s">
        <v>1493</v>
      </c>
      <c r="X86" t="s">
        <v>161</v>
      </c>
      <c r="Y86" t="s">
        <v>161</v>
      </c>
      <c r="Z86" t="s">
        <v>161</v>
      </c>
      <c r="AA86" t="s">
        <v>161</v>
      </c>
      <c r="AB86" t="s">
        <v>161</v>
      </c>
      <c r="AC86">
        <v>3028333945</v>
      </c>
      <c r="AD86" t="s">
        <v>440</v>
      </c>
      <c r="AE86" t="s">
        <v>163</v>
      </c>
      <c r="AF86">
        <v>3</v>
      </c>
      <c r="AG86" t="s">
        <v>161</v>
      </c>
      <c r="AH86" t="s">
        <v>161</v>
      </c>
      <c r="AI86" t="s">
        <v>161</v>
      </c>
      <c r="AJ86" t="s">
        <v>446</v>
      </c>
      <c r="AK86" t="s">
        <v>1494</v>
      </c>
      <c r="AL86" t="s">
        <v>24</v>
      </c>
      <c r="AM86" t="s">
        <v>161</v>
      </c>
      <c r="AN86" t="s">
        <v>161</v>
      </c>
      <c r="AO86" t="s">
        <v>161</v>
      </c>
      <c r="AP86" t="s">
        <v>161</v>
      </c>
      <c r="AQ86" t="s">
        <v>161</v>
      </c>
      <c r="AR86" t="s">
        <v>161</v>
      </c>
      <c r="AS86" t="s">
        <v>161</v>
      </c>
      <c r="AT86" t="s">
        <v>161</v>
      </c>
      <c r="AU86" t="s">
        <v>161</v>
      </c>
      <c r="AV86" t="s">
        <v>161</v>
      </c>
      <c r="AW86" t="s">
        <v>1495</v>
      </c>
      <c r="AX86" t="s">
        <v>161</v>
      </c>
      <c r="AY86" t="s">
        <v>161</v>
      </c>
      <c r="AZ86" t="s">
        <v>161</v>
      </c>
      <c r="BA86" t="s">
        <v>161</v>
      </c>
    </row>
    <row r="87" spans="1:53" hidden="1" x14ac:dyDescent="0.25">
      <c r="A87">
        <v>23542538</v>
      </c>
      <c r="B87">
        <f>VLOOKUP(A87,BASE!A:A,1,0)</f>
        <v>23542538</v>
      </c>
      <c r="C87">
        <v>1</v>
      </c>
      <c r="D87">
        <v>1</v>
      </c>
      <c r="E87" t="s">
        <v>1250</v>
      </c>
      <c r="F87" t="s">
        <v>433</v>
      </c>
      <c r="G87" t="s">
        <v>1251</v>
      </c>
      <c r="H87" t="s">
        <v>460</v>
      </c>
      <c r="I87" t="s">
        <v>460</v>
      </c>
      <c r="J87" t="s">
        <v>161</v>
      </c>
      <c r="K87" t="s">
        <v>161</v>
      </c>
      <c r="L87" t="s">
        <v>435</v>
      </c>
      <c r="M87" t="s">
        <v>161</v>
      </c>
      <c r="N87" t="s">
        <v>436</v>
      </c>
      <c r="O87" s="23">
        <v>45918.433877314812</v>
      </c>
      <c r="P87" t="s">
        <v>161</v>
      </c>
      <c r="Q87" s="24">
        <v>45918</v>
      </c>
      <c r="R87" s="25">
        <v>0</v>
      </c>
      <c r="S87" s="23">
        <v>45918.433912037035</v>
      </c>
      <c r="T87" t="s">
        <v>1761</v>
      </c>
      <c r="U87" t="s">
        <v>437</v>
      </c>
      <c r="V87">
        <v>12020448</v>
      </c>
      <c r="W87" t="s">
        <v>1252</v>
      </c>
      <c r="X87" t="s">
        <v>161</v>
      </c>
      <c r="Y87" t="s">
        <v>161</v>
      </c>
      <c r="Z87" t="s">
        <v>161</v>
      </c>
      <c r="AA87" t="s">
        <v>161</v>
      </c>
      <c r="AB87" t="s">
        <v>161</v>
      </c>
      <c r="AC87">
        <v>3136230241</v>
      </c>
      <c r="AD87" t="s">
        <v>440</v>
      </c>
      <c r="AE87" t="s">
        <v>163</v>
      </c>
      <c r="AF87">
        <v>3</v>
      </c>
      <c r="AG87" t="s">
        <v>161</v>
      </c>
      <c r="AH87" t="s">
        <v>161</v>
      </c>
      <c r="AI87" t="s">
        <v>161</v>
      </c>
      <c r="AJ87" t="s">
        <v>446</v>
      </c>
      <c r="AK87" t="s">
        <v>1253</v>
      </c>
      <c r="AL87" t="s">
        <v>24</v>
      </c>
      <c r="AM87" t="s">
        <v>161</v>
      </c>
      <c r="AN87" t="s">
        <v>161</v>
      </c>
      <c r="AO87" t="s">
        <v>161</v>
      </c>
      <c r="AP87" t="s">
        <v>161</v>
      </c>
      <c r="AQ87" t="s">
        <v>161</v>
      </c>
      <c r="AR87" t="s">
        <v>161</v>
      </c>
      <c r="AS87" t="s">
        <v>161</v>
      </c>
      <c r="AT87" t="s">
        <v>161</v>
      </c>
      <c r="AU87" t="s">
        <v>161</v>
      </c>
      <c r="AV87" t="s">
        <v>161</v>
      </c>
      <c r="AW87" t="s">
        <v>1254</v>
      </c>
      <c r="AX87" t="s">
        <v>161</v>
      </c>
      <c r="AY87" t="s">
        <v>161</v>
      </c>
      <c r="AZ87" t="s">
        <v>161</v>
      </c>
      <c r="BA87" t="s">
        <v>161</v>
      </c>
    </row>
    <row r="88" spans="1:53" x14ac:dyDescent="0.25">
      <c r="A88">
        <v>23546089</v>
      </c>
      <c r="B88">
        <f>VLOOKUP(A88,BASE!A:A,1,0)</f>
        <v>23546089</v>
      </c>
      <c r="C88">
        <v>1</v>
      </c>
      <c r="D88">
        <v>1</v>
      </c>
      <c r="E88" t="s">
        <v>1763</v>
      </c>
      <c r="F88" t="s">
        <v>433</v>
      </c>
      <c r="G88" t="s">
        <v>1764</v>
      </c>
      <c r="H88" t="s">
        <v>460</v>
      </c>
      <c r="I88" t="s">
        <v>460</v>
      </c>
      <c r="J88" t="s">
        <v>161</v>
      </c>
      <c r="K88" t="s">
        <v>161</v>
      </c>
      <c r="L88" t="s">
        <v>435</v>
      </c>
      <c r="M88" t="s">
        <v>161</v>
      </c>
      <c r="N88" t="s">
        <v>436</v>
      </c>
      <c r="O88" s="23">
        <v>45922.687337962961</v>
      </c>
      <c r="P88" t="s">
        <v>161</v>
      </c>
      <c r="Q88" s="24">
        <v>45923</v>
      </c>
      <c r="R88" s="25">
        <v>0</v>
      </c>
      <c r="S88" s="23">
        <v>45922.687372685185</v>
      </c>
      <c r="T88" t="s">
        <v>1765</v>
      </c>
      <c r="U88" t="s">
        <v>437</v>
      </c>
      <c r="V88">
        <v>1020412249</v>
      </c>
      <c r="W88" t="s">
        <v>1766</v>
      </c>
      <c r="X88" t="s">
        <v>161</v>
      </c>
      <c r="Y88" t="s">
        <v>161</v>
      </c>
      <c r="Z88" t="s">
        <v>1767</v>
      </c>
      <c r="AA88" t="s">
        <v>470</v>
      </c>
      <c r="AB88" t="s">
        <v>161</v>
      </c>
      <c r="AC88">
        <v>3002049670</v>
      </c>
      <c r="AD88" t="s">
        <v>440</v>
      </c>
      <c r="AE88" t="s">
        <v>163</v>
      </c>
      <c r="AF88">
        <v>3</v>
      </c>
      <c r="AG88" t="s">
        <v>161</v>
      </c>
      <c r="AH88" t="s">
        <v>161</v>
      </c>
      <c r="AI88" t="s">
        <v>161</v>
      </c>
      <c r="AJ88" t="s">
        <v>446</v>
      </c>
      <c r="AK88" t="s">
        <v>1768</v>
      </c>
      <c r="AL88" t="s">
        <v>24</v>
      </c>
      <c r="AM88" t="s">
        <v>161</v>
      </c>
      <c r="AN88" t="s">
        <v>161</v>
      </c>
      <c r="AO88" t="s">
        <v>161</v>
      </c>
      <c r="AP88" t="s">
        <v>161</v>
      </c>
      <c r="AQ88" t="s">
        <v>161</v>
      </c>
      <c r="AR88" t="s">
        <v>161</v>
      </c>
      <c r="AS88" t="s">
        <v>161</v>
      </c>
      <c r="AT88" t="s">
        <v>161</v>
      </c>
      <c r="AU88" t="s">
        <v>161</v>
      </c>
      <c r="AV88" t="s">
        <v>161</v>
      </c>
      <c r="AW88" t="s">
        <v>1769</v>
      </c>
      <c r="AX88" t="s">
        <v>161</v>
      </c>
      <c r="AY88" t="s">
        <v>161</v>
      </c>
      <c r="AZ88" t="s">
        <v>161</v>
      </c>
      <c r="BA88" t="s">
        <v>161</v>
      </c>
    </row>
    <row r="89" spans="1:53" hidden="1" x14ac:dyDescent="0.25">
      <c r="A89">
        <v>23543053</v>
      </c>
      <c r="B89">
        <f>VLOOKUP(A89,BASE!A:A,1,0)</f>
        <v>23543053</v>
      </c>
      <c r="C89">
        <v>1</v>
      </c>
      <c r="D89">
        <v>1</v>
      </c>
      <c r="E89" t="s">
        <v>1496</v>
      </c>
      <c r="F89" t="s">
        <v>433</v>
      </c>
      <c r="G89" t="s">
        <v>1497</v>
      </c>
      <c r="H89" t="s">
        <v>460</v>
      </c>
      <c r="I89" t="s">
        <v>460</v>
      </c>
      <c r="J89" t="s">
        <v>161</v>
      </c>
      <c r="K89" t="s">
        <v>161</v>
      </c>
      <c r="L89" t="s">
        <v>435</v>
      </c>
      <c r="M89" t="s">
        <v>161</v>
      </c>
      <c r="N89" t="s">
        <v>436</v>
      </c>
      <c r="O89" s="23">
        <v>45918.744826388887</v>
      </c>
      <c r="P89" t="s">
        <v>161</v>
      </c>
      <c r="Q89" s="24">
        <v>45919</v>
      </c>
      <c r="R89" s="25">
        <v>0</v>
      </c>
      <c r="S89" s="23">
        <v>45918.74486111111</v>
      </c>
      <c r="T89" t="s">
        <v>1770</v>
      </c>
      <c r="U89" t="s">
        <v>437</v>
      </c>
      <c r="V89">
        <v>71652169</v>
      </c>
      <c r="W89" t="s">
        <v>1498</v>
      </c>
      <c r="X89" t="s">
        <v>161</v>
      </c>
      <c r="Y89" t="s">
        <v>161</v>
      </c>
      <c r="Z89" t="s">
        <v>161</v>
      </c>
      <c r="AA89" t="s">
        <v>161</v>
      </c>
      <c r="AB89" t="s">
        <v>161</v>
      </c>
      <c r="AC89">
        <v>3003198291</v>
      </c>
      <c r="AD89" t="s">
        <v>440</v>
      </c>
      <c r="AE89" t="s">
        <v>163</v>
      </c>
      <c r="AF89">
        <v>3</v>
      </c>
      <c r="AG89" t="s">
        <v>161</v>
      </c>
      <c r="AH89" t="s">
        <v>161</v>
      </c>
      <c r="AI89" t="s">
        <v>161</v>
      </c>
      <c r="AJ89" t="s">
        <v>446</v>
      </c>
      <c r="AK89" t="s">
        <v>1499</v>
      </c>
      <c r="AL89" t="s">
        <v>24</v>
      </c>
      <c r="AM89" t="s">
        <v>161</v>
      </c>
      <c r="AN89" t="s">
        <v>161</v>
      </c>
      <c r="AO89" t="s">
        <v>161</v>
      </c>
      <c r="AP89" t="s">
        <v>161</v>
      </c>
      <c r="AQ89" t="s">
        <v>161</v>
      </c>
      <c r="AR89" t="s">
        <v>161</v>
      </c>
      <c r="AS89" t="s">
        <v>161</v>
      </c>
      <c r="AT89" t="s">
        <v>161</v>
      </c>
      <c r="AU89" t="s">
        <v>161</v>
      </c>
      <c r="AV89" t="s">
        <v>161</v>
      </c>
      <c r="AW89" t="s">
        <v>1500</v>
      </c>
      <c r="AX89" t="s">
        <v>161</v>
      </c>
      <c r="AY89" t="s">
        <v>161</v>
      </c>
      <c r="AZ89" t="s">
        <v>161</v>
      </c>
      <c r="BA89" t="s">
        <v>161</v>
      </c>
    </row>
    <row r="90" spans="1:53" hidden="1" x14ac:dyDescent="0.25">
      <c r="A90">
        <v>23541330</v>
      </c>
      <c r="B90">
        <f>VLOOKUP(A90,BASE!A:A,1,0)</f>
        <v>23541330</v>
      </c>
      <c r="C90">
        <v>1</v>
      </c>
      <c r="D90">
        <v>1</v>
      </c>
      <c r="E90" t="s">
        <v>1255</v>
      </c>
      <c r="F90" t="s">
        <v>433</v>
      </c>
      <c r="G90" t="s">
        <v>958</v>
      </c>
      <c r="H90" t="s">
        <v>460</v>
      </c>
      <c r="I90" t="s">
        <v>460</v>
      </c>
      <c r="J90" t="s">
        <v>161</v>
      </c>
      <c r="K90" t="s">
        <v>161</v>
      </c>
      <c r="L90" t="s">
        <v>435</v>
      </c>
      <c r="M90" t="s">
        <v>161</v>
      </c>
      <c r="N90" t="s">
        <v>436</v>
      </c>
      <c r="O90" s="23">
        <v>45917.4065162037</v>
      </c>
      <c r="P90" t="s">
        <v>161</v>
      </c>
      <c r="Q90" s="24">
        <v>45917</v>
      </c>
      <c r="R90" s="25">
        <v>0</v>
      </c>
      <c r="S90" s="23">
        <v>45917.406550925924</v>
      </c>
      <c r="T90" t="s">
        <v>1771</v>
      </c>
      <c r="U90">
        <v>1</v>
      </c>
      <c r="V90">
        <v>1128437282</v>
      </c>
      <c r="W90" t="s">
        <v>959</v>
      </c>
      <c r="X90" t="s">
        <v>161</v>
      </c>
      <c r="Y90" t="s">
        <v>161</v>
      </c>
      <c r="Z90" t="s">
        <v>161</v>
      </c>
      <c r="AA90" t="s">
        <v>161</v>
      </c>
      <c r="AB90">
        <v>4084767</v>
      </c>
      <c r="AC90">
        <v>3117931977</v>
      </c>
      <c r="AD90" t="s">
        <v>440</v>
      </c>
      <c r="AE90" t="s">
        <v>163</v>
      </c>
      <c r="AF90">
        <v>3</v>
      </c>
      <c r="AG90" t="s">
        <v>161</v>
      </c>
      <c r="AH90" t="s">
        <v>161</v>
      </c>
      <c r="AI90" t="s">
        <v>161</v>
      </c>
      <c r="AJ90" t="s">
        <v>464</v>
      </c>
      <c r="AK90" t="s">
        <v>960</v>
      </c>
      <c r="AL90" t="s">
        <v>24</v>
      </c>
      <c r="AM90" t="s">
        <v>161</v>
      </c>
      <c r="AN90" t="s">
        <v>161</v>
      </c>
      <c r="AO90" t="s">
        <v>161</v>
      </c>
      <c r="AP90" t="s">
        <v>161</v>
      </c>
      <c r="AQ90" t="s">
        <v>161</v>
      </c>
      <c r="AR90" t="s">
        <v>161</v>
      </c>
      <c r="AS90" t="s">
        <v>161</v>
      </c>
      <c r="AT90" t="s">
        <v>442</v>
      </c>
      <c r="AU90" t="s">
        <v>443</v>
      </c>
      <c r="AV90" t="s">
        <v>444</v>
      </c>
      <c r="AW90" t="s">
        <v>1256</v>
      </c>
      <c r="AX90" t="s">
        <v>161</v>
      </c>
      <c r="AY90" t="s">
        <v>161</v>
      </c>
      <c r="AZ90" t="s">
        <v>161</v>
      </c>
      <c r="BA90" t="s">
        <v>161</v>
      </c>
    </row>
    <row r="91" spans="1:53" hidden="1" x14ac:dyDescent="0.25">
      <c r="A91">
        <v>23535009</v>
      </c>
      <c r="B91">
        <f>VLOOKUP(A91,BASE!A:A,1,0)</f>
        <v>23535009</v>
      </c>
      <c r="C91">
        <v>1</v>
      </c>
      <c r="D91">
        <v>1</v>
      </c>
      <c r="E91" t="s">
        <v>1501</v>
      </c>
      <c r="F91" t="s">
        <v>433</v>
      </c>
      <c r="G91" t="s">
        <v>1502</v>
      </c>
      <c r="H91" t="s">
        <v>460</v>
      </c>
      <c r="I91" t="s">
        <v>460</v>
      </c>
      <c r="J91" t="s">
        <v>161</v>
      </c>
      <c r="K91" t="s">
        <v>161</v>
      </c>
      <c r="L91" t="s">
        <v>435</v>
      </c>
      <c r="M91" t="s">
        <v>161</v>
      </c>
      <c r="N91" t="s">
        <v>436</v>
      </c>
      <c r="O91" s="23">
        <v>45909.635671296295</v>
      </c>
      <c r="P91" t="s">
        <v>161</v>
      </c>
      <c r="Q91" s="24">
        <v>45910</v>
      </c>
      <c r="R91" s="25">
        <v>0</v>
      </c>
      <c r="S91" s="23">
        <v>45919.533599537041</v>
      </c>
      <c r="T91" t="s">
        <v>1772</v>
      </c>
      <c r="U91" t="s">
        <v>452</v>
      </c>
      <c r="V91">
        <v>811044898</v>
      </c>
      <c r="W91" t="s">
        <v>557</v>
      </c>
      <c r="X91">
        <v>0</v>
      </c>
      <c r="Y91" t="s">
        <v>1343</v>
      </c>
      <c r="Z91">
        <v>0</v>
      </c>
      <c r="AA91" t="s">
        <v>460</v>
      </c>
      <c r="AB91">
        <v>4796136</v>
      </c>
      <c r="AC91">
        <v>3105088098</v>
      </c>
      <c r="AD91" t="s">
        <v>440</v>
      </c>
      <c r="AE91" t="s">
        <v>163</v>
      </c>
      <c r="AF91">
        <v>0</v>
      </c>
      <c r="AG91" t="s">
        <v>161</v>
      </c>
      <c r="AH91" t="s">
        <v>161</v>
      </c>
      <c r="AI91" t="s">
        <v>161</v>
      </c>
      <c r="AJ91" t="s">
        <v>464</v>
      </c>
      <c r="AK91" t="s">
        <v>161</v>
      </c>
      <c r="AL91" t="s">
        <v>24</v>
      </c>
      <c r="AM91" t="s">
        <v>161</v>
      </c>
      <c r="AN91" t="s">
        <v>161</v>
      </c>
      <c r="AO91" t="s">
        <v>161</v>
      </c>
      <c r="AP91" t="s">
        <v>161</v>
      </c>
      <c r="AQ91" t="s">
        <v>161</v>
      </c>
      <c r="AR91" t="s">
        <v>161</v>
      </c>
      <c r="AS91" t="s">
        <v>161</v>
      </c>
      <c r="AT91" t="s">
        <v>161</v>
      </c>
      <c r="AU91" t="s">
        <v>161</v>
      </c>
      <c r="AV91" t="s">
        <v>161</v>
      </c>
      <c r="AW91" t="s">
        <v>1503</v>
      </c>
      <c r="AX91" t="s">
        <v>161</v>
      </c>
      <c r="AY91" t="s">
        <v>161</v>
      </c>
      <c r="AZ91" t="s">
        <v>161</v>
      </c>
      <c r="BA91" t="s">
        <v>161</v>
      </c>
    </row>
    <row r="92" spans="1:53" hidden="1" x14ac:dyDescent="0.25">
      <c r="A92">
        <v>23537167</v>
      </c>
      <c r="B92">
        <f>VLOOKUP(A92,BASE!A:A,1,0)</f>
        <v>23537167</v>
      </c>
      <c r="C92">
        <v>1</v>
      </c>
      <c r="D92">
        <v>1</v>
      </c>
      <c r="E92" t="s">
        <v>1257</v>
      </c>
      <c r="F92" t="s">
        <v>433</v>
      </c>
      <c r="G92" t="s">
        <v>686</v>
      </c>
      <c r="H92" t="s">
        <v>460</v>
      </c>
      <c r="I92" t="s">
        <v>460</v>
      </c>
      <c r="J92" t="s">
        <v>161</v>
      </c>
      <c r="K92" t="s">
        <v>161</v>
      </c>
      <c r="L92" t="s">
        <v>435</v>
      </c>
      <c r="M92" t="s">
        <v>161</v>
      </c>
      <c r="N92" t="s">
        <v>436</v>
      </c>
      <c r="O92" s="23">
        <v>45911.63753472222</v>
      </c>
      <c r="P92" t="s">
        <v>161</v>
      </c>
      <c r="Q92" s="24">
        <v>45912</v>
      </c>
      <c r="R92" s="25">
        <v>0</v>
      </c>
      <c r="S92" s="23">
        <v>45911.637557870374</v>
      </c>
      <c r="T92" t="s">
        <v>1773</v>
      </c>
      <c r="U92" t="s">
        <v>437</v>
      </c>
      <c r="V92">
        <v>1152185349</v>
      </c>
      <c r="W92" t="s">
        <v>687</v>
      </c>
      <c r="X92" t="s">
        <v>161</v>
      </c>
      <c r="Y92" t="s">
        <v>161</v>
      </c>
      <c r="Z92" t="s">
        <v>161</v>
      </c>
      <c r="AA92" t="s">
        <v>161</v>
      </c>
      <c r="AB92">
        <v>5600590</v>
      </c>
      <c r="AC92">
        <v>3122345992</v>
      </c>
      <c r="AD92" t="s">
        <v>440</v>
      </c>
      <c r="AE92" t="s">
        <v>163</v>
      </c>
      <c r="AF92">
        <v>4</v>
      </c>
      <c r="AG92" t="s">
        <v>161</v>
      </c>
      <c r="AH92" t="s">
        <v>161</v>
      </c>
      <c r="AI92" t="s">
        <v>161</v>
      </c>
      <c r="AJ92" t="s">
        <v>464</v>
      </c>
      <c r="AK92" t="s">
        <v>688</v>
      </c>
      <c r="AL92" t="s">
        <v>24</v>
      </c>
      <c r="AM92" t="s">
        <v>161</v>
      </c>
      <c r="AN92" t="s">
        <v>161</v>
      </c>
      <c r="AO92" t="s">
        <v>161</v>
      </c>
      <c r="AP92" t="s">
        <v>161</v>
      </c>
      <c r="AQ92" t="s">
        <v>161</v>
      </c>
      <c r="AR92" t="s">
        <v>161</v>
      </c>
      <c r="AS92" t="s">
        <v>161</v>
      </c>
      <c r="AT92" t="s">
        <v>442</v>
      </c>
      <c r="AU92" t="s">
        <v>443</v>
      </c>
      <c r="AV92" t="s">
        <v>444</v>
      </c>
      <c r="AW92" t="s">
        <v>1258</v>
      </c>
      <c r="AX92" t="s">
        <v>161</v>
      </c>
      <c r="AY92" t="s">
        <v>161</v>
      </c>
      <c r="AZ92" t="s">
        <v>161</v>
      </c>
      <c r="BA92" t="s">
        <v>161</v>
      </c>
    </row>
    <row r="93" spans="1:53" hidden="1" x14ac:dyDescent="0.25">
      <c r="A93">
        <v>23543938</v>
      </c>
      <c r="B93">
        <f>VLOOKUP(A93,BASE!A:A,1,0)</f>
        <v>23543938</v>
      </c>
      <c r="C93">
        <v>1</v>
      </c>
      <c r="D93">
        <v>1</v>
      </c>
      <c r="E93" t="s">
        <v>1629</v>
      </c>
      <c r="F93" t="s">
        <v>433</v>
      </c>
      <c r="G93" t="s">
        <v>1630</v>
      </c>
      <c r="H93" t="s">
        <v>460</v>
      </c>
      <c r="I93" t="s">
        <v>460</v>
      </c>
      <c r="J93" t="s">
        <v>161</v>
      </c>
      <c r="K93" t="s">
        <v>161</v>
      </c>
      <c r="L93" t="s">
        <v>435</v>
      </c>
      <c r="M93" t="s">
        <v>161</v>
      </c>
      <c r="N93" t="s">
        <v>436</v>
      </c>
      <c r="O93" s="23">
        <v>45919.692777777775</v>
      </c>
      <c r="P93" t="s">
        <v>161</v>
      </c>
      <c r="Q93" s="24">
        <v>45922</v>
      </c>
      <c r="R93" s="25">
        <v>0</v>
      </c>
      <c r="S93" s="23">
        <v>45919.692800925928</v>
      </c>
      <c r="T93" t="s">
        <v>1774</v>
      </c>
      <c r="U93" t="s">
        <v>437</v>
      </c>
      <c r="V93">
        <v>93452218</v>
      </c>
      <c r="W93" t="s">
        <v>1631</v>
      </c>
      <c r="X93" t="s">
        <v>161</v>
      </c>
      <c r="Y93" t="s">
        <v>161</v>
      </c>
      <c r="Z93" t="s">
        <v>161</v>
      </c>
      <c r="AA93" t="s">
        <v>161</v>
      </c>
      <c r="AB93" t="s">
        <v>161</v>
      </c>
      <c r="AC93">
        <v>3012629222</v>
      </c>
      <c r="AD93" t="s">
        <v>440</v>
      </c>
      <c r="AE93" t="s">
        <v>163</v>
      </c>
      <c r="AF93">
        <v>5</v>
      </c>
      <c r="AG93" t="s">
        <v>161</v>
      </c>
      <c r="AH93" t="s">
        <v>161</v>
      </c>
      <c r="AI93" t="s">
        <v>161</v>
      </c>
      <c r="AJ93" t="s">
        <v>464</v>
      </c>
      <c r="AK93" t="s">
        <v>1632</v>
      </c>
      <c r="AL93" t="s">
        <v>24</v>
      </c>
      <c r="AM93" t="s">
        <v>161</v>
      </c>
      <c r="AN93" t="s">
        <v>161</v>
      </c>
      <c r="AO93" t="s">
        <v>161</v>
      </c>
      <c r="AP93" t="s">
        <v>161</v>
      </c>
      <c r="AQ93" t="s">
        <v>161</v>
      </c>
      <c r="AR93" t="s">
        <v>161</v>
      </c>
      <c r="AS93" t="s">
        <v>161</v>
      </c>
      <c r="AT93" t="s">
        <v>442</v>
      </c>
      <c r="AU93" t="s">
        <v>443</v>
      </c>
      <c r="AV93" t="s">
        <v>444</v>
      </c>
      <c r="AW93" t="s">
        <v>1633</v>
      </c>
      <c r="AX93" t="s">
        <v>161</v>
      </c>
      <c r="AY93" t="s">
        <v>161</v>
      </c>
      <c r="AZ93" t="s">
        <v>161</v>
      </c>
      <c r="BA93" t="s">
        <v>161</v>
      </c>
    </row>
    <row r="94" spans="1:53" x14ac:dyDescent="0.25">
      <c r="A94">
        <v>23546246</v>
      </c>
      <c r="B94">
        <f>VLOOKUP(A94,BASE!A:A,1,0)</f>
        <v>23546246</v>
      </c>
      <c r="C94">
        <v>1</v>
      </c>
      <c r="D94">
        <v>1</v>
      </c>
      <c r="E94" t="s">
        <v>1775</v>
      </c>
      <c r="F94" t="s">
        <v>433</v>
      </c>
      <c r="G94" t="s">
        <v>1776</v>
      </c>
      <c r="H94" t="s">
        <v>460</v>
      </c>
      <c r="I94" t="s">
        <v>460</v>
      </c>
      <c r="J94" t="s">
        <v>161</v>
      </c>
      <c r="K94" t="s">
        <v>161</v>
      </c>
      <c r="L94" t="s">
        <v>435</v>
      </c>
      <c r="M94" t="s">
        <v>161</v>
      </c>
      <c r="N94" t="s">
        <v>436</v>
      </c>
      <c r="O94" s="23">
        <v>45922.932997685188</v>
      </c>
      <c r="P94" t="s">
        <v>161</v>
      </c>
      <c r="Q94" s="24">
        <v>45923</v>
      </c>
      <c r="R94" s="25">
        <v>0</v>
      </c>
      <c r="S94" s="23">
        <v>45922.933055555557</v>
      </c>
      <c r="T94" t="s">
        <v>1777</v>
      </c>
      <c r="U94" t="s">
        <v>437</v>
      </c>
      <c r="V94">
        <v>98206098</v>
      </c>
      <c r="W94" t="s">
        <v>1778</v>
      </c>
      <c r="X94" t="s">
        <v>161</v>
      </c>
      <c r="Y94" t="s">
        <v>161</v>
      </c>
      <c r="Z94" t="s">
        <v>161</v>
      </c>
      <c r="AA94" t="s">
        <v>161</v>
      </c>
      <c r="AB94" t="s">
        <v>161</v>
      </c>
      <c r="AC94">
        <v>3053039439</v>
      </c>
      <c r="AD94" t="s">
        <v>440</v>
      </c>
      <c r="AE94" t="s">
        <v>163</v>
      </c>
      <c r="AF94">
        <v>3</v>
      </c>
      <c r="AG94" t="s">
        <v>161</v>
      </c>
      <c r="AH94" t="s">
        <v>161</v>
      </c>
      <c r="AI94" t="s">
        <v>161</v>
      </c>
      <c r="AJ94" t="s">
        <v>464</v>
      </c>
      <c r="AK94" t="s">
        <v>1779</v>
      </c>
      <c r="AL94" t="s">
        <v>24</v>
      </c>
      <c r="AM94" t="s">
        <v>161</v>
      </c>
      <c r="AN94" t="s">
        <v>161</v>
      </c>
      <c r="AO94" t="s">
        <v>161</v>
      </c>
      <c r="AP94" t="s">
        <v>161</v>
      </c>
      <c r="AQ94" t="s">
        <v>161</v>
      </c>
      <c r="AR94" t="s">
        <v>161</v>
      </c>
      <c r="AS94" t="s">
        <v>161</v>
      </c>
      <c r="AT94" t="s">
        <v>161</v>
      </c>
      <c r="AU94" t="s">
        <v>161</v>
      </c>
      <c r="AV94" t="s">
        <v>161</v>
      </c>
      <c r="AW94" t="s">
        <v>1780</v>
      </c>
      <c r="AX94" t="s">
        <v>161</v>
      </c>
      <c r="AY94" t="s">
        <v>161</v>
      </c>
      <c r="AZ94" t="s">
        <v>161</v>
      </c>
      <c r="BA94" t="s">
        <v>161</v>
      </c>
    </row>
    <row r="95" spans="1:53" hidden="1" x14ac:dyDescent="0.25">
      <c r="A95">
        <v>23541782</v>
      </c>
      <c r="B95">
        <f>VLOOKUP(A95,BASE!A:A,1,0)</f>
        <v>23541782</v>
      </c>
      <c r="C95">
        <v>1</v>
      </c>
      <c r="D95">
        <v>1</v>
      </c>
      <c r="E95" t="s">
        <v>1259</v>
      </c>
      <c r="F95" t="s">
        <v>433</v>
      </c>
      <c r="G95" t="s">
        <v>1260</v>
      </c>
      <c r="H95" t="s">
        <v>460</v>
      </c>
      <c r="I95" t="s">
        <v>460</v>
      </c>
      <c r="J95" t="s">
        <v>161</v>
      </c>
      <c r="K95" t="s">
        <v>161</v>
      </c>
      <c r="L95" t="s">
        <v>435</v>
      </c>
      <c r="M95" t="s">
        <v>161</v>
      </c>
      <c r="N95" t="s">
        <v>436</v>
      </c>
      <c r="O95" s="23">
        <v>45917.651574074072</v>
      </c>
      <c r="P95" t="s">
        <v>161</v>
      </c>
      <c r="Q95" s="24">
        <v>45918</v>
      </c>
      <c r="R95" s="25">
        <v>0</v>
      </c>
      <c r="S95" s="23">
        <v>45917.651805555557</v>
      </c>
      <c r="T95" t="s">
        <v>1475</v>
      </c>
      <c r="U95" t="s">
        <v>1048</v>
      </c>
      <c r="V95">
        <v>98550384</v>
      </c>
      <c r="W95" t="s">
        <v>1261</v>
      </c>
      <c r="X95" t="s">
        <v>161</v>
      </c>
      <c r="Y95" t="s">
        <v>161</v>
      </c>
      <c r="Z95" t="s">
        <v>161</v>
      </c>
      <c r="AA95" t="s">
        <v>161</v>
      </c>
      <c r="AB95" t="s">
        <v>161</v>
      </c>
      <c r="AC95">
        <v>3016586700</v>
      </c>
      <c r="AD95" t="s">
        <v>440</v>
      </c>
      <c r="AE95" t="s">
        <v>163</v>
      </c>
      <c r="AF95">
        <v>0</v>
      </c>
      <c r="AG95" t="s">
        <v>161</v>
      </c>
      <c r="AH95" t="s">
        <v>161</v>
      </c>
      <c r="AI95" t="s">
        <v>161</v>
      </c>
      <c r="AJ95" t="s">
        <v>446</v>
      </c>
      <c r="AK95" t="s">
        <v>1262</v>
      </c>
      <c r="AL95" t="s">
        <v>24</v>
      </c>
      <c r="AM95" t="s">
        <v>161</v>
      </c>
      <c r="AN95" t="s">
        <v>161</v>
      </c>
      <c r="AO95" t="s">
        <v>161</v>
      </c>
      <c r="AP95" t="s">
        <v>161</v>
      </c>
      <c r="AQ95" t="s">
        <v>161</v>
      </c>
      <c r="AR95" t="s">
        <v>161</v>
      </c>
      <c r="AS95" t="s">
        <v>161</v>
      </c>
      <c r="AT95" t="s">
        <v>442</v>
      </c>
      <c r="AU95" t="s">
        <v>443</v>
      </c>
      <c r="AV95" t="s">
        <v>444</v>
      </c>
      <c r="AW95" t="s">
        <v>1263</v>
      </c>
      <c r="AX95" t="s">
        <v>161</v>
      </c>
      <c r="AY95" t="s">
        <v>161</v>
      </c>
      <c r="AZ95" t="s">
        <v>161</v>
      </c>
      <c r="BA95" t="s">
        <v>161</v>
      </c>
    </row>
    <row r="96" spans="1:53" hidden="1" x14ac:dyDescent="0.25">
      <c r="A96">
        <v>23542373</v>
      </c>
      <c r="B96">
        <f>VLOOKUP(A96,BASE!A:A,1,0)</f>
        <v>23542373</v>
      </c>
      <c r="C96">
        <v>1</v>
      </c>
      <c r="D96">
        <v>1</v>
      </c>
      <c r="E96" t="s">
        <v>1264</v>
      </c>
      <c r="F96" t="s">
        <v>433</v>
      </c>
      <c r="G96" t="s">
        <v>1265</v>
      </c>
      <c r="H96" t="s">
        <v>460</v>
      </c>
      <c r="I96" t="s">
        <v>460</v>
      </c>
      <c r="J96" t="s">
        <v>161</v>
      </c>
      <c r="K96" t="s">
        <v>161</v>
      </c>
      <c r="L96" t="s">
        <v>435</v>
      </c>
      <c r="M96" t="s">
        <v>161</v>
      </c>
      <c r="N96" t="s">
        <v>436</v>
      </c>
      <c r="O96" s="23">
        <v>45918.335115740738</v>
      </c>
      <c r="P96" t="s">
        <v>161</v>
      </c>
      <c r="Q96" s="24">
        <v>45918</v>
      </c>
      <c r="R96" s="25">
        <v>0</v>
      </c>
      <c r="S96" s="23">
        <v>45918.335150462961</v>
      </c>
      <c r="T96" t="s">
        <v>1781</v>
      </c>
      <c r="U96" t="s">
        <v>442</v>
      </c>
      <c r="V96">
        <v>1128406284</v>
      </c>
      <c r="W96" t="s">
        <v>1266</v>
      </c>
      <c r="X96" t="s">
        <v>161</v>
      </c>
      <c r="Y96" t="s">
        <v>161</v>
      </c>
      <c r="Z96" t="s">
        <v>161</v>
      </c>
      <c r="AA96" t="s">
        <v>161</v>
      </c>
      <c r="AB96" t="s">
        <v>161</v>
      </c>
      <c r="AC96">
        <v>3202967317</v>
      </c>
      <c r="AD96" t="s">
        <v>440</v>
      </c>
      <c r="AE96" t="s">
        <v>163</v>
      </c>
      <c r="AF96">
        <v>3</v>
      </c>
      <c r="AG96" t="s">
        <v>161</v>
      </c>
      <c r="AH96" t="s">
        <v>161</v>
      </c>
      <c r="AI96" t="s">
        <v>161</v>
      </c>
      <c r="AJ96" t="s">
        <v>446</v>
      </c>
      <c r="AK96" t="s">
        <v>1267</v>
      </c>
      <c r="AL96" t="s">
        <v>24</v>
      </c>
      <c r="AM96" t="s">
        <v>161</v>
      </c>
      <c r="AN96" t="s">
        <v>161</v>
      </c>
      <c r="AO96" t="s">
        <v>161</v>
      </c>
      <c r="AP96" t="s">
        <v>161</v>
      </c>
      <c r="AQ96" t="s">
        <v>161</v>
      </c>
      <c r="AR96" t="s">
        <v>161</v>
      </c>
      <c r="AS96" t="s">
        <v>161</v>
      </c>
      <c r="AT96" t="s">
        <v>442</v>
      </c>
      <c r="AU96" t="s">
        <v>443</v>
      </c>
      <c r="AV96" t="s">
        <v>444</v>
      </c>
      <c r="AW96" t="s">
        <v>1268</v>
      </c>
      <c r="AX96" t="s">
        <v>161</v>
      </c>
      <c r="AY96" t="s">
        <v>161</v>
      </c>
      <c r="AZ96" t="s">
        <v>161</v>
      </c>
      <c r="BA96" t="s">
        <v>161</v>
      </c>
    </row>
    <row r="97" spans="1:53" hidden="1" x14ac:dyDescent="0.25">
      <c r="A97">
        <v>23539745</v>
      </c>
      <c r="B97">
        <f>VLOOKUP(A97,BASE!A:A,1,0)</f>
        <v>23539745</v>
      </c>
      <c r="C97">
        <v>1</v>
      </c>
      <c r="D97">
        <v>1</v>
      </c>
      <c r="E97" t="s">
        <v>1269</v>
      </c>
      <c r="F97" t="s">
        <v>433</v>
      </c>
      <c r="G97" t="s">
        <v>859</v>
      </c>
      <c r="H97" t="s">
        <v>460</v>
      </c>
      <c r="I97" t="s">
        <v>460</v>
      </c>
      <c r="J97" t="s">
        <v>161</v>
      </c>
      <c r="K97" t="s">
        <v>161</v>
      </c>
      <c r="L97" t="s">
        <v>435</v>
      </c>
      <c r="M97" t="s">
        <v>161</v>
      </c>
      <c r="N97" t="s">
        <v>436</v>
      </c>
      <c r="O97" s="23">
        <v>45915.637060185189</v>
      </c>
      <c r="P97" t="s">
        <v>161</v>
      </c>
      <c r="Q97" s="24">
        <v>45916</v>
      </c>
      <c r="R97" s="25">
        <v>0</v>
      </c>
      <c r="S97" s="23">
        <v>45915.637094907404</v>
      </c>
      <c r="T97" t="s">
        <v>1725</v>
      </c>
      <c r="U97" t="s">
        <v>437</v>
      </c>
      <c r="V97">
        <v>70110416</v>
      </c>
      <c r="W97" t="s">
        <v>860</v>
      </c>
      <c r="X97" t="s">
        <v>161</v>
      </c>
      <c r="Y97" t="s">
        <v>161</v>
      </c>
      <c r="Z97" t="s">
        <v>1270</v>
      </c>
      <c r="AA97" t="s">
        <v>1056</v>
      </c>
      <c r="AB97">
        <v>5276744</v>
      </c>
      <c r="AC97">
        <v>3155648031</v>
      </c>
      <c r="AD97" t="s">
        <v>440</v>
      </c>
      <c r="AE97" t="s">
        <v>163</v>
      </c>
      <c r="AF97">
        <v>4</v>
      </c>
      <c r="AG97" t="s">
        <v>161</v>
      </c>
      <c r="AH97" t="s">
        <v>161</v>
      </c>
      <c r="AI97" t="s">
        <v>161</v>
      </c>
      <c r="AJ97" t="s">
        <v>446</v>
      </c>
      <c r="AK97" t="s">
        <v>861</v>
      </c>
      <c r="AL97" t="s">
        <v>24</v>
      </c>
      <c r="AM97" t="s">
        <v>161</v>
      </c>
      <c r="AN97" t="s">
        <v>161</v>
      </c>
      <c r="AO97" t="s">
        <v>161</v>
      </c>
      <c r="AP97" t="s">
        <v>161</v>
      </c>
      <c r="AQ97" t="s">
        <v>161</v>
      </c>
      <c r="AR97" t="s">
        <v>161</v>
      </c>
      <c r="AS97" t="s">
        <v>161</v>
      </c>
      <c r="AT97" t="s">
        <v>442</v>
      </c>
      <c r="AU97" t="s">
        <v>443</v>
      </c>
      <c r="AV97" t="s">
        <v>444</v>
      </c>
      <c r="AW97" t="s">
        <v>1271</v>
      </c>
      <c r="AX97" t="s">
        <v>161</v>
      </c>
      <c r="AY97" t="s">
        <v>161</v>
      </c>
      <c r="AZ97" t="s">
        <v>161</v>
      </c>
      <c r="BA97" t="s">
        <v>161</v>
      </c>
    </row>
    <row r="98" spans="1:53" hidden="1" x14ac:dyDescent="0.25">
      <c r="A98">
        <v>23539492</v>
      </c>
      <c r="B98">
        <f>VLOOKUP(A98,BASE!A:A,1,0)</f>
        <v>23539492</v>
      </c>
      <c r="C98">
        <v>1</v>
      </c>
      <c r="D98">
        <v>1</v>
      </c>
      <c r="E98" t="s">
        <v>1272</v>
      </c>
      <c r="F98" t="s">
        <v>433</v>
      </c>
      <c r="G98" t="s">
        <v>1273</v>
      </c>
      <c r="H98" t="s">
        <v>460</v>
      </c>
      <c r="I98" t="s">
        <v>460</v>
      </c>
      <c r="J98" t="s">
        <v>161</v>
      </c>
      <c r="K98" t="s">
        <v>161</v>
      </c>
      <c r="L98" t="s">
        <v>435</v>
      </c>
      <c r="M98" t="s">
        <v>161</v>
      </c>
      <c r="N98" t="s">
        <v>436</v>
      </c>
      <c r="O98" s="23">
        <v>45915.479641203703</v>
      </c>
      <c r="P98" t="s">
        <v>161</v>
      </c>
      <c r="Q98" s="24">
        <v>45915</v>
      </c>
      <c r="R98" s="25">
        <v>0</v>
      </c>
      <c r="S98" s="23">
        <v>45915.479664351849</v>
      </c>
      <c r="T98" t="s">
        <v>1703</v>
      </c>
      <c r="U98" t="s">
        <v>437</v>
      </c>
      <c r="V98">
        <v>1155295</v>
      </c>
      <c r="W98" t="s">
        <v>754</v>
      </c>
      <c r="X98" t="s">
        <v>161</v>
      </c>
      <c r="Y98" t="s">
        <v>161</v>
      </c>
      <c r="Z98" t="s">
        <v>161</v>
      </c>
      <c r="AA98" t="s">
        <v>161</v>
      </c>
      <c r="AB98" t="s">
        <v>161</v>
      </c>
      <c r="AC98">
        <v>3002814812</v>
      </c>
      <c r="AD98" t="s">
        <v>440</v>
      </c>
      <c r="AE98" t="s">
        <v>163</v>
      </c>
      <c r="AF98">
        <v>1</v>
      </c>
      <c r="AG98" t="s">
        <v>161</v>
      </c>
      <c r="AH98" t="s">
        <v>161</v>
      </c>
      <c r="AI98" t="s">
        <v>161</v>
      </c>
      <c r="AJ98" t="s">
        <v>446</v>
      </c>
      <c r="AK98" t="s">
        <v>755</v>
      </c>
      <c r="AL98" t="s">
        <v>24</v>
      </c>
      <c r="AM98" t="s">
        <v>161</v>
      </c>
      <c r="AN98" t="s">
        <v>161</v>
      </c>
      <c r="AO98" t="s">
        <v>161</v>
      </c>
      <c r="AP98" t="s">
        <v>161</v>
      </c>
      <c r="AQ98" t="s">
        <v>161</v>
      </c>
      <c r="AR98" t="s">
        <v>161</v>
      </c>
      <c r="AS98" t="s">
        <v>161</v>
      </c>
      <c r="AT98" t="s">
        <v>161</v>
      </c>
      <c r="AU98" t="s">
        <v>161</v>
      </c>
      <c r="AV98" t="s">
        <v>161</v>
      </c>
      <c r="AW98" t="s">
        <v>1274</v>
      </c>
      <c r="AX98" t="s">
        <v>161</v>
      </c>
      <c r="AY98" t="s">
        <v>161</v>
      </c>
      <c r="AZ98" t="s">
        <v>161</v>
      </c>
      <c r="BA98" t="s">
        <v>161</v>
      </c>
    </row>
    <row r="99" spans="1:53" hidden="1" x14ac:dyDescent="0.25">
      <c r="A99">
        <v>23539558</v>
      </c>
      <c r="B99">
        <f>VLOOKUP(A99,BASE!A:A,1,0)</f>
        <v>23539558</v>
      </c>
      <c r="C99">
        <v>1</v>
      </c>
      <c r="D99">
        <v>1</v>
      </c>
      <c r="E99" t="s">
        <v>1275</v>
      </c>
      <c r="F99" t="s">
        <v>433</v>
      </c>
      <c r="G99" t="s">
        <v>1276</v>
      </c>
      <c r="H99" t="s">
        <v>460</v>
      </c>
      <c r="I99" t="s">
        <v>460</v>
      </c>
      <c r="J99" t="s">
        <v>161</v>
      </c>
      <c r="K99" t="s">
        <v>161</v>
      </c>
      <c r="L99" t="s">
        <v>435</v>
      </c>
      <c r="M99" t="s">
        <v>161</v>
      </c>
      <c r="N99" t="s">
        <v>436</v>
      </c>
      <c r="O99" s="23">
        <v>45915.526805555557</v>
      </c>
      <c r="P99" t="s">
        <v>161</v>
      </c>
      <c r="Q99" s="24">
        <v>45915</v>
      </c>
      <c r="R99" s="25">
        <v>0</v>
      </c>
      <c r="S99" s="23">
        <v>45915.526828703703</v>
      </c>
      <c r="T99" t="s">
        <v>1782</v>
      </c>
      <c r="U99">
        <v>2</v>
      </c>
      <c r="V99">
        <v>1128430693</v>
      </c>
      <c r="W99" t="s">
        <v>756</v>
      </c>
      <c r="X99" t="s">
        <v>161</v>
      </c>
      <c r="Y99" t="s">
        <v>161</v>
      </c>
      <c r="Z99" t="s">
        <v>161</v>
      </c>
      <c r="AA99" t="s">
        <v>161</v>
      </c>
      <c r="AB99" t="s">
        <v>161</v>
      </c>
      <c r="AC99">
        <v>1017172723</v>
      </c>
      <c r="AD99" t="s">
        <v>440</v>
      </c>
      <c r="AE99" t="s">
        <v>163</v>
      </c>
      <c r="AF99">
        <v>2</v>
      </c>
      <c r="AG99" t="s">
        <v>161</v>
      </c>
      <c r="AH99" t="s">
        <v>161</v>
      </c>
      <c r="AI99" t="s">
        <v>161</v>
      </c>
      <c r="AJ99" t="s">
        <v>446</v>
      </c>
      <c r="AK99" t="s">
        <v>757</v>
      </c>
      <c r="AL99" t="s">
        <v>24</v>
      </c>
      <c r="AM99" t="s">
        <v>161</v>
      </c>
      <c r="AN99" t="s">
        <v>161</v>
      </c>
      <c r="AO99" t="s">
        <v>161</v>
      </c>
      <c r="AP99" t="s">
        <v>161</v>
      </c>
      <c r="AQ99" t="s">
        <v>161</v>
      </c>
      <c r="AR99" t="s">
        <v>161</v>
      </c>
      <c r="AS99" t="s">
        <v>161</v>
      </c>
      <c r="AT99" t="s">
        <v>442</v>
      </c>
      <c r="AU99" t="s">
        <v>443</v>
      </c>
      <c r="AV99" t="s">
        <v>444</v>
      </c>
      <c r="AW99" t="s">
        <v>1277</v>
      </c>
      <c r="AX99" t="s">
        <v>161</v>
      </c>
      <c r="AY99" t="s">
        <v>161</v>
      </c>
      <c r="AZ99" t="s">
        <v>161</v>
      </c>
      <c r="BA99" t="s">
        <v>161</v>
      </c>
    </row>
    <row r="100" spans="1:53" hidden="1" x14ac:dyDescent="0.25">
      <c r="A100">
        <v>23543490</v>
      </c>
      <c r="B100">
        <f>VLOOKUP(A100,BASE!A:A,1,0)</f>
        <v>23543490</v>
      </c>
      <c r="C100">
        <v>1</v>
      </c>
      <c r="D100">
        <v>1</v>
      </c>
      <c r="E100" t="s">
        <v>1504</v>
      </c>
      <c r="F100" t="s">
        <v>433</v>
      </c>
      <c r="G100" t="s">
        <v>1505</v>
      </c>
      <c r="H100" t="s">
        <v>460</v>
      </c>
      <c r="I100" t="s">
        <v>460</v>
      </c>
      <c r="J100" t="s">
        <v>161</v>
      </c>
      <c r="K100" t="s">
        <v>161</v>
      </c>
      <c r="L100" t="s">
        <v>435</v>
      </c>
      <c r="M100" t="s">
        <v>161</v>
      </c>
      <c r="N100" t="s">
        <v>436</v>
      </c>
      <c r="O100" s="23">
        <v>45919.432511574072</v>
      </c>
      <c r="P100" t="s">
        <v>161</v>
      </c>
      <c r="Q100" s="24">
        <v>45919</v>
      </c>
      <c r="R100" s="25">
        <v>0</v>
      </c>
      <c r="S100" s="23">
        <v>45919.432534722226</v>
      </c>
      <c r="T100" t="s">
        <v>1601</v>
      </c>
      <c r="U100" t="s">
        <v>1048</v>
      </c>
      <c r="V100">
        <v>3602678</v>
      </c>
      <c r="W100" t="s">
        <v>1506</v>
      </c>
      <c r="X100" t="s">
        <v>161</v>
      </c>
      <c r="Y100" t="s">
        <v>161</v>
      </c>
      <c r="Z100" t="s">
        <v>161</v>
      </c>
      <c r="AA100" t="s">
        <v>161</v>
      </c>
      <c r="AB100" t="s">
        <v>161</v>
      </c>
      <c r="AC100">
        <v>3104899143</v>
      </c>
      <c r="AD100" t="s">
        <v>440</v>
      </c>
      <c r="AE100" t="s">
        <v>163</v>
      </c>
      <c r="AF100">
        <v>4</v>
      </c>
      <c r="AG100" t="s">
        <v>161</v>
      </c>
      <c r="AH100" t="s">
        <v>161</v>
      </c>
      <c r="AI100" t="s">
        <v>161</v>
      </c>
      <c r="AJ100" t="s">
        <v>446</v>
      </c>
      <c r="AK100" t="s">
        <v>1507</v>
      </c>
      <c r="AL100" t="s">
        <v>24</v>
      </c>
      <c r="AM100" t="s">
        <v>161</v>
      </c>
      <c r="AN100" t="s">
        <v>161</v>
      </c>
      <c r="AO100" t="s">
        <v>161</v>
      </c>
      <c r="AP100" t="s">
        <v>161</v>
      </c>
      <c r="AQ100" t="s">
        <v>161</v>
      </c>
      <c r="AR100" t="s">
        <v>161</v>
      </c>
      <c r="AS100" t="s">
        <v>161</v>
      </c>
      <c r="AT100" t="s">
        <v>442</v>
      </c>
      <c r="AU100" t="s">
        <v>443</v>
      </c>
      <c r="AV100" t="s">
        <v>444</v>
      </c>
      <c r="AW100" t="s">
        <v>1508</v>
      </c>
      <c r="AX100" t="s">
        <v>161</v>
      </c>
      <c r="AY100" t="s">
        <v>161</v>
      </c>
      <c r="AZ100" t="s">
        <v>161</v>
      </c>
      <c r="BA100" t="s">
        <v>161</v>
      </c>
    </row>
    <row r="101" spans="1:53" hidden="1" x14ac:dyDescent="0.25">
      <c r="A101">
        <v>23541611</v>
      </c>
      <c r="B101">
        <f>VLOOKUP(A101,BASE!A:A,1,0)</f>
        <v>23541611</v>
      </c>
      <c r="C101">
        <v>1</v>
      </c>
      <c r="D101">
        <v>1</v>
      </c>
      <c r="E101" t="s">
        <v>1278</v>
      </c>
      <c r="F101" t="s">
        <v>433</v>
      </c>
      <c r="G101" t="s">
        <v>961</v>
      </c>
      <c r="H101" t="s">
        <v>460</v>
      </c>
      <c r="I101" t="s">
        <v>460</v>
      </c>
      <c r="J101" t="s">
        <v>161</v>
      </c>
      <c r="K101" t="s">
        <v>161</v>
      </c>
      <c r="L101" t="s">
        <v>435</v>
      </c>
      <c r="M101" t="s">
        <v>161</v>
      </c>
      <c r="N101" t="s">
        <v>436</v>
      </c>
      <c r="O101" s="23">
        <v>45917.579143518517</v>
      </c>
      <c r="P101" t="s">
        <v>161</v>
      </c>
      <c r="Q101" s="24">
        <v>45917</v>
      </c>
      <c r="R101" s="25">
        <v>0</v>
      </c>
      <c r="S101" s="23">
        <v>45917.57916666667</v>
      </c>
      <c r="T101" t="s">
        <v>1783</v>
      </c>
      <c r="U101" t="s">
        <v>437</v>
      </c>
      <c r="V101">
        <v>42897834</v>
      </c>
      <c r="W101" t="s">
        <v>962</v>
      </c>
      <c r="X101" t="s">
        <v>161</v>
      </c>
      <c r="Y101" t="s">
        <v>161</v>
      </c>
      <c r="Z101" t="s">
        <v>161</v>
      </c>
      <c r="AA101" t="s">
        <v>161</v>
      </c>
      <c r="AB101" t="s">
        <v>161</v>
      </c>
      <c r="AC101">
        <v>3173387521</v>
      </c>
      <c r="AD101" t="s">
        <v>440</v>
      </c>
      <c r="AE101" t="s">
        <v>163</v>
      </c>
      <c r="AF101">
        <v>4</v>
      </c>
      <c r="AG101" t="s">
        <v>161</v>
      </c>
      <c r="AH101" t="s">
        <v>161</v>
      </c>
      <c r="AI101" t="s">
        <v>161</v>
      </c>
      <c r="AJ101" t="s">
        <v>446</v>
      </c>
      <c r="AK101" t="s">
        <v>963</v>
      </c>
      <c r="AL101" t="s">
        <v>24</v>
      </c>
      <c r="AM101" t="s">
        <v>161</v>
      </c>
      <c r="AN101" t="s">
        <v>161</v>
      </c>
      <c r="AO101" t="s">
        <v>161</v>
      </c>
      <c r="AP101" t="s">
        <v>161</v>
      </c>
      <c r="AQ101" t="s">
        <v>161</v>
      </c>
      <c r="AR101" t="s">
        <v>161</v>
      </c>
      <c r="AS101" t="s">
        <v>161</v>
      </c>
      <c r="AT101" t="s">
        <v>442</v>
      </c>
      <c r="AU101" t="s">
        <v>443</v>
      </c>
      <c r="AV101" t="s">
        <v>444</v>
      </c>
      <c r="AW101" t="s">
        <v>1279</v>
      </c>
      <c r="AX101" t="s">
        <v>161</v>
      </c>
      <c r="AY101" t="s">
        <v>161</v>
      </c>
      <c r="AZ101" t="s">
        <v>161</v>
      </c>
      <c r="BA101" t="s">
        <v>161</v>
      </c>
    </row>
    <row r="102" spans="1:53" hidden="1" x14ac:dyDescent="0.25">
      <c r="A102">
        <v>23541692</v>
      </c>
      <c r="B102">
        <f>VLOOKUP(A102,BASE!A:A,1,0)</f>
        <v>23541692</v>
      </c>
      <c r="C102">
        <v>1</v>
      </c>
      <c r="D102">
        <v>1</v>
      </c>
      <c r="E102" t="s">
        <v>1280</v>
      </c>
      <c r="F102" t="s">
        <v>433</v>
      </c>
      <c r="G102" t="s">
        <v>964</v>
      </c>
      <c r="H102" t="s">
        <v>460</v>
      </c>
      <c r="I102" t="s">
        <v>460</v>
      </c>
      <c r="J102" t="s">
        <v>161</v>
      </c>
      <c r="K102" t="s">
        <v>161</v>
      </c>
      <c r="L102" t="s">
        <v>435</v>
      </c>
      <c r="M102" t="s">
        <v>161</v>
      </c>
      <c r="N102" t="s">
        <v>436</v>
      </c>
      <c r="O102" s="23">
        <v>45917.611250000002</v>
      </c>
      <c r="P102" t="s">
        <v>161</v>
      </c>
      <c r="Q102" s="24">
        <v>45917</v>
      </c>
      <c r="R102" s="25">
        <v>0</v>
      </c>
      <c r="S102" s="23">
        <v>45917.611273148148</v>
      </c>
      <c r="T102">
        <v>4</v>
      </c>
      <c r="U102" t="s">
        <v>437</v>
      </c>
      <c r="V102">
        <v>1152209844</v>
      </c>
      <c r="W102" t="s">
        <v>965</v>
      </c>
      <c r="X102" t="s">
        <v>161</v>
      </c>
      <c r="Y102" t="s">
        <v>161</v>
      </c>
      <c r="Z102" t="s">
        <v>161</v>
      </c>
      <c r="AA102" t="s">
        <v>161</v>
      </c>
      <c r="AB102" t="s">
        <v>161</v>
      </c>
      <c r="AC102">
        <v>3206416360</v>
      </c>
      <c r="AD102" t="s">
        <v>440</v>
      </c>
      <c r="AE102" t="s">
        <v>163</v>
      </c>
      <c r="AF102">
        <v>3</v>
      </c>
      <c r="AG102" t="s">
        <v>161</v>
      </c>
      <c r="AH102" t="s">
        <v>161</v>
      </c>
      <c r="AI102" t="s">
        <v>161</v>
      </c>
      <c r="AJ102" t="s">
        <v>464</v>
      </c>
      <c r="AK102" t="s">
        <v>966</v>
      </c>
      <c r="AL102" t="s">
        <v>24</v>
      </c>
      <c r="AM102" t="s">
        <v>161</v>
      </c>
      <c r="AN102" t="s">
        <v>161</v>
      </c>
      <c r="AO102" t="s">
        <v>161</v>
      </c>
      <c r="AP102" t="s">
        <v>161</v>
      </c>
      <c r="AQ102" t="s">
        <v>161</v>
      </c>
      <c r="AR102" t="s">
        <v>161</v>
      </c>
      <c r="AS102" t="s">
        <v>161</v>
      </c>
      <c r="AT102" t="s">
        <v>161</v>
      </c>
      <c r="AU102" t="s">
        <v>161</v>
      </c>
      <c r="AV102" t="s">
        <v>161</v>
      </c>
      <c r="AW102" t="s">
        <v>1281</v>
      </c>
      <c r="AX102" t="s">
        <v>161</v>
      </c>
      <c r="AY102" t="s">
        <v>161</v>
      </c>
      <c r="AZ102" t="s">
        <v>161</v>
      </c>
      <c r="BA102" t="s">
        <v>161</v>
      </c>
    </row>
    <row r="103" spans="1:53" hidden="1" x14ac:dyDescent="0.25">
      <c r="A103">
        <v>23541352</v>
      </c>
      <c r="B103">
        <f>VLOOKUP(A103,BASE!A:A,1,0)</f>
        <v>23541352</v>
      </c>
      <c r="C103">
        <v>1</v>
      </c>
      <c r="D103">
        <v>1</v>
      </c>
      <c r="E103" t="s">
        <v>1282</v>
      </c>
      <c r="F103" t="s">
        <v>433</v>
      </c>
      <c r="G103" t="s">
        <v>967</v>
      </c>
      <c r="H103" t="s">
        <v>460</v>
      </c>
      <c r="I103" t="s">
        <v>460</v>
      </c>
      <c r="J103" t="s">
        <v>161</v>
      </c>
      <c r="K103" t="s">
        <v>161</v>
      </c>
      <c r="L103" t="s">
        <v>435</v>
      </c>
      <c r="M103" t="s">
        <v>161</v>
      </c>
      <c r="N103" t="s">
        <v>436</v>
      </c>
      <c r="O103" s="23">
        <v>45917.414733796293</v>
      </c>
      <c r="P103" t="s">
        <v>161</v>
      </c>
      <c r="Q103" s="24">
        <v>45917</v>
      </c>
      <c r="R103" s="25">
        <v>0</v>
      </c>
      <c r="S103" s="23">
        <v>45917.414768518516</v>
      </c>
      <c r="T103" t="s">
        <v>1784</v>
      </c>
      <c r="U103" t="s">
        <v>161</v>
      </c>
      <c r="V103">
        <v>811005411</v>
      </c>
      <c r="W103" t="s">
        <v>161</v>
      </c>
      <c r="X103" t="s">
        <v>161</v>
      </c>
      <c r="Y103" t="s">
        <v>161</v>
      </c>
      <c r="Z103" t="s">
        <v>161</v>
      </c>
      <c r="AA103" t="s">
        <v>161</v>
      </c>
      <c r="AB103">
        <v>2517949</v>
      </c>
      <c r="AC103">
        <v>3148623365</v>
      </c>
      <c r="AD103" t="s">
        <v>440</v>
      </c>
      <c r="AE103" t="s">
        <v>163</v>
      </c>
      <c r="AF103">
        <v>3</v>
      </c>
      <c r="AG103" t="s">
        <v>161</v>
      </c>
      <c r="AH103" t="s">
        <v>161</v>
      </c>
      <c r="AI103" t="s">
        <v>161</v>
      </c>
      <c r="AJ103" t="s">
        <v>464</v>
      </c>
      <c r="AK103" t="s">
        <v>968</v>
      </c>
      <c r="AL103" t="s">
        <v>24</v>
      </c>
      <c r="AM103" t="s">
        <v>161</v>
      </c>
      <c r="AN103" t="s">
        <v>161</v>
      </c>
      <c r="AO103" t="s">
        <v>161</v>
      </c>
      <c r="AP103" t="s">
        <v>161</v>
      </c>
      <c r="AQ103" t="s">
        <v>161</v>
      </c>
      <c r="AR103" t="s">
        <v>161</v>
      </c>
      <c r="AS103" t="s">
        <v>161</v>
      </c>
      <c r="AT103" t="s">
        <v>161</v>
      </c>
      <c r="AU103" t="s">
        <v>161</v>
      </c>
      <c r="AV103" t="s">
        <v>161</v>
      </c>
      <c r="AW103" t="s">
        <v>1283</v>
      </c>
      <c r="AX103" t="s">
        <v>161</v>
      </c>
      <c r="AY103" t="s">
        <v>161</v>
      </c>
      <c r="AZ103" t="s">
        <v>161</v>
      </c>
      <c r="BA103" t="s">
        <v>161</v>
      </c>
    </row>
    <row r="104" spans="1:53" hidden="1" x14ac:dyDescent="0.25">
      <c r="A104">
        <v>23537998</v>
      </c>
      <c r="B104">
        <f>VLOOKUP(A104,BASE!A:A,1,0)</f>
        <v>23537998</v>
      </c>
      <c r="C104">
        <v>1</v>
      </c>
      <c r="D104">
        <v>1</v>
      </c>
      <c r="E104" t="s">
        <v>1284</v>
      </c>
      <c r="F104" t="s">
        <v>433</v>
      </c>
      <c r="G104" t="s">
        <v>692</v>
      </c>
      <c r="H104" t="s">
        <v>460</v>
      </c>
      <c r="I104" t="s">
        <v>460</v>
      </c>
      <c r="J104" t="s">
        <v>161</v>
      </c>
      <c r="K104" t="s">
        <v>161</v>
      </c>
      <c r="L104" t="s">
        <v>435</v>
      </c>
      <c r="M104" t="s">
        <v>161</v>
      </c>
      <c r="N104" t="s">
        <v>436</v>
      </c>
      <c r="O104" s="23">
        <v>45912.563472222224</v>
      </c>
      <c r="P104" t="s">
        <v>161</v>
      </c>
      <c r="Q104" s="24">
        <v>45912</v>
      </c>
      <c r="R104" s="25">
        <v>0</v>
      </c>
      <c r="S104" s="23">
        <v>45912.563506944447</v>
      </c>
      <c r="T104" t="s">
        <v>1785</v>
      </c>
      <c r="U104" t="s">
        <v>437</v>
      </c>
      <c r="V104">
        <v>901136024</v>
      </c>
      <c r="W104" t="s">
        <v>693</v>
      </c>
      <c r="X104" t="s">
        <v>161</v>
      </c>
      <c r="Y104" t="s">
        <v>161</v>
      </c>
      <c r="Z104" t="s">
        <v>161</v>
      </c>
      <c r="AA104" t="s">
        <v>161</v>
      </c>
      <c r="AB104" t="s">
        <v>161</v>
      </c>
      <c r="AC104">
        <v>3215202060</v>
      </c>
      <c r="AD104" t="s">
        <v>440</v>
      </c>
      <c r="AE104" t="s">
        <v>163</v>
      </c>
      <c r="AF104">
        <v>4</v>
      </c>
      <c r="AG104" t="s">
        <v>161</v>
      </c>
      <c r="AH104" t="s">
        <v>161</v>
      </c>
      <c r="AI104" t="s">
        <v>161</v>
      </c>
      <c r="AJ104" t="s">
        <v>464</v>
      </c>
      <c r="AK104" t="s">
        <v>694</v>
      </c>
      <c r="AL104" t="s">
        <v>24</v>
      </c>
      <c r="AM104" t="s">
        <v>161</v>
      </c>
      <c r="AN104" t="s">
        <v>161</v>
      </c>
      <c r="AO104" t="s">
        <v>161</v>
      </c>
      <c r="AP104" t="s">
        <v>161</v>
      </c>
      <c r="AQ104" t="s">
        <v>161</v>
      </c>
      <c r="AR104" t="s">
        <v>161</v>
      </c>
      <c r="AS104" t="s">
        <v>161</v>
      </c>
      <c r="AT104" t="s">
        <v>161</v>
      </c>
      <c r="AU104" t="s">
        <v>161</v>
      </c>
      <c r="AV104" t="s">
        <v>161</v>
      </c>
      <c r="AW104" t="s">
        <v>1285</v>
      </c>
      <c r="AX104" t="s">
        <v>161</v>
      </c>
      <c r="AY104" t="s">
        <v>161</v>
      </c>
      <c r="AZ104" t="s">
        <v>161</v>
      </c>
      <c r="BA104" t="s">
        <v>161</v>
      </c>
    </row>
    <row r="105" spans="1:53" hidden="1" x14ac:dyDescent="0.25">
      <c r="A105">
        <v>23541325</v>
      </c>
      <c r="B105">
        <f>VLOOKUP(A105,BASE!A:A,1,0)</f>
        <v>23541325</v>
      </c>
      <c r="C105">
        <v>1</v>
      </c>
      <c r="D105">
        <v>1</v>
      </c>
      <c r="E105" t="s">
        <v>1286</v>
      </c>
      <c r="F105" t="s">
        <v>433</v>
      </c>
      <c r="G105" t="s">
        <v>969</v>
      </c>
      <c r="H105" t="s">
        <v>460</v>
      </c>
      <c r="I105" t="s">
        <v>460</v>
      </c>
      <c r="J105" t="s">
        <v>161</v>
      </c>
      <c r="K105" t="s">
        <v>161</v>
      </c>
      <c r="L105" t="s">
        <v>435</v>
      </c>
      <c r="M105" t="s">
        <v>161</v>
      </c>
      <c r="N105" t="s">
        <v>436</v>
      </c>
      <c r="O105" s="23">
        <v>45917.405300925922</v>
      </c>
      <c r="P105" t="s">
        <v>161</v>
      </c>
      <c r="Q105" s="24">
        <v>45917</v>
      </c>
      <c r="R105" s="25">
        <v>0</v>
      </c>
      <c r="S105" s="23">
        <v>45917.405335648145</v>
      </c>
      <c r="T105" t="s">
        <v>1771</v>
      </c>
      <c r="U105" t="s">
        <v>161</v>
      </c>
      <c r="V105">
        <v>890942766</v>
      </c>
      <c r="W105" t="s">
        <v>161</v>
      </c>
      <c r="X105" t="s">
        <v>161</v>
      </c>
      <c r="Y105" t="s">
        <v>161</v>
      </c>
      <c r="Z105">
        <v>0</v>
      </c>
      <c r="AA105">
        <v>0</v>
      </c>
      <c r="AB105">
        <v>6102668</v>
      </c>
      <c r="AC105">
        <v>3103631729</v>
      </c>
      <c r="AD105" t="s">
        <v>440</v>
      </c>
      <c r="AE105" t="s">
        <v>163</v>
      </c>
      <c r="AF105">
        <v>4</v>
      </c>
      <c r="AG105" t="s">
        <v>161</v>
      </c>
      <c r="AH105" t="s">
        <v>161</v>
      </c>
      <c r="AI105" t="s">
        <v>161</v>
      </c>
      <c r="AJ105" t="s">
        <v>446</v>
      </c>
      <c r="AK105" t="s">
        <v>970</v>
      </c>
      <c r="AL105" t="s">
        <v>24</v>
      </c>
      <c r="AM105" t="s">
        <v>161</v>
      </c>
      <c r="AN105" t="s">
        <v>161</v>
      </c>
      <c r="AO105" t="s">
        <v>161</v>
      </c>
      <c r="AP105" t="s">
        <v>161</v>
      </c>
      <c r="AQ105" t="s">
        <v>161</v>
      </c>
      <c r="AR105" t="s">
        <v>161</v>
      </c>
      <c r="AS105" t="s">
        <v>161</v>
      </c>
      <c r="AT105" t="s">
        <v>161</v>
      </c>
      <c r="AU105" t="s">
        <v>161</v>
      </c>
      <c r="AV105" t="s">
        <v>161</v>
      </c>
      <c r="AW105" t="s">
        <v>1287</v>
      </c>
      <c r="AX105" t="s">
        <v>161</v>
      </c>
      <c r="AY105" t="s">
        <v>161</v>
      </c>
      <c r="AZ105" t="s">
        <v>161</v>
      </c>
      <c r="BA105" t="s">
        <v>161</v>
      </c>
    </row>
    <row r="106" spans="1:53" hidden="1" x14ac:dyDescent="0.25">
      <c r="A106">
        <v>23534927</v>
      </c>
      <c r="B106">
        <f>VLOOKUP(A106,BASE!A:A,1,0)</f>
        <v>23534927</v>
      </c>
      <c r="C106">
        <v>1</v>
      </c>
      <c r="D106">
        <v>1</v>
      </c>
      <c r="E106" t="s">
        <v>1288</v>
      </c>
      <c r="F106" t="s">
        <v>433</v>
      </c>
      <c r="G106" t="s">
        <v>1289</v>
      </c>
      <c r="H106" t="s">
        <v>460</v>
      </c>
      <c r="I106" t="s">
        <v>460</v>
      </c>
      <c r="J106" t="s">
        <v>161</v>
      </c>
      <c r="K106" t="s">
        <v>161</v>
      </c>
      <c r="L106" t="s">
        <v>435</v>
      </c>
      <c r="M106" t="s">
        <v>161</v>
      </c>
      <c r="N106" t="s">
        <v>436</v>
      </c>
      <c r="O106" s="23">
        <v>45909.597337962965</v>
      </c>
      <c r="P106" t="s">
        <v>161</v>
      </c>
      <c r="Q106" s="24">
        <v>45909</v>
      </c>
      <c r="R106" s="25">
        <v>0</v>
      </c>
      <c r="S106" s="23">
        <v>45909.597372685188</v>
      </c>
      <c r="T106" t="s">
        <v>1786</v>
      </c>
      <c r="U106" t="s">
        <v>437</v>
      </c>
      <c r="V106">
        <v>901036851</v>
      </c>
      <c r="W106" t="s">
        <v>25</v>
      </c>
      <c r="X106" t="s">
        <v>161</v>
      </c>
      <c r="Y106" t="s">
        <v>161</v>
      </c>
      <c r="Z106" t="s">
        <v>161</v>
      </c>
      <c r="AA106" t="s">
        <v>161</v>
      </c>
      <c r="AB106">
        <v>4447068</v>
      </c>
      <c r="AC106">
        <v>3182631568</v>
      </c>
      <c r="AD106" t="s">
        <v>440</v>
      </c>
      <c r="AE106" t="s">
        <v>163</v>
      </c>
      <c r="AF106">
        <v>4</v>
      </c>
      <c r="AG106" t="s">
        <v>161</v>
      </c>
      <c r="AH106" t="s">
        <v>161</v>
      </c>
      <c r="AI106" t="s">
        <v>161</v>
      </c>
      <c r="AJ106" t="s">
        <v>161</v>
      </c>
      <c r="AK106" t="s">
        <v>489</v>
      </c>
      <c r="AL106" t="s">
        <v>24</v>
      </c>
      <c r="AM106" t="s">
        <v>161</v>
      </c>
      <c r="AN106" t="s">
        <v>161</v>
      </c>
      <c r="AO106" t="s">
        <v>161</v>
      </c>
      <c r="AP106" t="s">
        <v>161</v>
      </c>
      <c r="AQ106" t="s">
        <v>161</v>
      </c>
      <c r="AR106" t="s">
        <v>161</v>
      </c>
      <c r="AS106" t="s">
        <v>161</v>
      </c>
      <c r="AT106" t="s">
        <v>442</v>
      </c>
      <c r="AU106" t="s">
        <v>443</v>
      </c>
      <c r="AV106" t="s">
        <v>444</v>
      </c>
      <c r="AW106" t="s">
        <v>1290</v>
      </c>
      <c r="AX106" t="s">
        <v>161</v>
      </c>
      <c r="AY106" t="s">
        <v>161</v>
      </c>
      <c r="AZ106" t="s">
        <v>161</v>
      </c>
      <c r="BA106" t="s">
        <v>161</v>
      </c>
    </row>
    <row r="107" spans="1:53" x14ac:dyDescent="0.25">
      <c r="A107">
        <v>23546200</v>
      </c>
      <c r="B107">
        <f>VLOOKUP(A107,BASE!A:A,1,0)</f>
        <v>23546200</v>
      </c>
      <c r="C107">
        <v>1</v>
      </c>
      <c r="D107">
        <v>1</v>
      </c>
      <c r="E107" t="s">
        <v>1787</v>
      </c>
      <c r="F107" t="s">
        <v>433</v>
      </c>
      <c r="G107" t="s">
        <v>1788</v>
      </c>
      <c r="H107" t="s">
        <v>460</v>
      </c>
      <c r="I107" t="s">
        <v>460</v>
      </c>
      <c r="J107" t="s">
        <v>161</v>
      </c>
      <c r="K107" t="s">
        <v>161</v>
      </c>
      <c r="L107" t="s">
        <v>435</v>
      </c>
      <c r="M107" t="s">
        <v>161</v>
      </c>
      <c r="N107" t="s">
        <v>436</v>
      </c>
      <c r="O107" s="23">
        <v>45922.727754629632</v>
      </c>
      <c r="P107" t="s">
        <v>161</v>
      </c>
      <c r="Q107" s="24">
        <v>45923</v>
      </c>
      <c r="R107" s="25">
        <v>0</v>
      </c>
      <c r="S107" s="23">
        <v>45922.727777777778</v>
      </c>
      <c r="T107" t="s">
        <v>1686</v>
      </c>
      <c r="U107" t="s">
        <v>437</v>
      </c>
      <c r="V107">
        <v>70577891</v>
      </c>
      <c r="W107" t="s">
        <v>1789</v>
      </c>
      <c r="X107" t="s">
        <v>161</v>
      </c>
      <c r="Y107" t="s">
        <v>161</v>
      </c>
      <c r="Z107" t="s">
        <v>161</v>
      </c>
      <c r="AA107" t="s">
        <v>161</v>
      </c>
      <c r="AB107" t="s">
        <v>161</v>
      </c>
      <c r="AC107">
        <v>3235053071</v>
      </c>
      <c r="AD107" t="s">
        <v>440</v>
      </c>
      <c r="AE107" t="s">
        <v>163</v>
      </c>
      <c r="AF107">
        <v>0</v>
      </c>
      <c r="AG107" t="s">
        <v>161</v>
      </c>
      <c r="AH107" t="s">
        <v>161</v>
      </c>
      <c r="AI107" t="s">
        <v>161</v>
      </c>
      <c r="AJ107" t="s">
        <v>446</v>
      </c>
      <c r="AK107" t="s">
        <v>1790</v>
      </c>
      <c r="AL107" t="s">
        <v>24</v>
      </c>
      <c r="AM107" t="s">
        <v>161</v>
      </c>
      <c r="AN107" t="s">
        <v>161</v>
      </c>
      <c r="AO107" t="s">
        <v>161</v>
      </c>
      <c r="AP107" t="s">
        <v>161</v>
      </c>
      <c r="AQ107" t="s">
        <v>161</v>
      </c>
      <c r="AR107" t="s">
        <v>161</v>
      </c>
      <c r="AS107" t="s">
        <v>161</v>
      </c>
      <c r="AT107" t="s">
        <v>161</v>
      </c>
      <c r="AU107" t="s">
        <v>161</v>
      </c>
      <c r="AV107" t="s">
        <v>161</v>
      </c>
      <c r="AW107" t="s">
        <v>1791</v>
      </c>
      <c r="AX107" t="s">
        <v>161</v>
      </c>
      <c r="AY107" t="s">
        <v>161</v>
      </c>
      <c r="AZ107" t="s">
        <v>161</v>
      </c>
      <c r="BA107" t="s">
        <v>161</v>
      </c>
    </row>
    <row r="108" spans="1:53" hidden="1" x14ac:dyDescent="0.25">
      <c r="A108">
        <v>23539525</v>
      </c>
      <c r="B108">
        <f>VLOOKUP(A108,BASE!A:A,1,0)</f>
        <v>23539525</v>
      </c>
      <c r="C108">
        <v>1</v>
      </c>
      <c r="D108">
        <v>1</v>
      </c>
      <c r="E108" t="s">
        <v>1291</v>
      </c>
      <c r="F108" t="s">
        <v>433</v>
      </c>
      <c r="G108" t="s">
        <v>760</v>
      </c>
      <c r="H108" t="s">
        <v>460</v>
      </c>
      <c r="I108" t="s">
        <v>460</v>
      </c>
      <c r="J108" t="s">
        <v>161</v>
      </c>
      <c r="K108" t="s">
        <v>161</v>
      </c>
      <c r="L108" t="s">
        <v>435</v>
      </c>
      <c r="M108" t="s">
        <v>161</v>
      </c>
      <c r="N108" t="s">
        <v>436</v>
      </c>
      <c r="O108" s="23">
        <v>45915.494803240741</v>
      </c>
      <c r="P108" t="s">
        <v>161</v>
      </c>
      <c r="Q108" s="24">
        <v>45915</v>
      </c>
      <c r="R108" s="25">
        <v>0</v>
      </c>
      <c r="S108" s="23">
        <v>45915.494826388887</v>
      </c>
      <c r="T108" t="s">
        <v>1653</v>
      </c>
      <c r="U108">
        <v>1</v>
      </c>
      <c r="V108">
        <v>43253132</v>
      </c>
      <c r="W108" t="s">
        <v>761</v>
      </c>
      <c r="X108" t="s">
        <v>161</v>
      </c>
      <c r="Y108" t="s">
        <v>161</v>
      </c>
      <c r="Z108" t="s">
        <v>161</v>
      </c>
      <c r="AA108" t="s">
        <v>161</v>
      </c>
      <c r="AB108">
        <v>2547158</v>
      </c>
      <c r="AC108">
        <v>3004314985</v>
      </c>
      <c r="AD108" t="s">
        <v>440</v>
      </c>
      <c r="AE108" t="s">
        <v>163</v>
      </c>
      <c r="AF108">
        <v>4</v>
      </c>
      <c r="AG108" t="s">
        <v>161</v>
      </c>
      <c r="AH108" t="s">
        <v>161</v>
      </c>
      <c r="AI108" t="s">
        <v>161</v>
      </c>
      <c r="AJ108" t="s">
        <v>446</v>
      </c>
      <c r="AK108" t="s">
        <v>762</v>
      </c>
      <c r="AL108" t="s">
        <v>24</v>
      </c>
      <c r="AM108" t="s">
        <v>161</v>
      </c>
      <c r="AN108" t="s">
        <v>161</v>
      </c>
      <c r="AO108" t="s">
        <v>161</v>
      </c>
      <c r="AP108" t="s">
        <v>161</v>
      </c>
      <c r="AQ108" t="s">
        <v>161</v>
      </c>
      <c r="AR108" t="s">
        <v>161</v>
      </c>
      <c r="AS108" t="s">
        <v>161</v>
      </c>
      <c r="AT108" t="s">
        <v>442</v>
      </c>
      <c r="AU108" t="s">
        <v>443</v>
      </c>
      <c r="AV108" t="s">
        <v>444</v>
      </c>
      <c r="AW108" t="s">
        <v>1292</v>
      </c>
      <c r="AX108" t="s">
        <v>161</v>
      </c>
      <c r="AY108" t="s">
        <v>161</v>
      </c>
      <c r="AZ108" t="s">
        <v>161</v>
      </c>
      <c r="BA108" t="s">
        <v>161</v>
      </c>
    </row>
    <row r="109" spans="1:53" hidden="1" x14ac:dyDescent="0.25">
      <c r="A109">
        <v>23542631</v>
      </c>
      <c r="B109">
        <f>VLOOKUP(A109,BASE!A:A,1,0)</f>
        <v>23542631</v>
      </c>
      <c r="C109">
        <v>1</v>
      </c>
      <c r="D109">
        <v>1</v>
      </c>
      <c r="E109" t="s">
        <v>1293</v>
      </c>
      <c r="F109" t="s">
        <v>433</v>
      </c>
      <c r="G109" t="s">
        <v>1294</v>
      </c>
      <c r="H109" t="s">
        <v>460</v>
      </c>
      <c r="I109" t="s">
        <v>460</v>
      </c>
      <c r="J109" t="s">
        <v>161</v>
      </c>
      <c r="K109" t="s">
        <v>161</v>
      </c>
      <c r="L109" t="s">
        <v>435</v>
      </c>
      <c r="M109" t="s">
        <v>161</v>
      </c>
      <c r="N109" t="s">
        <v>436</v>
      </c>
      <c r="O109" s="23">
        <v>45918.467731481483</v>
      </c>
      <c r="P109" t="s">
        <v>161</v>
      </c>
      <c r="Q109" s="24">
        <v>45918</v>
      </c>
      <c r="R109" s="25">
        <v>0</v>
      </c>
      <c r="S109" s="23">
        <v>45918.467766203707</v>
      </c>
      <c r="T109" t="s">
        <v>1218</v>
      </c>
      <c r="U109" t="s">
        <v>437</v>
      </c>
      <c r="V109">
        <v>901499006</v>
      </c>
      <c r="W109" t="s">
        <v>1295</v>
      </c>
      <c r="X109" t="s">
        <v>161</v>
      </c>
      <c r="Y109" t="s">
        <v>161</v>
      </c>
      <c r="Z109" t="s">
        <v>161</v>
      </c>
      <c r="AA109" t="s">
        <v>161</v>
      </c>
      <c r="AB109">
        <v>2050095</v>
      </c>
      <c r="AC109">
        <v>3206784745</v>
      </c>
      <c r="AD109" t="s">
        <v>440</v>
      </c>
      <c r="AE109" t="s">
        <v>163</v>
      </c>
      <c r="AF109">
        <v>2</v>
      </c>
      <c r="AG109" t="s">
        <v>161</v>
      </c>
      <c r="AH109" t="s">
        <v>161</v>
      </c>
      <c r="AI109" t="s">
        <v>161</v>
      </c>
      <c r="AJ109" t="s">
        <v>446</v>
      </c>
      <c r="AK109" t="s">
        <v>161</v>
      </c>
      <c r="AL109" t="s">
        <v>24</v>
      </c>
      <c r="AM109" t="s">
        <v>161</v>
      </c>
      <c r="AN109" t="s">
        <v>161</v>
      </c>
      <c r="AO109" t="s">
        <v>161</v>
      </c>
      <c r="AP109" t="s">
        <v>161</v>
      </c>
      <c r="AQ109" t="s">
        <v>161</v>
      </c>
      <c r="AR109" t="s">
        <v>161</v>
      </c>
      <c r="AS109" t="s">
        <v>161</v>
      </c>
      <c r="AT109" t="s">
        <v>161</v>
      </c>
      <c r="AU109" t="s">
        <v>161</v>
      </c>
      <c r="AV109" t="s">
        <v>161</v>
      </c>
      <c r="AW109" t="s">
        <v>1296</v>
      </c>
      <c r="AX109" t="s">
        <v>161</v>
      </c>
      <c r="AY109" t="s">
        <v>161</v>
      </c>
      <c r="AZ109" t="s">
        <v>161</v>
      </c>
      <c r="BA109" t="s">
        <v>161</v>
      </c>
    </row>
    <row r="110" spans="1:53" hidden="1" x14ac:dyDescent="0.25">
      <c r="A110">
        <v>23540457</v>
      </c>
      <c r="B110">
        <f>VLOOKUP(A110,BASE!A:A,1,0)</f>
        <v>23540457</v>
      </c>
      <c r="C110">
        <v>1</v>
      </c>
      <c r="D110">
        <v>1</v>
      </c>
      <c r="E110" t="s">
        <v>1297</v>
      </c>
      <c r="F110" t="s">
        <v>433</v>
      </c>
      <c r="G110" t="s">
        <v>865</v>
      </c>
      <c r="H110" t="s">
        <v>460</v>
      </c>
      <c r="I110" t="s">
        <v>460</v>
      </c>
      <c r="J110" t="s">
        <v>161</v>
      </c>
      <c r="K110" t="s">
        <v>161</v>
      </c>
      <c r="L110" t="s">
        <v>435</v>
      </c>
      <c r="M110" t="s">
        <v>161</v>
      </c>
      <c r="N110" t="s">
        <v>436</v>
      </c>
      <c r="O110" s="23">
        <v>45916.397407407407</v>
      </c>
      <c r="P110" t="s">
        <v>161</v>
      </c>
      <c r="Q110" s="24">
        <v>45916</v>
      </c>
      <c r="R110" s="25">
        <v>0</v>
      </c>
      <c r="S110" s="23">
        <v>45916.39744212963</v>
      </c>
      <c r="T110" t="s">
        <v>1654</v>
      </c>
      <c r="U110" t="s">
        <v>437</v>
      </c>
      <c r="V110">
        <v>71718019</v>
      </c>
      <c r="W110" t="s">
        <v>866</v>
      </c>
      <c r="X110" t="s">
        <v>161</v>
      </c>
      <c r="Y110" t="s">
        <v>161</v>
      </c>
      <c r="Z110" t="s">
        <v>161</v>
      </c>
      <c r="AA110" t="s">
        <v>161</v>
      </c>
      <c r="AB110">
        <v>6043223</v>
      </c>
      <c r="AC110">
        <v>3155645863</v>
      </c>
      <c r="AD110" t="s">
        <v>440</v>
      </c>
      <c r="AE110" t="s">
        <v>163</v>
      </c>
      <c r="AF110">
        <v>2</v>
      </c>
      <c r="AG110" t="s">
        <v>161</v>
      </c>
      <c r="AH110" t="s">
        <v>161</v>
      </c>
      <c r="AI110" t="s">
        <v>161</v>
      </c>
      <c r="AJ110" t="s">
        <v>446</v>
      </c>
      <c r="AK110" t="s">
        <v>867</v>
      </c>
      <c r="AL110" t="s">
        <v>24</v>
      </c>
      <c r="AM110" t="s">
        <v>161</v>
      </c>
      <c r="AN110" t="s">
        <v>161</v>
      </c>
      <c r="AO110" t="s">
        <v>161</v>
      </c>
      <c r="AP110" t="s">
        <v>161</v>
      </c>
      <c r="AQ110" t="s">
        <v>161</v>
      </c>
      <c r="AR110" t="s">
        <v>161</v>
      </c>
      <c r="AS110" t="s">
        <v>161</v>
      </c>
      <c r="AT110" t="s">
        <v>161</v>
      </c>
      <c r="AU110" t="s">
        <v>161</v>
      </c>
      <c r="AV110" t="s">
        <v>161</v>
      </c>
      <c r="AW110" t="s">
        <v>1298</v>
      </c>
      <c r="AX110" t="s">
        <v>161</v>
      </c>
      <c r="AY110" t="s">
        <v>161</v>
      </c>
      <c r="AZ110" t="s">
        <v>161</v>
      </c>
      <c r="BA110" t="s">
        <v>161</v>
      </c>
    </row>
    <row r="111" spans="1:53" hidden="1" x14ac:dyDescent="0.25">
      <c r="A111">
        <v>23539669</v>
      </c>
      <c r="B111">
        <f>VLOOKUP(A111,BASE!A:A,1,0)</f>
        <v>23539669</v>
      </c>
      <c r="C111">
        <v>1</v>
      </c>
      <c r="D111">
        <v>1</v>
      </c>
      <c r="E111" t="s">
        <v>1299</v>
      </c>
      <c r="F111" t="s">
        <v>433</v>
      </c>
      <c r="G111" t="s">
        <v>763</v>
      </c>
      <c r="H111" t="s">
        <v>460</v>
      </c>
      <c r="I111" t="s">
        <v>460</v>
      </c>
      <c r="J111" t="s">
        <v>161</v>
      </c>
      <c r="K111" t="s">
        <v>161</v>
      </c>
      <c r="L111" t="s">
        <v>435</v>
      </c>
      <c r="M111" t="s">
        <v>161</v>
      </c>
      <c r="N111" t="s">
        <v>436</v>
      </c>
      <c r="O111" s="23">
        <v>45915.600821759261</v>
      </c>
      <c r="P111" t="s">
        <v>161</v>
      </c>
      <c r="Q111" s="24">
        <v>45915</v>
      </c>
      <c r="R111" s="25">
        <v>0</v>
      </c>
      <c r="S111" s="23">
        <v>45915.600856481484</v>
      </c>
      <c r="T111" t="s">
        <v>1756</v>
      </c>
      <c r="U111" t="s">
        <v>437</v>
      </c>
      <c r="V111">
        <v>70122688</v>
      </c>
      <c r="W111" t="s">
        <v>764</v>
      </c>
      <c r="X111" t="s">
        <v>161</v>
      </c>
      <c r="Y111" t="s">
        <v>161</v>
      </c>
      <c r="Z111" t="s">
        <v>161</v>
      </c>
      <c r="AA111" t="s">
        <v>161</v>
      </c>
      <c r="AB111" t="s">
        <v>161</v>
      </c>
      <c r="AC111">
        <v>3155555465</v>
      </c>
      <c r="AD111" t="s">
        <v>440</v>
      </c>
      <c r="AE111" t="s">
        <v>163</v>
      </c>
      <c r="AF111">
        <v>4</v>
      </c>
      <c r="AG111" t="s">
        <v>161</v>
      </c>
      <c r="AH111" t="s">
        <v>161</v>
      </c>
      <c r="AI111" t="s">
        <v>161</v>
      </c>
      <c r="AJ111" t="s">
        <v>450</v>
      </c>
      <c r="AK111" t="s">
        <v>765</v>
      </c>
      <c r="AL111" t="s">
        <v>24</v>
      </c>
      <c r="AM111" t="s">
        <v>161</v>
      </c>
      <c r="AN111" t="s">
        <v>161</v>
      </c>
      <c r="AO111" t="s">
        <v>161</v>
      </c>
      <c r="AP111" t="s">
        <v>161</v>
      </c>
      <c r="AQ111" t="s">
        <v>161</v>
      </c>
      <c r="AR111" t="s">
        <v>161</v>
      </c>
      <c r="AS111" t="s">
        <v>161</v>
      </c>
      <c r="AT111" t="s">
        <v>442</v>
      </c>
      <c r="AU111" t="s">
        <v>443</v>
      </c>
      <c r="AV111" t="s">
        <v>444</v>
      </c>
      <c r="AW111" t="s">
        <v>1300</v>
      </c>
      <c r="AX111" t="s">
        <v>161</v>
      </c>
      <c r="AY111" t="s">
        <v>161</v>
      </c>
      <c r="AZ111" t="s">
        <v>161</v>
      </c>
      <c r="BA111" t="s">
        <v>161</v>
      </c>
    </row>
    <row r="112" spans="1:53" hidden="1" x14ac:dyDescent="0.25">
      <c r="A112">
        <v>23541918</v>
      </c>
      <c r="B112">
        <f>VLOOKUP(A112,BASE!A:A,1,0)</f>
        <v>23541918</v>
      </c>
      <c r="C112">
        <v>1</v>
      </c>
      <c r="D112">
        <v>1</v>
      </c>
      <c r="E112" t="s">
        <v>1301</v>
      </c>
      <c r="F112" t="s">
        <v>433</v>
      </c>
      <c r="G112" t="s">
        <v>1302</v>
      </c>
      <c r="H112" t="s">
        <v>460</v>
      </c>
      <c r="I112" t="s">
        <v>460</v>
      </c>
      <c r="J112" t="s">
        <v>161</v>
      </c>
      <c r="K112" t="s">
        <v>161</v>
      </c>
      <c r="L112" t="s">
        <v>435</v>
      </c>
      <c r="M112" t="s">
        <v>161</v>
      </c>
      <c r="N112" t="s">
        <v>436</v>
      </c>
      <c r="O112" s="23">
        <v>45917.743518518517</v>
      </c>
      <c r="P112" t="s">
        <v>161</v>
      </c>
      <c r="Q112" s="24">
        <v>45918</v>
      </c>
      <c r="R112" s="25">
        <v>0</v>
      </c>
      <c r="S112" s="23">
        <v>45917.743564814817</v>
      </c>
      <c r="T112" t="s">
        <v>1792</v>
      </c>
      <c r="U112" t="s">
        <v>437</v>
      </c>
      <c r="V112">
        <v>70091300</v>
      </c>
      <c r="W112" t="s">
        <v>1303</v>
      </c>
      <c r="X112" t="s">
        <v>161</v>
      </c>
      <c r="Y112" t="s">
        <v>161</v>
      </c>
      <c r="Z112" t="s">
        <v>161</v>
      </c>
      <c r="AA112" t="s">
        <v>161</v>
      </c>
      <c r="AB112">
        <v>5843939</v>
      </c>
      <c r="AC112">
        <v>3192148804</v>
      </c>
      <c r="AD112" t="s">
        <v>440</v>
      </c>
      <c r="AE112" t="s">
        <v>163</v>
      </c>
      <c r="AF112">
        <v>3</v>
      </c>
      <c r="AG112" t="s">
        <v>161</v>
      </c>
      <c r="AH112" t="s">
        <v>161</v>
      </c>
      <c r="AI112" t="s">
        <v>161</v>
      </c>
      <c r="AJ112" t="s">
        <v>464</v>
      </c>
      <c r="AK112" t="s">
        <v>161</v>
      </c>
      <c r="AL112" t="s">
        <v>24</v>
      </c>
      <c r="AM112" t="s">
        <v>161</v>
      </c>
      <c r="AN112" t="s">
        <v>161</v>
      </c>
      <c r="AO112" t="s">
        <v>161</v>
      </c>
      <c r="AP112" t="s">
        <v>161</v>
      </c>
      <c r="AQ112" t="s">
        <v>161</v>
      </c>
      <c r="AR112" t="s">
        <v>161</v>
      </c>
      <c r="AS112" t="s">
        <v>161</v>
      </c>
      <c r="AT112" t="s">
        <v>442</v>
      </c>
      <c r="AU112" t="s">
        <v>443</v>
      </c>
      <c r="AV112" t="s">
        <v>444</v>
      </c>
      <c r="AW112" t="s">
        <v>1304</v>
      </c>
      <c r="AX112" t="s">
        <v>161</v>
      </c>
      <c r="AY112" t="s">
        <v>161</v>
      </c>
      <c r="AZ112" t="s">
        <v>161</v>
      </c>
      <c r="BA112" t="s">
        <v>161</v>
      </c>
    </row>
    <row r="113" spans="1:53" hidden="1" x14ac:dyDescent="0.25">
      <c r="A113">
        <v>23539297</v>
      </c>
      <c r="B113">
        <f>VLOOKUP(A113,BASE!A:A,1,0)</f>
        <v>23539297</v>
      </c>
      <c r="C113">
        <v>1</v>
      </c>
      <c r="D113">
        <v>1</v>
      </c>
      <c r="E113" t="s">
        <v>1305</v>
      </c>
      <c r="F113" t="s">
        <v>433</v>
      </c>
      <c r="G113" t="s">
        <v>766</v>
      </c>
      <c r="H113" t="s">
        <v>460</v>
      </c>
      <c r="I113" t="s">
        <v>460</v>
      </c>
      <c r="J113" t="s">
        <v>161</v>
      </c>
      <c r="K113" t="s">
        <v>161</v>
      </c>
      <c r="L113" t="s">
        <v>435</v>
      </c>
      <c r="M113" t="s">
        <v>161</v>
      </c>
      <c r="N113" t="s">
        <v>436</v>
      </c>
      <c r="O113" s="23">
        <v>45915.424722222226</v>
      </c>
      <c r="P113" t="s">
        <v>161</v>
      </c>
      <c r="Q113" s="24">
        <v>45915</v>
      </c>
      <c r="R113" s="25">
        <v>0</v>
      </c>
      <c r="S113" s="23">
        <v>45915.424756944441</v>
      </c>
      <c r="T113" t="s">
        <v>1724</v>
      </c>
      <c r="U113" t="s">
        <v>437</v>
      </c>
      <c r="V113">
        <v>70878769</v>
      </c>
      <c r="W113" t="s">
        <v>767</v>
      </c>
      <c r="X113" t="s">
        <v>161</v>
      </c>
      <c r="Y113" t="s">
        <v>161</v>
      </c>
      <c r="Z113" t="s">
        <v>161</v>
      </c>
      <c r="AA113" t="s">
        <v>161</v>
      </c>
      <c r="AB113" t="s">
        <v>161</v>
      </c>
      <c r="AC113">
        <v>3116320896</v>
      </c>
      <c r="AD113" t="s">
        <v>440</v>
      </c>
      <c r="AE113" t="s">
        <v>163</v>
      </c>
      <c r="AF113">
        <v>3</v>
      </c>
      <c r="AG113" t="s">
        <v>161</v>
      </c>
      <c r="AH113" t="s">
        <v>161</v>
      </c>
      <c r="AI113" t="s">
        <v>161</v>
      </c>
      <c r="AJ113" t="s">
        <v>446</v>
      </c>
      <c r="AK113" t="s">
        <v>161</v>
      </c>
      <c r="AL113" t="s">
        <v>24</v>
      </c>
      <c r="AM113" t="s">
        <v>161</v>
      </c>
      <c r="AN113" t="s">
        <v>161</v>
      </c>
      <c r="AO113" t="s">
        <v>161</v>
      </c>
      <c r="AP113" t="s">
        <v>161</v>
      </c>
      <c r="AQ113" t="s">
        <v>161</v>
      </c>
      <c r="AR113" t="s">
        <v>161</v>
      </c>
      <c r="AS113" t="s">
        <v>161</v>
      </c>
      <c r="AT113" t="s">
        <v>442</v>
      </c>
      <c r="AU113" t="s">
        <v>443</v>
      </c>
      <c r="AV113" t="s">
        <v>444</v>
      </c>
      <c r="AW113" t="s">
        <v>1306</v>
      </c>
      <c r="AX113" t="s">
        <v>161</v>
      </c>
      <c r="AY113" t="s">
        <v>161</v>
      </c>
      <c r="AZ113" t="s">
        <v>161</v>
      </c>
      <c r="BA113" t="s">
        <v>161</v>
      </c>
    </row>
    <row r="114" spans="1:53" hidden="1" x14ac:dyDescent="0.25">
      <c r="A114">
        <v>23534892</v>
      </c>
      <c r="B114">
        <f>VLOOKUP(A114,BASE!A:A,1,0)</f>
        <v>23534892</v>
      </c>
      <c r="C114">
        <v>1</v>
      </c>
      <c r="D114">
        <v>1</v>
      </c>
      <c r="E114" t="s">
        <v>1307</v>
      </c>
      <c r="F114" t="s">
        <v>433</v>
      </c>
      <c r="G114" t="s">
        <v>1308</v>
      </c>
      <c r="H114" t="s">
        <v>460</v>
      </c>
      <c r="I114" t="s">
        <v>460</v>
      </c>
      <c r="J114" t="s">
        <v>161</v>
      </c>
      <c r="K114" t="s">
        <v>161</v>
      </c>
      <c r="L114" t="s">
        <v>435</v>
      </c>
      <c r="M114" t="s">
        <v>161</v>
      </c>
      <c r="N114" t="s">
        <v>436</v>
      </c>
      <c r="O114" s="23">
        <v>45909.568784722222</v>
      </c>
      <c r="P114" t="s">
        <v>161</v>
      </c>
      <c r="Q114" s="24">
        <v>45909</v>
      </c>
      <c r="R114" s="25">
        <v>0</v>
      </c>
      <c r="S114" s="23">
        <v>45909.568819444445</v>
      </c>
      <c r="T114" t="s">
        <v>1793</v>
      </c>
      <c r="U114" t="s">
        <v>437</v>
      </c>
      <c r="V114">
        <v>43979089</v>
      </c>
      <c r="W114" t="s">
        <v>492</v>
      </c>
      <c r="X114" t="s">
        <v>161</v>
      </c>
      <c r="Y114" t="s">
        <v>161</v>
      </c>
      <c r="Z114" t="s">
        <v>161</v>
      </c>
      <c r="AA114" t="s">
        <v>161</v>
      </c>
      <c r="AB114" t="s">
        <v>161</v>
      </c>
      <c r="AC114">
        <v>3108422497</v>
      </c>
      <c r="AD114" t="s">
        <v>440</v>
      </c>
      <c r="AE114" t="s">
        <v>163</v>
      </c>
      <c r="AF114">
        <v>3</v>
      </c>
      <c r="AG114" t="s">
        <v>161</v>
      </c>
      <c r="AH114" t="s">
        <v>161</v>
      </c>
      <c r="AI114" t="s">
        <v>161</v>
      </c>
      <c r="AJ114" t="s">
        <v>464</v>
      </c>
      <c r="AK114" t="s">
        <v>493</v>
      </c>
      <c r="AL114" t="s">
        <v>24</v>
      </c>
      <c r="AM114" t="s">
        <v>161</v>
      </c>
      <c r="AN114" t="s">
        <v>161</v>
      </c>
      <c r="AO114" t="s">
        <v>161</v>
      </c>
      <c r="AP114" t="s">
        <v>161</v>
      </c>
      <c r="AQ114" t="s">
        <v>161</v>
      </c>
      <c r="AR114" t="s">
        <v>161</v>
      </c>
      <c r="AS114" t="s">
        <v>161</v>
      </c>
      <c r="AT114" t="s">
        <v>442</v>
      </c>
      <c r="AU114" t="s">
        <v>443</v>
      </c>
      <c r="AV114" t="s">
        <v>444</v>
      </c>
      <c r="AW114" t="s">
        <v>1309</v>
      </c>
      <c r="AX114" t="s">
        <v>161</v>
      </c>
      <c r="AY114" t="s">
        <v>161</v>
      </c>
      <c r="AZ114" t="s">
        <v>161</v>
      </c>
      <c r="BA114" t="s">
        <v>161</v>
      </c>
    </row>
    <row r="115" spans="1:53" hidden="1" x14ac:dyDescent="0.25">
      <c r="A115">
        <v>23543459</v>
      </c>
      <c r="B115">
        <f>VLOOKUP(A115,BASE!A:A,1,0)</f>
        <v>23543459</v>
      </c>
      <c r="C115">
        <v>1</v>
      </c>
      <c r="D115">
        <v>1</v>
      </c>
      <c r="E115" t="s">
        <v>1509</v>
      </c>
      <c r="F115" t="s">
        <v>433</v>
      </c>
      <c r="G115" t="s">
        <v>1510</v>
      </c>
      <c r="H115" t="s">
        <v>494</v>
      </c>
      <c r="I115" t="s">
        <v>494</v>
      </c>
      <c r="J115" t="s">
        <v>161</v>
      </c>
      <c r="K115" t="s">
        <v>161</v>
      </c>
      <c r="L115" t="s">
        <v>435</v>
      </c>
      <c r="M115" t="s">
        <v>161</v>
      </c>
      <c r="N115" t="s">
        <v>436</v>
      </c>
      <c r="O115" s="23">
        <v>45919.422291666669</v>
      </c>
      <c r="P115" t="s">
        <v>161</v>
      </c>
      <c r="Q115" s="24">
        <v>45919</v>
      </c>
      <c r="R115" s="25">
        <v>0</v>
      </c>
      <c r="S115" s="23">
        <v>45919.422326388885</v>
      </c>
      <c r="T115" t="s">
        <v>1599</v>
      </c>
      <c r="U115" t="s">
        <v>437</v>
      </c>
      <c r="V115">
        <v>79384651</v>
      </c>
      <c r="W115" t="s">
        <v>1511</v>
      </c>
      <c r="X115" t="s">
        <v>161</v>
      </c>
      <c r="Y115" t="s">
        <v>161</v>
      </c>
      <c r="Z115" t="s">
        <v>161</v>
      </c>
      <c r="AA115" t="s">
        <v>161</v>
      </c>
      <c r="AB115" t="s">
        <v>161</v>
      </c>
      <c r="AC115">
        <v>3150558567</v>
      </c>
      <c r="AD115" t="s">
        <v>440</v>
      </c>
      <c r="AE115" t="s">
        <v>163</v>
      </c>
      <c r="AF115">
        <v>3</v>
      </c>
      <c r="AG115" t="s">
        <v>161</v>
      </c>
      <c r="AH115" t="s">
        <v>161</v>
      </c>
      <c r="AI115" t="s">
        <v>161</v>
      </c>
      <c r="AJ115" t="s">
        <v>446</v>
      </c>
      <c r="AK115" t="s">
        <v>1512</v>
      </c>
      <c r="AL115" t="s">
        <v>24</v>
      </c>
      <c r="AM115" t="s">
        <v>161</v>
      </c>
      <c r="AN115" t="s">
        <v>161</v>
      </c>
      <c r="AO115" t="s">
        <v>161</v>
      </c>
      <c r="AP115" t="s">
        <v>161</v>
      </c>
      <c r="AQ115" t="s">
        <v>161</v>
      </c>
      <c r="AR115" t="s">
        <v>161</v>
      </c>
      <c r="AS115" t="s">
        <v>161</v>
      </c>
      <c r="AT115" t="s">
        <v>161</v>
      </c>
      <c r="AU115" t="s">
        <v>161</v>
      </c>
      <c r="AV115" t="s">
        <v>161</v>
      </c>
      <c r="AW115" t="s">
        <v>1513</v>
      </c>
      <c r="AX115" t="s">
        <v>161</v>
      </c>
      <c r="AY115" t="s">
        <v>161</v>
      </c>
      <c r="AZ115" t="s">
        <v>161</v>
      </c>
      <c r="BA115" t="s">
        <v>161</v>
      </c>
    </row>
    <row r="116" spans="1:53" hidden="1" x14ac:dyDescent="0.25">
      <c r="A116">
        <v>23543754</v>
      </c>
      <c r="B116">
        <f>VLOOKUP(A116,BASE!A:A,1,0)</f>
        <v>23543754</v>
      </c>
      <c r="C116">
        <v>1</v>
      </c>
      <c r="D116">
        <v>1</v>
      </c>
      <c r="E116" t="s">
        <v>1514</v>
      </c>
      <c r="F116" t="s">
        <v>433</v>
      </c>
      <c r="G116" t="s">
        <v>1515</v>
      </c>
      <c r="H116" t="s">
        <v>494</v>
      </c>
      <c r="I116" t="s">
        <v>494</v>
      </c>
      <c r="J116" t="s">
        <v>161</v>
      </c>
      <c r="K116" t="s">
        <v>161</v>
      </c>
      <c r="L116" t="s">
        <v>435</v>
      </c>
      <c r="M116" t="s">
        <v>161</v>
      </c>
      <c r="N116" t="s">
        <v>436</v>
      </c>
      <c r="O116" s="23">
        <v>45919.588645833333</v>
      </c>
      <c r="P116" t="s">
        <v>161</v>
      </c>
      <c r="Q116" s="24">
        <v>45919</v>
      </c>
      <c r="R116" s="25">
        <v>0</v>
      </c>
      <c r="S116" s="23">
        <v>45919.588680555556</v>
      </c>
      <c r="T116" t="s">
        <v>1794</v>
      </c>
      <c r="U116" t="s">
        <v>437</v>
      </c>
      <c r="V116">
        <v>890983994</v>
      </c>
      <c r="W116" t="s">
        <v>1516</v>
      </c>
      <c r="X116">
        <v>2291719</v>
      </c>
      <c r="Y116" t="s">
        <v>1517</v>
      </c>
      <c r="Z116">
        <v>1.9061720076E+17</v>
      </c>
      <c r="AA116" t="s">
        <v>1220</v>
      </c>
      <c r="AB116">
        <v>3223440</v>
      </c>
      <c r="AC116">
        <v>3168105434</v>
      </c>
      <c r="AD116" t="s">
        <v>440</v>
      </c>
      <c r="AE116" t="s">
        <v>163</v>
      </c>
      <c r="AF116">
        <v>4</v>
      </c>
      <c r="AG116" t="s">
        <v>161</v>
      </c>
      <c r="AH116" t="s">
        <v>161</v>
      </c>
      <c r="AI116" t="s">
        <v>161</v>
      </c>
      <c r="AJ116" t="s">
        <v>464</v>
      </c>
      <c r="AK116" t="s">
        <v>1518</v>
      </c>
      <c r="AL116" t="s">
        <v>24</v>
      </c>
      <c r="AM116" t="s">
        <v>161</v>
      </c>
      <c r="AN116" t="s">
        <v>161</v>
      </c>
      <c r="AO116" t="s">
        <v>161</v>
      </c>
      <c r="AP116" t="s">
        <v>161</v>
      </c>
      <c r="AQ116" t="s">
        <v>161</v>
      </c>
      <c r="AR116" t="s">
        <v>161</v>
      </c>
      <c r="AS116" t="s">
        <v>161</v>
      </c>
      <c r="AT116" t="s">
        <v>442</v>
      </c>
      <c r="AU116" t="s">
        <v>443</v>
      </c>
      <c r="AV116" t="s">
        <v>444</v>
      </c>
      <c r="AW116" t="s">
        <v>1519</v>
      </c>
      <c r="AX116" t="s">
        <v>161</v>
      </c>
      <c r="AY116" t="s">
        <v>161</v>
      </c>
      <c r="AZ116" t="s">
        <v>161</v>
      </c>
      <c r="BA116" t="s">
        <v>161</v>
      </c>
    </row>
    <row r="117" spans="1:53" hidden="1" x14ac:dyDescent="0.25">
      <c r="A117">
        <v>23541491</v>
      </c>
      <c r="B117">
        <f>VLOOKUP(A117,BASE!A:A,1,0)</f>
        <v>23541491</v>
      </c>
      <c r="C117">
        <v>1</v>
      </c>
      <c r="D117">
        <v>1</v>
      </c>
      <c r="E117" t="s">
        <v>1310</v>
      </c>
      <c r="F117" t="s">
        <v>433</v>
      </c>
      <c r="G117" t="s">
        <v>971</v>
      </c>
      <c r="H117" t="s">
        <v>494</v>
      </c>
      <c r="I117" t="s">
        <v>494</v>
      </c>
      <c r="J117" t="s">
        <v>161</v>
      </c>
      <c r="K117" t="s">
        <v>161</v>
      </c>
      <c r="L117" t="s">
        <v>435</v>
      </c>
      <c r="M117" t="s">
        <v>161</v>
      </c>
      <c r="N117" t="s">
        <v>436</v>
      </c>
      <c r="O117" s="23">
        <v>45917.475208333337</v>
      </c>
      <c r="P117" t="s">
        <v>161</v>
      </c>
      <c r="Q117" s="24">
        <v>45917</v>
      </c>
      <c r="R117" s="25">
        <v>0</v>
      </c>
      <c r="S117" s="23">
        <v>45917.475243055553</v>
      </c>
      <c r="T117" t="s">
        <v>1476</v>
      </c>
      <c r="U117" t="s">
        <v>437</v>
      </c>
      <c r="V117">
        <v>901097271</v>
      </c>
      <c r="W117" t="s">
        <v>972</v>
      </c>
      <c r="X117" t="s">
        <v>161</v>
      </c>
      <c r="Y117" t="s">
        <v>161</v>
      </c>
      <c r="Z117" t="s">
        <v>161</v>
      </c>
      <c r="AA117" t="s">
        <v>161</v>
      </c>
      <c r="AB117">
        <v>3222661</v>
      </c>
      <c r="AC117">
        <v>3023204513</v>
      </c>
      <c r="AD117" t="s">
        <v>440</v>
      </c>
      <c r="AE117" t="s">
        <v>163</v>
      </c>
      <c r="AF117">
        <v>3</v>
      </c>
      <c r="AG117" t="s">
        <v>161</v>
      </c>
      <c r="AH117" t="s">
        <v>161</v>
      </c>
      <c r="AI117" t="s">
        <v>161</v>
      </c>
      <c r="AJ117" t="s">
        <v>450</v>
      </c>
      <c r="AK117" t="s">
        <v>973</v>
      </c>
      <c r="AL117" t="s">
        <v>24</v>
      </c>
      <c r="AM117" t="s">
        <v>161</v>
      </c>
      <c r="AN117" t="s">
        <v>161</v>
      </c>
      <c r="AO117" t="s">
        <v>161</v>
      </c>
      <c r="AP117" t="s">
        <v>161</v>
      </c>
      <c r="AQ117" t="s">
        <v>161</v>
      </c>
      <c r="AR117" t="s">
        <v>161</v>
      </c>
      <c r="AS117" t="s">
        <v>161</v>
      </c>
      <c r="AT117" t="s">
        <v>161</v>
      </c>
      <c r="AU117" t="s">
        <v>161</v>
      </c>
      <c r="AV117" t="s">
        <v>161</v>
      </c>
      <c r="AW117" t="s">
        <v>1311</v>
      </c>
      <c r="AX117" t="s">
        <v>161</v>
      </c>
      <c r="AY117" t="s">
        <v>161</v>
      </c>
      <c r="AZ117" t="s">
        <v>161</v>
      </c>
      <c r="BA117" t="s">
        <v>161</v>
      </c>
    </row>
    <row r="118" spans="1:53" hidden="1" x14ac:dyDescent="0.25">
      <c r="A118">
        <v>23540718</v>
      </c>
      <c r="B118">
        <f>VLOOKUP(A118,BASE!A:A,1,0)</f>
        <v>23540718</v>
      </c>
      <c r="C118">
        <v>1</v>
      </c>
      <c r="D118">
        <v>1</v>
      </c>
      <c r="E118" t="s">
        <v>1316</v>
      </c>
      <c r="F118" t="s">
        <v>433</v>
      </c>
      <c r="G118" t="s">
        <v>1313</v>
      </c>
      <c r="H118" t="s">
        <v>494</v>
      </c>
      <c r="I118" t="s">
        <v>494</v>
      </c>
      <c r="J118" t="s">
        <v>161</v>
      </c>
      <c r="K118" t="s">
        <v>161</v>
      </c>
      <c r="L118" t="s">
        <v>435</v>
      </c>
      <c r="M118" t="s">
        <v>161</v>
      </c>
      <c r="N118" t="s">
        <v>436</v>
      </c>
      <c r="O118" s="23">
        <v>45916.490057870367</v>
      </c>
      <c r="P118" t="s">
        <v>161</v>
      </c>
      <c r="Q118" s="24">
        <v>45916</v>
      </c>
      <c r="R118" s="25">
        <v>0</v>
      </c>
      <c r="S118" s="23">
        <v>45916.49009259259</v>
      </c>
      <c r="T118" t="s">
        <v>1070</v>
      </c>
      <c r="U118" t="s">
        <v>437</v>
      </c>
      <c r="V118">
        <v>101716563528</v>
      </c>
      <c r="W118" t="s">
        <v>868</v>
      </c>
      <c r="X118" t="s">
        <v>161</v>
      </c>
      <c r="Y118" t="s">
        <v>161</v>
      </c>
      <c r="Z118" t="s">
        <v>161</v>
      </c>
      <c r="AA118" t="s">
        <v>161</v>
      </c>
      <c r="AB118" t="s">
        <v>161</v>
      </c>
      <c r="AC118">
        <v>3105072582</v>
      </c>
      <c r="AD118" t="s">
        <v>440</v>
      </c>
      <c r="AE118" t="s">
        <v>163</v>
      </c>
      <c r="AF118">
        <v>3</v>
      </c>
      <c r="AG118" t="s">
        <v>161</v>
      </c>
      <c r="AH118" t="s">
        <v>161</v>
      </c>
      <c r="AI118" t="s">
        <v>161</v>
      </c>
      <c r="AJ118" t="s">
        <v>446</v>
      </c>
      <c r="AK118" t="s">
        <v>869</v>
      </c>
      <c r="AL118" t="s">
        <v>24</v>
      </c>
      <c r="AM118" t="s">
        <v>161</v>
      </c>
      <c r="AN118" t="s">
        <v>161</v>
      </c>
      <c r="AO118" t="s">
        <v>161</v>
      </c>
      <c r="AP118" t="s">
        <v>161</v>
      </c>
      <c r="AQ118" t="s">
        <v>161</v>
      </c>
      <c r="AR118" t="s">
        <v>161</v>
      </c>
      <c r="AS118" t="s">
        <v>161</v>
      </c>
      <c r="AT118" t="s">
        <v>161</v>
      </c>
      <c r="AU118" t="s">
        <v>161</v>
      </c>
      <c r="AV118" t="s">
        <v>161</v>
      </c>
      <c r="AW118" t="s">
        <v>1315</v>
      </c>
      <c r="AX118" t="s">
        <v>161</v>
      </c>
      <c r="AY118" t="s">
        <v>161</v>
      </c>
      <c r="AZ118" t="s">
        <v>161</v>
      </c>
      <c r="BA118" t="s">
        <v>161</v>
      </c>
    </row>
    <row r="119" spans="1:53" hidden="1" x14ac:dyDescent="0.25">
      <c r="A119">
        <v>23540661</v>
      </c>
      <c r="B119">
        <f>VLOOKUP(A119,BASE!A:A,1,0)</f>
        <v>23540661</v>
      </c>
      <c r="C119">
        <v>1</v>
      </c>
      <c r="D119">
        <v>1</v>
      </c>
      <c r="E119" t="s">
        <v>1312</v>
      </c>
      <c r="F119" t="s">
        <v>433</v>
      </c>
      <c r="G119" t="s">
        <v>1313</v>
      </c>
      <c r="H119" t="s">
        <v>494</v>
      </c>
      <c r="I119" t="s">
        <v>494</v>
      </c>
      <c r="J119" t="s">
        <v>161</v>
      </c>
      <c r="K119" t="s">
        <v>161</v>
      </c>
      <c r="L119" t="s">
        <v>435</v>
      </c>
      <c r="M119" t="s">
        <v>161</v>
      </c>
      <c r="N119" t="s">
        <v>436</v>
      </c>
      <c r="O119" s="23">
        <v>45916.469699074078</v>
      </c>
      <c r="P119" t="s">
        <v>161</v>
      </c>
      <c r="Q119" s="24">
        <v>45916</v>
      </c>
      <c r="R119" s="25">
        <v>0</v>
      </c>
      <c r="S119" s="23">
        <v>45916.469733796293</v>
      </c>
      <c r="T119" t="s">
        <v>1615</v>
      </c>
      <c r="U119" t="s">
        <v>1048</v>
      </c>
      <c r="V119">
        <v>98538083</v>
      </c>
      <c r="W119" t="s">
        <v>870</v>
      </c>
      <c r="X119" t="s">
        <v>161</v>
      </c>
      <c r="Y119" t="s">
        <v>161</v>
      </c>
      <c r="Z119" t="s">
        <v>161</v>
      </c>
      <c r="AA119" t="s">
        <v>161</v>
      </c>
      <c r="AB119" t="s">
        <v>161</v>
      </c>
      <c r="AC119">
        <v>3105072582</v>
      </c>
      <c r="AD119" t="s">
        <v>440</v>
      </c>
      <c r="AE119" t="s">
        <v>163</v>
      </c>
      <c r="AF119">
        <v>3</v>
      </c>
      <c r="AG119" t="s">
        <v>161</v>
      </c>
      <c r="AH119" t="s">
        <v>161</v>
      </c>
      <c r="AI119" t="s">
        <v>161</v>
      </c>
      <c r="AJ119" t="s">
        <v>446</v>
      </c>
      <c r="AK119" t="s">
        <v>871</v>
      </c>
      <c r="AL119" t="s">
        <v>24</v>
      </c>
      <c r="AM119" t="s">
        <v>161</v>
      </c>
      <c r="AN119" t="s">
        <v>161</v>
      </c>
      <c r="AO119" t="s">
        <v>161</v>
      </c>
      <c r="AP119" t="s">
        <v>161</v>
      </c>
      <c r="AQ119" t="s">
        <v>161</v>
      </c>
      <c r="AR119" t="s">
        <v>161</v>
      </c>
      <c r="AS119" t="s">
        <v>161</v>
      </c>
      <c r="AT119" t="s">
        <v>442</v>
      </c>
      <c r="AU119" t="s">
        <v>443</v>
      </c>
      <c r="AV119" t="s">
        <v>444</v>
      </c>
      <c r="AW119" t="s">
        <v>1315</v>
      </c>
      <c r="AX119" t="s">
        <v>161</v>
      </c>
      <c r="AY119" t="s">
        <v>161</v>
      </c>
      <c r="AZ119" t="s">
        <v>161</v>
      </c>
      <c r="BA119" t="s">
        <v>161</v>
      </c>
    </row>
    <row r="120" spans="1:53" hidden="1" x14ac:dyDescent="0.25">
      <c r="A120">
        <v>23541054</v>
      </c>
      <c r="B120">
        <f>VLOOKUP(A120,BASE!A:A,1,0)</f>
        <v>23541054</v>
      </c>
      <c r="C120">
        <v>1</v>
      </c>
      <c r="D120">
        <v>1</v>
      </c>
      <c r="E120" t="s">
        <v>1317</v>
      </c>
      <c r="F120" t="s">
        <v>433</v>
      </c>
      <c r="G120" t="s">
        <v>974</v>
      </c>
      <c r="H120" t="s">
        <v>494</v>
      </c>
      <c r="I120" t="s">
        <v>494</v>
      </c>
      <c r="J120" t="s">
        <v>161</v>
      </c>
      <c r="K120" t="s">
        <v>161</v>
      </c>
      <c r="L120" t="s">
        <v>435</v>
      </c>
      <c r="M120" t="s">
        <v>161</v>
      </c>
      <c r="N120" t="s">
        <v>436</v>
      </c>
      <c r="O120" s="23">
        <v>45916.676620370374</v>
      </c>
      <c r="P120" t="s">
        <v>161</v>
      </c>
      <c r="Q120" s="24">
        <v>45917</v>
      </c>
      <c r="R120" s="25">
        <v>0</v>
      </c>
      <c r="S120" s="23">
        <v>45916.67664351852</v>
      </c>
      <c r="T120" t="s">
        <v>1593</v>
      </c>
      <c r="U120" t="s">
        <v>437</v>
      </c>
      <c r="V120">
        <v>94357424</v>
      </c>
      <c r="W120" t="s">
        <v>975</v>
      </c>
      <c r="X120" t="s">
        <v>161</v>
      </c>
      <c r="Y120" t="s">
        <v>1318</v>
      </c>
      <c r="Z120" t="s">
        <v>161</v>
      </c>
      <c r="AA120" t="s">
        <v>161</v>
      </c>
      <c r="AB120" t="s">
        <v>161</v>
      </c>
      <c r="AC120">
        <v>3193290909</v>
      </c>
      <c r="AD120" t="s">
        <v>440</v>
      </c>
      <c r="AE120" t="s">
        <v>163</v>
      </c>
      <c r="AF120">
        <v>2</v>
      </c>
      <c r="AG120" t="s">
        <v>161</v>
      </c>
      <c r="AH120" t="s">
        <v>161</v>
      </c>
      <c r="AI120" t="s">
        <v>161</v>
      </c>
      <c r="AJ120" t="s">
        <v>464</v>
      </c>
      <c r="AK120" t="s">
        <v>976</v>
      </c>
      <c r="AL120" t="s">
        <v>24</v>
      </c>
      <c r="AM120" t="s">
        <v>161</v>
      </c>
      <c r="AN120" t="s">
        <v>161</v>
      </c>
      <c r="AO120" t="s">
        <v>161</v>
      </c>
      <c r="AP120" t="s">
        <v>161</v>
      </c>
      <c r="AQ120" t="s">
        <v>161</v>
      </c>
      <c r="AR120" t="s">
        <v>161</v>
      </c>
      <c r="AS120" t="s">
        <v>161</v>
      </c>
      <c r="AT120" t="s">
        <v>161</v>
      </c>
      <c r="AU120" t="s">
        <v>161</v>
      </c>
      <c r="AV120" t="s">
        <v>161</v>
      </c>
      <c r="AW120" t="s">
        <v>1319</v>
      </c>
      <c r="AX120" t="s">
        <v>161</v>
      </c>
      <c r="AY120" t="s">
        <v>161</v>
      </c>
      <c r="AZ120" t="s">
        <v>161</v>
      </c>
      <c r="BA120" t="s">
        <v>161</v>
      </c>
    </row>
    <row r="121" spans="1:53" hidden="1" x14ac:dyDescent="0.25">
      <c r="A121">
        <v>23545931</v>
      </c>
      <c r="B121">
        <f>VLOOKUP(A121,BASE!A:A,1,0)</f>
        <v>23545931</v>
      </c>
      <c r="C121">
        <v>1</v>
      </c>
      <c r="D121">
        <v>1</v>
      </c>
      <c r="E121" t="s">
        <v>1637</v>
      </c>
      <c r="F121" t="s">
        <v>433</v>
      </c>
      <c r="G121" t="s">
        <v>1638</v>
      </c>
      <c r="H121" t="s">
        <v>494</v>
      </c>
      <c r="I121" t="s">
        <v>494</v>
      </c>
      <c r="J121" t="s">
        <v>161</v>
      </c>
      <c r="K121" t="s">
        <v>161</v>
      </c>
      <c r="L121" t="s">
        <v>435</v>
      </c>
      <c r="M121" t="s">
        <v>161</v>
      </c>
      <c r="N121" t="s">
        <v>436</v>
      </c>
      <c r="O121" s="23">
        <v>45922.627916666665</v>
      </c>
      <c r="P121" t="s">
        <v>161</v>
      </c>
      <c r="Q121" s="24">
        <v>45922</v>
      </c>
      <c r="R121" s="25">
        <v>0</v>
      </c>
      <c r="S121" s="23">
        <v>45922.627939814818</v>
      </c>
      <c r="T121" t="s">
        <v>1795</v>
      </c>
      <c r="U121" t="s">
        <v>437</v>
      </c>
      <c r="V121">
        <v>43413172</v>
      </c>
      <c r="W121" t="s">
        <v>1639</v>
      </c>
      <c r="X121" t="s">
        <v>161</v>
      </c>
      <c r="Y121" t="s">
        <v>161</v>
      </c>
      <c r="Z121" t="s">
        <v>161</v>
      </c>
      <c r="AA121" t="s">
        <v>161</v>
      </c>
      <c r="AB121" t="s">
        <v>161</v>
      </c>
      <c r="AC121">
        <v>3105356664</v>
      </c>
      <c r="AD121" t="s">
        <v>440</v>
      </c>
      <c r="AE121" t="s">
        <v>163</v>
      </c>
      <c r="AF121">
        <v>2</v>
      </c>
      <c r="AG121" t="s">
        <v>161</v>
      </c>
      <c r="AH121" t="s">
        <v>161</v>
      </c>
      <c r="AI121" t="s">
        <v>161</v>
      </c>
      <c r="AJ121" t="s">
        <v>464</v>
      </c>
      <c r="AK121" t="s">
        <v>1640</v>
      </c>
      <c r="AL121" t="s">
        <v>24</v>
      </c>
      <c r="AM121" t="s">
        <v>161</v>
      </c>
      <c r="AN121" t="s">
        <v>161</v>
      </c>
      <c r="AO121" t="s">
        <v>161</v>
      </c>
      <c r="AP121" t="s">
        <v>161</v>
      </c>
      <c r="AQ121" t="s">
        <v>161</v>
      </c>
      <c r="AR121" t="s">
        <v>161</v>
      </c>
      <c r="AS121" t="s">
        <v>161</v>
      </c>
      <c r="AT121" t="s">
        <v>161</v>
      </c>
      <c r="AU121" t="s">
        <v>161</v>
      </c>
      <c r="AV121" t="s">
        <v>161</v>
      </c>
      <c r="AW121" t="s">
        <v>1641</v>
      </c>
      <c r="AX121" t="s">
        <v>161</v>
      </c>
      <c r="AY121" t="s">
        <v>161</v>
      </c>
      <c r="AZ121" t="s">
        <v>161</v>
      </c>
      <c r="BA121" t="s">
        <v>161</v>
      </c>
    </row>
    <row r="122" spans="1:53" hidden="1" x14ac:dyDescent="0.25">
      <c r="A122">
        <v>23537336</v>
      </c>
      <c r="B122">
        <f>VLOOKUP(A122,BASE!A:A,1,0)</f>
        <v>23537336</v>
      </c>
      <c r="C122">
        <v>1</v>
      </c>
      <c r="D122">
        <v>1</v>
      </c>
      <c r="E122" t="s">
        <v>1320</v>
      </c>
      <c r="F122" t="s">
        <v>433</v>
      </c>
      <c r="G122" t="s">
        <v>695</v>
      </c>
      <c r="H122" t="s">
        <v>494</v>
      </c>
      <c r="I122" t="s">
        <v>494</v>
      </c>
      <c r="J122" t="s">
        <v>161</v>
      </c>
      <c r="K122" t="s">
        <v>161</v>
      </c>
      <c r="L122" t="s">
        <v>435</v>
      </c>
      <c r="M122" t="s">
        <v>161</v>
      </c>
      <c r="N122" t="s">
        <v>436</v>
      </c>
      <c r="O122" s="23">
        <v>45911.738182870373</v>
      </c>
      <c r="P122" t="s">
        <v>161</v>
      </c>
      <c r="Q122" s="24">
        <v>45912</v>
      </c>
      <c r="R122" s="25">
        <v>0</v>
      </c>
      <c r="S122" s="23">
        <v>45911.738217592596</v>
      </c>
      <c r="T122" t="s">
        <v>1796</v>
      </c>
      <c r="U122" t="s">
        <v>437</v>
      </c>
      <c r="V122">
        <v>900306791</v>
      </c>
      <c r="W122" t="s">
        <v>696</v>
      </c>
      <c r="X122" t="s">
        <v>161</v>
      </c>
      <c r="Y122" t="s">
        <v>161</v>
      </c>
      <c r="Z122" t="s">
        <v>338</v>
      </c>
      <c r="AA122" t="s">
        <v>338</v>
      </c>
      <c r="AB122" t="s">
        <v>161</v>
      </c>
      <c r="AC122">
        <v>3154493637</v>
      </c>
      <c r="AD122" t="s">
        <v>440</v>
      </c>
      <c r="AE122" t="s">
        <v>163</v>
      </c>
      <c r="AF122">
        <v>3</v>
      </c>
      <c r="AG122" t="s">
        <v>161</v>
      </c>
      <c r="AH122" t="s">
        <v>161</v>
      </c>
      <c r="AI122" t="s">
        <v>161</v>
      </c>
      <c r="AJ122" t="s">
        <v>464</v>
      </c>
      <c r="AK122" t="s">
        <v>697</v>
      </c>
      <c r="AL122" t="s">
        <v>24</v>
      </c>
      <c r="AM122" t="s">
        <v>161</v>
      </c>
      <c r="AN122" t="s">
        <v>161</v>
      </c>
      <c r="AO122" t="s">
        <v>161</v>
      </c>
      <c r="AP122" t="s">
        <v>161</v>
      </c>
      <c r="AQ122" t="s">
        <v>161</v>
      </c>
      <c r="AR122" t="s">
        <v>161</v>
      </c>
      <c r="AS122" t="s">
        <v>161</v>
      </c>
      <c r="AT122" t="s">
        <v>442</v>
      </c>
      <c r="AU122" t="s">
        <v>443</v>
      </c>
      <c r="AV122" t="s">
        <v>444</v>
      </c>
      <c r="AW122" t="s">
        <v>1321</v>
      </c>
      <c r="AX122" t="s">
        <v>161</v>
      </c>
      <c r="AY122" t="s">
        <v>161</v>
      </c>
      <c r="AZ122" t="s">
        <v>161</v>
      </c>
      <c r="BA122" t="s">
        <v>161</v>
      </c>
    </row>
    <row r="123" spans="1:53" hidden="1" x14ac:dyDescent="0.25">
      <c r="A123">
        <v>23543363</v>
      </c>
      <c r="B123">
        <f>VLOOKUP(A123,BASE!A:A,1,0)</f>
        <v>23543363</v>
      </c>
      <c r="C123">
        <v>1</v>
      </c>
      <c r="D123">
        <v>1</v>
      </c>
      <c r="E123" t="s">
        <v>1520</v>
      </c>
      <c r="F123" t="s">
        <v>433</v>
      </c>
      <c r="G123" t="s">
        <v>1521</v>
      </c>
      <c r="H123" t="s">
        <v>494</v>
      </c>
      <c r="I123" t="s">
        <v>494</v>
      </c>
      <c r="J123" t="s">
        <v>161</v>
      </c>
      <c r="K123" t="s">
        <v>161</v>
      </c>
      <c r="L123" t="s">
        <v>435</v>
      </c>
      <c r="M123" t="s">
        <v>161</v>
      </c>
      <c r="N123" t="s">
        <v>436</v>
      </c>
      <c r="O123" s="23">
        <v>45919.356030092589</v>
      </c>
      <c r="P123" t="s">
        <v>161</v>
      </c>
      <c r="Q123" s="24">
        <v>45919</v>
      </c>
      <c r="R123" s="25">
        <v>0</v>
      </c>
      <c r="S123" s="23">
        <v>45919.356053240743</v>
      </c>
      <c r="T123" t="s">
        <v>1643</v>
      </c>
      <c r="U123" t="s">
        <v>1048</v>
      </c>
      <c r="V123">
        <v>900007650</v>
      </c>
      <c r="W123" t="s">
        <v>1522</v>
      </c>
      <c r="X123" t="s">
        <v>161</v>
      </c>
      <c r="Y123" t="s">
        <v>161</v>
      </c>
      <c r="Z123" t="s">
        <v>161</v>
      </c>
      <c r="AA123" t="s">
        <v>161</v>
      </c>
      <c r="AB123">
        <v>3787400</v>
      </c>
      <c r="AC123">
        <v>3108996059</v>
      </c>
      <c r="AD123" t="s">
        <v>440</v>
      </c>
      <c r="AE123" t="s">
        <v>163</v>
      </c>
      <c r="AF123">
        <v>3</v>
      </c>
      <c r="AG123" t="s">
        <v>161</v>
      </c>
      <c r="AH123" t="s">
        <v>161</v>
      </c>
      <c r="AI123" t="s">
        <v>161</v>
      </c>
      <c r="AJ123" t="s">
        <v>450</v>
      </c>
      <c r="AK123" t="s">
        <v>1523</v>
      </c>
      <c r="AL123" t="s">
        <v>24</v>
      </c>
      <c r="AM123" t="s">
        <v>161</v>
      </c>
      <c r="AN123" t="s">
        <v>161</v>
      </c>
      <c r="AO123" t="s">
        <v>161</v>
      </c>
      <c r="AP123" t="s">
        <v>161</v>
      </c>
      <c r="AQ123" t="s">
        <v>161</v>
      </c>
      <c r="AR123" t="s">
        <v>161</v>
      </c>
      <c r="AS123" t="s">
        <v>161</v>
      </c>
      <c r="AT123" t="s">
        <v>452</v>
      </c>
      <c r="AU123" t="s">
        <v>453</v>
      </c>
      <c r="AV123" t="s">
        <v>444</v>
      </c>
      <c r="AW123" t="s">
        <v>1524</v>
      </c>
      <c r="AX123" t="s">
        <v>161</v>
      </c>
      <c r="AY123" t="s">
        <v>161</v>
      </c>
      <c r="AZ123" t="s">
        <v>161</v>
      </c>
      <c r="BA123" t="s">
        <v>161</v>
      </c>
    </row>
    <row r="124" spans="1:53" hidden="1" x14ac:dyDescent="0.25">
      <c r="A124">
        <v>23535153</v>
      </c>
      <c r="B124">
        <f>VLOOKUP(A124,BASE!A:A,1,0)</f>
        <v>23535153</v>
      </c>
      <c r="C124">
        <v>1</v>
      </c>
      <c r="D124">
        <v>1</v>
      </c>
      <c r="E124" t="s">
        <v>1322</v>
      </c>
      <c r="F124" t="s">
        <v>433</v>
      </c>
      <c r="G124" t="s">
        <v>570</v>
      </c>
      <c r="H124" t="s">
        <v>494</v>
      </c>
      <c r="I124" t="s">
        <v>494</v>
      </c>
      <c r="J124" t="s">
        <v>161</v>
      </c>
      <c r="K124" t="s">
        <v>161</v>
      </c>
      <c r="L124" t="s">
        <v>435</v>
      </c>
      <c r="M124" t="s">
        <v>161</v>
      </c>
      <c r="N124" t="s">
        <v>436</v>
      </c>
      <c r="O124" s="23">
        <v>45909.706018518518</v>
      </c>
      <c r="P124" t="s">
        <v>161</v>
      </c>
      <c r="Q124" s="24">
        <v>45910</v>
      </c>
      <c r="R124" s="25">
        <v>0</v>
      </c>
      <c r="S124" s="23">
        <v>45909.706053240741</v>
      </c>
      <c r="T124" t="s">
        <v>1797</v>
      </c>
      <c r="U124" t="s">
        <v>1048</v>
      </c>
      <c r="V124">
        <v>71590229</v>
      </c>
      <c r="W124" t="s">
        <v>571</v>
      </c>
      <c r="X124" t="s">
        <v>161</v>
      </c>
      <c r="Y124" t="s">
        <v>161</v>
      </c>
      <c r="Z124" t="s">
        <v>161</v>
      </c>
      <c r="AA124" t="s">
        <v>161</v>
      </c>
      <c r="AB124">
        <v>4734741</v>
      </c>
      <c r="AC124">
        <v>3127729171</v>
      </c>
      <c r="AD124" t="s">
        <v>440</v>
      </c>
      <c r="AE124" t="s">
        <v>163</v>
      </c>
      <c r="AF124">
        <v>3</v>
      </c>
      <c r="AG124" t="s">
        <v>161</v>
      </c>
      <c r="AH124" t="s">
        <v>161</v>
      </c>
      <c r="AI124" t="s">
        <v>161</v>
      </c>
      <c r="AJ124" t="s">
        <v>464</v>
      </c>
      <c r="AK124" t="s">
        <v>572</v>
      </c>
      <c r="AL124" t="s">
        <v>24</v>
      </c>
      <c r="AM124" t="s">
        <v>161</v>
      </c>
      <c r="AN124" t="s">
        <v>161</v>
      </c>
      <c r="AO124" t="s">
        <v>161</v>
      </c>
      <c r="AP124" t="s">
        <v>161</v>
      </c>
      <c r="AQ124" t="s">
        <v>161</v>
      </c>
      <c r="AR124" t="s">
        <v>161</v>
      </c>
      <c r="AS124" t="s">
        <v>161</v>
      </c>
      <c r="AT124" t="s">
        <v>442</v>
      </c>
      <c r="AU124" t="s">
        <v>443</v>
      </c>
      <c r="AV124" t="s">
        <v>444</v>
      </c>
      <c r="AW124" t="s">
        <v>1323</v>
      </c>
      <c r="AX124" t="s">
        <v>161</v>
      </c>
      <c r="AY124" t="s">
        <v>161</v>
      </c>
      <c r="AZ124" t="s">
        <v>161</v>
      </c>
      <c r="BA124" t="s">
        <v>161</v>
      </c>
    </row>
    <row r="125" spans="1:53" hidden="1" x14ac:dyDescent="0.25">
      <c r="A125">
        <v>23535687</v>
      </c>
      <c r="B125">
        <f>VLOOKUP(A125,BASE!A:A,1,0)</f>
        <v>23535687</v>
      </c>
      <c r="C125">
        <v>1</v>
      </c>
      <c r="D125">
        <v>1</v>
      </c>
      <c r="E125" t="s">
        <v>1324</v>
      </c>
      <c r="F125" t="s">
        <v>433</v>
      </c>
      <c r="G125" t="s">
        <v>573</v>
      </c>
      <c r="H125" t="s">
        <v>494</v>
      </c>
      <c r="I125" t="s">
        <v>494</v>
      </c>
      <c r="J125" t="s">
        <v>161</v>
      </c>
      <c r="K125" t="s">
        <v>161</v>
      </c>
      <c r="L125" t="s">
        <v>435</v>
      </c>
      <c r="M125" t="s">
        <v>161</v>
      </c>
      <c r="N125" t="s">
        <v>436</v>
      </c>
      <c r="O125" s="23">
        <v>45910.469976851855</v>
      </c>
      <c r="P125" t="s">
        <v>161</v>
      </c>
      <c r="Q125" s="24">
        <v>45910</v>
      </c>
      <c r="R125" s="25">
        <v>0</v>
      </c>
      <c r="S125" s="23">
        <v>45910.47</v>
      </c>
      <c r="T125" t="s">
        <v>1798</v>
      </c>
      <c r="U125" t="s">
        <v>437</v>
      </c>
      <c r="V125">
        <v>1040573517</v>
      </c>
      <c r="W125" t="s">
        <v>574</v>
      </c>
      <c r="X125" t="s">
        <v>161</v>
      </c>
      <c r="Y125" t="s">
        <v>161</v>
      </c>
      <c r="Z125" t="s">
        <v>161</v>
      </c>
      <c r="AA125" t="s">
        <v>161</v>
      </c>
      <c r="AB125" t="s">
        <v>161</v>
      </c>
      <c r="AC125">
        <v>3127729171</v>
      </c>
      <c r="AD125" t="s">
        <v>440</v>
      </c>
      <c r="AE125" t="s">
        <v>163</v>
      </c>
      <c r="AF125">
        <v>3</v>
      </c>
      <c r="AG125" t="s">
        <v>161</v>
      </c>
      <c r="AH125" t="s">
        <v>161</v>
      </c>
      <c r="AI125" t="s">
        <v>161</v>
      </c>
      <c r="AJ125" t="s">
        <v>464</v>
      </c>
      <c r="AK125" t="s">
        <v>575</v>
      </c>
      <c r="AL125" t="s">
        <v>24</v>
      </c>
      <c r="AM125" t="s">
        <v>161</v>
      </c>
      <c r="AN125" t="s">
        <v>161</v>
      </c>
      <c r="AO125" t="s">
        <v>161</v>
      </c>
      <c r="AP125" t="s">
        <v>161</v>
      </c>
      <c r="AQ125" t="s">
        <v>161</v>
      </c>
      <c r="AR125" t="s">
        <v>161</v>
      </c>
      <c r="AS125" t="s">
        <v>161</v>
      </c>
      <c r="AT125" t="s">
        <v>161</v>
      </c>
      <c r="AU125" t="s">
        <v>161</v>
      </c>
      <c r="AV125" t="s">
        <v>161</v>
      </c>
      <c r="AW125" t="s">
        <v>1325</v>
      </c>
      <c r="AX125" t="s">
        <v>161</v>
      </c>
      <c r="AY125" t="s">
        <v>161</v>
      </c>
      <c r="AZ125" t="s">
        <v>161</v>
      </c>
      <c r="BA125" t="s">
        <v>161</v>
      </c>
    </row>
    <row r="126" spans="1:53" hidden="1" x14ac:dyDescent="0.25">
      <c r="A126">
        <v>23539740</v>
      </c>
      <c r="B126">
        <f>VLOOKUP(A126,BASE!A:A,1,0)</f>
        <v>23539740</v>
      </c>
      <c r="C126">
        <v>1</v>
      </c>
      <c r="D126">
        <v>1</v>
      </c>
      <c r="E126" t="s">
        <v>1326</v>
      </c>
      <c r="F126" t="s">
        <v>433</v>
      </c>
      <c r="G126" t="s">
        <v>872</v>
      </c>
      <c r="H126" t="s">
        <v>494</v>
      </c>
      <c r="I126" t="s">
        <v>494</v>
      </c>
      <c r="J126" t="s">
        <v>161</v>
      </c>
      <c r="K126" t="s">
        <v>161</v>
      </c>
      <c r="L126" t="s">
        <v>435</v>
      </c>
      <c r="M126" t="s">
        <v>161</v>
      </c>
      <c r="N126" t="s">
        <v>436</v>
      </c>
      <c r="O126" s="23">
        <v>45915.635659722226</v>
      </c>
      <c r="P126" t="s">
        <v>161</v>
      </c>
      <c r="Q126" s="24">
        <v>45916</v>
      </c>
      <c r="R126" s="25">
        <v>0</v>
      </c>
      <c r="S126" s="23">
        <v>45915.635694444441</v>
      </c>
      <c r="T126" t="s">
        <v>1725</v>
      </c>
      <c r="U126" t="s">
        <v>437</v>
      </c>
      <c r="V126">
        <v>901748865</v>
      </c>
      <c r="W126" t="s">
        <v>873</v>
      </c>
      <c r="X126" t="s">
        <v>161</v>
      </c>
      <c r="Y126" t="s">
        <v>161</v>
      </c>
      <c r="Z126" t="s">
        <v>161</v>
      </c>
      <c r="AA126" t="s">
        <v>161</v>
      </c>
      <c r="AB126" t="s">
        <v>161</v>
      </c>
      <c r="AC126">
        <v>3113112743</v>
      </c>
      <c r="AD126" t="s">
        <v>440</v>
      </c>
      <c r="AE126" t="s">
        <v>163</v>
      </c>
      <c r="AF126">
        <v>2</v>
      </c>
      <c r="AG126" t="s">
        <v>161</v>
      </c>
      <c r="AH126" t="s">
        <v>161</v>
      </c>
      <c r="AI126" t="s">
        <v>161</v>
      </c>
      <c r="AJ126" t="s">
        <v>446</v>
      </c>
      <c r="AK126" t="s">
        <v>874</v>
      </c>
      <c r="AL126" t="s">
        <v>24</v>
      </c>
      <c r="AM126" t="s">
        <v>161</v>
      </c>
      <c r="AN126" t="s">
        <v>161</v>
      </c>
      <c r="AO126" t="s">
        <v>161</v>
      </c>
      <c r="AP126" t="s">
        <v>161</v>
      </c>
      <c r="AQ126" t="s">
        <v>161</v>
      </c>
      <c r="AR126" t="s">
        <v>161</v>
      </c>
      <c r="AS126" t="s">
        <v>161</v>
      </c>
      <c r="AT126" t="s">
        <v>161</v>
      </c>
      <c r="AU126" t="s">
        <v>161</v>
      </c>
      <c r="AV126" t="s">
        <v>161</v>
      </c>
      <c r="AW126" t="s">
        <v>1327</v>
      </c>
      <c r="AX126" t="s">
        <v>161</v>
      </c>
      <c r="AY126" t="s">
        <v>161</v>
      </c>
      <c r="AZ126" t="s">
        <v>161</v>
      </c>
      <c r="BA126" t="s">
        <v>161</v>
      </c>
    </row>
    <row r="127" spans="1:53" hidden="1" x14ac:dyDescent="0.25">
      <c r="A127">
        <v>23543567</v>
      </c>
      <c r="B127">
        <f>VLOOKUP(A127,BASE!A:A,1,0)</f>
        <v>23543567</v>
      </c>
      <c r="C127">
        <v>1</v>
      </c>
      <c r="D127">
        <v>1</v>
      </c>
      <c r="E127" t="s">
        <v>1525</v>
      </c>
      <c r="F127" t="s">
        <v>433</v>
      </c>
      <c r="G127" t="s">
        <v>1526</v>
      </c>
      <c r="H127" t="s">
        <v>494</v>
      </c>
      <c r="I127" t="s">
        <v>494</v>
      </c>
      <c r="J127" t="s">
        <v>161</v>
      </c>
      <c r="K127" t="s">
        <v>161</v>
      </c>
      <c r="L127" t="s">
        <v>435</v>
      </c>
      <c r="M127" t="s">
        <v>161</v>
      </c>
      <c r="N127" t="s">
        <v>436</v>
      </c>
      <c r="O127" s="23">
        <v>45919.46539351852</v>
      </c>
      <c r="P127" t="s">
        <v>161</v>
      </c>
      <c r="Q127" s="24">
        <v>45919</v>
      </c>
      <c r="R127" s="25">
        <v>0</v>
      </c>
      <c r="S127" s="23">
        <v>45919.465451388889</v>
      </c>
      <c r="T127" t="s">
        <v>1799</v>
      </c>
      <c r="U127" t="s">
        <v>1048</v>
      </c>
      <c r="V127">
        <v>24582575</v>
      </c>
      <c r="W127" t="s">
        <v>1527</v>
      </c>
      <c r="X127" t="s">
        <v>161</v>
      </c>
      <c r="Y127" t="s">
        <v>161</v>
      </c>
      <c r="Z127" t="s">
        <v>161</v>
      </c>
      <c r="AA127" t="s">
        <v>161</v>
      </c>
      <c r="AB127" t="s">
        <v>161</v>
      </c>
      <c r="AC127">
        <v>3005283659</v>
      </c>
      <c r="AD127" t="s">
        <v>440</v>
      </c>
      <c r="AE127" t="s">
        <v>163</v>
      </c>
      <c r="AF127">
        <v>3</v>
      </c>
      <c r="AG127" t="s">
        <v>161</v>
      </c>
      <c r="AH127" t="s">
        <v>161</v>
      </c>
      <c r="AI127" t="s">
        <v>161</v>
      </c>
      <c r="AJ127" t="s">
        <v>446</v>
      </c>
      <c r="AK127" t="s">
        <v>1528</v>
      </c>
      <c r="AL127" t="s">
        <v>24</v>
      </c>
      <c r="AM127" t="s">
        <v>161</v>
      </c>
      <c r="AN127" t="s">
        <v>161</v>
      </c>
      <c r="AO127" t="s">
        <v>161</v>
      </c>
      <c r="AP127" t="s">
        <v>161</v>
      </c>
      <c r="AQ127" t="s">
        <v>161</v>
      </c>
      <c r="AR127" t="s">
        <v>161</v>
      </c>
      <c r="AS127" t="s">
        <v>161</v>
      </c>
      <c r="AT127" t="s">
        <v>442</v>
      </c>
      <c r="AU127" t="s">
        <v>443</v>
      </c>
      <c r="AV127" t="s">
        <v>444</v>
      </c>
      <c r="AW127" t="s">
        <v>1529</v>
      </c>
      <c r="AX127" t="s">
        <v>161</v>
      </c>
      <c r="AY127" t="s">
        <v>161</v>
      </c>
      <c r="AZ127" t="s">
        <v>161</v>
      </c>
      <c r="BA127" t="s">
        <v>161</v>
      </c>
    </row>
    <row r="128" spans="1:53" x14ac:dyDescent="0.25">
      <c r="A128">
        <v>23546865</v>
      </c>
      <c r="B128">
        <f>VLOOKUP(A128,BASE!A:A,1,0)</f>
        <v>23546865</v>
      </c>
      <c r="C128">
        <v>1</v>
      </c>
      <c r="D128">
        <v>1</v>
      </c>
      <c r="E128" t="s">
        <v>1800</v>
      </c>
      <c r="F128" t="s">
        <v>433</v>
      </c>
      <c r="G128" t="s">
        <v>1801</v>
      </c>
      <c r="H128" t="s">
        <v>494</v>
      </c>
      <c r="I128" t="s">
        <v>494</v>
      </c>
      <c r="J128" t="s">
        <v>161</v>
      </c>
      <c r="K128" t="s">
        <v>161</v>
      </c>
      <c r="L128" t="s">
        <v>435</v>
      </c>
      <c r="M128" t="s">
        <v>161</v>
      </c>
      <c r="N128" t="s">
        <v>436</v>
      </c>
      <c r="O128" s="23">
        <v>45923.517361111109</v>
      </c>
      <c r="P128" t="s">
        <v>161</v>
      </c>
      <c r="Q128" s="24">
        <v>45923</v>
      </c>
      <c r="R128" s="25">
        <v>0</v>
      </c>
      <c r="S128" s="23">
        <v>45923.517395833333</v>
      </c>
      <c r="T128" t="s">
        <v>1802</v>
      </c>
      <c r="U128" t="s">
        <v>437</v>
      </c>
      <c r="V128">
        <v>800165720</v>
      </c>
      <c r="W128" t="s">
        <v>1803</v>
      </c>
      <c r="X128" t="s">
        <v>161</v>
      </c>
      <c r="Y128" t="s">
        <v>161</v>
      </c>
      <c r="Z128" t="s">
        <v>1804</v>
      </c>
      <c r="AA128" t="s">
        <v>484</v>
      </c>
      <c r="AB128" t="s">
        <v>161</v>
      </c>
      <c r="AC128">
        <v>3046193650</v>
      </c>
      <c r="AD128" t="s">
        <v>440</v>
      </c>
      <c r="AE128" t="s">
        <v>163</v>
      </c>
      <c r="AF128">
        <v>4</v>
      </c>
      <c r="AG128" t="s">
        <v>161</v>
      </c>
      <c r="AH128" t="s">
        <v>161</v>
      </c>
      <c r="AI128" t="s">
        <v>161</v>
      </c>
      <c r="AJ128" t="s">
        <v>450</v>
      </c>
      <c r="AK128" t="s">
        <v>1805</v>
      </c>
      <c r="AL128" t="s">
        <v>24</v>
      </c>
      <c r="AM128" t="s">
        <v>161</v>
      </c>
      <c r="AN128" t="s">
        <v>161</v>
      </c>
      <c r="AO128" t="s">
        <v>161</v>
      </c>
      <c r="AP128" t="s">
        <v>161</v>
      </c>
      <c r="AQ128" t="s">
        <v>161</v>
      </c>
      <c r="AR128" t="s">
        <v>161</v>
      </c>
      <c r="AS128" t="s">
        <v>161</v>
      </c>
      <c r="AT128" t="s">
        <v>442</v>
      </c>
      <c r="AU128" t="s">
        <v>443</v>
      </c>
      <c r="AV128" t="s">
        <v>444</v>
      </c>
      <c r="AW128" t="s">
        <v>1806</v>
      </c>
      <c r="AX128" t="s">
        <v>161</v>
      </c>
      <c r="AY128" t="s">
        <v>161</v>
      </c>
      <c r="AZ128" t="s">
        <v>161</v>
      </c>
      <c r="BA128" t="s">
        <v>161</v>
      </c>
    </row>
    <row r="129" spans="1:53" hidden="1" x14ac:dyDescent="0.25">
      <c r="A129">
        <v>23541891</v>
      </c>
      <c r="B129">
        <f>VLOOKUP(A129,BASE!A:A,1,0)</f>
        <v>23541891</v>
      </c>
      <c r="C129">
        <v>1</v>
      </c>
      <c r="D129">
        <v>1</v>
      </c>
      <c r="E129" t="s">
        <v>1328</v>
      </c>
      <c r="F129" t="s">
        <v>433</v>
      </c>
      <c r="G129" t="s">
        <v>1329</v>
      </c>
      <c r="H129" t="s">
        <v>494</v>
      </c>
      <c r="I129" t="s">
        <v>494</v>
      </c>
      <c r="J129" t="s">
        <v>161</v>
      </c>
      <c r="K129" t="s">
        <v>161</v>
      </c>
      <c r="L129" t="s">
        <v>435</v>
      </c>
      <c r="M129" t="s">
        <v>161</v>
      </c>
      <c r="N129" t="s">
        <v>436</v>
      </c>
      <c r="O129" s="23">
        <v>45917.702766203707</v>
      </c>
      <c r="P129" t="s">
        <v>161</v>
      </c>
      <c r="Q129" s="24">
        <v>45918</v>
      </c>
      <c r="R129" s="25">
        <v>0</v>
      </c>
      <c r="S129" s="23">
        <v>45917.702789351853</v>
      </c>
      <c r="T129" t="s">
        <v>1807</v>
      </c>
      <c r="U129" t="s">
        <v>437</v>
      </c>
      <c r="V129">
        <v>1036616105</v>
      </c>
      <c r="W129" t="s">
        <v>1330</v>
      </c>
      <c r="X129" t="s">
        <v>161</v>
      </c>
      <c r="Y129" t="s">
        <v>161</v>
      </c>
      <c r="Z129" t="s">
        <v>161</v>
      </c>
      <c r="AA129" t="s">
        <v>161</v>
      </c>
      <c r="AB129" t="s">
        <v>161</v>
      </c>
      <c r="AC129">
        <v>3127810074</v>
      </c>
      <c r="AD129" t="s">
        <v>440</v>
      </c>
      <c r="AE129" t="s">
        <v>163</v>
      </c>
      <c r="AF129">
        <v>2</v>
      </c>
      <c r="AG129" t="s">
        <v>161</v>
      </c>
      <c r="AH129" t="s">
        <v>161</v>
      </c>
      <c r="AI129" t="s">
        <v>161</v>
      </c>
      <c r="AJ129" t="s">
        <v>446</v>
      </c>
      <c r="AK129" t="s">
        <v>1331</v>
      </c>
      <c r="AL129" t="s">
        <v>24</v>
      </c>
      <c r="AM129" t="s">
        <v>161</v>
      </c>
      <c r="AN129" t="s">
        <v>161</v>
      </c>
      <c r="AO129" t="s">
        <v>161</v>
      </c>
      <c r="AP129" t="s">
        <v>161</v>
      </c>
      <c r="AQ129" t="s">
        <v>161</v>
      </c>
      <c r="AR129" t="s">
        <v>161</v>
      </c>
      <c r="AS129" t="s">
        <v>161</v>
      </c>
      <c r="AT129" t="s">
        <v>161</v>
      </c>
      <c r="AU129" t="s">
        <v>161</v>
      </c>
      <c r="AV129" t="s">
        <v>161</v>
      </c>
      <c r="AW129" t="s">
        <v>1332</v>
      </c>
      <c r="AX129" t="s">
        <v>161</v>
      </c>
      <c r="AY129" t="s">
        <v>161</v>
      </c>
      <c r="AZ129" t="s">
        <v>161</v>
      </c>
      <c r="BA129" t="s">
        <v>161</v>
      </c>
    </row>
    <row r="130" spans="1:53" hidden="1" x14ac:dyDescent="0.25">
      <c r="A130">
        <v>23543653</v>
      </c>
      <c r="B130">
        <f>VLOOKUP(A130,BASE!A:A,1,0)</f>
        <v>23543653</v>
      </c>
      <c r="C130">
        <v>1</v>
      </c>
      <c r="D130">
        <v>1</v>
      </c>
      <c r="E130" t="s">
        <v>1530</v>
      </c>
      <c r="F130" t="s">
        <v>433</v>
      </c>
      <c r="G130" t="s">
        <v>1531</v>
      </c>
      <c r="H130" t="s">
        <v>494</v>
      </c>
      <c r="I130" t="s">
        <v>494</v>
      </c>
      <c r="J130" t="s">
        <v>161</v>
      </c>
      <c r="K130" t="s">
        <v>161</v>
      </c>
      <c r="L130" t="s">
        <v>435</v>
      </c>
      <c r="M130" t="s">
        <v>161</v>
      </c>
      <c r="N130" t="s">
        <v>436</v>
      </c>
      <c r="O130" s="23">
        <v>45919.518680555557</v>
      </c>
      <c r="P130" t="s">
        <v>161</v>
      </c>
      <c r="Q130" s="24">
        <v>45919</v>
      </c>
      <c r="R130" s="25">
        <v>0</v>
      </c>
      <c r="S130" s="23">
        <v>45919.518703703703</v>
      </c>
      <c r="T130" t="s">
        <v>1808</v>
      </c>
      <c r="U130" t="s">
        <v>1048</v>
      </c>
      <c r="V130">
        <v>811023645</v>
      </c>
      <c r="W130" t="s">
        <v>1532</v>
      </c>
      <c r="X130" t="s">
        <v>161</v>
      </c>
      <c r="Y130" t="s">
        <v>161</v>
      </c>
      <c r="Z130" t="s">
        <v>1533</v>
      </c>
      <c r="AA130" t="s">
        <v>484</v>
      </c>
      <c r="AB130">
        <v>4443168</v>
      </c>
      <c r="AC130">
        <v>3136478725</v>
      </c>
      <c r="AD130" t="s">
        <v>440</v>
      </c>
      <c r="AE130" t="s">
        <v>163</v>
      </c>
      <c r="AF130">
        <v>3</v>
      </c>
      <c r="AG130" t="s">
        <v>161</v>
      </c>
      <c r="AH130" t="s">
        <v>161</v>
      </c>
      <c r="AI130" t="s">
        <v>161</v>
      </c>
      <c r="AJ130" t="s">
        <v>450</v>
      </c>
      <c r="AK130" t="s">
        <v>161</v>
      </c>
      <c r="AL130" t="s">
        <v>24</v>
      </c>
      <c r="AM130" t="s">
        <v>161</v>
      </c>
      <c r="AN130" t="s">
        <v>161</v>
      </c>
      <c r="AO130" t="s">
        <v>161</v>
      </c>
      <c r="AP130" t="s">
        <v>161</v>
      </c>
      <c r="AQ130" t="s">
        <v>161</v>
      </c>
      <c r="AR130" t="s">
        <v>161</v>
      </c>
      <c r="AS130" t="s">
        <v>161</v>
      </c>
      <c r="AT130" t="s">
        <v>442</v>
      </c>
      <c r="AU130" t="s">
        <v>443</v>
      </c>
      <c r="AV130" t="s">
        <v>444</v>
      </c>
      <c r="AW130" t="s">
        <v>1534</v>
      </c>
      <c r="AX130" t="s">
        <v>161</v>
      </c>
      <c r="AY130" t="s">
        <v>161</v>
      </c>
      <c r="AZ130" t="s">
        <v>161</v>
      </c>
      <c r="BA130" t="s">
        <v>161</v>
      </c>
    </row>
    <row r="131" spans="1:53" hidden="1" x14ac:dyDescent="0.25">
      <c r="A131">
        <v>23543664</v>
      </c>
      <c r="B131">
        <f>VLOOKUP(A131,BASE!A:A,1,0)</f>
        <v>23543664</v>
      </c>
      <c r="C131">
        <v>1</v>
      </c>
      <c r="D131">
        <v>1</v>
      </c>
      <c r="E131" t="s">
        <v>1535</v>
      </c>
      <c r="F131" t="s">
        <v>433</v>
      </c>
      <c r="G131" t="s">
        <v>1536</v>
      </c>
      <c r="H131" t="s">
        <v>494</v>
      </c>
      <c r="I131" t="s">
        <v>494</v>
      </c>
      <c r="J131" t="s">
        <v>161</v>
      </c>
      <c r="K131" t="s">
        <v>161</v>
      </c>
      <c r="L131" t="s">
        <v>435</v>
      </c>
      <c r="M131" t="s">
        <v>161</v>
      </c>
      <c r="N131" t="s">
        <v>436</v>
      </c>
      <c r="O131" s="23">
        <v>45919.531388888892</v>
      </c>
      <c r="P131" t="s">
        <v>161</v>
      </c>
      <c r="Q131" s="24">
        <v>45919</v>
      </c>
      <c r="R131" s="25">
        <v>0</v>
      </c>
      <c r="S131" s="23">
        <v>45919.531412037039</v>
      </c>
      <c r="T131" t="s">
        <v>1772</v>
      </c>
      <c r="U131" t="s">
        <v>1048</v>
      </c>
      <c r="V131">
        <v>811023645</v>
      </c>
      <c r="W131" t="s">
        <v>1532</v>
      </c>
      <c r="X131" t="s">
        <v>161</v>
      </c>
      <c r="Y131" t="s">
        <v>161</v>
      </c>
      <c r="Z131" t="s">
        <v>1533</v>
      </c>
      <c r="AA131" t="s">
        <v>484</v>
      </c>
      <c r="AB131">
        <v>4443168</v>
      </c>
      <c r="AC131">
        <v>3136478725</v>
      </c>
      <c r="AD131" t="s">
        <v>440</v>
      </c>
      <c r="AE131" t="s">
        <v>163</v>
      </c>
      <c r="AF131">
        <v>3</v>
      </c>
      <c r="AG131" t="s">
        <v>161</v>
      </c>
      <c r="AH131" t="s">
        <v>161</v>
      </c>
      <c r="AI131" t="s">
        <v>161</v>
      </c>
      <c r="AJ131" t="s">
        <v>450</v>
      </c>
      <c r="AK131" t="s">
        <v>161</v>
      </c>
      <c r="AL131" t="s">
        <v>24</v>
      </c>
      <c r="AM131" t="s">
        <v>161</v>
      </c>
      <c r="AN131" t="s">
        <v>161</v>
      </c>
      <c r="AO131" t="s">
        <v>161</v>
      </c>
      <c r="AP131" t="s">
        <v>161</v>
      </c>
      <c r="AQ131" t="s">
        <v>161</v>
      </c>
      <c r="AR131" t="s">
        <v>161</v>
      </c>
      <c r="AS131" t="s">
        <v>161</v>
      </c>
      <c r="AT131" t="s">
        <v>442</v>
      </c>
      <c r="AU131" t="s">
        <v>443</v>
      </c>
      <c r="AV131" t="s">
        <v>444</v>
      </c>
      <c r="AW131" t="s">
        <v>1537</v>
      </c>
      <c r="AX131" t="s">
        <v>161</v>
      </c>
      <c r="AY131" t="s">
        <v>161</v>
      </c>
      <c r="AZ131" t="s">
        <v>161</v>
      </c>
      <c r="BA131" t="s">
        <v>161</v>
      </c>
    </row>
    <row r="132" spans="1:53" hidden="1" x14ac:dyDescent="0.25">
      <c r="A132">
        <v>23543684</v>
      </c>
      <c r="B132">
        <f>VLOOKUP(A132,BASE!A:A,1,0)</f>
        <v>23543684</v>
      </c>
      <c r="C132">
        <v>1</v>
      </c>
      <c r="D132">
        <v>1</v>
      </c>
      <c r="E132" t="s">
        <v>1538</v>
      </c>
      <c r="F132" t="s">
        <v>433</v>
      </c>
      <c r="G132" t="s">
        <v>1539</v>
      </c>
      <c r="H132" t="s">
        <v>494</v>
      </c>
      <c r="I132" t="s">
        <v>494</v>
      </c>
      <c r="J132" t="s">
        <v>161</v>
      </c>
      <c r="K132" t="s">
        <v>161</v>
      </c>
      <c r="L132" t="s">
        <v>435</v>
      </c>
      <c r="M132" t="s">
        <v>161</v>
      </c>
      <c r="N132" t="s">
        <v>436</v>
      </c>
      <c r="O132" s="23">
        <v>45919.548437500001</v>
      </c>
      <c r="P132" t="s">
        <v>161</v>
      </c>
      <c r="Q132" s="24">
        <v>45919</v>
      </c>
      <c r="R132" s="25">
        <v>0</v>
      </c>
      <c r="S132" s="23">
        <v>45919.548472222225</v>
      </c>
      <c r="T132" t="s">
        <v>1809</v>
      </c>
      <c r="U132" t="s">
        <v>1048</v>
      </c>
      <c r="V132">
        <v>811023645</v>
      </c>
      <c r="W132" t="s">
        <v>1532</v>
      </c>
      <c r="X132" t="s">
        <v>161</v>
      </c>
      <c r="Y132" t="s">
        <v>161</v>
      </c>
      <c r="Z132" t="s">
        <v>1533</v>
      </c>
      <c r="AA132" t="s">
        <v>484</v>
      </c>
      <c r="AB132">
        <v>4443168</v>
      </c>
      <c r="AC132">
        <v>3136478725</v>
      </c>
      <c r="AD132" t="s">
        <v>440</v>
      </c>
      <c r="AE132" t="s">
        <v>163</v>
      </c>
      <c r="AF132">
        <v>3</v>
      </c>
      <c r="AG132" t="s">
        <v>161</v>
      </c>
      <c r="AH132" t="s">
        <v>161</v>
      </c>
      <c r="AI132" t="s">
        <v>161</v>
      </c>
      <c r="AJ132" t="s">
        <v>450</v>
      </c>
      <c r="AK132" t="s">
        <v>161</v>
      </c>
      <c r="AL132" t="s">
        <v>24</v>
      </c>
      <c r="AM132" t="s">
        <v>161</v>
      </c>
      <c r="AN132" t="s">
        <v>161</v>
      </c>
      <c r="AO132" t="s">
        <v>161</v>
      </c>
      <c r="AP132" t="s">
        <v>161</v>
      </c>
      <c r="AQ132" t="s">
        <v>161</v>
      </c>
      <c r="AR132" t="s">
        <v>161</v>
      </c>
      <c r="AS132" t="s">
        <v>161</v>
      </c>
      <c r="AT132" t="s">
        <v>442</v>
      </c>
      <c r="AU132" t="s">
        <v>443</v>
      </c>
      <c r="AV132" t="s">
        <v>444</v>
      </c>
      <c r="AW132" t="s">
        <v>1540</v>
      </c>
      <c r="AX132" t="s">
        <v>161</v>
      </c>
      <c r="AY132" t="s">
        <v>161</v>
      </c>
      <c r="AZ132" t="s">
        <v>161</v>
      </c>
      <c r="BA132" t="s">
        <v>161</v>
      </c>
    </row>
    <row r="133" spans="1:53" hidden="1" x14ac:dyDescent="0.25">
      <c r="A133">
        <v>23543635</v>
      </c>
      <c r="B133">
        <f>VLOOKUP(A133,BASE!A:A,1,0)</f>
        <v>23543635</v>
      </c>
      <c r="C133">
        <v>1</v>
      </c>
      <c r="D133">
        <v>1</v>
      </c>
      <c r="E133" t="s">
        <v>1541</v>
      </c>
      <c r="F133" t="s">
        <v>433</v>
      </c>
      <c r="G133" t="s">
        <v>1542</v>
      </c>
      <c r="H133" t="s">
        <v>494</v>
      </c>
      <c r="I133" t="s">
        <v>494</v>
      </c>
      <c r="J133" t="s">
        <v>161</v>
      </c>
      <c r="K133" t="s">
        <v>161</v>
      </c>
      <c r="L133" t="s">
        <v>435</v>
      </c>
      <c r="M133" t="s">
        <v>161</v>
      </c>
      <c r="N133" t="s">
        <v>436</v>
      </c>
      <c r="O133" s="23">
        <v>45919.50613425926</v>
      </c>
      <c r="P133" t="s">
        <v>161</v>
      </c>
      <c r="Q133" s="24">
        <v>45919</v>
      </c>
      <c r="R133" s="25">
        <v>0</v>
      </c>
      <c r="S133" s="23">
        <v>45919.506157407406</v>
      </c>
      <c r="T133" t="s">
        <v>1591</v>
      </c>
      <c r="U133" t="s">
        <v>1048</v>
      </c>
      <c r="V133">
        <v>811023645</v>
      </c>
      <c r="W133" t="s">
        <v>1532</v>
      </c>
      <c r="X133" t="s">
        <v>161</v>
      </c>
      <c r="Y133" t="s">
        <v>161</v>
      </c>
      <c r="Z133" t="s">
        <v>1533</v>
      </c>
      <c r="AA133" t="s">
        <v>484</v>
      </c>
      <c r="AB133">
        <v>4443168</v>
      </c>
      <c r="AC133">
        <v>3136478725</v>
      </c>
      <c r="AD133" t="s">
        <v>440</v>
      </c>
      <c r="AE133" t="s">
        <v>163</v>
      </c>
      <c r="AF133">
        <v>3</v>
      </c>
      <c r="AG133" t="s">
        <v>161</v>
      </c>
      <c r="AH133" t="s">
        <v>161</v>
      </c>
      <c r="AI133" t="s">
        <v>161</v>
      </c>
      <c r="AJ133" t="s">
        <v>450</v>
      </c>
      <c r="AK133" t="s">
        <v>161</v>
      </c>
      <c r="AL133" t="s">
        <v>24</v>
      </c>
      <c r="AM133" t="s">
        <v>161</v>
      </c>
      <c r="AN133" t="s">
        <v>161</v>
      </c>
      <c r="AO133" t="s">
        <v>161</v>
      </c>
      <c r="AP133" t="s">
        <v>161</v>
      </c>
      <c r="AQ133" t="s">
        <v>161</v>
      </c>
      <c r="AR133" t="s">
        <v>161</v>
      </c>
      <c r="AS133" t="s">
        <v>161</v>
      </c>
      <c r="AT133" t="s">
        <v>442</v>
      </c>
      <c r="AU133" t="s">
        <v>443</v>
      </c>
      <c r="AV133" t="s">
        <v>444</v>
      </c>
      <c r="AW133" t="s">
        <v>1543</v>
      </c>
      <c r="AX133" t="s">
        <v>161</v>
      </c>
      <c r="AY133" t="s">
        <v>161</v>
      </c>
      <c r="AZ133" t="s">
        <v>161</v>
      </c>
      <c r="BA133" t="s">
        <v>161</v>
      </c>
    </row>
    <row r="134" spans="1:53" hidden="1" x14ac:dyDescent="0.25">
      <c r="A134">
        <v>23537543</v>
      </c>
      <c r="B134">
        <f>VLOOKUP(A134,BASE!A:A,1,0)</f>
        <v>23537543</v>
      </c>
      <c r="C134">
        <v>1</v>
      </c>
      <c r="D134">
        <v>1</v>
      </c>
      <c r="E134" t="s">
        <v>1333</v>
      </c>
      <c r="F134" t="s">
        <v>433</v>
      </c>
      <c r="G134" t="s">
        <v>1334</v>
      </c>
      <c r="H134" t="s">
        <v>494</v>
      </c>
      <c r="I134" t="s">
        <v>494</v>
      </c>
      <c r="J134" t="s">
        <v>161</v>
      </c>
      <c r="K134" t="s">
        <v>161</v>
      </c>
      <c r="L134" t="s">
        <v>435</v>
      </c>
      <c r="M134" t="s">
        <v>161</v>
      </c>
      <c r="N134" t="s">
        <v>436</v>
      </c>
      <c r="O134" s="23">
        <v>45912.26866898148</v>
      </c>
      <c r="P134" t="s">
        <v>161</v>
      </c>
      <c r="Q134" s="24">
        <v>45912</v>
      </c>
      <c r="R134" s="25">
        <v>0</v>
      </c>
      <c r="S134" s="23">
        <v>45912.26871527778</v>
      </c>
      <c r="T134" t="s">
        <v>1810</v>
      </c>
      <c r="U134" t="s">
        <v>437</v>
      </c>
      <c r="V134">
        <v>890941953</v>
      </c>
      <c r="W134" t="s">
        <v>698</v>
      </c>
      <c r="X134" t="s">
        <v>161</v>
      </c>
      <c r="Y134" t="s">
        <v>161</v>
      </c>
      <c r="Z134" t="s">
        <v>161</v>
      </c>
      <c r="AA134" t="s">
        <v>161</v>
      </c>
      <c r="AB134" t="s">
        <v>161</v>
      </c>
      <c r="AC134">
        <v>3207372998</v>
      </c>
      <c r="AD134" t="s">
        <v>440</v>
      </c>
      <c r="AE134" t="s">
        <v>163</v>
      </c>
      <c r="AF134">
        <v>3</v>
      </c>
      <c r="AG134" t="s">
        <v>161</v>
      </c>
      <c r="AH134" t="s">
        <v>161</v>
      </c>
      <c r="AI134" t="s">
        <v>161</v>
      </c>
      <c r="AJ134" t="s">
        <v>446</v>
      </c>
      <c r="AK134" t="s">
        <v>699</v>
      </c>
      <c r="AL134" t="s">
        <v>24</v>
      </c>
      <c r="AM134" t="s">
        <v>161</v>
      </c>
      <c r="AN134" t="s">
        <v>161</v>
      </c>
      <c r="AO134" t="s">
        <v>161</v>
      </c>
      <c r="AP134" t="s">
        <v>161</v>
      </c>
      <c r="AQ134" t="s">
        <v>161</v>
      </c>
      <c r="AR134" t="s">
        <v>161</v>
      </c>
      <c r="AS134" t="s">
        <v>161</v>
      </c>
      <c r="AT134" t="s">
        <v>161</v>
      </c>
      <c r="AU134" t="s">
        <v>161</v>
      </c>
      <c r="AV134" t="s">
        <v>161</v>
      </c>
      <c r="AW134" t="s">
        <v>1335</v>
      </c>
      <c r="AX134" t="s">
        <v>161</v>
      </c>
      <c r="AY134" t="s">
        <v>161</v>
      </c>
      <c r="AZ134" t="s">
        <v>161</v>
      </c>
      <c r="BA134" t="s">
        <v>161</v>
      </c>
    </row>
    <row r="135" spans="1:53" hidden="1" x14ac:dyDescent="0.25">
      <c r="A135">
        <v>23538175</v>
      </c>
      <c r="B135">
        <f>VLOOKUP(A135,BASE!A:A,1,0)</f>
        <v>23538175</v>
      </c>
      <c r="C135">
        <v>1</v>
      </c>
      <c r="D135">
        <v>1</v>
      </c>
      <c r="E135" t="s">
        <v>1340</v>
      </c>
      <c r="F135" t="s">
        <v>433</v>
      </c>
      <c r="G135" t="s">
        <v>768</v>
      </c>
      <c r="H135" t="s">
        <v>494</v>
      </c>
      <c r="I135" t="s">
        <v>494</v>
      </c>
      <c r="J135" t="s">
        <v>161</v>
      </c>
      <c r="K135" t="s">
        <v>161</v>
      </c>
      <c r="L135" t="s">
        <v>435</v>
      </c>
      <c r="M135" t="s">
        <v>161</v>
      </c>
      <c r="N135" t="s">
        <v>436</v>
      </c>
      <c r="O135" s="23">
        <v>45912.641504629632</v>
      </c>
      <c r="P135" t="s">
        <v>161</v>
      </c>
      <c r="Q135" s="24">
        <v>45915</v>
      </c>
      <c r="R135" s="25">
        <v>0</v>
      </c>
      <c r="S135" s="23">
        <v>45912.641539351855</v>
      </c>
      <c r="T135" t="s">
        <v>1811</v>
      </c>
      <c r="U135" t="s">
        <v>437</v>
      </c>
      <c r="V135">
        <v>71652284</v>
      </c>
      <c r="W135" t="s">
        <v>769</v>
      </c>
      <c r="X135" t="s">
        <v>161</v>
      </c>
      <c r="Y135" t="s">
        <v>161</v>
      </c>
      <c r="Z135" t="s">
        <v>161</v>
      </c>
      <c r="AA135" t="s">
        <v>161</v>
      </c>
      <c r="AB135">
        <v>3307151</v>
      </c>
      <c r="AC135">
        <v>3103920461</v>
      </c>
      <c r="AD135" t="s">
        <v>440</v>
      </c>
      <c r="AE135" t="s">
        <v>163</v>
      </c>
      <c r="AF135">
        <v>3</v>
      </c>
      <c r="AG135" t="s">
        <v>161</v>
      </c>
      <c r="AH135" t="s">
        <v>161</v>
      </c>
      <c r="AI135" t="s">
        <v>161</v>
      </c>
      <c r="AJ135" t="s">
        <v>446</v>
      </c>
      <c r="AK135" t="s">
        <v>770</v>
      </c>
      <c r="AL135" t="s">
        <v>24</v>
      </c>
      <c r="AM135" t="s">
        <v>161</v>
      </c>
      <c r="AN135" t="s">
        <v>161</v>
      </c>
      <c r="AO135" t="s">
        <v>161</v>
      </c>
      <c r="AP135" t="s">
        <v>161</v>
      </c>
      <c r="AQ135" t="s">
        <v>161</v>
      </c>
      <c r="AR135" t="s">
        <v>161</v>
      </c>
      <c r="AS135" t="s">
        <v>161</v>
      </c>
      <c r="AT135" t="s">
        <v>442</v>
      </c>
      <c r="AU135" t="s">
        <v>443</v>
      </c>
      <c r="AV135" t="s">
        <v>444</v>
      </c>
      <c r="AW135" t="s">
        <v>1341</v>
      </c>
      <c r="AX135" t="s">
        <v>161</v>
      </c>
      <c r="AY135" t="s">
        <v>161</v>
      </c>
      <c r="AZ135" t="s">
        <v>161</v>
      </c>
      <c r="BA135" t="s">
        <v>161</v>
      </c>
    </row>
    <row r="136" spans="1:53" hidden="1" x14ac:dyDescent="0.25">
      <c r="A136">
        <v>23541508</v>
      </c>
      <c r="B136">
        <f>VLOOKUP(A136,BASE!A:A,1,0)</f>
        <v>23541508</v>
      </c>
      <c r="C136">
        <v>1</v>
      </c>
      <c r="D136">
        <v>1</v>
      </c>
      <c r="E136" t="s">
        <v>1342</v>
      </c>
      <c r="F136" t="s">
        <v>433</v>
      </c>
      <c r="G136" t="s">
        <v>977</v>
      </c>
      <c r="H136" t="s">
        <v>494</v>
      </c>
      <c r="I136" t="s">
        <v>494</v>
      </c>
      <c r="J136" t="s">
        <v>161</v>
      </c>
      <c r="K136" t="s">
        <v>161</v>
      </c>
      <c r="L136" t="s">
        <v>435</v>
      </c>
      <c r="M136" t="s">
        <v>161</v>
      </c>
      <c r="N136" t="s">
        <v>436</v>
      </c>
      <c r="O136" s="23">
        <v>45917.486620370371</v>
      </c>
      <c r="P136" t="s">
        <v>161</v>
      </c>
      <c r="Q136" s="24">
        <v>45917</v>
      </c>
      <c r="R136" s="25">
        <v>0</v>
      </c>
      <c r="S136" s="23">
        <v>45917.486655092594</v>
      </c>
      <c r="T136" t="s">
        <v>1656</v>
      </c>
      <c r="U136" t="s">
        <v>161</v>
      </c>
      <c r="V136">
        <v>890102513</v>
      </c>
      <c r="W136" t="s">
        <v>161</v>
      </c>
      <c r="X136">
        <v>5113107</v>
      </c>
      <c r="Y136" t="s">
        <v>1343</v>
      </c>
      <c r="Z136" t="s">
        <v>1344</v>
      </c>
      <c r="AA136" t="s">
        <v>1345</v>
      </c>
      <c r="AB136" t="s">
        <v>161</v>
      </c>
      <c r="AC136">
        <v>3222251339</v>
      </c>
      <c r="AD136" t="s">
        <v>440</v>
      </c>
      <c r="AE136" t="s">
        <v>163</v>
      </c>
      <c r="AF136">
        <v>2</v>
      </c>
      <c r="AG136" t="s">
        <v>161</v>
      </c>
      <c r="AH136" t="s">
        <v>161</v>
      </c>
      <c r="AI136" t="s">
        <v>161</v>
      </c>
      <c r="AJ136" t="s">
        <v>464</v>
      </c>
      <c r="AK136" t="s">
        <v>978</v>
      </c>
      <c r="AL136" t="s">
        <v>24</v>
      </c>
      <c r="AM136" t="s">
        <v>161</v>
      </c>
      <c r="AN136" t="s">
        <v>161</v>
      </c>
      <c r="AO136" t="s">
        <v>161</v>
      </c>
      <c r="AP136" t="s">
        <v>161</v>
      </c>
      <c r="AQ136" t="s">
        <v>161</v>
      </c>
      <c r="AR136" t="s">
        <v>161</v>
      </c>
      <c r="AS136" t="s">
        <v>161</v>
      </c>
      <c r="AT136" t="s">
        <v>161</v>
      </c>
      <c r="AU136" t="s">
        <v>161</v>
      </c>
      <c r="AV136" t="s">
        <v>161</v>
      </c>
      <c r="AW136" t="s">
        <v>1346</v>
      </c>
      <c r="AX136" t="s">
        <v>161</v>
      </c>
      <c r="AY136" t="s">
        <v>161</v>
      </c>
      <c r="AZ136" t="s">
        <v>161</v>
      </c>
      <c r="BA136" t="s">
        <v>161</v>
      </c>
    </row>
    <row r="137" spans="1:53" hidden="1" x14ac:dyDescent="0.25">
      <c r="A137">
        <v>23537067</v>
      </c>
      <c r="B137">
        <f>VLOOKUP(A137,BASE!A:A,1,0)</f>
        <v>23537067</v>
      </c>
      <c r="C137">
        <v>1</v>
      </c>
      <c r="D137">
        <v>1</v>
      </c>
      <c r="E137" t="s">
        <v>1347</v>
      </c>
      <c r="F137" t="s">
        <v>433</v>
      </c>
      <c r="G137" t="s">
        <v>646</v>
      </c>
      <c r="H137" t="s">
        <v>494</v>
      </c>
      <c r="I137" t="s">
        <v>494</v>
      </c>
      <c r="J137" t="s">
        <v>161</v>
      </c>
      <c r="K137" t="s">
        <v>161</v>
      </c>
      <c r="L137" t="s">
        <v>435</v>
      </c>
      <c r="M137" t="s">
        <v>161</v>
      </c>
      <c r="N137" t="s">
        <v>436</v>
      </c>
      <c r="O137" s="23">
        <v>45911.58048611111</v>
      </c>
      <c r="P137" t="s">
        <v>161</v>
      </c>
      <c r="Q137" s="24">
        <v>45911</v>
      </c>
      <c r="R137" s="25">
        <v>0</v>
      </c>
      <c r="S137" s="23">
        <v>45911.580509259256</v>
      </c>
      <c r="T137" t="s">
        <v>1592</v>
      </c>
      <c r="U137" t="s">
        <v>437</v>
      </c>
      <c r="V137">
        <v>42783089</v>
      </c>
      <c r="W137" t="s">
        <v>647</v>
      </c>
      <c r="X137" t="s">
        <v>161</v>
      </c>
      <c r="Y137" t="s">
        <v>161</v>
      </c>
      <c r="Z137" t="s">
        <v>161</v>
      </c>
      <c r="AA137" t="s">
        <v>161</v>
      </c>
      <c r="AB137">
        <v>2814824</v>
      </c>
      <c r="AC137">
        <v>3006753557</v>
      </c>
      <c r="AD137" t="s">
        <v>440</v>
      </c>
      <c r="AE137" t="s">
        <v>163</v>
      </c>
      <c r="AF137">
        <v>2</v>
      </c>
      <c r="AG137" t="s">
        <v>161</v>
      </c>
      <c r="AH137" t="s">
        <v>161</v>
      </c>
      <c r="AI137" t="s">
        <v>161</v>
      </c>
      <c r="AJ137" t="s">
        <v>446</v>
      </c>
      <c r="AK137" t="s">
        <v>648</v>
      </c>
      <c r="AL137" t="s">
        <v>24</v>
      </c>
      <c r="AM137" t="s">
        <v>161</v>
      </c>
      <c r="AN137" t="s">
        <v>161</v>
      </c>
      <c r="AO137" t="s">
        <v>161</v>
      </c>
      <c r="AP137" t="s">
        <v>161</v>
      </c>
      <c r="AQ137" t="s">
        <v>161</v>
      </c>
      <c r="AR137" t="s">
        <v>161</v>
      </c>
      <c r="AS137" t="s">
        <v>161</v>
      </c>
      <c r="AT137" t="s">
        <v>161</v>
      </c>
      <c r="AU137" t="s">
        <v>161</v>
      </c>
      <c r="AV137" t="s">
        <v>161</v>
      </c>
      <c r="AW137" t="s">
        <v>1348</v>
      </c>
      <c r="AX137" t="s">
        <v>161</v>
      </c>
      <c r="AY137" t="s">
        <v>161</v>
      </c>
      <c r="AZ137" t="s">
        <v>161</v>
      </c>
      <c r="BA137" t="s">
        <v>161</v>
      </c>
    </row>
    <row r="138" spans="1:53" hidden="1" x14ac:dyDescent="0.25">
      <c r="A138">
        <v>23538171</v>
      </c>
      <c r="B138">
        <f>VLOOKUP(A138,BASE!A:A,1,0)</f>
        <v>23538171</v>
      </c>
      <c r="C138">
        <v>1</v>
      </c>
      <c r="D138">
        <v>1</v>
      </c>
      <c r="E138" t="s">
        <v>1349</v>
      </c>
      <c r="F138" t="s">
        <v>433</v>
      </c>
      <c r="G138" t="s">
        <v>1350</v>
      </c>
      <c r="H138" t="s">
        <v>460</v>
      </c>
      <c r="I138" t="s">
        <v>460</v>
      </c>
      <c r="J138" t="s">
        <v>161</v>
      </c>
      <c r="K138" t="s">
        <v>161</v>
      </c>
      <c r="L138" t="s">
        <v>435</v>
      </c>
      <c r="M138" t="s">
        <v>161</v>
      </c>
      <c r="N138" t="s">
        <v>436</v>
      </c>
      <c r="O138" s="23">
        <v>45912.640775462962</v>
      </c>
      <c r="P138" t="s">
        <v>161</v>
      </c>
      <c r="Q138" s="24">
        <v>45915</v>
      </c>
      <c r="R138" s="25">
        <v>0</v>
      </c>
      <c r="S138" s="23">
        <v>45912.640798611108</v>
      </c>
      <c r="T138" t="s">
        <v>1812</v>
      </c>
      <c r="U138" t="s">
        <v>437</v>
      </c>
      <c r="V138">
        <v>8244333</v>
      </c>
      <c r="W138" t="s">
        <v>771</v>
      </c>
      <c r="X138">
        <v>4921931</v>
      </c>
      <c r="Y138" t="s">
        <v>161</v>
      </c>
      <c r="Z138" t="s">
        <v>161</v>
      </c>
      <c r="AA138" t="s">
        <v>161</v>
      </c>
      <c r="AB138">
        <v>4921931</v>
      </c>
      <c r="AC138">
        <v>3146330249</v>
      </c>
      <c r="AD138" t="s">
        <v>440</v>
      </c>
      <c r="AE138" t="s">
        <v>163</v>
      </c>
      <c r="AF138">
        <v>2</v>
      </c>
      <c r="AG138" t="s">
        <v>161</v>
      </c>
      <c r="AH138" t="s">
        <v>161</v>
      </c>
      <c r="AI138" t="s">
        <v>161</v>
      </c>
      <c r="AJ138" t="s">
        <v>446</v>
      </c>
      <c r="AK138" t="s">
        <v>772</v>
      </c>
      <c r="AL138" t="s">
        <v>24</v>
      </c>
      <c r="AM138" t="s">
        <v>161</v>
      </c>
      <c r="AN138" t="s">
        <v>161</v>
      </c>
      <c r="AO138" t="s">
        <v>161</v>
      </c>
      <c r="AP138" t="s">
        <v>161</v>
      </c>
      <c r="AQ138" t="s">
        <v>161</v>
      </c>
      <c r="AR138" t="s">
        <v>161</v>
      </c>
      <c r="AS138" t="s">
        <v>161</v>
      </c>
      <c r="AT138" t="s">
        <v>161</v>
      </c>
      <c r="AU138" t="s">
        <v>161</v>
      </c>
      <c r="AV138" t="s">
        <v>161</v>
      </c>
      <c r="AW138" t="s">
        <v>1351</v>
      </c>
      <c r="AX138" t="s">
        <v>161</v>
      </c>
      <c r="AY138" t="s">
        <v>161</v>
      </c>
      <c r="AZ138" t="s">
        <v>161</v>
      </c>
      <c r="BA138" t="s">
        <v>161</v>
      </c>
    </row>
    <row r="139" spans="1:53" hidden="1" x14ac:dyDescent="0.25">
      <c r="A139">
        <v>23537018</v>
      </c>
      <c r="B139">
        <f>VLOOKUP(A139,BASE!A:A,1,0)</f>
        <v>23537018</v>
      </c>
      <c r="C139">
        <v>1</v>
      </c>
      <c r="D139">
        <v>1</v>
      </c>
      <c r="E139" t="s">
        <v>1352</v>
      </c>
      <c r="F139" t="s">
        <v>433</v>
      </c>
      <c r="G139" t="s">
        <v>649</v>
      </c>
      <c r="H139" t="s">
        <v>460</v>
      </c>
      <c r="I139" t="s">
        <v>460</v>
      </c>
      <c r="J139" t="s">
        <v>161</v>
      </c>
      <c r="K139" t="s">
        <v>161</v>
      </c>
      <c r="L139" t="s">
        <v>435</v>
      </c>
      <c r="M139" t="s">
        <v>161</v>
      </c>
      <c r="N139" t="s">
        <v>436</v>
      </c>
      <c r="O139" s="23">
        <v>45911.542407407411</v>
      </c>
      <c r="P139" t="s">
        <v>161</v>
      </c>
      <c r="Q139" s="24">
        <v>45911</v>
      </c>
      <c r="R139" s="25">
        <v>0</v>
      </c>
      <c r="S139" s="23">
        <v>45911.542442129627</v>
      </c>
      <c r="T139" t="s">
        <v>1813</v>
      </c>
      <c r="U139" t="s">
        <v>437</v>
      </c>
      <c r="V139">
        <v>71372355</v>
      </c>
      <c r="W139" t="s">
        <v>650</v>
      </c>
      <c r="X139" t="s">
        <v>161</v>
      </c>
      <c r="Y139" t="s">
        <v>161</v>
      </c>
      <c r="Z139" t="s">
        <v>161</v>
      </c>
      <c r="AA139" t="s">
        <v>161</v>
      </c>
      <c r="AB139" t="s">
        <v>161</v>
      </c>
      <c r="AC139">
        <v>3226396646</v>
      </c>
      <c r="AD139" t="s">
        <v>440</v>
      </c>
      <c r="AE139" t="s">
        <v>163</v>
      </c>
      <c r="AF139">
        <v>3</v>
      </c>
      <c r="AG139" t="s">
        <v>161</v>
      </c>
      <c r="AH139" t="s">
        <v>161</v>
      </c>
      <c r="AI139" t="s">
        <v>161</v>
      </c>
      <c r="AJ139" t="s">
        <v>446</v>
      </c>
      <c r="AK139" t="s">
        <v>651</v>
      </c>
      <c r="AL139" t="s">
        <v>24</v>
      </c>
      <c r="AM139" t="s">
        <v>161</v>
      </c>
      <c r="AN139" t="s">
        <v>161</v>
      </c>
      <c r="AO139" t="s">
        <v>161</v>
      </c>
      <c r="AP139" t="s">
        <v>161</v>
      </c>
      <c r="AQ139" t="s">
        <v>161</v>
      </c>
      <c r="AR139" t="s">
        <v>161</v>
      </c>
      <c r="AS139" t="s">
        <v>161</v>
      </c>
      <c r="AT139" t="s">
        <v>161</v>
      </c>
      <c r="AU139" t="s">
        <v>161</v>
      </c>
      <c r="AV139" t="s">
        <v>161</v>
      </c>
      <c r="AW139" t="s">
        <v>1353</v>
      </c>
      <c r="AX139" t="s">
        <v>161</v>
      </c>
      <c r="AY139" t="s">
        <v>161</v>
      </c>
      <c r="AZ139" t="s">
        <v>161</v>
      </c>
      <c r="BA139" t="s">
        <v>161</v>
      </c>
    </row>
    <row r="140" spans="1:53" hidden="1" x14ac:dyDescent="0.25">
      <c r="A140">
        <v>23541189</v>
      </c>
      <c r="B140">
        <f>VLOOKUP(A140,BASE!A:A,1,0)</f>
        <v>23541189</v>
      </c>
      <c r="C140">
        <v>1</v>
      </c>
      <c r="D140">
        <v>1</v>
      </c>
      <c r="E140" t="s">
        <v>1354</v>
      </c>
      <c r="F140" t="s">
        <v>433</v>
      </c>
      <c r="G140" t="s">
        <v>979</v>
      </c>
      <c r="H140" t="s">
        <v>460</v>
      </c>
      <c r="I140" t="s">
        <v>460</v>
      </c>
      <c r="J140" t="s">
        <v>161</v>
      </c>
      <c r="K140" t="s">
        <v>161</v>
      </c>
      <c r="L140" t="s">
        <v>435</v>
      </c>
      <c r="M140" t="s">
        <v>161</v>
      </c>
      <c r="N140" t="s">
        <v>436</v>
      </c>
      <c r="O140" s="23">
        <v>45917.328622685185</v>
      </c>
      <c r="P140" t="s">
        <v>161</v>
      </c>
      <c r="Q140" s="24">
        <v>45917</v>
      </c>
      <c r="R140" s="25">
        <v>0</v>
      </c>
      <c r="S140" s="23">
        <v>45917.328668981485</v>
      </c>
      <c r="T140" t="s">
        <v>1468</v>
      </c>
      <c r="U140" t="s">
        <v>437</v>
      </c>
      <c r="V140">
        <v>1017209699</v>
      </c>
      <c r="W140" t="s">
        <v>980</v>
      </c>
      <c r="X140" t="s">
        <v>161</v>
      </c>
      <c r="Y140" t="s">
        <v>161</v>
      </c>
      <c r="Z140" t="s">
        <v>161</v>
      </c>
      <c r="AA140" t="s">
        <v>161</v>
      </c>
      <c r="AB140" t="s">
        <v>161</v>
      </c>
      <c r="AC140">
        <v>3104200871</v>
      </c>
      <c r="AD140" t="s">
        <v>440</v>
      </c>
      <c r="AE140" t="s">
        <v>163</v>
      </c>
      <c r="AF140">
        <v>2</v>
      </c>
      <c r="AG140" t="s">
        <v>161</v>
      </c>
      <c r="AH140" t="s">
        <v>161</v>
      </c>
      <c r="AI140" t="s">
        <v>161</v>
      </c>
      <c r="AJ140" t="s">
        <v>446</v>
      </c>
      <c r="AK140" t="s">
        <v>981</v>
      </c>
      <c r="AL140" t="s">
        <v>24</v>
      </c>
      <c r="AM140" t="s">
        <v>161</v>
      </c>
      <c r="AN140" t="s">
        <v>161</v>
      </c>
      <c r="AO140" t="s">
        <v>161</v>
      </c>
      <c r="AP140" t="s">
        <v>161</v>
      </c>
      <c r="AQ140" t="s">
        <v>161</v>
      </c>
      <c r="AR140" t="s">
        <v>161</v>
      </c>
      <c r="AS140" t="s">
        <v>161</v>
      </c>
      <c r="AT140" t="s">
        <v>161</v>
      </c>
      <c r="AU140" t="s">
        <v>161</v>
      </c>
      <c r="AV140" t="s">
        <v>161</v>
      </c>
      <c r="AW140" t="s">
        <v>1355</v>
      </c>
      <c r="AX140" t="s">
        <v>161</v>
      </c>
      <c r="AY140" t="s">
        <v>161</v>
      </c>
      <c r="AZ140" t="s">
        <v>161</v>
      </c>
      <c r="BA140" t="s">
        <v>161</v>
      </c>
    </row>
    <row r="141" spans="1:53" hidden="1" x14ac:dyDescent="0.25">
      <c r="A141">
        <v>23541525</v>
      </c>
      <c r="B141">
        <f>VLOOKUP(A141,BASE!A:A,1,0)</f>
        <v>23541525</v>
      </c>
      <c r="C141">
        <v>1</v>
      </c>
      <c r="D141">
        <v>1</v>
      </c>
      <c r="E141" t="s">
        <v>1356</v>
      </c>
      <c r="F141" t="s">
        <v>433</v>
      </c>
      <c r="G141" t="s">
        <v>982</v>
      </c>
      <c r="H141" t="s">
        <v>460</v>
      </c>
      <c r="I141" t="s">
        <v>460</v>
      </c>
      <c r="J141" t="s">
        <v>161</v>
      </c>
      <c r="K141" t="s">
        <v>161</v>
      </c>
      <c r="L141" t="s">
        <v>435</v>
      </c>
      <c r="M141" t="s">
        <v>161</v>
      </c>
      <c r="N141" t="s">
        <v>436</v>
      </c>
      <c r="O141" s="23">
        <v>45917.490601851852</v>
      </c>
      <c r="P141" t="s">
        <v>161</v>
      </c>
      <c r="Q141" s="24">
        <v>45917</v>
      </c>
      <c r="R141" s="25">
        <v>0</v>
      </c>
      <c r="S141" s="23">
        <v>45917.490636574075</v>
      </c>
      <c r="T141" t="s">
        <v>1656</v>
      </c>
      <c r="U141" t="s">
        <v>161</v>
      </c>
      <c r="V141">
        <v>890102513</v>
      </c>
      <c r="W141" t="s">
        <v>161</v>
      </c>
      <c r="X141">
        <v>5113107</v>
      </c>
      <c r="Y141" t="s">
        <v>1343</v>
      </c>
      <c r="Z141" t="s">
        <v>1344</v>
      </c>
      <c r="AA141" t="s">
        <v>1345</v>
      </c>
      <c r="AB141" t="s">
        <v>161</v>
      </c>
      <c r="AC141">
        <v>3154135091</v>
      </c>
      <c r="AD141" t="s">
        <v>440</v>
      </c>
      <c r="AE141" t="s">
        <v>163</v>
      </c>
      <c r="AF141">
        <v>1</v>
      </c>
      <c r="AG141" t="s">
        <v>161</v>
      </c>
      <c r="AH141" t="s">
        <v>161</v>
      </c>
      <c r="AI141" t="s">
        <v>161</v>
      </c>
      <c r="AJ141" t="s">
        <v>464</v>
      </c>
      <c r="AK141" t="s">
        <v>983</v>
      </c>
      <c r="AL141" t="s">
        <v>24</v>
      </c>
      <c r="AM141" t="s">
        <v>161</v>
      </c>
      <c r="AN141" t="s">
        <v>161</v>
      </c>
      <c r="AO141" t="s">
        <v>161</v>
      </c>
      <c r="AP141" t="s">
        <v>161</v>
      </c>
      <c r="AQ141" t="s">
        <v>161</v>
      </c>
      <c r="AR141" t="s">
        <v>161</v>
      </c>
      <c r="AS141" t="s">
        <v>161</v>
      </c>
      <c r="AT141" t="s">
        <v>161</v>
      </c>
      <c r="AU141" t="s">
        <v>161</v>
      </c>
      <c r="AV141" t="s">
        <v>161</v>
      </c>
      <c r="AW141" t="s">
        <v>1357</v>
      </c>
      <c r="AX141" t="s">
        <v>161</v>
      </c>
      <c r="AY141" t="s">
        <v>161</v>
      </c>
      <c r="AZ141" t="s">
        <v>161</v>
      </c>
      <c r="BA141" t="s">
        <v>161</v>
      </c>
    </row>
    <row r="142" spans="1:53" hidden="1" x14ac:dyDescent="0.25">
      <c r="A142">
        <v>23545791</v>
      </c>
      <c r="B142">
        <f>VLOOKUP(A142,BASE!A:A,1,0)</f>
        <v>23545791</v>
      </c>
      <c r="C142">
        <v>1</v>
      </c>
      <c r="D142">
        <v>1</v>
      </c>
      <c r="E142" t="s">
        <v>1644</v>
      </c>
      <c r="F142" t="s">
        <v>433</v>
      </c>
      <c r="G142" t="s">
        <v>1645</v>
      </c>
      <c r="H142" t="s">
        <v>460</v>
      </c>
      <c r="I142" t="s">
        <v>460</v>
      </c>
      <c r="J142" t="s">
        <v>161</v>
      </c>
      <c r="K142" t="s">
        <v>161</v>
      </c>
      <c r="L142" t="s">
        <v>435</v>
      </c>
      <c r="M142" t="s">
        <v>161</v>
      </c>
      <c r="N142" t="s">
        <v>436</v>
      </c>
      <c r="O142" s="23">
        <v>45922.566435185188</v>
      </c>
      <c r="P142" t="s">
        <v>161</v>
      </c>
      <c r="Q142" s="24">
        <v>45922</v>
      </c>
      <c r="R142" s="25">
        <v>0</v>
      </c>
      <c r="S142" s="23">
        <v>45922.566458333335</v>
      </c>
      <c r="T142" t="s">
        <v>1636</v>
      </c>
      <c r="U142" t="s">
        <v>437</v>
      </c>
      <c r="V142">
        <v>1037575804</v>
      </c>
      <c r="W142" t="s">
        <v>1646</v>
      </c>
      <c r="X142" t="s">
        <v>161</v>
      </c>
      <c r="Y142" t="s">
        <v>161</v>
      </c>
      <c r="Z142" t="s">
        <v>161</v>
      </c>
      <c r="AA142" t="s">
        <v>161</v>
      </c>
      <c r="AB142" t="s">
        <v>161</v>
      </c>
      <c r="AC142">
        <v>3215202060</v>
      </c>
      <c r="AD142" t="s">
        <v>440</v>
      </c>
      <c r="AE142" t="s">
        <v>163</v>
      </c>
      <c r="AF142">
        <v>2</v>
      </c>
      <c r="AG142" t="s">
        <v>161</v>
      </c>
      <c r="AH142" t="s">
        <v>161</v>
      </c>
      <c r="AI142" t="s">
        <v>161</v>
      </c>
      <c r="AJ142" t="s">
        <v>446</v>
      </c>
      <c r="AK142" t="s">
        <v>1647</v>
      </c>
      <c r="AL142" t="s">
        <v>24</v>
      </c>
      <c r="AM142" t="s">
        <v>161</v>
      </c>
      <c r="AN142" t="s">
        <v>161</v>
      </c>
      <c r="AO142" t="s">
        <v>161</v>
      </c>
      <c r="AP142" t="s">
        <v>161</v>
      </c>
      <c r="AQ142" t="s">
        <v>161</v>
      </c>
      <c r="AR142" t="s">
        <v>161</v>
      </c>
      <c r="AS142" t="s">
        <v>161</v>
      </c>
      <c r="AT142" t="s">
        <v>161</v>
      </c>
      <c r="AU142" t="s">
        <v>161</v>
      </c>
      <c r="AV142" t="s">
        <v>161</v>
      </c>
      <c r="AW142" t="s">
        <v>1648</v>
      </c>
      <c r="AX142" t="s">
        <v>161</v>
      </c>
      <c r="AY142" t="s">
        <v>161</v>
      </c>
      <c r="AZ142" t="s">
        <v>161</v>
      </c>
      <c r="BA142" t="s">
        <v>161</v>
      </c>
    </row>
    <row r="143" spans="1:53" hidden="1" x14ac:dyDescent="0.25">
      <c r="A143">
        <v>23538565</v>
      </c>
      <c r="B143">
        <f>VLOOKUP(A143,BASE!A:A,1,0)</f>
        <v>23538565</v>
      </c>
      <c r="C143">
        <v>1</v>
      </c>
      <c r="D143">
        <v>1</v>
      </c>
      <c r="E143" t="s">
        <v>1358</v>
      </c>
      <c r="F143" t="s">
        <v>433</v>
      </c>
      <c r="G143" t="s">
        <v>773</v>
      </c>
      <c r="H143" t="s">
        <v>460</v>
      </c>
      <c r="I143" t="s">
        <v>460</v>
      </c>
      <c r="J143" t="s">
        <v>161</v>
      </c>
      <c r="K143" t="s">
        <v>161</v>
      </c>
      <c r="L143" t="s">
        <v>435</v>
      </c>
      <c r="M143" t="s">
        <v>161</v>
      </c>
      <c r="N143" t="s">
        <v>436</v>
      </c>
      <c r="O143" s="23">
        <v>45913.547129629631</v>
      </c>
      <c r="P143" t="s">
        <v>161</v>
      </c>
      <c r="Q143" s="24">
        <v>45915</v>
      </c>
      <c r="R143" s="25">
        <v>0</v>
      </c>
      <c r="S143" s="23">
        <v>45913.547152777777</v>
      </c>
      <c r="T143" t="s">
        <v>1814</v>
      </c>
      <c r="U143" t="s">
        <v>437</v>
      </c>
      <c r="V143">
        <v>21500494</v>
      </c>
      <c r="W143" t="s">
        <v>774</v>
      </c>
      <c r="X143">
        <v>5799331</v>
      </c>
      <c r="Y143" t="s">
        <v>1359</v>
      </c>
      <c r="Z143" t="s">
        <v>161</v>
      </c>
      <c r="AA143" t="s">
        <v>161</v>
      </c>
      <c r="AB143">
        <v>5799331</v>
      </c>
      <c r="AC143">
        <v>3216635814</v>
      </c>
      <c r="AD143" t="s">
        <v>440</v>
      </c>
      <c r="AE143" t="s">
        <v>163</v>
      </c>
      <c r="AF143">
        <v>2</v>
      </c>
      <c r="AG143" t="s">
        <v>161</v>
      </c>
      <c r="AH143" t="s">
        <v>161</v>
      </c>
      <c r="AI143" t="s">
        <v>161</v>
      </c>
      <c r="AJ143" t="s">
        <v>446</v>
      </c>
      <c r="AK143" t="s">
        <v>775</v>
      </c>
      <c r="AL143" t="s">
        <v>24</v>
      </c>
      <c r="AM143" t="s">
        <v>161</v>
      </c>
      <c r="AN143" t="s">
        <v>161</v>
      </c>
      <c r="AO143" t="s">
        <v>161</v>
      </c>
      <c r="AP143" t="s">
        <v>161</v>
      </c>
      <c r="AQ143" t="s">
        <v>161</v>
      </c>
      <c r="AR143" t="s">
        <v>161</v>
      </c>
      <c r="AS143" t="s">
        <v>161</v>
      </c>
      <c r="AT143" t="s">
        <v>161</v>
      </c>
      <c r="AU143" t="s">
        <v>161</v>
      </c>
      <c r="AV143" t="s">
        <v>161</v>
      </c>
      <c r="AW143" t="s">
        <v>1360</v>
      </c>
      <c r="AX143" t="s">
        <v>161</v>
      </c>
      <c r="AY143" t="s">
        <v>161</v>
      </c>
      <c r="AZ143" t="s">
        <v>161</v>
      </c>
      <c r="BA143" t="s">
        <v>161</v>
      </c>
    </row>
    <row r="144" spans="1:53" hidden="1" x14ac:dyDescent="0.25">
      <c r="A144">
        <v>23534009</v>
      </c>
      <c r="B144">
        <f>VLOOKUP(A144,BASE!A:A,1,0)</f>
        <v>23534009</v>
      </c>
      <c r="C144">
        <v>1</v>
      </c>
      <c r="D144">
        <v>1</v>
      </c>
      <c r="E144" t="s">
        <v>1361</v>
      </c>
      <c r="F144" t="s">
        <v>433</v>
      </c>
      <c r="G144" t="s">
        <v>498</v>
      </c>
      <c r="H144" t="s">
        <v>460</v>
      </c>
      <c r="I144" t="s">
        <v>460</v>
      </c>
      <c r="J144" t="s">
        <v>161</v>
      </c>
      <c r="K144" t="s">
        <v>161</v>
      </c>
      <c r="L144" t="s">
        <v>435</v>
      </c>
      <c r="M144" t="s">
        <v>161</v>
      </c>
      <c r="N144" t="s">
        <v>436</v>
      </c>
      <c r="O144" s="23">
        <v>45908.666990740741</v>
      </c>
      <c r="P144" t="s">
        <v>161</v>
      </c>
      <c r="Q144" s="24">
        <v>45909</v>
      </c>
      <c r="R144" s="25">
        <v>0</v>
      </c>
      <c r="S144" s="23">
        <v>45908.667013888888</v>
      </c>
      <c r="T144" t="s">
        <v>1815</v>
      </c>
      <c r="U144" t="s">
        <v>437</v>
      </c>
      <c r="V144">
        <v>16711453</v>
      </c>
      <c r="W144" t="s">
        <v>499</v>
      </c>
      <c r="X144" t="s">
        <v>161</v>
      </c>
      <c r="Y144" t="s">
        <v>161</v>
      </c>
      <c r="Z144" t="s">
        <v>161</v>
      </c>
      <c r="AA144" t="s">
        <v>161</v>
      </c>
      <c r="AB144" t="s">
        <v>161</v>
      </c>
      <c r="AC144">
        <v>3124108927</v>
      </c>
      <c r="AD144" t="s">
        <v>440</v>
      </c>
      <c r="AE144" t="s">
        <v>163</v>
      </c>
      <c r="AF144">
        <v>1</v>
      </c>
      <c r="AG144" t="s">
        <v>161</v>
      </c>
      <c r="AH144" t="s">
        <v>161</v>
      </c>
      <c r="AI144" t="s">
        <v>161</v>
      </c>
      <c r="AJ144" t="s">
        <v>446</v>
      </c>
      <c r="AK144" t="s">
        <v>500</v>
      </c>
      <c r="AL144" t="s">
        <v>24</v>
      </c>
      <c r="AM144" t="s">
        <v>161</v>
      </c>
      <c r="AN144" t="s">
        <v>161</v>
      </c>
      <c r="AO144" t="s">
        <v>161</v>
      </c>
      <c r="AP144" t="s">
        <v>161</v>
      </c>
      <c r="AQ144" t="s">
        <v>161</v>
      </c>
      <c r="AR144" t="s">
        <v>161</v>
      </c>
      <c r="AS144" t="s">
        <v>161</v>
      </c>
      <c r="AT144" t="s">
        <v>442</v>
      </c>
      <c r="AU144" t="s">
        <v>443</v>
      </c>
      <c r="AV144" t="s">
        <v>444</v>
      </c>
      <c r="AW144" t="s">
        <v>1362</v>
      </c>
      <c r="AX144" t="s">
        <v>161</v>
      </c>
      <c r="AY144" t="s">
        <v>161</v>
      </c>
      <c r="AZ144" t="s">
        <v>161</v>
      </c>
      <c r="BA144" t="s">
        <v>161</v>
      </c>
    </row>
    <row r="145" spans="1:53" hidden="1" x14ac:dyDescent="0.25">
      <c r="A145">
        <v>23537267</v>
      </c>
      <c r="B145">
        <f>VLOOKUP(A145,BASE!A:A,1,0)</f>
        <v>23537267</v>
      </c>
      <c r="C145">
        <v>1</v>
      </c>
      <c r="D145">
        <v>1</v>
      </c>
      <c r="E145" t="s">
        <v>1363</v>
      </c>
      <c r="F145" t="s">
        <v>433</v>
      </c>
      <c r="G145" t="s">
        <v>1364</v>
      </c>
      <c r="H145" t="s">
        <v>460</v>
      </c>
      <c r="I145" t="s">
        <v>460</v>
      </c>
      <c r="J145" t="s">
        <v>161</v>
      </c>
      <c r="K145" t="s">
        <v>161</v>
      </c>
      <c r="L145" t="s">
        <v>435</v>
      </c>
      <c r="M145" t="s">
        <v>161</v>
      </c>
      <c r="N145" t="s">
        <v>436</v>
      </c>
      <c r="O145" s="23">
        <v>45911.678043981483</v>
      </c>
      <c r="P145" t="s">
        <v>161</v>
      </c>
      <c r="Q145" s="24">
        <v>45912</v>
      </c>
      <c r="R145" s="25">
        <v>0</v>
      </c>
      <c r="S145" s="23">
        <v>45911.678078703706</v>
      </c>
      <c r="T145" t="s">
        <v>1816</v>
      </c>
      <c r="U145" t="s">
        <v>437</v>
      </c>
      <c r="V145">
        <v>43493582</v>
      </c>
      <c r="W145" t="s">
        <v>700</v>
      </c>
      <c r="X145">
        <v>4771162</v>
      </c>
      <c r="Y145" t="s">
        <v>161</v>
      </c>
      <c r="Z145" t="s">
        <v>161</v>
      </c>
      <c r="AA145" t="s">
        <v>161</v>
      </c>
      <c r="AB145">
        <v>4771162</v>
      </c>
      <c r="AC145">
        <v>3148792981</v>
      </c>
      <c r="AD145" t="s">
        <v>440</v>
      </c>
      <c r="AE145" t="s">
        <v>163</v>
      </c>
      <c r="AF145">
        <v>2</v>
      </c>
      <c r="AG145" t="s">
        <v>161</v>
      </c>
      <c r="AH145" t="s">
        <v>161</v>
      </c>
      <c r="AI145" t="s">
        <v>161</v>
      </c>
      <c r="AJ145" t="s">
        <v>446</v>
      </c>
      <c r="AK145" t="s">
        <v>701</v>
      </c>
      <c r="AL145" t="s">
        <v>24</v>
      </c>
      <c r="AM145" t="s">
        <v>161</v>
      </c>
      <c r="AN145" t="s">
        <v>161</v>
      </c>
      <c r="AO145" t="s">
        <v>161</v>
      </c>
      <c r="AP145" t="s">
        <v>161</v>
      </c>
      <c r="AQ145" t="s">
        <v>161</v>
      </c>
      <c r="AR145" t="s">
        <v>161</v>
      </c>
      <c r="AS145" t="s">
        <v>161</v>
      </c>
      <c r="AT145" t="s">
        <v>442</v>
      </c>
      <c r="AU145" t="s">
        <v>443</v>
      </c>
      <c r="AV145" t="s">
        <v>444</v>
      </c>
      <c r="AW145" t="s">
        <v>1365</v>
      </c>
      <c r="AX145" t="s">
        <v>161</v>
      </c>
      <c r="AY145" t="s">
        <v>161</v>
      </c>
      <c r="AZ145" t="s">
        <v>161</v>
      </c>
      <c r="BA145" t="s">
        <v>161</v>
      </c>
    </row>
    <row r="146" spans="1:53" x14ac:dyDescent="0.25">
      <c r="A146">
        <v>23545996</v>
      </c>
      <c r="B146">
        <f>VLOOKUP(A146,BASE!A:A,1,0)</f>
        <v>23545996</v>
      </c>
      <c r="C146">
        <v>1</v>
      </c>
      <c r="D146">
        <v>1</v>
      </c>
      <c r="E146" t="s">
        <v>1817</v>
      </c>
      <c r="F146" t="s">
        <v>433</v>
      </c>
      <c r="G146" t="s">
        <v>1818</v>
      </c>
      <c r="H146" t="s">
        <v>460</v>
      </c>
      <c r="I146" t="s">
        <v>460</v>
      </c>
      <c r="J146" t="s">
        <v>161</v>
      </c>
      <c r="K146" t="s">
        <v>161</v>
      </c>
      <c r="L146" t="s">
        <v>435</v>
      </c>
      <c r="M146" t="s">
        <v>161</v>
      </c>
      <c r="N146" t="s">
        <v>436</v>
      </c>
      <c r="O146" s="23">
        <v>45922.651250000003</v>
      </c>
      <c r="P146" t="s">
        <v>161</v>
      </c>
      <c r="Q146" s="24">
        <v>45923</v>
      </c>
      <c r="R146" s="25">
        <v>0</v>
      </c>
      <c r="S146" s="23">
        <v>45922.651284722226</v>
      </c>
      <c r="T146" t="s">
        <v>1819</v>
      </c>
      <c r="U146" t="s">
        <v>437</v>
      </c>
      <c r="V146">
        <v>43573900</v>
      </c>
      <c r="W146" t="s">
        <v>1820</v>
      </c>
      <c r="X146" t="s">
        <v>161</v>
      </c>
      <c r="Y146" t="s">
        <v>161</v>
      </c>
      <c r="Z146" t="s">
        <v>161</v>
      </c>
      <c r="AA146" t="s">
        <v>161</v>
      </c>
      <c r="AB146" t="s">
        <v>161</v>
      </c>
      <c r="AC146">
        <v>3225866906</v>
      </c>
      <c r="AD146" t="s">
        <v>440</v>
      </c>
      <c r="AE146" t="s">
        <v>163</v>
      </c>
      <c r="AF146">
        <v>2</v>
      </c>
      <c r="AG146" t="s">
        <v>161</v>
      </c>
      <c r="AH146" t="s">
        <v>161</v>
      </c>
      <c r="AI146" t="s">
        <v>161</v>
      </c>
      <c r="AJ146" t="s">
        <v>446</v>
      </c>
      <c r="AK146" t="s">
        <v>1821</v>
      </c>
      <c r="AL146" t="s">
        <v>244</v>
      </c>
      <c r="AM146" t="s">
        <v>161</v>
      </c>
      <c r="AN146" t="s">
        <v>161</v>
      </c>
      <c r="AO146" t="s">
        <v>161</v>
      </c>
      <c r="AP146" t="s">
        <v>161</v>
      </c>
      <c r="AQ146" t="s">
        <v>161</v>
      </c>
      <c r="AR146" t="s">
        <v>161</v>
      </c>
      <c r="AS146" t="s">
        <v>161</v>
      </c>
      <c r="AT146" t="s">
        <v>161</v>
      </c>
      <c r="AU146" t="s">
        <v>161</v>
      </c>
      <c r="AV146" t="s">
        <v>161</v>
      </c>
      <c r="AW146" t="s">
        <v>1822</v>
      </c>
      <c r="AX146" t="s">
        <v>161</v>
      </c>
      <c r="AY146" t="s">
        <v>161</v>
      </c>
      <c r="AZ146" t="s">
        <v>161</v>
      </c>
      <c r="BA146" t="s">
        <v>161</v>
      </c>
    </row>
    <row r="147" spans="1:53" hidden="1" x14ac:dyDescent="0.25">
      <c r="A147">
        <v>23535567</v>
      </c>
      <c r="B147">
        <f>VLOOKUP(A147,BASE!A:A,1,0)</f>
        <v>23535567</v>
      </c>
      <c r="C147">
        <v>1</v>
      </c>
      <c r="D147">
        <v>1</v>
      </c>
      <c r="E147" t="s">
        <v>1366</v>
      </c>
      <c r="F147" t="s">
        <v>433</v>
      </c>
      <c r="G147" t="s">
        <v>579</v>
      </c>
      <c r="H147" t="s">
        <v>460</v>
      </c>
      <c r="I147" t="s">
        <v>460</v>
      </c>
      <c r="J147" t="s">
        <v>161</v>
      </c>
      <c r="K147" t="s">
        <v>161</v>
      </c>
      <c r="L147" t="s">
        <v>435</v>
      </c>
      <c r="M147" t="s">
        <v>161</v>
      </c>
      <c r="N147" t="s">
        <v>436</v>
      </c>
      <c r="O147" s="23">
        <v>45910.414201388892</v>
      </c>
      <c r="P147" t="s">
        <v>161</v>
      </c>
      <c r="Q147" s="24">
        <v>45910</v>
      </c>
      <c r="R147" s="25">
        <v>0</v>
      </c>
      <c r="S147" s="23">
        <v>45910.414224537039</v>
      </c>
      <c r="T147" t="s">
        <v>1823</v>
      </c>
      <c r="U147" t="s">
        <v>437</v>
      </c>
      <c r="V147">
        <v>71339224</v>
      </c>
      <c r="W147" t="s">
        <v>580</v>
      </c>
      <c r="X147" t="s">
        <v>161</v>
      </c>
      <c r="Y147" t="s">
        <v>161</v>
      </c>
      <c r="Z147">
        <v>1.2202348E+17</v>
      </c>
      <c r="AA147" t="s">
        <v>1056</v>
      </c>
      <c r="AB147" t="s">
        <v>161</v>
      </c>
      <c r="AC147">
        <v>3168519054</v>
      </c>
      <c r="AD147" t="s">
        <v>440</v>
      </c>
      <c r="AE147" t="s">
        <v>163</v>
      </c>
      <c r="AF147">
        <v>2</v>
      </c>
      <c r="AG147" t="s">
        <v>161</v>
      </c>
      <c r="AH147" t="s">
        <v>161</v>
      </c>
      <c r="AI147" t="s">
        <v>161</v>
      </c>
      <c r="AJ147" t="s">
        <v>446</v>
      </c>
      <c r="AK147" t="s">
        <v>581</v>
      </c>
      <c r="AL147" t="s">
        <v>244</v>
      </c>
      <c r="AM147" t="s">
        <v>161</v>
      </c>
      <c r="AN147" t="s">
        <v>161</v>
      </c>
      <c r="AO147" t="s">
        <v>161</v>
      </c>
      <c r="AP147" t="s">
        <v>161</v>
      </c>
      <c r="AQ147" t="s">
        <v>161</v>
      </c>
      <c r="AR147" t="s">
        <v>161</v>
      </c>
      <c r="AS147" t="s">
        <v>161</v>
      </c>
      <c r="AT147" t="s">
        <v>161</v>
      </c>
      <c r="AU147" t="s">
        <v>161</v>
      </c>
      <c r="AV147" t="s">
        <v>161</v>
      </c>
      <c r="AW147" t="s">
        <v>1367</v>
      </c>
      <c r="AX147" t="s">
        <v>161</v>
      </c>
      <c r="AY147" t="s">
        <v>161</v>
      </c>
      <c r="AZ147" t="s">
        <v>161</v>
      </c>
      <c r="BA147" t="s">
        <v>161</v>
      </c>
    </row>
    <row r="148" spans="1:53" hidden="1" x14ac:dyDescent="0.25">
      <c r="A148">
        <v>23535597</v>
      </c>
      <c r="B148">
        <f>VLOOKUP(A148,BASE!A:A,1,0)</f>
        <v>23535597</v>
      </c>
      <c r="C148">
        <v>1</v>
      </c>
      <c r="D148">
        <v>1</v>
      </c>
      <c r="E148" t="s">
        <v>1368</v>
      </c>
      <c r="F148" t="s">
        <v>433</v>
      </c>
      <c r="G148" t="s">
        <v>582</v>
      </c>
      <c r="H148" t="s">
        <v>460</v>
      </c>
      <c r="I148" t="s">
        <v>460</v>
      </c>
      <c r="J148" t="s">
        <v>161</v>
      </c>
      <c r="K148" t="s">
        <v>161</v>
      </c>
      <c r="L148" t="s">
        <v>435</v>
      </c>
      <c r="M148" t="s">
        <v>161</v>
      </c>
      <c r="N148" t="s">
        <v>436</v>
      </c>
      <c r="O148" s="23">
        <v>45910.42864583333</v>
      </c>
      <c r="P148" t="s">
        <v>161</v>
      </c>
      <c r="Q148" s="24">
        <v>45910</v>
      </c>
      <c r="R148" s="25">
        <v>0</v>
      </c>
      <c r="S148" s="23">
        <v>45910.428668981483</v>
      </c>
      <c r="T148" t="s">
        <v>1824</v>
      </c>
      <c r="U148" t="s">
        <v>437</v>
      </c>
      <c r="V148">
        <v>8286697</v>
      </c>
      <c r="W148" t="s">
        <v>583</v>
      </c>
      <c r="X148" t="s">
        <v>161</v>
      </c>
      <c r="Y148" t="s">
        <v>1369</v>
      </c>
      <c r="Z148" t="s">
        <v>161</v>
      </c>
      <c r="AA148" t="s">
        <v>161</v>
      </c>
      <c r="AB148" t="s">
        <v>161</v>
      </c>
      <c r="AC148">
        <v>3235202181</v>
      </c>
      <c r="AD148" t="s">
        <v>440</v>
      </c>
      <c r="AE148" t="s">
        <v>163</v>
      </c>
      <c r="AF148">
        <v>3</v>
      </c>
      <c r="AG148" t="s">
        <v>161</v>
      </c>
      <c r="AH148" t="s">
        <v>161</v>
      </c>
      <c r="AI148" t="s">
        <v>161</v>
      </c>
      <c r="AJ148" t="s">
        <v>446</v>
      </c>
      <c r="AK148" t="s">
        <v>584</v>
      </c>
      <c r="AL148" t="s">
        <v>244</v>
      </c>
      <c r="AM148" t="s">
        <v>161</v>
      </c>
      <c r="AN148" t="s">
        <v>161</v>
      </c>
      <c r="AO148" t="s">
        <v>161</v>
      </c>
      <c r="AP148" t="s">
        <v>161</v>
      </c>
      <c r="AQ148" t="s">
        <v>161</v>
      </c>
      <c r="AR148" t="s">
        <v>161</v>
      </c>
      <c r="AS148" t="s">
        <v>161</v>
      </c>
      <c r="AT148" t="s">
        <v>442</v>
      </c>
      <c r="AU148" t="s">
        <v>443</v>
      </c>
      <c r="AV148" t="s">
        <v>444</v>
      </c>
      <c r="AW148" t="s">
        <v>1370</v>
      </c>
      <c r="AX148" t="s">
        <v>161</v>
      </c>
      <c r="AY148" t="s">
        <v>161</v>
      </c>
      <c r="AZ148" t="s">
        <v>161</v>
      </c>
      <c r="BA148" t="s">
        <v>161</v>
      </c>
    </row>
    <row r="149" spans="1:53" hidden="1" x14ac:dyDescent="0.25">
      <c r="A149">
        <v>23541560</v>
      </c>
      <c r="B149">
        <f>VLOOKUP(A149,BASE!A:A,1,0)</f>
        <v>23541560</v>
      </c>
      <c r="C149">
        <v>1</v>
      </c>
      <c r="D149">
        <v>1</v>
      </c>
      <c r="E149" t="s">
        <v>1544</v>
      </c>
      <c r="F149" t="s">
        <v>433</v>
      </c>
      <c r="G149" t="s">
        <v>1545</v>
      </c>
      <c r="H149" t="s">
        <v>460</v>
      </c>
      <c r="I149" t="s">
        <v>460</v>
      </c>
      <c r="J149" t="s">
        <v>161</v>
      </c>
      <c r="K149" t="s">
        <v>161</v>
      </c>
      <c r="L149" t="s">
        <v>435</v>
      </c>
      <c r="M149" t="s">
        <v>161</v>
      </c>
      <c r="N149" t="s">
        <v>436</v>
      </c>
      <c r="O149" s="23">
        <v>45917.517094907409</v>
      </c>
      <c r="P149" t="s">
        <v>161</v>
      </c>
      <c r="Q149" s="24">
        <v>45918</v>
      </c>
      <c r="R149" s="25">
        <v>0</v>
      </c>
      <c r="S149" s="23">
        <v>45917.517129629632</v>
      </c>
      <c r="T149" t="s">
        <v>1600</v>
      </c>
      <c r="U149" t="s">
        <v>437</v>
      </c>
      <c r="V149">
        <v>43040821</v>
      </c>
      <c r="W149" t="s">
        <v>1546</v>
      </c>
      <c r="X149" t="s">
        <v>161</v>
      </c>
      <c r="Y149" t="s">
        <v>161</v>
      </c>
      <c r="Z149" t="s">
        <v>161</v>
      </c>
      <c r="AA149" t="s">
        <v>161</v>
      </c>
      <c r="AB149">
        <v>3379927</v>
      </c>
      <c r="AC149">
        <v>3116547869</v>
      </c>
      <c r="AD149" t="s">
        <v>440</v>
      </c>
      <c r="AE149" t="s">
        <v>163</v>
      </c>
      <c r="AF149">
        <v>2</v>
      </c>
      <c r="AG149" t="s">
        <v>161</v>
      </c>
      <c r="AH149" t="s">
        <v>161</v>
      </c>
      <c r="AI149" t="s">
        <v>161</v>
      </c>
      <c r="AJ149" t="s">
        <v>446</v>
      </c>
      <c r="AK149" t="s">
        <v>1547</v>
      </c>
      <c r="AL149" t="s">
        <v>244</v>
      </c>
      <c r="AM149" t="s">
        <v>161</v>
      </c>
      <c r="AN149" t="s">
        <v>161</v>
      </c>
      <c r="AO149" t="s">
        <v>161</v>
      </c>
      <c r="AP149" t="s">
        <v>161</v>
      </c>
      <c r="AQ149" t="s">
        <v>161</v>
      </c>
      <c r="AR149" t="s">
        <v>161</v>
      </c>
      <c r="AS149" t="s">
        <v>161</v>
      </c>
      <c r="AT149" t="s">
        <v>161</v>
      </c>
      <c r="AU149" t="s">
        <v>161</v>
      </c>
      <c r="AV149" t="s">
        <v>161</v>
      </c>
      <c r="AW149" t="s">
        <v>1548</v>
      </c>
      <c r="AX149" t="s">
        <v>161</v>
      </c>
      <c r="AY149" t="s">
        <v>161</v>
      </c>
      <c r="AZ149" t="s">
        <v>161</v>
      </c>
      <c r="BA149" t="s">
        <v>161</v>
      </c>
    </row>
    <row r="150" spans="1:53" hidden="1" x14ac:dyDescent="0.25">
      <c r="A150">
        <v>23543977</v>
      </c>
      <c r="B150">
        <f>VLOOKUP(A150,BASE!A:A,1,0)</f>
        <v>23543977</v>
      </c>
      <c r="C150">
        <v>1</v>
      </c>
      <c r="D150">
        <v>1</v>
      </c>
      <c r="E150" t="s">
        <v>1650</v>
      </c>
      <c r="F150" t="s">
        <v>433</v>
      </c>
      <c r="G150" t="s">
        <v>875</v>
      </c>
      <c r="H150" t="s">
        <v>454</v>
      </c>
      <c r="I150" t="s">
        <v>454</v>
      </c>
      <c r="J150" t="s">
        <v>161</v>
      </c>
      <c r="K150" t="s">
        <v>161</v>
      </c>
      <c r="L150" t="s">
        <v>435</v>
      </c>
      <c r="M150" t="s">
        <v>161</v>
      </c>
      <c r="N150" t="s">
        <v>436</v>
      </c>
      <c r="O150" s="23">
        <v>45919.723703703705</v>
      </c>
      <c r="P150" t="s">
        <v>161</v>
      </c>
      <c r="Q150" s="24">
        <v>45922</v>
      </c>
      <c r="R150" s="25">
        <v>0</v>
      </c>
      <c r="S150" s="23">
        <v>45919.723726851851</v>
      </c>
      <c r="T150" t="s">
        <v>1628</v>
      </c>
      <c r="U150" t="s">
        <v>437</v>
      </c>
      <c r="V150">
        <v>1088320251</v>
      </c>
      <c r="W150" t="s">
        <v>1651</v>
      </c>
      <c r="X150" t="s">
        <v>161</v>
      </c>
      <c r="Y150" t="s">
        <v>161</v>
      </c>
      <c r="Z150" t="s">
        <v>161</v>
      </c>
      <c r="AA150" t="s">
        <v>161</v>
      </c>
      <c r="AB150" t="s">
        <v>161</v>
      </c>
      <c r="AC150">
        <v>3202817614</v>
      </c>
      <c r="AD150" t="s">
        <v>440</v>
      </c>
      <c r="AE150" t="s">
        <v>163</v>
      </c>
      <c r="AF150">
        <v>4</v>
      </c>
      <c r="AG150" t="s">
        <v>161</v>
      </c>
      <c r="AH150" t="s">
        <v>161</v>
      </c>
      <c r="AI150" t="s">
        <v>161</v>
      </c>
      <c r="AJ150" t="s">
        <v>161</v>
      </c>
      <c r="AK150" t="s">
        <v>1652</v>
      </c>
      <c r="AL150" t="s">
        <v>244</v>
      </c>
      <c r="AM150" t="s">
        <v>161</v>
      </c>
      <c r="AN150" t="s">
        <v>161</v>
      </c>
      <c r="AO150" t="s">
        <v>161</v>
      </c>
      <c r="AP150" t="s">
        <v>161</v>
      </c>
      <c r="AQ150" t="s">
        <v>161</v>
      </c>
      <c r="AR150" t="s">
        <v>161</v>
      </c>
      <c r="AS150" t="s">
        <v>161</v>
      </c>
      <c r="AT150" t="s">
        <v>161</v>
      </c>
      <c r="AU150" t="s">
        <v>161</v>
      </c>
      <c r="AV150" t="s">
        <v>161</v>
      </c>
      <c r="AW150" t="s">
        <v>1371</v>
      </c>
      <c r="AX150" t="s">
        <v>161</v>
      </c>
      <c r="AY150" t="s">
        <v>161</v>
      </c>
      <c r="AZ150" t="s">
        <v>161</v>
      </c>
      <c r="BA150" t="s">
        <v>161</v>
      </c>
    </row>
    <row r="151" spans="1:53" hidden="1" x14ac:dyDescent="0.25">
      <c r="A151">
        <v>23540917</v>
      </c>
      <c r="B151">
        <f>VLOOKUP(A151,BASE!A:A,1,0)</f>
        <v>23540917</v>
      </c>
      <c r="C151">
        <v>1</v>
      </c>
      <c r="D151">
        <v>1</v>
      </c>
      <c r="E151" t="s">
        <v>1372</v>
      </c>
      <c r="F151" t="s">
        <v>433</v>
      </c>
      <c r="G151" t="s">
        <v>984</v>
      </c>
      <c r="H151" t="s">
        <v>454</v>
      </c>
      <c r="I151" t="s">
        <v>454</v>
      </c>
      <c r="J151" t="s">
        <v>161</v>
      </c>
      <c r="K151" t="s">
        <v>161</v>
      </c>
      <c r="L151" t="s">
        <v>435</v>
      </c>
      <c r="M151" t="s">
        <v>161</v>
      </c>
      <c r="N151" t="s">
        <v>436</v>
      </c>
      <c r="O151" s="23">
        <v>45916.609907407408</v>
      </c>
      <c r="P151" t="s">
        <v>161</v>
      </c>
      <c r="Q151" s="24">
        <v>45917</v>
      </c>
      <c r="R151" s="25">
        <v>0</v>
      </c>
      <c r="S151" s="23">
        <v>45916.609942129631</v>
      </c>
      <c r="T151" t="s">
        <v>1825</v>
      </c>
      <c r="U151" t="s">
        <v>437</v>
      </c>
      <c r="V151">
        <v>71791066</v>
      </c>
      <c r="W151" t="s">
        <v>985</v>
      </c>
      <c r="X151" t="s">
        <v>161</v>
      </c>
      <c r="Y151" t="s">
        <v>1373</v>
      </c>
      <c r="Z151" t="s">
        <v>161</v>
      </c>
      <c r="AA151" t="s">
        <v>161</v>
      </c>
      <c r="AB151" t="s">
        <v>161</v>
      </c>
      <c r="AC151">
        <v>3108999467</v>
      </c>
      <c r="AD151" t="s">
        <v>440</v>
      </c>
      <c r="AE151" t="s">
        <v>163</v>
      </c>
      <c r="AF151">
        <v>0</v>
      </c>
      <c r="AG151" t="s">
        <v>161</v>
      </c>
      <c r="AH151" t="s">
        <v>161</v>
      </c>
      <c r="AI151" t="s">
        <v>161</v>
      </c>
      <c r="AJ151" t="s">
        <v>446</v>
      </c>
      <c r="AK151" t="s">
        <v>986</v>
      </c>
      <c r="AL151" t="s">
        <v>244</v>
      </c>
      <c r="AM151" t="s">
        <v>161</v>
      </c>
      <c r="AN151" t="s">
        <v>161</v>
      </c>
      <c r="AO151" t="s">
        <v>161</v>
      </c>
      <c r="AP151" t="s">
        <v>161</v>
      </c>
      <c r="AQ151" t="s">
        <v>161</v>
      </c>
      <c r="AR151" t="s">
        <v>161</v>
      </c>
      <c r="AS151" t="s">
        <v>161</v>
      </c>
      <c r="AT151" t="s">
        <v>442</v>
      </c>
      <c r="AU151" t="s">
        <v>443</v>
      </c>
      <c r="AV151" t="s">
        <v>444</v>
      </c>
      <c r="AW151" t="s">
        <v>1374</v>
      </c>
      <c r="AX151" t="s">
        <v>161</v>
      </c>
      <c r="AY151" t="s">
        <v>161</v>
      </c>
      <c r="AZ151" t="s">
        <v>161</v>
      </c>
      <c r="BA151" t="s">
        <v>161</v>
      </c>
    </row>
    <row r="152" spans="1:53" hidden="1" x14ac:dyDescent="0.25">
      <c r="A152">
        <v>23541024</v>
      </c>
      <c r="B152">
        <f>VLOOKUP(A152,BASE!A:A,1,0)</f>
        <v>23541024</v>
      </c>
      <c r="C152">
        <v>1</v>
      </c>
      <c r="D152">
        <v>1</v>
      </c>
      <c r="E152" t="s">
        <v>1375</v>
      </c>
      <c r="F152" t="s">
        <v>433</v>
      </c>
      <c r="G152" t="s">
        <v>987</v>
      </c>
      <c r="H152" t="s">
        <v>454</v>
      </c>
      <c r="I152" t="s">
        <v>454</v>
      </c>
      <c r="J152" t="s">
        <v>161</v>
      </c>
      <c r="K152" t="s">
        <v>161</v>
      </c>
      <c r="L152" t="s">
        <v>435</v>
      </c>
      <c r="M152" t="s">
        <v>161</v>
      </c>
      <c r="N152" t="s">
        <v>436</v>
      </c>
      <c r="O152" s="23">
        <v>45916.65965277778</v>
      </c>
      <c r="P152" t="s">
        <v>161</v>
      </c>
      <c r="Q152" s="24">
        <v>45917</v>
      </c>
      <c r="R152" s="25">
        <v>0</v>
      </c>
      <c r="S152" s="23">
        <v>45916.659687500003</v>
      </c>
      <c r="T152" t="s">
        <v>1728</v>
      </c>
      <c r="U152" t="s">
        <v>437</v>
      </c>
      <c r="V152">
        <v>1036392955</v>
      </c>
      <c r="W152" t="s">
        <v>988</v>
      </c>
      <c r="X152" t="s">
        <v>161</v>
      </c>
      <c r="Y152" t="s">
        <v>1376</v>
      </c>
      <c r="Z152" t="s">
        <v>161</v>
      </c>
      <c r="AA152" t="s">
        <v>161</v>
      </c>
      <c r="AB152" t="s">
        <v>161</v>
      </c>
      <c r="AC152">
        <v>3215414161</v>
      </c>
      <c r="AD152" t="s">
        <v>440</v>
      </c>
      <c r="AE152" t="s">
        <v>163</v>
      </c>
      <c r="AF152">
        <v>0</v>
      </c>
      <c r="AG152" t="s">
        <v>161</v>
      </c>
      <c r="AH152" t="s">
        <v>161</v>
      </c>
      <c r="AI152" t="s">
        <v>161</v>
      </c>
      <c r="AJ152" t="s">
        <v>446</v>
      </c>
      <c r="AK152" t="s">
        <v>989</v>
      </c>
      <c r="AL152" t="s">
        <v>244</v>
      </c>
      <c r="AM152" t="s">
        <v>161</v>
      </c>
      <c r="AN152" t="s">
        <v>161</v>
      </c>
      <c r="AO152" t="s">
        <v>161</v>
      </c>
      <c r="AP152" t="s">
        <v>161</v>
      </c>
      <c r="AQ152" t="s">
        <v>161</v>
      </c>
      <c r="AR152" t="s">
        <v>161</v>
      </c>
      <c r="AS152" t="s">
        <v>161</v>
      </c>
      <c r="AT152" t="s">
        <v>161</v>
      </c>
      <c r="AU152" t="s">
        <v>161</v>
      </c>
      <c r="AV152" t="s">
        <v>161</v>
      </c>
      <c r="AW152" t="s">
        <v>1377</v>
      </c>
      <c r="AX152" t="s">
        <v>161</v>
      </c>
      <c r="AY152" t="s">
        <v>161</v>
      </c>
      <c r="AZ152" t="s">
        <v>161</v>
      </c>
      <c r="BA152" t="s">
        <v>161</v>
      </c>
    </row>
    <row r="153" spans="1:53" hidden="1" x14ac:dyDescent="0.25">
      <c r="A153">
        <v>23541131</v>
      </c>
      <c r="B153">
        <f>VLOOKUP(A153,BASE!A:A,1,0)</f>
        <v>23541131</v>
      </c>
      <c r="C153">
        <v>1</v>
      </c>
      <c r="D153">
        <v>1</v>
      </c>
      <c r="E153" t="s">
        <v>1378</v>
      </c>
      <c r="F153" t="s">
        <v>433</v>
      </c>
      <c r="G153" t="s">
        <v>990</v>
      </c>
      <c r="H153" t="s">
        <v>454</v>
      </c>
      <c r="I153" t="s">
        <v>454</v>
      </c>
      <c r="J153" t="s">
        <v>161</v>
      </c>
      <c r="K153" t="s">
        <v>161</v>
      </c>
      <c r="L153" t="s">
        <v>435</v>
      </c>
      <c r="M153" t="s">
        <v>161</v>
      </c>
      <c r="N153" t="s">
        <v>436</v>
      </c>
      <c r="O153" s="23">
        <v>45916.83829861111</v>
      </c>
      <c r="P153" t="s">
        <v>161</v>
      </c>
      <c r="Q153" s="24">
        <v>45917</v>
      </c>
      <c r="R153" s="25">
        <v>0</v>
      </c>
      <c r="S153" s="23">
        <v>45916.838321759256</v>
      </c>
      <c r="T153" t="s">
        <v>1760</v>
      </c>
      <c r="U153" t="s">
        <v>437</v>
      </c>
      <c r="V153">
        <v>32220398</v>
      </c>
      <c r="W153" t="s">
        <v>991</v>
      </c>
      <c r="X153" t="s">
        <v>161</v>
      </c>
      <c r="Y153" t="s">
        <v>161</v>
      </c>
      <c r="Z153" t="s">
        <v>161</v>
      </c>
      <c r="AA153" t="s">
        <v>161</v>
      </c>
      <c r="AB153" t="s">
        <v>161</v>
      </c>
      <c r="AC153">
        <v>3046462050</v>
      </c>
      <c r="AD153" t="s">
        <v>440</v>
      </c>
      <c r="AE153" t="s">
        <v>163</v>
      </c>
      <c r="AF153">
        <v>5</v>
      </c>
      <c r="AG153" t="s">
        <v>161</v>
      </c>
      <c r="AH153" t="s">
        <v>161</v>
      </c>
      <c r="AI153" t="s">
        <v>161</v>
      </c>
      <c r="AJ153" t="s">
        <v>446</v>
      </c>
      <c r="AK153" t="s">
        <v>992</v>
      </c>
      <c r="AL153" t="s">
        <v>244</v>
      </c>
      <c r="AM153" t="s">
        <v>161</v>
      </c>
      <c r="AN153" t="s">
        <v>161</v>
      </c>
      <c r="AO153" t="s">
        <v>161</v>
      </c>
      <c r="AP153" t="s">
        <v>161</v>
      </c>
      <c r="AQ153" t="s">
        <v>161</v>
      </c>
      <c r="AR153" t="s">
        <v>161</v>
      </c>
      <c r="AS153" t="s">
        <v>161</v>
      </c>
      <c r="AT153" t="s">
        <v>161</v>
      </c>
      <c r="AU153" t="s">
        <v>161</v>
      </c>
      <c r="AV153" t="s">
        <v>161</v>
      </c>
      <c r="AW153" t="s">
        <v>1379</v>
      </c>
      <c r="AX153" t="s">
        <v>161</v>
      </c>
      <c r="AY153" t="s">
        <v>161</v>
      </c>
      <c r="AZ153" t="s">
        <v>161</v>
      </c>
      <c r="BA153" t="s">
        <v>161</v>
      </c>
    </row>
    <row r="154" spans="1:53" hidden="1" x14ac:dyDescent="0.25">
      <c r="A154">
        <v>23536934</v>
      </c>
      <c r="B154">
        <f>VLOOKUP(A154,BASE!A:A,1,0)</f>
        <v>23536934</v>
      </c>
      <c r="C154">
        <v>1</v>
      </c>
      <c r="D154">
        <v>1</v>
      </c>
      <c r="E154" t="s">
        <v>1380</v>
      </c>
      <c r="F154" t="s">
        <v>433</v>
      </c>
      <c r="G154" t="s">
        <v>652</v>
      </c>
      <c r="H154" t="s">
        <v>454</v>
      </c>
      <c r="I154" t="s">
        <v>454</v>
      </c>
      <c r="J154" t="s">
        <v>161</v>
      </c>
      <c r="K154" t="s">
        <v>161</v>
      </c>
      <c r="L154" t="s">
        <v>435</v>
      </c>
      <c r="M154" t="s">
        <v>161</v>
      </c>
      <c r="N154" t="s">
        <v>436</v>
      </c>
      <c r="O154" s="23">
        <v>45911.478321759256</v>
      </c>
      <c r="P154" t="s">
        <v>161</v>
      </c>
      <c r="Q154" s="24">
        <v>45911</v>
      </c>
      <c r="R154" s="25">
        <v>0</v>
      </c>
      <c r="S154" s="23">
        <v>45911.478344907409</v>
      </c>
      <c r="T154" t="s">
        <v>1602</v>
      </c>
      <c r="U154" t="s">
        <v>437</v>
      </c>
      <c r="V154">
        <v>43459401</v>
      </c>
      <c r="W154" t="s">
        <v>653</v>
      </c>
      <c r="X154" t="s">
        <v>161</v>
      </c>
      <c r="Y154" t="s">
        <v>161</v>
      </c>
      <c r="Z154" t="s">
        <v>161</v>
      </c>
      <c r="AA154" t="s">
        <v>161</v>
      </c>
      <c r="AB154" t="s">
        <v>161</v>
      </c>
      <c r="AC154">
        <v>3128804722</v>
      </c>
      <c r="AD154" t="s">
        <v>440</v>
      </c>
      <c r="AE154" t="s">
        <v>163</v>
      </c>
      <c r="AF154">
        <v>2</v>
      </c>
      <c r="AG154" t="s">
        <v>161</v>
      </c>
      <c r="AH154" t="s">
        <v>161</v>
      </c>
      <c r="AI154" t="s">
        <v>161</v>
      </c>
      <c r="AJ154" t="s">
        <v>446</v>
      </c>
      <c r="AK154" t="s">
        <v>654</v>
      </c>
      <c r="AL154" t="s">
        <v>244</v>
      </c>
      <c r="AM154" t="s">
        <v>161</v>
      </c>
      <c r="AN154" t="s">
        <v>161</v>
      </c>
      <c r="AO154" t="s">
        <v>161</v>
      </c>
      <c r="AP154" t="s">
        <v>161</v>
      </c>
      <c r="AQ154" t="s">
        <v>161</v>
      </c>
      <c r="AR154" t="s">
        <v>161</v>
      </c>
      <c r="AS154" t="s">
        <v>161</v>
      </c>
      <c r="AT154" t="s">
        <v>161</v>
      </c>
      <c r="AU154" t="s">
        <v>161</v>
      </c>
      <c r="AV154" t="s">
        <v>161</v>
      </c>
      <c r="AW154" t="s">
        <v>1381</v>
      </c>
      <c r="AX154" t="s">
        <v>161</v>
      </c>
      <c r="AY154" t="s">
        <v>161</v>
      </c>
      <c r="AZ154" t="s">
        <v>161</v>
      </c>
      <c r="BA154" t="s">
        <v>161</v>
      </c>
    </row>
    <row r="155" spans="1:53" hidden="1" x14ac:dyDescent="0.25">
      <c r="A155">
        <v>23543667</v>
      </c>
      <c r="B155">
        <f>VLOOKUP(A155,BASE!A:A,1,0)</f>
        <v>23543667</v>
      </c>
      <c r="C155">
        <v>1</v>
      </c>
      <c r="D155">
        <v>1</v>
      </c>
      <c r="E155" t="s">
        <v>1549</v>
      </c>
      <c r="F155" t="s">
        <v>433</v>
      </c>
      <c r="G155" t="s">
        <v>1550</v>
      </c>
      <c r="H155" t="s">
        <v>454</v>
      </c>
      <c r="I155" t="s">
        <v>454</v>
      </c>
      <c r="J155" t="s">
        <v>161</v>
      </c>
      <c r="K155" t="s">
        <v>161</v>
      </c>
      <c r="L155" t="s">
        <v>435</v>
      </c>
      <c r="M155" t="s">
        <v>161</v>
      </c>
      <c r="N155" t="s">
        <v>436</v>
      </c>
      <c r="O155" s="23">
        <v>45919.532141203701</v>
      </c>
      <c r="P155" t="s">
        <v>161</v>
      </c>
      <c r="Q155" s="24">
        <v>45919</v>
      </c>
      <c r="R155" s="25">
        <v>0</v>
      </c>
      <c r="S155" s="23">
        <v>45919.532164351855</v>
      </c>
      <c r="T155" t="s">
        <v>1772</v>
      </c>
      <c r="U155" t="s">
        <v>437</v>
      </c>
      <c r="V155">
        <v>1037236075</v>
      </c>
      <c r="W155" t="s">
        <v>1551</v>
      </c>
      <c r="X155" t="s">
        <v>161</v>
      </c>
      <c r="Y155" t="s">
        <v>161</v>
      </c>
      <c r="Z155" t="s">
        <v>1552</v>
      </c>
      <c r="AA155" t="s">
        <v>1553</v>
      </c>
      <c r="AB155" t="s">
        <v>161</v>
      </c>
      <c r="AC155">
        <v>3122361262</v>
      </c>
      <c r="AD155" t="s">
        <v>440</v>
      </c>
      <c r="AE155" t="s">
        <v>163</v>
      </c>
      <c r="AF155">
        <v>3</v>
      </c>
      <c r="AG155" t="s">
        <v>161</v>
      </c>
      <c r="AH155" t="s">
        <v>161</v>
      </c>
      <c r="AI155" t="s">
        <v>161</v>
      </c>
      <c r="AJ155" t="s">
        <v>446</v>
      </c>
      <c r="AK155" t="s">
        <v>1554</v>
      </c>
      <c r="AL155" t="s">
        <v>244</v>
      </c>
      <c r="AM155" t="s">
        <v>161</v>
      </c>
      <c r="AN155" t="s">
        <v>161</v>
      </c>
      <c r="AO155" t="s">
        <v>161</v>
      </c>
      <c r="AP155" t="s">
        <v>161</v>
      </c>
      <c r="AQ155" t="s">
        <v>161</v>
      </c>
      <c r="AR155" t="s">
        <v>161</v>
      </c>
      <c r="AS155" t="s">
        <v>161</v>
      </c>
      <c r="AT155" t="s">
        <v>442</v>
      </c>
      <c r="AU155" t="s">
        <v>443</v>
      </c>
      <c r="AV155" t="s">
        <v>444</v>
      </c>
      <c r="AW155" t="s">
        <v>1555</v>
      </c>
      <c r="AX155" t="s">
        <v>161</v>
      </c>
      <c r="AY155" t="s">
        <v>161</v>
      </c>
      <c r="AZ155" t="s">
        <v>161</v>
      </c>
      <c r="BA155" t="s">
        <v>161</v>
      </c>
    </row>
    <row r="156" spans="1:53" x14ac:dyDescent="0.25">
      <c r="A156">
        <v>23546922</v>
      </c>
      <c r="B156">
        <f>VLOOKUP(A156,BASE!A:A,1,0)</f>
        <v>23546922</v>
      </c>
      <c r="C156">
        <v>1</v>
      </c>
      <c r="D156">
        <v>1</v>
      </c>
      <c r="E156" t="s">
        <v>1826</v>
      </c>
      <c r="F156" t="s">
        <v>433</v>
      </c>
      <c r="G156" t="s">
        <v>1827</v>
      </c>
      <c r="H156" t="s">
        <v>454</v>
      </c>
      <c r="I156" t="s">
        <v>454</v>
      </c>
      <c r="J156" t="s">
        <v>161</v>
      </c>
      <c r="K156" t="s">
        <v>161</v>
      </c>
      <c r="L156" t="s">
        <v>435</v>
      </c>
      <c r="M156" t="s">
        <v>161</v>
      </c>
      <c r="N156" t="s">
        <v>436</v>
      </c>
      <c r="O156" s="23">
        <v>45923.559953703705</v>
      </c>
      <c r="P156" t="s">
        <v>161</v>
      </c>
      <c r="Q156" s="24">
        <v>45923</v>
      </c>
      <c r="R156" s="25">
        <v>0</v>
      </c>
      <c r="S156" s="23">
        <v>45923.559988425928</v>
      </c>
      <c r="T156" t="s">
        <v>1828</v>
      </c>
      <c r="U156" t="s">
        <v>437</v>
      </c>
      <c r="V156">
        <v>901014692</v>
      </c>
      <c r="W156" t="s">
        <v>1829</v>
      </c>
      <c r="X156" t="s">
        <v>161</v>
      </c>
      <c r="Y156" t="s">
        <v>161</v>
      </c>
      <c r="Z156" t="s">
        <v>161</v>
      </c>
      <c r="AA156" t="s">
        <v>161</v>
      </c>
      <c r="AB156">
        <v>5575520</v>
      </c>
      <c r="AC156">
        <v>3105171212</v>
      </c>
      <c r="AD156" t="s">
        <v>440</v>
      </c>
      <c r="AE156" t="s">
        <v>163</v>
      </c>
      <c r="AF156">
        <v>4</v>
      </c>
      <c r="AG156" t="s">
        <v>161</v>
      </c>
      <c r="AH156" t="s">
        <v>161</v>
      </c>
      <c r="AI156" t="s">
        <v>161</v>
      </c>
      <c r="AJ156" t="s">
        <v>161</v>
      </c>
      <c r="AK156" t="s">
        <v>1830</v>
      </c>
      <c r="AL156" t="s">
        <v>244</v>
      </c>
      <c r="AM156" t="s">
        <v>161</v>
      </c>
      <c r="AN156" t="s">
        <v>161</v>
      </c>
      <c r="AO156" t="s">
        <v>161</v>
      </c>
      <c r="AP156" t="s">
        <v>161</v>
      </c>
      <c r="AQ156" t="s">
        <v>161</v>
      </c>
      <c r="AR156" t="s">
        <v>161</v>
      </c>
      <c r="AS156" t="s">
        <v>161</v>
      </c>
      <c r="AT156" t="s">
        <v>161</v>
      </c>
      <c r="AU156" t="s">
        <v>161</v>
      </c>
      <c r="AV156" t="s">
        <v>161</v>
      </c>
      <c r="AW156" t="s">
        <v>1831</v>
      </c>
      <c r="AX156" t="s">
        <v>161</v>
      </c>
      <c r="AY156" t="s">
        <v>161</v>
      </c>
      <c r="AZ156" t="s">
        <v>161</v>
      </c>
      <c r="BA156" t="s">
        <v>161</v>
      </c>
    </row>
    <row r="157" spans="1:53" hidden="1" x14ac:dyDescent="0.25">
      <c r="A157">
        <v>23537896</v>
      </c>
      <c r="B157">
        <f>VLOOKUP(A157,BASE!A:A,1,0)</f>
        <v>23537896</v>
      </c>
      <c r="C157">
        <v>1</v>
      </c>
      <c r="D157">
        <v>1</v>
      </c>
      <c r="E157" t="s">
        <v>1382</v>
      </c>
      <c r="F157" t="s">
        <v>433</v>
      </c>
      <c r="G157" t="s">
        <v>702</v>
      </c>
      <c r="H157" t="s">
        <v>454</v>
      </c>
      <c r="I157" t="s">
        <v>454</v>
      </c>
      <c r="J157" t="s">
        <v>161</v>
      </c>
      <c r="K157" t="s">
        <v>161</v>
      </c>
      <c r="L157" t="s">
        <v>435</v>
      </c>
      <c r="M157" t="s">
        <v>161</v>
      </c>
      <c r="N157" t="s">
        <v>436</v>
      </c>
      <c r="O157" s="23">
        <v>45912.51599537037</v>
      </c>
      <c r="P157" t="s">
        <v>161</v>
      </c>
      <c r="Q157" s="24">
        <v>45912</v>
      </c>
      <c r="R157" s="25">
        <v>0</v>
      </c>
      <c r="S157" s="23">
        <v>45912.516030092593</v>
      </c>
      <c r="T157" t="s">
        <v>1832</v>
      </c>
      <c r="U157" t="s">
        <v>437</v>
      </c>
      <c r="V157">
        <v>70561273</v>
      </c>
      <c r="W157" t="s">
        <v>703</v>
      </c>
      <c r="X157" t="s">
        <v>161</v>
      </c>
      <c r="Y157" t="s">
        <v>161</v>
      </c>
      <c r="Z157" t="s">
        <v>161</v>
      </c>
      <c r="AA157" t="s">
        <v>161</v>
      </c>
      <c r="AB157" t="s">
        <v>161</v>
      </c>
      <c r="AC157">
        <v>3127658357</v>
      </c>
      <c r="AD157" t="s">
        <v>440</v>
      </c>
      <c r="AE157" t="s">
        <v>163</v>
      </c>
      <c r="AF157">
        <v>0</v>
      </c>
      <c r="AG157" t="s">
        <v>161</v>
      </c>
      <c r="AH157" t="s">
        <v>161</v>
      </c>
      <c r="AI157" t="s">
        <v>161</v>
      </c>
      <c r="AJ157" t="s">
        <v>446</v>
      </c>
      <c r="AK157" t="s">
        <v>704</v>
      </c>
      <c r="AL157" t="s">
        <v>244</v>
      </c>
      <c r="AM157" t="s">
        <v>161</v>
      </c>
      <c r="AN157" t="s">
        <v>161</v>
      </c>
      <c r="AO157" t="s">
        <v>161</v>
      </c>
      <c r="AP157" t="s">
        <v>161</v>
      </c>
      <c r="AQ157" t="s">
        <v>161</v>
      </c>
      <c r="AR157" t="s">
        <v>161</v>
      </c>
      <c r="AS157" t="s">
        <v>161</v>
      </c>
      <c r="AT157" t="s">
        <v>161</v>
      </c>
      <c r="AU157" t="s">
        <v>161</v>
      </c>
      <c r="AV157" t="s">
        <v>161</v>
      </c>
      <c r="AW157" t="s">
        <v>1383</v>
      </c>
      <c r="AX157" t="s">
        <v>161</v>
      </c>
      <c r="AY157" t="s">
        <v>161</v>
      </c>
      <c r="AZ157" t="s">
        <v>161</v>
      </c>
      <c r="BA157" t="s">
        <v>161</v>
      </c>
    </row>
    <row r="158" spans="1:53" hidden="1" x14ac:dyDescent="0.25">
      <c r="A158">
        <v>23541896</v>
      </c>
      <c r="B158">
        <f>VLOOKUP(A158,BASE!A:A,1,0)</f>
        <v>23541896</v>
      </c>
      <c r="C158">
        <v>1</v>
      </c>
      <c r="D158">
        <v>1</v>
      </c>
      <c r="E158" t="s">
        <v>1384</v>
      </c>
      <c r="F158" t="s">
        <v>433</v>
      </c>
      <c r="G158" t="s">
        <v>1385</v>
      </c>
      <c r="H158" t="s">
        <v>1386</v>
      </c>
      <c r="I158" t="s">
        <v>460</v>
      </c>
      <c r="J158" t="s">
        <v>161</v>
      </c>
      <c r="K158" t="s">
        <v>161</v>
      </c>
      <c r="L158" t="s">
        <v>435</v>
      </c>
      <c r="M158" t="s">
        <v>161</v>
      </c>
      <c r="N158" t="s">
        <v>436</v>
      </c>
      <c r="O158" s="23">
        <v>45917.705613425926</v>
      </c>
      <c r="P158" t="s">
        <v>161</v>
      </c>
      <c r="Q158" s="24">
        <v>45918</v>
      </c>
      <c r="R158" s="25">
        <v>0</v>
      </c>
      <c r="S158" s="23">
        <v>45917.705671296295</v>
      </c>
      <c r="T158" t="s">
        <v>1807</v>
      </c>
      <c r="U158" t="s">
        <v>437</v>
      </c>
      <c r="V158">
        <v>1000185423</v>
      </c>
      <c r="W158" t="s">
        <v>1387</v>
      </c>
      <c r="X158" t="s">
        <v>161</v>
      </c>
      <c r="Y158" t="s">
        <v>1388</v>
      </c>
      <c r="Z158" t="s">
        <v>161</v>
      </c>
      <c r="AA158" t="s">
        <v>161</v>
      </c>
      <c r="AB158" t="s">
        <v>161</v>
      </c>
      <c r="AC158">
        <v>3002668253</v>
      </c>
      <c r="AD158" t="s">
        <v>440</v>
      </c>
      <c r="AE158" t="s">
        <v>163</v>
      </c>
      <c r="AF158">
        <v>0</v>
      </c>
      <c r="AG158" t="s">
        <v>161</v>
      </c>
      <c r="AH158" t="s">
        <v>161</v>
      </c>
      <c r="AI158" t="s">
        <v>161</v>
      </c>
      <c r="AJ158" t="s">
        <v>446</v>
      </c>
      <c r="AK158" t="s">
        <v>1389</v>
      </c>
      <c r="AL158" t="s">
        <v>244</v>
      </c>
      <c r="AM158" t="s">
        <v>161</v>
      </c>
      <c r="AN158" t="s">
        <v>161</v>
      </c>
      <c r="AO158" t="s">
        <v>161</v>
      </c>
      <c r="AP158" t="s">
        <v>161</v>
      </c>
      <c r="AQ158" t="s">
        <v>161</v>
      </c>
      <c r="AR158" t="s">
        <v>161</v>
      </c>
      <c r="AS158" t="s">
        <v>161</v>
      </c>
      <c r="AT158" t="s">
        <v>161</v>
      </c>
      <c r="AU158" t="s">
        <v>161</v>
      </c>
      <c r="AV158" t="s">
        <v>161</v>
      </c>
      <c r="AW158" t="s">
        <v>1390</v>
      </c>
      <c r="AX158" t="s">
        <v>161</v>
      </c>
      <c r="AY158" t="s">
        <v>161</v>
      </c>
      <c r="AZ158" t="s">
        <v>161</v>
      </c>
      <c r="BA158" t="s">
        <v>161</v>
      </c>
    </row>
    <row r="159" spans="1:53" hidden="1" x14ac:dyDescent="0.25">
      <c r="A159">
        <v>23539288</v>
      </c>
      <c r="B159">
        <f>VLOOKUP(A159,BASE!A:A,1,0)</f>
        <v>23539288</v>
      </c>
      <c r="C159">
        <v>1</v>
      </c>
      <c r="D159">
        <v>1</v>
      </c>
      <c r="E159" t="s">
        <v>1391</v>
      </c>
      <c r="F159" t="s">
        <v>433</v>
      </c>
      <c r="G159" t="s">
        <v>881</v>
      </c>
      <c r="H159" t="s">
        <v>1392</v>
      </c>
      <c r="I159" t="s">
        <v>460</v>
      </c>
      <c r="J159" t="s">
        <v>161</v>
      </c>
      <c r="K159" t="s">
        <v>161</v>
      </c>
      <c r="L159" t="s">
        <v>435</v>
      </c>
      <c r="M159" t="s">
        <v>161</v>
      </c>
      <c r="N159" t="s">
        <v>436</v>
      </c>
      <c r="O159" s="23">
        <v>45915.420324074075</v>
      </c>
      <c r="P159" t="s">
        <v>161</v>
      </c>
      <c r="Q159" s="24">
        <v>45916</v>
      </c>
      <c r="R159" s="25">
        <v>0</v>
      </c>
      <c r="S159" s="23">
        <v>45915.420347222222</v>
      </c>
      <c r="T159" t="s">
        <v>1833</v>
      </c>
      <c r="U159" t="s">
        <v>437</v>
      </c>
      <c r="V159">
        <v>890900608</v>
      </c>
      <c r="W159" t="s">
        <v>818</v>
      </c>
      <c r="X159" t="s">
        <v>161</v>
      </c>
      <c r="Y159" t="s">
        <v>161</v>
      </c>
      <c r="Z159" t="s">
        <v>1095</v>
      </c>
      <c r="AA159" t="s">
        <v>470</v>
      </c>
      <c r="AB159">
        <v>3333333</v>
      </c>
      <c r="AC159">
        <v>3136478725</v>
      </c>
      <c r="AD159" t="s">
        <v>440</v>
      </c>
      <c r="AE159" t="s">
        <v>163</v>
      </c>
      <c r="AF159">
        <v>5</v>
      </c>
      <c r="AG159" t="s">
        <v>161</v>
      </c>
      <c r="AH159" t="s">
        <v>161</v>
      </c>
      <c r="AI159" t="s">
        <v>161</v>
      </c>
      <c r="AJ159" t="s">
        <v>464</v>
      </c>
      <c r="AK159" t="s">
        <v>882</v>
      </c>
      <c r="AL159" t="s">
        <v>244</v>
      </c>
      <c r="AM159" t="s">
        <v>161</v>
      </c>
      <c r="AN159" t="s">
        <v>161</v>
      </c>
      <c r="AO159" t="s">
        <v>161</v>
      </c>
      <c r="AP159" t="s">
        <v>161</v>
      </c>
      <c r="AQ159" t="s">
        <v>161</v>
      </c>
      <c r="AR159" t="s">
        <v>161</v>
      </c>
      <c r="AS159" t="s">
        <v>161</v>
      </c>
      <c r="AT159" t="s">
        <v>442</v>
      </c>
      <c r="AU159" t="s">
        <v>443</v>
      </c>
      <c r="AV159" t="s">
        <v>444</v>
      </c>
      <c r="AW159" t="s">
        <v>1393</v>
      </c>
      <c r="AX159" t="s">
        <v>161</v>
      </c>
      <c r="AY159" t="s">
        <v>161</v>
      </c>
      <c r="AZ159" t="s">
        <v>161</v>
      </c>
      <c r="BA159" t="s">
        <v>161</v>
      </c>
    </row>
    <row r="160" spans="1:53" hidden="1" x14ac:dyDescent="0.25">
      <c r="A160">
        <v>23539454</v>
      </c>
      <c r="B160">
        <f>VLOOKUP(A160,BASE!A:A,1,0)</f>
        <v>23539454</v>
      </c>
      <c r="C160">
        <v>1</v>
      </c>
      <c r="D160">
        <v>1</v>
      </c>
      <c r="E160" t="s">
        <v>1394</v>
      </c>
      <c r="F160" t="s">
        <v>433</v>
      </c>
      <c r="G160" t="s">
        <v>883</v>
      </c>
      <c r="H160" t="s">
        <v>1392</v>
      </c>
      <c r="I160" t="s">
        <v>460</v>
      </c>
      <c r="J160" t="s">
        <v>161</v>
      </c>
      <c r="K160" t="s">
        <v>161</v>
      </c>
      <c r="L160" t="s">
        <v>435</v>
      </c>
      <c r="M160" t="s">
        <v>161</v>
      </c>
      <c r="N160" t="s">
        <v>436</v>
      </c>
      <c r="O160" s="23">
        <v>45915.466168981482</v>
      </c>
      <c r="P160" t="s">
        <v>161</v>
      </c>
      <c r="Q160" s="24">
        <v>45916</v>
      </c>
      <c r="R160" s="25">
        <v>0</v>
      </c>
      <c r="S160" s="23">
        <v>45915.466192129628</v>
      </c>
      <c r="T160" t="s">
        <v>1834</v>
      </c>
      <c r="U160" t="s">
        <v>437</v>
      </c>
      <c r="V160">
        <v>71578430</v>
      </c>
      <c r="W160" t="s">
        <v>884</v>
      </c>
      <c r="X160">
        <v>2624147</v>
      </c>
      <c r="Y160" t="s">
        <v>161</v>
      </c>
      <c r="Z160" t="s">
        <v>161</v>
      </c>
      <c r="AA160" t="s">
        <v>161</v>
      </c>
      <c r="AB160">
        <v>2624147</v>
      </c>
      <c r="AC160">
        <v>3008580576</v>
      </c>
      <c r="AD160" t="s">
        <v>440</v>
      </c>
      <c r="AE160" t="s">
        <v>163</v>
      </c>
      <c r="AF160">
        <v>4</v>
      </c>
      <c r="AG160" t="s">
        <v>161</v>
      </c>
      <c r="AH160" t="s">
        <v>161</v>
      </c>
      <c r="AI160" t="s">
        <v>161</v>
      </c>
      <c r="AJ160" t="s">
        <v>446</v>
      </c>
      <c r="AK160" t="s">
        <v>885</v>
      </c>
      <c r="AL160" t="s">
        <v>244</v>
      </c>
      <c r="AM160" t="s">
        <v>161</v>
      </c>
      <c r="AN160" t="s">
        <v>161</v>
      </c>
      <c r="AO160" t="s">
        <v>161</v>
      </c>
      <c r="AP160" t="s">
        <v>161</v>
      </c>
      <c r="AQ160" t="s">
        <v>161</v>
      </c>
      <c r="AR160" t="s">
        <v>161</v>
      </c>
      <c r="AS160" t="s">
        <v>161</v>
      </c>
      <c r="AT160" t="s">
        <v>442</v>
      </c>
      <c r="AU160" t="s">
        <v>443</v>
      </c>
      <c r="AV160" t="s">
        <v>444</v>
      </c>
      <c r="AW160" t="s">
        <v>1395</v>
      </c>
      <c r="AX160" t="s">
        <v>161</v>
      </c>
      <c r="AY160" t="s">
        <v>161</v>
      </c>
      <c r="AZ160" t="s">
        <v>161</v>
      </c>
      <c r="BA160" t="s">
        <v>161</v>
      </c>
    </row>
    <row r="161" spans="1:53" x14ac:dyDescent="0.25">
      <c r="A161">
        <v>23546998</v>
      </c>
      <c r="B161">
        <f>VLOOKUP(A161,BASE!A:A,1,0)</f>
        <v>23546998</v>
      </c>
      <c r="C161">
        <v>1</v>
      </c>
      <c r="D161">
        <v>1</v>
      </c>
      <c r="E161" t="s">
        <v>1835</v>
      </c>
      <c r="F161" t="s">
        <v>433</v>
      </c>
      <c r="G161" t="s">
        <v>1836</v>
      </c>
      <c r="H161" t="s">
        <v>460</v>
      </c>
      <c r="I161" t="s">
        <v>460</v>
      </c>
      <c r="J161" t="s">
        <v>161</v>
      </c>
      <c r="K161" t="s">
        <v>161</v>
      </c>
      <c r="L161" t="s">
        <v>435</v>
      </c>
      <c r="M161" t="s">
        <v>161</v>
      </c>
      <c r="N161" t="s">
        <v>436</v>
      </c>
      <c r="O161" s="23">
        <v>45923.586909722224</v>
      </c>
      <c r="P161" t="s">
        <v>161</v>
      </c>
      <c r="Q161" s="24">
        <v>45923</v>
      </c>
      <c r="R161" s="25">
        <v>0</v>
      </c>
      <c r="S161" s="23">
        <v>45923.58693287037</v>
      </c>
      <c r="T161" t="s">
        <v>1837</v>
      </c>
      <c r="U161" t="s">
        <v>161</v>
      </c>
      <c r="V161">
        <v>830045722</v>
      </c>
      <c r="W161" t="s">
        <v>161</v>
      </c>
      <c r="X161">
        <v>0</v>
      </c>
      <c r="Y161" t="s">
        <v>1838</v>
      </c>
      <c r="Z161" t="s">
        <v>1839</v>
      </c>
      <c r="AA161" t="s">
        <v>334</v>
      </c>
      <c r="AB161" t="s">
        <v>161</v>
      </c>
      <c r="AC161">
        <v>3136478725</v>
      </c>
      <c r="AD161" t="s">
        <v>440</v>
      </c>
      <c r="AE161" t="s">
        <v>163</v>
      </c>
      <c r="AF161">
        <v>4</v>
      </c>
      <c r="AG161" t="s">
        <v>161</v>
      </c>
      <c r="AH161" t="s">
        <v>161</v>
      </c>
      <c r="AI161" t="s">
        <v>161</v>
      </c>
      <c r="AJ161" t="s">
        <v>464</v>
      </c>
      <c r="AK161" t="s">
        <v>161</v>
      </c>
      <c r="AL161" t="s">
        <v>244</v>
      </c>
      <c r="AM161" t="s">
        <v>161</v>
      </c>
      <c r="AN161" t="s">
        <v>161</v>
      </c>
      <c r="AO161" t="s">
        <v>161</v>
      </c>
      <c r="AP161" t="s">
        <v>161</v>
      </c>
      <c r="AQ161" t="s">
        <v>161</v>
      </c>
      <c r="AR161" t="s">
        <v>161</v>
      </c>
      <c r="AS161" t="s">
        <v>161</v>
      </c>
      <c r="AT161" t="s">
        <v>161</v>
      </c>
      <c r="AU161" t="s">
        <v>161</v>
      </c>
      <c r="AV161" t="s">
        <v>161</v>
      </c>
      <c r="AW161" t="s">
        <v>1840</v>
      </c>
      <c r="AX161" t="s">
        <v>161</v>
      </c>
      <c r="AY161" t="s">
        <v>161</v>
      </c>
      <c r="AZ161" t="s">
        <v>161</v>
      </c>
      <c r="BA161" t="s">
        <v>161</v>
      </c>
    </row>
    <row r="162" spans="1:53" hidden="1" x14ac:dyDescent="0.25">
      <c r="A162">
        <v>23542893</v>
      </c>
      <c r="B162">
        <f>VLOOKUP(A162,BASE!A:A,1,0)</f>
        <v>23542893</v>
      </c>
      <c r="C162">
        <v>1</v>
      </c>
      <c r="D162">
        <v>1</v>
      </c>
      <c r="E162" t="s">
        <v>1556</v>
      </c>
      <c r="F162" t="s">
        <v>433</v>
      </c>
      <c r="G162" t="s">
        <v>1557</v>
      </c>
      <c r="H162" t="s">
        <v>460</v>
      </c>
      <c r="I162" t="s">
        <v>460</v>
      </c>
      <c r="J162" t="s">
        <v>161</v>
      </c>
      <c r="K162" t="s">
        <v>161</v>
      </c>
      <c r="L162" t="s">
        <v>435</v>
      </c>
      <c r="M162" t="s">
        <v>161</v>
      </c>
      <c r="N162" t="s">
        <v>436</v>
      </c>
      <c r="O162" s="23">
        <v>45918.635254629633</v>
      </c>
      <c r="P162" t="s">
        <v>161</v>
      </c>
      <c r="Q162" s="24">
        <v>45919</v>
      </c>
      <c r="R162" s="25">
        <v>0</v>
      </c>
      <c r="S162" s="23">
        <v>45918.635277777779</v>
      </c>
      <c r="T162" t="s">
        <v>1613</v>
      </c>
      <c r="U162" t="s">
        <v>161</v>
      </c>
      <c r="V162">
        <v>900608768</v>
      </c>
      <c r="W162" t="s">
        <v>161</v>
      </c>
      <c r="X162">
        <v>5872170</v>
      </c>
      <c r="Y162" t="s">
        <v>1558</v>
      </c>
      <c r="Z162" t="s">
        <v>1559</v>
      </c>
      <c r="AA162" t="s">
        <v>470</v>
      </c>
      <c r="AB162">
        <v>5872170</v>
      </c>
      <c r="AC162">
        <v>3113704073</v>
      </c>
      <c r="AD162" t="s">
        <v>440</v>
      </c>
      <c r="AE162" t="s">
        <v>163</v>
      </c>
      <c r="AF162">
        <v>1</v>
      </c>
      <c r="AG162" t="s">
        <v>161</v>
      </c>
      <c r="AH162" t="s">
        <v>161</v>
      </c>
      <c r="AI162" t="s">
        <v>161</v>
      </c>
      <c r="AJ162" t="s">
        <v>161</v>
      </c>
      <c r="AK162" t="s">
        <v>1560</v>
      </c>
      <c r="AL162" t="s">
        <v>244</v>
      </c>
      <c r="AM162" t="s">
        <v>161</v>
      </c>
      <c r="AN162" t="s">
        <v>161</v>
      </c>
      <c r="AO162" t="s">
        <v>161</v>
      </c>
      <c r="AP162" t="s">
        <v>161</v>
      </c>
      <c r="AQ162" t="s">
        <v>161</v>
      </c>
      <c r="AR162" t="s">
        <v>161</v>
      </c>
      <c r="AS162" t="s">
        <v>161</v>
      </c>
      <c r="AT162" t="s">
        <v>161</v>
      </c>
      <c r="AU162" t="s">
        <v>161</v>
      </c>
      <c r="AV162" t="s">
        <v>161</v>
      </c>
      <c r="AW162" t="s">
        <v>1561</v>
      </c>
      <c r="AX162" t="s">
        <v>161</v>
      </c>
      <c r="AY162" t="s">
        <v>161</v>
      </c>
      <c r="AZ162" t="s">
        <v>161</v>
      </c>
      <c r="BA162" t="s">
        <v>161</v>
      </c>
    </row>
    <row r="163" spans="1:53" hidden="1" x14ac:dyDescent="0.25">
      <c r="A163">
        <v>23522679</v>
      </c>
      <c r="B163">
        <f>VLOOKUP(A163,BASE!A:A,1,0)</f>
        <v>23522679</v>
      </c>
      <c r="C163">
        <v>1</v>
      </c>
      <c r="D163">
        <v>1</v>
      </c>
      <c r="E163" t="s">
        <v>1396</v>
      </c>
      <c r="F163" t="s">
        <v>433</v>
      </c>
      <c r="G163" t="s">
        <v>776</v>
      </c>
      <c r="H163" t="s">
        <v>460</v>
      </c>
      <c r="I163" t="s">
        <v>460</v>
      </c>
      <c r="J163" t="s">
        <v>161</v>
      </c>
      <c r="K163" t="s">
        <v>161</v>
      </c>
      <c r="L163" t="s">
        <v>435</v>
      </c>
      <c r="M163" t="s">
        <v>161</v>
      </c>
      <c r="N163" t="s">
        <v>436</v>
      </c>
      <c r="O163" s="23">
        <v>45895.433680555558</v>
      </c>
      <c r="P163" t="s">
        <v>161</v>
      </c>
      <c r="Q163" s="24">
        <v>45898</v>
      </c>
      <c r="R163" s="25">
        <v>0</v>
      </c>
      <c r="S163" s="23">
        <v>45915.481493055559</v>
      </c>
      <c r="T163" t="s">
        <v>1753</v>
      </c>
      <c r="U163" t="s">
        <v>437</v>
      </c>
      <c r="V163">
        <v>3506295</v>
      </c>
      <c r="W163" t="s">
        <v>777</v>
      </c>
      <c r="X163" t="s">
        <v>161</v>
      </c>
      <c r="Y163" t="s">
        <v>161</v>
      </c>
      <c r="Z163" t="s">
        <v>161</v>
      </c>
      <c r="AA163" t="s">
        <v>161</v>
      </c>
      <c r="AB163" t="s">
        <v>161</v>
      </c>
      <c r="AC163">
        <v>3106904847</v>
      </c>
      <c r="AD163" t="s">
        <v>440</v>
      </c>
      <c r="AE163" t="s">
        <v>163</v>
      </c>
      <c r="AF163">
        <v>2</v>
      </c>
      <c r="AG163" t="s">
        <v>161</v>
      </c>
      <c r="AH163" t="s">
        <v>161</v>
      </c>
      <c r="AI163" t="s">
        <v>161</v>
      </c>
      <c r="AJ163" t="s">
        <v>446</v>
      </c>
      <c r="AK163" t="s">
        <v>161</v>
      </c>
      <c r="AL163" t="s">
        <v>244</v>
      </c>
      <c r="AM163" t="s">
        <v>161</v>
      </c>
      <c r="AN163" t="s">
        <v>161</v>
      </c>
      <c r="AO163" t="s">
        <v>161</v>
      </c>
      <c r="AP163" t="s">
        <v>161</v>
      </c>
      <c r="AQ163" t="s">
        <v>161</v>
      </c>
      <c r="AR163" t="s">
        <v>161</v>
      </c>
      <c r="AS163" t="s">
        <v>161</v>
      </c>
      <c r="AT163" t="s">
        <v>161</v>
      </c>
      <c r="AU163" t="s">
        <v>161</v>
      </c>
      <c r="AV163" t="s">
        <v>161</v>
      </c>
      <c r="AW163" t="s">
        <v>1397</v>
      </c>
      <c r="AX163" t="s">
        <v>161</v>
      </c>
      <c r="AY163" t="s">
        <v>161</v>
      </c>
      <c r="AZ163" t="s">
        <v>161</v>
      </c>
      <c r="BA163" t="s">
        <v>161</v>
      </c>
    </row>
    <row r="164" spans="1:53" x14ac:dyDescent="0.25">
      <c r="A164">
        <v>23546797</v>
      </c>
      <c r="B164">
        <f>VLOOKUP(A164,BASE!A:A,1,0)</f>
        <v>23546797</v>
      </c>
      <c r="C164">
        <v>1</v>
      </c>
      <c r="D164">
        <v>1</v>
      </c>
      <c r="E164" t="s">
        <v>1841</v>
      </c>
      <c r="F164" t="s">
        <v>433</v>
      </c>
      <c r="G164" t="s">
        <v>1842</v>
      </c>
      <c r="H164" t="s">
        <v>460</v>
      </c>
      <c r="I164" t="s">
        <v>460</v>
      </c>
      <c r="J164" t="s">
        <v>161</v>
      </c>
      <c r="K164" t="s">
        <v>161</v>
      </c>
      <c r="L164" t="s">
        <v>435</v>
      </c>
      <c r="M164" t="s">
        <v>161</v>
      </c>
      <c r="N164" t="s">
        <v>436</v>
      </c>
      <c r="O164" s="23">
        <v>45923.477418981478</v>
      </c>
      <c r="P164" t="s">
        <v>161</v>
      </c>
      <c r="Q164" s="24">
        <v>45923</v>
      </c>
      <c r="R164" s="25">
        <v>0</v>
      </c>
      <c r="S164" s="23">
        <v>45923.477442129632</v>
      </c>
      <c r="T164" t="s">
        <v>1843</v>
      </c>
      <c r="U164" t="s">
        <v>437</v>
      </c>
      <c r="V164">
        <v>70902063</v>
      </c>
      <c r="W164" t="s">
        <v>1844</v>
      </c>
      <c r="X164" t="s">
        <v>161</v>
      </c>
      <c r="Y164" t="s">
        <v>161</v>
      </c>
      <c r="Z164" t="s">
        <v>161</v>
      </c>
      <c r="AA164" t="s">
        <v>161</v>
      </c>
      <c r="AB164" t="s">
        <v>161</v>
      </c>
      <c r="AC164">
        <v>3127810002</v>
      </c>
      <c r="AD164" t="s">
        <v>440</v>
      </c>
      <c r="AE164" t="s">
        <v>163</v>
      </c>
      <c r="AF164">
        <v>2</v>
      </c>
      <c r="AG164" t="s">
        <v>161</v>
      </c>
      <c r="AH164" t="s">
        <v>161</v>
      </c>
      <c r="AI164" t="s">
        <v>161</v>
      </c>
      <c r="AJ164" t="s">
        <v>464</v>
      </c>
      <c r="AK164" t="s">
        <v>1845</v>
      </c>
      <c r="AL164" t="s">
        <v>244</v>
      </c>
      <c r="AM164" t="s">
        <v>161</v>
      </c>
      <c r="AN164" t="s">
        <v>161</v>
      </c>
      <c r="AO164" t="s">
        <v>161</v>
      </c>
      <c r="AP164" t="s">
        <v>161</v>
      </c>
      <c r="AQ164" t="s">
        <v>161</v>
      </c>
      <c r="AR164" t="s">
        <v>161</v>
      </c>
      <c r="AS164" t="s">
        <v>161</v>
      </c>
      <c r="AT164" t="s">
        <v>161</v>
      </c>
      <c r="AU164" t="s">
        <v>161</v>
      </c>
      <c r="AV164" t="s">
        <v>161</v>
      </c>
      <c r="AW164" t="s">
        <v>1846</v>
      </c>
      <c r="AX164" t="s">
        <v>161</v>
      </c>
      <c r="AY164" t="s">
        <v>161</v>
      </c>
      <c r="AZ164" t="s">
        <v>161</v>
      </c>
      <c r="BA164" t="s">
        <v>161</v>
      </c>
    </row>
    <row r="165" spans="1:53" hidden="1" x14ac:dyDescent="0.25">
      <c r="A165">
        <v>23541100</v>
      </c>
      <c r="B165">
        <f>VLOOKUP(A165,BASE!A:A,1,0)</f>
        <v>23541100</v>
      </c>
      <c r="C165">
        <v>1</v>
      </c>
      <c r="D165">
        <v>1</v>
      </c>
      <c r="E165" t="s">
        <v>1398</v>
      </c>
      <c r="F165" t="s">
        <v>433</v>
      </c>
      <c r="G165" t="s">
        <v>993</v>
      </c>
      <c r="H165" t="s">
        <v>460</v>
      </c>
      <c r="I165" t="s">
        <v>460</v>
      </c>
      <c r="J165" t="s">
        <v>161</v>
      </c>
      <c r="K165" t="s">
        <v>161</v>
      </c>
      <c r="L165" t="s">
        <v>435</v>
      </c>
      <c r="M165" t="s">
        <v>161</v>
      </c>
      <c r="N165" t="s">
        <v>436</v>
      </c>
      <c r="O165" s="23">
        <v>45916.715995370374</v>
      </c>
      <c r="P165" t="s">
        <v>161</v>
      </c>
      <c r="Q165" s="24">
        <v>45917</v>
      </c>
      <c r="R165" s="25">
        <v>0</v>
      </c>
      <c r="S165" s="23">
        <v>45916.71603009259</v>
      </c>
      <c r="T165" t="s">
        <v>1847</v>
      </c>
      <c r="U165" t="s">
        <v>442</v>
      </c>
      <c r="V165">
        <v>98587146</v>
      </c>
      <c r="W165" t="s">
        <v>994</v>
      </c>
      <c r="X165" t="s">
        <v>161</v>
      </c>
      <c r="Y165" t="s">
        <v>161</v>
      </c>
      <c r="Z165" t="s">
        <v>161</v>
      </c>
      <c r="AA165" t="s">
        <v>161</v>
      </c>
      <c r="AB165">
        <v>2273295</v>
      </c>
      <c r="AC165">
        <v>3025781617</v>
      </c>
      <c r="AD165" t="s">
        <v>440</v>
      </c>
      <c r="AE165" t="s">
        <v>163</v>
      </c>
      <c r="AF165">
        <v>4</v>
      </c>
      <c r="AG165" t="s">
        <v>161</v>
      </c>
      <c r="AH165" t="s">
        <v>161</v>
      </c>
      <c r="AI165" t="s">
        <v>161</v>
      </c>
      <c r="AJ165" t="s">
        <v>446</v>
      </c>
      <c r="AK165" t="s">
        <v>995</v>
      </c>
      <c r="AL165" t="s">
        <v>244</v>
      </c>
      <c r="AM165" t="s">
        <v>161</v>
      </c>
      <c r="AN165" t="s">
        <v>161</v>
      </c>
      <c r="AO165" t="s">
        <v>161</v>
      </c>
      <c r="AP165" t="s">
        <v>161</v>
      </c>
      <c r="AQ165" t="s">
        <v>161</v>
      </c>
      <c r="AR165" t="s">
        <v>161</v>
      </c>
      <c r="AS165" t="s">
        <v>161</v>
      </c>
      <c r="AT165" t="s">
        <v>442</v>
      </c>
      <c r="AU165" t="s">
        <v>443</v>
      </c>
      <c r="AV165" t="s">
        <v>444</v>
      </c>
      <c r="AW165" t="s">
        <v>1399</v>
      </c>
      <c r="AX165" t="s">
        <v>161</v>
      </c>
      <c r="AY165" t="s">
        <v>161</v>
      </c>
      <c r="AZ165" t="s">
        <v>161</v>
      </c>
      <c r="BA165" t="s">
        <v>161</v>
      </c>
    </row>
    <row r="166" spans="1:53" hidden="1" x14ac:dyDescent="0.25">
      <c r="A166">
        <v>23537563</v>
      </c>
      <c r="B166">
        <f>VLOOKUP(A166,BASE!A:A,1,0)</f>
        <v>23537563</v>
      </c>
      <c r="C166">
        <v>1</v>
      </c>
      <c r="D166">
        <v>1</v>
      </c>
      <c r="E166" t="s">
        <v>1400</v>
      </c>
      <c r="F166" t="s">
        <v>433</v>
      </c>
      <c r="G166" t="s">
        <v>705</v>
      </c>
      <c r="H166" t="s">
        <v>460</v>
      </c>
      <c r="I166" t="s">
        <v>460</v>
      </c>
      <c r="J166" t="s">
        <v>161</v>
      </c>
      <c r="K166" t="s">
        <v>161</v>
      </c>
      <c r="L166" t="s">
        <v>435</v>
      </c>
      <c r="M166" t="s">
        <v>161</v>
      </c>
      <c r="N166" t="s">
        <v>436</v>
      </c>
      <c r="O166" s="23">
        <v>45912.334618055553</v>
      </c>
      <c r="P166" t="s">
        <v>161</v>
      </c>
      <c r="Q166" s="24">
        <v>45912</v>
      </c>
      <c r="R166" s="25">
        <v>0</v>
      </c>
      <c r="S166" s="23">
        <v>45912.334652777776</v>
      </c>
      <c r="T166" t="s">
        <v>1672</v>
      </c>
      <c r="U166" t="s">
        <v>437</v>
      </c>
      <c r="V166">
        <v>901624181</v>
      </c>
      <c r="W166" t="s">
        <v>706</v>
      </c>
      <c r="X166" t="s">
        <v>161</v>
      </c>
      <c r="Y166" t="s">
        <v>161</v>
      </c>
      <c r="Z166" t="s">
        <v>161</v>
      </c>
      <c r="AA166" t="s">
        <v>161</v>
      </c>
      <c r="AB166" t="s">
        <v>161</v>
      </c>
      <c r="AC166">
        <v>3104893864</v>
      </c>
      <c r="AD166" t="s">
        <v>440</v>
      </c>
      <c r="AE166" t="s">
        <v>163</v>
      </c>
      <c r="AF166">
        <v>0</v>
      </c>
      <c r="AG166" t="s">
        <v>161</v>
      </c>
      <c r="AH166" t="s">
        <v>161</v>
      </c>
      <c r="AI166" t="s">
        <v>161</v>
      </c>
      <c r="AJ166" t="s">
        <v>450</v>
      </c>
      <c r="AK166" t="s">
        <v>707</v>
      </c>
      <c r="AL166" t="s">
        <v>244</v>
      </c>
      <c r="AM166" t="s">
        <v>161</v>
      </c>
      <c r="AN166" t="s">
        <v>161</v>
      </c>
      <c r="AO166" t="s">
        <v>161</v>
      </c>
      <c r="AP166" t="s">
        <v>161</v>
      </c>
      <c r="AQ166" t="s">
        <v>161</v>
      </c>
      <c r="AR166" t="s">
        <v>161</v>
      </c>
      <c r="AS166" t="s">
        <v>161</v>
      </c>
      <c r="AT166" t="s">
        <v>161</v>
      </c>
      <c r="AU166" t="s">
        <v>161</v>
      </c>
      <c r="AV166" t="s">
        <v>161</v>
      </c>
      <c r="AW166" t="s">
        <v>1401</v>
      </c>
      <c r="AX166" t="s">
        <v>161</v>
      </c>
      <c r="AY166" t="s">
        <v>161</v>
      </c>
      <c r="AZ166" t="s">
        <v>161</v>
      </c>
      <c r="BA166" t="s">
        <v>161</v>
      </c>
    </row>
    <row r="167" spans="1:53" hidden="1" x14ac:dyDescent="0.25">
      <c r="A167">
        <v>23540747</v>
      </c>
      <c r="B167">
        <f>VLOOKUP(A167,BASE!A:A,1,0)</f>
        <v>23540747</v>
      </c>
      <c r="C167">
        <v>1</v>
      </c>
      <c r="D167">
        <v>1</v>
      </c>
      <c r="E167" t="s">
        <v>1402</v>
      </c>
      <c r="F167" t="s">
        <v>433</v>
      </c>
      <c r="G167" t="s">
        <v>886</v>
      </c>
      <c r="H167" t="s">
        <v>501</v>
      </c>
      <c r="I167" t="s">
        <v>501</v>
      </c>
      <c r="J167" t="s">
        <v>161</v>
      </c>
      <c r="K167" t="s">
        <v>161</v>
      </c>
      <c r="L167" t="s">
        <v>435</v>
      </c>
      <c r="M167" t="s">
        <v>161</v>
      </c>
      <c r="N167" t="s">
        <v>436</v>
      </c>
      <c r="O167" s="23">
        <v>45916.502870370372</v>
      </c>
      <c r="P167" t="s">
        <v>161</v>
      </c>
      <c r="Q167" s="24">
        <v>45916</v>
      </c>
      <c r="R167" s="25">
        <v>0</v>
      </c>
      <c r="S167" s="23">
        <v>45916.502893518518</v>
      </c>
      <c r="T167" t="s">
        <v>1634</v>
      </c>
      <c r="U167" t="s">
        <v>437</v>
      </c>
      <c r="V167">
        <v>43590807</v>
      </c>
      <c r="W167" t="s">
        <v>887</v>
      </c>
      <c r="X167" t="s">
        <v>161</v>
      </c>
      <c r="Y167" t="s">
        <v>161</v>
      </c>
      <c r="Z167" t="s">
        <v>161</v>
      </c>
      <c r="AA167" t="s">
        <v>161</v>
      </c>
      <c r="AB167">
        <v>3307151</v>
      </c>
      <c r="AC167">
        <v>3233537885</v>
      </c>
      <c r="AD167" t="s">
        <v>440</v>
      </c>
      <c r="AE167" t="s">
        <v>163</v>
      </c>
      <c r="AF167">
        <v>6</v>
      </c>
      <c r="AG167" t="s">
        <v>161</v>
      </c>
      <c r="AH167" t="s">
        <v>161</v>
      </c>
      <c r="AI167" t="s">
        <v>161</v>
      </c>
      <c r="AJ167" t="s">
        <v>446</v>
      </c>
      <c r="AK167" t="s">
        <v>888</v>
      </c>
      <c r="AL167" t="s">
        <v>244</v>
      </c>
      <c r="AM167" t="s">
        <v>161</v>
      </c>
      <c r="AN167" t="s">
        <v>161</v>
      </c>
      <c r="AO167" t="s">
        <v>161</v>
      </c>
      <c r="AP167" t="s">
        <v>161</v>
      </c>
      <c r="AQ167" t="s">
        <v>161</v>
      </c>
      <c r="AR167" t="s">
        <v>161</v>
      </c>
      <c r="AS167" t="s">
        <v>161</v>
      </c>
      <c r="AT167" t="s">
        <v>161</v>
      </c>
      <c r="AU167" t="s">
        <v>161</v>
      </c>
      <c r="AV167" t="s">
        <v>161</v>
      </c>
      <c r="AW167" t="s">
        <v>1403</v>
      </c>
      <c r="AX167" t="s">
        <v>161</v>
      </c>
      <c r="AY167" t="s">
        <v>161</v>
      </c>
      <c r="AZ167" t="s">
        <v>161</v>
      </c>
      <c r="BA167" t="s">
        <v>161</v>
      </c>
    </row>
    <row r="168" spans="1:53" x14ac:dyDescent="0.25">
      <c r="A168">
        <v>23546497</v>
      </c>
      <c r="B168">
        <f>VLOOKUP(A168,BASE!A:A,1,0)</f>
        <v>23546497</v>
      </c>
      <c r="C168">
        <v>1</v>
      </c>
      <c r="D168">
        <v>1</v>
      </c>
      <c r="E168" t="s">
        <v>1848</v>
      </c>
      <c r="F168" t="s">
        <v>433</v>
      </c>
      <c r="G168" t="s">
        <v>1849</v>
      </c>
      <c r="H168" t="s">
        <v>501</v>
      </c>
      <c r="I168" t="s">
        <v>501</v>
      </c>
      <c r="J168" t="s">
        <v>161</v>
      </c>
      <c r="K168" t="s">
        <v>161</v>
      </c>
      <c r="L168" t="s">
        <v>435</v>
      </c>
      <c r="M168" t="s">
        <v>161</v>
      </c>
      <c r="N168" t="s">
        <v>436</v>
      </c>
      <c r="O168" s="23">
        <v>45923.354930555557</v>
      </c>
      <c r="P168" t="s">
        <v>161</v>
      </c>
      <c r="Q168" s="24">
        <v>45923</v>
      </c>
      <c r="R168" s="25">
        <v>0</v>
      </c>
      <c r="S168" s="23">
        <v>45923.35496527778</v>
      </c>
      <c r="T168" t="s">
        <v>1850</v>
      </c>
      <c r="U168" t="s">
        <v>437</v>
      </c>
      <c r="V168">
        <v>45460675</v>
      </c>
      <c r="W168" t="s">
        <v>1851</v>
      </c>
      <c r="X168" t="s">
        <v>161</v>
      </c>
      <c r="Y168" t="s">
        <v>161</v>
      </c>
      <c r="Z168" t="s">
        <v>161</v>
      </c>
      <c r="AA168" t="s">
        <v>161</v>
      </c>
      <c r="AB168" t="s">
        <v>161</v>
      </c>
      <c r="AC168">
        <v>3103744773</v>
      </c>
      <c r="AD168" t="s">
        <v>440</v>
      </c>
      <c r="AE168" t="s">
        <v>163</v>
      </c>
      <c r="AF168">
        <v>2</v>
      </c>
      <c r="AG168" t="s">
        <v>161</v>
      </c>
      <c r="AH168" t="s">
        <v>161</v>
      </c>
      <c r="AI168" t="s">
        <v>161</v>
      </c>
      <c r="AJ168" t="s">
        <v>464</v>
      </c>
      <c r="AK168" t="s">
        <v>1852</v>
      </c>
      <c r="AL168" t="s">
        <v>244</v>
      </c>
      <c r="AM168" t="s">
        <v>161</v>
      </c>
      <c r="AN168" t="s">
        <v>161</v>
      </c>
      <c r="AO168" t="s">
        <v>161</v>
      </c>
      <c r="AP168" t="s">
        <v>161</v>
      </c>
      <c r="AQ168" t="s">
        <v>161</v>
      </c>
      <c r="AR168" t="s">
        <v>161</v>
      </c>
      <c r="AS168" t="s">
        <v>161</v>
      </c>
      <c r="AT168" t="s">
        <v>442</v>
      </c>
      <c r="AU168" t="s">
        <v>443</v>
      </c>
      <c r="AV168" t="s">
        <v>444</v>
      </c>
      <c r="AW168" t="s">
        <v>1853</v>
      </c>
      <c r="AX168" t="s">
        <v>161</v>
      </c>
      <c r="AY168" t="s">
        <v>161</v>
      </c>
      <c r="AZ168" t="s">
        <v>161</v>
      </c>
      <c r="BA168" t="s">
        <v>161</v>
      </c>
    </row>
    <row r="169" spans="1:53" hidden="1" x14ac:dyDescent="0.25">
      <c r="A169">
        <v>23537344</v>
      </c>
      <c r="B169">
        <f>VLOOKUP(A169,BASE!A:A,1,0)</f>
        <v>23537344</v>
      </c>
      <c r="C169">
        <v>1</v>
      </c>
      <c r="D169">
        <v>1</v>
      </c>
      <c r="E169" t="s">
        <v>1404</v>
      </c>
      <c r="F169" t="s">
        <v>433</v>
      </c>
      <c r="G169" t="s">
        <v>708</v>
      </c>
      <c r="H169" t="s">
        <v>501</v>
      </c>
      <c r="I169" t="s">
        <v>501</v>
      </c>
      <c r="J169" t="s">
        <v>161</v>
      </c>
      <c r="K169" t="s">
        <v>161</v>
      </c>
      <c r="L169" t="s">
        <v>435</v>
      </c>
      <c r="M169" t="s">
        <v>161</v>
      </c>
      <c r="N169" t="s">
        <v>436</v>
      </c>
      <c r="O169" s="23">
        <v>45911.773796296293</v>
      </c>
      <c r="P169" t="s">
        <v>161</v>
      </c>
      <c r="Q169" s="24">
        <v>45912</v>
      </c>
      <c r="R169" s="25">
        <v>0</v>
      </c>
      <c r="S169" s="23">
        <v>45911.773831018516</v>
      </c>
      <c r="T169" t="s">
        <v>1854</v>
      </c>
      <c r="U169" t="s">
        <v>437</v>
      </c>
      <c r="V169">
        <v>71717920</v>
      </c>
      <c r="W169" t="s">
        <v>709</v>
      </c>
      <c r="X169" t="s">
        <v>161</v>
      </c>
      <c r="Y169" t="s">
        <v>1405</v>
      </c>
      <c r="Z169" t="s">
        <v>161</v>
      </c>
      <c r="AA169" t="s">
        <v>161</v>
      </c>
      <c r="AB169" t="s">
        <v>161</v>
      </c>
      <c r="AC169">
        <v>3243398838</v>
      </c>
      <c r="AD169" t="s">
        <v>440</v>
      </c>
      <c r="AE169" t="s">
        <v>163</v>
      </c>
      <c r="AF169">
        <v>3</v>
      </c>
      <c r="AG169" t="s">
        <v>161</v>
      </c>
      <c r="AH169" t="s">
        <v>161</v>
      </c>
      <c r="AI169" t="s">
        <v>161</v>
      </c>
      <c r="AJ169" t="s">
        <v>446</v>
      </c>
      <c r="AK169" t="s">
        <v>161</v>
      </c>
      <c r="AL169" t="s">
        <v>244</v>
      </c>
      <c r="AM169" t="s">
        <v>161</v>
      </c>
      <c r="AN169" t="s">
        <v>161</v>
      </c>
      <c r="AO169" t="s">
        <v>161</v>
      </c>
      <c r="AP169" t="s">
        <v>161</v>
      </c>
      <c r="AQ169" t="s">
        <v>161</v>
      </c>
      <c r="AR169" t="s">
        <v>161</v>
      </c>
      <c r="AS169" t="s">
        <v>161</v>
      </c>
      <c r="AT169" t="s">
        <v>442</v>
      </c>
      <c r="AU169" t="s">
        <v>443</v>
      </c>
      <c r="AV169" t="s">
        <v>444</v>
      </c>
      <c r="AW169" t="s">
        <v>1406</v>
      </c>
      <c r="AX169" t="s">
        <v>161</v>
      </c>
      <c r="AY169" t="s">
        <v>161</v>
      </c>
      <c r="AZ169" t="s">
        <v>161</v>
      </c>
      <c r="BA169" t="s">
        <v>161</v>
      </c>
    </row>
    <row r="170" spans="1:53" hidden="1" x14ac:dyDescent="0.25">
      <c r="A170">
        <v>23545529</v>
      </c>
      <c r="B170">
        <f>VLOOKUP(A170,BASE!A:A,1,0)</f>
        <v>23545529</v>
      </c>
      <c r="C170">
        <v>1</v>
      </c>
      <c r="D170">
        <v>1</v>
      </c>
      <c r="E170" t="s">
        <v>1657</v>
      </c>
      <c r="F170" t="s">
        <v>433</v>
      </c>
      <c r="G170" t="s">
        <v>1658</v>
      </c>
      <c r="H170" t="s">
        <v>434</v>
      </c>
      <c r="I170" t="s">
        <v>434</v>
      </c>
      <c r="J170" t="s">
        <v>161</v>
      </c>
      <c r="K170" t="s">
        <v>161</v>
      </c>
      <c r="L170" t="s">
        <v>435</v>
      </c>
      <c r="M170" t="s">
        <v>161</v>
      </c>
      <c r="N170" t="s">
        <v>436</v>
      </c>
      <c r="O170" s="23">
        <v>45922.424340277779</v>
      </c>
      <c r="P170" t="s">
        <v>161</v>
      </c>
      <c r="Q170" s="24">
        <v>45922</v>
      </c>
      <c r="R170" s="25">
        <v>0</v>
      </c>
      <c r="S170" s="23">
        <v>45922.424375000002</v>
      </c>
      <c r="T170" t="s">
        <v>1473</v>
      </c>
      <c r="U170" t="s">
        <v>437</v>
      </c>
      <c r="V170">
        <v>8070746</v>
      </c>
      <c r="W170" t="s">
        <v>1659</v>
      </c>
      <c r="X170" t="s">
        <v>161</v>
      </c>
      <c r="Y170" t="s">
        <v>161</v>
      </c>
      <c r="Z170" t="s">
        <v>161</v>
      </c>
      <c r="AA170" t="s">
        <v>161</v>
      </c>
      <c r="AB170">
        <v>4187806</v>
      </c>
      <c r="AC170">
        <v>3006093729</v>
      </c>
      <c r="AD170" t="s">
        <v>440</v>
      </c>
      <c r="AE170" t="s">
        <v>163</v>
      </c>
      <c r="AF170">
        <v>2</v>
      </c>
      <c r="AG170" t="s">
        <v>161</v>
      </c>
      <c r="AH170" t="s">
        <v>161</v>
      </c>
      <c r="AI170" t="s">
        <v>161</v>
      </c>
      <c r="AJ170" t="s">
        <v>446</v>
      </c>
      <c r="AK170" t="s">
        <v>1660</v>
      </c>
      <c r="AL170" t="s">
        <v>244</v>
      </c>
      <c r="AM170" t="s">
        <v>161</v>
      </c>
      <c r="AN170" t="s">
        <v>161</v>
      </c>
      <c r="AO170" t="s">
        <v>161</v>
      </c>
      <c r="AP170" t="s">
        <v>161</v>
      </c>
      <c r="AQ170" t="s">
        <v>161</v>
      </c>
      <c r="AR170" t="s">
        <v>161</v>
      </c>
      <c r="AS170" t="s">
        <v>161</v>
      </c>
      <c r="AT170" t="s">
        <v>161</v>
      </c>
      <c r="AU170" t="s">
        <v>161</v>
      </c>
      <c r="AV170" t="s">
        <v>161</v>
      </c>
      <c r="AW170" t="s">
        <v>1661</v>
      </c>
      <c r="AX170" t="s">
        <v>161</v>
      </c>
      <c r="AY170" t="s">
        <v>161</v>
      </c>
      <c r="AZ170" t="s">
        <v>161</v>
      </c>
      <c r="BA170" t="s">
        <v>161</v>
      </c>
    </row>
    <row r="171" spans="1:53" hidden="1" x14ac:dyDescent="0.25">
      <c r="A171">
        <v>23541728</v>
      </c>
      <c r="B171">
        <f>VLOOKUP(A171,BASE!A:A,1,0)</f>
        <v>23541728</v>
      </c>
      <c r="C171">
        <v>1</v>
      </c>
      <c r="D171">
        <v>1</v>
      </c>
      <c r="E171" t="s">
        <v>1407</v>
      </c>
      <c r="F171" t="s">
        <v>433</v>
      </c>
      <c r="G171" t="s">
        <v>1408</v>
      </c>
      <c r="H171" t="s">
        <v>434</v>
      </c>
      <c r="I171" t="s">
        <v>434</v>
      </c>
      <c r="J171" t="s">
        <v>161</v>
      </c>
      <c r="K171" t="s">
        <v>161</v>
      </c>
      <c r="L171" t="s">
        <v>435</v>
      </c>
      <c r="M171" t="s">
        <v>161</v>
      </c>
      <c r="N171" t="s">
        <v>436</v>
      </c>
      <c r="O171" s="23">
        <v>45917.627303240741</v>
      </c>
      <c r="P171" t="s">
        <v>161</v>
      </c>
      <c r="Q171" s="24">
        <v>45918</v>
      </c>
      <c r="R171" s="25">
        <v>0</v>
      </c>
      <c r="S171" s="23">
        <v>45917.627349537041</v>
      </c>
      <c r="T171" t="s">
        <v>1855</v>
      </c>
      <c r="U171" t="s">
        <v>437</v>
      </c>
      <c r="V171">
        <v>811009734</v>
      </c>
      <c r="W171" t="s">
        <v>1409</v>
      </c>
      <c r="X171">
        <v>4128079</v>
      </c>
      <c r="Y171" t="s">
        <v>1343</v>
      </c>
      <c r="Z171" t="s">
        <v>1410</v>
      </c>
      <c r="AA171" t="s">
        <v>1410</v>
      </c>
      <c r="AB171">
        <v>2682338</v>
      </c>
      <c r="AC171">
        <v>3116323117</v>
      </c>
      <c r="AD171" t="s">
        <v>440</v>
      </c>
      <c r="AE171" t="s">
        <v>163</v>
      </c>
      <c r="AF171">
        <v>4</v>
      </c>
      <c r="AG171" t="s">
        <v>161</v>
      </c>
      <c r="AH171" t="s">
        <v>161</v>
      </c>
      <c r="AI171" t="s">
        <v>161</v>
      </c>
      <c r="AJ171" t="s">
        <v>161</v>
      </c>
      <c r="AK171" t="s">
        <v>1411</v>
      </c>
      <c r="AL171" t="s">
        <v>244</v>
      </c>
      <c r="AM171" t="s">
        <v>161</v>
      </c>
      <c r="AN171" t="s">
        <v>161</v>
      </c>
      <c r="AO171" t="s">
        <v>161</v>
      </c>
      <c r="AP171" t="s">
        <v>161</v>
      </c>
      <c r="AQ171" t="s">
        <v>161</v>
      </c>
      <c r="AR171" t="s">
        <v>161</v>
      </c>
      <c r="AS171" t="s">
        <v>161</v>
      </c>
      <c r="AT171" t="s">
        <v>442</v>
      </c>
      <c r="AU171" t="s">
        <v>443</v>
      </c>
      <c r="AV171" t="s">
        <v>444</v>
      </c>
      <c r="AW171" t="s">
        <v>1412</v>
      </c>
      <c r="AX171" t="s">
        <v>161</v>
      </c>
      <c r="AY171" t="s">
        <v>161</v>
      </c>
      <c r="AZ171" t="s">
        <v>161</v>
      </c>
      <c r="BA171" t="s">
        <v>161</v>
      </c>
    </row>
    <row r="172" spans="1:53" hidden="1" x14ac:dyDescent="0.25">
      <c r="A172">
        <v>23543062</v>
      </c>
      <c r="B172">
        <f>VLOOKUP(A172,BASE!A:A,1,0)</f>
        <v>23543062</v>
      </c>
      <c r="C172">
        <v>1</v>
      </c>
      <c r="D172">
        <v>1</v>
      </c>
      <c r="E172" t="s">
        <v>1562</v>
      </c>
      <c r="F172" t="s">
        <v>433</v>
      </c>
      <c r="G172" t="s">
        <v>1563</v>
      </c>
      <c r="H172" t="s">
        <v>434</v>
      </c>
      <c r="I172" t="s">
        <v>434</v>
      </c>
      <c r="J172" t="s">
        <v>161</v>
      </c>
      <c r="K172" t="s">
        <v>161</v>
      </c>
      <c r="L172" t="s">
        <v>435</v>
      </c>
      <c r="M172" t="s">
        <v>161</v>
      </c>
      <c r="N172" t="s">
        <v>436</v>
      </c>
      <c r="O172" s="23">
        <v>45918.82849537037</v>
      </c>
      <c r="P172" t="s">
        <v>161</v>
      </c>
      <c r="Q172" s="24">
        <v>45919</v>
      </c>
      <c r="R172" s="25">
        <v>0</v>
      </c>
      <c r="S172" s="23">
        <v>45918.828553240739</v>
      </c>
      <c r="T172" t="s">
        <v>1856</v>
      </c>
      <c r="U172" t="s">
        <v>161</v>
      </c>
      <c r="V172">
        <v>800256769</v>
      </c>
      <c r="W172" t="s">
        <v>161</v>
      </c>
      <c r="X172" t="s">
        <v>161</v>
      </c>
      <c r="Y172" t="s">
        <v>161</v>
      </c>
      <c r="Z172" t="s">
        <v>161</v>
      </c>
      <c r="AA172" t="s">
        <v>161</v>
      </c>
      <c r="AB172">
        <v>5209300</v>
      </c>
      <c r="AC172">
        <v>3154776393</v>
      </c>
      <c r="AD172" t="s">
        <v>440</v>
      </c>
      <c r="AE172" t="s">
        <v>163</v>
      </c>
      <c r="AF172">
        <v>3</v>
      </c>
      <c r="AG172" t="s">
        <v>161</v>
      </c>
      <c r="AH172" t="s">
        <v>161</v>
      </c>
      <c r="AI172" t="s">
        <v>161</v>
      </c>
      <c r="AJ172" t="s">
        <v>464</v>
      </c>
      <c r="AK172" t="s">
        <v>161</v>
      </c>
      <c r="AL172" t="s">
        <v>244</v>
      </c>
      <c r="AM172" t="s">
        <v>161</v>
      </c>
      <c r="AN172" t="s">
        <v>161</v>
      </c>
      <c r="AO172" t="s">
        <v>161</v>
      </c>
      <c r="AP172" t="s">
        <v>161</v>
      </c>
      <c r="AQ172" t="s">
        <v>161</v>
      </c>
      <c r="AR172" t="s">
        <v>161</v>
      </c>
      <c r="AS172" t="s">
        <v>161</v>
      </c>
      <c r="AT172" t="s">
        <v>161</v>
      </c>
      <c r="AU172" t="s">
        <v>161</v>
      </c>
      <c r="AV172" t="s">
        <v>161</v>
      </c>
      <c r="AW172" t="s">
        <v>1564</v>
      </c>
      <c r="AX172" t="s">
        <v>161</v>
      </c>
      <c r="AY172" t="s">
        <v>161</v>
      </c>
      <c r="AZ172" t="s">
        <v>161</v>
      </c>
      <c r="BA172" t="s">
        <v>161</v>
      </c>
    </row>
    <row r="173" spans="1:53" hidden="1" x14ac:dyDescent="0.25">
      <c r="A173">
        <v>23535043</v>
      </c>
      <c r="B173">
        <f>VLOOKUP(A173,BASE!A:A,1,0)</f>
        <v>23535043</v>
      </c>
      <c r="C173">
        <v>1</v>
      </c>
      <c r="D173">
        <v>1</v>
      </c>
      <c r="E173" t="s">
        <v>1413</v>
      </c>
      <c r="F173" t="s">
        <v>433</v>
      </c>
      <c r="G173" t="s">
        <v>588</v>
      </c>
      <c r="H173" t="s">
        <v>434</v>
      </c>
      <c r="I173" t="s">
        <v>434</v>
      </c>
      <c r="J173" t="s">
        <v>161</v>
      </c>
      <c r="K173" t="s">
        <v>161</v>
      </c>
      <c r="L173" t="s">
        <v>435</v>
      </c>
      <c r="M173" t="s">
        <v>161</v>
      </c>
      <c r="N173" t="s">
        <v>436</v>
      </c>
      <c r="O173" s="23">
        <v>45909.652719907404</v>
      </c>
      <c r="P173" t="s">
        <v>161</v>
      </c>
      <c r="Q173" s="24">
        <v>45910</v>
      </c>
      <c r="R173" s="25">
        <v>0</v>
      </c>
      <c r="S173" s="23">
        <v>45909.652754629627</v>
      </c>
      <c r="T173" t="s">
        <v>1857</v>
      </c>
      <c r="U173" t="s">
        <v>442</v>
      </c>
      <c r="V173">
        <v>98634127</v>
      </c>
      <c r="W173" t="s">
        <v>589</v>
      </c>
      <c r="X173">
        <v>3784773</v>
      </c>
      <c r="Y173" t="s">
        <v>1414</v>
      </c>
      <c r="Z173">
        <v>0</v>
      </c>
      <c r="AA173">
        <v>0</v>
      </c>
      <c r="AB173">
        <v>3784773</v>
      </c>
      <c r="AC173">
        <v>3103575201</v>
      </c>
      <c r="AD173" t="s">
        <v>440</v>
      </c>
      <c r="AE173" t="s">
        <v>163</v>
      </c>
      <c r="AF173">
        <v>0</v>
      </c>
      <c r="AG173" t="s">
        <v>161</v>
      </c>
      <c r="AH173" t="s">
        <v>161</v>
      </c>
      <c r="AI173" t="s">
        <v>161</v>
      </c>
      <c r="AJ173" t="s">
        <v>446</v>
      </c>
      <c r="AK173" t="s">
        <v>590</v>
      </c>
      <c r="AL173" t="s">
        <v>244</v>
      </c>
      <c r="AM173" t="s">
        <v>161</v>
      </c>
      <c r="AN173" t="s">
        <v>161</v>
      </c>
      <c r="AO173" t="s">
        <v>161</v>
      </c>
      <c r="AP173" t="s">
        <v>161</v>
      </c>
      <c r="AQ173" t="s">
        <v>161</v>
      </c>
      <c r="AR173" t="s">
        <v>161</v>
      </c>
      <c r="AS173" t="s">
        <v>161</v>
      </c>
      <c r="AT173" t="s">
        <v>442</v>
      </c>
      <c r="AU173" t="s">
        <v>443</v>
      </c>
      <c r="AV173" t="s">
        <v>444</v>
      </c>
      <c r="AW173" t="s">
        <v>1415</v>
      </c>
      <c r="AX173" t="s">
        <v>161</v>
      </c>
      <c r="AY173" t="s">
        <v>161</v>
      </c>
      <c r="AZ173" t="s">
        <v>161</v>
      </c>
      <c r="BA173" t="s">
        <v>161</v>
      </c>
    </row>
    <row r="174" spans="1:53" hidden="1" x14ac:dyDescent="0.25">
      <c r="A174">
        <v>23531136</v>
      </c>
      <c r="B174">
        <f>VLOOKUP(A174,BASE!A:A,1,0)</f>
        <v>23531136</v>
      </c>
      <c r="C174">
        <v>1</v>
      </c>
      <c r="D174">
        <v>1</v>
      </c>
      <c r="E174" t="s">
        <v>502</v>
      </c>
      <c r="F174" t="s">
        <v>433</v>
      </c>
      <c r="G174" t="s">
        <v>268</v>
      </c>
      <c r="H174" t="s">
        <v>434</v>
      </c>
      <c r="I174" t="s">
        <v>434</v>
      </c>
      <c r="J174" t="s">
        <v>161</v>
      </c>
      <c r="K174" t="s">
        <v>161</v>
      </c>
      <c r="L174" t="s">
        <v>435</v>
      </c>
      <c r="M174" t="s">
        <v>161</v>
      </c>
      <c r="N174" t="s">
        <v>436</v>
      </c>
      <c r="O174" s="23">
        <v>45904.303541666668</v>
      </c>
      <c r="P174" t="s">
        <v>161</v>
      </c>
      <c r="Q174" s="24">
        <v>45905</v>
      </c>
      <c r="R174" s="25">
        <v>0</v>
      </c>
      <c r="S174" s="23">
        <v>45904.303576388891</v>
      </c>
      <c r="T174" t="s">
        <v>1858</v>
      </c>
      <c r="U174" t="s">
        <v>437</v>
      </c>
      <c r="V174">
        <v>98628677</v>
      </c>
      <c r="W174" t="s">
        <v>269</v>
      </c>
      <c r="X174" t="s">
        <v>161</v>
      </c>
      <c r="Y174" t="s">
        <v>161</v>
      </c>
      <c r="Z174" t="s">
        <v>161</v>
      </c>
      <c r="AA174" t="s">
        <v>161</v>
      </c>
      <c r="AB174" t="s">
        <v>161</v>
      </c>
      <c r="AC174">
        <v>3014304566</v>
      </c>
      <c r="AD174" t="s">
        <v>440</v>
      </c>
      <c r="AE174" t="s">
        <v>163</v>
      </c>
      <c r="AF174">
        <v>0</v>
      </c>
      <c r="AG174" t="s">
        <v>161</v>
      </c>
      <c r="AH174" t="s">
        <v>161</v>
      </c>
      <c r="AI174" t="s">
        <v>161</v>
      </c>
      <c r="AJ174" t="s">
        <v>441</v>
      </c>
      <c r="AK174" t="s">
        <v>270</v>
      </c>
      <c r="AL174" t="s">
        <v>244</v>
      </c>
      <c r="AM174" t="s">
        <v>161</v>
      </c>
      <c r="AN174" t="s">
        <v>161</v>
      </c>
      <c r="AO174" t="s">
        <v>161</v>
      </c>
      <c r="AP174" t="s">
        <v>161</v>
      </c>
      <c r="AQ174" t="s">
        <v>161</v>
      </c>
      <c r="AR174" t="s">
        <v>161</v>
      </c>
      <c r="AS174" t="s">
        <v>161</v>
      </c>
      <c r="AT174" t="s">
        <v>442</v>
      </c>
      <c r="AU174" t="s">
        <v>443</v>
      </c>
      <c r="AV174" t="s">
        <v>444</v>
      </c>
      <c r="AW174" t="s">
        <v>503</v>
      </c>
      <c r="AX174" t="s">
        <v>161</v>
      </c>
      <c r="AY174" t="s">
        <v>161</v>
      </c>
      <c r="AZ174" t="s">
        <v>161</v>
      </c>
      <c r="BA174" t="s">
        <v>161</v>
      </c>
    </row>
    <row r="175" spans="1:53" hidden="1" x14ac:dyDescent="0.25">
      <c r="A175">
        <v>23541322</v>
      </c>
      <c r="B175">
        <f>VLOOKUP(A175,BASE!A:A,1,0)</f>
        <v>23541322</v>
      </c>
      <c r="C175">
        <v>1</v>
      </c>
      <c r="D175">
        <v>1</v>
      </c>
      <c r="E175" t="s">
        <v>1416</v>
      </c>
      <c r="F175" t="s">
        <v>433</v>
      </c>
      <c r="G175" t="s">
        <v>996</v>
      </c>
      <c r="H175" t="s">
        <v>434</v>
      </c>
      <c r="I175" t="s">
        <v>434</v>
      </c>
      <c r="J175" t="s">
        <v>161</v>
      </c>
      <c r="K175" t="s">
        <v>161</v>
      </c>
      <c r="L175" t="s">
        <v>435</v>
      </c>
      <c r="M175" t="s">
        <v>161</v>
      </c>
      <c r="N175" t="s">
        <v>436</v>
      </c>
      <c r="O175" s="23">
        <v>45917.404270833336</v>
      </c>
      <c r="P175" t="s">
        <v>161</v>
      </c>
      <c r="Q175" s="24">
        <v>45917</v>
      </c>
      <c r="R175" s="25">
        <v>0</v>
      </c>
      <c r="S175" s="23">
        <v>45917.404305555552</v>
      </c>
      <c r="T175" t="s">
        <v>1771</v>
      </c>
      <c r="U175" t="s">
        <v>437</v>
      </c>
      <c r="V175">
        <v>98530210</v>
      </c>
      <c r="W175" t="s">
        <v>997</v>
      </c>
      <c r="X175" t="s">
        <v>161</v>
      </c>
      <c r="Y175" t="s">
        <v>161</v>
      </c>
      <c r="Z175" t="s">
        <v>161</v>
      </c>
      <c r="AA175" t="s">
        <v>161</v>
      </c>
      <c r="AB175" t="s">
        <v>161</v>
      </c>
      <c r="AC175">
        <v>3007524342</v>
      </c>
      <c r="AD175" t="s">
        <v>440</v>
      </c>
      <c r="AE175" t="s">
        <v>163</v>
      </c>
      <c r="AF175">
        <v>4</v>
      </c>
      <c r="AG175" t="s">
        <v>161</v>
      </c>
      <c r="AH175" t="s">
        <v>161</v>
      </c>
      <c r="AI175" t="s">
        <v>161</v>
      </c>
      <c r="AJ175" t="s">
        <v>464</v>
      </c>
      <c r="AK175" t="s">
        <v>998</v>
      </c>
      <c r="AL175" t="s">
        <v>244</v>
      </c>
      <c r="AM175" t="s">
        <v>161</v>
      </c>
      <c r="AN175" t="s">
        <v>161</v>
      </c>
      <c r="AO175" t="s">
        <v>161</v>
      </c>
      <c r="AP175" t="s">
        <v>161</v>
      </c>
      <c r="AQ175" t="s">
        <v>161</v>
      </c>
      <c r="AR175" t="s">
        <v>161</v>
      </c>
      <c r="AS175" t="s">
        <v>161</v>
      </c>
      <c r="AT175" t="s">
        <v>442</v>
      </c>
      <c r="AU175" t="s">
        <v>443</v>
      </c>
      <c r="AV175" t="s">
        <v>444</v>
      </c>
      <c r="AW175" t="s">
        <v>1417</v>
      </c>
      <c r="AX175" t="s">
        <v>161</v>
      </c>
      <c r="AY175" t="s">
        <v>161</v>
      </c>
      <c r="AZ175" t="s">
        <v>161</v>
      </c>
      <c r="BA175" t="s">
        <v>161</v>
      </c>
    </row>
    <row r="176" spans="1:53" hidden="1" x14ac:dyDescent="0.25">
      <c r="A176">
        <v>23541112</v>
      </c>
      <c r="B176">
        <f>VLOOKUP(A176,BASE!A:A,1,0)</f>
        <v>23541112</v>
      </c>
      <c r="C176">
        <v>1</v>
      </c>
      <c r="D176">
        <v>1</v>
      </c>
      <c r="E176" t="s">
        <v>1418</v>
      </c>
      <c r="F176" t="s">
        <v>433</v>
      </c>
      <c r="G176" t="s">
        <v>999</v>
      </c>
      <c r="H176" t="s">
        <v>434</v>
      </c>
      <c r="I176" t="s">
        <v>434</v>
      </c>
      <c r="J176" t="s">
        <v>161</v>
      </c>
      <c r="K176" t="s">
        <v>161</v>
      </c>
      <c r="L176" t="s">
        <v>435</v>
      </c>
      <c r="M176" t="s">
        <v>161</v>
      </c>
      <c r="N176" t="s">
        <v>436</v>
      </c>
      <c r="O176" s="23">
        <v>45916.737037037034</v>
      </c>
      <c r="P176" t="s">
        <v>161</v>
      </c>
      <c r="Q176" s="24">
        <v>45917</v>
      </c>
      <c r="R176" s="25">
        <v>0</v>
      </c>
      <c r="S176" s="23">
        <v>45916.737071759257</v>
      </c>
      <c r="T176" t="s">
        <v>1604</v>
      </c>
      <c r="U176" t="s">
        <v>437</v>
      </c>
      <c r="V176">
        <v>21533798</v>
      </c>
      <c r="W176" t="s">
        <v>1000</v>
      </c>
      <c r="X176" t="s">
        <v>161</v>
      </c>
      <c r="Y176" t="s">
        <v>161</v>
      </c>
      <c r="Z176" t="s">
        <v>161</v>
      </c>
      <c r="AA176" t="s">
        <v>161</v>
      </c>
      <c r="AB176" t="s">
        <v>161</v>
      </c>
      <c r="AC176">
        <v>3135892630</v>
      </c>
      <c r="AD176" t="s">
        <v>440</v>
      </c>
      <c r="AE176" t="s">
        <v>163</v>
      </c>
      <c r="AF176">
        <v>2</v>
      </c>
      <c r="AG176" t="s">
        <v>161</v>
      </c>
      <c r="AH176" t="s">
        <v>161</v>
      </c>
      <c r="AI176" t="s">
        <v>161</v>
      </c>
      <c r="AJ176" t="s">
        <v>446</v>
      </c>
      <c r="AK176" t="s">
        <v>1001</v>
      </c>
      <c r="AL176" t="s">
        <v>244</v>
      </c>
      <c r="AM176" t="s">
        <v>161</v>
      </c>
      <c r="AN176" t="s">
        <v>161</v>
      </c>
      <c r="AO176" t="s">
        <v>161</v>
      </c>
      <c r="AP176" t="s">
        <v>161</v>
      </c>
      <c r="AQ176" t="s">
        <v>161</v>
      </c>
      <c r="AR176" t="s">
        <v>161</v>
      </c>
      <c r="AS176" t="s">
        <v>161</v>
      </c>
      <c r="AT176" t="s">
        <v>161</v>
      </c>
      <c r="AU176" t="s">
        <v>161</v>
      </c>
      <c r="AV176" t="s">
        <v>161</v>
      </c>
      <c r="AW176" t="s">
        <v>1419</v>
      </c>
      <c r="AX176" t="s">
        <v>161</v>
      </c>
      <c r="AY176" t="s">
        <v>161</v>
      </c>
      <c r="AZ176" t="s">
        <v>161</v>
      </c>
      <c r="BA176" t="s">
        <v>161</v>
      </c>
    </row>
    <row r="177" spans="1:53" hidden="1" x14ac:dyDescent="0.25">
      <c r="A177">
        <v>23537004</v>
      </c>
      <c r="B177">
        <f>VLOOKUP(A177,BASE!A:A,1,0)</f>
        <v>23537004</v>
      </c>
      <c r="C177">
        <v>1</v>
      </c>
      <c r="D177">
        <v>1</v>
      </c>
      <c r="E177" t="s">
        <v>1420</v>
      </c>
      <c r="F177" t="s">
        <v>433</v>
      </c>
      <c r="G177" t="s">
        <v>655</v>
      </c>
      <c r="H177" t="s">
        <v>434</v>
      </c>
      <c r="I177" t="s">
        <v>434</v>
      </c>
      <c r="J177" t="s">
        <v>161</v>
      </c>
      <c r="K177" t="s">
        <v>161</v>
      </c>
      <c r="L177" t="s">
        <v>435</v>
      </c>
      <c r="M177" t="s">
        <v>161</v>
      </c>
      <c r="N177" t="s">
        <v>436</v>
      </c>
      <c r="O177" s="23">
        <v>45911.518865740742</v>
      </c>
      <c r="P177" t="s">
        <v>161</v>
      </c>
      <c r="Q177" s="24">
        <v>45911</v>
      </c>
      <c r="R177" s="25">
        <v>0</v>
      </c>
      <c r="S177" s="23">
        <v>45911.518912037034</v>
      </c>
      <c r="T177" t="s">
        <v>1859</v>
      </c>
      <c r="U177" t="s">
        <v>437</v>
      </c>
      <c r="V177">
        <v>71393104</v>
      </c>
      <c r="W177" t="s">
        <v>656</v>
      </c>
      <c r="X177">
        <v>4089305</v>
      </c>
      <c r="Y177" t="s">
        <v>1421</v>
      </c>
      <c r="Z177">
        <v>1.5915651E+17</v>
      </c>
      <c r="AA177" t="s">
        <v>1338</v>
      </c>
      <c r="AB177">
        <v>4089305</v>
      </c>
      <c r="AC177">
        <v>3164347871</v>
      </c>
      <c r="AD177" t="s">
        <v>440</v>
      </c>
      <c r="AE177" t="s">
        <v>163</v>
      </c>
      <c r="AF177">
        <v>0</v>
      </c>
      <c r="AG177" t="s">
        <v>161</v>
      </c>
      <c r="AH177" t="s">
        <v>161</v>
      </c>
      <c r="AI177" t="s">
        <v>161</v>
      </c>
      <c r="AJ177" t="s">
        <v>446</v>
      </c>
      <c r="AK177" t="s">
        <v>657</v>
      </c>
      <c r="AL177" t="s">
        <v>244</v>
      </c>
      <c r="AM177" t="s">
        <v>161</v>
      </c>
      <c r="AN177" t="s">
        <v>161</v>
      </c>
      <c r="AO177" t="s">
        <v>161</v>
      </c>
      <c r="AP177" t="s">
        <v>161</v>
      </c>
      <c r="AQ177" t="s">
        <v>161</v>
      </c>
      <c r="AR177" t="s">
        <v>161</v>
      </c>
      <c r="AS177" t="s">
        <v>161</v>
      </c>
      <c r="AT177" t="s">
        <v>161</v>
      </c>
      <c r="AU177" t="s">
        <v>161</v>
      </c>
      <c r="AV177" t="s">
        <v>161</v>
      </c>
      <c r="AW177" t="s">
        <v>1422</v>
      </c>
      <c r="AX177" t="s">
        <v>161</v>
      </c>
      <c r="AY177" t="s">
        <v>161</v>
      </c>
      <c r="AZ177" t="s">
        <v>161</v>
      </c>
      <c r="BA177" t="s">
        <v>161</v>
      </c>
    </row>
    <row r="178" spans="1:53" hidden="1" x14ac:dyDescent="0.25">
      <c r="A178">
        <v>23535610</v>
      </c>
      <c r="B178">
        <f>VLOOKUP(A178,BASE!A:A,1,0)</f>
        <v>23535610</v>
      </c>
      <c r="C178">
        <v>1</v>
      </c>
      <c r="D178">
        <v>1</v>
      </c>
      <c r="E178" t="s">
        <v>1423</v>
      </c>
      <c r="F178" t="s">
        <v>433</v>
      </c>
      <c r="G178" t="s">
        <v>591</v>
      </c>
      <c r="H178" t="s">
        <v>494</v>
      </c>
      <c r="I178" t="s">
        <v>494</v>
      </c>
      <c r="J178" t="s">
        <v>161</v>
      </c>
      <c r="K178" t="s">
        <v>161</v>
      </c>
      <c r="L178" t="s">
        <v>435</v>
      </c>
      <c r="M178" t="s">
        <v>161</v>
      </c>
      <c r="N178" t="s">
        <v>436</v>
      </c>
      <c r="O178" s="23">
        <v>45910.431944444441</v>
      </c>
      <c r="P178" t="s">
        <v>161</v>
      </c>
      <c r="Q178" s="24">
        <v>45910</v>
      </c>
      <c r="R178" s="25">
        <v>0</v>
      </c>
      <c r="S178" s="23">
        <v>45910.431979166664</v>
      </c>
      <c r="T178" t="s">
        <v>1860</v>
      </c>
      <c r="U178" t="s">
        <v>437</v>
      </c>
      <c r="V178">
        <v>8025915</v>
      </c>
      <c r="W178" t="s">
        <v>592</v>
      </c>
      <c r="X178" t="s">
        <v>161</v>
      </c>
      <c r="Y178" t="s">
        <v>161</v>
      </c>
      <c r="Z178" t="s">
        <v>161</v>
      </c>
      <c r="AA178" t="s">
        <v>161</v>
      </c>
      <c r="AB178">
        <v>2814981</v>
      </c>
      <c r="AC178">
        <v>3017192776</v>
      </c>
      <c r="AD178" t="s">
        <v>440</v>
      </c>
      <c r="AE178" t="s">
        <v>163</v>
      </c>
      <c r="AF178">
        <v>4</v>
      </c>
      <c r="AG178" t="s">
        <v>161</v>
      </c>
      <c r="AH178" t="s">
        <v>161</v>
      </c>
      <c r="AI178" t="s">
        <v>161</v>
      </c>
      <c r="AJ178" t="s">
        <v>446</v>
      </c>
      <c r="AK178" t="s">
        <v>593</v>
      </c>
      <c r="AL178" t="s">
        <v>244</v>
      </c>
      <c r="AM178" t="s">
        <v>161</v>
      </c>
      <c r="AN178" t="s">
        <v>161</v>
      </c>
      <c r="AO178" t="s">
        <v>161</v>
      </c>
      <c r="AP178" t="s">
        <v>161</v>
      </c>
      <c r="AQ178" t="s">
        <v>161</v>
      </c>
      <c r="AR178" t="s">
        <v>161</v>
      </c>
      <c r="AS178" t="s">
        <v>161</v>
      </c>
      <c r="AT178" t="s">
        <v>442</v>
      </c>
      <c r="AU178" t="s">
        <v>443</v>
      </c>
      <c r="AV178" t="s">
        <v>444</v>
      </c>
      <c r="AW178" t="s">
        <v>1424</v>
      </c>
      <c r="AX178" t="s">
        <v>161</v>
      </c>
      <c r="AY178" t="s">
        <v>161</v>
      </c>
      <c r="AZ178" t="s">
        <v>161</v>
      </c>
      <c r="BA178" t="s">
        <v>161</v>
      </c>
    </row>
    <row r="179" spans="1:53" hidden="1" x14ac:dyDescent="0.25">
      <c r="A179">
        <v>23539742</v>
      </c>
      <c r="B179">
        <f>VLOOKUP(A179,BASE!A:A,1,0)</f>
        <v>23539742</v>
      </c>
      <c r="C179">
        <v>1</v>
      </c>
      <c r="D179">
        <v>1</v>
      </c>
      <c r="E179" t="s">
        <v>1425</v>
      </c>
      <c r="F179" t="s">
        <v>433</v>
      </c>
      <c r="G179" t="s">
        <v>889</v>
      </c>
      <c r="H179" t="s">
        <v>494</v>
      </c>
      <c r="I179" t="s">
        <v>494</v>
      </c>
      <c r="J179" t="s">
        <v>161</v>
      </c>
      <c r="K179" t="s">
        <v>161</v>
      </c>
      <c r="L179" t="s">
        <v>435</v>
      </c>
      <c r="M179" t="s">
        <v>161</v>
      </c>
      <c r="N179" t="s">
        <v>436</v>
      </c>
      <c r="O179" s="23">
        <v>45915.636111111111</v>
      </c>
      <c r="P179" t="s">
        <v>161</v>
      </c>
      <c r="Q179" s="24">
        <v>45916</v>
      </c>
      <c r="R179" s="25">
        <v>0</v>
      </c>
      <c r="S179" s="23">
        <v>45915.636145833334</v>
      </c>
      <c r="T179" t="s">
        <v>1725</v>
      </c>
      <c r="U179" t="s">
        <v>437</v>
      </c>
      <c r="V179">
        <v>800011002</v>
      </c>
      <c r="W179" t="s">
        <v>890</v>
      </c>
      <c r="X179" t="s">
        <v>161</v>
      </c>
      <c r="Y179" t="s">
        <v>161</v>
      </c>
      <c r="Z179" t="s">
        <v>161</v>
      </c>
      <c r="AA179" t="s">
        <v>161</v>
      </c>
      <c r="AB179">
        <v>2854290</v>
      </c>
      <c r="AC179">
        <v>3166655528</v>
      </c>
      <c r="AD179" t="s">
        <v>440</v>
      </c>
      <c r="AE179" t="s">
        <v>163</v>
      </c>
      <c r="AF179">
        <v>3</v>
      </c>
      <c r="AG179" t="s">
        <v>161</v>
      </c>
      <c r="AH179" t="s">
        <v>161</v>
      </c>
      <c r="AI179" t="s">
        <v>161</v>
      </c>
      <c r="AJ179" t="s">
        <v>450</v>
      </c>
      <c r="AK179" t="s">
        <v>891</v>
      </c>
      <c r="AL179" t="s">
        <v>24</v>
      </c>
      <c r="AM179" t="s">
        <v>161</v>
      </c>
      <c r="AN179" t="s">
        <v>161</v>
      </c>
      <c r="AO179" t="s">
        <v>161</v>
      </c>
      <c r="AP179" t="s">
        <v>161</v>
      </c>
      <c r="AQ179" t="s">
        <v>161</v>
      </c>
      <c r="AR179" t="s">
        <v>161</v>
      </c>
      <c r="AS179" t="s">
        <v>161</v>
      </c>
      <c r="AT179" t="s">
        <v>161</v>
      </c>
      <c r="AU179" t="s">
        <v>161</v>
      </c>
      <c r="AV179" t="s">
        <v>161</v>
      </c>
      <c r="AW179" t="s">
        <v>1426</v>
      </c>
      <c r="AX179" t="s">
        <v>161</v>
      </c>
      <c r="AY179" t="s">
        <v>161</v>
      </c>
      <c r="AZ179" t="s">
        <v>161</v>
      </c>
      <c r="BA179" t="s">
        <v>161</v>
      </c>
    </row>
  </sheetData>
  <autoFilter ref="A1:BB179" xr:uid="{C4445E83-0EFA-4A16-92AE-12A5E13AE88B}">
    <filterColumn colId="1">
      <filters>
        <filter val="#N/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301B4-BD21-476F-ACA2-ABEB64E048D3}">
  <sheetPr codeName="Hoja3"/>
  <dimension ref="A1:AF15"/>
  <sheetViews>
    <sheetView workbookViewId="0">
      <selection activeCell="H10" sqref="H10"/>
    </sheetView>
  </sheetViews>
  <sheetFormatPr baseColWidth="10" defaultRowHeight="15" x14ac:dyDescent="0.25"/>
  <cols>
    <col min="2" max="32" width="5" customWidth="1"/>
  </cols>
  <sheetData>
    <row r="1" spans="1:32" ht="27.95" customHeight="1" x14ac:dyDescent="0.25">
      <c r="A1" s="30" t="s">
        <v>530</v>
      </c>
      <c r="B1" s="31">
        <v>1</v>
      </c>
      <c r="C1" s="31">
        <v>2</v>
      </c>
      <c r="D1" s="31">
        <v>3</v>
      </c>
      <c r="E1" s="31">
        <v>4</v>
      </c>
      <c r="F1" s="31">
        <v>5</v>
      </c>
      <c r="G1" s="32">
        <v>6</v>
      </c>
      <c r="H1" s="33">
        <v>7</v>
      </c>
      <c r="I1" s="31">
        <v>8</v>
      </c>
      <c r="J1" s="31">
        <v>9</v>
      </c>
      <c r="K1" s="31">
        <v>10</v>
      </c>
      <c r="L1" s="31">
        <v>11</v>
      </c>
      <c r="M1" s="31">
        <v>12</v>
      </c>
      <c r="N1" s="32">
        <v>13</v>
      </c>
      <c r="O1" s="33">
        <v>14</v>
      </c>
      <c r="P1" s="31">
        <v>15</v>
      </c>
      <c r="Q1" s="31">
        <v>16</v>
      </c>
      <c r="R1" s="31">
        <v>17</v>
      </c>
      <c r="S1" s="31">
        <v>18</v>
      </c>
      <c r="T1" s="31">
        <v>19</v>
      </c>
      <c r="U1" s="32">
        <v>20</v>
      </c>
      <c r="V1" s="33">
        <v>21</v>
      </c>
      <c r="W1" s="31">
        <v>22</v>
      </c>
      <c r="X1" s="31">
        <v>23</v>
      </c>
      <c r="Y1" s="31">
        <v>24</v>
      </c>
      <c r="Z1" s="31">
        <v>25</v>
      </c>
      <c r="AA1" s="31">
        <v>26</v>
      </c>
      <c r="AB1" s="32">
        <v>27</v>
      </c>
      <c r="AC1" s="33">
        <v>28</v>
      </c>
      <c r="AD1" s="31">
        <v>29</v>
      </c>
      <c r="AE1" s="31">
        <v>30</v>
      </c>
      <c r="AF1" s="31">
        <v>31</v>
      </c>
    </row>
    <row r="2" spans="1:32" x14ac:dyDescent="0.25">
      <c r="A2" s="26"/>
      <c r="B2" s="34"/>
      <c r="C2" s="34"/>
      <c r="D2" s="34"/>
      <c r="E2" s="34"/>
      <c r="F2" s="34"/>
      <c r="G2" s="35"/>
      <c r="H2" s="36"/>
      <c r="I2" s="34"/>
      <c r="J2" s="34"/>
      <c r="K2" s="34"/>
      <c r="L2" s="34"/>
      <c r="M2" s="34"/>
      <c r="N2" s="35"/>
      <c r="O2" s="36"/>
      <c r="P2" s="34"/>
      <c r="Q2" s="34"/>
      <c r="R2" s="34"/>
      <c r="S2" s="34"/>
      <c r="T2" s="34"/>
      <c r="U2" s="35"/>
      <c r="V2" s="36"/>
      <c r="W2" s="34"/>
      <c r="X2" s="34"/>
      <c r="Y2" s="34"/>
      <c r="Z2" s="34"/>
      <c r="AA2" s="34"/>
      <c r="AB2" s="35"/>
      <c r="AC2" s="36"/>
      <c r="AD2" s="34"/>
      <c r="AE2" s="34"/>
      <c r="AF2" s="34"/>
    </row>
    <row r="3" spans="1:32" x14ac:dyDescent="0.25">
      <c r="A3" s="26" t="s">
        <v>341</v>
      </c>
      <c r="B3" s="34"/>
      <c r="C3" s="34"/>
      <c r="D3" s="34"/>
      <c r="E3" s="34"/>
      <c r="F3" s="34"/>
      <c r="G3" s="35">
        <v>11</v>
      </c>
      <c r="H3" s="36"/>
      <c r="I3" s="34">
        <v>9</v>
      </c>
      <c r="J3" s="34">
        <v>11</v>
      </c>
      <c r="K3" s="34">
        <v>6</v>
      </c>
      <c r="L3" s="34"/>
      <c r="M3" s="34"/>
      <c r="N3" s="35">
        <v>1</v>
      </c>
      <c r="O3" s="36"/>
      <c r="P3" s="34"/>
      <c r="Q3" s="34">
        <v>6</v>
      </c>
      <c r="R3" s="34">
        <v>7</v>
      </c>
      <c r="S3" s="34">
        <v>5</v>
      </c>
      <c r="T3" s="34">
        <v>7</v>
      </c>
      <c r="U3" s="35">
        <v>7</v>
      </c>
      <c r="V3" s="36"/>
      <c r="W3" s="34">
        <v>6</v>
      </c>
      <c r="X3" s="34"/>
      <c r="Y3" s="34"/>
      <c r="Z3" s="34"/>
      <c r="AA3" s="34"/>
      <c r="AB3" s="35"/>
      <c r="AC3" s="36"/>
      <c r="AD3" s="34"/>
      <c r="AE3" s="34"/>
      <c r="AF3" s="34"/>
    </row>
    <row r="4" spans="1:32" x14ac:dyDescent="0.25">
      <c r="A4" s="26"/>
      <c r="B4" s="34"/>
      <c r="C4" s="34"/>
      <c r="D4" s="34"/>
      <c r="E4" s="34"/>
      <c r="F4" s="34"/>
      <c r="G4" s="35"/>
      <c r="H4" s="36"/>
      <c r="I4" s="34"/>
      <c r="J4" s="34"/>
      <c r="K4" s="34"/>
      <c r="L4" s="34"/>
      <c r="M4" s="34"/>
      <c r="N4" s="35"/>
      <c r="O4" s="36"/>
      <c r="P4" s="34"/>
      <c r="Q4" s="34"/>
      <c r="R4" s="34"/>
      <c r="S4" s="34"/>
      <c r="T4" s="34"/>
      <c r="U4" s="35"/>
      <c r="V4" s="36"/>
      <c r="W4" s="34"/>
      <c r="X4" s="34"/>
      <c r="Y4" s="34"/>
      <c r="Z4" s="34"/>
      <c r="AA4" s="34"/>
      <c r="AB4" s="35"/>
      <c r="AC4" s="36"/>
      <c r="AD4" s="34"/>
      <c r="AE4" s="34"/>
      <c r="AF4" s="34"/>
    </row>
    <row r="5" spans="1:32" x14ac:dyDescent="0.25">
      <c r="A5" s="26" t="s">
        <v>313</v>
      </c>
      <c r="B5" s="34"/>
      <c r="C5" s="34"/>
      <c r="D5" s="34"/>
      <c r="E5" s="34"/>
      <c r="F5" s="34">
        <v>6</v>
      </c>
      <c r="G5" s="35">
        <v>11</v>
      </c>
      <c r="H5" s="36"/>
      <c r="I5" s="34">
        <v>6</v>
      </c>
      <c r="J5" s="34">
        <v>10</v>
      </c>
      <c r="K5" s="34">
        <v>9</v>
      </c>
      <c r="L5" s="34"/>
      <c r="M5" s="34"/>
      <c r="N5" s="35"/>
      <c r="O5" s="36"/>
      <c r="P5" s="34"/>
      <c r="Q5" s="34">
        <v>7</v>
      </c>
      <c r="R5" s="34">
        <v>2</v>
      </c>
      <c r="S5" s="34"/>
      <c r="T5" s="34"/>
      <c r="U5" s="35"/>
      <c r="V5" s="36"/>
      <c r="W5" s="34">
        <v>3</v>
      </c>
      <c r="X5" s="34"/>
      <c r="Y5" s="34"/>
      <c r="Z5" s="34"/>
      <c r="AA5" s="34"/>
      <c r="AB5" s="35"/>
      <c r="AC5" s="36"/>
      <c r="AD5" s="34"/>
      <c r="AE5" s="34"/>
      <c r="AF5" s="34"/>
    </row>
    <row r="6" spans="1:32" x14ac:dyDescent="0.25">
      <c r="A6" s="26"/>
      <c r="B6" s="34"/>
      <c r="C6" s="34"/>
      <c r="D6" s="34"/>
      <c r="E6" s="34"/>
      <c r="F6" s="34"/>
      <c r="G6" s="35"/>
      <c r="H6" s="36"/>
      <c r="I6" s="34"/>
      <c r="J6" s="34"/>
      <c r="K6" s="34"/>
      <c r="L6" s="34"/>
      <c r="M6" s="34"/>
      <c r="N6" s="35"/>
      <c r="O6" s="36"/>
      <c r="P6" s="34"/>
      <c r="Q6" s="34"/>
      <c r="R6" s="34"/>
      <c r="S6" s="34"/>
      <c r="T6" s="34"/>
      <c r="U6" s="35"/>
      <c r="V6" s="36"/>
      <c r="W6" s="34"/>
      <c r="X6" s="34"/>
      <c r="Y6" s="34"/>
      <c r="Z6" s="34"/>
      <c r="AA6" s="34"/>
      <c r="AB6" s="35"/>
      <c r="AC6" s="36"/>
      <c r="AD6" s="34"/>
      <c r="AE6" s="34"/>
      <c r="AF6" s="34"/>
    </row>
    <row r="7" spans="1:32" x14ac:dyDescent="0.25">
      <c r="A7" s="26" t="s">
        <v>528</v>
      </c>
      <c r="B7" s="34"/>
      <c r="C7" s="34"/>
      <c r="D7" s="34"/>
      <c r="E7" s="34"/>
      <c r="F7" s="34"/>
      <c r="G7" s="35"/>
      <c r="H7" s="36"/>
      <c r="I7" s="34"/>
      <c r="J7" s="34">
        <v>5</v>
      </c>
      <c r="K7" s="34"/>
      <c r="L7" s="34"/>
      <c r="M7" s="34"/>
      <c r="N7" s="35">
        <v>10</v>
      </c>
      <c r="O7" s="36"/>
      <c r="P7" s="34"/>
      <c r="Q7" s="34"/>
      <c r="R7" s="34"/>
      <c r="S7" s="34"/>
      <c r="T7" s="34">
        <v>7</v>
      </c>
      <c r="U7" s="35">
        <v>3</v>
      </c>
      <c r="V7" s="36"/>
      <c r="W7" s="34">
        <v>2</v>
      </c>
      <c r="X7" s="34"/>
      <c r="Y7" s="34"/>
      <c r="Z7" s="34"/>
      <c r="AA7" s="34"/>
      <c r="AB7" s="35"/>
      <c r="AC7" s="36"/>
      <c r="AD7" s="34"/>
      <c r="AE7" s="34"/>
      <c r="AF7" s="34"/>
    </row>
    <row r="8" spans="1:32" x14ac:dyDescent="0.25">
      <c r="A8" s="37"/>
      <c r="B8" s="38"/>
      <c r="C8" s="38"/>
      <c r="D8" s="38"/>
      <c r="E8" s="38"/>
      <c r="F8" s="38"/>
      <c r="G8" s="39"/>
      <c r="H8" s="40"/>
      <c r="I8" s="38"/>
      <c r="J8" s="38"/>
      <c r="K8" s="38"/>
      <c r="L8" s="38"/>
      <c r="M8" s="38"/>
      <c r="N8" s="39"/>
      <c r="O8" s="40"/>
      <c r="P8" s="38"/>
      <c r="Q8" s="38"/>
      <c r="R8" s="38"/>
      <c r="S8" s="38"/>
      <c r="T8" s="38"/>
      <c r="U8" s="39"/>
      <c r="V8" s="40"/>
      <c r="W8" s="38"/>
      <c r="X8" s="38"/>
      <c r="Y8" s="38"/>
      <c r="Z8" s="38"/>
      <c r="AA8" s="38"/>
      <c r="AB8" s="39"/>
      <c r="AC8" s="40"/>
      <c r="AD8" s="38"/>
      <c r="AE8" s="38"/>
      <c r="AF8" s="38"/>
    </row>
    <row r="9" spans="1:32" x14ac:dyDescent="0.25">
      <c r="A9" s="37" t="s">
        <v>811</v>
      </c>
      <c r="B9" s="38"/>
      <c r="C9" s="38"/>
      <c r="D9" s="38"/>
      <c r="E9" s="38"/>
      <c r="F9" s="38"/>
      <c r="G9" s="39"/>
      <c r="H9" s="40"/>
      <c r="I9" s="38"/>
      <c r="J9" s="38"/>
      <c r="K9" s="38"/>
      <c r="L9" s="38"/>
      <c r="M9" s="38"/>
      <c r="N9" s="39">
        <v>9</v>
      </c>
      <c r="O9" s="40"/>
      <c r="P9" s="38"/>
      <c r="Q9" s="38"/>
      <c r="R9" s="38"/>
      <c r="S9" s="38"/>
      <c r="T9" s="38"/>
      <c r="U9" s="39"/>
      <c r="V9" s="40"/>
      <c r="W9" s="38"/>
      <c r="X9" s="38"/>
      <c r="Y9" s="38"/>
      <c r="Z9" s="38"/>
      <c r="AA9" s="38"/>
      <c r="AB9" s="39"/>
      <c r="AC9" s="40"/>
      <c r="AD9" s="38"/>
      <c r="AE9" s="38"/>
      <c r="AF9" s="38"/>
    </row>
    <row r="10" spans="1:32" x14ac:dyDescent="0.25">
      <c r="A10" s="37"/>
      <c r="B10" s="38"/>
      <c r="C10" s="38"/>
      <c r="D10" s="38"/>
      <c r="E10" s="38"/>
      <c r="F10" s="38"/>
      <c r="G10" s="39"/>
      <c r="H10" s="40"/>
      <c r="I10" s="38"/>
      <c r="J10" s="38"/>
      <c r="K10" s="38"/>
      <c r="L10" s="38"/>
      <c r="M10" s="38"/>
      <c r="N10" s="39"/>
      <c r="O10" s="40"/>
      <c r="P10" s="38"/>
      <c r="Q10" s="38"/>
      <c r="R10" s="38"/>
      <c r="S10" s="38"/>
      <c r="T10" s="38"/>
      <c r="U10" s="39"/>
      <c r="V10" s="40"/>
      <c r="W10" s="38"/>
      <c r="X10" s="38"/>
      <c r="Y10" s="38"/>
      <c r="Z10" s="38"/>
      <c r="AA10" s="38"/>
      <c r="AB10" s="39"/>
      <c r="AC10" s="40"/>
      <c r="AD10" s="38"/>
      <c r="AE10" s="38"/>
      <c r="AF10" s="38"/>
    </row>
    <row r="11" spans="1:32" x14ac:dyDescent="0.25">
      <c r="A11" s="37" t="s">
        <v>1588</v>
      </c>
      <c r="B11" s="38"/>
      <c r="C11" s="38"/>
      <c r="D11" s="38"/>
      <c r="E11" s="38"/>
      <c r="F11" s="38"/>
      <c r="G11" s="39"/>
      <c r="H11" s="40"/>
      <c r="I11" s="38"/>
      <c r="J11" s="38"/>
      <c r="K11" s="38"/>
      <c r="L11" s="38"/>
      <c r="M11" s="38"/>
      <c r="N11" s="39"/>
      <c r="O11" s="40"/>
      <c r="P11" s="38"/>
      <c r="Q11" s="38"/>
      <c r="R11" s="38"/>
      <c r="S11" s="38"/>
      <c r="T11" s="38"/>
      <c r="U11" s="39"/>
      <c r="V11" s="40"/>
      <c r="W11" s="38">
        <v>8</v>
      </c>
      <c r="X11" s="38">
        <v>8</v>
      </c>
      <c r="Y11" s="38"/>
      <c r="Z11" s="38"/>
      <c r="AA11" s="38"/>
      <c r="AB11" s="39"/>
      <c r="AC11" s="40"/>
      <c r="AD11" s="38"/>
      <c r="AE11" s="38"/>
      <c r="AF11" s="38"/>
    </row>
    <row r="12" spans="1:32" ht="15.75" thickBot="1" x14ac:dyDescent="0.3">
      <c r="A12" s="37"/>
      <c r="B12" s="38"/>
      <c r="C12" s="38"/>
      <c r="D12" s="38"/>
      <c r="E12" s="38"/>
      <c r="F12" s="38"/>
      <c r="G12" s="39"/>
      <c r="H12" s="40"/>
      <c r="I12" s="38"/>
      <c r="J12" s="38"/>
      <c r="K12" s="38"/>
      <c r="L12" s="38"/>
      <c r="M12" s="38"/>
      <c r="N12" s="39"/>
      <c r="O12" s="40"/>
      <c r="P12" s="38"/>
      <c r="Q12" s="38"/>
      <c r="R12" s="38"/>
      <c r="S12" s="38"/>
      <c r="T12" s="38"/>
      <c r="U12" s="39"/>
      <c r="V12" s="40"/>
      <c r="W12" s="38"/>
      <c r="X12" s="38"/>
      <c r="Y12" s="38"/>
      <c r="Z12" s="38"/>
      <c r="AA12" s="38"/>
      <c r="AB12" s="39"/>
      <c r="AC12" s="40"/>
      <c r="AD12" s="38"/>
      <c r="AE12" s="38"/>
      <c r="AF12" s="38"/>
    </row>
    <row r="13" spans="1:32" ht="18" customHeight="1" x14ac:dyDescent="0.25">
      <c r="A13" s="41" t="s">
        <v>532</v>
      </c>
      <c r="B13" s="42"/>
      <c r="C13" s="42"/>
      <c r="D13" s="42"/>
      <c r="E13" s="42"/>
      <c r="F13" s="42">
        <f>SUM(F2:F12)</f>
        <v>6</v>
      </c>
      <c r="G13" s="43">
        <f>SUM(G2:G12)</f>
        <v>22</v>
      </c>
      <c r="H13" s="44"/>
      <c r="I13" s="42">
        <f>SUM(I2:I12)</f>
        <v>15</v>
      </c>
      <c r="J13" s="42">
        <f t="shared" ref="J13:M13" si="0">SUM(J2:J12)</f>
        <v>26</v>
      </c>
      <c r="K13" s="42">
        <f t="shared" si="0"/>
        <v>15</v>
      </c>
      <c r="L13" s="42">
        <f t="shared" si="0"/>
        <v>0</v>
      </c>
      <c r="M13" s="42">
        <f t="shared" si="0"/>
        <v>0</v>
      </c>
      <c r="N13" s="43">
        <f>SUM(N3:N12)</f>
        <v>20</v>
      </c>
      <c r="O13" s="44"/>
      <c r="P13" s="42"/>
      <c r="Q13" s="42">
        <f>SUM(Q2:Q12)</f>
        <v>13</v>
      </c>
      <c r="R13" s="42">
        <f t="shared" ref="R13:T13" si="1">SUM(R2:R12)</f>
        <v>9</v>
      </c>
      <c r="S13" s="42">
        <f t="shared" si="1"/>
        <v>5</v>
      </c>
      <c r="T13" s="42">
        <f t="shared" si="1"/>
        <v>14</v>
      </c>
      <c r="U13" s="43"/>
      <c r="V13" s="44"/>
      <c r="W13" s="42"/>
      <c r="X13" s="42"/>
      <c r="Y13" s="42"/>
      <c r="Z13" s="42"/>
      <c r="AA13" s="42"/>
      <c r="AB13" s="43"/>
      <c r="AC13" s="44"/>
      <c r="AD13" s="42"/>
      <c r="AE13" s="42"/>
      <c r="AF13" s="45"/>
    </row>
    <row r="14" spans="1:32" ht="18" customHeight="1" x14ac:dyDescent="0.25">
      <c r="A14" s="46" t="s">
        <v>533</v>
      </c>
      <c r="B14" s="34"/>
      <c r="C14" s="34"/>
      <c r="D14" s="34"/>
      <c r="E14" s="34"/>
      <c r="F14" s="34"/>
      <c r="G14" s="35">
        <v>2</v>
      </c>
      <c r="H14" s="36"/>
      <c r="I14" s="34">
        <v>2</v>
      </c>
      <c r="J14" s="34">
        <v>3</v>
      </c>
      <c r="K14" s="34">
        <v>2</v>
      </c>
      <c r="L14" s="34"/>
      <c r="M14" s="34"/>
      <c r="N14" s="35">
        <v>3</v>
      </c>
      <c r="O14" s="36"/>
      <c r="P14" s="34"/>
      <c r="Q14" s="34">
        <v>2</v>
      </c>
      <c r="R14" s="34">
        <v>2</v>
      </c>
      <c r="S14" s="34">
        <v>1</v>
      </c>
      <c r="T14" s="34">
        <v>1</v>
      </c>
      <c r="U14" s="35"/>
      <c r="V14" s="36"/>
      <c r="W14" s="34"/>
      <c r="X14" s="34"/>
      <c r="Y14" s="34"/>
      <c r="Z14" s="34"/>
      <c r="AA14" s="34"/>
      <c r="AB14" s="35"/>
      <c r="AC14" s="36"/>
      <c r="AD14" s="34"/>
      <c r="AE14" s="34"/>
      <c r="AF14" s="47"/>
    </row>
    <row r="15" spans="1:32" ht="18" customHeight="1" thickBot="1" x14ac:dyDescent="0.3">
      <c r="A15" s="48" t="s">
        <v>531</v>
      </c>
      <c r="B15" s="49"/>
      <c r="C15" s="49"/>
      <c r="D15" s="49"/>
      <c r="E15" s="49"/>
      <c r="F15" s="49">
        <v>6</v>
      </c>
      <c r="G15" s="50"/>
      <c r="H15" s="51"/>
      <c r="I15" s="52">
        <f>I13/I14</f>
        <v>7.5</v>
      </c>
      <c r="J15" s="52">
        <f>J13/J14</f>
        <v>8.6666666666666661</v>
      </c>
      <c r="K15" s="49">
        <f>K13/K14</f>
        <v>7.5</v>
      </c>
      <c r="L15" s="49"/>
      <c r="M15" s="49"/>
      <c r="N15" s="50">
        <f>N13/N14</f>
        <v>6.666666666666667</v>
      </c>
      <c r="O15" s="51"/>
      <c r="P15" s="49"/>
      <c r="Q15" s="49">
        <f>Q13/Q14</f>
        <v>6.5</v>
      </c>
      <c r="R15" s="49">
        <f t="shared" ref="R15:T15" si="2">R13/R14</f>
        <v>4.5</v>
      </c>
      <c r="S15" s="49">
        <f t="shared" si="2"/>
        <v>5</v>
      </c>
      <c r="T15" s="49">
        <f t="shared" si="2"/>
        <v>14</v>
      </c>
      <c r="U15" s="50"/>
      <c r="V15" s="51"/>
      <c r="W15" s="49"/>
      <c r="X15" s="49"/>
      <c r="Y15" s="49"/>
      <c r="Z15" s="49"/>
      <c r="AA15" s="49"/>
      <c r="AB15" s="50"/>
      <c r="AC15" s="51"/>
      <c r="AD15" s="49"/>
      <c r="AE15" s="49"/>
      <c r="AF15"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INGRESO DIARIO</vt:lpstr>
      <vt:lpstr>PRODUCCION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Marcela Perez Restrepo</dc:creator>
  <cp:lastModifiedBy>Hector Alejandro Gaviria</cp:lastModifiedBy>
  <dcterms:created xsi:type="dcterms:W3CDTF">2025-09-05T18:30:09Z</dcterms:created>
  <dcterms:modified xsi:type="dcterms:W3CDTF">2025-10-14T19:18:57Z</dcterms:modified>
</cp:coreProperties>
</file>