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heckn\FC 20220625\"/>
    </mc:Choice>
  </mc:AlternateContent>
  <bookViews>
    <workbookView xWindow="0" yWindow="0" windowWidth="34728" windowHeight="17832"/>
  </bookViews>
  <sheets>
    <sheet name="check_params_all7 20220829"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02" i="1" l="1"/>
  <c r="Y102" i="1"/>
  <c r="U102" i="1"/>
  <c r="Z102" i="1" s="1"/>
  <c r="AA102" i="1" s="1"/>
  <c r="R102" i="1"/>
  <c r="AG102" i="1" s="1"/>
  <c r="AH102" i="1" s="1"/>
  <c r="L102" i="1"/>
  <c r="I102" i="1"/>
  <c r="F102" i="1"/>
  <c r="AF101" i="1"/>
  <c r="AG101" i="1" s="1"/>
  <c r="AH101" i="1" s="1"/>
  <c r="AA101" i="1"/>
  <c r="Z101" i="1"/>
  <c r="Y101" i="1"/>
  <c r="U101" i="1"/>
  <c r="R101" i="1"/>
  <c r="L101" i="1"/>
  <c r="I101" i="1"/>
  <c r="F101" i="1"/>
  <c r="AF100" i="1"/>
  <c r="Y100" i="1"/>
  <c r="U100" i="1"/>
  <c r="R100" i="1"/>
  <c r="Z100" i="1" s="1"/>
  <c r="L100" i="1"/>
  <c r="I100" i="1"/>
  <c r="F100" i="1"/>
  <c r="AF99" i="1"/>
  <c r="Y99" i="1"/>
  <c r="U99" i="1"/>
  <c r="Z99" i="1" s="1"/>
  <c r="AA99" i="1" s="1"/>
  <c r="R99" i="1"/>
  <c r="AG99" i="1" s="1"/>
  <c r="AH99" i="1" s="1"/>
  <c r="L99" i="1"/>
  <c r="I99" i="1"/>
  <c r="F99" i="1"/>
  <c r="AF98" i="1"/>
  <c r="AG98" i="1" s="1"/>
  <c r="AH98" i="1" s="1"/>
  <c r="AA98" i="1"/>
  <c r="Z98" i="1"/>
  <c r="Y98" i="1"/>
  <c r="U98" i="1"/>
  <c r="R98" i="1"/>
  <c r="L98" i="1"/>
  <c r="I98" i="1"/>
  <c r="F98" i="1"/>
  <c r="AF97" i="1"/>
  <c r="Y97" i="1"/>
  <c r="U97" i="1"/>
  <c r="R97" i="1"/>
  <c r="Z97" i="1" s="1"/>
  <c r="L97" i="1"/>
  <c r="I97" i="1"/>
  <c r="F97" i="1"/>
  <c r="AF96" i="1"/>
  <c r="Y96" i="1"/>
  <c r="U96" i="1"/>
  <c r="Z96" i="1" s="1"/>
  <c r="AA96" i="1" s="1"/>
  <c r="R96" i="1"/>
  <c r="AG96" i="1" s="1"/>
  <c r="AH96" i="1" s="1"/>
  <c r="L96" i="1"/>
  <c r="I96" i="1"/>
  <c r="F96" i="1"/>
  <c r="AF95" i="1"/>
  <c r="AG95" i="1" s="1"/>
  <c r="AH95" i="1" s="1"/>
  <c r="AA95" i="1"/>
  <c r="Z95" i="1"/>
  <c r="Y95" i="1"/>
  <c r="U95" i="1"/>
  <c r="R95" i="1"/>
  <c r="L95" i="1"/>
  <c r="I95" i="1"/>
  <c r="F95" i="1"/>
  <c r="AF94" i="1"/>
  <c r="Y94" i="1"/>
  <c r="U94" i="1"/>
  <c r="R94" i="1"/>
  <c r="Z94" i="1" s="1"/>
  <c r="AA94" i="1" s="1"/>
  <c r="L94" i="1"/>
  <c r="I94" i="1"/>
  <c r="F94" i="1"/>
  <c r="AF93" i="1"/>
  <c r="Z93" i="1"/>
  <c r="AA93" i="1" s="1"/>
  <c r="Y93" i="1"/>
  <c r="U93" i="1"/>
  <c r="R93" i="1"/>
  <c r="AG93" i="1" s="1"/>
  <c r="AH93" i="1" s="1"/>
  <c r="L93" i="1"/>
  <c r="I93" i="1"/>
  <c r="F93" i="1"/>
  <c r="AG92" i="1"/>
  <c r="AH92" i="1" s="1"/>
  <c r="AF92" i="1"/>
  <c r="Y92" i="1"/>
  <c r="U92" i="1"/>
  <c r="R92" i="1"/>
  <c r="Z92" i="1" s="1"/>
  <c r="AA92" i="1" s="1"/>
  <c r="L92" i="1"/>
  <c r="I92" i="1"/>
  <c r="F92" i="1"/>
  <c r="AF91" i="1"/>
  <c r="Y91" i="1"/>
  <c r="U91" i="1"/>
  <c r="R91" i="1"/>
  <c r="AG91" i="1" s="1"/>
  <c r="AH91" i="1" s="1"/>
  <c r="L91" i="1"/>
  <c r="I91" i="1"/>
  <c r="F91" i="1"/>
  <c r="AF90" i="1"/>
  <c r="AG90" i="1" s="1"/>
  <c r="AH90" i="1" s="1"/>
  <c r="AA90" i="1"/>
  <c r="Z90" i="1"/>
  <c r="Y90" i="1"/>
  <c r="U90" i="1"/>
  <c r="R90" i="1"/>
  <c r="L90" i="1"/>
  <c r="I90" i="1"/>
  <c r="F90" i="1"/>
  <c r="AH89" i="1"/>
  <c r="AG89" i="1"/>
  <c r="AF89" i="1"/>
  <c r="Y89" i="1"/>
  <c r="U89" i="1"/>
  <c r="R89" i="1"/>
  <c r="Z89" i="1" s="1"/>
  <c r="AA89" i="1" s="1"/>
  <c r="L89" i="1"/>
  <c r="I89" i="1"/>
  <c r="F89" i="1"/>
  <c r="AF88" i="1"/>
  <c r="Y88" i="1"/>
  <c r="U88" i="1"/>
  <c r="Z88" i="1" s="1"/>
  <c r="AA88" i="1" s="1"/>
  <c r="R88" i="1"/>
  <c r="AG88" i="1" s="1"/>
  <c r="AH88" i="1" s="1"/>
  <c r="L88" i="1"/>
  <c r="I88" i="1"/>
  <c r="F88" i="1"/>
  <c r="AF87" i="1"/>
  <c r="AG87" i="1" s="1"/>
  <c r="AH87" i="1" s="1"/>
  <c r="AA87" i="1"/>
  <c r="Z87" i="1"/>
  <c r="Y87" i="1"/>
  <c r="U87" i="1"/>
  <c r="R87" i="1"/>
  <c r="L87" i="1"/>
  <c r="I87" i="1"/>
  <c r="F87" i="1"/>
  <c r="AF86" i="1"/>
  <c r="Y86" i="1"/>
  <c r="U86" i="1"/>
  <c r="R86" i="1"/>
  <c r="Z86" i="1" s="1"/>
  <c r="AA86" i="1" s="1"/>
  <c r="L86" i="1"/>
  <c r="I86" i="1"/>
  <c r="F86" i="1"/>
  <c r="AF85" i="1"/>
  <c r="Z85" i="1"/>
  <c r="AA85" i="1" s="1"/>
  <c r="Y85" i="1"/>
  <c r="U85" i="1"/>
  <c r="R85" i="1"/>
  <c r="AG85" i="1" s="1"/>
  <c r="AH85" i="1" s="1"/>
  <c r="L85" i="1"/>
  <c r="I85" i="1"/>
  <c r="F85" i="1"/>
  <c r="AG84" i="1"/>
  <c r="AH84" i="1" s="1"/>
  <c r="AF84" i="1"/>
  <c r="Y84" i="1"/>
  <c r="U84" i="1"/>
  <c r="R84" i="1"/>
  <c r="Z84" i="1" s="1"/>
  <c r="AA84" i="1" s="1"/>
  <c r="L84" i="1"/>
  <c r="I84" i="1"/>
  <c r="F84" i="1"/>
  <c r="AF83" i="1"/>
  <c r="Y83" i="1"/>
  <c r="U83" i="1"/>
  <c r="R83" i="1"/>
  <c r="AG83" i="1" s="1"/>
  <c r="AH83" i="1" s="1"/>
  <c r="L83" i="1"/>
  <c r="I83" i="1"/>
  <c r="F83" i="1"/>
  <c r="AF82" i="1"/>
  <c r="AG82" i="1" s="1"/>
  <c r="AH82" i="1" s="1"/>
  <c r="AA82" i="1"/>
  <c r="Z82" i="1"/>
  <c r="Y82" i="1"/>
  <c r="U82" i="1"/>
  <c r="R82" i="1"/>
  <c r="L82" i="1"/>
  <c r="I82" i="1"/>
  <c r="F82" i="1"/>
  <c r="AH81" i="1"/>
  <c r="AG81" i="1"/>
  <c r="AF81" i="1"/>
  <c r="Y81" i="1"/>
  <c r="U81" i="1"/>
  <c r="R81" i="1"/>
  <c r="Z81" i="1" s="1"/>
  <c r="AA81" i="1" s="1"/>
  <c r="L81" i="1"/>
  <c r="I81" i="1"/>
  <c r="F81" i="1"/>
  <c r="AF80" i="1"/>
  <c r="Y80" i="1"/>
  <c r="U80" i="1"/>
  <c r="Z80" i="1" s="1"/>
  <c r="AA80" i="1" s="1"/>
  <c r="R80" i="1"/>
  <c r="AG80" i="1" s="1"/>
  <c r="AH80" i="1" s="1"/>
  <c r="L80" i="1"/>
  <c r="I80" i="1"/>
  <c r="F80" i="1"/>
  <c r="AF79" i="1"/>
  <c r="AG79" i="1" s="1"/>
  <c r="AH79" i="1" s="1"/>
  <c r="AA79" i="1"/>
  <c r="Z79" i="1"/>
  <c r="Y79" i="1"/>
  <c r="U79" i="1"/>
  <c r="R79" i="1"/>
  <c r="L79" i="1"/>
  <c r="I79" i="1"/>
  <c r="F79" i="1"/>
  <c r="AF78" i="1"/>
  <c r="Y78" i="1"/>
  <c r="U78" i="1"/>
  <c r="R78" i="1"/>
  <c r="Z78" i="1" s="1"/>
  <c r="L78" i="1"/>
  <c r="I78" i="1"/>
  <c r="F78" i="1"/>
  <c r="AF77" i="1"/>
  <c r="Y77" i="1"/>
  <c r="U77" i="1"/>
  <c r="Z77" i="1" s="1"/>
  <c r="AA77" i="1" s="1"/>
  <c r="R77" i="1"/>
  <c r="AG77" i="1" s="1"/>
  <c r="AH77" i="1" s="1"/>
  <c r="L77" i="1"/>
  <c r="I77" i="1"/>
  <c r="F77" i="1"/>
  <c r="AF76" i="1"/>
  <c r="AG76" i="1" s="1"/>
  <c r="AH76" i="1" s="1"/>
  <c r="AA76" i="1"/>
  <c r="Z76" i="1"/>
  <c r="Y76" i="1"/>
  <c r="U76" i="1"/>
  <c r="R76" i="1"/>
  <c r="L76" i="1"/>
  <c r="I76" i="1"/>
  <c r="F76" i="1"/>
  <c r="AF75" i="1"/>
  <c r="Y75" i="1"/>
  <c r="U75" i="1"/>
  <c r="R75" i="1"/>
  <c r="Z75" i="1" s="1"/>
  <c r="AA75" i="1" s="1"/>
  <c r="L75" i="1"/>
  <c r="I75" i="1"/>
  <c r="F75" i="1"/>
  <c r="AF74" i="1"/>
  <c r="Z74" i="1"/>
  <c r="AA74" i="1" s="1"/>
  <c r="Y74" i="1"/>
  <c r="U74" i="1"/>
  <c r="R74" i="1"/>
  <c r="AG74" i="1" s="1"/>
  <c r="AH74" i="1" s="1"/>
  <c r="L74" i="1"/>
  <c r="I74" i="1"/>
  <c r="F74" i="1"/>
  <c r="AG73" i="1"/>
  <c r="AH73" i="1" s="1"/>
  <c r="AF73" i="1"/>
  <c r="Y73" i="1"/>
  <c r="U73" i="1"/>
  <c r="R73" i="1"/>
  <c r="Z73" i="1" s="1"/>
  <c r="AA73" i="1" s="1"/>
  <c r="L73" i="1"/>
  <c r="I73" i="1"/>
  <c r="F73" i="1"/>
  <c r="AF72" i="1"/>
  <c r="Y72" i="1"/>
  <c r="U72" i="1"/>
  <c r="R72" i="1"/>
  <c r="AG72" i="1" s="1"/>
  <c r="AH72" i="1" s="1"/>
  <c r="L72" i="1"/>
  <c r="I72" i="1"/>
  <c r="F72" i="1"/>
  <c r="AF71" i="1"/>
  <c r="AG71" i="1" s="1"/>
  <c r="AH71" i="1" s="1"/>
  <c r="AA71" i="1"/>
  <c r="Z71" i="1"/>
  <c r="Y71" i="1"/>
  <c r="U71" i="1"/>
  <c r="R71" i="1"/>
  <c r="L71" i="1"/>
  <c r="I71" i="1"/>
  <c r="F71" i="1"/>
  <c r="AH70" i="1"/>
  <c r="AG70" i="1"/>
  <c r="AF70" i="1"/>
  <c r="Y70" i="1"/>
  <c r="U70" i="1"/>
  <c r="R70" i="1"/>
  <c r="Z70" i="1" s="1"/>
  <c r="AA70" i="1" s="1"/>
  <c r="L70" i="1"/>
  <c r="I70" i="1"/>
  <c r="F70" i="1"/>
  <c r="AF69" i="1"/>
  <c r="Y69" i="1"/>
  <c r="U69" i="1"/>
  <c r="Z69" i="1" s="1"/>
  <c r="AA69" i="1" s="1"/>
  <c r="R69" i="1"/>
  <c r="AG69" i="1" s="1"/>
  <c r="AH69" i="1" s="1"/>
  <c r="L69" i="1"/>
  <c r="I69" i="1"/>
  <c r="F69" i="1"/>
  <c r="AF68" i="1"/>
  <c r="AG68" i="1" s="1"/>
  <c r="AH68" i="1" s="1"/>
  <c r="AA68" i="1"/>
  <c r="Z68" i="1"/>
  <c r="Y68" i="1"/>
  <c r="U68" i="1"/>
  <c r="R68" i="1"/>
  <c r="L68" i="1"/>
  <c r="I68" i="1"/>
  <c r="F68" i="1"/>
  <c r="AF67" i="1"/>
  <c r="Y67" i="1"/>
  <c r="U67" i="1"/>
  <c r="R67" i="1"/>
  <c r="Z67" i="1" s="1"/>
  <c r="AA67" i="1" s="1"/>
  <c r="L67" i="1"/>
  <c r="I67" i="1"/>
  <c r="F67" i="1"/>
  <c r="AF66" i="1"/>
  <c r="Z66" i="1"/>
  <c r="AA66" i="1" s="1"/>
  <c r="Y66" i="1"/>
  <c r="U66" i="1"/>
  <c r="R66" i="1"/>
  <c r="AG66" i="1" s="1"/>
  <c r="AH66" i="1" s="1"/>
  <c r="L66" i="1"/>
  <c r="I66" i="1"/>
  <c r="F66" i="1"/>
  <c r="AG65" i="1"/>
  <c r="AH65" i="1" s="1"/>
  <c r="AF65" i="1"/>
  <c r="Y65" i="1"/>
  <c r="U65" i="1"/>
  <c r="R65" i="1"/>
  <c r="Z65" i="1" s="1"/>
  <c r="AA65" i="1" s="1"/>
  <c r="L65" i="1"/>
  <c r="I65" i="1"/>
  <c r="F65" i="1"/>
  <c r="AF64" i="1"/>
  <c r="Y64" i="1"/>
  <c r="U64" i="1"/>
  <c r="R64" i="1"/>
  <c r="AG64" i="1" s="1"/>
  <c r="AH64" i="1" s="1"/>
  <c r="L64" i="1"/>
  <c r="I64" i="1"/>
  <c r="F64" i="1"/>
  <c r="AF63" i="1"/>
  <c r="AG63" i="1" s="1"/>
  <c r="AH63" i="1" s="1"/>
  <c r="AA63" i="1"/>
  <c r="Z63" i="1"/>
  <c r="Y63" i="1"/>
  <c r="U63" i="1"/>
  <c r="R63" i="1"/>
  <c r="L63" i="1"/>
  <c r="I63" i="1"/>
  <c r="F63" i="1"/>
  <c r="AH62" i="1"/>
  <c r="AG62" i="1"/>
  <c r="AF62" i="1"/>
  <c r="Y62" i="1"/>
  <c r="U62" i="1"/>
  <c r="R62" i="1"/>
  <c r="Z62" i="1" s="1"/>
  <c r="AA62" i="1" s="1"/>
  <c r="L62" i="1"/>
  <c r="I62" i="1"/>
  <c r="F62" i="1"/>
  <c r="AF61" i="1"/>
  <c r="Y61" i="1"/>
  <c r="U61" i="1"/>
  <c r="Z61" i="1" s="1"/>
  <c r="AA61" i="1" s="1"/>
  <c r="R61" i="1"/>
  <c r="AG61" i="1" s="1"/>
  <c r="AH61" i="1" s="1"/>
  <c r="L61" i="1"/>
  <c r="I61" i="1"/>
  <c r="F61" i="1"/>
  <c r="AF60" i="1"/>
  <c r="AG60" i="1" s="1"/>
  <c r="AH60" i="1" s="1"/>
  <c r="Z60" i="1"/>
  <c r="Y60" i="1"/>
  <c r="U60" i="1"/>
  <c r="R60" i="1"/>
  <c r="L60" i="1"/>
  <c r="I60" i="1"/>
  <c r="F60" i="1"/>
  <c r="AH59" i="1"/>
  <c r="AG59" i="1"/>
  <c r="AF59" i="1"/>
  <c r="Y59" i="1"/>
  <c r="U59" i="1"/>
  <c r="R59" i="1"/>
  <c r="Z59" i="1" s="1"/>
  <c r="AA59" i="1" s="1"/>
  <c r="L59" i="1"/>
  <c r="I59" i="1"/>
  <c r="F59" i="1"/>
  <c r="AF58" i="1"/>
  <c r="Y58" i="1"/>
  <c r="U58" i="1"/>
  <c r="Z58" i="1" s="1"/>
  <c r="AA58" i="1" s="1"/>
  <c r="R58" i="1"/>
  <c r="AG58" i="1" s="1"/>
  <c r="AH58" i="1" s="1"/>
  <c r="L58" i="1"/>
  <c r="I58" i="1"/>
  <c r="F58" i="1"/>
  <c r="AF57" i="1"/>
  <c r="AG57" i="1" s="1"/>
  <c r="AH57" i="1" s="1"/>
  <c r="AA57" i="1"/>
  <c r="Z57" i="1"/>
  <c r="Y57" i="1"/>
  <c r="U57" i="1"/>
  <c r="R57" i="1"/>
  <c r="L57" i="1"/>
  <c r="I57" i="1"/>
  <c r="F57" i="1"/>
  <c r="AF56" i="1"/>
  <c r="Y56" i="1"/>
  <c r="U56" i="1"/>
  <c r="R56" i="1"/>
  <c r="Z56" i="1" s="1"/>
  <c r="AA56" i="1" s="1"/>
  <c r="L56" i="1"/>
  <c r="I56" i="1"/>
  <c r="F56" i="1"/>
  <c r="AF55" i="1"/>
  <c r="Z55" i="1"/>
  <c r="AA55" i="1" s="1"/>
  <c r="Y55" i="1"/>
  <c r="U55" i="1"/>
  <c r="AG55" i="1" s="1"/>
  <c r="AH55" i="1" s="1"/>
  <c r="R55" i="1"/>
  <c r="L55" i="1"/>
  <c r="I55" i="1"/>
  <c r="F55" i="1"/>
  <c r="AG54" i="1"/>
  <c r="AH54" i="1" s="1"/>
  <c r="AF54" i="1"/>
  <c r="Y54" i="1"/>
  <c r="U54" i="1"/>
  <c r="R54" i="1"/>
  <c r="Z54" i="1" s="1"/>
  <c r="AA54" i="1" s="1"/>
  <c r="L54" i="1"/>
  <c r="I54" i="1"/>
  <c r="F54" i="1"/>
  <c r="AF53" i="1"/>
  <c r="Y53" i="1"/>
  <c r="U53" i="1"/>
  <c r="R53" i="1"/>
  <c r="AG53" i="1" s="1"/>
  <c r="AH53" i="1" s="1"/>
  <c r="L53" i="1"/>
  <c r="I53" i="1"/>
  <c r="F53" i="1"/>
  <c r="AF52" i="1"/>
  <c r="AG52" i="1" s="1"/>
  <c r="AH52" i="1" s="1"/>
  <c r="AA52" i="1"/>
  <c r="Z52" i="1"/>
  <c r="Y52" i="1"/>
  <c r="U52" i="1"/>
  <c r="R52" i="1"/>
  <c r="L52" i="1"/>
  <c r="I52" i="1"/>
  <c r="F52" i="1"/>
  <c r="AH51" i="1"/>
  <c r="AG51" i="1"/>
  <c r="AF51" i="1"/>
  <c r="Y51" i="1"/>
  <c r="U51" i="1"/>
  <c r="R51" i="1"/>
  <c r="Z51" i="1" s="1"/>
  <c r="AA51" i="1" s="1"/>
  <c r="L51" i="1"/>
  <c r="I51" i="1"/>
  <c r="F51" i="1"/>
  <c r="AF50" i="1"/>
  <c r="Y50" i="1"/>
  <c r="U50" i="1"/>
  <c r="Z50" i="1" s="1"/>
  <c r="AA50" i="1" s="1"/>
  <c r="R50" i="1"/>
  <c r="AG50" i="1" s="1"/>
  <c r="AH50" i="1" s="1"/>
  <c r="L50" i="1"/>
  <c r="I50" i="1"/>
  <c r="F50" i="1"/>
  <c r="AF49" i="1"/>
  <c r="AG49" i="1" s="1"/>
  <c r="AH49" i="1" s="1"/>
  <c r="Z49" i="1"/>
  <c r="Y49" i="1"/>
  <c r="U49" i="1"/>
  <c r="R49" i="1"/>
  <c r="L49" i="1"/>
  <c r="I49" i="1"/>
  <c r="F49" i="1"/>
  <c r="AH48" i="1"/>
  <c r="AG48" i="1"/>
  <c r="AF48" i="1"/>
  <c r="Y48" i="1"/>
  <c r="U48" i="1"/>
  <c r="R48" i="1"/>
  <c r="Z48" i="1" s="1"/>
  <c r="AA48" i="1" s="1"/>
  <c r="L48" i="1"/>
  <c r="I48" i="1"/>
  <c r="F48" i="1"/>
  <c r="AF47" i="1"/>
  <c r="Y47" i="1"/>
  <c r="U47" i="1"/>
  <c r="Z47" i="1" s="1"/>
  <c r="AA47" i="1" s="1"/>
  <c r="R47" i="1"/>
  <c r="AG47" i="1" s="1"/>
  <c r="AH47" i="1" s="1"/>
  <c r="L47" i="1"/>
  <c r="I47" i="1"/>
  <c r="F47" i="1"/>
  <c r="AF46" i="1"/>
  <c r="AG46" i="1" s="1"/>
  <c r="AH46" i="1" s="1"/>
  <c r="AA46" i="1"/>
  <c r="Z46" i="1"/>
  <c r="Y46" i="1"/>
  <c r="U46" i="1"/>
  <c r="R46" i="1"/>
  <c r="L46" i="1"/>
  <c r="I46" i="1"/>
  <c r="F46" i="1"/>
  <c r="AF45" i="1"/>
  <c r="Y45" i="1"/>
  <c r="U45" i="1"/>
  <c r="R45" i="1"/>
  <c r="Z45" i="1" s="1"/>
  <c r="AA45" i="1" s="1"/>
  <c r="L45" i="1"/>
  <c r="I45" i="1"/>
  <c r="F45" i="1"/>
  <c r="AF44" i="1"/>
  <c r="Y44" i="1"/>
  <c r="Z44" i="1" s="1"/>
  <c r="AA44" i="1" s="1"/>
  <c r="U44" i="1"/>
  <c r="AG44" i="1" s="1"/>
  <c r="AH44" i="1" s="1"/>
  <c r="R44" i="1"/>
  <c r="L44" i="1"/>
  <c r="I44" i="1"/>
  <c r="F44" i="1"/>
  <c r="AF43" i="1"/>
  <c r="AG43" i="1" s="1"/>
  <c r="AH43" i="1" s="1"/>
  <c r="Y43" i="1"/>
  <c r="U43" i="1"/>
  <c r="R43" i="1"/>
  <c r="Z43" i="1" s="1"/>
  <c r="AA43" i="1" s="1"/>
  <c r="L43" i="1"/>
  <c r="I43" i="1"/>
  <c r="F43" i="1"/>
  <c r="AF42" i="1"/>
  <c r="Y42" i="1"/>
  <c r="U42" i="1"/>
  <c r="R42" i="1"/>
  <c r="AG42" i="1" s="1"/>
  <c r="AH42" i="1" s="1"/>
  <c r="L42" i="1"/>
  <c r="I42" i="1"/>
  <c r="F42" i="1"/>
  <c r="AF41" i="1"/>
  <c r="Y41" i="1"/>
  <c r="Z41" i="1" s="1"/>
  <c r="U41" i="1"/>
  <c r="R41" i="1"/>
  <c r="L41" i="1"/>
  <c r="I41" i="1"/>
  <c r="F41" i="1"/>
  <c r="AF40" i="1"/>
  <c r="AG40" i="1" s="1"/>
  <c r="AH40" i="1" s="1"/>
  <c r="Y40" i="1"/>
  <c r="U40" i="1"/>
  <c r="R40" i="1"/>
  <c r="Z40" i="1" s="1"/>
  <c r="AA40" i="1" s="1"/>
  <c r="L40" i="1"/>
  <c r="I40" i="1"/>
  <c r="F40" i="1"/>
  <c r="AF39" i="1"/>
  <c r="Y39" i="1"/>
  <c r="U39" i="1"/>
  <c r="R39" i="1"/>
  <c r="AG39" i="1" s="1"/>
  <c r="AH39" i="1" s="1"/>
  <c r="L39" i="1"/>
  <c r="I39" i="1"/>
  <c r="F39" i="1"/>
  <c r="AF38" i="1"/>
  <c r="AG38" i="1" s="1"/>
  <c r="AH38" i="1" s="1"/>
  <c r="Z38" i="1"/>
  <c r="AA38" i="1" s="1"/>
  <c r="Y38" i="1"/>
  <c r="U38" i="1"/>
  <c r="R38" i="1"/>
  <c r="L38" i="1"/>
  <c r="I38" i="1"/>
  <c r="F38" i="1"/>
  <c r="AG37" i="1"/>
  <c r="AH37" i="1" s="1"/>
  <c r="AF37" i="1"/>
  <c r="Y37" i="1"/>
  <c r="U37" i="1"/>
  <c r="R37" i="1"/>
  <c r="Z37" i="1" s="1"/>
  <c r="AA37" i="1" s="1"/>
  <c r="L37" i="1"/>
  <c r="I37" i="1"/>
  <c r="F37" i="1"/>
  <c r="AF36" i="1"/>
  <c r="Y36" i="1"/>
  <c r="U36" i="1"/>
  <c r="R36" i="1"/>
  <c r="AG36" i="1" s="1"/>
  <c r="AH36" i="1" s="1"/>
  <c r="L36" i="1"/>
  <c r="I36" i="1"/>
  <c r="F36" i="1"/>
  <c r="AF35" i="1"/>
  <c r="AG35" i="1" s="1"/>
  <c r="AH35" i="1" s="1"/>
  <c r="Z35" i="1"/>
  <c r="AA35" i="1" s="1"/>
  <c r="Y35" i="1"/>
  <c r="U35" i="1"/>
  <c r="R35" i="1"/>
  <c r="L35" i="1"/>
  <c r="I35" i="1"/>
  <c r="F35" i="1"/>
  <c r="AG34" i="1"/>
  <c r="AH34" i="1" s="1"/>
  <c r="AF34" i="1"/>
  <c r="Y34" i="1"/>
  <c r="U34" i="1"/>
  <c r="R34" i="1"/>
  <c r="Z34" i="1" s="1"/>
  <c r="AA34" i="1" s="1"/>
  <c r="L34" i="1"/>
  <c r="I34" i="1"/>
  <c r="F34" i="1"/>
  <c r="AF33" i="1"/>
  <c r="Y33" i="1"/>
  <c r="U33" i="1"/>
  <c r="Z33" i="1" s="1"/>
  <c r="AA33" i="1" s="1"/>
  <c r="R33" i="1"/>
  <c r="AG33" i="1" s="1"/>
  <c r="AH33" i="1" s="1"/>
  <c r="L33" i="1"/>
  <c r="I33" i="1"/>
  <c r="F33" i="1"/>
  <c r="AF32" i="1"/>
  <c r="AG32" i="1" s="1"/>
  <c r="AH32" i="1" s="1"/>
  <c r="Y32" i="1"/>
  <c r="U32" i="1"/>
  <c r="R32" i="1"/>
  <c r="Z32" i="1" s="1"/>
  <c r="AA32" i="1" s="1"/>
  <c r="L32" i="1"/>
  <c r="I32" i="1"/>
  <c r="F32" i="1"/>
  <c r="AF31" i="1"/>
  <c r="Y31" i="1"/>
  <c r="U31" i="1"/>
  <c r="R31" i="1"/>
  <c r="Z31" i="1" s="1"/>
  <c r="AA31" i="1" s="1"/>
  <c r="L31" i="1"/>
  <c r="I31" i="1"/>
  <c r="F31" i="1"/>
  <c r="AF30" i="1"/>
  <c r="Y30" i="1"/>
  <c r="AG30" i="1" s="1"/>
  <c r="AH30" i="1" s="1"/>
  <c r="U30" i="1"/>
  <c r="R30" i="1"/>
  <c r="L30" i="1"/>
  <c r="I30" i="1"/>
  <c r="F30" i="1"/>
  <c r="AF29" i="1"/>
  <c r="AG29" i="1" s="1"/>
  <c r="AH29" i="1" s="1"/>
  <c r="Y29" i="1"/>
  <c r="U29" i="1"/>
  <c r="R29" i="1"/>
  <c r="Z29" i="1" s="1"/>
  <c r="AA29" i="1" s="1"/>
  <c r="L29" i="1"/>
  <c r="I29" i="1"/>
  <c r="F29" i="1"/>
  <c r="AF28" i="1"/>
  <c r="Y28" i="1"/>
  <c r="U28" i="1"/>
  <c r="R28" i="1"/>
  <c r="AG28" i="1" s="1"/>
  <c r="AH28" i="1" s="1"/>
  <c r="L28" i="1"/>
  <c r="I28" i="1"/>
  <c r="F28" i="1"/>
  <c r="AF27" i="1"/>
  <c r="AG27" i="1" s="1"/>
  <c r="AH27" i="1" s="1"/>
  <c r="Z27" i="1"/>
  <c r="AA27" i="1" s="1"/>
  <c r="Y27" i="1"/>
  <c r="U27" i="1"/>
  <c r="R27" i="1"/>
  <c r="L27" i="1"/>
  <c r="I27" i="1"/>
  <c r="F27" i="1"/>
  <c r="AG26" i="1"/>
  <c r="AH26" i="1" s="1"/>
  <c r="AF26" i="1"/>
  <c r="Y26" i="1"/>
  <c r="U26" i="1"/>
  <c r="R26" i="1"/>
  <c r="Z26" i="1" s="1"/>
  <c r="AA26" i="1" s="1"/>
  <c r="L26" i="1"/>
  <c r="I26" i="1"/>
  <c r="F26" i="1"/>
  <c r="AF25" i="1"/>
  <c r="Y25" i="1"/>
  <c r="U25" i="1"/>
  <c r="Z25" i="1" s="1"/>
  <c r="AA25" i="1" s="1"/>
  <c r="R25" i="1"/>
  <c r="AG25" i="1" s="1"/>
  <c r="AH25" i="1" s="1"/>
  <c r="L25" i="1"/>
  <c r="I25" i="1"/>
  <c r="F25" i="1"/>
  <c r="AF24" i="1"/>
  <c r="Y24" i="1"/>
  <c r="Z24" i="1" s="1"/>
  <c r="U24" i="1"/>
  <c r="R24" i="1"/>
  <c r="L24" i="1"/>
  <c r="I24" i="1"/>
  <c r="F24" i="1"/>
  <c r="AF23" i="1"/>
  <c r="AG23" i="1" s="1"/>
  <c r="AH23" i="1" s="1"/>
  <c r="Y23" i="1"/>
  <c r="U23" i="1"/>
  <c r="R23" i="1"/>
  <c r="Z23" i="1" s="1"/>
  <c r="AA23" i="1" s="1"/>
  <c r="L23" i="1"/>
  <c r="I23" i="1"/>
  <c r="F23" i="1"/>
  <c r="AF22" i="1"/>
  <c r="Y22" i="1"/>
  <c r="U22" i="1"/>
  <c r="R22" i="1"/>
  <c r="AG22" i="1" s="1"/>
  <c r="AH22" i="1" s="1"/>
  <c r="L22" i="1"/>
  <c r="I22" i="1"/>
  <c r="F22" i="1"/>
  <c r="AF21" i="1"/>
  <c r="AG21" i="1" s="1"/>
  <c r="AH21" i="1" s="1"/>
  <c r="Z21" i="1"/>
  <c r="AA21" i="1" s="1"/>
  <c r="Y21" i="1"/>
  <c r="U21" i="1"/>
  <c r="R21" i="1"/>
  <c r="L21" i="1"/>
  <c r="I21" i="1"/>
  <c r="F21" i="1"/>
  <c r="AG20" i="1"/>
  <c r="AH20" i="1" s="1"/>
  <c r="AF20" i="1"/>
  <c r="Y20" i="1"/>
  <c r="U20" i="1"/>
  <c r="R20" i="1"/>
  <c r="Z20" i="1" s="1"/>
  <c r="AA20" i="1" s="1"/>
  <c r="L20" i="1"/>
  <c r="I20" i="1"/>
  <c r="F20" i="1"/>
  <c r="AF19" i="1"/>
  <c r="Y19" i="1"/>
  <c r="U19" i="1"/>
  <c r="Z19" i="1" s="1"/>
  <c r="AA19" i="1" s="1"/>
  <c r="R19" i="1"/>
  <c r="AG19" i="1" s="1"/>
  <c r="AH19" i="1" s="1"/>
  <c r="L19" i="1"/>
  <c r="I19" i="1"/>
  <c r="F19" i="1"/>
  <c r="AF18" i="1"/>
  <c r="AG18" i="1" s="1"/>
  <c r="AH18" i="1" s="1"/>
  <c r="Y18" i="1"/>
  <c r="U18" i="1"/>
  <c r="R18" i="1"/>
  <c r="Z18" i="1" s="1"/>
  <c r="AA18" i="1" s="1"/>
  <c r="L18" i="1"/>
  <c r="I18" i="1"/>
  <c r="F18" i="1"/>
  <c r="AF17" i="1"/>
  <c r="Y17" i="1"/>
  <c r="U17" i="1"/>
  <c r="R17" i="1"/>
  <c r="Z17" i="1" s="1"/>
  <c r="AA17" i="1" s="1"/>
  <c r="L17" i="1"/>
  <c r="I17" i="1"/>
  <c r="F17" i="1"/>
  <c r="AF16" i="1"/>
  <c r="Y16" i="1"/>
  <c r="AG16" i="1" s="1"/>
  <c r="AH16" i="1" s="1"/>
  <c r="U16" i="1"/>
  <c r="R16" i="1"/>
  <c r="L16" i="1"/>
  <c r="I16" i="1"/>
  <c r="F16" i="1"/>
  <c r="AF15" i="1"/>
  <c r="AG15" i="1" s="1"/>
  <c r="AH15" i="1" s="1"/>
  <c r="Y15" i="1"/>
  <c r="U15" i="1"/>
  <c r="R15" i="1"/>
  <c r="Z15" i="1" s="1"/>
  <c r="AA15" i="1" s="1"/>
  <c r="L15" i="1"/>
  <c r="I15" i="1"/>
  <c r="F15" i="1"/>
  <c r="AF14" i="1"/>
  <c r="Y14" i="1"/>
  <c r="U14" i="1"/>
  <c r="R14" i="1"/>
  <c r="AG14" i="1" s="1"/>
  <c r="AH14" i="1" s="1"/>
  <c r="L14" i="1"/>
  <c r="I14" i="1"/>
  <c r="F14" i="1"/>
  <c r="AF13" i="1"/>
  <c r="AG13" i="1" s="1"/>
  <c r="AH13" i="1" s="1"/>
  <c r="Z13" i="1"/>
  <c r="AA13" i="1" s="1"/>
  <c r="Y13" i="1"/>
  <c r="U13" i="1"/>
  <c r="R13" i="1"/>
  <c r="L13" i="1"/>
  <c r="I13" i="1"/>
  <c r="F13" i="1"/>
  <c r="AG12" i="1"/>
  <c r="AH12" i="1" s="1"/>
  <c r="AF12" i="1"/>
  <c r="Y12" i="1"/>
  <c r="U12" i="1"/>
  <c r="R12" i="1"/>
  <c r="Z12" i="1" s="1"/>
  <c r="AA12" i="1" s="1"/>
  <c r="L12" i="1"/>
  <c r="I12" i="1"/>
  <c r="F12" i="1"/>
  <c r="AF11" i="1"/>
  <c r="Y11" i="1"/>
  <c r="U11" i="1"/>
  <c r="Z11" i="1" s="1"/>
  <c r="AA11" i="1" s="1"/>
  <c r="R11" i="1"/>
  <c r="AG11" i="1" s="1"/>
  <c r="AH11" i="1" s="1"/>
  <c r="L11" i="1"/>
  <c r="I11" i="1"/>
  <c r="F11" i="1"/>
  <c r="AF10" i="1"/>
  <c r="AG10" i="1" s="1"/>
  <c r="AH10" i="1" s="1"/>
  <c r="Y10" i="1"/>
  <c r="U10" i="1"/>
  <c r="R10" i="1"/>
  <c r="Z10" i="1" s="1"/>
  <c r="AA10" i="1" s="1"/>
  <c r="L10" i="1"/>
  <c r="I10" i="1"/>
  <c r="F10" i="1"/>
  <c r="AF9" i="1"/>
  <c r="Y9" i="1"/>
  <c r="U9" i="1"/>
  <c r="R9" i="1"/>
  <c r="Z9" i="1" s="1"/>
  <c r="L9" i="1"/>
  <c r="I9" i="1"/>
  <c r="F9" i="1"/>
  <c r="AF8" i="1"/>
  <c r="Y8" i="1"/>
  <c r="U8" i="1"/>
  <c r="Z8" i="1" s="1"/>
  <c r="AA8" i="1" s="1"/>
  <c r="R8" i="1"/>
  <c r="AG8" i="1" s="1"/>
  <c r="AH8" i="1" s="1"/>
  <c r="L8" i="1"/>
  <c r="I8" i="1"/>
  <c r="F8" i="1"/>
  <c r="AF7" i="1"/>
  <c r="AG7" i="1" s="1"/>
  <c r="AH7" i="1" s="1"/>
  <c r="Y7" i="1"/>
  <c r="U7" i="1"/>
  <c r="R7" i="1"/>
  <c r="Z7" i="1" s="1"/>
  <c r="AA7" i="1" s="1"/>
  <c r="L7" i="1"/>
  <c r="I7" i="1"/>
  <c r="F7" i="1"/>
  <c r="AF6" i="1"/>
  <c r="Y6" i="1"/>
  <c r="U6" i="1"/>
  <c r="R6" i="1"/>
  <c r="Z6" i="1" s="1"/>
  <c r="AA6" i="1" s="1"/>
  <c r="L6" i="1"/>
  <c r="I6" i="1"/>
  <c r="F6" i="1"/>
  <c r="AF5" i="1"/>
  <c r="Y5" i="1"/>
  <c r="AG5" i="1" s="1"/>
  <c r="AH5" i="1" s="1"/>
  <c r="U5" i="1"/>
  <c r="R5" i="1"/>
  <c r="L5" i="1"/>
  <c r="I5" i="1"/>
  <c r="F5" i="1"/>
  <c r="AF4" i="1"/>
  <c r="AG4" i="1" s="1"/>
  <c r="AH4" i="1" s="1"/>
  <c r="Y4" i="1"/>
  <c r="U4" i="1"/>
  <c r="R4" i="1"/>
  <c r="Z4" i="1" s="1"/>
  <c r="AA4" i="1" s="1"/>
  <c r="L4" i="1"/>
  <c r="I4" i="1"/>
  <c r="F4" i="1"/>
  <c r="AF3" i="1"/>
  <c r="Y3" i="1"/>
  <c r="U3" i="1"/>
  <c r="R3" i="1"/>
  <c r="AG3" i="1" s="1"/>
  <c r="AH3" i="1" s="1"/>
  <c r="L3" i="1"/>
  <c r="I3" i="1"/>
  <c r="F3" i="1"/>
  <c r="O1" i="1"/>
  <c r="AG6" i="1" l="1"/>
  <c r="AH6" i="1" s="1"/>
  <c r="AJ1" i="1" s="1"/>
  <c r="AG9" i="1"/>
  <c r="AH9" i="1" s="1"/>
  <c r="AG17" i="1"/>
  <c r="AH17" i="1" s="1"/>
  <c r="AG31" i="1"/>
  <c r="AH31" i="1" s="1"/>
  <c r="AG45" i="1"/>
  <c r="AH45" i="1" s="1"/>
  <c r="AG56" i="1"/>
  <c r="AH56" i="1" s="1"/>
  <c r="AG67" i="1"/>
  <c r="AH67" i="1" s="1"/>
  <c r="AG75" i="1"/>
  <c r="AH75" i="1" s="1"/>
  <c r="AG78" i="1"/>
  <c r="AH78" i="1" s="1"/>
  <c r="AG86" i="1"/>
  <c r="AH86" i="1" s="1"/>
  <c r="AG94" i="1"/>
  <c r="AH94" i="1" s="1"/>
  <c r="AG97" i="1"/>
  <c r="AH97" i="1" s="1"/>
  <c r="AG100" i="1"/>
  <c r="AH100" i="1" s="1"/>
  <c r="Z16" i="1"/>
  <c r="AA16" i="1" s="1"/>
  <c r="Z30" i="1"/>
  <c r="AA30" i="1" s="1"/>
  <c r="Z3" i="1"/>
  <c r="AA3" i="1" s="1"/>
  <c r="Z14" i="1"/>
  <c r="AA14" i="1" s="1"/>
  <c r="Z22" i="1"/>
  <c r="AA22" i="1" s="1"/>
  <c r="AG24" i="1"/>
  <c r="Z28" i="1"/>
  <c r="AA28" i="1" s="1"/>
  <c r="Z36" i="1"/>
  <c r="Z39" i="1"/>
  <c r="AA39" i="1" s="1"/>
  <c r="AG41" i="1"/>
  <c r="AH41" i="1" s="1"/>
  <c r="Z42" i="1"/>
  <c r="AA42" i="1" s="1"/>
  <c r="Z53" i="1"/>
  <c r="AA53" i="1" s="1"/>
  <c r="Z64" i="1"/>
  <c r="AA64" i="1" s="1"/>
  <c r="Z72" i="1"/>
  <c r="AA72" i="1" s="1"/>
  <c r="Z83" i="1"/>
  <c r="AA83" i="1" s="1"/>
  <c r="Z91" i="1"/>
  <c r="AA91" i="1" s="1"/>
  <c r="Z5" i="1"/>
  <c r="AA5" i="1" s="1"/>
  <c r="AC1" i="1" l="1"/>
</calcChain>
</file>

<file path=xl/sharedStrings.xml><?xml version="1.0" encoding="utf-8"?>
<sst xmlns="http://schemas.openxmlformats.org/spreadsheetml/2006/main" count="1188" uniqueCount="343">
  <si>
    <t>numsides</t>
  </si>
  <si>
    <t>alpha</t>
  </si>
  <si>
    <t>power</t>
  </si>
  <si>
    <t xml:space="preserve">#ok (of 95) = </t>
  </si>
  <si>
    <t>expect_diff</t>
  </si>
  <si>
    <t>sd_diff</t>
  </si>
  <si>
    <t>dropout</t>
  </si>
  <si>
    <t>expect+sd+dropout</t>
  </si>
  <si>
    <t>sample size from text only:</t>
  </si>
  <si>
    <t>expect+sd+dropout+n</t>
  </si>
  <si>
    <t>identified sample size function correctly</t>
  </si>
  <si>
    <t>epect_diff sample size calculation</t>
  </si>
  <si>
    <t>TEST</t>
  </si>
  <si>
    <t>NINA</t>
  </si>
  <si>
    <t>autocheck</t>
  </si>
  <si>
    <t>NINA: dropout</t>
  </si>
  <si>
    <t>NINA: lossfollowup</t>
  </si>
  <si>
    <t>TEST: function to use</t>
  </si>
  <si>
    <t>NINA: n_fn_used</t>
  </si>
  <si>
    <t>NINA: n_calculated</t>
  </si>
  <si>
    <t>ACTRN12620001113943</t>
  </si>
  <si>
    <t>a power analysis using g-power 3 revealed that with an f2 = 0.45 effect size for the largest 2 x 3 ancova model a minimum of 29 participants per group (waitlist control vs experimental) was required to achieve a statistical power of 0.80. ibm spss statistics computer package (version 23.0) will be used for statistical analysis. analysis of enduring effects of the mindfulness application a series of repeated measures ancova will be used to assess if using the mindfulness application for 3 weeks had improved workplace stress (eri, jdr), chronic stress, physical and mental health, trait mindfulness, turnover intentions, and physiology, after controlling for active participation in the mindfulness program. the ancova with physiological outcomes will also include the covariate of adherence to the saliva protocol. assessing the impact of improved mindfulness a series of mediated regression with 5000 bootstrap resamples will be conducted using the spss process macro as outlined by hayes (2013) to assess if changes in mindfulness mediate the association between changes in workplace stress (eri, jdc) with physiology, and job-turnover intentions.</t>
  </si>
  <si>
    <t>NA</t>
  </si>
  <si>
    <t>OK</t>
  </si>
  <si>
    <t>ACTRN12617000990325</t>
  </si>
  <si>
    <t>analyses will be by intention-to-treat based on the randomization. with the relatively modest sample size we are not planning to stratify randomisation but important co-variates will be collected and an important selection of these will be used as a sensitivity analysis. the primary analysis of the primary outcome variable will be by ancova, with the six-month hba1c as the response variable, and with the baseline measurement of hba1c as a continuous co-variate as well as the randomized treatments and the interaction between randomized treatments as categorical explanatory variables. we plan to estimate the main effects of the interventions if the interaction term is not statistically significant. for the other continuous outcome variables we also plan to use ancova. normality assumptions will be checked and either data transformations or rank-based estimates used if normality assumptions are strongly violated. logistic regression for assessment of dichotomous variables in relation to randomised treatments will be used. as a form of sensitivity analysis the following important co-variates ethnicity, bmi, fasting glucose, and homa; will be assessed in ancova models to check that conclusions are robust to possible maldistribution of important covariates. there are few published studies reporting hba1c change with lifestyle or pharmaceutical intervention in pre-diabetes. in a trial by defronzo et al pioglitazone reduced hba1c by 0.24 percent (2.6 mmolmol) relative to placebo (defronzo et al., 2011). past research reports the standard deviation (sd) of hba1c in similar clinical samples is between 4 and 6 mmolmol (parker, byham-gray, denmark, and winkle, 2014). if we use a clinically important difference of hba1c of 5mmolmol, as for established t2dm, and the larger sd then a sample size of 32 in each main effects arm has 90 percent power to detect this with a type i error rate of 5 percent . accounting for 25 percent drop-out a total sample size of 88 is needed (22 in each factorial combination). the power to detect differences is likely to be improved by using baseline hba1c as a continuous co-variate. however, an uncertainty for this study is whether the minimal clinically important difference (mcid) for reduction of hba1c in the setting of pre-diabetes should be anticipated to be closer to that seen in the pioglitazone study (increasing the required sample size) and that the sd of the hba1c is likely to be smaller in pre-diabetes than t2dm (decreasing the required sample size). for 80 percent power to detect a difference of 2.6 mmolmol with an sd of 4 and 25 percent drop-out a total recruitment of 92 is needed, and for 90 percent power n=136. for a difference of 3.8 mmolmol, half-way between the two values, and the larger sd of 6, a total sample size of 152 participants with 38 in each factorial combination, will be recruited for this study. we have chosen not to use a co-primary outcome variable but we are interested in an important secondary outcome variable in the assessment of differences in mood variables. the nominated sample size has 80 percent power to detect an effect size (mean divided by standard deviation) of 0.6 although this is a relatively large effect size by the standards of psychological variables this is in fact the effect size is reported for pharmacological interventions in depression in those with t2dm from a cochrane review (baumeister, hutter, and bengel, 2014). if efficacy of study interventions is proven in stage 3 a thematic analysis of data will be undertaken looking for themes in relation to intervention acceptability and uptake and it is possible participants may record comments about health beliefs about pre-diabetes and food interventions, health literacy, lifestyle behaviour change and self-management strategies. depending on survey return, it may be possible for the analysis to take account of cultural difference in addition, a per-protocol analysis will be undertaken.</t>
  </si>
  <si>
    <t>c(0.9, 0.8)</t>
  </si>
  <si>
    <t>Multiple values ok</t>
  </si>
  <si>
    <t>c(2.6, 3.8)</t>
  </si>
  <si>
    <t>c(4, 6)</t>
  </si>
  <si>
    <t>c(32, 88, 152)</t>
  </si>
  <si>
    <t>ACTRN12613000874718</t>
  </si>
  <si>
    <t>all data are reported as mean plus-or-minus sem. a repeated-measures (condition x time) anova was used to determine significant differences between the respective groups. a one-way anova was used where significant main effect andor interaction was observed, of pre-intervention to post-intervention differences (absolute values). significance was accepted at p0.05. all data not normally distributed was log transformed prior to analysis. all statistical analyses were performed using pasw trademark for ms-windows version 20.0 (statistical package for the social sciences, chicago, il, usa). sample size calculations using g-power software indicated that a minimum of 8 participants per condition for all primary and secondary outcomes is required to ensure no type-I or type-II statisical errors are made within data interpretation</t>
  </si>
  <si>
    <t>Extracts "significance accepted at p&lt;0.05" which is not from the power calc</t>
  </si>
  <si>
    <t>ACTRN12619000462189</t>
  </si>
  <si>
    <t>pre-post analysis using anova (or ancova for any identified covariates) we aim to recruit between 14-18 participants per group. to obtain a moderate effect size, a total sample of approximately 28 would be needed. similar research conducted by oliveira et al. (2013) used a randomised, double-blind, parallel group design with 14 participants per group and found a moderate to large effect (hedges g of 0.65). g-power (faul, erdfelder, lang, and buchner, 2017) calculations showed a total sample of 36 (18 participants per group) would be needed to obtain a moderate effect size (f of 0.25).</t>
  </si>
  <si>
    <t>c(0.25, 18, 0.65)</t>
  </si>
  <si>
    <t>c(14, 36)</t>
  </si>
  <si>
    <t>ACTRN12613000970741</t>
  </si>
  <si>
    <t>participants will include 64 clinically stable individuals with chronic schizophrenia or schizo-affective disorder (aged 25 to 50) (recruitment target will be 80 participants anticipating 25 percent attrition rate) sample size was determined on the ability to detect a large effect between-group from baseline to post-treatment. calculations were conducted using the g-power program for repeated-measures anova apriori sample size analysis, at an alpha error probability of 0.05. a sample size of 16 participants in each group (total number of 64) provided 90 percent power to detect an effect size of 0.50 amongst four groups. while cortesi and colleagues (2012; the same design in autistic children) reported a very strong effect size between their combination and placebo group (effect size of 0.67), based on actigraphically recorded tst from baseline to 12 week assessment, we chose a more conservative effect size in light of shamir et al. a s (2000) more modestly reported differences in actigraphically recorded tst between placebo and melatonin conditions in schizophrenia. assuming a 25 percent drop-out rate, our recruitment target will be 80 participants (20 participants per condition).</t>
  </si>
  <si>
    <t>c(0.5, 0.67)</t>
  </si>
  <si>
    <t>c(80, 16)</t>
  </si>
  <si>
    <t>ACTRN12613001019796</t>
  </si>
  <si>
    <t>based on our previous study with similar study design where food form was manipulated (beverage vs. solid) (houchins 2012), consumption of challenge meals were 186 plus-or-minus 163 kcal for solid and 326 plus-or-minus 169 kcal for beverage preloads. based on these, to detect an effect of similar magnitude in this proposed study at 80 percent power will require 12 participants (a=0.05) to complete the study. however, we anticipate the difference to be smaller between other test conditions (visual and olfactory manipulations). food consumption data from other studies is not available, but a difference of 75 kcal between test meals within each manipulation is considered appropriate since it represent a difference of approximately one serving size of the test foods (bread and mashed potato). using this expected difference, 40 participants are required to achieve statistical power of 80 percent at a=0.05. statistical analyses one-way anova correlation paired t-test</t>
  </si>
  <si>
    <t>FIX, add "a=0.05"</t>
  </si>
  <si>
    <t>c(12, 40)</t>
  </si>
  <si>
    <t>COPY-not available in full dataset</t>
  </si>
  <si>
    <t>ACTRN12616000310460</t>
  </si>
  <si>
    <t>two-way anova with diet as a between-subject factor and time as a within-subject factor will be used. a total of 30 subjects with 15 subjects each in the 2 treatment arms will be required to achieve a power of 80 percent and a significance of 5 percent for the comparison between treatment and control arms. these calculations are based on the variance in appendicular muscle mass (as measured by dxa) from (gregorio, et al., 2014), effect size was also based on an extrapolation of these data.</t>
  </si>
  <si>
    <t>c(30, 15)</t>
  </si>
  <si>
    <t>ACTRN12619001551189</t>
  </si>
  <si>
    <t>the outcome measure for which the study is powered is reduction of fear in hypoglycaemia. one study found standard deviations (sds) for parent-reported hfs of 17 and 18 for two groups and another study found child-reported sds of 14.2-15.2 over three different times. the later study also found test-retest reliabilities of 0.44 (over 13 weeks including an intervention) and 0.62 (over 12 weeks post intervention). given the lack of other data in the literature, based on these values, we have assumed an overall correlation of r=0.52 for the purposes of determining the standard deviation of the difference of differences (based on combining r=0.6 and r=0.4). using this, and assuming no intraclass correlation within sites for the difference of differences, 50 participants will be required in order to have 80 percent power to detect a difference of 8 points in change during the two treatment assuming a standard deviation of 20 for fear of hypoglycaemia at each of the four measurement occasions using a two-sided test at the 0.05 level. we will increase the number of the participants to 55 to account for approximately 10 percent missing data (e.g., data lost to periods of the child not wearing a sensor). appropriate descriptive statistics will be presented for all variables (including means and standard deviations for continuous normally distributed variables and counts and percentages for categorical variables). the primary outcome is parental fear of hypoglycaemia and the primary analysis will follow the intent-to-treat principle with all participants analysed in the group to which they were randomised, regardless of actual miaomiaofgm wear (with departures from pure intent-to-treat due to missing data at particular assessment times). the results will be analysed using linear mixed models for continuous outcomes (including the primary outcome of hypoglycaemia fear survey scores) with a random participant-phase effect to incorporate the multiple measurements taken for study participants within each 6-week phase (once at the start and once at the end of that phase) and a random participant effect for the multiple measurements from each participant both using the miaomiao cgms and then without this device. the centres will be modelled using a random effect, although we do not anticipate this having any effect on results. the statistical models will include period effects to accommodate systematic changes during the study. tests for washout will be performed. standard model diagnostics will be used and log-transformations considered if model residuals are skewed, and mixed quantile regression (modelling medians) if this does not resolve issues with residuals. the number of adverse events is likely to be low and will be compared between conditions using signed wilcoxon tests, which will ignore any clustering effects within centres. missing data is unlikely to be substantial given our previous research but we have allowed for just under 10 percent loss to attrition in designing the study. additional sleep statistical analyses will be performed using linear mixed models as above to model sleep parameters, and related outcomes. the potential mediating effects of change in qol, and fear of hypoglycaemia on sleep outcomes will be investigated as well as the potential mediating effects of change in sleep, qol, and fear of hypoglycaemia outcomes. should higher levels of missing data eventuate, pattern mixture models will be used to explore the robustness of study findings under plausible scenarios of informative missing data. statistical analysis will be performed using r 3.6.0 with two-sided p 0.05 considered significant.</t>
  </si>
  <si>
    <t>two_sided</t>
  </si>
  <si>
    <t>c(14.2, 20)</t>
  </si>
  <si>
    <t>ACTRN12618001567213p</t>
  </si>
  <si>
    <t>based on data held by the research team, the average primary school in the study region will have 10 staff members. using a conservative estimate of a 70 percent response rate from school staff and assuming 20 percent loss-to-follow-up, a sample of 10 intervention and 10 control schools will provide a sample of approximately 357 staff (178 intervention and 178 control) at follow-up. assuming a standard deviation of 18 mins at follow-up in the comparison group, and a conservative intra class correlation coefficient of 0.5 the sample will be sufficient to detect an absolute difference of 8 minutes, with 80 percent power and an alpha of 0.05.</t>
  </si>
  <si>
    <t>ACTRN12618001753246</t>
  </si>
  <si>
    <t>the study has ample power ( greater than 95 percent ) to detect a change in proportion of 5 percent . power calculation done using stata statistical software stepped-wedge for 23 clusters defined at the level of the school, the primary outcome measure is the return of the form (yesno) from 120 student per school, significance level set at 0.05, intraclass correlation coefficient (icc) within schools of 0.3, approximately half the schools receiving the intervention (ie steps equal to 1) , and data examined at two time points (baseline, year 1). quantitative surveys on likert scales will be analysed using chi-squared.</t>
  </si>
  <si>
    <t>TEST incorrect, change to 95</t>
  </si>
  <si>
    <t>ACTRN12616000980437</t>
  </si>
  <si>
    <t>the effect of the intervention on the main outcome (bmi-z) will be assessed using a linear mixed model with cluster as a random effect (community) and time (step), intervention and interaction of timeintervention as fixed effects. because enrolment in intervention is staggered data will be analysed following two different approaches 1) an intention-to-treat principle irrespective of when the enrolment effectively occurred; and 2) considering actual time enroled. secondary outcomes will be analysed by fitting a generalized linear mixed model with link and distribution selected according to the variable. missing outcomes (we anticipate will be sparse due to the selection criteria a latin-small-ligature-oe child present at school on the day of data collection a ) will be managed using an inverse probability weighting approach. based on school enrolment data, we estimate that there are 4757 children in the gscrv in grades 2, 4 or 6. using an opt-out consent process, which delivers a 90 percent response rate, we expect to measure more than 3000 children at each study wave in the 10 communities involved in the study. taking a conservative approach, we expect at least 3000 observations at each step and 9000 across the three study data points. bmi-z standard deviation (1.2) and intra-cluster correlation (0.027) were estimated from our baseline external control study of 2500 victorian school children (2014-2015). under the stepped wedge design (10 clusters, three data collection points, 5 clusters randomized to intervention at step one) and an average of 300 children in each cluster) the minimum detectable difference in bmi-z between-group with 80 percent power will be 0.13.</t>
  </si>
  <si>
    <t>"minimum detectable difference in bmi-z between-group with 80 percent power will be 0.13."</t>
  </si>
  <si>
    <t>c(4757, 3000, 300)</t>
  </si>
  <si>
    <t>ACTRN12613001343796</t>
  </si>
  <si>
    <t>demographic and clinical data of our sample will be compared to national data to assess the representativeness of our sample. our primary hypothesis will be tested at cluster (i.e. hospital) level. however, further patient level analyses will also be carried out. recent advances in statistics such as generalized estimation equations (gee) models, hierarchical or generalized mixed models and multi-level models will allow us to adjust for clustering of patient-level data. within each approach, we will consider simple analyses such as t-test, chi-square tests or more complex approaches such as multivariate logistic regression models. both allow the effect of the intervention on the incidence of hapi and other secondary outcomes to be tested; however, only complex analyses allow adjustment for potential covariates, such as baseline performance. as we propose to collect covariate data on the hospital and individual patient level, the adjustment of these factors will be carried out in the appropriate level of analyses using gee or multi-level models. cluster level analysis the traditional approach to the analysis of c-rts has been to calculate a summary measure for each cluster, such as a cluster mean or proportion. because each cluster then provides only one data point, the data can be considered to be independent, allowing standard statistical tests to be used. estimates of the hapi incidence in each group, differences along with the 95 percent ci and p-value will be reported. other outcomes will also be compared at the cluster levels between the intervention and control group. baseline variables and other covariates will be compared between the two groups to make sure the intervention and control groups do not differ in their baseline characters. if they do differ, further analyses to provide adjusted estimates will be considered. such adjustment can be carried out at cluster level using multiple regression models to adjust for cluster level covariates directly, but can incorporate patient level covariates through a two-stage process using gee or multi-level models. patient level analysis patient level analyses will primarily account for the intra-cluster correlation, thus increasing the statistical power of the analysis. patient level data analyses will include simple statistical tests, adjusted to account for the clustering effect. z-test for comparing the proportion between the intervention and control groups or t-test to compare the means between the groups, can be carried out at patient level using cluster adjusted z-test or t-test, by dividing the z or t-test values by the square-root of for design effect. this is required to avoid spuriously low p-value and overly narrow cis, over-emphasizing the impact of the intervention. however, the more comprehensive inferences in our study will be based on the use of new modelling techniques to incorporate patient level data such as mixed linear models, hierarchical linear modelling and gee. these modelling techniques allow the direct correlation within-cluster to be modelled explicitly, and many potential confounding factors would be included in the model when comparing the effect of the intervention. such models will be developed for primary and secondary outcomes. the type of the model will depend on the type and nature of the outcome variable. our detailed analysis plan will ensure that the modelling is hypothesis-led rather than data-driven. as such, our a priori model-fitting approach will identify the covariates to be considered for inclusion in any modelling approach to analysis and the potential confounding variables that are to be considered for inclusion in the model with the intervention. these modelling techniques adjust well for clustering and allow adjustment for both cluster level and patient level covariates. we will use sas and stata for the analyses of our data. an intention-to-treat analysis will be primary but we will also undertake a per-protocol analysis. cost-effectiveness analysis an economic evaluation will be undertaken from the health system perspective to compare the total costs and effects of a pipcb for the prevention of hapi, relative to standard care. detailed resource utilisation and costs assessed in this substudy will be used to undertake a stepped economic evaluation and estimate (i) the comparative per patient hapi related healthcare prevention costs for each group, and (ii) the comparative incremental cost of preventing an additional case of hapi. hierarchical modelling approaches and cluster-adjusted non-parametric bootstrapping techniques will be employed to compare mean difference in the total costs between-group, and to estimate a confidence interval around the mean. in addition, a cost-effectiveness analysis will be undertaken based on the primary outcome measure (incidence of hapi), to estimate the incremental cost per additional person remaining free from pressure injury. the comparative costs and cost-effectiveness estimates will inform recommendations on the adoption of the pipcb for the prevention of pressure injury in clinical practice. the incidence of hapi in australian hospitals ranges from 7.4 percent a 17.4 percent . the 2012 qld health statewide pi audit demonstrated that 15.1 percent of patients who were unable to reposition independently developed a hapi. cid a s cochrane review on support surfaces showed that pooled data from five studies showed a relative reduction in new pi of 60 percent (95 percent ci 0.21 a 0.74). in our sample size estimate we have taken a conservative approach of incidence of 10 percent hapi (control) with an expected reduction of 50 percent or an absolute reduction of 5 percent (from 10 percent to 5 percent ) in the intervention group and an intra-class correlation (icc) of 0.001, the actual icc in another c-rct of a pip strategy. we are fortunate to have this previous crct to base our icc estimate, as we originally thought we would need more hospitals. to obtain 90 percent power with a two-sided a level of 0.05, 8 hospitals with 169 patients per hospital are required (pass a power analysis and sample size system, ncss, utah). thus, the total sample required will be 1352. to allow for attrition, a further 18 percent (n = 248) will be recruited for a total sample of 1600 (n = 200site).</t>
  </si>
  <si>
    <t>"a level of"</t>
  </si>
  <si>
    <t>c(169, 1600)</t>
  </si>
  <si>
    <t>ACTRN12614001311640</t>
  </si>
  <si>
    <t>intention-to-treat a total of 500 participants provides over 85 percent power to detect an absolute minimum clinically important difference of 2 points between the mean physical wellbeing scores of the groups at end of intervention and at 6 and 12 months, with a standard deviation of 5.6, a two-sided type-I error rate of 0.05, and allowances of 20 percent for non-compliance with the intervention and of 10 percent for incomplete data</t>
  </si>
  <si>
    <t>add type-I to code</t>
  </si>
  <si>
    <t>ACTRN12615000205538</t>
  </si>
  <si>
    <t>limits of agreement and bias between vo2vco2 as measured by study instruments (e-scovxquark rmr) and the reference method (deltatrac ii) will be compared using bland-altman plots. agreement of energy expenditure values as measured by study devices and the reference method will also be compared with the bland-altman method, although it is a dependent variable calculated from vo2 and vco2. a sample size of 50 measurements in at least 20 patients is considered sufficient to determine limits of agreement within plus-or-minus 2.0 sd, and coefficients of variation between repeated measurements with the same instrument (n =15 for each device). for descriptive statistics continuous variables with parametric distribution will be analysed for significance using a two-tailed student t-test for paired samples and mann-whitney u-test for non-parametric data, an alpha level of =0.05 considered as significant.</t>
  </si>
  <si>
    <t>grabs sides+sig not belonging to power, but may be ok</t>
  </si>
  <si>
    <t>c(20, 50)</t>
  </si>
  <si>
    <t>ACTRN12615001093572</t>
  </si>
  <si>
    <t>multi-level modelling, with depression scores at the three time points nested within participants, and the effect of time on depression scores allowed to randomly vary across individuals and be predicted by group (arms 1-3) level 1 yij (depressive symptoms) = b0j b1j(time) level 2 b0j = b00 b01(group) level 2 b1j = b11 b12(group) required sample size of 140 per group for the proposed study was based on a minimum meaningful difference in efficacy of d = 0.3 between the intervention groups and control condition, with power of 0.80 and alpha of 0.05. to allow for a conservative sample attrition estimate of 30 percent , sample size target of n = 200 per group was set.</t>
  </si>
  <si>
    <t>ACTRN12619000992101</t>
  </si>
  <si>
    <t>the sample size, (with 97.5 percent confidence limits) was calculated to detect non-inferiority tests for speech recognition and monosyllabic words in quiet using the kanso, compared to cp910cp920. for non-inferiority tests, the 95 percent confidence interval (alpha = 0.025 one-sided) for the mean paired difference will be estimated and compared with the pre-specified non-inferiority margins. only when the non-inferiority test is successful, then a superiority test will be conducted to assess the benefit of kanso or cp910cp920 sound processor.</t>
  </si>
  <si>
    <t>one_sided</t>
  </si>
  <si>
    <t>ACTRN12613001287729</t>
  </si>
  <si>
    <t>we intend to recruit 78 participants. a total of 78 participants will provide 80 percent power at the 5 percent level of significance (two-sided) to detect a difference of 150 kcal between conditions, assuming a standard deviation of 234 kcal. we have based this on existing studies comparing tv watching with rest conditions. statistical analyses will be performed using sas version 9.3 (sas institute inc. cary nc). all statistical tests will be two-sided at a 5 percent significance level.</t>
  </si>
  <si>
    <t>ACTRN12620001038987</t>
  </si>
  <si>
    <t>sample size calculations the sample size has been calculated to account for cluster randomisation, using methods developed by heo and leon which allow us the detection of intervention by time interactions in longitudinal cluster rcts. this trial is powered to detect differences in the subsample of aboriginal and torres strait islander student, as well as the overall sample. to adequately power the trial for comparisons among aboriginal and torres strait islander student, a minimum of 264 aboriginal and torres strait islander student from 22 schools are required (i.e. 12 aboriginal and torres strait islander student per school and 11 schools in each group). this would achieve 80 percent power to detect a standardised between-group mean difference of 0.3 (p = 0.05) in primary alcohol and other drug use-related outcomes at the end of the trial with four measurement occasions. an effect size of 0.3 is comparable to that found for these continuous alcohol and other drug use outcomes in previous school-based prevention trials in mainstream populations (no effect size information was available for school-based prevention for aboriginal and torres strait islander student). based on previous research, we conservatively allow for 30 percent attrition among aboriginal and torres strait islander student. therefore we will recruit 24 schools with an average of 16 aboriginal and torres strait islander student per school and a total of 40 student per school. this totals to 960 student, of which 384 would be aboriginal and torres strait islander. statistical analyses due to the hierarchical nature of the data, outcome analyses will use multi-level mixed effects regression models (modelled using stata) and will take into account clustering of data at the school level. multi-level modelling accounts for the expected correlations between repeated measurements from the same individual and between individuals in the same school which would otherwise violate assumptions of independence in traditional regression models. the models will take into account individual differences at baseline, estimating participant-specific starting points and change over time from these baseline levels. randomly allocated group (strong and deadly futures vs health education as usual) will be identified by dummy-coding and entered as an independent variable. hypothesised program effects on alcohol and tobacco uptake, psychological wellbeing and secondary outcomes will be assessed by examining the strong and deadly futures group vs. the health education as usual group by time interaction effects. analyses will examine program effects specifically among aboriginal and torres strait islander student, with a secondary analysis conducted in the full sample. all analyses will be conducted according to the intention-to-treat principle, using all available measurements from participants and according to their allocated group. missing data will be accommodated based on all available information using maximum likelihood (ml) estimation.</t>
  </si>
  <si>
    <t>ACTRN12619000622101</t>
  </si>
  <si>
    <t>thirty participants with clinically diagnosed medial knee osteoarthritis and varus malalignment will be recruited. we aim to detect an immediate bracingfootwear effect size of 0.3 for medial knee joint contact force. assuming power of 80 percent and alpha of 0.05, a correlation between measurement of 0.875 a sample of at least 24 participants is required. allowing for 20 percent loss to follow-up, we will recruit 30 participants into the study. descriptive statistics (i.e. means and standard deviations) will be used to summarise participants characteristics and self-reported measures, assess feasibility of the bracing (e.g. participant retention), adherence to the intervention (e.g. self-reported number of hours wearing the brace) and safety of the intervention (e.g. nature and number of adverse effects). to assess the immediate effect of brace conditions a linear mixed statistical model that includes between condition interactions and random participant effects will be used to assess differences in medial tibiofemoral joint contact force between 1) braced and unbraced conditions and each intervention in isolation. paired t-test will be used to compare baseline and follow-up measures for medial tibiofemoral joint contact force and patient reported outcomes.</t>
  </si>
  <si>
    <t>c(24, 30)</t>
  </si>
  <si>
    <t>ACTRN12614000460606</t>
  </si>
  <si>
    <t>an initial calculation has been completed using available data. based on a previous studies the standard deviation for the primary outcome (number of csbm per week) is 1.41. in order to detect an increase in csbm of 1.5 per week in the treatment group compared to the control group, with 90 percent power and 5 percent significance, 16 subjects are required to complete the trial. in order to account for an expected 25 percent drop-out, 20 subjects will be recruited for each of three subject populations, or a total of 60 subjects. further statistical analysis will be done by an independent statisitican. statistical analysis will describe the relationship between the consumption of kiwifruit and the parameters of bowel habit and digestive comfort measured. in addition the analysis will compare the effects of the 2 treatments (kiwifruit and psyllium), and determine the effects of these treatments in all groups (healthy, fbc and ibs-c). p-value =0.05 will be considered significant.</t>
  </si>
  <si>
    <t>c(16, 20, 60)</t>
  </si>
  <si>
    <t>ACTRN12616000423415</t>
  </si>
  <si>
    <t>we will recruit 20 healthy, young (18-35 years) observers. the effect of caffeine is believed to result in a similar change in brain neurochemical levels as that seen after ingestion of donepezil. our research hypothesis is based on a previous study (kosovicheva et al front behav neurosci 2012;661) that measured the effect of donepezil on visual performance in a group of healthy, young observers (mean age 26 years), compared to a placebo pill. in that study, a paired t-test (drug vs placebo) found a significant difference in performance following ingestion of donepezil (group mean difference = 1 percent contrast, standard deviation = 1.3 percent contrast) in a group of 19 individuals (alpha = 0.05, two-tailed) with 90 percent power, rejecting the null hypothesis that the mean difference was 0 percent contrast. we have rounded this up to 20 participants in each group to find intra-individual differences in visual performance with and without caffeine ingestion. data will be analysed using appropriate statistical methods (anova, paired t-test) in a statistical package.</t>
  </si>
  <si>
    <t>*significantly* add  mean, standard deviation to breaking words</t>
  </si>
  <si>
    <t>percent diff and percent sd returned as /100… not an issue???</t>
  </si>
  <si>
    <t>c(19, 20)</t>
  </si>
  <si>
    <t>ACTRN12619000140156</t>
  </si>
  <si>
    <t>sample size the standard deviation of the isi total score in an insomnia population is 4.1. a difference of 7 points between baseline and post-treatment is considered as clinically significant. as placebo would give a decrease of approximately 4 points, the difference between the two groups at post-treatment has to be of 0.73 standard deviations. using a 0.05 significance level, 90 percent power and allowing for 10 percent drop-out rate, a sample size of 90 participants, 45 in each group, will be required. statistical analysis the overall baseline instrument scores and demographic information will be analysed to compare with population norms. the baseline characteristics of treatment and control groups will also be compared to confirm randomisation has achieved balanced treatment groups. where imbalance is detected in the randomised groups due to chance, this will be considered and adjusted for where possible in the statistical analysis. the data will also be checked for normal distribution to confirm the appropriateness of the proposed statistical tests. continuous data will be analysed with linear mixed effects model (lmm); mean, standard deviation, effect size, 95 percent ci and p-value will be reported. dichotomous data will be analysed with chi-square and counts, percentages, and p-value will be reported. a significance level of 0.05 will be used. both an intention-to-treat analysis and a per-protocol analysis will be conducted, the intention-to-treat analysis being of primary interest as it reflects better the effectiveness of the investigational product.</t>
  </si>
  <si>
    <t>4.1 may be too far from sd, .73 correct</t>
  </si>
  <si>
    <t>ACTRN12620001202954</t>
  </si>
  <si>
    <t>a sample size calculation for this study was undertaken by an independent statistician. this calculation was based on the primary outcome (ankle dorsiflexion range of motion) data reported in a previous study using a paired t-test for the mean difference. using 80 percent power to detect a treatment effect of five degrees, assuming a standard deviation of 9.5 degrees, correlation of 0.6, alpha of 0.05 and a two-sided test, resulted in a sample size of 25 participants. thus, a sample size of at least 25 participants will be sought, with recruitment continuing until we have 25 completed sets of data. statistical analyses will be undertaken by an independent statistician, primarily using liner mixed-effect models.</t>
  </si>
  <si>
    <t>"treatment effect of five degrees"</t>
  </si>
  <si>
    <t>ACTRN12616000575437</t>
  </si>
  <si>
    <t>power calculations were conducted to determine the sample size and number of observations required to detect changes in student physical activity levels, their on-task behaviour and where encouragement to be physically active came from. calculations assumed baseline-post-test expected effect size gains of d = 0.4r = 0.19 and were based on 80 percent power, with alpha levels set at p 0.05. using the standard deviation (sd) of change of sd = 0.5. 6 schools will be required fort he study, and all student at these schools observed for the physical activity levels (.2500 student) all of the stage 3 student (years 5 and 6, 800) will be given the physical activity survey about social support, and only 5 student from each school are needed for observations about behaviour during class using the boss software. using the statistical package for social sciences (spss, v21), descriptive statistics and measures of central tendency will be used to describe the effect of the intervention from baseline to follow-up data in the different groups. analyses involving percentage of occurrence (i.e. frequency) data will be analysed using x2. to analyse sex and period differences in activity variables, a series of 2 x 2 (sex by period) mixed-model ancova in spss will be computed. each mixed model will be fitted to the data using the restricted maximum likelihood method. for each mixed model, gender will be included as fixed effects, with the school included as a random effect to account for the effects of stepping by school. for analyses involving school level characteristics of physical activity, the unit of analysis will be one scan of one area. for all other variables the unit of analysis will be a gender and period specific daily summary of each school, with the exception of summary school-level variables (e.g. total play space per school), where school will be the unit of analysis. to compute gender and period specific daily summaries for each school and physical activity levels based on the three observation days for each school will be analysed. using these scores, outcome variables will be computed by aggregating counts across activity areas separately by sex and period for each school.</t>
  </si>
  <si>
    <t>ACTRN12614001208695</t>
  </si>
  <si>
    <t>statistical analyses were performed using the statistical package for the social sciences (spss) version 21.0. continuous variables were presented as mean and standard deviation while categorical variables were described by frequency and percentage. a one-way repeated measure analysis-of-variance (anova), with the scheffe test for repeated comparison was used to identify specific differences within and between-group at each time point.variables without normal distribution and homogeneous variance were analysed with the kruskal-wallis test. all statistical analysis was two-tailed with statistical significant differences was assumed at p =0.05. the sample size was estimated to be 60 patients in all groups and would be increased to 69 for possible drop-out. this sample size was estimated to detect 5terro (0.7pka) difference in paco2 between-group, with the probability level was set at 0.05 and power of 80 percent [mehta et al. 1997</t>
  </si>
  <si>
    <t>says that all tests were two-tailed, assuming that applies to power as well</t>
  </si>
  <si>
    <t>c(0.7, 2)</t>
  </si>
  <si>
    <t>cannot pick up 15 "60 patients in all groups and would be increased to 69 for possible drop-out"</t>
  </si>
  <si>
    <t>ACTRN12618001450202</t>
  </si>
  <si>
    <t>our hospital alzheimers specialists consider an ace-iii change of 5 points to be clinically meaningful, and previous studies suggest a change in adcs-adl of 2 points, and a qol-ad change of 3 points, are clinically meaningful. to obtain 90 percent power using a significance level of 0.05, we calculate that 18 patients (9 per diet group) will detect an ace-iii change of 5 plus-or-minus 10 points, or an adcs-adl change of 2 plus-or-minus 4 points, or a qol-ad change of 3 plus-or-minus 6 points. given that the single previous study of a ketogenic diet in alzheimers by taylor et al 2018 showed a drop-out rate of 27 percent , we aim to recruit 25-30 patients. we will analyse data two-way. first, we we will analyse using all randomized participants (intention-to-treat), with imputation for any missing data, to test for feasibility plus efficacy. second, we may complete a case completer analysis (those who complete both phases) to test for efficacy alone. there will be a 6-10-week washover period, with all participants returning to their normal pre-study diets, between the two 12-week diet interventions phases. according to the only previous study of a ketogenic diet in people with mild or moderate alzheimers by taylor et al, a 4-week washout was sufficient for any cognitive improvements in that study to return to baseline, pre-diet intervention values. we choose 6-10 weeks to ensure that we have completely absolved any carryover effects from the first phase into the second phase. we will aim for 6-10 weeks to minimize any chance of a period effect; given practical considerations (the washout will be during local holidays), we cannot be specific about the exact length of the washout period at this stage.</t>
  </si>
  <si>
    <t>ACTRN12620000023954</t>
  </si>
  <si>
    <t>power calculation has been increased to 100 patients. approximately 44 in each of the control and intervention group. sample size estimation power calculation assuming mean (sd) 10.0 (5.0) vs. 7 (5.0), alpha 0.05, beta 0.20 (power 80 percent ), need 44 per group. therefore 100 enroled. assumptions time to wake up likely to be within minutes between the control and intervention group. standard deviation 1-3 minutes</t>
  </si>
  <si>
    <t>picks up correct sd of 1, but also picks up the mean in "mean (sd) 10.0 (5.0) vs. 7 (5.0)"</t>
  </si>
  <si>
    <t>ACTRN12619000305123</t>
  </si>
  <si>
    <t>based on previous data, 30 subjects will provide at least 80 percent power to detect a 20 percent difference in insulin secretion with the gip antagonist. we will recruit 36 subjects to allow for a modest drop-out rate. they will be randomised to 12 weeks treatment with capsules containing sitagliptin (100 mg daily) or matching placebo (table salt). data will be analysed using standardised, non-parametric or parametric statistical methods where appropriate (e.g. repeated measures anova).</t>
  </si>
  <si>
    <t>correct, picks up 20 percent as 0.2! But cannot get 20 from "we will recruit 36 subjects to allow for a modest drop-out rate. "</t>
  </si>
  <si>
    <t>c(30, 36)</t>
  </si>
  <si>
    <t>ACTRN12620000973910</t>
  </si>
  <si>
    <t>based on a previous study on saffron for the treatment of sleep problems, we are predicting an effect size of 0.7 compared to placebo. based on this, a sample size of 35 is required per group. this gives an 80 percent chance of finding an effect at a statistical significance of 0.05. in this study, we will be recruiting 40 participants per group (120 participants in total), which should give us a suitable power to find an effect, even after drop-out.</t>
  </si>
  <si>
    <t>power called chance! Can't fix this</t>
  </si>
  <si>
    <t>c(35, 40)</t>
  </si>
  <si>
    <t>ACTRN12615000802505</t>
  </si>
  <si>
    <t>we will calculate the change in regulatory t cells (treg) as percent leukocytes from baseline for each individual, and determine the difference between percent treg change from baseline for treated and untreated patients using t-test or mann-whitney u-test as appropriate. we conducted sample size calculations using empirical means and standard deviations of normalised change on narrow-band-uvb phototherapy data from a group of treated individuals and 7 untreated controls showing a significant difference between the groups (now published; schweintzger n et al including ci byrne , br j dermatol. 2015 may 30. doi 10.1111bjd.13930), and required a sample size of 10 in each group to achieve 80 percent power to detect p0.05.</t>
  </si>
  <si>
    <t>p&lt;0.05, but Adrian's code removed &lt;, also check whether I have included p&lt;</t>
  </si>
  <si>
    <t>ACTRN12616000723482</t>
  </si>
  <si>
    <t>sample size was calculated based on the primary objective. it was decided to replicate work done by gillespie et al (2015) who found an average change in haemaglobin level of 2.6gdl in the placebo group and 1.7gdl in the txa group (p 0.001) with 111 patients. it was decided that increasing the subjects from 111 to 150 patients might improve the power of the study. correlation analysis, including univariate and multivariate analyses will be used to determine the correlation between systemic administration of txa and the selected outcome criteria. subgroup analysis will be carried between the different types of prosthesis (reverse versus anatomic). p-value 0.5 will be considered as statistically significant. all data will be entered into socrates orthopaedic outcomes software (ortholink pty ltd, sydney, australia).</t>
  </si>
  <si>
    <t>p&lt;0.001, but Adrian's code removed &lt;, also check whether I have included p&lt;</t>
  </si>
  <si>
    <t>not calculating mean difference in code yet… can we reliably separate the two groups??</t>
  </si>
  <si>
    <t>c(111, 150)</t>
  </si>
  <si>
    <t>ACTRN12615000620527</t>
  </si>
  <si>
    <t>the sample size was determined by statistical power analyses (two-tailed t-test at the 5 percent significance level for the power of 90 percent ) of expected differences (50 percent ) in the major measured variables (epa and dha concentration in plasma). anova using spss andor excel software will be performed to analyse the data.</t>
  </si>
  <si>
    <t>OK, 50% picked up as 0.5</t>
  </si>
  <si>
    <t>ACTRN12614000804684</t>
  </si>
  <si>
    <t>calculation of sample size was based on the following detecting a difference of 0.4 units in pressure pain threshold levels, a standard deviation of 0.4, comparison of 2 means, an alpha of 0.05, and a desired power (beta) of 80 percent . these assumptions generated a sample size of 21 participants per group. data analysis will include application of the t-test to compare between the interventions.</t>
  </si>
  <si>
    <t>ACTRN12617001050347</t>
  </si>
  <si>
    <t>the statistical package for the social sciences (spss) 23.0 (ibm spss inc., chicago, il, usa) is used in data analysis. the chi-square test is used in the comparison of qualitative data in addition to descriptive statistical methods (frequency, percentage, mean, standard deviation). the kolmogorov-smirnov and shapiro-wilk tests are used in the evaluation of normally distributed data. the independent samples t-test was used to evaluate normally distributed quantitative data, and the mann-whitney u-test is used in the evaluation of data with no normal distribution. correlations of variables are evaluated using pearson a s correlation tests. probability values less than (p) a=0.05 are regarded as significant and indicating a difference between the groups. power analysis was performed the g-power 3.1.9.2 statistical package program; and power (1- a y ) is found as 0.90 considering n1=33, n2=33, a=0.05, and effect size as d=0.8.</t>
  </si>
  <si>
    <t>a= used for significance, another number between power and 0.9…</t>
  </si>
  <si>
    <t>***a ok now, still need to fix power</t>
  </si>
  <si>
    <t>ACTRN12618001671257</t>
  </si>
  <si>
    <t>power our primary outcome is to determine a difference in eating in the absence of hunger from the feeding experiment. based on a standard deviation of 870kj and a within-person correlation of 0.7 (int j obes 2008; 32 1499-1505), a sample size of 59 would be required to detect a difference of 250 kj in energy intake between the two different sleep conditions (80 percent power, p0.05). 250kj is equivalent to approximately 1.5 plain biscuits or 6 potato crisps. these numbers will also allow us to detect important differences in energy intake (secondary outcome) from the diet recalls, over the total day (500kj difference, n=85) or just at night (200kj difference, n=50) (pediatrics 2013;1321-8). recruiting 110 children will allow for 20 percent drop-out and incomplete data. statistical analyses mixed effects regression models will be used to determine mean differences between the two experimental conditions (sleep restriction and sleep extension) with participant id as a random effect which accounts for both within-person and between-person variation. skewed data will be log-transformed as appropriate. 24-hour movement data (actigraphy) will be analysed using fractional multinomial logit models to account for the compositional nature of the data.</t>
  </si>
  <si>
    <t>c(59, 110)</t>
  </si>
  <si>
    <t>ACTRN12613000458730</t>
  </si>
  <si>
    <t>based on our primary outcome of anxiety as measured by using beck anxiety inventory (bai), a sample size of 56 in each group will have 80 percent power to detect a difference in means of 5.0 assuming that the common standard deviation is 9.3 using a two group t-test with a 0.05 two-sided significance level. since outcome is being measured at baseline and post-intervention, use baseline adjustment reduces the required sample size. namely, the required sample size is (1 a r2) n where r is the correlation between baseline and post-intervention readings, and n is the above sample size from a simple t-test. assuming r = 0.5, then the required sample size per group is 0.75n, ie 42 per group. allowing for 15 percent withdrawal, we therefore aim to recruit 50 patients per treatment arm. descriptive statistics, response rates and follow-up prevalence of anxiety will be calculated. the primary hypothesis comparing prevalence of anxiety after 4 months by treatment arm will be undertaken using a two-sided chi-squared test. a log binomial glm model will be used to explore changes in anxiety levels over time as part of secondary analyses. the results presented will follow the consort statement performa, and will be on an intention-to-treat basis. the statistical package stata 11 and spss 19, with intention-to-treat, will be used for all analyses. imbalances in all outcome measures at baseline will be controlled using linier regression modelling</t>
  </si>
  <si>
    <t>c(56, 50)</t>
  </si>
  <si>
    <t>ACTRN12618000011280</t>
  </si>
  <si>
    <t>assuming a difference of 20 percent in the pqol scores between the intervention and the control arm at 6 months follow-up, with alpha set at 0.05, and beta at 80, we estimate that we require a sample size of 64 women in each arm. to allow for loss to follow-up we have inflated the sample by 10 percent to 70 women in each arm. for statistical analysis, spss software will be used to compare the change in p-qol scores between-group and identify any associations with the participant pop-q stage, pelvic floor muscle strength, age, parity, occupation and body mass index</t>
  </si>
  <si>
    <t>beta 80 but should be 20</t>
  </si>
  <si>
    <t>20 percent so ok</t>
  </si>
  <si>
    <t>c(64, 70)</t>
  </si>
  <si>
    <t>ACTRN12618000781246</t>
  </si>
  <si>
    <t>at the completion of data collection, there will be data from 250 participants (50 term controls; 100 very preterm without bpd; 100 very preterm with bpd) with 2 time points each. interim analysis will take place halfway through the study. the sample size has been determined with two aims under consideration 1) observing a difference between cohorts in the quantity of inflammatory markers, and 2) observing a difference in inflammation post intervention with ics. assuming a loss of data of 90 percent power to detect both a two-fold increase in inflammatory markers (e.g. a difference of 3.9 pgml in 8-isoprostane concentrations) between cohorts based on a two-sided t-test with a strict alpha of 0.01. the sample size provides 85 percent power to detect a difference (at p 0.5 sd in any post-intervention measure (e.g. fev1), the sample size to be recruited is greater than that used in the only previously reported metabolomics study in bpd . the success of this indicative study, coupled with our increased data collection from across the lung disease spectrum (based on the between-group separation), suggests our study design will provide sufficient data for these analytic models to both converge and be informative. we will therefore recruit 200 participants born very preterm (100 with bpd) and 50 controls to account for a conservative 20 percent participant drop-out, inability to perform tests or loss to follow-up. the analysis of inflammation and lung function post-intervention will be assessed via an ancova framework, utilising linear regression to adjust for baseline lung function. for the advanced, exploratory multivariate modelling (machine learning), the standard procedure for producing a robust screening model is to employ stratified k-fold cross-validation.</t>
  </si>
  <si>
    <t>c(0.9, 0.85)</t>
  </si>
  <si>
    <t>p&lt;0.05 removed entirely! Says two-sided, but not in test set.</t>
  </si>
  <si>
    <t>20 percent dropout is correct but 90 comes from "assuming a loss of data of 90 percent power"!? Sd comes from "at p 0.5 sd"…***Need to ask AGB, original states "Assuming a loss of data of &lt;20%, we will have: &gt;90% power to detect " and "to detect a difference (at p&lt;0.05) of &gt;0.5 SD"</t>
  </si>
  <si>
    <t>c(250, 200)</t>
  </si>
  <si>
    <t>ACTRN12614000120673</t>
  </si>
  <si>
    <t>the sample size was calculated with an intention to detect a minimum difference of five in anxiety levels between the groups at 80 percent power and alpha error of 0.05. this resulted in a sample size of 80. we estimated that about 30 percent of the women may be lost to follow up, there for sample size was adjusted for and we arrived at 114 (57 in each group). this was rounded up to 120 (60 in each group). data collection was done using three instruments (questionnaire, state trait anxiety inventory and visual analogue scale for anxiety-vas-a). the questionnaire was an interviewer-administered semi-structured questionnaire consisting of two sections. section one obtained information on baseline socio demographic characteristics of trial participants, while section two obtained information on the antenatal history. the state trait anxiety inventory for adults (stai) and visual analogue scale was used to measure anxiety. the visual analogue for anxiety assessed anxiety level using a standardized pictorial estimate. the state a trait anxiety inventory for adults (stai), measures current anxiety and reflects current subjective feelings with respect to tension, apprehension, nervousness, and worry. the stai was administered to assess the state of anxiety and trait anxiety and consists of 20 questions on present current feeling of anxiety (state) and usual feeling of anxiety (trait). feelings of anxiety were rated on a scale of 1 (not at all) to 4 (very much so) for each question. scores were summed, and ranged between 20-80. for all participants enroled and randomized for the study, baseline information was obtained and anxiety assessment performed using the two scales. thereafter, serial anxiety assessment was performed for both treatment arms (intervention and control) at 34 weeks, 37 weeks. after childbirth, obstetricneonatal outcomes and anxiety assessment was done for all participants. this assessment was done by an assessor who was blinded to the groups to which the study participants belonged (intervention and control). the data was coded, entered, cleaned, and analysed using statistical product and services solutions (spss) for windows version 18.0.1. demographic data and clinical characteristics were summarized as the mean plus-or-minus standard deviation for continuous variables and as frequency counts (percentages) for categorical variables. the independent groups t-test and the chi-square test was used, as appropriate, to analyse group differences.</t>
  </si>
  <si>
    <t>"difference of five" five is a word, only picking up numbers so far…</t>
  </si>
  <si>
    <t>ACTRN12619000532101</t>
  </si>
  <si>
    <t>all data will be collated using redcaps. analysis will be undertaken on an intention-to-treat analysis. all binary outcomes such as hospital admission, conversion to sinus rhythm and mortality at 30 days will be analysed using a chi-squared test with results reported as relative risk with a 95 percent confidence interval. to compare the heart rate at set time points between the placebo and control groups a student a s t-test will be used. sample size aim is 200, with 100 in each group (intervention vs active control). note every year approximately 750 patients present to box hill hospital emergency department for the treatment af with rapid ventricular response. we assume the standard alpha and power at 0.05 and 0.80 respectively. for our power calculation, we used standard online calculator assuming the following - anticipated difference between-group - 15 percent , power 0.8, alpha 0.05, beta 0.2, resulting in sample size 200.</t>
  </si>
  <si>
    <t>need punctuation back "15% power 0.8"</t>
  </si>
  <si>
    <t>???notoknow</t>
  </si>
  <si>
    <t>c(750, 200)</t>
  </si>
  <si>
    <t>ACTRN12613000648729</t>
  </si>
  <si>
    <t>m-irbd trial and m-pd.rbd trial are two clinical trials with the same protocol in two different subtypes of patient with rbd, i.e idiopathic rbd and the parkinsonian related form of rbd (rbd patients with parkinsonian syndrome). because of the potential longer duration of recruitment in the idiopathic group (i-rbd) in comparison to the pd group (pd-rbd), the analyses are designed to be stratified with equal or separate statistical power for both idiopathic and parkinsonian-related subtypes and these subtypes will be registered as separate clinical trials with 2 clinical trial registrations in the anzctr. we need to randomise 30 patients in each strata to have 56 completers in this efficacy trial assuming a drop-out rate of 7 percent to detect a drop from 2.25 rbd events per week to 1 event per week with a standard deviation in events of 1 per week (measured by the wcirus-rbdq averaged over the 2 month treatment period and employing all measurements made in all patients in the statistical model). with 28 completers in each strata we will have 90 percent power with alpha set at 5 percent to detect this 56 percent relative improvement. raw data will not be analysed at the participating sites but will be collected via electronic case report forms via a secure website to the central study coordinating site under the control of the woolcock institute for medical research. statistical analyses will be undertaken by the trial epidemiologist or under their direction and supervision. the analysts will be blinded to treatment allocation. reductions in the number of rbd events reported by patients and their observers will be analysed for statistical difference via mixed model analyses of variance using the patient and the centre they were recruited from as random effects. drug randomisation and time (weeks into the trial) will be fixed effects. the primary endpoint will be the last 4 weeks of therapy versus the 4 weeks prior to therapy compared with a least means square test within the interaction between time and treatment (regardless of the significance of that main interaction). the model will employ all interim measures of the primary outcome to reduce measurement error within patients. all other measures will be regarded as secondary in importance. the actigraphy data will be compared to the diary and primary outcome data for the purposes of aiding in the validation of these diagnostic and monitoring approaches.</t>
  </si>
  <si>
    <t>cannot pick up 1.25 from "detect a drop from 2.25 rbd events per week to 1 event per week "</t>
  </si>
  <si>
    <t>ACTRN12617000360314</t>
  </si>
  <si>
    <t>we calculated the sample size in order to detect a difference of 0.8 sd between the two treatment arms, with a significance level of 0.05 and power of 0.80. allowing for an estimated 20 percent lost to follow-up, we therefore aim to recruit a total of 66 participants, descriptive analysis of pre-intervention child, parent and family characteristics will be conducted to explore the characteristics of families enroled. comparisons of continuous measures will be made using independent sample t-test or mann-whitney u-test (depending on the distributions of the samples). chi-square tests will carry out between-group comparison of categorical variables. intervention efficacy will be assessed by comparing the outcomes of the groups at post-intervention assessment and follow-up assessment using an independent t-test or its non-parametric equivalent, depending on the distribution of the samples. potential confounds (e.g., social risk) and moderators (e.g., child age, time since injury) will be explored. as secondary analysis linear regression will be completed to identify predictors of intervention outcome. both completed and intention-to-treat analyses will be conducted. the level of significance for all analyses will be 0.05.</t>
  </si>
  <si>
    <t>test should be 0.8 sd? This was picking up 0.8, but now not…</t>
  </si>
  <si>
    <t>ACTRN12616001719426</t>
  </si>
  <si>
    <t>all data will be analysed for intention-to-treat. the clinical data will analyse the data collected from the patient reported outcomes. the data will be analysed on stata and will conduct anova and other appropriate statistical analysis. paired t-test will be conducted on the standard care and the massage treatment as they will be the same person. the cost-effectiveness will be analysed according to the euroqual (eq-5d). this quality of life tool has been chosen as it can be used to ascertain cost-effectiveness. therefore, standard care versus standard care and massage for cost effectiveness analysis will be conducted via analysis of the eq-5d. cost of care will be calculated based upon services accessed by the participant as recorded in their participant diary. a sample size calculation was conducted from the data collected from a literature search on massage for chronic lower back pain. as no cost effectiveness trial on massage for chronic low back pain has been conducted, the sample size calculation was obtained by looking at comparative effectiveness literature. the sample size from these studies varied from 12 participants to 579 with an average of 82 participants. the lower back pain studies were taken from these. the calculator used for this was httpsselect-statistics.co.ukcalculatorssample-size-calculator-two-means . of this, the confidence level was set at 95 percent , the power was set at 80 percent , the hypothesised difference was 15 and the population variance was 550. this gave us a recommended sample size of 39. we also consulted with 5 professional advisors on the sample size and it was concluded that we would aim for 50 with a 20 percent attrition rate to ensure statistical significance could be achieved.</t>
  </si>
  <si>
    <t>"confidence level set at 95%", add word attrition to breaking words, and add all other words to breaking words, have a common set except the ones being used</t>
  </si>
  <si>
    <t>23.45 is sqrt(variance), need to add this to algorithm</t>
  </si>
  <si>
    <t>c(12, 82, 39)</t>
  </si>
  <si>
    <t>ACTRN12615001294549</t>
  </si>
  <si>
    <t>baseline characteristics between the treatment groups will be compared using one-way anova. the effects of almonds and control foods on the dependent measures over time will be analysed using random effects mixed models, with treatment (almond group or control group) and time being the factors in the analysis and time being the repeated measurement. for significant interactions, bonferroni post-hoc pairwise comparisons will be performed to identify differences between means. statistical significance will be set at p0.05. primary outcomes for this trial include composite scores for different cognitive domains and also individual cognitive tests. the composite score of speed of memory is known to decline with age and was susceptible to an omega-3 intervention in a healthy cohort. additionally, the domain of speed of memory incorporates elements of processing speed which was improved by a nut intervention in a previous study by the team. power analysis indicated that a total of 68 participants per group will be required to detect a difference in cognitive function between the two groups that equates to a medium effect size (0.5), at an -level of 0.05 with a statistical power of 0.80. an additional 7 subjects per group (10 percent ) will be recruited to allow for attrition. hence, we will recruit 150 participants in total. based on previous published studies with similar populations and other nuts, we anticipate having sufficient power for secondary outcomes also.</t>
  </si>
  <si>
    <t>c(68, 7, 150)</t>
  </si>
  <si>
    <t>ACTRN12619001452189</t>
  </si>
  <si>
    <t>the power calculation is for a parallel study design with two groups of equal size. based on information in the wa population based database and current data (de bock et al, accepted jdst 2018), we expect a between-group difference of 1.5 percent in hba1c at 6 months with a sd of 1.7 percent for both groups. with alpha set at 0.05, 22 subjects would be required in each group to have 80 percent power to detect a difference of 1.5 percent . it is assumed the total drop-out rate will be up to 15 percent , so we plan to recruit 50 subjects in total. the primary analysis will assess differences in hba1c ( percent ) with ahcl versus standard therapy, measured six months post-randomisation using analysis-of-covariance (ancova) with adjustment for baseline hba1c. least square means and least square mean differences and their associated 95 percent confidence intervals will be presented for each treatment group and between-group. model residuals will be used to assess model fit. if the residuals indicate poor model fit, the outcome variable will be transformed and the model refitted and evaluated. if poor model fit cannot be addressed, non-parametric analysis will be performed. in the event that residuals are not normally distributed the mann a whitney a wilcoxon (wilcoxon rank-sum) test will be employed if raw data are symmetric; if raw data are non-symmetric, bootstrap methods will be used to test the difference between-group. continuous secondary outcomes (glycaemic, auxological, clinical, psychosocial) will be analysed using the ancova approach described above. secondary analysis for outcomes collected at multiple time points will be conducted using linear mixed models including random effects and various variance-covariance structures to account for non-independence. akaike information criterion (aic) will be used to determine the most appropriate model.</t>
  </si>
  <si>
    <t>ok-percent recorded in test</t>
  </si>
  <si>
    <t>c(22, 50)</t>
  </si>
  <si>
    <t>ACTRN12615000351516</t>
  </si>
  <si>
    <t>there is no comparable data from people with shoulder pain on which to base our sample size. based on similar work in whiplash, 22 participants with shoulder pain and 22 ageand sex-matched healthy controls will be recruited. sample size was calculated based on a power analysis (0.80), and the assumption of a 2.1 degrees celsius (sd 2.4) difference in cpm functioning between-group. paired sample t-test will be used to compare within-subject differences in cpm measured at 30- and 60-seconds after the cold pressor test. reliability of measures for each group will be assessed using intraclass correlation coefficients (icc 3.1). to compare differences between shoulder pain and control groups at baseline, wilcoxon signed-rank test will be used for measurements with skewed distributions or one-way anova for equal distributions (hpt, cpt, ppt, cold pressor test and ts). linear correlations will be performed to assess predictor factors for the successful treatment.</t>
  </si>
  <si>
    <t>c(2.4, 30)</t>
  </si>
  <si>
    <t>c(2.1, 2.4)</t>
  </si>
  <si>
    <t>cannot pick up 2.1 in "2.1 degrees celsius (sd 2.4) difference" </t>
  </si>
  <si>
    <t>ACTRN12616000965404</t>
  </si>
  <si>
    <t>the mean improvement in 6mwd following traditional pulmonary rehabilitation in people with moderate to severe copd is 48 metres, which represents a clinically important improvement. we anticipate that improvements in people with mild copd will be at least as large. assuming that the standard deviation of the change in 6mwd in mild copd is 64 metres, a power of 0.8 and two-sided alpha of 0.0527, 58 participants (29 in each group) will be required to detect a difference in the change in 6mwd of 48 metres. the study will not be powered to detect differences in physical activity, symptoms or quality of life, but will provide preliminary data on which larger studies could be powered in the future. results will be expressed as mean and standard deviation (m plus-or-minus sd) values unless specified. normality will be assessed using visual inspection and the shapiro-wilk test. all analysis will be performed using the spss software (version 22). differences between-group outcomes will be evaluated using a two-way analysis-of-variance (anova) for continuous outcomes. the chi-squared test will be used to evaluate the difference in categorical outcomes. a p-value of less than 0.05 will be considered to be significant.</t>
  </si>
  <si>
    <t>c(0.05, 0.0527)</t>
  </si>
  <si>
    <t>c(29, 6)</t>
  </si>
  <si>
    <t>the outcomes is 6MWD and the algorithm is not able to tell that 6 is not a parameter value...</t>
  </si>
  <si>
    <t>ACTRN12619001421123</t>
  </si>
  <si>
    <t>sample size using the program a approximately g-power a (faul, erdfelder, lang, and buchner, 2007), a priori power analysis indicates that a sample size of 279 will be sufficient to attain a power of 0.95 to detect a medium effect size (f = 0.25). analyses a 2x2 analysis-of-variance tests (anova) using general linear model (glm) will be used to examine the main effects of message frames and the interaction effects on behavioural intentions. effect sizes will be calculated using the means and sds of each experimental group.</t>
  </si>
  <si>
    <t>ACTRN12616001189415</t>
  </si>
  <si>
    <t>analyses performed using spss (statistical package for the social sciences) version 22. descriptive data expressed as counts and percentages, and mean (sd), and inferential statistics performed using chi-square tests, t-test, analysis-of-covariance (ancova) and linear mixed modelling. effect size also calculated using cohens-d standard formula to examine the magnitude of change in the three groups over the study period. using cohen a s guidelines an effect size of 0.20 as small, an effect size of 0.50 was moderate, and an effect size of 0.80 or more was considered to be a large. sample size was calculated based on the outcome measure of body mass index (bmi). the average bmi for australian women is 26kgm2, with the bmi for australian midlife women aged 45 -54 being a mean of 25.2 (sd4.8) and 55-64 years of 25.8 (sd4.7). a difference greater than a one unit difference on bmi is associated with a meaningful difference of a 12 percent reduction of the odds of healthy survival (95 percent confidence interval 10 percent -14 percent ). to achieve 80 percent power and a 95 percent confidence interval (a=0.05), the three study arms required 43 participants each, assuming a standard deviation of 4.8 and an observed difference of 2.4 units after the 12 week intervention. allowing for 15 percent attrition over the 12 weeks of the study, it was planned that n=148 be recruited.</t>
  </si>
  <si>
    <t>a=0.05</t>
  </si>
  <si>
    <t>c(0.2, 0.5, 0.8, 2.4)</t>
  </si>
  <si>
    <t>algorithm picks up 0.2 0.5 0.8 in "using cohen a s guidelines an effect size of 0.20 as small, an effect size of 0.50 was moderate, and an effect size of 0.80 or more" as well as the correct difference</t>
  </si>
  <si>
    <t>ACTRN12617001334392</t>
  </si>
  <si>
    <t>sample size 12 chosen to achieve 95 percent power to detect a 1 a mu moll difference in serum fluoride with p 0.01, with up to 30 percent attrition due to change in roleinjury or illnesscessation of employmentopting out. measures of change in blood fluoride over time will be calculated, including 95 percent confidence intervals of mean at each month tested, a series of one-sample t-test of change in group mean vs. initial and vs. previous month (considering p 0.05 as statistically significant), and regression models for change in blood fluoride over time.</t>
  </si>
  <si>
    <t>"p 0.01" in sample size sentence</t>
  </si>
  <si>
    <t>ACTRN12617000148370</t>
  </si>
  <si>
    <t>sample size calculation was based on the paired t-test with alpha = 0.05, power = 0.8 and an estimated attrition rate of 10 percent . differences in the outcome measures turesky modification of the quigley-hein index for the plaque levels, the modified gingival index for severity of gingivitis and changes in bacterial composition (such as for the species s.sanguinis) were measured using a two-tailed test for repeated measures. the incidence of adverse events were also measured and differences measured between treatment groups were measured using cochrane-mantel-haentzel test where necessary.</t>
  </si>
  <si>
    <t>two tailed mentioned for something else</t>
  </si>
  <si>
    <t>ACTRN12620001162909</t>
  </si>
  <si>
    <t>sample size is limited to the number of participants recruited from the selected participating sites, for which we aim to recruit at least 100 parentguardian-child dyads. an achieved sample size of 50 per group has 80 percent power to detect a standardized mean difference of 0.56, or 90 percent power to detect a standardized mean difference of 0.65 (regarded as a medium-large effect by cohen a s standards of effect sizes). child comprehension scores (mdicct) will be analysed by ancova with realm-teens score and number of days with pis resource prior to study visit as covariates, and randomised group as the main explanatory variable of interest. parent comprehension scores (mquic) will be analysed by ancova with realm-sf score and number of days with pis resource prior to study visit as covariates, and randomised group as the main explanatory variable of interest. estimation of relative risk and associated confidence interval - proportion of care study enquiries which progressed to care study screening visit after sending pis - proportion of care study enquiries which progressed to care study enrolment after sending pis - proportion of children who the pis helped understand the study t-test or if normality assumptions are strongly violated, mann-whitney test with hodges-lehmann estimator of location - percentage pis read (vas) by those who do not progress enquiry to screening visit - percentage of pis read (vas) by adults and children - percentage (vas) how much did pis help with understanding - percentage (vas) how much did pis help with explaining to child - percentage (vas) how much did comic illustrations help with explaining to child descriptive statistics will be generated as follows categorical data will be described by counts and proportions; count data will be described by rates and total counts in relation to observation time; ordinal data will be described by cross-tabulation and summaries as described for continuous data; and continuous data will be described by mean and standard deviation (sd), median and 25th and 75th percentiles as the inter-quartile range (iqr), and minimum (min) to maximum (max) as the range. free-text data will be manually reviewed by the study team without formal qualitative analysis. this applies to - exit survey for those who do not progress a care study enquiry to a screening visit - feedback survey for parentguardian and child participants of the caretoon sub-study</t>
  </si>
  <si>
    <t>c(0.8, 0.9)</t>
  </si>
  <si>
    <t>example of when extracting 1st is difficult</t>
  </si>
  <si>
    <t>c(0.56, 0.65)</t>
  </si>
  <si>
    <t>ACTRN12617000795392</t>
  </si>
  <si>
    <t>we will recruit a sample size of 128 participants (32 participants in each arm). the study is powered to detect a potential small to moderate difference between the treatment and placebo groups. based on a two-tailed analysis with alpha=0.05, beta=0.80, and a critical f(3124) of 2.68, 128 participants are required in total (cohen a s d effect size of 0.30 or greater). based on previous nutraceutical rcts, attrition at the rate of 15 percent is expected, and to manage this, intention-to-treat analysis will be employed. data will be analysed using spss 22.0. analysis of data will be conducted with blinding to group allocations. the primary efficacy analysis will assess average treatment group differences for the primary outcome measure (poms total score) over the entire study period and use a likelihood-based mixed-effects model, repeated measures approach (mmrm). results from the analysis of dichotomous data (e.g. demographics and genetic data) will be presented as proportions (e.g. relative risks), with 95 percent confidence interval, and fisher a s exact p-value where appropriate. non-parametric statistics will be used when assumptions for parametric methods are violated. cohen a s d effect sizes will be calculated. all tests of treatment effects will be conducted using a two-sided alpha level of 0.05 and 95 percent confidence intervals. dose-response effects associated with intervention adherence will be explored utilising moderation analysis via spss hayes process macro model 1. mediation hypotheses will be assessed via spss hayes process macro model 4. statistical analysis regarding the gut microbiota composition will include the following - alpha and beta diversity between-group at baseline and following 8-week prebiotic, probiotic and synbiotic interventions in adults. - differential abundance testing using a tool such as deseq2 - path analysis to test the hypothesis that characteristics of microbiota composition mediate the relationship between diet quality and mental health symptoms. - clustering techniques such as principle components analysis and k-mean will be employed to identify gut microbiome subgroups at baseline that predict response to each of the three intervention types. - partial least squares discriminant analysis andor machine learning techniques will then be used to identify specific bacterial taxa following the intervention whose abundance is strongly predictive of intervention group, or response to interventions.</t>
  </si>
  <si>
    <t>beta=0.8 rather than 0.2</t>
  </si>
  <si>
    <t>ACTRN12616001170415</t>
  </si>
  <si>
    <t>the study will begin with an initial safety run-in using a 3 3 design and an expected accrual of 6 participants. these participants will be included in the total sample size of 54 evaluable participants, consisting of 31 recruited in stage 1, and another 23 recruited in stage 2. the null hypothesis is that the true pfs6 rate is 45 percent , which is in keeping with standard therapy and would be considered not worthy of further evaluation. with a one-sided type i error rate of 5 percent , the two-stage design provides greater than 90 percent power if the true pfs6 rate is 65 percent (alternate hypothesis).</t>
  </si>
  <si>
    <t>c(6, 54)</t>
  </si>
  <si>
    <t>ACTRN12619000702112p</t>
  </si>
  <si>
    <t>statistical analysis paired binary response data (per-patient presenceabsence of a specific signsymptom before vs. after squats) in the total study cohort to be analysed with a mcnemar a s test, with a null hypothesis of no treatment effect. the graphpad quickcalcs platform to be used for this analysis (httpgraphpad.comquickcalcsmcnemar1). the sample size (httpswww.statstodo.comssizmcnemarpgm.php) deemed sufficient to assume a chi-squared distribution. the chi-square calculated with one degree of freedom. post-hoc estimation of the study power performed, assuming an alpha error equal to 0.01 (httpswww.statstodo. comssizmcnemarpgm.php). in all cases the estimated power for this comparison exceeded 0.95 the vassarstats platform used for this analysis (www.vassarstats.net).</t>
  </si>
  <si>
    <t>ACTRN12613001260718</t>
  </si>
  <si>
    <t>the study will be powered on the proportion of 24 h mean diastolic blood pressure (dbp) readings two or more standard deviations (sd) above the mean for women who were normotensive in pregnancy. in preliminary data on normotensive women at six months postpartum, 498 (4 percent ) had 24 h average dbp readings 2 sd above the mean, as expected, compared to 522 (23 percent ) hypertensive women. based on these data, 56 women will be required in each group, with a 95 percent confidence level and 85 percent power. sample size assessment is based on the hypertensive group as a whole but current data suggests that the women who had pe and gh have similar rates of elevated average 24 h dbp. we plan to recruit 292 women who were normotensive in pregnancy in order to construct a 95 percent reference range for normal values in a postpartum population. one hundred women who had gh and 100 who had pe in pregnancy will be recruited. this will allow for an estimated 15 percent loss to follow up and women who will be pregnant again prior to two and five year follow ups.women who have been pregnant again prior to follow up at two and five years will be analysed on intention-to-treat with subgroup analysis.</t>
  </si>
  <si>
    <t>"95 percent confidence level"</t>
  </si>
  <si>
    <t>c(56, 292)</t>
  </si>
  <si>
    <t>ACTRN12617000418370</t>
  </si>
  <si>
    <t>the primary outcome is the proportion of participants with delayed recovery, at, or prior to completion of, intervention. participants will be considered fully recovered if there is less than or equal to 1 difference in severity for all items on the pcsi-p, compared to pre-injury pcsi-p ratings. our data suggests that a 46.6 percent reduction in symptomatic children occurs from 4 weeks post-injury to 3 months. to establish effectiveness of the trial, we would expect to observe at least a 50 percent decrease in those with delayed recovery (46.6 percent uc vs 23.3 percent ce). with a 90 percent power and 5 percent error level, we would require a total sample size of 172, with two equal groups of 86. our data also indicates an expected loss to follow up of 20 percent , and so we will aim to recruit 216 participants. with data on 86 per group, we will have 90 percent power to find a difference of 0.4sd on secondary continuous outcomes (incl. pcsi domains, pedsql, chu-9d, common, physical and psychological function outcomes), and 23 percent absolute difference between-group in the percentage who return to schoolsport.</t>
  </si>
  <si>
    <t>"5 percent error level"</t>
  </si>
  <si>
    <t>c(1, 0.4)</t>
  </si>
  <si>
    <t>picking up "1 difference in severity" and "to find a difference of 0.4sd on"</t>
  </si>
  <si>
    <t>c(172, 216)</t>
  </si>
  <si>
    <t>ACTRN12614000715673</t>
  </si>
  <si>
    <t>sample-size calculation was based on the observed differences in pregnancy rate from existing literature in fivicsi treatment. for a difference of 5 percent on ongoing pregnancy rate, for a power of 90 percent and an alpha of 5 percent , 90 women needed to be recruited into each arm. we estimated drop-out rates to range between 10 and 20 percent , so 220 women were randomized. the spss 17.0 software (ibm, chicago, il, usa) was used to conduct a statistical analysis of the results. the discrete variables were compared using a chi-square test. continuous quantitative variables were expressed as their average and standard deviation. they were compared using a t-test, a paired t-test or an analysis-of-variance, when 2 factors were being considered. multivariate analyses were done using logistic regression or decision tree hierarchical classifications with the chaid method. a test was considered to be significant when p was less than 0.05.</t>
  </si>
  <si>
    <t>picking up "for a difference of 5 percent on ongoing pregnancy rate"
"drop-out rates to range between 10 and 20 percent"  cant pick up 10 because word percent is not next to it and algorithm has been set to only look for % dropout/loss</t>
  </si>
  <si>
    <t>c(90, 220)</t>
  </si>
  <si>
    <t>ACTRN12620000849998</t>
  </si>
  <si>
    <t>for phase i, the standard 3 3 design is used, 6 to 12 patients will be enroled for evaluation. for phase ii, based on the aggregated data from the literature(lu et al. 2017; grothey et al. 2013; escudier et al. 2008; kudoet al., 2018; kudoet al., 2016; xu et al. 2017;cohen et al. 2010; yoshino et al. 2014; hanet al. 2017)involving similar types of drugs used to treat lung, liver, colourectal, and kidney cancers, the overall dcr attainable is estimated to be 65 percent for the treated population and 30 percent for placebo. using one-sided binomial test (testing whether the true proportion exceeds 30 percent , assuming 65 percent can be attained for the treated population), a sample size of 32 subjects will achieve more than 98 percent of power and control the overall type i error (false positive rate) to be under 5 percent . assuming a loss of follow-up of 20 percent , the total sample size needed will be 40.subjects with non-small cell lung carcinoma, hepatocellular carcinoma, renal cell carcinoma, and colourectal cancer will be randomly assigned into each treatment arm. recruitment of a particular cancer type will be stopped when a total of 20 subjects with the same cancer type have been enroled.</t>
  </si>
  <si>
    <t>c(12, 32, 20)</t>
  </si>
  <si>
    <t>ACTRN12614001173684</t>
  </si>
  <si>
    <t>the primary outcome measure for the study is the sphere-12. estimates of sample size were based on the expectancy that 65 percent of subjects using the experimental condition (recharge app) would have a successful outcome (based on sphere-12) compared to 25 percent of those using the control app conditions (mood monitor app; health information app). primary statistical analysis will be conducted with all participants who complete randomisation. mixed models repeated measures anova, with measurement occasion as a within-group factor and intervention condition as a between-group factor will be used to examine primary measures of outcome. planned contrasts will be used to compare intervention and control groups immediately post intervention and at 3-, 6- and 12-month follow-up. logistic and linear regression will be used to examine differences between conditions on baseline variables, and logistic regression will be used to assess the effect of the intervention on participant drop-out as well as to investigate predictors of missingness (completersnon-completers) post intervention and at follow-up.</t>
  </si>
  <si>
    <t>ACTRN12616001222437</t>
  </si>
  <si>
    <t>we estimated 104 patients were required in each group (intervention group presented with a fall, intervention group did not present with a fall, control group presented with a fall and control group did not present with a fall) to show a difference between control group falls proportion of 40 percent and intervention group of 20 percent , assuming 80 percent power and alpha 0.05. this includes an additional 10 percent for patients lost to follow up or who withdraw. data on assessment results, times, reasons and outcome measures will be obtained and analysed using spss version 20. descriptive analysis using means with standard deviations, frequencies and proportions with 95 percent confidence intervals will be used where appropriate. the chi-square test will be used to compare categorical outcomes of the cohorts and student a s t-test or wilcoxon signed-rank test to compare continuous variables. data analysis data were analysed using spss version 22 and sas version 9.4. descriptive statistics were used for demographic data, health characteristics and falls risk factor associations. the characteristics for each of the tools was derived by calculating sensitivity, specificity, positive (ppv) and negative predictive values (npv). receiver operating characteristics (roc) curves were constructed and area under the curve (auc) calculated.the investigators completing the data analysis will be blinded to the allocation group.</t>
  </si>
  <si>
    <t>ACTRN12616000110482</t>
  </si>
  <si>
    <t>the sample size is calculated using the expected proportion retained in 2 groups using the z family of tests (proportions; g-power ). we will need 82 participants per group to have 80 percent power to detect an increase in the proportion of the sample retained from 60 percent in the control group (standard impromy protocol), to 80 percent in the intervention group (modified impromy protocol) (a = 0.05). statistical analysis tba</t>
  </si>
  <si>
    <t>ACTRN12617001497392</t>
  </si>
  <si>
    <t>power calculation shows that with a power of 80 percent for the detection of a decrease in anastomotic leakage rate from 10 percent to 5 percent the number of participants in each group must be at least 435. the study period is set accordingly. the assumption is based on data from our local quality data base and other similar studies. groups are compared with non-parametric tests and fisher a s exact tests. univariable logistic regression is used to assess the crude effect of study period and other predictors on anastomotic leakage. potential confounders are assessed with multivariable logistic regression analysis.</t>
  </si>
  <si>
    <t>ACTRN12614001006639</t>
  </si>
  <si>
    <t>the number of participants needed to achieve this studys primary objective was determined based on these assumptions that were based on literature review and clinical reasoning of minimally worthwhile treatment effect 1. the anticipated return to work rate in the intervention group is around 50 percent at 12 months 2. the anticipated return to work rate in the control group is around 20 percent at 12 months and assuming two-sided significance level(1-alpha) of 95 and 80 percent power with the ratio of sample size, unexposedexposed of 0.5, giving the total sample size of 105 (70 intervention and 35 control). however given the anticipated 60 percent rate of participation (20 percent declining and 20 percent with no return to work expectation), the final estimated sample size is around 150 (100 intervention and 50 control). primary outcome will be compared at 12, 24 and 30 months post-injury. descriptive statistics will be used to identify differences between invoc and usual care groups a scores on secondary outcomes. for nominal data, percentage differences, odds-ratio with 95 percent confidence intervals and chi-squared will be used to determine statistical significance. for parametric data, paired t-test will be used for normally distributed and mann-whitney-u-test for non-normal and non-parametric data.</t>
  </si>
  <si>
    <t>significance level 1-alpha of 95</t>
  </si>
  <si>
    <t xml:space="preserve">"given the anticipated 60 percent rate of participation" --algorithm looks for dropout/loss rather than participation </t>
  </si>
  <si>
    <t>ACTRN12615000318583</t>
  </si>
  <si>
    <t>sample size ppc rates previously reported following emergency abdominal surgery are between 30-40 percent . a 2013 prospective audit (unpublished) of ppc incidence in 50 consecutive patients at the primary participating centre found a rate of 20 percent (95 percent ci 10-34 percent ). a 60 percent relative risk reduction in ppc with timely physiotherapy can be achieved in the elective abdominal surgery population. a total sample size of 262 completed participants (131 per group) is required to detect a reduction in ppc rate by 60 percent from an anticipated baseline of 20 percent (20 percent down to 8 percent ) with an alpha 0.05 and power 80 percent . this is arbitrarily increased to compensate for a possible 10 percent drop outwithdrawal rate and uncertainty around baseline incidence and effect size. in total, a sample of 288 participants is required for this trial. statistical methods imbalances of potential confounding variables between trial groups at recruitment will be assessed. adjustment covariates will be selected by backward stepwise regression from covariates that are anticipated to affect incidence of ppc. these include respiratory comorbidity, smoking history, age, gender, length of operation, operation category (upper gastrointestinal, colourectal, urological, other), and icu admission immediately following the procedure. primary outcome the absolute and relative rates of ppc in the trial groups will be estimated using multivariate robust random effects poisson generalised linear regression to allow assessment of binary outcomes with or without adjustment for potential confounding variables (incidence rates and rate ratios, 95 percent confidence intervals, p-value). treatment centre will be treated as a fixed variable in multi-level models. in addition, the effect of time from the end of surgeryanaesthesia to commencement of symptoms of ppc will be compared using cox proportional hazards regression with and without covariate adjustment (hazards ratio, 95 percent confidence intervals, p-value). a kaplan-meier graphic representation of this analysis will be performed. secondary outcomes 1. binomial outcomes including rehabilitation referrals, pneumonia, ppoi, unplanned icu admissions, patient reported complications, and mortality will be analysed using multivariate robust random effects poisson generalised linear regression. 2. time-to-event binomial outcomes (e.g. ppc; pneumonia; ppoi; achievement of ambulation goals of 1-minute and 10-minutes; and hospital and icu los, and mortality) will be compared by estimating hazards ratios using cox proportional hazards regression, with and without covariate adjustment where necessary and graphically illustrated using kaplan-meier methods. 3. measures involving estimation of rate of change over time (qol and functional capacity) will be analysed using repeated-measures mixed effects linear regression or ordered logistic regression for rank-ordered scale measures. 4. hospital costs will be compared using mixed effects linear regression. log transformation of highly skewed cost data will be performed. depending on the adequacy of the data for purposes of economic analysis, a cost-utility may be conducted. all outcomes will be analysed on an intention-to-treat basis. an intention-to-protocol sensitivity analysis will be performed by identifying as a separate group participants who received more than 80 percent of planned protocol sessions as per group allocation. other planned sensitivity analyses will be made according to age (65), surgery type (colourectal, upper gastrointestinal, other), preoperative self-reported physical capacity, and gender. sensitivity of outcome estimates to missing data will be evaluated using multiple imputations. all analyses will be performed using stata mp2 v14 (statacorp, college station, texas usa).</t>
  </si>
  <si>
    <t>c(262, 288)</t>
  </si>
  <si>
    <t>ACTRN12615000086561</t>
  </si>
  <si>
    <t>where appropriate, descriptive statistics, the mann a whitney u-test, chi-square test or fisher a s exact test and student a s t-test will be used. p-value less than 0.05 will be considered as the level of statistical significance. sample size calculation was performed using g-power program version 3.1.3. power and the degree of type i error were set at 80 percent and 5 percent respectively. the effect size was set at 0.4 (moderate effect size) and to detect differences in the proportions of the primary measure of outcome between the two groups (df=1) by chi-square test, a total sample size of 50 patients was determined. as a contingency to account for the likelihood of drop-out, a total samples size of 60 patients was considered.</t>
  </si>
  <si>
    <t>power and the degree of type i error were set at 80 percent and 5 percent respectively.</t>
  </si>
  <si>
    <t>20 is calculated from 10/50 patients</t>
  </si>
  <si>
    <t>c(50, 60)</t>
  </si>
  <si>
    <t>ACTRN12615000204549</t>
  </si>
  <si>
    <t>baseline characteristics will be presented for intervention and control groups. logistic regression will be used to compare the primary outcome and secondary binary outcomes, linear regression used to compare heaviness of smoking index and negative binomial regression to compare number of quit attempts and number of cigarettes smoked between the two groups at each of the two follow-up times. within each participating cluster, recruitment will occur over a continuous 6-month period with the aim of recruiting 35 eligible clients per week (approaching 60 patients with 60 percent consent, based on previous research) giving a sample size at baseline of approximately 450 per group . although strategies will be employed to reduce attrition and maximise retention, it is expected that 40 percent will be lost to follow up at 6 weeks providing a sample of 270 participants per experimental arm (an average of 16-17 per treatment centre). assuming a 5 percent significance level, 80 percent power, 5 percent smoking cessation in the control group for 7-day point prevalence, a design effect of 1.4 due to correlation of observations within treatment services (an intra-class correlation coefficient of approximately 0.025), and a 10 percent allowance for unequal sized clusters this sample will allow detection of a 9 percent difference in 7-day point prevalence abstinence between-group at 6 weeks. for the secondary outcomes, the study will have 80 percent power, with a 5 percent significance level to detect difference between-group in six week self-reported 7-day point prevalence abstinence use of cessation aids of approximately 9 percent and approximately one quarter of a standard deviation in nicotine dependence and self-reported number of quit attempts. we anticipate six month attrition of 50 percent , with detectable differences of 10-11 percent for binary outcomes and one third of a standard deviation for continuous outcomes.</t>
  </si>
  <si>
    <t>c(0.09, 7, 1.4)</t>
  </si>
  <si>
    <t>c(40, 50)</t>
  </si>
  <si>
    <t>picking up 7 from "detection of a 9 percent difference in 7-day point prevalence "</t>
  </si>
  <si>
    <t>c(60, 270)</t>
  </si>
  <si>
    <t>ACTRN12618001745235</t>
  </si>
  <si>
    <t>we estimate a mean (sd) frequency of 6.9 (3.4) episodes per hour of intermittent hypoxaemia greater than or equal to 10 percent below baseline at two weeks a post randomisation. to detect a 50 percent reduction of 3.5 episodes per hour with 90 percent power, allowing for a 10 percent drop-out rate and clustering of multiples with an icc of 0.05, we will require 24 infants in each arm x 5 arms = 120 infants, with two-sided alpha of 0.05. the primary analysis will compare primary and secondary outcomes between the placebo and each caffeine group using mixed generalised models with adjustment for gestational age at birth, multiple comparisons (dunnett), and non-independence of multiples (random effect). edinburgh postnatal depression scale scores will be adjusted for baseline values. treatment effects will be presented as odds-ratio, count ratio, mean difference or ratio of geometric means (positively skewed data), as appropriate, with 95 percent confidence intervals. all tests will be two-tailed, with p0.05 considered significant. the data will be analysed on an intention-to-treat basis. secondary analyses will be performed for compliance, open-label caffeine treatment and maternal caffeine intake.</t>
  </si>
  <si>
    <t>to detect a 50 percent reduction of 3.5 episodes per hour does not pick up 3.5, fixable?!</t>
  </si>
  <si>
    <t>ACTRN12614000957695</t>
  </si>
  <si>
    <t>sample size the primary analysis examines qpr data from consumers in the crct (stream 1) and requires a total sample size of 756 consumers from 14 clusters over three years. this will be sufficient to detect a medium effect size representing a change in qpr score by 6.3. secondary analyses that examine data from a subset of stream 1 consumers who participate in stream 2 of the crct, requires a total sample size of 252 consumers over the study period. this will be sufficient to detect medium effect sizes in the qpr and two secondary outcome measures (wemwbs and inspire). additional secondary analyses to examine longitudinal data from a subset of stream 2 consumers who participate in stream 3 of the crct, requires a total sample size of 88 consumers over the study period. this will be sufficient to detect medium-large effect sizes in the qpr and wemwbs and inspire, . sample size calculations were based on 14 clusters; intracluster correlation coefficient (icc) of 0.05; significance level set at 0.05; power of 0.80; and available published and unpublished (inspire) data about distribution properties. all sample size calculations were done using stata statistical software stepped-wedge version 11, statacorp. 2009. the provided power calculations indicate the minimum number of participants we will aim to recruit. contingent on response rates to the initial recruitment efforts and on project resource availability these numbers may increase. main analysis plan the primary analysis involves evaluating the pulsar training intervention at the consumer level by examining the qpr data from consumers. the planned data collection schedule has three main periods called t0, t1 and t2. baseline (t0) data collection occurs in the year prior to and three months after the step 1 intervention is delivered. in the next period called step 1, (t1), data collection occurs during the following 12 months. then in the next period called step 2, (t2), data collection occurs during the following 12 months. during both t1 and t2 periods, data collection at individual clusters occurs at a minimum of 9 months after the intervention was delivered to ensure embedding of intervention practices and principles. descriptive statistics will be used to summarise the characteristics of the clusters at baseline and consumer-level variables at time of data collection. cluster-level variables are those used in the stratified randomisation, which are seven types of organisational variations, plus the intervention status of the cluster and the time since (or before) the start of the intervention. the icc will be calculated and reported. the analysis of data in a stepped-wedge crct is most suitably analysed mixed-effects models. the primary analysis examines the effect of pulsar on the primary outcome (consumer-level qpr scores) using a linear mixed-effects model state a approximately on an intention-to-treat basis a . the model will include intervention status and time as fixed effects and clusters and consumers as random effects. normally step one is just to examine intervention a control group differences controlling for cluster, before including covariates. an a priori model-fitting analysis strategy will involve both univariate and multivariable models to be developed based on baseline consumer and cluster-level variables considered statistically significant (p 0.10) or clinically important (e.g., age, sex), and included in the model as fixed. model fit will be examined by comparing aic values. secondary analyses will examine the effect of pulsar on secondary outcomes (wemwbs and inspire) using a linear mixed-effects models to compare the intervention and control periods (pre-intervention). estimated intervention effects will be reported as the mean outcome difference for continuous outcomes and odds-ratio for binary outcomes between intervention and control periods. this can be described as a meta-analysis approach as (in the case of continuous data) the mean change in each cluster will be standardised by using the variance of the outcome measure within that cluster. the estimated intervention effects will be reported with 95 percent confidence intervals and p-value. analysis will be conducted using stata v.14, statacorp. stata statistical software release 14. college station, tx statacorp lp, 2015. sensitivity analyses a missing data analysis will investigate any patterns of missingness. for each primary and secondary outcome component with missing data, multiple imputation using multivariate regression with factors of age, gender, time, and intervention status will produce 100 estimates. sensitivity analyses will be performed using this multiple imputation to account for missing data and then re-running the analyses. sensitivity analyses will also include the intervention dosage variable described earlier. economic evaluation overall, costs associated with each participant will follow well established health economic principles, and cover direct medical costs of illness, plus the labour market effects of illness. direct medical costs are to be calculated for prescription and other medically recommended non-prescription medications, and hospital and health service contacts. labour market productivity losses will be imputed using the human capital approach by multiplying reported days off work due to mental illness with an individual a s estimated salary using instrumentation devised by this team for a previous health economic evaluation. using only days off work due to illness to capture labour market costs captures an important aspect of the cost of illness; however, it is noted that the estimates obtained will be conservative and the true cost will be higher than what we obtain because of other effects of illness such as higher rates of non-participation in employment, or underemployment.</t>
  </si>
  <si>
    <t>c(0.05, 0.1)</t>
  </si>
  <si>
    <t>c(756, 252, 88)</t>
  </si>
  <si>
    <t>ACTRN12620001315909</t>
  </si>
  <si>
    <t>descriptive statistics will describe the cohort demographics. pearson correlation tests will be used to examine the associations between predictor variables and physical functioning at baseline, and to determine two additional confounders to be used in the final model (in addition to the duration on dialysis). individual linear regression models will be used with the sppb to identify the strongest single predictor within each category of predictors (muscle strength, and sedentary behaviour physical activity change scores) to include in the final model. multivariate linear regression with the three final predictor variables (one muscle strength, one activity and cardiorespiratory fitness) and three confounders (time on dialysis and two others) with physical function as the outcome will be conducted. removal of predictor variables from the model will illustrate the predictive strengths via the level of variance explained. a conservative power calculation suggests 30 percent power with a sample size of 60 participants based on a three-predictor and three-confounder model with r2 = 0.15, 5 percent explained variance per predictor. the pd population in south australia is approximately 106..</t>
  </si>
  <si>
    <t>"30 percent power"</t>
  </si>
  <si>
    <t>ACTRN12619000699167</t>
  </si>
  <si>
    <t>power calculations the derivation model is based on two-thirds of the sample (410023 = 2733). given that this is a study of moderate to high-risk population, a 20 percent to 30 percent absolute 10-year cvd risk is assumed. the power calculations are based on a conservative 20 percent 10-year cvd risk i.e. new cvd events in 546 participants. a cox regression of the log hazard ratio on risk variables based on a sample of 2733 observations achieves a 90 percent power at the 5 percent level of significance to detect a regression coefficient equal of 0.0974 (or hazard ratio of 1.10). (hsieh fy, lavori pw. sample- a -size calculations for the cox proportional hazards regression model with nonbinary covariates. control clin trials 2000;21552- a -60).this calculation takes into consideration the effect of any risk variable of interest being adjusted for other variables in the model, assuming a conservative r-squared of 10 percent .</t>
  </si>
  <si>
    <t>5 percent level of significance to detect a regression coefficient equal of 0.0974 =&gt; add coefficient/regression/detect to breaking words</t>
  </si>
  <si>
    <t>c(546, 2733)</t>
  </si>
  <si>
    <t>ACTRN12618000433202</t>
  </si>
  <si>
    <t>fatal and non-fatal clinical events remain very high and protracted longitudinal follow-up will result in a more thorough assessment of late clinical events. nevertheless, a conservative approach of using mortality alone has been used. furthermore, a latin-small-ligature-oe confounding by indication a is recognized as a powerful influence on the required sample size, accounting for up to 50 percent of the treatment effect observed within registries as compared with randomized studies. therefore, a conservative estimate of effect has been used to calculate power and sample size. literature-based estimates of mortality among conservatively managed aortic stenosis patients by 5 years is 60 percent . the 1-year mortality rate of 5 percent for surgical avr patients has been estimated from the flinders medical centre cardiac surgical database. given the retrospective nature of this analysis, we will seek to include 160 tavravr patients, potentially through the involvement of several centres. assuming an adjusted non-inferiority margin of 5 percent , this sample size has 87 percent power to ensure that the tavr survival rate is not clinically inferior to surgical avr before the cost effectiveness analysis is undertaken. assuming up to a 5 percent difference in overall clinical outcomes, and a standard deviation in costs of dollar 25000, this sample size then has 80 percent power to detect a cost difference of dollar 9000 between the tavr and surgical avr group assuming a willingness to pay of dollar 50000 per life year saved. given the observational nature of the cohort comparisons, no adjustment for multiple comparisons has been undertaken in this component of the study.</t>
  </si>
  <si>
    <t>c(0.87, 0.8)</t>
  </si>
  <si>
    <t>can't find alpha=5 in there… and both powers listed, so ok</t>
  </si>
  <si>
    <t>c(50, 87, 25000, 80)</t>
  </si>
  <si>
    <t>ACTRN12615001164583</t>
  </si>
  <si>
    <t>a statistician has undertaken a simulation analysis using a previous study on the stress hyperglycaemia ratio (shr) to determine the sample size required for this study. assuming an event rate of 15 percent , a sample size of 1200 subjects has 80 percent power to detect an independent association between shr and mortality with an estimated odds-ratio of 1.25 per 0.1 increase in shr at the two-tailed 0.05 significance level. to ensure we have sufficient power, we will recruit 1400 subjects. we will perform univariate as well as multi-variate analyses to compare the shr with other predictors of outcome in intensive care, including absolute glycaemia, apache iii scores.</t>
  </si>
  <si>
    <t>c(1200, 1400)</t>
  </si>
  <si>
    <t>ACTRN12613000344796</t>
  </si>
  <si>
    <t>datasets to be analysed cohort sizes have been chosen on pragmatic grounds. the division of haematology and medical oncology performs approximately 30 autologous stem cell transplants in mm patients each year. it is expected that it will take two years to accrue 10 patients in each of the prospectively enroled cohorts. with 10 patients in each prospectively enroled cohort accrued over 2 years and followed up for a minimum of 2 years, a comparison (two-sided log-rank test, a=0.05) of pfs between the two cohorts will have 80 percent power in, for example, this underlying scenario a 50 percent surviving progression-free at 3 years in patients without dc vaccination and 95 percent surviving progression-free at 3 years in patients with dc vaccination. with 10 patients in the dc vaccination cohort, accrued over 2 years and followed up for a minimum of 2 years, and 20 patients in the historical cohort, also accrued over, say, 2 years and followed up for a minimum of 2 years, a comparison (two-sided log-rank test, a=0.05) of pfs between the vaccinated cohort and the historical cohort will have 80 percent power in, for example, this underlying scenario a 50 percent surviving progression-free at 3 years in patients in the historical cohort and 89 percent surviving progression-free at 3 years in the dc vaccination cohort. statistical methodology pfs and os curves for each cohort will be estimated using the kaplan-meier method. the comparison of pfs and os between the vaccination cohort and each of the comparator cohorts, the unvaccinated prospectively enroled cohort and the historical cohort, will be based on log-rank tests. the numbers and function of cd3 t cell populations and nkt cells in patients in each of the prospectively enroled cohorts (with and without dc vaccination) will be compared at each time point, on which immunological monitoring is scheduled, using two-sample t-test and a variance-stabilizing transformation may be required for these comparisons. graphical and repeated measures analyses will also be used to summarise the individual patient profiles in each cohort. exploratory analyses of the relationship between the presence andor enhancement of nkt cell numbers and function and both pfs and os will of necessity be confined to patients in the two prospectively enroled cohorts and will use cox proportional hazards regression models - time-varying covariates will be considered. all statistical tests will be two-sided, a=0.05, and no adjustments will be made for multiple testing. two-sample t-test (two-sided, a=0.05) for the comparison of immunological results at each scheduled time point will have 80 percent power for an effect size of 1.33</t>
  </si>
  <si>
    <t>a=0.05, but picked up two-sided correctly</t>
  </si>
  <si>
    <t>marked as OK bc picking up "an effect size of 1.33"</t>
  </si>
  <si>
    <t>c(10, 20)</t>
  </si>
  <si>
    <t>ACTRN12617001562369</t>
  </si>
  <si>
    <t>we aim to recruit 152 patients. the primary analysis will be a cox proportional hazards regression. in our preliminary cohort (n=58) hr is about 14.0 (95 percent 1.6-127) and the prevalence is about 30 percent . using schoenfelds method (biometrics 1983) for sample size calculations and inputs alpha 0.05, power 0.8, ph prevalence 30 percent , a conservative estimate for hr of 2.5 with 10 percent drop-out the number required is 152.</t>
  </si>
  <si>
    <t>ACTRN12613000936729</t>
  </si>
  <si>
    <t>data will be collected in paper case report forms (crfs). the data will then be entered on microsoft excel software. the percentage of patients who have reached the level of accuracy outlined in the preoperative planning report will be calculated. there will be no formal sample size analysis for this study. a sample population of 50 patients should provide an appropriate number to allow a robust analysis of the accuracy of patient matched cutting blocks, and is in excess to patient numbers used in similar studies performed previously.</t>
  </si>
  <si>
    <t>ACTRN12618001494224</t>
  </si>
  <si>
    <t>as this is a phase ii trial with the main objective focused on feasibility and process measures, the sample size was decided upon without a power calculation. descriptive characteristics, as well as baseline outcome measures, will be examined to assess baseline comparability between-group. analysis will be by intention-to-treat and data will be coded so that the researcher performing analysis is blinded to which group received each intervention. if there is missing data at a particular follow-up, no attempt will be made to input missing values. the focus of the analyses will be on descriptive statistics and estimation rather than formal hypothesis testing. for secondary outcomes, linear regression models will be used for continuous measures and will be adjusted for baseline values. additionally, confidence intervals will be calculated and then compared to the minimum clinically important difference (mcid), chosen a priori. estimating possible effects will be made by testing if the confidence interval crosses zero and the mcid.</t>
  </si>
  <si>
    <t>ACTRN12619001747112</t>
  </si>
  <si>
    <t>a total of 45 optometrists practicing in australia will be recruited, resulting in 15 optometrists per study arm. given the exploratory nature of the study, this sample size is a convenience sample, based upon the interest and completion of the macular degeneration clinical care audit tool (mad-ccat) study conducted by the same research group. repeated measures analyses of variance (rm-anova) will be performed to assess for intervention effects over time.</t>
  </si>
  <si>
    <t>ACTRN12618000419268p</t>
  </si>
  <si>
    <t>we will randomly select 112 number of children between the ages of 1 year and 17 years. each patient will be randomly assigned to the absorbable vicryl group or the non a absorbable nylon group by a computer generated random number selection. the patients and their parents or carers will be blinded to the type of suture used in the wound closure. the assessors of the scars will also be blinded to type of sutures used for wound closure. we intend to employ a biostatistician to complete power calculations and statistical analysis for our study.</t>
  </si>
  <si>
    <t>ACTRN12614000855628</t>
  </si>
  <si>
    <t>number of participants was determined by the average number of student who have failed a communication screener, a clinical placement or been identified as being at risk of failure. no power calculation will be conducted as this is a phase i single subject study. the effect size will be measured by standard mean difference and visual analyses.</t>
  </si>
  <si>
    <t>ACTRN12620001144909</t>
  </si>
  <si>
    <t>all data from the study will be analysed using the version of spss that is current at the time of analysis, with the alpha level set at 0.05. the data will be screened to identify and correct any data entry errors. this process will follow the recommended procedures described by pallant (2011). the analysis will be using descriptive data and correlational analysis to determine the relationship between the dependent (e.g. cpr knowledge) and independent variables (e.g. sex, age, years of experience etc.). different types of descriptive statistics will be used including numerical, percentage, measures of central tendency (mean, median, mode), measures of variability (range, sd, variance). statistical tests to examine relationships between dependent and independent variables such as chi-square and mann-whitney u-test will be utilised.</t>
  </si>
  <si>
    <t>ACTRN12620001210965</t>
  </si>
  <si>
    <t>sample size-all anaesthetists who provide perioperative anaesthetic care of patients undergoing thoracic surgeries in australia and new zealand and are currently members of the cardiac thoracic vascular perfusion special interest group. the aim is to involve as many anaesthetists as possible to ensure that the final assessment is as reflective of the current practice as possible. the result will be analysed in a descriptive manner with the participant characteristics and outcomes reported using counts and percentages.</t>
  </si>
  <si>
    <t>ACTRN12613000778785</t>
  </si>
  <si>
    <t>the analyses will employ multivariable regression methods for which meaningful power calculations are difficult. however, the key questions addressed in these analyses will generally amount to comparisons of means between subgroups of the cohort, and indicative calculations can be made on that basis.</t>
  </si>
  <si>
    <t>ACTRN12616001688471</t>
  </si>
  <si>
    <t>power estimates were calculated with the optimal design software (raudenbush, et al., 2011) for clustered rcts with treatment at level 2, primary outcomes at level 1, repeated measures, estimates of moderate effect, and oversampling by about 30 percent to counter possible missing values and coachathlete drop-out from the study. descriptive statistical analysis will be used to report on coach and athlete recruitment, acceptability of the intervention (coaches), and rates of adherence and drop-out. questionnaire and observation (interviews and video-recording) data will be analysed using multi-level growth modelling (mixed linear modelling) to examine how within-person changes in coaches perceptions of their own instructional style predict within-person changes in their athletes perceptions of the coaches instructional style and willingness towards doping attitudes and behaviours. we will also implement 1) a process evaluation of the intervention, via coach interviews, coach questionnaires on ease and usefulness of the training material, and 2) fidelity to the protocol assessments, via coach observations (audio or video-recording). coach n=120, expected to generate athlete n = 720-1200</t>
  </si>
  <si>
    <t>"oversampling by about 30 percent to counter possible missing values", oversampling not yet keyword in algorithm</t>
  </si>
  <si>
    <t>ACTRN12617001459314</t>
  </si>
  <si>
    <t>outcome analysis a two-sided p-value of 0.05 will be considered statistically significant. continuous normally distributed variables will be compared using student t-test and reported as mean (standard deviation, or 95 percent ci), whilst non-normally distributed data will be compared using wilcoxon rank sum tests and reported as median (inter-quartile-range). group comparisons of proportions will be made using chi-square tests or fisher exact tests where numbers are small and will be reported as numbers ( percent ). in order to examine association between secondary end-points and the mean percent mpp-deficit, logistic or linear regression analyses adjusting for pre-specified covariates will be performed. given that the sample size is small, only those covariates with p 150 a mu moll. sensitivity analysis additionally, sensitivity analyses will be performed to assess any association between a composite of death or significant aki progression and quintiles of percent mpp-deficit and quintiles of the percent time-points that were spent with 20 percent mpp-deficit.</t>
  </si>
  <si>
    <t>"p-value of 0.05"</t>
  </si>
  <si>
    <t>picking up 95 from "reported as mean (standard deviation, or 95 percent ci),"</t>
  </si>
  <si>
    <t>ACTRN12619001254189</t>
  </si>
  <si>
    <t>sample size the current research is a preliminary study based on a convenience sample rather than a population based sample. a power analysis was not conducted for the current study as there was no single outcome measure for the study to be used for comparison with previous studies. quantitative data analysis (quality of life and parent empowerment and efficacy) data will be entered into statistical package for social sciences (spss) for analysis. a pairedsamples t-test will be conducted to measure for change from preto post-program. qualitative interviews data will be transcribed and entered into nvivo for qualitative analysis. the lead investigator will start by reading through the entire data set to understand the full breadth of the data. preliminary analysis will follow, which will involve reading through the data to search for a broad set of categories (open coding). using a constant comparative approach, sections of the text will be identified under each category. the lead investigator will then explore the relationships within and between categories and group these to form several central themes (axial coding). finally, the lead investigator will analyse and sort the themes and categories to develop a story that will connect the entire data set (selective coding). a summary of the themes and categories will be sent to participants (member checking) to provide additional comments or feedback. the rigour and trustworthiness of the data will be enhanced using a data analysis check performed a secondary researcher on 20 percent of the transcripts.</t>
  </si>
  <si>
    <t>ACTRN12618001393246p</t>
  </si>
  <si>
    <t>up to 24 participants will be recruited to ensure that 12 participants complete all procedures. demographic and background characteristics patient demographic, background characteristics and trial data will be descriptively summarized for all subjects. ketamine and midazolam pharmacodynamics changes in mood, obsessionality and eating disorder symptoms scores will be descriptively summarized. changes in scores over time by treatment will be analysed using repeated measures anova. resting eeg analysis log fourier power will be calculated for eyes open and eyes closed periods separately for all electrodes. frontal midline power, left-right alpha asymmetry, and frontal-posterior alpha asymmetry will be extracted as separate measures and each subjected to repeated measures anova with effect of ketamine and midazolam treatment and eyes openclosed as factors.</t>
  </si>
  <si>
    <t>50 is derived from "up to 24 participants will be recruited to ensure that 12 participants complete all procedures"</t>
  </si>
  <si>
    <t>c(24, 12)</t>
  </si>
  <si>
    <t>ACTRN12615001267549</t>
  </si>
  <si>
    <t>we estimate a total of 100 patients will be adequate to test feasibility endpoints but not adequate for the primary endpoint. we estimate from previously published data that the first-pass intubation rates will be approximately 85 percent . we believe a clinically important absolute difference would be 5 percent . to find a 5 percent absolute difference between the performances of laryngoscopy blades we calculated that the sample size of 1480 (alpha= 0.05 and beta= 0.2) or 1940 (alpha=0.05 and beta 0.1) would be needed. please refer to table in attachments section on page 9 to see calculations. responses will be collected and collated using microsoft excel and statistical analysis will be carried out using sas v9.3 for windows. categorical variables will be compared using the x2 analysis; and continuous variables using student t-test or anova for normally distributed variables; non-normally distributed variables will be transformed or analysed using non-parametric statistics as appropriate.</t>
  </si>
  <si>
    <t>"beta= 0.2 or 1940 alpha=0.05 and beta 0.1"</t>
  </si>
  <si>
    <t>c(100, 1480)</t>
  </si>
  <si>
    <t>ACTRN12615000656538</t>
  </si>
  <si>
    <t>with an expected drop-out rate of 10 percent and a sample size of 20, the effective sample size will be 18. power calculations are generated based on the effective sample size of 18. the probability of observing at least one participant experience an ae in a sample of 18 participants receiving the investigational product (including 10 percent drop-out) is 0.98, if the probability of that event occurring is assumed to be 0.2. if the proportion of people who experience an ae is 0.5, we will be able to say with 80 percent power and 5 percent statistical significance, that the probability of an ae is 0.1. any missing data will be obtained from source documents. where such data are not available, statistical methods will be employed to ensure that a valid statistical analysis can still be performed. for example, summary statistics will be used for each participant. any changes or deviations from the original statistical plan will be described and justified in the clinical study report. every attempt will be made to avoid any deviations from the original statistical plan. no interim analysis is planned for this study. twenty participants who have received at least two adoptive transfers of the investigational product will be used in the statistical analysis. when a participant receives less than two adoptive transfers of the investigational product, they will be recorded as having withdrawn from the study.</t>
  </si>
  <si>
    <t>"5 percent statistical significance that the probability of an ae is 0.1" =&gt; how to sep 0.1?</t>
  </si>
  <si>
    <t>include that as breaking word?</t>
  </si>
  <si>
    <t>TODO</t>
  </si>
  <si>
    <t>c(20, 18)</t>
  </si>
  <si>
    <t>ACTRN12615001261505p</t>
  </si>
  <si>
    <t>analyses of clinical outcome will be conducted on an intention-to-treat basis. as a feasibility study we will investigate various methodologies for analysis of the data. the distribution of the primary outcome of length of stay is expected to be highly skewed, which may be best suited to transformation into a more normal distribution suitable for more standard parametric analysis, or may be better suited to methods that a latin-small-ligature-oe allow a for the skew such as generalised linear modelling. multivariable modelling to adjust for primary outcome will undergo log transformation and confirmation of normality prior to parametric analysis. binomial outcomes will be assessed using generalized estimating equations (gee) with as associations described using odds-ratio and 95 percent confidence intervals (ci) while continuous outcomes will be analysed using generalised linear modelling (glm) and reported as either mean differences (with 95 percent ci) or ratios (with 95 percent ci) as appropriate. sensitivity analysis will be performed adjusting for an a-priori defined list of covariates (baseline serum creatinine level, medical or surgical, icu, elective admission, diagnostic criteria) will be undertaken. other continuous and binomial outcomes will be investigated similarly, and odds-ratio and 95 percent confidence intervals calculated. all analyseis will be performed using sas version 9.3 (sas institute inc., cary, usa) or jmp version 11 and a two-sided p-value of 0.05 will be considered to be statistically significant. this study will provide data to better allow statistical modelling of the number of clusters required, and the overall sample size for a future large scale multi-centre cluster randomised cross-over study. from the study groups we will ascertain estimates of the distributionvariation of the outcome measures, across various hospital environments, under the specific conditions of this study protocol. the degree of variation between hospital environments may provide a useful insight into how much level of variation can exist between different centres. power and sample size calculations for a future cluster randomized crossover study, based upon the data of this study, will be undertaken using published methods such as that of reich et al.</t>
  </si>
  <si>
    <t>two-sided stated but may be for something else...</t>
  </si>
  <si>
    <t>ACTRN12613000317796</t>
  </si>
  <si>
    <t>this study will include enrolment of up to 20 subjects, in order to obtain a total of ten (10) complete data sets. no formal statistical hypotheses will be done, due to the small sample size. descriptive statistics will be used to report adverse events and device performance, including mean, minimum, maximum, and standard deviation.</t>
  </si>
  <si>
    <t>p0.05 stated, may be for something else</t>
  </si>
  <si>
    <t>ACTRN12620000842965</t>
  </si>
  <si>
    <t>by employing an bayesian approach for directly inferring the probabilities of efficacy for each of the interventions proposed, the trial sample size is not required to be fixed in advance, which is of benefit given there is limited information required to derive expected sample size. however, we have provided an indicative sample size that would be required to identify a treatment effect for each primary hypothesis if using a more conventional, non-bayesian approach. the expected sample sizes for each treatment arm (11 randomisation) are provided in the summary table and were calculated for 90 percent power and a 5 percent two-sided level of significance</t>
  </si>
  <si>
    <t>two sided stated</t>
  </si>
  <si>
    <t>ACTRN12617000467336</t>
  </si>
  <si>
    <t>the sample size for this study is approximately 40 participants. the study is not intended to show statistical differences between treatment groups. sufficient numbers of participants will be enroled to assess safety at a given dose level such that decisions can be made to escalate to the next dose level. safety analysis set all participants who receive any amount of study drug or placebo. pk analysis set all participants who receive study drug and have sufficient pk data for analysis. frequencies and percentages will be presented for the categorical variable and descriptive statistics (arithmetic mean, standard deviation , median, minimum and maximum) will be presented for continuous variables. summary results will be presented by treatment group (i.e., pooled placebo group, abi-1968 dose groups, and combined abi-1968 group). safety and tolerability adverse events (aes) will be coded using the most current medical dictionary for regulatory actvities (meddra - registered trademark) . a by-participant ae data listing, including verbatim term, preferred term, system organ class, treatment, severity, and relationship to study drug, will be provided. the number of participants experiencing treatment emergent aes (teae) and number of individual teae will be summarized by treatment group, system organ class and preferred term. teaes will also be summarized by severity and by relationship to study drug. laboratory evaluations, vital signs assessments and ecg parameters will be summarized by treatment group and protocol specified collection time-point. a summary of change from baseline at each protocol specified time-point will also be presented. changes in physical examination will be listed for each participant and described in the text of the final report. concomitant medications will be listed by participant and coded using the most current world health organization (who) drug dictionary available at cns. medical history will be listed by participant. pharmacokinetics individual abi-1968 concentration data will be listed and summarized by treatment group with descriptive statistics (sample size , arithmetic mean, sd, median, minimum, maximum and geometric mean). individual and mean abi-1968 concentration-time profiles for each treatment group will also be presented graphically. plasma abi-1968 parameters will be determined using a non-compartmental analysis (nca) approach. pharmacokinetic parameters will be listed for each participant and summarized by treatment group using descriptive statistics (n, arithmetic mean, sd, coefficient of variation , median, minimum, maximum, geometric mean and geometric cv percent ). additional statistical analysis will be performed if deemed appropriate.</t>
  </si>
  <si>
    <t>ACTRN12617001170314</t>
  </si>
  <si>
    <t>the sample used in the current study was of a non-probabilistic type and chosen by convenience with a small number of participants to better control the variables applied. the population that will be studied includes individuals of both gender and are enroled in the physical activity program viseu ativo. the elderly group analysed is composed of the participants in the physical activity active viseu program of these three localities, who attend the day centres of lustosa, moselos and tondelinha, viseu a portugal. of the 44 elderly participants in this program, only 24 completed the questionnaire proposed. the sample size was defined through the participants enroled in the program and who agreed to participate in the present study after signed the informed consent term and the study was approved by the ethical committee of piaget institute. this study follows the recommendations of the oviedo treaty and the helsinki declaration concerning human studies. the individuals were divided into 2 groups, randomly, the experimental group and the control group composed of 12 individuals each, integrating them according to the localities. data were analysed using a statistical analysis program - statistical package for the social sciences (spss), version 21.0. wilcoxon test for non-parametric statistics were used (comparing the same group at different times), setting the level of significance at p = 0.05.</t>
  </si>
  <si>
    <t>p = 0.05 stated, may be for something else</t>
  </si>
  <si>
    <t>ACTRN12616001704482</t>
  </si>
  <si>
    <t>no statistical technique was used to determine sample size. intention-to-treat analyses will be carried out, meaning that whether or not participants remain in the trial we would endeavour to follow them up. random effects regression, incorporating generalized models for non-normal data as needed, will be used to model overt behaviour scale (obs) scores as functions of treatment (pbs intervention vs waitlist control) and time point. this approach will also be used to model the above-mentioned secondary outcome variables. effect sizes will also be calculated. finally, to examine predictors of successful response to intervention, random effects regression will be employed to model relationships between outcome measures (obs and secondary measures) and variables of interest including the nature and severity of boc on obs, time since injury, psychiatric history and baseline family function on fad).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</si>
</sst>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2"/>
      <color theme="1"/>
      <name val="TimesNewRomanPSMT"/>
      <family val="2"/>
    </font>
    <font>
      <b/>
      <sz val="12"/>
      <color theme="1"/>
      <name val="TimesNewRomanPSMT"/>
    </font>
    <font>
      <b/>
      <sz val="12"/>
      <name val="TimesNewRomanPSMT"/>
    </font>
    <font>
      <b/>
      <sz val="16"/>
      <name val="TimesNewRomanPSMT"/>
    </font>
    <font>
      <sz val="11"/>
      <color rgb="FF000000"/>
      <name val="Lucida Grande"/>
      <family val="2"/>
    </font>
    <font>
      <sz val="11"/>
      <name val="Lucida Grande"/>
      <family val="2"/>
    </font>
    <font>
      <sz val="12"/>
      <name val="TimesNewRomanPSMT"/>
      <family val="2"/>
    </font>
    <font>
      <sz val="12"/>
      <name val="TimesNewRomanPSMT"/>
    </font>
    <font>
      <b/>
      <sz val="11"/>
      <color rgb="FF000000"/>
      <name val="Lucida Grande"/>
      <family val="2"/>
    </font>
    <font>
      <b/>
      <sz val="11"/>
      <color theme="0" tint="-0.14999847407452621"/>
      <name val="Lucida Grande"/>
      <family val="2"/>
    </font>
    <font>
      <sz val="11"/>
      <color theme="0" tint="-0.14999847407452621"/>
      <name val="Lucida Grande"/>
      <family val="2"/>
    </font>
    <font>
      <sz val="12"/>
      <color theme="0" tint="-0.14999847407452621"/>
      <name val="TimesNewRomanPSMT"/>
      <family val="2"/>
    </font>
    <font>
      <sz val="12"/>
      <color theme="0" tint="-0.14999847407452621"/>
      <name val="TimesNewRomanPSMT"/>
    </font>
  </fonts>
  <fills count="8">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9"/>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s>
  <cellStyleXfs count="1">
    <xf numFmtId="0" fontId="0" fillId="0" borderId="0"/>
  </cellStyleXfs>
  <cellXfs count="38">
    <xf numFmtId="0" fontId="0" fillId="0" borderId="0" xfId="0"/>
    <xf numFmtId="0" fontId="1" fillId="0" borderId="0" xfId="0" applyFont="1"/>
    <xf numFmtId="0" fontId="1" fillId="0" borderId="0" xfId="0" applyFont="1" applyAlignment="1">
      <alignment wrapText="1"/>
    </xf>
    <xf numFmtId="0" fontId="2" fillId="2" borderId="0" xfId="0" applyFont="1" applyFill="1"/>
    <xf numFmtId="0" fontId="2" fillId="0" borderId="0" xfId="0" applyFont="1"/>
    <xf numFmtId="0" fontId="3" fillId="3" borderId="1" xfId="0" quotePrefix="1" applyFont="1" applyFill="1" applyBorder="1" applyAlignment="1">
      <alignment horizontal="right" wrapText="1"/>
    </xf>
    <xf numFmtId="0" fontId="3" fillId="3" borderId="2" xfId="0" applyFont="1" applyFill="1" applyBorder="1" applyAlignment="1">
      <alignment horizontal="left"/>
    </xf>
    <xf numFmtId="0" fontId="2" fillId="2" borderId="3" xfId="0" applyFont="1" applyFill="1" applyBorder="1" applyAlignment="1">
      <alignment horizontal="left" wrapText="1"/>
    </xf>
    <xf numFmtId="0" fontId="2" fillId="2" borderId="0" xfId="0" applyFont="1" applyFill="1" applyAlignment="1">
      <alignment horizontal="left" wrapText="1"/>
    </xf>
    <xf numFmtId="0" fontId="1" fillId="2" borderId="3" xfId="0" applyFont="1" applyFill="1" applyBorder="1" applyAlignment="1">
      <alignment horizontal="left" wrapText="1"/>
    </xf>
    <xf numFmtId="0" fontId="1" fillId="2" borderId="0" xfId="0" applyFont="1" applyFill="1" applyAlignment="1">
      <alignment horizontal="left" wrapText="1"/>
    </xf>
    <xf numFmtId="0" fontId="2" fillId="0" borderId="0" xfId="0" applyFont="1" applyAlignment="1">
      <alignment wrapText="1"/>
    </xf>
    <xf numFmtId="0" fontId="2" fillId="2" borderId="0" xfId="0" applyFont="1" applyFill="1" applyAlignment="1">
      <alignment wrapText="1"/>
    </xf>
    <xf numFmtId="0" fontId="1" fillId="2" borderId="0" xfId="0" applyFont="1" applyFill="1" applyAlignment="1">
      <alignment wrapText="1"/>
    </xf>
    <xf numFmtId="0" fontId="1" fillId="2" borderId="0" xfId="0" applyFont="1" applyFill="1"/>
    <xf numFmtId="0" fontId="4" fillId="0" borderId="0" xfId="0" applyFont="1"/>
    <xf numFmtId="0" fontId="4" fillId="0" borderId="0" xfId="0" applyFont="1" applyAlignment="1">
      <alignment wrapText="1"/>
    </xf>
    <xf numFmtId="0" fontId="5" fillId="2" borderId="0" xfId="0" applyFont="1" applyFill="1"/>
    <xf numFmtId="0" fontId="6" fillId="0" borderId="0" xfId="0" applyFont="1"/>
    <xf numFmtId="0" fontId="6" fillId="0" borderId="0" xfId="0" applyFont="1" applyAlignment="1">
      <alignment wrapText="1"/>
    </xf>
    <xf numFmtId="0" fontId="7" fillId="0" borderId="0" xfId="0" applyFont="1"/>
    <xf numFmtId="0" fontId="6" fillId="2" borderId="0" xfId="0" applyFont="1" applyFill="1"/>
    <xf numFmtId="0" fontId="0" fillId="2" borderId="0" xfId="0" applyFill="1"/>
    <xf numFmtId="0" fontId="8" fillId="0" borderId="0" xfId="0" applyFont="1"/>
    <xf numFmtId="0" fontId="6" fillId="4" borderId="0" xfId="0" applyFont="1" applyFill="1" applyAlignment="1">
      <alignment wrapText="1"/>
    </xf>
    <xf numFmtId="0" fontId="9" fillId="0" borderId="0" xfId="0" applyFont="1"/>
    <xf numFmtId="0" fontId="10" fillId="0" borderId="0" xfId="0" applyFont="1"/>
    <xf numFmtId="0" fontId="10" fillId="0" borderId="0" xfId="0" applyFont="1" applyAlignment="1">
      <alignment wrapText="1"/>
    </xf>
    <xf numFmtId="0" fontId="10" fillId="2" borderId="0" xfId="0" applyFont="1" applyFill="1"/>
    <xf numFmtId="0" fontId="11" fillId="0" borderId="0" xfId="0" applyFont="1"/>
    <xf numFmtId="0" fontId="11" fillId="0" borderId="0" xfId="0" applyFont="1" applyAlignment="1">
      <alignment wrapText="1"/>
    </xf>
    <xf numFmtId="0" fontId="12" fillId="0" borderId="0" xfId="0" applyFont="1"/>
    <xf numFmtId="0" fontId="11" fillId="2" borderId="0" xfId="0" applyFont="1" applyFill="1"/>
    <xf numFmtId="0" fontId="6" fillId="5" borderId="0" xfId="0" applyFont="1" applyFill="1" applyAlignment="1">
      <alignment wrapText="1"/>
    </xf>
    <xf numFmtId="0" fontId="6" fillId="6" borderId="0" xfId="0" applyFont="1" applyFill="1" applyAlignment="1">
      <alignment wrapText="1"/>
    </xf>
    <xf numFmtId="0" fontId="6" fillId="4" borderId="0" xfId="0" applyFont="1" applyFill="1"/>
    <xf numFmtId="0" fontId="6" fillId="7" borderId="0" xfId="0" applyFont="1" applyFill="1" applyAlignment="1">
      <alignment wrapText="1"/>
    </xf>
    <xf numFmtId="0" fontId="0" fillId="0" borderId="0" xfId="0" applyAlignment="1">
      <alignment wrapText="1"/>
    </xf>
  </cellXfs>
  <cellStyles count="1">
    <cellStyle name="Normal" xfId="0" builtinId="0"/>
  </cellStyles>
  <dxfs count="1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2"/>
  <sheetViews>
    <sheetView tabSelected="1" zoomScale="56" zoomScaleNormal="60" workbookViewId="0">
      <pane xSplit="2" ySplit="2" topLeftCell="C3" activePane="bottomRight" state="frozen"/>
      <selection pane="topRight" activeCell="C1" sqref="C1"/>
      <selection pane="bottomLeft" activeCell="A3" sqref="A3"/>
      <selection pane="bottomRight" activeCell="D3" sqref="D3"/>
    </sheetView>
  </sheetViews>
  <sheetFormatPr defaultColWidth="10.90625" defaultRowHeight="15.6"/>
  <cols>
    <col min="2" max="2" width="25.36328125" bestFit="1" customWidth="1"/>
    <col min="3" max="3" width="106.6328125" style="37" customWidth="1"/>
    <col min="4" max="4" width="10.36328125" style="21" bestFit="1" customWidth="1"/>
    <col min="5" max="5" width="6.453125" style="21" bestFit="1" customWidth="1"/>
    <col min="6" max="6" width="10.90625" style="18"/>
    <col min="7" max="7" width="7.26953125" style="21" bestFit="1" customWidth="1"/>
    <col min="8" max="8" width="14.81640625" style="21" bestFit="1" customWidth="1"/>
    <col min="9" max="9" width="10.90625" style="18"/>
    <col min="10" max="10" width="7.26953125" style="21" bestFit="1" customWidth="1"/>
    <col min="11" max="11" width="11.36328125" style="21" bestFit="1" customWidth="1"/>
    <col min="12" max="12" width="10.90625" style="18"/>
    <col min="13" max="13" width="16" style="18" bestFit="1" customWidth="1"/>
    <col min="14" max="14" width="24.36328125" style="19" customWidth="1"/>
    <col min="15" max="15" width="10.90625" style="18"/>
    <col min="16" max="16" width="10.36328125" style="21" bestFit="1" customWidth="1"/>
    <col min="17" max="17" width="12.453125" style="21" bestFit="1" customWidth="1"/>
    <col min="18" max="18" width="10.90625" style="18"/>
    <col min="19" max="19" width="8.81640625" style="21" bestFit="1" customWidth="1"/>
    <col min="20" max="20" width="14.81640625" style="21" bestFit="1" customWidth="1"/>
    <col min="21" max="21" width="10.90625" style="18"/>
    <col min="22" max="22" width="9" style="21" bestFit="1" customWidth="1"/>
    <col min="23" max="23" width="11.36328125" style="21" bestFit="1" customWidth="1"/>
    <col min="24" max="24" width="11.36328125" style="21" customWidth="1"/>
    <col min="25" max="25" width="10.90625" style="18"/>
    <col min="26" max="26" width="16" style="20" bestFit="1" customWidth="1"/>
    <col min="27" max="27" width="10.90625" style="18"/>
    <col min="28" max="28" width="26.26953125" style="18" customWidth="1"/>
    <col min="29" max="29" width="10.90625" style="18"/>
    <col min="30" max="30" width="13.36328125" style="21" bestFit="1" customWidth="1"/>
    <col min="31" max="31" width="11.36328125" style="21" bestFit="1" customWidth="1"/>
    <col min="32" max="32" width="10.90625" style="18"/>
    <col min="33" max="33" width="16" style="18" bestFit="1" customWidth="1"/>
    <col min="34" max="34" width="10.90625" style="18"/>
    <col min="35" max="35" width="18.90625" style="18" customWidth="1"/>
    <col min="36" max="36" width="10.90625" style="18"/>
    <col min="37" max="37" width="16.453125" style="21" bestFit="1" customWidth="1"/>
    <col min="38" max="38" width="18.6328125" style="22" bestFit="1" customWidth="1"/>
    <col min="40" max="40" width="10.90625" style="22"/>
    <col min="41" max="41" width="20.7265625" style="22" bestFit="1" customWidth="1"/>
  </cols>
  <sheetData>
    <row r="1" spans="1:41" s="1" customFormat="1" ht="36" customHeight="1" thickBot="1">
      <c r="C1" s="2"/>
      <c r="D1" s="3" t="s">
        <v>0</v>
      </c>
      <c r="E1" s="3"/>
      <c r="F1" s="4"/>
      <c r="G1" s="3" t="s">
        <v>1</v>
      </c>
      <c r="H1" s="3"/>
      <c r="I1" s="4"/>
      <c r="J1" s="3" t="s">
        <v>2</v>
      </c>
      <c r="K1" s="3"/>
      <c r="L1" s="4"/>
      <c r="M1" s="4"/>
      <c r="N1" s="5" t="s">
        <v>3</v>
      </c>
      <c r="O1" s="6">
        <f>COUNTIF(M3:M102,"=OK")</f>
        <v>73</v>
      </c>
      <c r="P1" s="3" t="s">
        <v>4</v>
      </c>
      <c r="Q1" s="3"/>
      <c r="R1" s="4"/>
      <c r="S1" s="3" t="s">
        <v>5</v>
      </c>
      <c r="T1" s="3"/>
      <c r="U1" s="4"/>
      <c r="V1" s="3" t="s">
        <v>6</v>
      </c>
      <c r="W1" s="3"/>
      <c r="X1" s="3"/>
      <c r="Y1" s="4"/>
      <c r="Z1" s="4" t="s">
        <v>7</v>
      </c>
      <c r="AA1" s="4"/>
      <c r="AB1" s="5" t="s">
        <v>3</v>
      </c>
      <c r="AC1" s="6">
        <f>COUNTIF(AA3:AA102,"=OK")</f>
        <v>65</v>
      </c>
      <c r="AD1" s="7" t="s">
        <v>8</v>
      </c>
      <c r="AE1" s="8"/>
      <c r="AF1" s="4"/>
      <c r="AG1" s="4" t="s">
        <v>9</v>
      </c>
      <c r="AH1" s="4"/>
      <c r="AI1" s="5" t="s">
        <v>3</v>
      </c>
      <c r="AJ1" s="6">
        <f>COUNTIF(AH3:AH102,"=OK")</f>
        <v>37</v>
      </c>
      <c r="AK1" s="9" t="s">
        <v>10</v>
      </c>
      <c r="AL1" s="10"/>
      <c r="AN1" s="7" t="s">
        <v>11</v>
      </c>
      <c r="AO1" s="8"/>
    </row>
    <row r="2" spans="1:41" s="1" customFormat="1" ht="31.2">
      <c r="C2" s="2"/>
      <c r="D2" s="3" t="s">
        <v>12</v>
      </c>
      <c r="E2" s="3" t="s">
        <v>13</v>
      </c>
      <c r="F2" s="3" t="s">
        <v>14</v>
      </c>
      <c r="G2" s="3" t="s">
        <v>12</v>
      </c>
      <c r="H2" s="3" t="s">
        <v>13</v>
      </c>
      <c r="I2" s="3" t="s">
        <v>14</v>
      </c>
      <c r="J2" s="3" t="s">
        <v>12</v>
      </c>
      <c r="K2" s="3" t="s">
        <v>13</v>
      </c>
      <c r="L2" s="3" t="s">
        <v>14</v>
      </c>
      <c r="M2" s="4"/>
      <c r="N2" s="11"/>
      <c r="O2" s="4"/>
      <c r="P2" s="3" t="s">
        <v>12</v>
      </c>
      <c r="Q2" s="3" t="s">
        <v>13</v>
      </c>
      <c r="R2" s="3" t="s">
        <v>14</v>
      </c>
      <c r="S2" s="3" t="s">
        <v>12</v>
      </c>
      <c r="T2" s="3" t="s">
        <v>13</v>
      </c>
      <c r="U2" s="3" t="s">
        <v>14</v>
      </c>
      <c r="V2" s="3" t="s">
        <v>12</v>
      </c>
      <c r="W2" s="12" t="s">
        <v>15</v>
      </c>
      <c r="X2" s="12" t="s">
        <v>16</v>
      </c>
      <c r="Y2" s="3" t="s">
        <v>14</v>
      </c>
      <c r="Z2" s="3" t="s">
        <v>14</v>
      </c>
      <c r="AA2" s="4"/>
      <c r="AB2" s="4"/>
      <c r="AC2" s="4"/>
      <c r="AD2" s="3" t="s">
        <v>12</v>
      </c>
      <c r="AE2" s="3" t="s">
        <v>13</v>
      </c>
      <c r="AF2" s="3" t="s">
        <v>14</v>
      </c>
      <c r="AG2" s="3" t="s">
        <v>14</v>
      </c>
      <c r="AH2" s="4"/>
      <c r="AI2" s="4"/>
      <c r="AJ2" s="4"/>
      <c r="AK2" s="12" t="s">
        <v>17</v>
      </c>
      <c r="AL2" s="13" t="s">
        <v>18</v>
      </c>
      <c r="AN2" s="14" t="s">
        <v>12</v>
      </c>
      <c r="AO2" s="13" t="s">
        <v>19</v>
      </c>
    </row>
    <row r="3" spans="1:41" ht="124.8">
      <c r="A3">
        <v>1</v>
      </c>
      <c r="B3" s="15" t="s">
        <v>20</v>
      </c>
      <c r="C3" s="16" t="s">
        <v>21</v>
      </c>
      <c r="D3" s="17"/>
      <c r="E3" s="17" t="s">
        <v>22</v>
      </c>
      <c r="F3" s="18" t="b">
        <f>IF(AND(D3="",E3="NA"),TRUE,IF(AND(D3="two_sided",E3=2),TRUE,IF(AND(D3="one_sided",E3=1),TRUE,FALSE)))</f>
        <v>1</v>
      </c>
      <c r="G3" s="17" t="s">
        <v>22</v>
      </c>
      <c r="H3" s="17" t="s">
        <v>22</v>
      </c>
      <c r="I3" s="18" t="b">
        <f>IF(AND(G3="NA",H3="NA"),TRUE,IF(H3*100=G3,TRUE,FALSE))</f>
        <v>1</v>
      </c>
      <c r="J3" s="17">
        <v>80</v>
      </c>
      <c r="K3" s="17">
        <v>0.8</v>
      </c>
      <c r="L3" s="18" t="b">
        <f>IF(AND(J3="NA",K3="NA"),TRUE,IF(K3*100=J3,TRUE,FALSE))</f>
        <v>1</v>
      </c>
      <c r="M3" s="18" t="s">
        <v>23</v>
      </c>
      <c r="O3" s="4"/>
      <c r="P3" s="17">
        <v>0.45</v>
      </c>
      <c r="Q3" s="17">
        <v>0.45</v>
      </c>
      <c r="R3" s="18" t="b">
        <f>ISNUMBER(SEARCH(P3,Q3))</f>
        <v>1</v>
      </c>
      <c r="S3" s="17">
        <v>1</v>
      </c>
      <c r="T3" s="17">
        <v>1</v>
      </c>
      <c r="U3" s="18" t="b">
        <f>ISNUMBER(SEARCH(S3,T3))</f>
        <v>1</v>
      </c>
      <c r="V3" s="17" t="s">
        <v>22</v>
      </c>
      <c r="W3" s="17" t="s">
        <v>22</v>
      </c>
      <c r="X3" s="17" t="s">
        <v>22</v>
      </c>
      <c r="Y3" s="18" t="b">
        <f>OR(ISNUMBER(SEARCH(V3,W3)),ISNUMBER(SEARCH(V3,X3)))</f>
        <v>1</v>
      </c>
      <c r="Z3" s="20" t="b">
        <f>AND(R3=TRUE,U3=TRUE,Y3=TRUE)</f>
        <v>1</v>
      </c>
      <c r="AA3" s="18" t="str">
        <f>IF(Z3=TRUE,"OK","")</f>
        <v>OK</v>
      </c>
      <c r="AD3" s="17">
        <v>58</v>
      </c>
      <c r="AE3" s="17">
        <v>29</v>
      </c>
      <c r="AF3" s="18" t="b">
        <f>ISNUMBER(SEARCH(AD3,AE3))</f>
        <v>0</v>
      </c>
      <c r="AG3" s="18" t="b">
        <f>AND(R3=TRUE,U3=TRUE,Y3=TRUE,AF3=TRUE)</f>
        <v>0</v>
      </c>
      <c r="AH3" s="18" t="str">
        <f>IF(AG3=TRUE,"OK","")</f>
        <v/>
      </c>
    </row>
    <row r="4" spans="1:41" ht="409.6">
      <c r="A4" s="23">
        <v>2</v>
      </c>
      <c r="B4" s="15" t="s">
        <v>24</v>
      </c>
      <c r="C4" s="16" t="s">
        <v>25</v>
      </c>
      <c r="D4" s="17"/>
      <c r="E4" s="17" t="s">
        <v>22</v>
      </c>
      <c r="F4" s="18" t="b">
        <f t="shared" ref="F4:F67" si="0">IF(AND(D4="",E4="NA"),TRUE,IF(AND(D4="two_sided",E4=2),TRUE,IF(AND(D4="one_sided",E4=1),TRUE,FALSE)))</f>
        <v>1</v>
      </c>
      <c r="G4" s="17">
        <v>5</v>
      </c>
      <c r="H4" s="17">
        <v>0.05</v>
      </c>
      <c r="I4" s="18" t="b">
        <f t="shared" ref="I4:I67" si="1">IF(AND(G4="NA",H4="NA"),TRUE,IF(H4*100=G4,TRUE,FALSE))</f>
        <v>1</v>
      </c>
      <c r="J4" s="17">
        <v>90</v>
      </c>
      <c r="K4" s="17" t="s">
        <v>26</v>
      </c>
      <c r="L4" s="18" t="e">
        <f t="shared" ref="L4:L67" si="2">IF(AND(J4="NA",K4="NA"),TRUE,IF(K4*100=J4,TRUE,FALSE))</f>
        <v>#VALUE!</v>
      </c>
      <c r="M4" s="18" t="s">
        <v>23</v>
      </c>
      <c r="N4" s="19" t="s">
        <v>27</v>
      </c>
      <c r="P4" s="17">
        <v>5</v>
      </c>
      <c r="Q4" s="17" t="s">
        <v>28</v>
      </c>
      <c r="R4" s="18" t="b">
        <f t="shared" ref="R4:R67" si="3">ISNUMBER(SEARCH(P4,Q4))</f>
        <v>0</v>
      </c>
      <c r="S4" s="17">
        <v>6</v>
      </c>
      <c r="T4" s="17" t="s">
        <v>29</v>
      </c>
      <c r="U4" s="18" t="b">
        <f t="shared" ref="U4:U67" si="4">ISNUMBER(SEARCH(S4,T4))</f>
        <v>1</v>
      </c>
      <c r="V4" s="17">
        <v>25</v>
      </c>
      <c r="W4" s="17">
        <v>25</v>
      </c>
      <c r="X4" s="17" t="s">
        <v>22</v>
      </c>
      <c r="Y4" s="18" t="b">
        <f t="shared" ref="Y4:Y67" si="5">OR(ISNUMBER(SEARCH(V4,W4)),ISNUMBER(SEARCH(V4,X4)))</f>
        <v>1</v>
      </c>
      <c r="Z4" s="20" t="b">
        <f t="shared" ref="Z4:Z67" si="6">AND(R4=TRUE,U4=TRUE,Y4=TRUE)</f>
        <v>0</v>
      </c>
      <c r="AA4" s="18" t="str">
        <f t="shared" ref="AA4:AA67" si="7">IF(Z4=TRUE,"OK","")</f>
        <v/>
      </c>
      <c r="AB4" s="19"/>
      <c r="AD4" s="17">
        <v>88</v>
      </c>
      <c r="AE4" s="17" t="s">
        <v>30</v>
      </c>
      <c r="AF4" s="18" t="b">
        <f t="shared" ref="AF4:AF67" si="8">ISNUMBER(SEARCH(AD4,AE4))</f>
        <v>1</v>
      </c>
      <c r="AG4" s="18" t="b">
        <f t="shared" ref="AG4:AG67" si="9">AND(R4=TRUE,U4=TRUE,Y4=TRUE,AF4=TRUE)</f>
        <v>0</v>
      </c>
      <c r="AH4" s="18" t="str">
        <f t="shared" ref="AH4:AH23" si="10">IF(AG4=TRUE,"OK","")</f>
        <v/>
      </c>
    </row>
    <row r="5" spans="1:41" ht="111">
      <c r="A5" s="23">
        <v>3</v>
      </c>
      <c r="B5" s="15" t="s">
        <v>31</v>
      </c>
      <c r="C5" s="16" t="s">
        <v>32</v>
      </c>
      <c r="D5" s="17"/>
      <c r="E5" s="17" t="s">
        <v>22</v>
      </c>
      <c r="F5" s="18" t="b">
        <f t="shared" si="0"/>
        <v>1</v>
      </c>
      <c r="G5" s="17" t="s">
        <v>22</v>
      </c>
      <c r="H5" s="17">
        <v>0.05</v>
      </c>
      <c r="I5" s="18" t="b">
        <f t="shared" si="1"/>
        <v>0</v>
      </c>
      <c r="J5" s="17" t="s">
        <v>22</v>
      </c>
      <c r="K5" s="17" t="s">
        <v>22</v>
      </c>
      <c r="L5" s="18" t="b">
        <f t="shared" si="2"/>
        <v>1</v>
      </c>
      <c r="M5" s="18" t="s">
        <v>23</v>
      </c>
      <c r="N5" s="19" t="s">
        <v>33</v>
      </c>
      <c r="P5" s="17" t="s">
        <v>22</v>
      </c>
      <c r="Q5" s="17" t="s">
        <v>22</v>
      </c>
      <c r="R5" s="18" t="b">
        <f t="shared" si="3"/>
        <v>1</v>
      </c>
      <c r="S5" s="17" t="s">
        <v>22</v>
      </c>
      <c r="T5" s="17" t="s">
        <v>22</v>
      </c>
      <c r="U5" s="18" t="b">
        <f t="shared" si="4"/>
        <v>1</v>
      </c>
      <c r="V5" s="17" t="s">
        <v>22</v>
      </c>
      <c r="W5" s="17" t="s">
        <v>22</v>
      </c>
      <c r="X5" s="17" t="s">
        <v>22</v>
      </c>
      <c r="Y5" s="18" t="b">
        <f t="shared" si="5"/>
        <v>1</v>
      </c>
      <c r="Z5" s="20" t="b">
        <f t="shared" si="6"/>
        <v>1</v>
      </c>
      <c r="AA5" s="18" t="str">
        <f t="shared" si="7"/>
        <v>OK</v>
      </c>
      <c r="AB5" s="19"/>
      <c r="AD5" s="17">
        <v>8</v>
      </c>
      <c r="AE5" s="17">
        <v>8</v>
      </c>
      <c r="AF5" s="18" t="b">
        <f t="shared" si="8"/>
        <v>1</v>
      </c>
      <c r="AG5" s="18" t="b">
        <f t="shared" si="9"/>
        <v>1</v>
      </c>
      <c r="AH5" s="18" t="str">
        <f t="shared" si="10"/>
        <v>OK</v>
      </c>
    </row>
    <row r="6" spans="1:41" ht="83.4">
      <c r="A6" s="23">
        <v>4</v>
      </c>
      <c r="B6" s="15" t="s">
        <v>34</v>
      </c>
      <c r="C6" s="16" t="s">
        <v>35</v>
      </c>
      <c r="D6" s="17"/>
      <c r="E6" s="17" t="s">
        <v>22</v>
      </c>
      <c r="F6" s="18" t="b">
        <f t="shared" si="0"/>
        <v>1</v>
      </c>
      <c r="G6" s="17" t="s">
        <v>22</v>
      </c>
      <c r="H6" s="17" t="s">
        <v>22</v>
      </c>
      <c r="I6" s="18" t="b">
        <f t="shared" si="1"/>
        <v>1</v>
      </c>
      <c r="J6" s="17" t="s">
        <v>22</v>
      </c>
      <c r="K6" s="17" t="s">
        <v>22</v>
      </c>
      <c r="L6" s="18" t="b">
        <f t="shared" si="2"/>
        <v>1</v>
      </c>
      <c r="M6" s="18" t="s">
        <v>23</v>
      </c>
      <c r="P6" s="17">
        <v>0.65</v>
      </c>
      <c r="Q6" s="17" t="s">
        <v>36</v>
      </c>
      <c r="R6" s="18" t="b">
        <f t="shared" si="3"/>
        <v>1</v>
      </c>
      <c r="S6" s="17">
        <v>1</v>
      </c>
      <c r="T6" s="17">
        <v>1</v>
      </c>
      <c r="U6" s="18" t="b">
        <f t="shared" si="4"/>
        <v>1</v>
      </c>
      <c r="V6" s="17" t="s">
        <v>22</v>
      </c>
      <c r="W6" s="17" t="s">
        <v>22</v>
      </c>
      <c r="X6" s="17" t="s">
        <v>22</v>
      </c>
      <c r="Y6" s="18" t="b">
        <f t="shared" si="5"/>
        <v>1</v>
      </c>
      <c r="Z6" s="20" t="b">
        <f t="shared" si="6"/>
        <v>1</v>
      </c>
      <c r="AA6" s="18" t="str">
        <f t="shared" si="7"/>
        <v>OK</v>
      </c>
      <c r="AB6" s="19"/>
      <c r="AD6" s="17">
        <v>36</v>
      </c>
      <c r="AE6" s="17" t="s">
        <v>37</v>
      </c>
      <c r="AF6" s="18" t="b">
        <f t="shared" si="8"/>
        <v>1</v>
      </c>
      <c r="AG6" s="18" t="b">
        <f t="shared" si="9"/>
        <v>1</v>
      </c>
      <c r="AH6" s="18" t="str">
        <f t="shared" si="10"/>
        <v>OK</v>
      </c>
    </row>
    <row r="7" spans="1:41" ht="138.6">
      <c r="A7" s="23">
        <v>5</v>
      </c>
      <c r="B7" s="15" t="s">
        <v>38</v>
      </c>
      <c r="C7" s="16" t="s">
        <v>39</v>
      </c>
      <c r="D7" s="17"/>
      <c r="E7" s="17" t="s">
        <v>22</v>
      </c>
      <c r="F7" s="18" t="b">
        <f t="shared" si="0"/>
        <v>1</v>
      </c>
      <c r="G7" s="17">
        <v>5</v>
      </c>
      <c r="H7" s="17">
        <v>0.05</v>
      </c>
      <c r="I7" s="18" t="b">
        <f t="shared" si="1"/>
        <v>1</v>
      </c>
      <c r="J7" s="17">
        <v>90</v>
      </c>
      <c r="K7" s="17">
        <v>0.9</v>
      </c>
      <c r="L7" s="18" t="b">
        <f t="shared" si="2"/>
        <v>1</v>
      </c>
      <c r="M7" s="18" t="s">
        <v>23</v>
      </c>
      <c r="P7" s="17">
        <v>0.5</v>
      </c>
      <c r="Q7" s="17" t="s">
        <v>40</v>
      </c>
      <c r="R7" s="18" t="b">
        <f t="shared" si="3"/>
        <v>1</v>
      </c>
      <c r="S7" s="17">
        <v>1</v>
      </c>
      <c r="T7" s="17" t="s">
        <v>22</v>
      </c>
      <c r="U7" s="18" t="b">
        <f t="shared" si="4"/>
        <v>0</v>
      </c>
      <c r="V7" s="17">
        <v>25</v>
      </c>
      <c r="W7" s="17">
        <v>25</v>
      </c>
      <c r="X7" s="17">
        <v>25</v>
      </c>
      <c r="Y7" s="18" t="b">
        <f t="shared" si="5"/>
        <v>1</v>
      </c>
      <c r="Z7" s="20" t="b">
        <f t="shared" si="6"/>
        <v>0</v>
      </c>
      <c r="AA7" s="18" t="str">
        <f t="shared" si="7"/>
        <v/>
      </c>
      <c r="AB7" s="19"/>
      <c r="AD7" s="17">
        <v>80</v>
      </c>
      <c r="AE7" s="17" t="s">
        <v>41</v>
      </c>
      <c r="AF7" s="18" t="b">
        <f t="shared" si="8"/>
        <v>1</v>
      </c>
      <c r="AG7" s="18" t="b">
        <f t="shared" si="9"/>
        <v>0</v>
      </c>
      <c r="AH7" s="18" t="str">
        <f t="shared" si="10"/>
        <v/>
      </c>
    </row>
    <row r="8" spans="1:41" ht="111">
      <c r="A8" s="23">
        <v>6</v>
      </c>
      <c r="B8" s="15" t="s">
        <v>42</v>
      </c>
      <c r="C8" s="16" t="s">
        <v>43</v>
      </c>
      <c r="D8" s="17"/>
      <c r="E8" s="17" t="s">
        <v>22</v>
      </c>
      <c r="F8" s="18" t="b">
        <f t="shared" si="0"/>
        <v>1</v>
      </c>
      <c r="G8" s="17">
        <v>5</v>
      </c>
      <c r="H8" s="17">
        <v>0.05</v>
      </c>
      <c r="I8" s="18" t="b">
        <f t="shared" si="1"/>
        <v>1</v>
      </c>
      <c r="J8" s="17">
        <v>80</v>
      </c>
      <c r="K8" s="17">
        <v>0.8</v>
      </c>
      <c r="L8" s="18" t="b">
        <f t="shared" si="2"/>
        <v>1</v>
      </c>
      <c r="M8" s="18" t="s">
        <v>23</v>
      </c>
      <c r="N8" s="24" t="s">
        <v>44</v>
      </c>
      <c r="P8" s="17">
        <v>75</v>
      </c>
      <c r="Q8" s="17">
        <v>75</v>
      </c>
      <c r="R8" s="18" t="b">
        <f t="shared" si="3"/>
        <v>1</v>
      </c>
      <c r="S8" s="17" t="s">
        <v>22</v>
      </c>
      <c r="T8" s="17" t="s">
        <v>22</v>
      </c>
      <c r="U8" s="18" t="b">
        <f t="shared" si="4"/>
        <v>1</v>
      </c>
      <c r="V8" s="17" t="s">
        <v>22</v>
      </c>
      <c r="W8" s="17" t="s">
        <v>22</v>
      </c>
      <c r="X8" s="17" t="s">
        <v>22</v>
      </c>
      <c r="Y8" s="18" t="b">
        <f t="shared" si="5"/>
        <v>1</v>
      </c>
      <c r="Z8" s="20" t="b">
        <f t="shared" si="6"/>
        <v>1</v>
      </c>
      <c r="AA8" s="18" t="str">
        <f t="shared" si="7"/>
        <v>OK</v>
      </c>
      <c r="AB8" s="19"/>
      <c r="AD8" s="17">
        <v>40</v>
      </c>
      <c r="AE8" s="17" t="s">
        <v>45</v>
      </c>
      <c r="AF8" s="18" t="b">
        <f t="shared" si="8"/>
        <v>1</v>
      </c>
      <c r="AG8" s="18" t="b">
        <f t="shared" si="9"/>
        <v>1</v>
      </c>
      <c r="AH8" s="18" t="str">
        <f t="shared" si="10"/>
        <v>OK</v>
      </c>
    </row>
    <row r="9" spans="1:41" s="29" customFormat="1" ht="111">
      <c r="A9" s="25">
        <v>7</v>
      </c>
      <c r="B9" s="26" t="s">
        <v>42</v>
      </c>
      <c r="C9" s="27" t="s">
        <v>43</v>
      </c>
      <c r="D9" s="28"/>
      <c r="E9" s="28" t="s">
        <v>22</v>
      </c>
      <c r="F9" s="29" t="b">
        <f t="shared" si="0"/>
        <v>1</v>
      </c>
      <c r="G9" s="28">
        <v>5</v>
      </c>
      <c r="H9" s="28">
        <v>0.05</v>
      </c>
      <c r="I9" s="29" t="b">
        <f t="shared" si="1"/>
        <v>1</v>
      </c>
      <c r="J9" s="28">
        <v>80</v>
      </c>
      <c r="K9" s="28">
        <v>0.8</v>
      </c>
      <c r="L9" s="29" t="b">
        <f t="shared" si="2"/>
        <v>1</v>
      </c>
      <c r="M9" s="19"/>
      <c r="N9" s="30" t="s">
        <v>46</v>
      </c>
      <c r="P9" s="28">
        <v>1.5</v>
      </c>
      <c r="Q9" s="28">
        <v>75</v>
      </c>
      <c r="R9" s="29" t="b">
        <f t="shared" si="3"/>
        <v>0</v>
      </c>
      <c r="S9" s="28">
        <v>1.9</v>
      </c>
      <c r="T9" s="28" t="s">
        <v>22</v>
      </c>
      <c r="U9" s="29" t="b">
        <f t="shared" si="4"/>
        <v>0</v>
      </c>
      <c r="V9" s="28" t="s">
        <v>22</v>
      </c>
      <c r="W9" s="28" t="s">
        <v>22</v>
      </c>
      <c r="X9" s="28" t="s">
        <v>22</v>
      </c>
      <c r="Y9" s="29" t="b">
        <f t="shared" si="5"/>
        <v>1</v>
      </c>
      <c r="Z9" s="31" t="b">
        <f t="shared" si="6"/>
        <v>0</v>
      </c>
      <c r="AA9" s="19"/>
      <c r="AB9" s="30" t="s">
        <v>46</v>
      </c>
      <c r="AD9" s="28">
        <v>54</v>
      </c>
      <c r="AE9" s="28" t="s">
        <v>45</v>
      </c>
      <c r="AF9" s="29" t="b">
        <f t="shared" si="8"/>
        <v>0</v>
      </c>
      <c r="AG9" s="29" t="b">
        <f t="shared" si="9"/>
        <v>0</v>
      </c>
      <c r="AH9" s="29" t="str">
        <f t="shared" si="10"/>
        <v/>
      </c>
      <c r="AK9" s="32"/>
      <c r="AL9" s="32"/>
      <c r="AN9" s="32"/>
      <c r="AO9" s="32"/>
    </row>
    <row r="10" spans="1:41" ht="55.8">
      <c r="A10" s="23">
        <v>8</v>
      </c>
      <c r="B10" s="15" t="s">
        <v>47</v>
      </c>
      <c r="C10" s="16" t="s">
        <v>48</v>
      </c>
      <c r="D10" s="17"/>
      <c r="E10" s="17" t="s">
        <v>22</v>
      </c>
      <c r="F10" s="18" t="b">
        <f t="shared" si="0"/>
        <v>1</v>
      </c>
      <c r="G10" s="17">
        <v>5</v>
      </c>
      <c r="H10" s="17">
        <v>0.05</v>
      </c>
      <c r="I10" s="18" t="b">
        <f t="shared" si="1"/>
        <v>1</v>
      </c>
      <c r="J10" s="17">
        <v>80</v>
      </c>
      <c r="K10" s="17">
        <v>0.8</v>
      </c>
      <c r="L10" s="18" t="b">
        <f t="shared" si="2"/>
        <v>1</v>
      </c>
      <c r="M10" s="18" t="s">
        <v>23</v>
      </c>
      <c r="P10" s="17" t="s">
        <v>22</v>
      </c>
      <c r="Q10" s="17" t="s">
        <v>22</v>
      </c>
      <c r="R10" s="18" t="b">
        <f t="shared" si="3"/>
        <v>1</v>
      </c>
      <c r="S10" s="17" t="s">
        <v>22</v>
      </c>
      <c r="T10" s="17" t="s">
        <v>22</v>
      </c>
      <c r="U10" s="18" t="b">
        <f t="shared" si="4"/>
        <v>1</v>
      </c>
      <c r="V10" s="17" t="s">
        <v>22</v>
      </c>
      <c r="W10" s="17" t="s">
        <v>22</v>
      </c>
      <c r="X10" s="17" t="s">
        <v>22</v>
      </c>
      <c r="Y10" s="18" t="b">
        <f t="shared" si="5"/>
        <v>1</v>
      </c>
      <c r="Z10" s="20" t="b">
        <f t="shared" si="6"/>
        <v>1</v>
      </c>
      <c r="AA10" s="18" t="str">
        <f t="shared" si="7"/>
        <v>OK</v>
      </c>
      <c r="AB10" s="19"/>
      <c r="AD10" s="17">
        <v>30</v>
      </c>
      <c r="AE10" s="17" t="s">
        <v>49</v>
      </c>
      <c r="AF10" s="18" t="b">
        <f t="shared" si="8"/>
        <v>1</v>
      </c>
      <c r="AG10" s="18" t="b">
        <f t="shared" si="9"/>
        <v>1</v>
      </c>
      <c r="AH10" s="18" t="str">
        <f t="shared" si="10"/>
        <v>OK</v>
      </c>
    </row>
    <row r="11" spans="1:41" ht="400.8">
      <c r="A11" s="23">
        <v>9</v>
      </c>
      <c r="B11" s="15" t="s">
        <v>50</v>
      </c>
      <c r="C11" s="16" t="s">
        <v>51</v>
      </c>
      <c r="D11" s="17" t="s">
        <v>52</v>
      </c>
      <c r="E11" s="17">
        <v>2</v>
      </c>
      <c r="F11" s="18" t="b">
        <f t="shared" si="0"/>
        <v>1</v>
      </c>
      <c r="G11" s="17">
        <v>5</v>
      </c>
      <c r="H11" s="17">
        <v>0.05</v>
      </c>
      <c r="I11" s="18" t="b">
        <f t="shared" si="1"/>
        <v>1</v>
      </c>
      <c r="J11" s="17">
        <v>80</v>
      </c>
      <c r="K11" s="17">
        <v>0.8</v>
      </c>
      <c r="L11" s="18" t="b">
        <f t="shared" si="2"/>
        <v>1</v>
      </c>
      <c r="M11" s="18" t="s">
        <v>23</v>
      </c>
      <c r="P11" s="17">
        <v>8</v>
      </c>
      <c r="Q11" s="17">
        <v>8</v>
      </c>
      <c r="R11" s="18" t="b">
        <f t="shared" si="3"/>
        <v>1</v>
      </c>
      <c r="S11" s="17">
        <v>20</v>
      </c>
      <c r="T11" s="17" t="s">
        <v>53</v>
      </c>
      <c r="U11" s="18" t="b">
        <f t="shared" si="4"/>
        <v>1</v>
      </c>
      <c r="V11" s="17">
        <v>10</v>
      </c>
      <c r="W11" s="17" t="s">
        <v>22</v>
      </c>
      <c r="X11" s="17">
        <v>10</v>
      </c>
      <c r="Y11" s="18" t="b">
        <f t="shared" si="5"/>
        <v>1</v>
      </c>
      <c r="Z11" s="20" t="b">
        <f t="shared" si="6"/>
        <v>1</v>
      </c>
      <c r="AA11" s="18" t="str">
        <f t="shared" si="7"/>
        <v>OK</v>
      </c>
      <c r="AB11" s="19"/>
      <c r="AD11" s="17">
        <v>55</v>
      </c>
      <c r="AE11" s="17">
        <v>50</v>
      </c>
      <c r="AF11" s="18" t="b">
        <f t="shared" si="8"/>
        <v>0</v>
      </c>
      <c r="AG11" s="18" t="b">
        <f t="shared" si="9"/>
        <v>0</v>
      </c>
      <c r="AH11" s="18" t="str">
        <f t="shared" si="10"/>
        <v/>
      </c>
    </row>
    <row r="12" spans="1:41" ht="83.4">
      <c r="A12" s="23">
        <v>10</v>
      </c>
      <c r="B12" s="15" t="s">
        <v>54</v>
      </c>
      <c r="C12" s="16" t="s">
        <v>55</v>
      </c>
      <c r="D12" s="17"/>
      <c r="E12" s="17" t="s">
        <v>22</v>
      </c>
      <c r="F12" s="18" t="b">
        <f t="shared" si="0"/>
        <v>1</v>
      </c>
      <c r="G12" s="17">
        <v>5</v>
      </c>
      <c r="H12" s="17">
        <v>0.05</v>
      </c>
      <c r="I12" s="18" t="b">
        <f t="shared" si="1"/>
        <v>1</v>
      </c>
      <c r="J12" s="17">
        <v>80</v>
      </c>
      <c r="K12" s="17">
        <v>0.8</v>
      </c>
      <c r="L12" s="18" t="b">
        <f t="shared" si="2"/>
        <v>1</v>
      </c>
      <c r="M12" s="18" t="s">
        <v>23</v>
      </c>
      <c r="P12" s="17">
        <v>8</v>
      </c>
      <c r="Q12" s="17">
        <v>8</v>
      </c>
      <c r="R12" s="18" t="b">
        <f t="shared" si="3"/>
        <v>1</v>
      </c>
      <c r="S12" s="17">
        <v>18</v>
      </c>
      <c r="T12" s="17">
        <v>18</v>
      </c>
      <c r="U12" s="18" t="b">
        <f t="shared" si="4"/>
        <v>1</v>
      </c>
      <c r="V12" s="17">
        <v>20</v>
      </c>
      <c r="W12" s="17" t="s">
        <v>22</v>
      </c>
      <c r="X12" s="17">
        <v>20</v>
      </c>
      <c r="Y12" s="18" t="b">
        <f t="shared" si="5"/>
        <v>1</v>
      </c>
      <c r="Z12" s="20" t="b">
        <f t="shared" si="6"/>
        <v>1</v>
      </c>
      <c r="AA12" s="18" t="str">
        <f t="shared" si="7"/>
        <v>OK</v>
      </c>
      <c r="AB12" s="19"/>
      <c r="AD12" s="17">
        <v>357</v>
      </c>
      <c r="AE12" s="17">
        <v>10</v>
      </c>
      <c r="AF12" s="18" t="b">
        <f t="shared" si="8"/>
        <v>0</v>
      </c>
      <c r="AG12" s="18" t="b">
        <f t="shared" si="9"/>
        <v>0</v>
      </c>
      <c r="AH12" s="18" t="str">
        <f t="shared" si="10"/>
        <v/>
      </c>
    </row>
    <row r="13" spans="1:41" ht="83.4">
      <c r="A13" s="23">
        <v>11</v>
      </c>
      <c r="B13" s="15" t="s">
        <v>56</v>
      </c>
      <c r="C13" s="16" t="s">
        <v>57</v>
      </c>
      <c r="D13" s="17"/>
      <c r="E13" s="17" t="s">
        <v>22</v>
      </c>
      <c r="F13" s="18" t="b">
        <f t="shared" si="0"/>
        <v>1</v>
      </c>
      <c r="G13" s="17">
        <v>5</v>
      </c>
      <c r="H13" s="17">
        <v>0.05</v>
      </c>
      <c r="I13" s="18" t="b">
        <f t="shared" si="1"/>
        <v>1</v>
      </c>
      <c r="J13" s="17">
        <v>90</v>
      </c>
      <c r="K13" s="17">
        <v>0.95</v>
      </c>
      <c r="L13" s="18" t="b">
        <f t="shared" si="2"/>
        <v>0</v>
      </c>
      <c r="N13" s="33" t="s">
        <v>58</v>
      </c>
      <c r="P13" s="17" t="s">
        <v>22</v>
      </c>
      <c r="Q13" s="17" t="s">
        <v>22</v>
      </c>
      <c r="R13" s="18" t="b">
        <f t="shared" si="3"/>
        <v>1</v>
      </c>
      <c r="S13" s="17" t="s">
        <v>22</v>
      </c>
      <c r="T13" s="17" t="s">
        <v>22</v>
      </c>
      <c r="U13" s="18" t="b">
        <f t="shared" si="4"/>
        <v>1</v>
      </c>
      <c r="V13" s="17" t="s">
        <v>22</v>
      </c>
      <c r="W13" s="17" t="s">
        <v>22</v>
      </c>
      <c r="X13" s="17" t="s">
        <v>22</v>
      </c>
      <c r="Y13" s="18" t="b">
        <f t="shared" si="5"/>
        <v>1</v>
      </c>
      <c r="Z13" s="20" t="b">
        <f t="shared" si="6"/>
        <v>1</v>
      </c>
      <c r="AA13" s="18" t="str">
        <f t="shared" si="7"/>
        <v>OK</v>
      </c>
      <c r="AB13" s="19"/>
      <c r="AD13" s="17" t="s">
        <v>22</v>
      </c>
      <c r="AE13" s="17" t="s">
        <v>22</v>
      </c>
      <c r="AF13" s="18" t="b">
        <f t="shared" si="8"/>
        <v>1</v>
      </c>
      <c r="AG13" s="18" t="b">
        <f t="shared" si="9"/>
        <v>1</v>
      </c>
      <c r="AH13" s="18" t="str">
        <f t="shared" si="10"/>
        <v>OK</v>
      </c>
    </row>
    <row r="14" spans="1:41" ht="233.4" customHeight="1">
      <c r="A14" s="23">
        <v>12</v>
      </c>
      <c r="B14" s="15" t="s">
        <v>59</v>
      </c>
      <c r="C14" s="16" t="s">
        <v>60</v>
      </c>
      <c r="D14" s="17"/>
      <c r="E14" s="17" t="s">
        <v>22</v>
      </c>
      <c r="F14" s="18" t="b">
        <f t="shared" si="0"/>
        <v>1</v>
      </c>
      <c r="G14" s="17" t="s">
        <v>22</v>
      </c>
      <c r="H14" s="17" t="s">
        <v>22</v>
      </c>
      <c r="I14" s="18" t="b">
        <f t="shared" si="1"/>
        <v>1</v>
      </c>
      <c r="J14" s="17">
        <v>80</v>
      </c>
      <c r="K14" s="17">
        <v>0.8</v>
      </c>
      <c r="L14" s="18" t="b">
        <f t="shared" si="2"/>
        <v>1</v>
      </c>
      <c r="M14" s="18" t="s">
        <v>23</v>
      </c>
      <c r="P14" s="17">
        <v>0.13</v>
      </c>
      <c r="Q14" s="17" t="s">
        <v>22</v>
      </c>
      <c r="R14" s="18" t="b">
        <f t="shared" si="3"/>
        <v>0</v>
      </c>
      <c r="S14" s="17" t="s">
        <v>22</v>
      </c>
      <c r="T14" s="17">
        <v>1.2</v>
      </c>
      <c r="U14" s="18" t="b">
        <f t="shared" si="4"/>
        <v>0</v>
      </c>
      <c r="V14" s="17" t="s">
        <v>22</v>
      </c>
      <c r="W14" s="17" t="s">
        <v>22</v>
      </c>
      <c r="X14" s="17" t="s">
        <v>22</v>
      </c>
      <c r="Y14" s="18" t="b">
        <f t="shared" si="5"/>
        <v>1</v>
      </c>
      <c r="Z14" s="20" t="b">
        <f t="shared" si="6"/>
        <v>0</v>
      </c>
      <c r="AA14" s="18" t="str">
        <f t="shared" si="7"/>
        <v/>
      </c>
      <c r="AB14" s="19" t="s">
        <v>61</v>
      </c>
      <c r="AD14" s="17">
        <v>9000</v>
      </c>
      <c r="AE14" s="17" t="s">
        <v>62</v>
      </c>
      <c r="AF14" s="18" t="b">
        <f t="shared" si="8"/>
        <v>0</v>
      </c>
      <c r="AG14" s="18" t="b">
        <f t="shared" si="9"/>
        <v>0</v>
      </c>
      <c r="AH14" s="18" t="str">
        <f t="shared" si="10"/>
        <v/>
      </c>
    </row>
    <row r="15" spans="1:41" ht="409.6">
      <c r="A15" s="23">
        <v>13</v>
      </c>
      <c r="B15" s="15" t="s">
        <v>63</v>
      </c>
      <c r="C15" s="16" t="s">
        <v>64</v>
      </c>
      <c r="D15" s="17" t="s">
        <v>52</v>
      </c>
      <c r="E15" s="17">
        <v>2</v>
      </c>
      <c r="F15" s="18" t="b">
        <f t="shared" si="0"/>
        <v>1</v>
      </c>
      <c r="G15" s="17">
        <v>5</v>
      </c>
      <c r="H15" s="17" t="s">
        <v>22</v>
      </c>
      <c r="I15" s="18" t="e">
        <f t="shared" si="1"/>
        <v>#VALUE!</v>
      </c>
      <c r="J15" s="17">
        <v>90</v>
      </c>
      <c r="K15" s="17">
        <v>0.9</v>
      </c>
      <c r="L15" s="18" t="b">
        <f t="shared" si="2"/>
        <v>1</v>
      </c>
      <c r="N15" s="33" t="s">
        <v>65</v>
      </c>
      <c r="P15" s="17" t="s">
        <v>22</v>
      </c>
      <c r="Q15" s="17" t="s">
        <v>22</v>
      </c>
      <c r="R15" s="18" t="b">
        <f t="shared" si="3"/>
        <v>1</v>
      </c>
      <c r="S15" s="17" t="s">
        <v>22</v>
      </c>
      <c r="T15" s="17" t="s">
        <v>22</v>
      </c>
      <c r="U15" s="18" t="b">
        <f t="shared" si="4"/>
        <v>1</v>
      </c>
      <c r="V15" s="17">
        <v>18</v>
      </c>
      <c r="W15" s="17" t="s">
        <v>22</v>
      </c>
      <c r="X15" s="17">
        <v>18</v>
      </c>
      <c r="Y15" s="18" t="b">
        <f t="shared" si="5"/>
        <v>1</v>
      </c>
      <c r="Z15" s="20" t="b">
        <f t="shared" si="6"/>
        <v>1</v>
      </c>
      <c r="AA15" s="18" t="str">
        <f t="shared" si="7"/>
        <v>OK</v>
      </c>
      <c r="AB15" s="19"/>
      <c r="AD15" s="17">
        <v>1600</v>
      </c>
      <c r="AE15" s="17" t="s">
        <v>66</v>
      </c>
      <c r="AF15" s="18" t="b">
        <f t="shared" si="8"/>
        <v>1</v>
      </c>
      <c r="AG15" s="18" t="b">
        <f t="shared" si="9"/>
        <v>1</v>
      </c>
      <c r="AH15" s="18" t="str">
        <f t="shared" si="10"/>
        <v>OK</v>
      </c>
    </row>
    <row r="16" spans="1:41" ht="55.8">
      <c r="A16" s="23">
        <v>14</v>
      </c>
      <c r="B16" s="15" t="s">
        <v>67</v>
      </c>
      <c r="C16" s="16" t="s">
        <v>68</v>
      </c>
      <c r="D16" s="17" t="s">
        <v>52</v>
      </c>
      <c r="E16" s="17">
        <v>2</v>
      </c>
      <c r="F16" s="18" t="b">
        <f t="shared" si="0"/>
        <v>1</v>
      </c>
      <c r="G16" s="17">
        <v>5</v>
      </c>
      <c r="H16" s="17">
        <v>0.05</v>
      </c>
      <c r="I16" s="18" t="b">
        <f t="shared" si="1"/>
        <v>1</v>
      </c>
      <c r="J16" s="17">
        <v>85</v>
      </c>
      <c r="K16" s="17">
        <v>0.85</v>
      </c>
      <c r="L16" s="18" t="b">
        <f t="shared" si="2"/>
        <v>1</v>
      </c>
      <c r="M16" s="18" t="s">
        <v>23</v>
      </c>
      <c r="N16" s="24" t="s">
        <v>69</v>
      </c>
      <c r="P16" s="17">
        <v>2</v>
      </c>
      <c r="Q16" s="17">
        <v>2</v>
      </c>
      <c r="R16" s="18" t="b">
        <f t="shared" si="3"/>
        <v>1</v>
      </c>
      <c r="S16" s="17">
        <v>5.6</v>
      </c>
      <c r="T16" s="17">
        <v>5.6</v>
      </c>
      <c r="U16" s="18" t="b">
        <f t="shared" si="4"/>
        <v>1</v>
      </c>
      <c r="V16" s="17">
        <v>20</v>
      </c>
      <c r="W16" s="17" t="s">
        <v>22</v>
      </c>
      <c r="X16" s="17" t="s">
        <v>22</v>
      </c>
      <c r="Y16" s="18" t="b">
        <f t="shared" si="5"/>
        <v>0</v>
      </c>
      <c r="Z16" s="20" t="b">
        <f t="shared" si="6"/>
        <v>0</v>
      </c>
      <c r="AA16" s="18" t="str">
        <f t="shared" si="7"/>
        <v/>
      </c>
      <c r="AB16" s="19"/>
      <c r="AD16" s="17">
        <v>500</v>
      </c>
      <c r="AE16" s="17">
        <v>500</v>
      </c>
      <c r="AF16" s="18" t="b">
        <f t="shared" si="8"/>
        <v>1</v>
      </c>
      <c r="AG16" s="18" t="b">
        <f t="shared" si="9"/>
        <v>0</v>
      </c>
      <c r="AH16" s="18" t="str">
        <f t="shared" si="10"/>
        <v/>
      </c>
    </row>
    <row r="17" spans="1:41" ht="124.8">
      <c r="A17" s="23">
        <v>15</v>
      </c>
      <c r="B17" s="15" t="s">
        <v>70</v>
      </c>
      <c r="C17" s="16" t="s">
        <v>71</v>
      </c>
      <c r="D17" s="17"/>
      <c r="E17" s="17">
        <v>2</v>
      </c>
      <c r="F17" s="18" t="b">
        <f t="shared" si="0"/>
        <v>0</v>
      </c>
      <c r="G17" s="17" t="s">
        <v>22</v>
      </c>
      <c r="H17" s="17">
        <v>0.05</v>
      </c>
      <c r="I17" s="18" t="b">
        <f t="shared" si="1"/>
        <v>0</v>
      </c>
      <c r="J17" s="17" t="s">
        <v>22</v>
      </c>
      <c r="K17" s="17" t="s">
        <v>22</v>
      </c>
      <c r="L17" s="18" t="b">
        <f t="shared" si="2"/>
        <v>1</v>
      </c>
      <c r="N17" s="33" t="s">
        <v>72</v>
      </c>
      <c r="P17" s="17" t="s">
        <v>22</v>
      </c>
      <c r="Q17" s="17" t="s">
        <v>22</v>
      </c>
      <c r="R17" s="18" t="b">
        <f t="shared" si="3"/>
        <v>1</v>
      </c>
      <c r="S17" s="17" t="s">
        <v>22</v>
      </c>
      <c r="T17" s="17" t="s">
        <v>22</v>
      </c>
      <c r="U17" s="18" t="b">
        <f t="shared" si="4"/>
        <v>1</v>
      </c>
      <c r="V17" s="17" t="s">
        <v>22</v>
      </c>
      <c r="W17" s="17" t="s">
        <v>22</v>
      </c>
      <c r="X17" s="17" t="s">
        <v>22</v>
      </c>
      <c r="Y17" s="18" t="b">
        <f t="shared" si="5"/>
        <v>1</v>
      </c>
      <c r="Z17" s="20" t="b">
        <f t="shared" si="6"/>
        <v>1</v>
      </c>
      <c r="AA17" s="18" t="str">
        <f t="shared" si="7"/>
        <v>OK</v>
      </c>
      <c r="AB17" s="19"/>
      <c r="AD17" s="17">
        <v>20</v>
      </c>
      <c r="AE17" s="17" t="s">
        <v>73</v>
      </c>
      <c r="AF17" s="18" t="b">
        <f t="shared" si="8"/>
        <v>1</v>
      </c>
      <c r="AG17" s="18" t="b">
        <f t="shared" si="9"/>
        <v>1</v>
      </c>
      <c r="AH17" s="18" t="str">
        <f t="shared" si="10"/>
        <v>OK</v>
      </c>
    </row>
    <row r="18" spans="1:41" ht="97.2">
      <c r="A18" s="23">
        <v>16</v>
      </c>
      <c r="B18" s="15" t="s">
        <v>74</v>
      </c>
      <c r="C18" s="16" t="s">
        <v>75</v>
      </c>
      <c r="D18" s="17"/>
      <c r="E18" s="17" t="s">
        <v>22</v>
      </c>
      <c r="F18" s="18" t="b">
        <f t="shared" si="0"/>
        <v>1</v>
      </c>
      <c r="G18" s="17">
        <v>5</v>
      </c>
      <c r="H18" s="17">
        <v>0.05</v>
      </c>
      <c r="I18" s="18" t="b">
        <f t="shared" si="1"/>
        <v>1</v>
      </c>
      <c r="J18" s="17">
        <v>80</v>
      </c>
      <c r="K18" s="17">
        <v>0.8</v>
      </c>
      <c r="L18" s="18" t="b">
        <f t="shared" si="2"/>
        <v>1</v>
      </c>
      <c r="M18" s="18" t="s">
        <v>23</v>
      </c>
      <c r="P18" s="17">
        <v>0.3</v>
      </c>
      <c r="Q18" s="17">
        <v>0.3</v>
      </c>
      <c r="R18" s="18" t="b">
        <f t="shared" si="3"/>
        <v>1</v>
      </c>
      <c r="S18" s="17">
        <v>1</v>
      </c>
      <c r="T18" s="17">
        <v>1</v>
      </c>
      <c r="U18" s="18" t="b">
        <f t="shared" si="4"/>
        <v>1</v>
      </c>
      <c r="V18" s="17">
        <v>30</v>
      </c>
      <c r="W18" s="17" t="s">
        <v>22</v>
      </c>
      <c r="X18" s="17">
        <v>30</v>
      </c>
      <c r="Y18" s="18" t="b">
        <f t="shared" si="5"/>
        <v>1</v>
      </c>
      <c r="Z18" s="20" t="b">
        <f t="shared" si="6"/>
        <v>1</v>
      </c>
      <c r="AA18" s="18" t="str">
        <f t="shared" si="7"/>
        <v>OK</v>
      </c>
      <c r="AB18" s="19"/>
      <c r="AD18" s="17">
        <v>600</v>
      </c>
      <c r="AE18" s="17">
        <v>140</v>
      </c>
      <c r="AF18" s="18" t="b">
        <f t="shared" si="8"/>
        <v>0</v>
      </c>
      <c r="AG18" s="18" t="b">
        <f t="shared" si="9"/>
        <v>0</v>
      </c>
      <c r="AH18" s="18" t="str">
        <f t="shared" si="10"/>
        <v/>
      </c>
    </row>
    <row r="19" spans="1:41" ht="69.599999999999994">
      <c r="A19" s="23">
        <v>17</v>
      </c>
      <c r="B19" s="15" t="s">
        <v>76</v>
      </c>
      <c r="C19" s="16" t="s">
        <v>77</v>
      </c>
      <c r="D19" s="17" t="s">
        <v>78</v>
      </c>
      <c r="E19" s="17">
        <v>1</v>
      </c>
      <c r="F19" s="18" t="b">
        <f t="shared" si="0"/>
        <v>1</v>
      </c>
      <c r="G19" s="17">
        <v>2.5</v>
      </c>
      <c r="H19" s="17">
        <v>2.5000000000000001E-2</v>
      </c>
      <c r="I19" s="18" t="b">
        <f t="shared" si="1"/>
        <v>1</v>
      </c>
      <c r="J19" s="17" t="s">
        <v>22</v>
      </c>
      <c r="K19" s="17" t="s">
        <v>22</v>
      </c>
      <c r="L19" s="18" t="b">
        <f t="shared" si="2"/>
        <v>1</v>
      </c>
      <c r="M19" s="18" t="s">
        <v>23</v>
      </c>
      <c r="P19" s="17" t="s">
        <v>22</v>
      </c>
      <c r="Q19" s="17" t="s">
        <v>22</v>
      </c>
      <c r="R19" s="18" t="b">
        <f t="shared" si="3"/>
        <v>1</v>
      </c>
      <c r="S19" s="17" t="s">
        <v>22</v>
      </c>
      <c r="T19" s="17" t="s">
        <v>22</v>
      </c>
      <c r="U19" s="18" t="b">
        <f t="shared" si="4"/>
        <v>1</v>
      </c>
      <c r="V19" s="17" t="s">
        <v>22</v>
      </c>
      <c r="W19" s="17" t="s">
        <v>22</v>
      </c>
      <c r="X19" s="17" t="s">
        <v>22</v>
      </c>
      <c r="Y19" s="18" t="b">
        <f t="shared" si="5"/>
        <v>1</v>
      </c>
      <c r="Z19" s="20" t="b">
        <f t="shared" si="6"/>
        <v>1</v>
      </c>
      <c r="AA19" s="18" t="str">
        <f t="shared" si="7"/>
        <v>OK</v>
      </c>
      <c r="AB19" s="19"/>
      <c r="AD19" s="17" t="s">
        <v>22</v>
      </c>
      <c r="AE19" s="17" t="s">
        <v>22</v>
      </c>
      <c r="AF19" s="18" t="b">
        <f t="shared" si="8"/>
        <v>1</v>
      </c>
      <c r="AG19" s="18" t="b">
        <f t="shared" si="9"/>
        <v>1</v>
      </c>
      <c r="AH19" s="18" t="str">
        <f t="shared" si="10"/>
        <v>OK</v>
      </c>
    </row>
    <row r="20" spans="1:41" ht="55.8">
      <c r="A20" s="23">
        <v>18</v>
      </c>
      <c r="B20" s="15" t="s">
        <v>79</v>
      </c>
      <c r="C20" s="16" t="s">
        <v>80</v>
      </c>
      <c r="D20" s="17" t="s">
        <v>52</v>
      </c>
      <c r="E20" s="17">
        <v>2</v>
      </c>
      <c r="F20" s="18" t="b">
        <f t="shared" si="0"/>
        <v>1</v>
      </c>
      <c r="G20" s="17">
        <v>5</v>
      </c>
      <c r="H20" s="17">
        <v>0.05</v>
      </c>
      <c r="I20" s="18" t="b">
        <f t="shared" si="1"/>
        <v>1</v>
      </c>
      <c r="J20" s="17">
        <v>80</v>
      </c>
      <c r="K20" s="17">
        <v>0.8</v>
      </c>
      <c r="L20" s="18" t="b">
        <f t="shared" si="2"/>
        <v>1</v>
      </c>
      <c r="M20" s="18" t="s">
        <v>23</v>
      </c>
      <c r="P20" s="17">
        <v>150</v>
      </c>
      <c r="Q20" s="17">
        <v>150</v>
      </c>
      <c r="R20" s="18" t="b">
        <f t="shared" si="3"/>
        <v>1</v>
      </c>
      <c r="S20" s="17">
        <v>234</v>
      </c>
      <c r="T20" s="17">
        <v>234</v>
      </c>
      <c r="U20" s="18" t="b">
        <f t="shared" si="4"/>
        <v>1</v>
      </c>
      <c r="V20" s="17" t="s">
        <v>22</v>
      </c>
      <c r="W20" s="17" t="s">
        <v>22</v>
      </c>
      <c r="X20" s="17" t="s">
        <v>22</v>
      </c>
      <c r="Y20" s="18" t="b">
        <f t="shared" si="5"/>
        <v>1</v>
      </c>
      <c r="Z20" s="20" t="b">
        <f t="shared" si="6"/>
        <v>1</v>
      </c>
      <c r="AA20" s="18" t="str">
        <f t="shared" si="7"/>
        <v>OK</v>
      </c>
      <c r="AB20" s="19"/>
      <c r="AD20" s="17">
        <v>78</v>
      </c>
      <c r="AE20" s="17">
        <v>78</v>
      </c>
      <c r="AF20" s="18" t="b">
        <f t="shared" si="8"/>
        <v>1</v>
      </c>
      <c r="AG20" s="18" t="b">
        <f t="shared" si="9"/>
        <v>1</v>
      </c>
      <c r="AH20" s="18" t="str">
        <f t="shared" si="10"/>
        <v>OK</v>
      </c>
    </row>
    <row r="21" spans="1:41" ht="345.6">
      <c r="A21" s="23">
        <v>19</v>
      </c>
      <c r="B21" s="15" t="s">
        <v>81</v>
      </c>
      <c r="C21" s="16" t="s">
        <v>82</v>
      </c>
      <c r="D21" s="17"/>
      <c r="E21" s="17" t="s">
        <v>22</v>
      </c>
      <c r="F21" s="18" t="b">
        <f t="shared" si="0"/>
        <v>1</v>
      </c>
      <c r="G21" s="17">
        <v>5</v>
      </c>
      <c r="H21" s="17">
        <v>0.05</v>
      </c>
      <c r="I21" s="18" t="b">
        <f t="shared" si="1"/>
        <v>1</v>
      </c>
      <c r="J21" s="17">
        <v>80</v>
      </c>
      <c r="K21" s="17">
        <v>0.8</v>
      </c>
      <c r="L21" s="18" t="b">
        <f t="shared" si="2"/>
        <v>1</v>
      </c>
      <c r="M21" s="18" t="s">
        <v>23</v>
      </c>
      <c r="P21" s="17">
        <v>0.3</v>
      </c>
      <c r="Q21" s="17">
        <v>0.3</v>
      </c>
      <c r="R21" s="18" t="b">
        <f t="shared" si="3"/>
        <v>1</v>
      </c>
      <c r="S21" s="17" t="s">
        <v>22</v>
      </c>
      <c r="T21" s="17" t="s">
        <v>22</v>
      </c>
      <c r="U21" s="18" t="b">
        <f t="shared" si="4"/>
        <v>1</v>
      </c>
      <c r="V21" s="17" t="s">
        <v>22</v>
      </c>
      <c r="W21" s="17" t="s">
        <v>22</v>
      </c>
      <c r="X21" s="17">
        <v>30</v>
      </c>
      <c r="Y21" s="18" t="b">
        <f t="shared" si="5"/>
        <v>1</v>
      </c>
      <c r="Z21" s="20" t="b">
        <f t="shared" si="6"/>
        <v>1</v>
      </c>
      <c r="AA21" s="18" t="str">
        <f t="shared" si="7"/>
        <v>OK</v>
      </c>
      <c r="AB21" s="19"/>
      <c r="AD21" s="17">
        <v>264</v>
      </c>
      <c r="AE21" s="17" t="s">
        <v>22</v>
      </c>
      <c r="AF21" s="18" t="b">
        <f t="shared" si="8"/>
        <v>0</v>
      </c>
      <c r="AG21" s="18" t="b">
        <f t="shared" si="9"/>
        <v>0</v>
      </c>
      <c r="AH21" s="18" t="str">
        <f t="shared" si="10"/>
        <v/>
      </c>
    </row>
    <row r="22" spans="1:41" ht="152.4">
      <c r="A22" s="23">
        <v>20</v>
      </c>
      <c r="B22" s="15" t="s">
        <v>83</v>
      </c>
      <c r="C22" s="16" t="s">
        <v>84</v>
      </c>
      <c r="D22" s="17"/>
      <c r="E22" s="17" t="s">
        <v>22</v>
      </c>
      <c r="F22" s="18" t="b">
        <f t="shared" si="0"/>
        <v>1</v>
      </c>
      <c r="G22" s="17">
        <v>5</v>
      </c>
      <c r="H22" s="17">
        <v>0.05</v>
      </c>
      <c r="I22" s="18" t="b">
        <f t="shared" si="1"/>
        <v>1</v>
      </c>
      <c r="J22" s="17">
        <v>80</v>
      </c>
      <c r="K22" s="17">
        <v>0.8</v>
      </c>
      <c r="L22" s="18" t="b">
        <f t="shared" si="2"/>
        <v>1</v>
      </c>
      <c r="M22" s="18" t="s">
        <v>23</v>
      </c>
      <c r="P22" s="17">
        <v>0.3</v>
      </c>
      <c r="Q22" s="17">
        <v>0.3</v>
      </c>
      <c r="R22" s="18" t="b">
        <f t="shared" si="3"/>
        <v>1</v>
      </c>
      <c r="S22" s="17" t="s">
        <v>22</v>
      </c>
      <c r="T22" s="17" t="s">
        <v>22</v>
      </c>
      <c r="U22" s="18" t="b">
        <f t="shared" si="4"/>
        <v>1</v>
      </c>
      <c r="V22" s="17">
        <v>20</v>
      </c>
      <c r="W22" s="17" t="s">
        <v>22</v>
      </c>
      <c r="X22" s="17">
        <v>20</v>
      </c>
      <c r="Y22" s="18" t="b">
        <f t="shared" si="5"/>
        <v>1</v>
      </c>
      <c r="Z22" s="20" t="b">
        <f t="shared" si="6"/>
        <v>1</v>
      </c>
      <c r="AA22" s="18" t="str">
        <f t="shared" si="7"/>
        <v>OK</v>
      </c>
      <c r="AB22" s="19"/>
      <c r="AD22" s="17">
        <v>30</v>
      </c>
      <c r="AE22" s="17" t="s">
        <v>85</v>
      </c>
      <c r="AF22" s="18" t="b">
        <f t="shared" si="8"/>
        <v>1</v>
      </c>
      <c r="AG22" s="18" t="b">
        <f t="shared" si="9"/>
        <v>1</v>
      </c>
      <c r="AH22" s="18" t="str">
        <f t="shared" si="10"/>
        <v>OK</v>
      </c>
    </row>
    <row r="23" spans="1:41" ht="111">
      <c r="A23" s="23">
        <v>21</v>
      </c>
      <c r="B23" s="15" t="s">
        <v>86</v>
      </c>
      <c r="C23" s="16" t="s">
        <v>87</v>
      </c>
      <c r="D23" s="17"/>
      <c r="E23" s="17" t="s">
        <v>22</v>
      </c>
      <c r="F23" s="18" t="b">
        <f t="shared" si="0"/>
        <v>1</v>
      </c>
      <c r="G23" s="17">
        <v>5</v>
      </c>
      <c r="H23" s="17">
        <v>0.05</v>
      </c>
      <c r="I23" s="18" t="b">
        <f t="shared" si="1"/>
        <v>1</v>
      </c>
      <c r="J23" s="17">
        <v>90</v>
      </c>
      <c r="K23" s="17">
        <v>0.9</v>
      </c>
      <c r="L23" s="18" t="b">
        <f t="shared" si="2"/>
        <v>1</v>
      </c>
      <c r="M23" s="18" t="s">
        <v>23</v>
      </c>
      <c r="P23" s="17">
        <v>1.5</v>
      </c>
      <c r="Q23" s="17">
        <v>2</v>
      </c>
      <c r="R23" s="18" t="b">
        <f t="shared" si="3"/>
        <v>0</v>
      </c>
      <c r="S23" s="17">
        <v>1.41</v>
      </c>
      <c r="T23" s="17">
        <v>1.41</v>
      </c>
      <c r="U23" s="18" t="b">
        <f t="shared" si="4"/>
        <v>1</v>
      </c>
      <c r="V23" s="17">
        <v>25</v>
      </c>
      <c r="W23" s="17">
        <v>25</v>
      </c>
      <c r="X23" s="17" t="s">
        <v>22</v>
      </c>
      <c r="Y23" s="18" t="b">
        <f t="shared" si="5"/>
        <v>1</v>
      </c>
      <c r="Z23" s="20" t="b">
        <f t="shared" si="6"/>
        <v>0</v>
      </c>
      <c r="AA23" s="18" t="str">
        <f t="shared" si="7"/>
        <v/>
      </c>
      <c r="AB23" s="19"/>
      <c r="AD23" s="17">
        <v>60</v>
      </c>
      <c r="AE23" s="17" t="s">
        <v>88</v>
      </c>
      <c r="AF23" s="18" t="b">
        <f t="shared" si="8"/>
        <v>1</v>
      </c>
      <c r="AG23" s="18" t="b">
        <f t="shared" si="9"/>
        <v>0</v>
      </c>
      <c r="AH23" s="18" t="str">
        <f t="shared" si="10"/>
        <v/>
      </c>
    </row>
    <row r="24" spans="1:41" ht="152.4">
      <c r="A24" s="23">
        <v>22</v>
      </c>
      <c r="B24" s="15" t="s">
        <v>89</v>
      </c>
      <c r="C24" s="16" t="s">
        <v>90</v>
      </c>
      <c r="D24" s="17" t="s">
        <v>52</v>
      </c>
      <c r="E24" s="17">
        <v>2</v>
      </c>
      <c r="F24" s="18" t="b">
        <f t="shared" si="0"/>
        <v>1</v>
      </c>
      <c r="G24" s="17">
        <v>5</v>
      </c>
      <c r="H24" s="17">
        <v>0.05</v>
      </c>
      <c r="I24" s="18" t="b">
        <f t="shared" si="1"/>
        <v>1</v>
      </c>
      <c r="J24" s="17">
        <v>90</v>
      </c>
      <c r="K24" s="17">
        <v>0.9</v>
      </c>
      <c r="L24" s="18" t="b">
        <f t="shared" si="2"/>
        <v>1</v>
      </c>
      <c r="M24" s="18" t="s">
        <v>23</v>
      </c>
      <c r="N24" s="24" t="s">
        <v>91</v>
      </c>
      <c r="P24" s="17">
        <v>1</v>
      </c>
      <c r="Q24" s="17">
        <v>0.01</v>
      </c>
      <c r="R24" s="18" t="b">
        <f>ISNUMBER(SEARCH(P24,Q24))</f>
        <v>1</v>
      </c>
      <c r="S24" s="17">
        <v>1.3</v>
      </c>
      <c r="T24" s="17">
        <v>1.2999999999999999E-2</v>
      </c>
      <c r="U24" s="18" t="b">
        <f t="shared" si="4"/>
        <v>0</v>
      </c>
      <c r="V24" s="17" t="s">
        <v>22</v>
      </c>
      <c r="W24" s="17" t="s">
        <v>22</v>
      </c>
      <c r="X24" s="17" t="s">
        <v>22</v>
      </c>
      <c r="Y24" s="18" t="b">
        <f t="shared" si="5"/>
        <v>1</v>
      </c>
      <c r="Z24" s="20" t="b">
        <f t="shared" si="6"/>
        <v>0</v>
      </c>
      <c r="AA24" s="18" t="s">
        <v>23</v>
      </c>
      <c r="AB24" s="34" t="s">
        <v>92</v>
      </c>
      <c r="AD24" s="17">
        <v>40</v>
      </c>
      <c r="AE24" s="17" t="s">
        <v>93</v>
      </c>
      <c r="AF24" s="18" t="b">
        <f t="shared" si="8"/>
        <v>0</v>
      </c>
      <c r="AG24" s="18" t="b">
        <f t="shared" si="9"/>
        <v>0</v>
      </c>
      <c r="AH24" s="18" t="s">
        <v>23</v>
      </c>
    </row>
    <row r="25" spans="1:41" ht="180">
      <c r="A25" s="23">
        <v>23</v>
      </c>
      <c r="B25" s="15" t="s">
        <v>94</v>
      </c>
      <c r="C25" s="16" t="s">
        <v>95</v>
      </c>
      <c r="D25" s="17"/>
      <c r="E25" s="17" t="s">
        <v>22</v>
      </c>
      <c r="F25" s="18" t="b">
        <f t="shared" si="0"/>
        <v>1</v>
      </c>
      <c r="G25" s="17">
        <v>5</v>
      </c>
      <c r="H25" s="17">
        <v>0.05</v>
      </c>
      <c r="I25" s="18" t="b">
        <f t="shared" si="1"/>
        <v>1</v>
      </c>
      <c r="J25" s="17">
        <v>90</v>
      </c>
      <c r="K25" s="17">
        <v>0.9</v>
      </c>
      <c r="L25" s="18" t="b">
        <f t="shared" si="2"/>
        <v>1</v>
      </c>
      <c r="M25" s="18" t="s">
        <v>23</v>
      </c>
      <c r="P25" s="17">
        <v>7</v>
      </c>
      <c r="Q25" s="17">
        <v>7</v>
      </c>
      <c r="R25" s="18" t="b">
        <f t="shared" si="3"/>
        <v>1</v>
      </c>
      <c r="S25" s="17">
        <v>4.0999999999999996</v>
      </c>
      <c r="T25" s="17">
        <v>0.73</v>
      </c>
      <c r="U25" s="18" t="b">
        <f t="shared" si="4"/>
        <v>0</v>
      </c>
      <c r="V25" s="17">
        <v>10</v>
      </c>
      <c r="W25" s="17">
        <v>10</v>
      </c>
      <c r="X25" s="17" t="s">
        <v>22</v>
      </c>
      <c r="Y25" s="18" t="b">
        <f t="shared" si="5"/>
        <v>1</v>
      </c>
      <c r="Z25" s="20" t="b">
        <f t="shared" si="6"/>
        <v>0</v>
      </c>
      <c r="AA25" s="18" t="str">
        <f t="shared" si="7"/>
        <v/>
      </c>
      <c r="AB25" s="19" t="s">
        <v>96</v>
      </c>
      <c r="AD25" s="17">
        <v>90</v>
      </c>
      <c r="AE25" s="17">
        <v>90</v>
      </c>
      <c r="AF25" s="18" t="b">
        <f t="shared" si="8"/>
        <v>1</v>
      </c>
      <c r="AG25" s="18" t="b">
        <f t="shared" si="9"/>
        <v>0</v>
      </c>
      <c r="AH25" s="18" t="str">
        <f t="shared" ref="AH25:AH88" si="11">IF(AG25=TRUE,"OK","")</f>
        <v/>
      </c>
    </row>
    <row r="26" spans="1:41" ht="97.2">
      <c r="A26" s="23">
        <v>24</v>
      </c>
      <c r="B26" s="15" t="s">
        <v>97</v>
      </c>
      <c r="C26" s="16" t="s">
        <v>98</v>
      </c>
      <c r="D26" s="17" t="s">
        <v>52</v>
      </c>
      <c r="E26" s="17">
        <v>2</v>
      </c>
      <c r="F26" s="18" t="b">
        <f t="shared" si="0"/>
        <v>1</v>
      </c>
      <c r="G26" s="17">
        <v>5</v>
      </c>
      <c r="H26" s="17">
        <v>0.05</v>
      </c>
      <c r="I26" s="18" t="b">
        <f t="shared" si="1"/>
        <v>1</v>
      </c>
      <c r="J26" s="17">
        <v>80</v>
      </c>
      <c r="K26" s="17">
        <v>0.8</v>
      </c>
      <c r="L26" s="18" t="b">
        <f t="shared" si="2"/>
        <v>1</v>
      </c>
      <c r="M26" s="18" t="s">
        <v>23</v>
      </c>
      <c r="P26" s="17">
        <v>5</v>
      </c>
      <c r="Q26" s="17" t="s">
        <v>22</v>
      </c>
      <c r="R26" s="18" t="b">
        <f t="shared" si="3"/>
        <v>0</v>
      </c>
      <c r="S26" s="17">
        <v>9.5</v>
      </c>
      <c r="T26" s="17">
        <v>9.5</v>
      </c>
      <c r="U26" s="18" t="b">
        <f t="shared" si="4"/>
        <v>1</v>
      </c>
      <c r="V26" s="17" t="s">
        <v>22</v>
      </c>
      <c r="W26" s="17" t="s">
        <v>22</v>
      </c>
      <c r="X26" s="17" t="s">
        <v>22</v>
      </c>
      <c r="Y26" s="18" t="b">
        <f t="shared" si="5"/>
        <v>1</v>
      </c>
      <c r="Z26" s="20" t="b">
        <f t="shared" si="6"/>
        <v>0</v>
      </c>
      <c r="AA26" s="18" t="str">
        <f t="shared" si="7"/>
        <v/>
      </c>
      <c r="AB26" s="19" t="s">
        <v>99</v>
      </c>
      <c r="AD26" s="17">
        <v>25</v>
      </c>
      <c r="AE26" s="17">
        <v>25</v>
      </c>
      <c r="AF26" s="18" t="b">
        <f t="shared" si="8"/>
        <v>1</v>
      </c>
      <c r="AG26" s="18" t="b">
        <f t="shared" si="9"/>
        <v>0</v>
      </c>
      <c r="AH26" s="18" t="str">
        <f t="shared" si="11"/>
        <v/>
      </c>
    </row>
    <row r="27" spans="1:41" ht="235.2">
      <c r="A27" s="23">
        <v>25</v>
      </c>
      <c r="B27" s="15" t="s">
        <v>100</v>
      </c>
      <c r="C27" s="16" t="s">
        <v>101</v>
      </c>
      <c r="D27" s="17"/>
      <c r="E27" s="17" t="s">
        <v>22</v>
      </c>
      <c r="F27" s="18" t="b">
        <f t="shared" si="0"/>
        <v>1</v>
      </c>
      <c r="G27" s="17">
        <v>5</v>
      </c>
      <c r="H27" s="17">
        <v>0.05</v>
      </c>
      <c r="I27" s="18" t="b">
        <f t="shared" si="1"/>
        <v>1</v>
      </c>
      <c r="J27" s="17">
        <v>80</v>
      </c>
      <c r="K27" s="17">
        <v>0.8</v>
      </c>
      <c r="L27" s="18" t="b">
        <f t="shared" si="2"/>
        <v>1</v>
      </c>
      <c r="M27" s="18" t="s">
        <v>23</v>
      </c>
      <c r="P27" s="17">
        <v>0.4</v>
      </c>
      <c r="Q27" s="17">
        <v>0.4</v>
      </c>
      <c r="R27" s="18" t="b">
        <f t="shared" si="3"/>
        <v>1</v>
      </c>
      <c r="S27" s="17">
        <v>0.5</v>
      </c>
      <c r="T27" s="17">
        <v>0.5</v>
      </c>
      <c r="U27" s="18" t="b">
        <f t="shared" si="4"/>
        <v>1</v>
      </c>
      <c r="V27" s="17" t="s">
        <v>22</v>
      </c>
      <c r="W27" s="17" t="s">
        <v>22</v>
      </c>
      <c r="X27" s="17" t="s">
        <v>22</v>
      </c>
      <c r="Y27" s="18" t="b">
        <f t="shared" si="5"/>
        <v>1</v>
      </c>
      <c r="Z27" s="20" t="b">
        <f t="shared" si="6"/>
        <v>1</v>
      </c>
      <c r="AA27" s="18" t="str">
        <f t="shared" si="7"/>
        <v>OK</v>
      </c>
      <c r="AB27" s="19"/>
      <c r="AD27" s="17" t="s">
        <v>22</v>
      </c>
      <c r="AE27" s="17" t="s">
        <v>22</v>
      </c>
      <c r="AF27" s="18" t="b">
        <f t="shared" si="8"/>
        <v>1</v>
      </c>
      <c r="AG27" s="18" t="b">
        <f t="shared" si="9"/>
        <v>1</v>
      </c>
      <c r="AH27" s="18" t="str">
        <f t="shared" si="11"/>
        <v>OK</v>
      </c>
    </row>
    <row r="28" spans="1:41" ht="124.8">
      <c r="A28" s="23">
        <v>26</v>
      </c>
      <c r="B28" s="15" t="s">
        <v>102</v>
      </c>
      <c r="C28" s="16" t="s">
        <v>103</v>
      </c>
      <c r="D28" s="17"/>
      <c r="E28" s="17">
        <v>2</v>
      </c>
      <c r="F28" s="18" t="b">
        <f t="shared" si="0"/>
        <v>0</v>
      </c>
      <c r="G28" s="17">
        <v>5</v>
      </c>
      <c r="H28" s="17">
        <v>0.05</v>
      </c>
      <c r="I28" s="18" t="b">
        <f t="shared" si="1"/>
        <v>1</v>
      </c>
      <c r="J28" s="17">
        <v>80</v>
      </c>
      <c r="K28" s="17">
        <v>0.8</v>
      </c>
      <c r="L28" s="18" t="b">
        <f t="shared" si="2"/>
        <v>1</v>
      </c>
      <c r="M28" s="18" t="s">
        <v>23</v>
      </c>
      <c r="N28" s="19" t="s">
        <v>104</v>
      </c>
      <c r="P28" s="17">
        <v>5</v>
      </c>
      <c r="Q28" s="17" t="s">
        <v>105</v>
      </c>
      <c r="R28" s="18" t="b">
        <f t="shared" si="3"/>
        <v>0</v>
      </c>
      <c r="S28" s="17" t="s">
        <v>22</v>
      </c>
      <c r="T28" s="17" t="s">
        <v>22</v>
      </c>
      <c r="U28" s="18" t="b">
        <f t="shared" si="4"/>
        <v>1</v>
      </c>
      <c r="V28" s="17">
        <v>15</v>
      </c>
      <c r="W28" s="17" t="s">
        <v>22</v>
      </c>
      <c r="X28" s="17" t="s">
        <v>22</v>
      </c>
      <c r="Y28" s="18" t="b">
        <f t="shared" si="5"/>
        <v>0</v>
      </c>
      <c r="Z28" s="20" t="b">
        <f t="shared" si="6"/>
        <v>0</v>
      </c>
      <c r="AA28" s="18" t="str">
        <f t="shared" si="7"/>
        <v/>
      </c>
      <c r="AB28" s="19" t="s">
        <v>106</v>
      </c>
      <c r="AD28" s="17">
        <v>69</v>
      </c>
      <c r="AE28" s="17">
        <v>60</v>
      </c>
      <c r="AF28" s="18" t="b">
        <f t="shared" si="8"/>
        <v>0</v>
      </c>
      <c r="AG28" s="18" t="b">
        <f t="shared" si="9"/>
        <v>0</v>
      </c>
      <c r="AH28" s="18" t="str">
        <f t="shared" si="11"/>
        <v/>
      </c>
    </row>
    <row r="29" spans="1:41" ht="235.2">
      <c r="A29" s="23">
        <v>27</v>
      </c>
      <c r="B29" s="15" t="s">
        <v>107</v>
      </c>
      <c r="C29" s="16" t="s">
        <v>108</v>
      </c>
      <c r="D29" s="17"/>
      <c r="E29" s="17" t="s">
        <v>22</v>
      </c>
      <c r="F29" s="18" t="b">
        <f t="shared" si="0"/>
        <v>1</v>
      </c>
      <c r="G29" s="17">
        <v>5</v>
      </c>
      <c r="H29" s="17">
        <v>0.05</v>
      </c>
      <c r="I29" s="18" t="b">
        <f t="shared" si="1"/>
        <v>1</v>
      </c>
      <c r="J29" s="17">
        <v>90</v>
      </c>
      <c r="K29" s="17">
        <v>0.9</v>
      </c>
      <c r="L29" s="18" t="b">
        <f t="shared" si="2"/>
        <v>1</v>
      </c>
      <c r="M29" s="18" t="s">
        <v>23</v>
      </c>
      <c r="P29" s="17">
        <v>5</v>
      </c>
      <c r="Q29" s="17" t="s">
        <v>22</v>
      </c>
      <c r="R29" s="18" t="b">
        <f t="shared" si="3"/>
        <v>0</v>
      </c>
      <c r="S29" s="17">
        <v>10</v>
      </c>
      <c r="T29" s="17" t="s">
        <v>22</v>
      </c>
      <c r="U29" s="18" t="b">
        <f t="shared" si="4"/>
        <v>0</v>
      </c>
      <c r="V29" s="17">
        <v>27</v>
      </c>
      <c r="W29" s="17">
        <v>27</v>
      </c>
      <c r="X29" s="17" t="s">
        <v>22</v>
      </c>
      <c r="Y29" s="18" t="b">
        <f t="shared" si="5"/>
        <v>1</v>
      </c>
      <c r="Z29" s="20" t="b">
        <f t="shared" si="6"/>
        <v>0</v>
      </c>
      <c r="AA29" s="18" t="str">
        <f t="shared" si="7"/>
        <v/>
      </c>
      <c r="AB29" s="19"/>
      <c r="AD29" s="17">
        <v>25</v>
      </c>
      <c r="AE29" s="17">
        <v>18</v>
      </c>
      <c r="AF29" s="18" t="b">
        <f t="shared" si="8"/>
        <v>0</v>
      </c>
      <c r="AG29" s="18" t="b">
        <f t="shared" si="9"/>
        <v>0</v>
      </c>
      <c r="AH29" s="18" t="str">
        <f t="shared" si="11"/>
        <v/>
      </c>
    </row>
    <row r="30" spans="1:41" ht="60.6">
      <c r="A30" s="23">
        <v>28</v>
      </c>
      <c r="B30" s="15" t="s">
        <v>109</v>
      </c>
      <c r="C30" s="16" t="s">
        <v>110</v>
      </c>
      <c r="D30" s="17"/>
      <c r="E30" s="17" t="s">
        <v>22</v>
      </c>
      <c r="F30" s="18" t="b">
        <f t="shared" si="0"/>
        <v>1</v>
      </c>
      <c r="G30" s="17">
        <v>5</v>
      </c>
      <c r="H30" s="17">
        <v>0.05</v>
      </c>
      <c r="I30" s="18" t="b">
        <f t="shared" si="1"/>
        <v>1</v>
      </c>
      <c r="J30" s="17">
        <v>80</v>
      </c>
      <c r="K30" s="17">
        <v>0.8</v>
      </c>
      <c r="L30" s="18" t="b">
        <f t="shared" si="2"/>
        <v>1</v>
      </c>
      <c r="M30" s="18" t="s">
        <v>23</v>
      </c>
      <c r="P30" s="17" t="s">
        <v>22</v>
      </c>
      <c r="Q30" s="17" t="s">
        <v>22</v>
      </c>
      <c r="R30" s="18" t="b">
        <f t="shared" si="3"/>
        <v>1</v>
      </c>
      <c r="S30" s="17">
        <v>1</v>
      </c>
      <c r="T30" s="17">
        <v>1</v>
      </c>
      <c r="U30" s="18" t="b">
        <f t="shared" si="4"/>
        <v>1</v>
      </c>
      <c r="V30" s="17" t="s">
        <v>22</v>
      </c>
      <c r="W30" s="17" t="s">
        <v>22</v>
      </c>
      <c r="X30" s="17" t="s">
        <v>22</v>
      </c>
      <c r="Y30" s="18" t="b">
        <f t="shared" si="5"/>
        <v>1</v>
      </c>
      <c r="Z30" s="20" t="b">
        <f t="shared" si="6"/>
        <v>1</v>
      </c>
      <c r="AA30" s="18" t="str">
        <f t="shared" si="7"/>
        <v>OK</v>
      </c>
      <c r="AB30" s="34" t="s">
        <v>111</v>
      </c>
      <c r="AD30" s="17">
        <v>60</v>
      </c>
      <c r="AE30" s="17">
        <v>100</v>
      </c>
      <c r="AF30" s="18" t="b">
        <f t="shared" si="8"/>
        <v>0</v>
      </c>
      <c r="AG30" s="18" t="b">
        <f t="shared" si="9"/>
        <v>0</v>
      </c>
      <c r="AH30" s="18" t="str">
        <f t="shared" si="11"/>
        <v/>
      </c>
    </row>
    <row r="31" spans="1:41" ht="75.599999999999994">
      <c r="A31" s="23">
        <v>29</v>
      </c>
      <c r="B31" s="15" t="s">
        <v>112</v>
      </c>
      <c r="C31" s="16" t="s">
        <v>113</v>
      </c>
      <c r="D31" s="17"/>
      <c r="E31" s="17" t="s">
        <v>22</v>
      </c>
      <c r="F31" s="18" t="b">
        <f t="shared" si="0"/>
        <v>1</v>
      </c>
      <c r="G31" s="17" t="s">
        <v>22</v>
      </c>
      <c r="H31" s="17" t="s">
        <v>22</v>
      </c>
      <c r="I31" s="18" t="b">
        <f t="shared" si="1"/>
        <v>1</v>
      </c>
      <c r="J31" s="17">
        <v>80</v>
      </c>
      <c r="K31" s="17">
        <v>0.8</v>
      </c>
      <c r="L31" s="18" t="b">
        <f t="shared" si="2"/>
        <v>1</v>
      </c>
      <c r="M31" s="18" t="s">
        <v>23</v>
      </c>
      <c r="P31" s="17">
        <v>20</v>
      </c>
      <c r="Q31" s="17">
        <v>0.2</v>
      </c>
      <c r="R31" s="18" t="b">
        <f t="shared" si="3"/>
        <v>0</v>
      </c>
      <c r="S31" s="17" t="s">
        <v>22</v>
      </c>
      <c r="T31" s="17" t="s">
        <v>22</v>
      </c>
      <c r="U31" s="18" t="b">
        <f t="shared" si="4"/>
        <v>1</v>
      </c>
      <c r="V31" s="17">
        <v>20</v>
      </c>
      <c r="W31" s="17" t="s">
        <v>22</v>
      </c>
      <c r="X31" s="17" t="s">
        <v>22</v>
      </c>
      <c r="Y31" s="18" t="b">
        <f t="shared" si="5"/>
        <v>0</v>
      </c>
      <c r="Z31" s="20" t="b">
        <f t="shared" si="6"/>
        <v>0</v>
      </c>
      <c r="AA31" s="18" t="str">
        <f t="shared" si="7"/>
        <v/>
      </c>
      <c r="AB31" s="19" t="s">
        <v>114</v>
      </c>
      <c r="AD31" s="17">
        <v>36</v>
      </c>
      <c r="AE31" s="17" t="s">
        <v>115</v>
      </c>
      <c r="AF31" s="18" t="b">
        <f t="shared" si="8"/>
        <v>1</v>
      </c>
      <c r="AG31" s="18" t="b">
        <f t="shared" si="9"/>
        <v>0</v>
      </c>
      <c r="AH31" s="18" t="str">
        <f t="shared" si="11"/>
        <v/>
      </c>
    </row>
    <row r="32" spans="1:41" s="29" customFormat="1" ht="55.8">
      <c r="A32" s="25">
        <v>30</v>
      </c>
      <c r="B32" s="26" t="s">
        <v>112</v>
      </c>
      <c r="C32" s="27" t="s">
        <v>113</v>
      </c>
      <c r="D32" s="28"/>
      <c r="E32" s="28" t="s">
        <v>22</v>
      </c>
      <c r="F32" s="29" t="b">
        <f t="shared" si="0"/>
        <v>1</v>
      </c>
      <c r="G32" s="28" t="s">
        <v>22</v>
      </c>
      <c r="H32" s="28" t="s">
        <v>22</v>
      </c>
      <c r="I32" s="29" t="b">
        <f t="shared" si="1"/>
        <v>1</v>
      </c>
      <c r="J32" s="28" t="s">
        <v>22</v>
      </c>
      <c r="K32" s="28">
        <v>0.8</v>
      </c>
      <c r="L32" s="29" t="b">
        <f t="shared" si="2"/>
        <v>0</v>
      </c>
      <c r="N32" s="30" t="s">
        <v>46</v>
      </c>
      <c r="P32" s="28">
        <v>0.1</v>
      </c>
      <c r="Q32" s="28">
        <v>0.2</v>
      </c>
      <c r="R32" s="29" t="b">
        <f t="shared" si="3"/>
        <v>0</v>
      </c>
      <c r="S32" s="28">
        <v>1</v>
      </c>
      <c r="T32" s="28" t="s">
        <v>22</v>
      </c>
      <c r="U32" s="29" t="b">
        <f t="shared" si="4"/>
        <v>0</v>
      </c>
      <c r="V32" s="28" t="s">
        <v>22</v>
      </c>
      <c r="W32" s="28" t="s">
        <v>22</v>
      </c>
      <c r="X32" s="28" t="s">
        <v>22</v>
      </c>
      <c r="Y32" s="29" t="b">
        <f t="shared" si="5"/>
        <v>1</v>
      </c>
      <c r="Z32" s="31" t="b">
        <f t="shared" si="6"/>
        <v>0</v>
      </c>
      <c r="AA32" s="29" t="str">
        <f t="shared" si="7"/>
        <v/>
      </c>
      <c r="AB32" s="30" t="s">
        <v>46</v>
      </c>
      <c r="AD32" s="28">
        <v>120</v>
      </c>
      <c r="AE32" s="28" t="s">
        <v>115</v>
      </c>
      <c r="AF32" s="29" t="b">
        <f t="shared" si="8"/>
        <v>0</v>
      </c>
      <c r="AG32" s="29" t="b">
        <f t="shared" si="9"/>
        <v>0</v>
      </c>
      <c r="AH32" s="29" t="str">
        <f t="shared" si="11"/>
        <v/>
      </c>
      <c r="AK32" s="32"/>
      <c r="AL32" s="32"/>
      <c r="AN32" s="32"/>
      <c r="AO32" s="32"/>
    </row>
    <row r="33" spans="1:34" ht="55.8">
      <c r="A33" s="23">
        <v>31</v>
      </c>
      <c r="B33" s="15" t="s">
        <v>116</v>
      </c>
      <c r="C33" s="16" t="s">
        <v>117</v>
      </c>
      <c r="D33" s="17"/>
      <c r="E33" s="17" t="s">
        <v>22</v>
      </c>
      <c r="F33" s="18" t="b">
        <f t="shared" si="0"/>
        <v>1</v>
      </c>
      <c r="G33" s="17">
        <v>5</v>
      </c>
      <c r="H33" s="17">
        <v>0.05</v>
      </c>
      <c r="I33" s="18" t="b">
        <f t="shared" si="1"/>
        <v>1</v>
      </c>
      <c r="J33" s="17">
        <v>80</v>
      </c>
      <c r="K33" s="17" t="s">
        <v>22</v>
      </c>
      <c r="L33" s="18" t="e">
        <f t="shared" si="2"/>
        <v>#VALUE!</v>
      </c>
      <c r="N33" s="19" t="s">
        <v>118</v>
      </c>
      <c r="P33" s="17">
        <v>0.7</v>
      </c>
      <c r="Q33" s="17">
        <v>0.7</v>
      </c>
      <c r="R33" s="18" t="b">
        <f t="shared" si="3"/>
        <v>1</v>
      </c>
      <c r="S33" s="17" t="s">
        <v>22</v>
      </c>
      <c r="T33" s="17" t="s">
        <v>22</v>
      </c>
      <c r="U33" s="18" t="b">
        <f t="shared" si="4"/>
        <v>1</v>
      </c>
      <c r="V33" s="17" t="s">
        <v>22</v>
      </c>
      <c r="W33" s="17" t="s">
        <v>22</v>
      </c>
      <c r="X33" s="17" t="s">
        <v>22</v>
      </c>
      <c r="Y33" s="18" t="b">
        <f t="shared" si="5"/>
        <v>1</v>
      </c>
      <c r="Z33" s="20" t="b">
        <f t="shared" si="6"/>
        <v>1</v>
      </c>
      <c r="AA33" s="18" t="str">
        <f t="shared" si="7"/>
        <v>OK</v>
      </c>
      <c r="AB33" s="19"/>
      <c r="AD33" s="17">
        <v>120</v>
      </c>
      <c r="AE33" s="17" t="s">
        <v>119</v>
      </c>
      <c r="AF33" s="18" t="b">
        <f t="shared" si="8"/>
        <v>0</v>
      </c>
      <c r="AG33" s="18" t="b">
        <f t="shared" si="9"/>
        <v>0</v>
      </c>
      <c r="AH33" s="18" t="str">
        <f t="shared" si="11"/>
        <v/>
      </c>
    </row>
    <row r="34" spans="1:34" ht="97.2">
      <c r="A34" s="23">
        <v>32</v>
      </c>
      <c r="B34" s="15" t="s">
        <v>120</v>
      </c>
      <c r="C34" s="16" t="s">
        <v>121</v>
      </c>
      <c r="D34" s="17"/>
      <c r="E34" s="17" t="s">
        <v>22</v>
      </c>
      <c r="F34" s="18" t="b">
        <f t="shared" si="0"/>
        <v>1</v>
      </c>
      <c r="G34" s="17">
        <v>5</v>
      </c>
      <c r="H34" s="17" t="s">
        <v>22</v>
      </c>
      <c r="I34" s="18" t="e">
        <f t="shared" si="1"/>
        <v>#VALUE!</v>
      </c>
      <c r="J34" s="17">
        <v>80</v>
      </c>
      <c r="K34" s="17">
        <v>0.8</v>
      </c>
      <c r="L34" s="18" t="b">
        <f t="shared" si="2"/>
        <v>1</v>
      </c>
      <c r="N34" s="33" t="s">
        <v>122</v>
      </c>
      <c r="P34" s="17" t="s">
        <v>22</v>
      </c>
      <c r="Q34" s="17" t="s">
        <v>22</v>
      </c>
      <c r="R34" s="18" t="b">
        <f t="shared" si="3"/>
        <v>1</v>
      </c>
      <c r="S34" s="17" t="s">
        <v>22</v>
      </c>
      <c r="T34" s="17" t="s">
        <v>22</v>
      </c>
      <c r="U34" s="18" t="b">
        <f t="shared" si="4"/>
        <v>1</v>
      </c>
      <c r="V34" s="17" t="s">
        <v>22</v>
      </c>
      <c r="W34" s="17" t="s">
        <v>22</v>
      </c>
      <c r="X34" s="17" t="s">
        <v>22</v>
      </c>
      <c r="Y34" s="18" t="b">
        <f t="shared" si="5"/>
        <v>1</v>
      </c>
      <c r="Z34" s="20" t="b">
        <f t="shared" si="6"/>
        <v>1</v>
      </c>
      <c r="AA34" s="18" t="str">
        <f t="shared" si="7"/>
        <v>OK</v>
      </c>
      <c r="AB34" s="19"/>
      <c r="AD34" s="17">
        <v>20</v>
      </c>
      <c r="AE34" s="17">
        <v>10</v>
      </c>
      <c r="AF34" s="18" t="b">
        <f t="shared" si="8"/>
        <v>0</v>
      </c>
      <c r="AG34" s="18" t="b">
        <f t="shared" si="9"/>
        <v>0</v>
      </c>
      <c r="AH34" s="18" t="str">
        <f t="shared" si="11"/>
        <v/>
      </c>
    </row>
    <row r="35" spans="1:34" ht="97.2">
      <c r="A35" s="23">
        <v>33</v>
      </c>
      <c r="B35" s="15" t="s">
        <v>123</v>
      </c>
      <c r="C35" s="16" t="s">
        <v>124</v>
      </c>
      <c r="D35" s="17"/>
      <c r="E35" s="17" t="s">
        <v>22</v>
      </c>
      <c r="F35" s="18" t="b">
        <f t="shared" si="0"/>
        <v>1</v>
      </c>
      <c r="G35" s="17" t="s">
        <v>22</v>
      </c>
      <c r="H35" s="17">
        <v>0.5</v>
      </c>
      <c r="I35" s="18" t="b">
        <f t="shared" si="1"/>
        <v>0</v>
      </c>
      <c r="J35" s="17" t="s">
        <v>22</v>
      </c>
      <c r="K35" s="17" t="s">
        <v>22</v>
      </c>
      <c r="L35" s="18" t="b">
        <f t="shared" si="2"/>
        <v>1</v>
      </c>
      <c r="N35" s="33" t="s">
        <v>125</v>
      </c>
      <c r="P35" s="17">
        <v>0.9</v>
      </c>
      <c r="Q35" s="17" t="s">
        <v>22</v>
      </c>
      <c r="R35" s="18" t="b">
        <f t="shared" si="3"/>
        <v>0</v>
      </c>
      <c r="S35" s="17" t="s">
        <v>22</v>
      </c>
      <c r="T35" s="17" t="s">
        <v>22</v>
      </c>
      <c r="U35" s="18" t="b">
        <f t="shared" si="4"/>
        <v>1</v>
      </c>
      <c r="V35" s="17" t="s">
        <v>22</v>
      </c>
      <c r="W35" s="17" t="s">
        <v>22</v>
      </c>
      <c r="X35" s="17" t="s">
        <v>22</v>
      </c>
      <c r="Y35" s="18" t="b">
        <f t="shared" si="5"/>
        <v>1</v>
      </c>
      <c r="Z35" s="20" t="b">
        <f t="shared" si="6"/>
        <v>0</v>
      </c>
      <c r="AA35" s="18" t="str">
        <f t="shared" si="7"/>
        <v/>
      </c>
      <c r="AB35" s="33" t="s">
        <v>126</v>
      </c>
      <c r="AD35" s="17">
        <v>150</v>
      </c>
      <c r="AE35" s="17" t="s">
        <v>127</v>
      </c>
      <c r="AF35" s="18" t="b">
        <f t="shared" si="8"/>
        <v>1</v>
      </c>
      <c r="AG35" s="18" t="b">
        <f t="shared" si="9"/>
        <v>0</v>
      </c>
      <c r="AH35" s="18" t="str">
        <f t="shared" si="11"/>
        <v/>
      </c>
    </row>
    <row r="36" spans="1:34" ht="42">
      <c r="A36" s="23">
        <v>34</v>
      </c>
      <c r="B36" s="15" t="s">
        <v>128</v>
      </c>
      <c r="C36" s="16" t="s">
        <v>129</v>
      </c>
      <c r="D36" s="17" t="s">
        <v>52</v>
      </c>
      <c r="E36" s="17">
        <v>2</v>
      </c>
      <c r="F36" s="18" t="b">
        <f t="shared" si="0"/>
        <v>1</v>
      </c>
      <c r="G36" s="17">
        <v>5</v>
      </c>
      <c r="H36" s="17">
        <v>0.05</v>
      </c>
      <c r="I36" s="18" t="b">
        <f t="shared" si="1"/>
        <v>1</v>
      </c>
      <c r="J36" s="17">
        <v>90</v>
      </c>
      <c r="K36" s="17">
        <v>0.9</v>
      </c>
      <c r="L36" s="18" t="b">
        <f t="shared" si="2"/>
        <v>1</v>
      </c>
      <c r="M36" s="18" t="s">
        <v>23</v>
      </c>
      <c r="P36" s="17">
        <v>50</v>
      </c>
      <c r="Q36" s="17">
        <v>0.5</v>
      </c>
      <c r="R36" s="18" t="b">
        <f t="shared" si="3"/>
        <v>0</v>
      </c>
      <c r="S36" s="17" t="s">
        <v>22</v>
      </c>
      <c r="T36" s="17" t="s">
        <v>22</v>
      </c>
      <c r="U36" s="18" t="b">
        <f t="shared" si="4"/>
        <v>1</v>
      </c>
      <c r="V36" s="17" t="s">
        <v>22</v>
      </c>
      <c r="W36" s="17" t="s">
        <v>22</v>
      </c>
      <c r="X36" s="17" t="s">
        <v>22</v>
      </c>
      <c r="Y36" s="18" t="b">
        <f t="shared" si="5"/>
        <v>1</v>
      </c>
      <c r="Z36" s="20" t="b">
        <f t="shared" si="6"/>
        <v>0</v>
      </c>
      <c r="AA36" s="18" t="s">
        <v>23</v>
      </c>
      <c r="AB36" s="19" t="s">
        <v>130</v>
      </c>
      <c r="AD36" s="17" t="s">
        <v>22</v>
      </c>
      <c r="AE36" s="17" t="s">
        <v>22</v>
      </c>
      <c r="AF36" s="18" t="b">
        <f t="shared" si="8"/>
        <v>1</v>
      </c>
      <c r="AG36" s="18" t="b">
        <f t="shared" si="9"/>
        <v>0</v>
      </c>
      <c r="AH36" s="18" t="str">
        <f t="shared" si="11"/>
        <v/>
      </c>
    </row>
    <row r="37" spans="1:34" ht="42">
      <c r="A37" s="23">
        <v>35</v>
      </c>
      <c r="B37" s="15" t="s">
        <v>131</v>
      </c>
      <c r="C37" s="16" t="s">
        <v>132</v>
      </c>
      <c r="D37" s="17"/>
      <c r="E37" s="17" t="s">
        <v>22</v>
      </c>
      <c r="F37" s="18" t="b">
        <f t="shared" si="0"/>
        <v>1</v>
      </c>
      <c r="G37" s="17">
        <v>5</v>
      </c>
      <c r="H37" s="17">
        <v>0.05</v>
      </c>
      <c r="I37" s="18" t="b">
        <f t="shared" si="1"/>
        <v>1</v>
      </c>
      <c r="J37" s="17">
        <v>80</v>
      </c>
      <c r="K37" s="17">
        <v>0.8</v>
      </c>
      <c r="L37" s="18" t="b">
        <f t="shared" si="2"/>
        <v>1</v>
      </c>
      <c r="M37" s="18" t="s">
        <v>23</v>
      </c>
      <c r="P37" s="17">
        <v>0.4</v>
      </c>
      <c r="Q37" s="17">
        <v>0.4</v>
      </c>
      <c r="R37" s="18" t="b">
        <f t="shared" si="3"/>
        <v>1</v>
      </c>
      <c r="S37" s="17">
        <v>0.4</v>
      </c>
      <c r="T37" s="17">
        <v>0.4</v>
      </c>
      <c r="U37" s="18" t="b">
        <f t="shared" si="4"/>
        <v>1</v>
      </c>
      <c r="V37" s="17" t="s">
        <v>22</v>
      </c>
      <c r="W37" s="17" t="s">
        <v>22</v>
      </c>
      <c r="X37" s="17" t="s">
        <v>22</v>
      </c>
      <c r="Y37" s="18" t="b">
        <f t="shared" si="5"/>
        <v>1</v>
      </c>
      <c r="Z37" s="20" t="b">
        <f t="shared" si="6"/>
        <v>1</v>
      </c>
      <c r="AA37" s="18" t="str">
        <f t="shared" si="7"/>
        <v>OK</v>
      </c>
      <c r="AB37" s="19"/>
      <c r="AD37" s="17">
        <v>42</v>
      </c>
      <c r="AE37" s="17">
        <v>21</v>
      </c>
      <c r="AF37" s="18" t="b">
        <f t="shared" si="8"/>
        <v>0</v>
      </c>
      <c r="AG37" s="18" t="b">
        <f t="shared" si="9"/>
        <v>0</v>
      </c>
      <c r="AH37" s="18" t="str">
        <f t="shared" si="11"/>
        <v/>
      </c>
    </row>
    <row r="38" spans="1:34" ht="111">
      <c r="A38" s="23">
        <v>36</v>
      </c>
      <c r="B38" s="15" t="s">
        <v>133</v>
      </c>
      <c r="C38" s="16" t="s">
        <v>134</v>
      </c>
      <c r="D38" s="17"/>
      <c r="E38" s="17" t="s">
        <v>22</v>
      </c>
      <c r="F38" s="18" t="b">
        <f t="shared" si="0"/>
        <v>1</v>
      </c>
      <c r="G38" s="17">
        <v>5</v>
      </c>
      <c r="H38" s="17">
        <v>0.05</v>
      </c>
      <c r="I38" s="18" t="b">
        <f t="shared" si="1"/>
        <v>1</v>
      </c>
      <c r="J38" s="17">
        <v>90</v>
      </c>
      <c r="K38" s="17" t="s">
        <v>22</v>
      </c>
      <c r="L38" s="18" t="e">
        <f t="shared" si="2"/>
        <v>#VALUE!</v>
      </c>
      <c r="N38" s="33" t="s">
        <v>135</v>
      </c>
      <c r="O38" s="35" t="s">
        <v>136</v>
      </c>
      <c r="P38" s="17">
        <v>0.8</v>
      </c>
      <c r="Q38" s="17">
        <v>0.8</v>
      </c>
      <c r="R38" s="18" t="b">
        <f t="shared" si="3"/>
        <v>1</v>
      </c>
      <c r="S38" s="17">
        <v>1</v>
      </c>
      <c r="T38" s="17">
        <v>1</v>
      </c>
      <c r="U38" s="18" t="b">
        <f t="shared" si="4"/>
        <v>1</v>
      </c>
      <c r="V38" s="17" t="s">
        <v>22</v>
      </c>
      <c r="W38" s="17" t="s">
        <v>22</v>
      </c>
      <c r="X38" s="17" t="s">
        <v>22</v>
      </c>
      <c r="Y38" s="18" t="b">
        <f t="shared" si="5"/>
        <v>1</v>
      </c>
      <c r="Z38" s="20" t="b">
        <f t="shared" si="6"/>
        <v>1</v>
      </c>
      <c r="AA38" s="18" t="str">
        <f t="shared" si="7"/>
        <v>OK</v>
      </c>
      <c r="AB38" s="19"/>
      <c r="AD38" s="17">
        <v>66</v>
      </c>
      <c r="AE38" s="17" t="s">
        <v>22</v>
      </c>
      <c r="AF38" s="18" t="b">
        <f t="shared" si="8"/>
        <v>0</v>
      </c>
      <c r="AG38" s="18" t="b">
        <f t="shared" si="9"/>
        <v>0</v>
      </c>
      <c r="AH38" s="18" t="str">
        <f t="shared" si="11"/>
        <v/>
      </c>
    </row>
    <row r="39" spans="1:34" ht="152.4">
      <c r="A39" s="23">
        <v>37</v>
      </c>
      <c r="B39" s="15" t="s">
        <v>137</v>
      </c>
      <c r="C39" s="16" t="s">
        <v>138</v>
      </c>
      <c r="D39" s="17"/>
      <c r="E39" s="17" t="s">
        <v>22</v>
      </c>
      <c r="F39" s="18" t="b">
        <f t="shared" si="0"/>
        <v>1</v>
      </c>
      <c r="G39" s="17">
        <v>5</v>
      </c>
      <c r="H39" s="17" t="s">
        <v>22</v>
      </c>
      <c r="I39" s="18" t="e">
        <f t="shared" si="1"/>
        <v>#VALUE!</v>
      </c>
      <c r="J39" s="17">
        <v>80</v>
      </c>
      <c r="K39" s="17">
        <v>0.8</v>
      </c>
      <c r="L39" s="18" t="b">
        <f t="shared" si="2"/>
        <v>1</v>
      </c>
      <c r="N39" s="33" t="s">
        <v>122</v>
      </c>
      <c r="P39" s="17">
        <v>250</v>
      </c>
      <c r="Q39" s="17">
        <v>250</v>
      </c>
      <c r="R39" s="18" t="b">
        <f t="shared" si="3"/>
        <v>1</v>
      </c>
      <c r="S39" s="17">
        <v>870</v>
      </c>
      <c r="T39" s="17">
        <v>870</v>
      </c>
      <c r="U39" s="18" t="b">
        <f t="shared" si="4"/>
        <v>1</v>
      </c>
      <c r="V39" s="17">
        <v>20</v>
      </c>
      <c r="W39" s="17">
        <v>20</v>
      </c>
      <c r="X39" s="17" t="s">
        <v>22</v>
      </c>
      <c r="Y39" s="18" t="b">
        <f t="shared" si="5"/>
        <v>1</v>
      </c>
      <c r="Z39" s="20" t="b">
        <f t="shared" si="6"/>
        <v>1</v>
      </c>
      <c r="AA39" s="18" t="str">
        <f t="shared" si="7"/>
        <v>OK</v>
      </c>
      <c r="AB39" s="19"/>
      <c r="AD39" s="17">
        <v>110</v>
      </c>
      <c r="AE39" s="17" t="s">
        <v>139</v>
      </c>
      <c r="AF39" s="18" t="b">
        <f t="shared" si="8"/>
        <v>1</v>
      </c>
      <c r="AG39" s="18" t="b">
        <f t="shared" si="9"/>
        <v>1</v>
      </c>
      <c r="AH39" s="18" t="str">
        <f t="shared" si="11"/>
        <v>OK</v>
      </c>
    </row>
    <row r="40" spans="1:34" ht="180">
      <c r="A40" s="23">
        <v>38</v>
      </c>
      <c r="B40" s="15" t="s">
        <v>140</v>
      </c>
      <c r="C40" s="16" t="s">
        <v>141</v>
      </c>
      <c r="D40" s="17" t="s">
        <v>52</v>
      </c>
      <c r="E40" s="17">
        <v>2</v>
      </c>
      <c r="F40" s="18" t="b">
        <f t="shared" si="0"/>
        <v>1</v>
      </c>
      <c r="G40" s="17">
        <v>5</v>
      </c>
      <c r="H40" s="17">
        <v>0.05</v>
      </c>
      <c r="I40" s="18" t="b">
        <f t="shared" si="1"/>
        <v>1</v>
      </c>
      <c r="J40" s="17">
        <v>80</v>
      </c>
      <c r="K40" s="17">
        <v>0.8</v>
      </c>
      <c r="L40" s="18" t="b">
        <f t="shared" si="2"/>
        <v>1</v>
      </c>
      <c r="M40" s="18" t="s">
        <v>23</v>
      </c>
      <c r="P40" s="17">
        <v>5</v>
      </c>
      <c r="Q40" s="17">
        <v>5</v>
      </c>
      <c r="R40" s="18" t="b">
        <f t="shared" si="3"/>
        <v>1</v>
      </c>
      <c r="S40" s="17">
        <v>9.3000000000000007</v>
      </c>
      <c r="T40" s="17">
        <v>9.3000000000000007</v>
      </c>
      <c r="U40" s="18" t="b">
        <f t="shared" si="4"/>
        <v>1</v>
      </c>
      <c r="V40" s="17">
        <v>15</v>
      </c>
      <c r="W40" s="17" t="s">
        <v>22</v>
      </c>
      <c r="X40" s="17">
        <v>15</v>
      </c>
      <c r="Y40" s="18" t="b">
        <f t="shared" si="5"/>
        <v>1</v>
      </c>
      <c r="Z40" s="20" t="b">
        <f t="shared" si="6"/>
        <v>1</v>
      </c>
      <c r="AA40" s="18" t="str">
        <f t="shared" si="7"/>
        <v>OK</v>
      </c>
      <c r="AB40" s="19"/>
      <c r="AD40" s="17">
        <v>100</v>
      </c>
      <c r="AE40" s="17" t="s">
        <v>142</v>
      </c>
      <c r="AF40" s="18" t="b">
        <f t="shared" si="8"/>
        <v>0</v>
      </c>
      <c r="AG40" s="18" t="b">
        <f t="shared" si="9"/>
        <v>0</v>
      </c>
      <c r="AH40" s="18" t="str">
        <f t="shared" si="11"/>
        <v/>
      </c>
    </row>
    <row r="41" spans="1:34" ht="69.599999999999994">
      <c r="A41" s="23">
        <v>39</v>
      </c>
      <c r="B41" s="15" t="s">
        <v>143</v>
      </c>
      <c r="C41" s="16" t="s">
        <v>144</v>
      </c>
      <c r="D41" s="17"/>
      <c r="E41" s="17" t="s">
        <v>22</v>
      </c>
      <c r="F41" s="18" t="b">
        <f t="shared" si="0"/>
        <v>1</v>
      </c>
      <c r="G41" s="17">
        <v>5</v>
      </c>
      <c r="H41" s="17">
        <v>0.05</v>
      </c>
      <c r="I41" s="18" t="b">
        <f t="shared" si="1"/>
        <v>1</v>
      </c>
      <c r="J41" s="17">
        <v>80</v>
      </c>
      <c r="K41" s="17" t="s">
        <v>22</v>
      </c>
      <c r="L41" s="18" t="e">
        <f t="shared" si="2"/>
        <v>#VALUE!</v>
      </c>
      <c r="N41" s="33" t="s">
        <v>145</v>
      </c>
      <c r="P41" s="17">
        <v>20</v>
      </c>
      <c r="Q41" s="17">
        <v>0.2</v>
      </c>
      <c r="R41" s="18" t="b">
        <f t="shared" si="3"/>
        <v>0</v>
      </c>
      <c r="S41" s="17" t="s">
        <v>22</v>
      </c>
      <c r="T41" s="17" t="s">
        <v>22</v>
      </c>
      <c r="U41" s="18" t="b">
        <f t="shared" si="4"/>
        <v>1</v>
      </c>
      <c r="V41" s="17">
        <v>10</v>
      </c>
      <c r="W41" s="17" t="s">
        <v>22</v>
      </c>
      <c r="X41" s="17">
        <v>10</v>
      </c>
      <c r="Y41" s="18" t="b">
        <f t="shared" si="5"/>
        <v>1</v>
      </c>
      <c r="Z41" s="20" t="b">
        <f t="shared" si="6"/>
        <v>0</v>
      </c>
      <c r="AA41" s="18" t="s">
        <v>23</v>
      </c>
      <c r="AB41" s="19" t="s">
        <v>146</v>
      </c>
      <c r="AD41" s="17">
        <v>140</v>
      </c>
      <c r="AE41" s="17" t="s">
        <v>147</v>
      </c>
      <c r="AF41" s="18" t="b">
        <f t="shared" si="8"/>
        <v>0</v>
      </c>
      <c r="AG41" s="18" t="b">
        <f t="shared" si="9"/>
        <v>0</v>
      </c>
      <c r="AH41" s="18" t="str">
        <f t="shared" si="11"/>
        <v/>
      </c>
    </row>
    <row r="42" spans="1:34" ht="207.6">
      <c r="A42" s="23">
        <v>40</v>
      </c>
      <c r="B42" s="15" t="s">
        <v>148</v>
      </c>
      <c r="C42" s="16" t="s">
        <v>149</v>
      </c>
      <c r="D42" s="17"/>
      <c r="E42" s="17">
        <v>2</v>
      </c>
      <c r="F42" s="18" t="b">
        <f t="shared" si="0"/>
        <v>0</v>
      </c>
      <c r="G42" s="17">
        <v>1</v>
      </c>
      <c r="H42" s="17">
        <v>0.01</v>
      </c>
      <c r="I42" s="18" t="b">
        <f t="shared" si="1"/>
        <v>1</v>
      </c>
      <c r="J42" s="17">
        <v>90</v>
      </c>
      <c r="K42" s="17" t="s">
        <v>150</v>
      </c>
      <c r="L42" s="18" t="e">
        <f t="shared" si="2"/>
        <v>#VALUE!</v>
      </c>
      <c r="N42" s="33" t="s">
        <v>151</v>
      </c>
      <c r="P42" s="17">
        <v>3.9</v>
      </c>
      <c r="Q42" s="17">
        <v>3.9</v>
      </c>
      <c r="R42" s="18" t="b">
        <f t="shared" si="3"/>
        <v>1</v>
      </c>
      <c r="S42" s="17" t="s">
        <v>22</v>
      </c>
      <c r="T42" s="17" t="s">
        <v>22</v>
      </c>
      <c r="U42" s="18" t="b">
        <f t="shared" si="4"/>
        <v>1</v>
      </c>
      <c r="V42" s="17" t="s">
        <v>22</v>
      </c>
      <c r="W42" s="17">
        <v>20</v>
      </c>
      <c r="X42" s="17">
        <v>90</v>
      </c>
      <c r="Y42" s="18" t="b">
        <f t="shared" si="5"/>
        <v>0</v>
      </c>
      <c r="Z42" s="20" t="b">
        <f t="shared" si="6"/>
        <v>0</v>
      </c>
      <c r="AA42" s="18" t="str">
        <f t="shared" si="7"/>
        <v/>
      </c>
      <c r="AB42" s="33" t="s">
        <v>152</v>
      </c>
      <c r="AD42" s="17">
        <v>250</v>
      </c>
      <c r="AE42" s="17" t="s">
        <v>153</v>
      </c>
      <c r="AF42" s="18" t="b">
        <f t="shared" si="8"/>
        <v>1</v>
      </c>
      <c r="AG42" s="18" t="b">
        <f t="shared" si="9"/>
        <v>0</v>
      </c>
      <c r="AH42" s="18" t="str">
        <f t="shared" si="11"/>
        <v/>
      </c>
    </row>
    <row r="43" spans="1:34" ht="276.60000000000002">
      <c r="A43" s="23">
        <v>41</v>
      </c>
      <c r="B43" s="15" t="s">
        <v>154</v>
      </c>
      <c r="C43" s="16" t="s">
        <v>155</v>
      </c>
      <c r="D43" s="17"/>
      <c r="E43" s="17" t="s">
        <v>22</v>
      </c>
      <c r="F43" s="18" t="b">
        <f t="shared" si="0"/>
        <v>1</v>
      </c>
      <c r="G43" s="17">
        <v>5</v>
      </c>
      <c r="H43" s="17">
        <v>0.05</v>
      </c>
      <c r="I43" s="18" t="b">
        <f t="shared" si="1"/>
        <v>1</v>
      </c>
      <c r="J43" s="17">
        <v>80</v>
      </c>
      <c r="K43" s="17">
        <v>0.8</v>
      </c>
      <c r="L43" s="18" t="b">
        <f t="shared" si="2"/>
        <v>1</v>
      </c>
      <c r="M43" s="18" t="s">
        <v>23</v>
      </c>
      <c r="P43" s="17">
        <v>5</v>
      </c>
      <c r="Q43" s="17">
        <v>0.8</v>
      </c>
      <c r="R43" s="18" t="b">
        <f t="shared" si="3"/>
        <v>0</v>
      </c>
      <c r="S43" s="17" t="s">
        <v>22</v>
      </c>
      <c r="T43" s="17" t="s">
        <v>22</v>
      </c>
      <c r="U43" s="18" t="b">
        <f t="shared" si="4"/>
        <v>1</v>
      </c>
      <c r="V43" s="17">
        <v>30</v>
      </c>
      <c r="W43" s="17" t="s">
        <v>22</v>
      </c>
      <c r="X43" s="17">
        <v>30</v>
      </c>
      <c r="Y43" s="18" t="b">
        <f t="shared" si="5"/>
        <v>1</v>
      </c>
      <c r="Z43" s="20" t="b">
        <f t="shared" si="6"/>
        <v>0</v>
      </c>
      <c r="AA43" s="18" t="str">
        <f t="shared" si="7"/>
        <v/>
      </c>
      <c r="AB43" s="19" t="s">
        <v>156</v>
      </c>
      <c r="AD43" s="17">
        <v>120</v>
      </c>
      <c r="AE43" s="17">
        <v>80</v>
      </c>
      <c r="AF43" s="18" t="b">
        <f t="shared" si="8"/>
        <v>0</v>
      </c>
      <c r="AG43" s="18" t="b">
        <f t="shared" si="9"/>
        <v>0</v>
      </c>
      <c r="AH43" s="18" t="str">
        <f t="shared" si="11"/>
        <v/>
      </c>
    </row>
    <row r="44" spans="1:34" ht="124.8">
      <c r="A44" s="23">
        <v>42</v>
      </c>
      <c r="B44" s="15" t="s">
        <v>157</v>
      </c>
      <c r="C44" s="16" t="s">
        <v>158</v>
      </c>
      <c r="D44" s="17"/>
      <c r="E44" s="17" t="s">
        <v>22</v>
      </c>
      <c r="F44" s="18" t="b">
        <f t="shared" si="0"/>
        <v>1</v>
      </c>
      <c r="G44" s="17">
        <v>5</v>
      </c>
      <c r="H44" s="17">
        <v>0.05</v>
      </c>
      <c r="I44" s="18" t="b">
        <f t="shared" si="1"/>
        <v>1</v>
      </c>
      <c r="J44" s="17">
        <v>80</v>
      </c>
      <c r="K44" s="17">
        <v>0.8</v>
      </c>
      <c r="L44" s="18" t="b">
        <f t="shared" si="2"/>
        <v>1</v>
      </c>
      <c r="M44" s="18" t="s">
        <v>23</v>
      </c>
      <c r="N44" s="24" t="s">
        <v>159</v>
      </c>
      <c r="O44" s="19" t="s">
        <v>160</v>
      </c>
      <c r="P44" s="17">
        <v>15</v>
      </c>
      <c r="Q44" s="17">
        <v>0.15</v>
      </c>
      <c r="R44" s="18" t="b">
        <f t="shared" si="3"/>
        <v>1</v>
      </c>
      <c r="S44" s="17" t="s">
        <v>22</v>
      </c>
      <c r="T44" s="17" t="s">
        <v>22</v>
      </c>
      <c r="U44" s="18" t="b">
        <f t="shared" si="4"/>
        <v>1</v>
      </c>
      <c r="V44" s="17" t="s">
        <v>22</v>
      </c>
      <c r="W44" s="17" t="s">
        <v>22</v>
      </c>
      <c r="X44" s="17" t="s">
        <v>22</v>
      </c>
      <c r="Y44" s="18" t="b">
        <f t="shared" si="5"/>
        <v>1</v>
      </c>
      <c r="Z44" s="20" t="b">
        <f t="shared" si="6"/>
        <v>1</v>
      </c>
      <c r="AA44" s="18" t="str">
        <f t="shared" si="7"/>
        <v>OK</v>
      </c>
      <c r="AB44" s="19"/>
      <c r="AD44" s="17">
        <v>200</v>
      </c>
      <c r="AE44" s="17" t="s">
        <v>161</v>
      </c>
      <c r="AF44" s="18" t="b">
        <f t="shared" si="8"/>
        <v>1</v>
      </c>
      <c r="AG44" s="18" t="b">
        <f t="shared" si="9"/>
        <v>1</v>
      </c>
      <c r="AH44" s="18" t="str">
        <f t="shared" si="11"/>
        <v>OK</v>
      </c>
    </row>
    <row r="45" spans="1:34" ht="276.60000000000002">
      <c r="A45" s="23">
        <v>43</v>
      </c>
      <c r="B45" s="15" t="s">
        <v>162</v>
      </c>
      <c r="C45" s="16" t="s">
        <v>163</v>
      </c>
      <c r="D45" s="17"/>
      <c r="E45" s="17" t="s">
        <v>22</v>
      </c>
      <c r="F45" s="18" t="b">
        <f t="shared" si="0"/>
        <v>1</v>
      </c>
      <c r="G45" s="17">
        <v>5</v>
      </c>
      <c r="H45" s="17">
        <v>0.05</v>
      </c>
      <c r="I45" s="18" t="b">
        <f t="shared" si="1"/>
        <v>1</v>
      </c>
      <c r="J45" s="17">
        <v>90</v>
      </c>
      <c r="K45" s="17">
        <v>0.9</v>
      </c>
      <c r="L45" s="18" t="b">
        <f t="shared" si="2"/>
        <v>1</v>
      </c>
      <c r="M45" s="18" t="s">
        <v>23</v>
      </c>
      <c r="P45" s="17">
        <v>1.25</v>
      </c>
      <c r="Q45" s="17" t="s">
        <v>22</v>
      </c>
      <c r="R45" s="18" t="b">
        <f t="shared" si="3"/>
        <v>0</v>
      </c>
      <c r="S45" s="17">
        <v>1</v>
      </c>
      <c r="T45" s="17">
        <v>1</v>
      </c>
      <c r="U45" s="18" t="b">
        <f t="shared" si="4"/>
        <v>1</v>
      </c>
      <c r="V45" s="17">
        <v>7</v>
      </c>
      <c r="W45" s="17">
        <v>7</v>
      </c>
      <c r="X45" s="17" t="s">
        <v>22</v>
      </c>
      <c r="Y45" s="18" t="b">
        <f t="shared" si="5"/>
        <v>1</v>
      </c>
      <c r="Z45" s="20" t="b">
        <f t="shared" si="6"/>
        <v>0</v>
      </c>
      <c r="AA45" s="18" t="str">
        <f t="shared" si="7"/>
        <v/>
      </c>
      <c r="AB45" s="33" t="s">
        <v>164</v>
      </c>
      <c r="AD45" s="17">
        <v>56</v>
      </c>
      <c r="AE45" s="17">
        <v>30</v>
      </c>
      <c r="AF45" s="18" t="b">
        <f t="shared" si="8"/>
        <v>0</v>
      </c>
      <c r="AG45" s="18" t="b">
        <f t="shared" si="9"/>
        <v>0</v>
      </c>
      <c r="AH45" s="18" t="str">
        <f t="shared" si="11"/>
        <v/>
      </c>
    </row>
    <row r="46" spans="1:34" ht="152.4">
      <c r="A46" s="23">
        <v>44</v>
      </c>
      <c r="B46" s="15" t="s">
        <v>165</v>
      </c>
      <c r="C46" s="16" t="s">
        <v>166</v>
      </c>
      <c r="D46" s="17"/>
      <c r="E46" s="17" t="s">
        <v>22</v>
      </c>
      <c r="F46" s="18" t="b">
        <f t="shared" si="0"/>
        <v>1</v>
      </c>
      <c r="G46" s="17">
        <v>5</v>
      </c>
      <c r="H46" s="17">
        <v>0.05</v>
      </c>
      <c r="I46" s="18" t="b">
        <f t="shared" si="1"/>
        <v>1</v>
      </c>
      <c r="J46" s="17">
        <v>80</v>
      </c>
      <c r="K46" s="17">
        <v>0.8</v>
      </c>
      <c r="L46" s="18" t="b">
        <f t="shared" si="2"/>
        <v>1</v>
      </c>
      <c r="M46" s="18" t="s">
        <v>23</v>
      </c>
      <c r="P46" s="17">
        <v>0.8</v>
      </c>
      <c r="Q46" s="17">
        <v>0.8</v>
      </c>
      <c r="R46" s="18" t="b">
        <f t="shared" si="3"/>
        <v>1</v>
      </c>
      <c r="S46" s="17">
        <v>1</v>
      </c>
      <c r="T46" s="17" t="s">
        <v>22</v>
      </c>
      <c r="U46" s="18" t="b">
        <f t="shared" si="4"/>
        <v>0</v>
      </c>
      <c r="V46" s="17">
        <v>20</v>
      </c>
      <c r="W46" s="17" t="s">
        <v>22</v>
      </c>
      <c r="X46" s="17">
        <v>20</v>
      </c>
      <c r="Y46" s="18" t="b">
        <f t="shared" si="5"/>
        <v>1</v>
      </c>
      <c r="Z46" s="20" t="b">
        <f t="shared" si="6"/>
        <v>0</v>
      </c>
      <c r="AA46" s="18" t="str">
        <f t="shared" si="7"/>
        <v/>
      </c>
      <c r="AB46" s="33" t="s">
        <v>167</v>
      </c>
      <c r="AD46" s="17">
        <v>66</v>
      </c>
      <c r="AE46" s="17">
        <v>66</v>
      </c>
      <c r="AF46" s="18" t="b">
        <f t="shared" si="8"/>
        <v>1</v>
      </c>
      <c r="AG46" s="18" t="b">
        <f t="shared" si="9"/>
        <v>0</v>
      </c>
      <c r="AH46" s="18" t="str">
        <f t="shared" si="11"/>
        <v/>
      </c>
    </row>
    <row r="47" spans="1:34" ht="207.6">
      <c r="A47" s="23">
        <v>45</v>
      </c>
      <c r="B47" s="15" t="s">
        <v>168</v>
      </c>
      <c r="C47" s="16" t="s">
        <v>169</v>
      </c>
      <c r="D47" s="17"/>
      <c r="E47" s="17" t="s">
        <v>22</v>
      </c>
      <c r="F47" s="18" t="b">
        <f t="shared" si="0"/>
        <v>1</v>
      </c>
      <c r="G47" s="17">
        <v>5</v>
      </c>
      <c r="H47" s="17">
        <v>0.2</v>
      </c>
      <c r="I47" s="18" t="b">
        <f t="shared" si="1"/>
        <v>0</v>
      </c>
      <c r="J47" s="17">
        <v>80</v>
      </c>
      <c r="K47" s="17">
        <v>0.8</v>
      </c>
      <c r="L47" s="18" t="b">
        <f t="shared" si="2"/>
        <v>1</v>
      </c>
      <c r="N47" s="33" t="s">
        <v>170</v>
      </c>
      <c r="P47" s="17">
        <v>15</v>
      </c>
      <c r="Q47" s="17">
        <v>15</v>
      </c>
      <c r="R47" s="18" t="b">
        <f t="shared" si="3"/>
        <v>1</v>
      </c>
      <c r="S47" s="17">
        <v>23.452079999999999</v>
      </c>
      <c r="T47" s="17" t="s">
        <v>22</v>
      </c>
      <c r="U47" s="18" t="b">
        <f t="shared" si="4"/>
        <v>0</v>
      </c>
      <c r="V47" s="17">
        <v>20</v>
      </c>
      <c r="W47" s="17" t="s">
        <v>22</v>
      </c>
      <c r="X47" s="17">
        <v>20</v>
      </c>
      <c r="Y47" s="18" t="b">
        <f t="shared" si="5"/>
        <v>1</v>
      </c>
      <c r="Z47" s="20" t="b">
        <f t="shared" si="6"/>
        <v>0</v>
      </c>
      <c r="AA47" s="18" t="str">
        <f t="shared" si="7"/>
        <v/>
      </c>
      <c r="AB47" s="33" t="s">
        <v>171</v>
      </c>
      <c r="AD47" s="17">
        <v>50</v>
      </c>
      <c r="AE47" s="17" t="s">
        <v>172</v>
      </c>
      <c r="AF47" s="18" t="b">
        <f t="shared" si="8"/>
        <v>0</v>
      </c>
      <c r="AG47" s="18" t="b">
        <f t="shared" si="9"/>
        <v>0</v>
      </c>
      <c r="AH47" s="18" t="str">
        <f t="shared" si="11"/>
        <v/>
      </c>
    </row>
    <row r="48" spans="1:34" ht="180">
      <c r="A48" s="23">
        <v>46</v>
      </c>
      <c r="B48" s="15" t="s">
        <v>173</v>
      </c>
      <c r="C48" s="16" t="s">
        <v>174</v>
      </c>
      <c r="D48" s="17"/>
      <c r="E48" s="17" t="s">
        <v>22</v>
      </c>
      <c r="F48" s="18" t="b">
        <f t="shared" si="0"/>
        <v>1</v>
      </c>
      <c r="G48" s="17">
        <v>5</v>
      </c>
      <c r="H48" s="17">
        <v>0.05</v>
      </c>
      <c r="I48" s="18" t="b">
        <f t="shared" si="1"/>
        <v>1</v>
      </c>
      <c r="J48" s="17">
        <v>80</v>
      </c>
      <c r="K48" s="17">
        <v>0.8</v>
      </c>
      <c r="L48" s="18" t="b">
        <f t="shared" si="2"/>
        <v>1</v>
      </c>
      <c r="M48" s="18" t="s">
        <v>23</v>
      </c>
      <c r="P48" s="17">
        <v>0.5</v>
      </c>
      <c r="Q48" s="17">
        <v>0.5</v>
      </c>
      <c r="R48" s="18" t="b">
        <f t="shared" si="3"/>
        <v>1</v>
      </c>
      <c r="S48" s="17" t="s">
        <v>22</v>
      </c>
      <c r="T48" s="17" t="s">
        <v>22</v>
      </c>
      <c r="U48" s="18" t="b">
        <f t="shared" si="4"/>
        <v>1</v>
      </c>
      <c r="V48" s="17">
        <v>10</v>
      </c>
      <c r="W48" s="17" t="s">
        <v>22</v>
      </c>
      <c r="X48" s="17">
        <v>10</v>
      </c>
      <c r="Y48" s="18" t="b">
        <f t="shared" si="5"/>
        <v>1</v>
      </c>
      <c r="Z48" s="20" t="b">
        <f t="shared" si="6"/>
        <v>1</v>
      </c>
      <c r="AA48" s="18" t="str">
        <f t="shared" si="7"/>
        <v>OK</v>
      </c>
      <c r="AB48" s="19"/>
      <c r="AD48" s="17">
        <v>150</v>
      </c>
      <c r="AE48" s="17" t="s">
        <v>175</v>
      </c>
      <c r="AF48" s="18" t="b">
        <f t="shared" si="8"/>
        <v>1</v>
      </c>
      <c r="AG48" s="18" t="b">
        <f t="shared" si="9"/>
        <v>1</v>
      </c>
      <c r="AH48" s="18" t="str">
        <f t="shared" si="11"/>
        <v>OK</v>
      </c>
    </row>
    <row r="49" spans="1:34" ht="235.2">
      <c r="A49" s="23">
        <v>47</v>
      </c>
      <c r="B49" s="15" t="s">
        <v>176</v>
      </c>
      <c r="C49" s="16" t="s">
        <v>177</v>
      </c>
      <c r="D49" s="17"/>
      <c r="E49" s="17" t="s">
        <v>22</v>
      </c>
      <c r="F49" s="18" t="b">
        <f t="shared" si="0"/>
        <v>1</v>
      </c>
      <c r="G49" s="17">
        <v>5</v>
      </c>
      <c r="H49" s="17">
        <v>0.05</v>
      </c>
      <c r="I49" s="18" t="b">
        <f t="shared" si="1"/>
        <v>1</v>
      </c>
      <c r="J49" s="17">
        <v>80</v>
      </c>
      <c r="K49" s="17">
        <v>0.8</v>
      </c>
      <c r="L49" s="18" t="b">
        <f t="shared" si="2"/>
        <v>1</v>
      </c>
      <c r="M49" s="18" t="s">
        <v>23</v>
      </c>
      <c r="P49" s="17">
        <v>1.5</v>
      </c>
      <c r="Q49" s="17">
        <v>1.4999999999999999E-2</v>
      </c>
      <c r="R49" s="18" t="b">
        <f t="shared" si="3"/>
        <v>0</v>
      </c>
      <c r="S49" s="17">
        <v>1.7</v>
      </c>
      <c r="T49" s="17">
        <v>1.7000000000000001E-2</v>
      </c>
      <c r="U49" s="18" t="b">
        <f t="shared" si="4"/>
        <v>0</v>
      </c>
      <c r="V49" s="17">
        <v>15</v>
      </c>
      <c r="W49" s="17">
        <v>15</v>
      </c>
      <c r="X49" s="17" t="s">
        <v>22</v>
      </c>
      <c r="Y49" s="18" t="b">
        <f t="shared" si="5"/>
        <v>1</v>
      </c>
      <c r="Z49" s="20" t="b">
        <f t="shared" si="6"/>
        <v>0</v>
      </c>
      <c r="AA49" s="18" t="s">
        <v>23</v>
      </c>
      <c r="AB49" s="19" t="s">
        <v>178</v>
      </c>
      <c r="AD49" s="17">
        <v>50</v>
      </c>
      <c r="AE49" s="17" t="s">
        <v>179</v>
      </c>
      <c r="AF49" s="18" t="b">
        <f t="shared" si="8"/>
        <v>1</v>
      </c>
      <c r="AG49" s="18" t="b">
        <f t="shared" si="9"/>
        <v>0</v>
      </c>
      <c r="AH49" s="18" t="str">
        <f t="shared" si="11"/>
        <v/>
      </c>
    </row>
    <row r="50" spans="1:34" ht="138.6">
      <c r="A50" s="23">
        <v>48</v>
      </c>
      <c r="B50" s="15" t="s">
        <v>180</v>
      </c>
      <c r="C50" s="16" t="s">
        <v>181</v>
      </c>
      <c r="D50" s="17"/>
      <c r="E50" s="17" t="s">
        <v>22</v>
      </c>
      <c r="F50" s="18" t="b">
        <f t="shared" si="0"/>
        <v>1</v>
      </c>
      <c r="G50" s="17" t="s">
        <v>22</v>
      </c>
      <c r="H50" s="17" t="s">
        <v>22</v>
      </c>
      <c r="I50" s="18" t="b">
        <f t="shared" si="1"/>
        <v>1</v>
      </c>
      <c r="J50" s="17">
        <v>80</v>
      </c>
      <c r="K50" s="17">
        <v>0.8</v>
      </c>
      <c r="L50" s="18" t="b">
        <f t="shared" si="2"/>
        <v>1</v>
      </c>
      <c r="M50" s="18" t="s">
        <v>23</v>
      </c>
      <c r="P50" s="17">
        <v>2.1</v>
      </c>
      <c r="Q50" s="17" t="s">
        <v>182</v>
      </c>
      <c r="R50" s="18" t="b">
        <f t="shared" si="3"/>
        <v>0</v>
      </c>
      <c r="S50" s="17">
        <v>2.4</v>
      </c>
      <c r="T50" s="17" t="s">
        <v>183</v>
      </c>
      <c r="U50" s="18" t="b">
        <f t="shared" si="4"/>
        <v>1</v>
      </c>
      <c r="V50" s="17" t="s">
        <v>22</v>
      </c>
      <c r="W50" s="17" t="s">
        <v>22</v>
      </c>
      <c r="X50" s="17" t="s">
        <v>22</v>
      </c>
      <c r="Y50" s="18" t="b">
        <f t="shared" si="5"/>
        <v>1</v>
      </c>
      <c r="Z50" s="20" t="b">
        <f t="shared" si="6"/>
        <v>0</v>
      </c>
      <c r="AA50" s="18" t="str">
        <f t="shared" si="7"/>
        <v/>
      </c>
      <c r="AB50" s="33" t="s">
        <v>184</v>
      </c>
      <c r="AD50" s="17">
        <v>44</v>
      </c>
      <c r="AE50" s="17">
        <v>22</v>
      </c>
      <c r="AF50" s="18" t="b">
        <f t="shared" si="8"/>
        <v>0</v>
      </c>
      <c r="AG50" s="18" t="b">
        <f t="shared" si="9"/>
        <v>0</v>
      </c>
      <c r="AH50" s="18" t="str">
        <f t="shared" si="11"/>
        <v/>
      </c>
    </row>
    <row r="51" spans="1:34" ht="138.6">
      <c r="A51" s="23">
        <v>49</v>
      </c>
      <c r="B51" s="15" t="s">
        <v>185</v>
      </c>
      <c r="C51" s="16" t="s">
        <v>186</v>
      </c>
      <c r="D51" s="17" t="s">
        <v>52</v>
      </c>
      <c r="E51" s="17">
        <v>2</v>
      </c>
      <c r="F51" s="18" t="b">
        <f t="shared" si="0"/>
        <v>1</v>
      </c>
      <c r="G51" s="17">
        <v>5.27</v>
      </c>
      <c r="H51" s="17" t="s">
        <v>187</v>
      </c>
      <c r="I51" s="18" t="e">
        <f t="shared" si="1"/>
        <v>#VALUE!</v>
      </c>
      <c r="J51" s="17">
        <v>80</v>
      </c>
      <c r="K51" s="17">
        <v>0.8</v>
      </c>
      <c r="L51" s="18" t="b">
        <f t="shared" si="2"/>
        <v>1</v>
      </c>
      <c r="M51" s="18" t="s">
        <v>23</v>
      </c>
      <c r="P51" s="17">
        <v>48</v>
      </c>
      <c r="Q51" s="17" t="s">
        <v>188</v>
      </c>
      <c r="R51" s="18" t="b">
        <f t="shared" si="3"/>
        <v>0</v>
      </c>
      <c r="S51" s="17">
        <v>64</v>
      </c>
      <c r="T51" s="17">
        <v>6</v>
      </c>
      <c r="U51" s="18" t="b">
        <f t="shared" si="4"/>
        <v>0</v>
      </c>
      <c r="V51" s="17" t="s">
        <v>22</v>
      </c>
      <c r="W51" s="17" t="s">
        <v>22</v>
      </c>
      <c r="X51" s="17" t="s">
        <v>22</v>
      </c>
      <c r="Y51" s="18" t="b">
        <f t="shared" si="5"/>
        <v>1</v>
      </c>
      <c r="Z51" s="20" t="b">
        <f t="shared" si="6"/>
        <v>0</v>
      </c>
      <c r="AA51" s="18" t="str">
        <f t="shared" si="7"/>
        <v/>
      </c>
      <c r="AB51" s="33" t="s">
        <v>189</v>
      </c>
      <c r="AD51" s="17">
        <v>58</v>
      </c>
      <c r="AE51" s="17">
        <v>58</v>
      </c>
      <c r="AF51" s="18" t="b">
        <f t="shared" si="8"/>
        <v>1</v>
      </c>
      <c r="AG51" s="18" t="b">
        <f t="shared" si="9"/>
        <v>0</v>
      </c>
      <c r="AH51" s="18" t="str">
        <f t="shared" si="11"/>
        <v/>
      </c>
    </row>
    <row r="52" spans="1:34" ht="69.599999999999994">
      <c r="A52" s="23">
        <v>50</v>
      </c>
      <c r="B52" s="15" t="s">
        <v>190</v>
      </c>
      <c r="C52" s="16" t="s">
        <v>191</v>
      </c>
      <c r="D52" s="17"/>
      <c r="E52" s="17" t="s">
        <v>22</v>
      </c>
      <c r="F52" s="18" t="b">
        <f t="shared" si="0"/>
        <v>1</v>
      </c>
      <c r="G52" s="17" t="s">
        <v>22</v>
      </c>
      <c r="H52" s="17" t="s">
        <v>22</v>
      </c>
      <c r="I52" s="18" t="b">
        <f t="shared" si="1"/>
        <v>1</v>
      </c>
      <c r="J52" s="17">
        <v>95</v>
      </c>
      <c r="K52" s="17">
        <v>0.95</v>
      </c>
      <c r="L52" s="18" t="b">
        <f t="shared" si="2"/>
        <v>1</v>
      </c>
      <c r="M52" s="18" t="s">
        <v>23</v>
      </c>
      <c r="P52" s="17">
        <v>0.25</v>
      </c>
      <c r="Q52" s="17">
        <v>0.25</v>
      </c>
      <c r="R52" s="18" t="b">
        <f t="shared" si="3"/>
        <v>1</v>
      </c>
      <c r="S52" s="17">
        <v>1</v>
      </c>
      <c r="T52" s="17" t="s">
        <v>22</v>
      </c>
      <c r="U52" s="18" t="b">
        <f t="shared" si="4"/>
        <v>0</v>
      </c>
      <c r="V52" s="17" t="s">
        <v>22</v>
      </c>
      <c r="W52" s="17" t="s">
        <v>22</v>
      </c>
      <c r="X52" s="17" t="s">
        <v>22</v>
      </c>
      <c r="Y52" s="18" t="b">
        <f t="shared" si="5"/>
        <v>1</v>
      </c>
      <c r="Z52" s="20" t="b">
        <f t="shared" si="6"/>
        <v>0</v>
      </c>
      <c r="AA52" s="18" t="str">
        <f t="shared" si="7"/>
        <v/>
      </c>
      <c r="AB52" s="19"/>
      <c r="AD52" s="17">
        <v>210</v>
      </c>
      <c r="AE52" s="17">
        <v>279</v>
      </c>
      <c r="AF52" s="18" t="b">
        <f t="shared" si="8"/>
        <v>0</v>
      </c>
      <c r="AG52" s="18" t="b">
        <f t="shared" si="9"/>
        <v>0</v>
      </c>
      <c r="AH52" s="18" t="str">
        <f t="shared" si="11"/>
        <v/>
      </c>
    </row>
    <row r="53" spans="1:34" ht="166.2">
      <c r="A53" s="23">
        <v>51</v>
      </c>
      <c r="B53" s="15" t="s">
        <v>192</v>
      </c>
      <c r="C53" s="16" t="s">
        <v>193</v>
      </c>
      <c r="D53" s="17"/>
      <c r="E53" s="17" t="s">
        <v>22</v>
      </c>
      <c r="F53" s="18" t="b">
        <f t="shared" si="0"/>
        <v>1</v>
      </c>
      <c r="G53" s="17">
        <v>5</v>
      </c>
      <c r="H53" s="17" t="s">
        <v>22</v>
      </c>
      <c r="I53" s="18" t="e">
        <f t="shared" si="1"/>
        <v>#VALUE!</v>
      </c>
      <c r="J53" s="17">
        <v>80</v>
      </c>
      <c r="K53" s="17">
        <v>0.8</v>
      </c>
      <c r="L53" s="18" t="b">
        <f t="shared" si="2"/>
        <v>1</v>
      </c>
      <c r="M53" s="18" t="s">
        <v>23</v>
      </c>
      <c r="N53" s="24" t="s">
        <v>194</v>
      </c>
      <c r="P53" s="17">
        <v>2.4</v>
      </c>
      <c r="Q53" s="17" t="s">
        <v>195</v>
      </c>
      <c r="R53" s="18" t="b">
        <f t="shared" si="3"/>
        <v>1</v>
      </c>
      <c r="S53" s="17">
        <v>4.8</v>
      </c>
      <c r="T53" s="17">
        <v>4.8</v>
      </c>
      <c r="U53" s="18" t="b">
        <f t="shared" si="4"/>
        <v>1</v>
      </c>
      <c r="V53" s="17">
        <v>15</v>
      </c>
      <c r="W53" s="17" t="s">
        <v>22</v>
      </c>
      <c r="X53" s="17">
        <v>15</v>
      </c>
      <c r="Y53" s="18" t="b">
        <f t="shared" si="5"/>
        <v>1</v>
      </c>
      <c r="Z53" s="20" t="b">
        <f t="shared" si="6"/>
        <v>1</v>
      </c>
      <c r="AA53" s="18" t="str">
        <f t="shared" si="7"/>
        <v>OK</v>
      </c>
      <c r="AB53" s="19" t="s">
        <v>196</v>
      </c>
      <c r="AD53" s="17">
        <v>148</v>
      </c>
      <c r="AE53" s="17">
        <v>43</v>
      </c>
      <c r="AF53" s="18" t="b">
        <f t="shared" si="8"/>
        <v>0</v>
      </c>
      <c r="AG53" s="18" t="b">
        <f t="shared" si="9"/>
        <v>0</v>
      </c>
      <c r="AH53" s="18" t="str">
        <f t="shared" si="11"/>
        <v/>
      </c>
    </row>
    <row r="54" spans="1:34" ht="69.599999999999994">
      <c r="A54" s="23">
        <v>52</v>
      </c>
      <c r="B54" s="15" t="s">
        <v>197</v>
      </c>
      <c r="C54" s="16" t="s">
        <v>198</v>
      </c>
      <c r="D54" s="17"/>
      <c r="E54" s="17" t="s">
        <v>22</v>
      </c>
      <c r="F54" s="18" t="b">
        <f t="shared" si="0"/>
        <v>1</v>
      </c>
      <c r="G54" s="17">
        <v>1</v>
      </c>
      <c r="H54" s="17">
        <v>0.05</v>
      </c>
      <c r="I54" s="18" t="b">
        <f t="shared" si="1"/>
        <v>0</v>
      </c>
      <c r="J54" s="17">
        <v>95</v>
      </c>
      <c r="K54" s="17">
        <v>0.95</v>
      </c>
      <c r="L54" s="18" t="b">
        <f t="shared" si="2"/>
        <v>1</v>
      </c>
      <c r="N54" s="33" t="s">
        <v>199</v>
      </c>
      <c r="P54" s="17">
        <v>1</v>
      </c>
      <c r="Q54" s="17">
        <v>1</v>
      </c>
      <c r="R54" s="18" t="b">
        <f t="shared" si="3"/>
        <v>1</v>
      </c>
      <c r="S54" s="17" t="s">
        <v>22</v>
      </c>
      <c r="T54" s="17" t="s">
        <v>22</v>
      </c>
      <c r="U54" s="18" t="b">
        <f t="shared" si="4"/>
        <v>1</v>
      </c>
      <c r="V54" s="17">
        <v>30</v>
      </c>
      <c r="W54" s="17" t="s">
        <v>22</v>
      </c>
      <c r="X54" s="17">
        <v>30</v>
      </c>
      <c r="Y54" s="18" t="b">
        <f t="shared" si="5"/>
        <v>1</v>
      </c>
      <c r="Z54" s="20" t="b">
        <f t="shared" si="6"/>
        <v>1</v>
      </c>
      <c r="AA54" s="18" t="str">
        <f t="shared" si="7"/>
        <v>OK</v>
      </c>
      <c r="AB54" s="19"/>
      <c r="AD54" s="17">
        <v>12</v>
      </c>
      <c r="AE54" s="17">
        <v>12</v>
      </c>
      <c r="AF54" s="18" t="b">
        <f t="shared" si="8"/>
        <v>1</v>
      </c>
      <c r="AG54" s="18" t="b">
        <f t="shared" si="9"/>
        <v>1</v>
      </c>
      <c r="AH54" s="18" t="str">
        <f t="shared" si="11"/>
        <v>OK</v>
      </c>
    </row>
    <row r="55" spans="1:34" ht="97.2">
      <c r="A55" s="23">
        <v>53</v>
      </c>
      <c r="B55" s="15" t="s">
        <v>200</v>
      </c>
      <c r="C55" s="16" t="s">
        <v>201</v>
      </c>
      <c r="D55" s="17"/>
      <c r="E55" s="17">
        <v>2</v>
      </c>
      <c r="F55" s="18" t="b">
        <f t="shared" si="0"/>
        <v>0</v>
      </c>
      <c r="G55" s="17">
        <v>5</v>
      </c>
      <c r="H55" s="17">
        <v>0.05</v>
      </c>
      <c r="I55" s="18" t="b">
        <f t="shared" si="1"/>
        <v>1</v>
      </c>
      <c r="J55" s="17">
        <v>80</v>
      </c>
      <c r="K55" s="17">
        <v>0.8</v>
      </c>
      <c r="L55" s="18" t="b">
        <f t="shared" si="2"/>
        <v>1</v>
      </c>
      <c r="N55" s="33" t="s">
        <v>202</v>
      </c>
      <c r="P55" s="17" t="s">
        <v>22</v>
      </c>
      <c r="Q55" s="17" t="s">
        <v>22</v>
      </c>
      <c r="R55" s="18" t="b">
        <f t="shared" si="3"/>
        <v>1</v>
      </c>
      <c r="S55" s="17" t="s">
        <v>22</v>
      </c>
      <c r="T55" s="17" t="s">
        <v>22</v>
      </c>
      <c r="U55" s="18" t="b">
        <f t="shared" si="4"/>
        <v>1</v>
      </c>
      <c r="V55" s="17">
        <v>10</v>
      </c>
      <c r="W55" s="17" t="s">
        <v>22</v>
      </c>
      <c r="X55" s="17">
        <v>10</v>
      </c>
      <c r="Y55" s="18" t="b">
        <f t="shared" si="5"/>
        <v>1</v>
      </c>
      <c r="Z55" s="20" t="b">
        <f t="shared" si="6"/>
        <v>1</v>
      </c>
      <c r="AA55" s="18" t="str">
        <f t="shared" si="7"/>
        <v>OK</v>
      </c>
      <c r="AB55" s="19"/>
      <c r="AD55" s="17" t="s">
        <v>22</v>
      </c>
      <c r="AE55" s="17" t="s">
        <v>22</v>
      </c>
      <c r="AF55" s="18" t="b">
        <f t="shared" si="8"/>
        <v>1</v>
      </c>
      <c r="AG55" s="18" t="b">
        <f t="shared" si="9"/>
        <v>1</v>
      </c>
      <c r="AH55" s="18" t="str">
        <f t="shared" si="11"/>
        <v>OK</v>
      </c>
    </row>
    <row r="56" spans="1:34" ht="318">
      <c r="A56" s="23">
        <v>54</v>
      </c>
      <c r="B56" s="15" t="s">
        <v>203</v>
      </c>
      <c r="C56" s="16" t="s">
        <v>204</v>
      </c>
      <c r="D56" s="17"/>
      <c r="E56" s="17" t="s">
        <v>22</v>
      </c>
      <c r="F56" s="18" t="b">
        <f t="shared" si="0"/>
        <v>1</v>
      </c>
      <c r="G56" s="17" t="s">
        <v>22</v>
      </c>
      <c r="H56" s="17" t="s">
        <v>22</v>
      </c>
      <c r="I56" s="18" t="b">
        <f t="shared" si="1"/>
        <v>1</v>
      </c>
      <c r="J56" s="17">
        <v>80</v>
      </c>
      <c r="K56" s="17" t="s">
        <v>205</v>
      </c>
      <c r="L56" s="18" t="e">
        <f t="shared" si="2"/>
        <v>#VALUE!</v>
      </c>
      <c r="M56" s="18" t="s">
        <v>23</v>
      </c>
      <c r="N56" s="36" t="s">
        <v>206</v>
      </c>
      <c r="P56" s="17">
        <v>0.56000000000000005</v>
      </c>
      <c r="Q56" s="17" t="s">
        <v>207</v>
      </c>
      <c r="R56" s="18" t="b">
        <f t="shared" si="3"/>
        <v>1</v>
      </c>
      <c r="S56" s="17">
        <v>1</v>
      </c>
      <c r="T56" s="17">
        <v>1</v>
      </c>
      <c r="U56" s="18" t="b">
        <f t="shared" si="4"/>
        <v>1</v>
      </c>
      <c r="V56" s="17" t="s">
        <v>22</v>
      </c>
      <c r="W56" s="17" t="s">
        <v>22</v>
      </c>
      <c r="X56" s="17" t="s">
        <v>22</v>
      </c>
      <c r="Y56" s="18" t="b">
        <f t="shared" si="5"/>
        <v>1</v>
      </c>
      <c r="Z56" s="20" t="b">
        <f t="shared" si="6"/>
        <v>1</v>
      </c>
      <c r="AA56" s="18" t="str">
        <f t="shared" si="7"/>
        <v>OK</v>
      </c>
      <c r="AB56" s="19"/>
      <c r="AD56" s="17">
        <v>100</v>
      </c>
      <c r="AE56" s="17">
        <v>50</v>
      </c>
      <c r="AF56" s="18" t="b">
        <f t="shared" si="8"/>
        <v>0</v>
      </c>
      <c r="AG56" s="18" t="b">
        <f t="shared" si="9"/>
        <v>0</v>
      </c>
      <c r="AH56" s="18" t="str">
        <f t="shared" si="11"/>
        <v/>
      </c>
    </row>
    <row r="57" spans="1:34" ht="276.60000000000002">
      <c r="A57" s="23">
        <v>55</v>
      </c>
      <c r="B57" s="15" t="s">
        <v>208</v>
      </c>
      <c r="C57" s="16" t="s">
        <v>209</v>
      </c>
      <c r="D57" s="17" t="s">
        <v>52</v>
      </c>
      <c r="E57" s="17">
        <v>2</v>
      </c>
      <c r="F57" s="18" t="b">
        <f t="shared" si="0"/>
        <v>1</v>
      </c>
      <c r="G57" s="17">
        <v>5</v>
      </c>
      <c r="H57" s="17">
        <v>0.05</v>
      </c>
      <c r="I57" s="18" t="b">
        <f t="shared" si="1"/>
        <v>1</v>
      </c>
      <c r="J57" s="17">
        <v>80</v>
      </c>
      <c r="K57" s="17" t="s">
        <v>22</v>
      </c>
      <c r="L57" s="18" t="e">
        <f t="shared" si="2"/>
        <v>#VALUE!</v>
      </c>
      <c r="N57" s="33" t="s">
        <v>210</v>
      </c>
      <c r="P57" s="17">
        <v>0.3</v>
      </c>
      <c r="Q57" s="17">
        <v>0.3</v>
      </c>
      <c r="R57" s="18" t="b">
        <f t="shared" si="3"/>
        <v>1</v>
      </c>
      <c r="S57" s="17">
        <v>1</v>
      </c>
      <c r="T57" s="17" t="s">
        <v>22</v>
      </c>
      <c r="U57" s="18" t="b">
        <f t="shared" si="4"/>
        <v>0</v>
      </c>
      <c r="V57" s="17">
        <v>15</v>
      </c>
      <c r="W57" s="17" t="s">
        <v>22</v>
      </c>
      <c r="X57" s="17">
        <v>15</v>
      </c>
      <c r="Y57" s="18" t="b">
        <f t="shared" si="5"/>
        <v>1</v>
      </c>
      <c r="Z57" s="20" t="b">
        <f t="shared" si="6"/>
        <v>0</v>
      </c>
      <c r="AA57" s="18" t="str">
        <f t="shared" si="7"/>
        <v/>
      </c>
      <c r="AB57" s="19"/>
      <c r="AD57" s="17">
        <v>128</v>
      </c>
      <c r="AE57" s="17">
        <v>128</v>
      </c>
      <c r="AF57" s="18" t="b">
        <f t="shared" si="8"/>
        <v>1</v>
      </c>
      <c r="AG57" s="18" t="b">
        <f t="shared" si="9"/>
        <v>0</v>
      </c>
      <c r="AH57" s="18" t="str">
        <f t="shared" si="11"/>
        <v/>
      </c>
    </row>
    <row r="58" spans="1:34" ht="83.4">
      <c r="A58" s="23">
        <v>56</v>
      </c>
      <c r="B58" s="15" t="s">
        <v>211</v>
      </c>
      <c r="C58" s="16" t="s">
        <v>212</v>
      </c>
      <c r="D58" s="17" t="s">
        <v>78</v>
      </c>
      <c r="E58" s="17">
        <v>1</v>
      </c>
      <c r="F58" s="18" t="b">
        <f t="shared" si="0"/>
        <v>1</v>
      </c>
      <c r="G58" s="17">
        <v>5</v>
      </c>
      <c r="H58" s="17">
        <v>0.05</v>
      </c>
      <c r="I58" s="18" t="b">
        <f t="shared" si="1"/>
        <v>1</v>
      </c>
      <c r="J58" s="17">
        <v>90</v>
      </c>
      <c r="K58" s="17">
        <v>0.9</v>
      </c>
      <c r="L58" s="18" t="b">
        <f t="shared" si="2"/>
        <v>1</v>
      </c>
      <c r="M58" s="18" t="s">
        <v>23</v>
      </c>
      <c r="P58" s="17" t="s">
        <v>22</v>
      </c>
      <c r="Q58" s="17" t="s">
        <v>22</v>
      </c>
      <c r="R58" s="18" t="b">
        <f t="shared" si="3"/>
        <v>1</v>
      </c>
      <c r="S58" s="17" t="s">
        <v>22</v>
      </c>
      <c r="T58" s="17" t="s">
        <v>22</v>
      </c>
      <c r="U58" s="18" t="b">
        <f t="shared" si="4"/>
        <v>1</v>
      </c>
      <c r="V58" s="17" t="s">
        <v>22</v>
      </c>
      <c r="W58" s="17" t="s">
        <v>22</v>
      </c>
      <c r="X58" s="17" t="s">
        <v>22</v>
      </c>
      <c r="Y58" s="18" t="b">
        <f t="shared" si="5"/>
        <v>1</v>
      </c>
      <c r="Z58" s="20" t="b">
        <f t="shared" si="6"/>
        <v>1</v>
      </c>
      <c r="AA58" s="18" t="str">
        <f t="shared" si="7"/>
        <v>OK</v>
      </c>
      <c r="AB58" s="19"/>
      <c r="AD58" s="17">
        <v>54</v>
      </c>
      <c r="AE58" s="17" t="s">
        <v>213</v>
      </c>
      <c r="AF58" s="18" t="b">
        <f t="shared" si="8"/>
        <v>1</v>
      </c>
      <c r="AG58" s="18" t="b">
        <f t="shared" si="9"/>
        <v>1</v>
      </c>
      <c r="AH58" s="18" t="str">
        <f t="shared" si="11"/>
        <v>OK</v>
      </c>
    </row>
    <row r="59" spans="1:34" ht="97.2">
      <c r="A59" s="23">
        <v>57</v>
      </c>
      <c r="B59" s="15" t="s">
        <v>214</v>
      </c>
      <c r="C59" s="16" t="s">
        <v>215</v>
      </c>
      <c r="D59" s="17"/>
      <c r="E59" s="17" t="s">
        <v>22</v>
      </c>
      <c r="F59" s="18" t="b">
        <f t="shared" si="0"/>
        <v>1</v>
      </c>
      <c r="G59" s="17">
        <v>1</v>
      </c>
      <c r="H59" s="17">
        <v>0.01</v>
      </c>
      <c r="I59" s="18" t="b">
        <f t="shared" si="1"/>
        <v>1</v>
      </c>
      <c r="J59" s="17">
        <v>95</v>
      </c>
      <c r="K59" s="17">
        <v>0.95</v>
      </c>
      <c r="L59" s="18" t="b">
        <f t="shared" si="2"/>
        <v>1</v>
      </c>
      <c r="M59" s="18" t="s">
        <v>23</v>
      </c>
      <c r="P59" s="17" t="s">
        <v>22</v>
      </c>
      <c r="Q59" s="17" t="s">
        <v>22</v>
      </c>
      <c r="R59" s="18" t="b">
        <f t="shared" si="3"/>
        <v>1</v>
      </c>
      <c r="S59" s="17" t="s">
        <v>22</v>
      </c>
      <c r="T59" s="17" t="s">
        <v>22</v>
      </c>
      <c r="U59" s="18" t="b">
        <f t="shared" si="4"/>
        <v>1</v>
      </c>
      <c r="V59" s="17" t="s">
        <v>22</v>
      </c>
      <c r="W59" s="17" t="s">
        <v>22</v>
      </c>
      <c r="X59" s="17" t="s">
        <v>22</v>
      </c>
      <c r="Y59" s="18" t="b">
        <f t="shared" si="5"/>
        <v>1</v>
      </c>
      <c r="Z59" s="20" t="b">
        <f t="shared" si="6"/>
        <v>1</v>
      </c>
      <c r="AA59" s="18" t="str">
        <f t="shared" si="7"/>
        <v>OK</v>
      </c>
      <c r="AB59" s="19"/>
      <c r="AD59" s="17" t="s">
        <v>22</v>
      </c>
      <c r="AE59" s="17" t="s">
        <v>22</v>
      </c>
      <c r="AF59" s="18" t="b">
        <f t="shared" si="8"/>
        <v>1</v>
      </c>
      <c r="AG59" s="18" t="b">
        <f t="shared" si="9"/>
        <v>1</v>
      </c>
      <c r="AH59" s="18" t="str">
        <f t="shared" si="11"/>
        <v>OK</v>
      </c>
    </row>
    <row r="60" spans="1:34" ht="124.8">
      <c r="A60" s="23">
        <v>58</v>
      </c>
      <c r="B60" s="15" t="s">
        <v>216</v>
      </c>
      <c r="C60" s="16" t="s">
        <v>217</v>
      </c>
      <c r="D60" s="17"/>
      <c r="E60" s="17" t="s">
        <v>22</v>
      </c>
      <c r="F60" s="18" t="b">
        <f t="shared" si="0"/>
        <v>1</v>
      </c>
      <c r="G60" s="17">
        <v>5</v>
      </c>
      <c r="H60" s="17" t="s">
        <v>22</v>
      </c>
      <c r="I60" s="18" t="e">
        <f t="shared" si="1"/>
        <v>#VALUE!</v>
      </c>
      <c r="J60" s="17">
        <v>85</v>
      </c>
      <c r="K60" s="17">
        <v>0.85</v>
      </c>
      <c r="L60" s="18" t="b">
        <f t="shared" si="2"/>
        <v>1</v>
      </c>
      <c r="N60" s="33" t="s">
        <v>218</v>
      </c>
      <c r="P60" s="17" t="s">
        <v>22</v>
      </c>
      <c r="Q60" s="17" t="s">
        <v>22</v>
      </c>
      <c r="R60" s="18" t="b">
        <f t="shared" si="3"/>
        <v>1</v>
      </c>
      <c r="S60" s="17" t="s">
        <v>22</v>
      </c>
      <c r="T60" s="17" t="s">
        <v>22</v>
      </c>
      <c r="U60" s="18" t="b">
        <f t="shared" si="4"/>
        <v>1</v>
      </c>
      <c r="V60" s="17">
        <v>15</v>
      </c>
      <c r="W60" s="17" t="s">
        <v>22</v>
      </c>
      <c r="X60" s="17">
        <v>15</v>
      </c>
      <c r="Y60" s="18" t="b">
        <f t="shared" si="5"/>
        <v>1</v>
      </c>
      <c r="Z60" s="20" t="b">
        <f t="shared" si="6"/>
        <v>1</v>
      </c>
      <c r="AA60" s="18" t="s">
        <v>23</v>
      </c>
      <c r="AB60" s="19"/>
      <c r="AD60" s="17">
        <v>292</v>
      </c>
      <c r="AE60" s="17" t="s">
        <v>219</v>
      </c>
      <c r="AF60" s="18" t="b">
        <f t="shared" si="8"/>
        <v>1</v>
      </c>
      <c r="AG60" s="18" t="b">
        <f t="shared" si="9"/>
        <v>1</v>
      </c>
      <c r="AH60" s="18" t="str">
        <f t="shared" si="11"/>
        <v>OK</v>
      </c>
    </row>
    <row r="61" spans="1:34" ht="124.8">
      <c r="A61" s="23">
        <v>59</v>
      </c>
      <c r="B61" s="15" t="s">
        <v>220</v>
      </c>
      <c r="C61" s="16" t="s">
        <v>221</v>
      </c>
      <c r="D61" s="17"/>
      <c r="E61" s="17" t="s">
        <v>22</v>
      </c>
      <c r="F61" s="18" t="b">
        <f t="shared" si="0"/>
        <v>1</v>
      </c>
      <c r="G61" s="17">
        <v>5</v>
      </c>
      <c r="H61" s="17" t="s">
        <v>22</v>
      </c>
      <c r="I61" s="18" t="e">
        <f t="shared" si="1"/>
        <v>#VALUE!</v>
      </c>
      <c r="J61" s="17">
        <v>90</v>
      </c>
      <c r="K61" s="17">
        <v>0.9</v>
      </c>
      <c r="L61" s="18" t="b">
        <f t="shared" si="2"/>
        <v>1</v>
      </c>
      <c r="N61" s="33" t="s">
        <v>222</v>
      </c>
      <c r="P61" s="17" t="s">
        <v>22</v>
      </c>
      <c r="Q61" s="17" t="s">
        <v>223</v>
      </c>
      <c r="R61" s="18" t="b">
        <f t="shared" si="3"/>
        <v>0</v>
      </c>
      <c r="S61" s="17" t="s">
        <v>22</v>
      </c>
      <c r="T61" s="17" t="s">
        <v>22</v>
      </c>
      <c r="U61" s="18" t="b">
        <f t="shared" si="4"/>
        <v>1</v>
      </c>
      <c r="V61" s="17">
        <v>20</v>
      </c>
      <c r="W61" s="17" t="s">
        <v>22</v>
      </c>
      <c r="X61" s="17">
        <v>20</v>
      </c>
      <c r="Y61" s="18" t="b">
        <f t="shared" si="5"/>
        <v>1</v>
      </c>
      <c r="Z61" s="20" t="b">
        <f t="shared" si="6"/>
        <v>0</v>
      </c>
      <c r="AA61" s="18" t="str">
        <f t="shared" si="7"/>
        <v/>
      </c>
      <c r="AB61" s="33" t="s">
        <v>224</v>
      </c>
      <c r="AD61" s="17">
        <v>216</v>
      </c>
      <c r="AE61" s="17" t="s">
        <v>225</v>
      </c>
      <c r="AF61" s="18" t="b">
        <f t="shared" si="8"/>
        <v>1</v>
      </c>
      <c r="AG61" s="18" t="b">
        <f t="shared" si="9"/>
        <v>0</v>
      </c>
      <c r="AH61" s="18" t="str">
        <f t="shared" si="11"/>
        <v/>
      </c>
    </row>
    <row r="62" spans="1:34" ht="165.6">
      <c r="A62" s="23">
        <v>60</v>
      </c>
      <c r="B62" s="15" t="s">
        <v>226</v>
      </c>
      <c r="C62" s="16" t="s">
        <v>227</v>
      </c>
      <c r="D62" s="17"/>
      <c r="E62" s="17" t="s">
        <v>22</v>
      </c>
      <c r="F62" s="18" t="b">
        <f t="shared" si="0"/>
        <v>1</v>
      </c>
      <c r="G62" s="17">
        <v>5</v>
      </c>
      <c r="H62" s="17">
        <v>0.05</v>
      </c>
      <c r="I62" s="18" t="b">
        <f t="shared" si="1"/>
        <v>1</v>
      </c>
      <c r="J62" s="17">
        <v>90</v>
      </c>
      <c r="K62" s="17">
        <v>0.9</v>
      </c>
      <c r="L62" s="18" t="b">
        <f t="shared" si="2"/>
        <v>1</v>
      </c>
      <c r="M62" s="18" t="s">
        <v>23</v>
      </c>
      <c r="P62" s="17" t="s">
        <v>22</v>
      </c>
      <c r="Q62" s="17">
        <v>0.05</v>
      </c>
      <c r="R62" s="18" t="b">
        <f t="shared" si="3"/>
        <v>0</v>
      </c>
      <c r="S62" s="17" t="s">
        <v>22</v>
      </c>
      <c r="T62" s="17" t="s">
        <v>22</v>
      </c>
      <c r="U62" s="18" t="b">
        <f t="shared" si="4"/>
        <v>1</v>
      </c>
      <c r="V62" s="17">
        <v>10</v>
      </c>
      <c r="W62" s="17" t="s">
        <v>22</v>
      </c>
      <c r="X62" s="17" t="s">
        <v>22</v>
      </c>
      <c r="Y62" s="18" t="b">
        <f t="shared" si="5"/>
        <v>0</v>
      </c>
      <c r="Z62" s="20" t="b">
        <f t="shared" si="6"/>
        <v>0</v>
      </c>
      <c r="AA62" s="18" t="str">
        <f t="shared" si="7"/>
        <v/>
      </c>
      <c r="AB62" s="33" t="s">
        <v>228</v>
      </c>
      <c r="AD62" s="17">
        <v>220</v>
      </c>
      <c r="AE62" s="17" t="s">
        <v>229</v>
      </c>
      <c r="AF62" s="18" t="b">
        <f t="shared" si="8"/>
        <v>1</v>
      </c>
      <c r="AG62" s="18" t="b">
        <f t="shared" si="9"/>
        <v>0</v>
      </c>
      <c r="AH62" s="18" t="str">
        <f t="shared" si="11"/>
        <v/>
      </c>
    </row>
    <row r="63" spans="1:34" ht="124.8">
      <c r="A63" s="23">
        <v>61</v>
      </c>
      <c r="B63" s="15" t="s">
        <v>230</v>
      </c>
      <c r="C63" s="16" t="s">
        <v>231</v>
      </c>
      <c r="D63" s="17" t="s">
        <v>78</v>
      </c>
      <c r="E63" s="17">
        <v>1</v>
      </c>
      <c r="F63" s="18" t="b">
        <f t="shared" si="0"/>
        <v>1</v>
      </c>
      <c r="G63" s="17">
        <v>5</v>
      </c>
      <c r="H63" s="17">
        <v>0.05</v>
      </c>
      <c r="I63" s="18" t="b">
        <f t="shared" si="1"/>
        <v>1</v>
      </c>
      <c r="J63" s="17">
        <v>98</v>
      </c>
      <c r="K63" s="17">
        <v>0.98</v>
      </c>
      <c r="L63" s="18" t="b">
        <f t="shared" si="2"/>
        <v>1</v>
      </c>
      <c r="M63" s="18" t="s">
        <v>23</v>
      </c>
      <c r="P63" s="17" t="s">
        <v>22</v>
      </c>
      <c r="Q63" s="17" t="s">
        <v>22</v>
      </c>
      <c r="R63" s="18" t="b">
        <f t="shared" si="3"/>
        <v>1</v>
      </c>
      <c r="S63" s="17" t="s">
        <v>22</v>
      </c>
      <c r="T63" s="17" t="s">
        <v>22</v>
      </c>
      <c r="U63" s="18" t="b">
        <f t="shared" si="4"/>
        <v>1</v>
      </c>
      <c r="V63" s="17">
        <v>20</v>
      </c>
      <c r="W63" s="17" t="s">
        <v>22</v>
      </c>
      <c r="X63" s="17">
        <v>20</v>
      </c>
      <c r="Y63" s="18" t="b">
        <f t="shared" si="5"/>
        <v>1</v>
      </c>
      <c r="Z63" s="20" t="b">
        <f t="shared" si="6"/>
        <v>1</v>
      </c>
      <c r="AA63" s="18" t="str">
        <f t="shared" si="7"/>
        <v>OK</v>
      </c>
      <c r="AB63" s="19"/>
      <c r="AD63" s="17">
        <v>40</v>
      </c>
      <c r="AE63" s="17" t="s">
        <v>232</v>
      </c>
      <c r="AF63" s="18" t="b">
        <f t="shared" si="8"/>
        <v>0</v>
      </c>
      <c r="AG63" s="18" t="b">
        <f t="shared" si="9"/>
        <v>0</v>
      </c>
      <c r="AH63" s="18" t="str">
        <f t="shared" si="11"/>
        <v/>
      </c>
    </row>
    <row r="64" spans="1:34" ht="152.4">
      <c r="A64" s="23">
        <v>62</v>
      </c>
      <c r="B64" s="15" t="s">
        <v>233</v>
      </c>
      <c r="C64" s="16" t="s">
        <v>234</v>
      </c>
      <c r="D64" s="17"/>
      <c r="E64" s="17" t="s">
        <v>22</v>
      </c>
      <c r="F64" s="18" t="b">
        <f t="shared" si="0"/>
        <v>1</v>
      </c>
      <c r="G64" s="17" t="s">
        <v>22</v>
      </c>
      <c r="H64" s="17" t="s">
        <v>22</v>
      </c>
      <c r="I64" s="18" t="b">
        <f t="shared" si="1"/>
        <v>1</v>
      </c>
      <c r="J64" s="17" t="s">
        <v>22</v>
      </c>
      <c r="K64" s="17" t="s">
        <v>22</v>
      </c>
      <c r="L64" s="18" t="b">
        <f t="shared" si="2"/>
        <v>1</v>
      </c>
      <c r="M64" s="18" t="s">
        <v>23</v>
      </c>
      <c r="P64" s="17" t="s">
        <v>22</v>
      </c>
      <c r="Q64" s="17" t="s">
        <v>22</v>
      </c>
      <c r="R64" s="18" t="b">
        <f t="shared" si="3"/>
        <v>1</v>
      </c>
      <c r="S64" s="17" t="s">
        <v>22</v>
      </c>
      <c r="T64" s="17" t="s">
        <v>22</v>
      </c>
      <c r="U64" s="18" t="b">
        <f t="shared" si="4"/>
        <v>1</v>
      </c>
      <c r="V64" s="17" t="s">
        <v>22</v>
      </c>
      <c r="W64" s="17" t="s">
        <v>22</v>
      </c>
      <c r="X64" s="17" t="s">
        <v>22</v>
      </c>
      <c r="Y64" s="18" t="b">
        <f t="shared" si="5"/>
        <v>1</v>
      </c>
      <c r="Z64" s="20" t="b">
        <f t="shared" si="6"/>
        <v>1</v>
      </c>
      <c r="AA64" s="18" t="str">
        <f t="shared" si="7"/>
        <v>OK</v>
      </c>
      <c r="AB64" s="19"/>
      <c r="AD64" s="17" t="s">
        <v>22</v>
      </c>
      <c r="AE64" s="17" t="s">
        <v>22</v>
      </c>
      <c r="AF64" s="18" t="b">
        <f t="shared" si="8"/>
        <v>1</v>
      </c>
      <c r="AG64" s="18" t="b">
        <f t="shared" si="9"/>
        <v>1</v>
      </c>
      <c r="AH64" s="18" t="str">
        <f t="shared" si="11"/>
        <v>OK</v>
      </c>
    </row>
    <row r="65" spans="1:34" ht="152.4">
      <c r="A65" s="23">
        <v>63</v>
      </c>
      <c r="B65" s="15" t="s">
        <v>235</v>
      </c>
      <c r="C65" s="16" t="s">
        <v>236</v>
      </c>
      <c r="D65" s="17"/>
      <c r="E65" s="17" t="s">
        <v>22</v>
      </c>
      <c r="F65" s="18" t="b">
        <f t="shared" si="0"/>
        <v>1</v>
      </c>
      <c r="G65" s="17">
        <v>5</v>
      </c>
      <c r="H65" s="17">
        <v>0.05</v>
      </c>
      <c r="I65" s="18" t="b">
        <f t="shared" si="1"/>
        <v>1</v>
      </c>
      <c r="J65" s="17">
        <v>80</v>
      </c>
      <c r="K65" s="17">
        <v>0.8</v>
      </c>
      <c r="L65" s="18" t="b">
        <f t="shared" si="2"/>
        <v>1</v>
      </c>
      <c r="M65" s="18" t="s">
        <v>23</v>
      </c>
      <c r="P65" s="17" t="s">
        <v>22</v>
      </c>
      <c r="Q65" s="17" t="s">
        <v>22</v>
      </c>
      <c r="R65" s="18" t="b">
        <f t="shared" si="3"/>
        <v>1</v>
      </c>
      <c r="S65" s="17" t="s">
        <v>22</v>
      </c>
      <c r="T65" s="17" t="s">
        <v>22</v>
      </c>
      <c r="U65" s="18" t="b">
        <f t="shared" si="4"/>
        <v>1</v>
      </c>
      <c r="V65" s="17">
        <v>10</v>
      </c>
      <c r="W65" s="17" t="s">
        <v>22</v>
      </c>
      <c r="X65" s="17">
        <v>10</v>
      </c>
      <c r="Y65" s="18" t="b">
        <f t="shared" si="5"/>
        <v>1</v>
      </c>
      <c r="Z65" s="20" t="b">
        <f t="shared" si="6"/>
        <v>1</v>
      </c>
      <c r="AA65" s="18" t="str">
        <f t="shared" si="7"/>
        <v>OK</v>
      </c>
      <c r="AB65" s="19"/>
      <c r="AD65" s="17">
        <v>416</v>
      </c>
      <c r="AE65" s="17">
        <v>104</v>
      </c>
      <c r="AF65" s="18" t="b">
        <f t="shared" si="8"/>
        <v>0</v>
      </c>
      <c r="AG65" s="18" t="b">
        <f t="shared" si="9"/>
        <v>0</v>
      </c>
      <c r="AH65" s="18" t="str">
        <f t="shared" si="11"/>
        <v/>
      </c>
    </row>
    <row r="66" spans="1:34" ht="55.8">
      <c r="A66" s="23">
        <v>64</v>
      </c>
      <c r="B66" s="15" t="s">
        <v>237</v>
      </c>
      <c r="C66" s="16" t="s">
        <v>238</v>
      </c>
      <c r="D66" s="17"/>
      <c r="E66" s="17" t="s">
        <v>22</v>
      </c>
      <c r="F66" s="18" t="b">
        <f t="shared" si="0"/>
        <v>1</v>
      </c>
      <c r="G66" s="17">
        <v>5</v>
      </c>
      <c r="H66" s="17" t="s">
        <v>22</v>
      </c>
      <c r="I66" s="18" t="e">
        <f t="shared" si="1"/>
        <v>#VALUE!</v>
      </c>
      <c r="J66" s="17">
        <v>80</v>
      </c>
      <c r="K66" s="17">
        <v>0.8</v>
      </c>
      <c r="L66" s="18" t="b">
        <f t="shared" si="2"/>
        <v>1</v>
      </c>
      <c r="M66" s="18" t="s">
        <v>23</v>
      </c>
      <c r="N66" s="24" t="s">
        <v>194</v>
      </c>
      <c r="P66" s="17" t="s">
        <v>22</v>
      </c>
      <c r="Q66" s="17" t="s">
        <v>22</v>
      </c>
      <c r="R66" s="18" t="b">
        <f t="shared" si="3"/>
        <v>1</v>
      </c>
      <c r="S66" s="17" t="s">
        <v>22</v>
      </c>
      <c r="T66" s="17" t="s">
        <v>22</v>
      </c>
      <c r="U66" s="18" t="b">
        <f t="shared" si="4"/>
        <v>1</v>
      </c>
      <c r="V66" s="17" t="s">
        <v>22</v>
      </c>
      <c r="W66" s="17" t="s">
        <v>22</v>
      </c>
      <c r="X66" s="17" t="s">
        <v>22</v>
      </c>
      <c r="Y66" s="18" t="b">
        <f t="shared" si="5"/>
        <v>1</v>
      </c>
      <c r="Z66" s="20" t="b">
        <f t="shared" si="6"/>
        <v>1</v>
      </c>
      <c r="AA66" s="18" t="str">
        <f t="shared" si="7"/>
        <v>OK</v>
      </c>
      <c r="AB66" s="19"/>
      <c r="AD66" s="17">
        <v>164</v>
      </c>
      <c r="AE66" s="17">
        <v>82</v>
      </c>
      <c r="AF66" s="18" t="b">
        <f t="shared" si="8"/>
        <v>0</v>
      </c>
      <c r="AG66" s="18" t="b">
        <f t="shared" si="9"/>
        <v>0</v>
      </c>
      <c r="AH66" s="18" t="str">
        <f t="shared" si="11"/>
        <v/>
      </c>
    </row>
    <row r="67" spans="1:34" ht="69.599999999999994">
      <c r="A67" s="23">
        <v>65</v>
      </c>
      <c r="B67" s="15" t="s">
        <v>239</v>
      </c>
      <c r="C67" s="16" t="s">
        <v>240</v>
      </c>
      <c r="D67" s="17"/>
      <c r="E67" s="17" t="s">
        <v>22</v>
      </c>
      <c r="F67" s="18" t="b">
        <f t="shared" si="0"/>
        <v>1</v>
      </c>
      <c r="G67" s="17" t="s">
        <v>22</v>
      </c>
      <c r="H67" s="17" t="s">
        <v>22</v>
      </c>
      <c r="I67" s="18" t="b">
        <f t="shared" si="1"/>
        <v>1</v>
      </c>
      <c r="J67" s="17">
        <v>80</v>
      </c>
      <c r="K67" s="17">
        <v>0.8</v>
      </c>
      <c r="L67" s="18" t="b">
        <f t="shared" si="2"/>
        <v>1</v>
      </c>
      <c r="M67" s="18" t="s">
        <v>23</v>
      </c>
      <c r="P67" s="17" t="s">
        <v>22</v>
      </c>
      <c r="Q67" s="17" t="s">
        <v>22</v>
      </c>
      <c r="R67" s="18" t="b">
        <f t="shared" si="3"/>
        <v>1</v>
      </c>
      <c r="S67" s="17" t="s">
        <v>22</v>
      </c>
      <c r="T67" s="17" t="s">
        <v>22</v>
      </c>
      <c r="U67" s="18" t="b">
        <f t="shared" si="4"/>
        <v>1</v>
      </c>
      <c r="V67" s="17" t="s">
        <v>22</v>
      </c>
      <c r="W67" s="17" t="s">
        <v>22</v>
      </c>
      <c r="X67" s="17" t="s">
        <v>22</v>
      </c>
      <c r="Y67" s="18" t="b">
        <f t="shared" si="5"/>
        <v>1</v>
      </c>
      <c r="Z67" s="20" t="b">
        <f t="shared" si="6"/>
        <v>1</v>
      </c>
      <c r="AA67" s="18" t="str">
        <f t="shared" si="7"/>
        <v>OK</v>
      </c>
      <c r="AB67" s="19"/>
      <c r="AD67" s="17">
        <v>870</v>
      </c>
      <c r="AE67" s="17" t="s">
        <v>22</v>
      </c>
      <c r="AF67" s="18" t="b">
        <f t="shared" si="8"/>
        <v>0</v>
      </c>
      <c r="AG67" s="18" t="b">
        <f t="shared" si="9"/>
        <v>0</v>
      </c>
      <c r="AH67" s="18" t="str">
        <f t="shared" si="11"/>
        <v/>
      </c>
    </row>
    <row r="68" spans="1:34" ht="166.2">
      <c r="A68" s="23">
        <v>66</v>
      </c>
      <c r="B68" s="15" t="s">
        <v>241</v>
      </c>
      <c r="C68" s="16" t="s">
        <v>242</v>
      </c>
      <c r="D68" s="17" t="s">
        <v>52</v>
      </c>
      <c r="E68" s="17">
        <v>2</v>
      </c>
      <c r="F68" s="18" t="b">
        <f t="shared" ref="F68:F102" si="12">IF(AND(D68="",E68="NA"),TRUE,IF(AND(D68="two_sided",E68=2),TRUE,IF(AND(D68="one_sided",E68=1),TRUE,FALSE)))</f>
        <v>1</v>
      </c>
      <c r="G68" s="17">
        <v>5</v>
      </c>
      <c r="H68" s="17" t="s">
        <v>22</v>
      </c>
      <c r="I68" s="18" t="e">
        <f t="shared" ref="I68:I102" si="13">IF(AND(G68="NA",H68="NA"),TRUE,IF(H68*100=G68,TRUE,FALSE))</f>
        <v>#VALUE!</v>
      </c>
      <c r="J68" s="17">
        <v>80</v>
      </c>
      <c r="K68" s="17">
        <v>0.8</v>
      </c>
      <c r="L68" s="18" t="b">
        <f t="shared" ref="L68:L102" si="14">IF(AND(J68="NA",K68="NA"),TRUE,IF(K68*100=J68,TRUE,FALSE))</f>
        <v>1</v>
      </c>
      <c r="N68" s="33" t="s">
        <v>243</v>
      </c>
      <c r="P68" s="17" t="s">
        <v>22</v>
      </c>
      <c r="Q68" s="17">
        <v>1</v>
      </c>
      <c r="R68" s="18" t="b">
        <f t="shared" ref="R68:R102" si="15">ISNUMBER(SEARCH(P68,Q68))</f>
        <v>0</v>
      </c>
      <c r="S68" s="17" t="s">
        <v>22</v>
      </c>
      <c r="T68" s="17" t="s">
        <v>22</v>
      </c>
      <c r="U68" s="18" t="b">
        <f t="shared" ref="U68:U102" si="16">ISNUMBER(SEARCH(S68,T68))</f>
        <v>1</v>
      </c>
      <c r="V68" s="17">
        <v>40</v>
      </c>
      <c r="W68" s="17" t="s">
        <v>22</v>
      </c>
      <c r="X68" s="17" t="s">
        <v>22</v>
      </c>
      <c r="Y68" s="18" t="b">
        <f t="shared" ref="Y68:Y102" si="17">OR(ISNUMBER(SEARCH(V68,W68)),ISNUMBER(SEARCH(V68,X68)))</f>
        <v>0</v>
      </c>
      <c r="Z68" s="20" t="b">
        <f t="shared" ref="Z68:Z102" si="18">AND(R68=TRUE,U68=TRUE,Y68=TRUE)</f>
        <v>0</v>
      </c>
      <c r="AA68" s="18" t="str">
        <f t="shared" ref="AA68:AA102" si="19">IF(Z68=TRUE,"OK","")</f>
        <v/>
      </c>
      <c r="AB68" s="33" t="s">
        <v>244</v>
      </c>
      <c r="AD68" s="17">
        <v>150</v>
      </c>
      <c r="AE68" s="17">
        <v>105</v>
      </c>
      <c r="AF68" s="18" t="b">
        <f t="shared" ref="AF68:AF102" si="20">ISNUMBER(SEARCH(AD68,AE68))</f>
        <v>0</v>
      </c>
      <c r="AG68" s="18" t="b">
        <f t="shared" ref="AG68:AG102" si="21">AND(R68=TRUE,U68=TRUE,Y68=TRUE,AF68=TRUE)</f>
        <v>0</v>
      </c>
      <c r="AH68" s="18" t="str">
        <f t="shared" si="11"/>
        <v/>
      </c>
    </row>
    <row r="69" spans="1:34" ht="409.6">
      <c r="A69" s="23">
        <v>67</v>
      </c>
      <c r="B69" s="15" t="s">
        <v>245</v>
      </c>
      <c r="C69" s="16" t="s">
        <v>246</v>
      </c>
      <c r="D69" s="17"/>
      <c r="E69" s="17" t="s">
        <v>22</v>
      </c>
      <c r="F69" s="18" t="b">
        <f t="shared" si="12"/>
        <v>1</v>
      </c>
      <c r="G69" s="17">
        <v>5</v>
      </c>
      <c r="H69" s="17">
        <v>0.05</v>
      </c>
      <c r="I69" s="18" t="b">
        <f t="shared" si="13"/>
        <v>1</v>
      </c>
      <c r="J69" s="17">
        <v>80</v>
      </c>
      <c r="K69" s="17">
        <v>0.8</v>
      </c>
      <c r="L69" s="18" t="b">
        <f t="shared" si="14"/>
        <v>1</v>
      </c>
      <c r="M69" s="18" t="s">
        <v>23</v>
      </c>
      <c r="P69" s="17" t="s">
        <v>22</v>
      </c>
      <c r="Q69" s="17" t="s">
        <v>22</v>
      </c>
      <c r="R69" s="18" t="b">
        <f t="shared" si="15"/>
        <v>1</v>
      </c>
      <c r="S69" s="17" t="s">
        <v>22</v>
      </c>
      <c r="T69" s="17" t="s">
        <v>22</v>
      </c>
      <c r="U69" s="18" t="b">
        <f t="shared" si="16"/>
        <v>1</v>
      </c>
      <c r="V69" s="17">
        <v>10</v>
      </c>
      <c r="W69" s="17">
        <v>10</v>
      </c>
      <c r="X69" s="17" t="s">
        <v>22</v>
      </c>
      <c r="Y69" s="18" t="b">
        <f t="shared" si="17"/>
        <v>1</v>
      </c>
      <c r="Z69" s="20" t="b">
        <f t="shared" si="18"/>
        <v>1</v>
      </c>
      <c r="AA69" s="18" t="str">
        <f t="shared" si="19"/>
        <v>OK</v>
      </c>
      <c r="AB69" s="19"/>
      <c r="AD69" s="17">
        <v>288</v>
      </c>
      <c r="AE69" s="17" t="s">
        <v>247</v>
      </c>
      <c r="AF69" s="18" t="b">
        <f t="shared" si="20"/>
        <v>1</v>
      </c>
      <c r="AG69" s="18" t="b">
        <f t="shared" si="21"/>
        <v>1</v>
      </c>
      <c r="AH69" s="18" t="str">
        <f t="shared" si="11"/>
        <v>OK</v>
      </c>
    </row>
    <row r="70" spans="1:34" ht="97.2">
      <c r="A70" s="23">
        <v>68</v>
      </c>
      <c r="B70" s="15" t="s">
        <v>248</v>
      </c>
      <c r="C70" s="16" t="s">
        <v>249</v>
      </c>
      <c r="D70" s="17"/>
      <c r="E70" s="17" t="s">
        <v>22</v>
      </c>
      <c r="F70" s="18" t="b">
        <f t="shared" si="12"/>
        <v>1</v>
      </c>
      <c r="G70" s="17">
        <v>5</v>
      </c>
      <c r="H70" s="17">
        <v>0.05</v>
      </c>
      <c r="I70" s="18" t="b">
        <f t="shared" si="13"/>
        <v>1</v>
      </c>
      <c r="J70" s="17">
        <v>80</v>
      </c>
      <c r="K70" s="17" t="s">
        <v>22</v>
      </c>
      <c r="L70" s="18" t="e">
        <f t="shared" si="14"/>
        <v>#VALUE!</v>
      </c>
      <c r="N70" s="33" t="s">
        <v>250</v>
      </c>
      <c r="P70" s="17" t="s">
        <v>22</v>
      </c>
      <c r="Q70" s="17">
        <v>0.4</v>
      </c>
      <c r="R70" s="18" t="b">
        <f t="shared" si="15"/>
        <v>0</v>
      </c>
      <c r="S70" s="17" t="s">
        <v>22</v>
      </c>
      <c r="T70" s="17" t="s">
        <v>22</v>
      </c>
      <c r="U70" s="18" t="b">
        <f t="shared" si="16"/>
        <v>1</v>
      </c>
      <c r="V70" s="17">
        <v>20</v>
      </c>
      <c r="W70" s="17" t="s">
        <v>22</v>
      </c>
      <c r="X70" s="17" t="s">
        <v>22</v>
      </c>
      <c r="Y70" s="18" t="b">
        <f t="shared" si="17"/>
        <v>0</v>
      </c>
      <c r="Z70" s="20" t="b">
        <f t="shared" si="18"/>
        <v>0</v>
      </c>
      <c r="AA70" s="18" t="str">
        <f t="shared" si="19"/>
        <v/>
      </c>
      <c r="AB70" s="33" t="s">
        <v>251</v>
      </c>
      <c r="AD70" s="17">
        <v>60</v>
      </c>
      <c r="AE70" s="17" t="s">
        <v>252</v>
      </c>
      <c r="AF70" s="18" t="b">
        <f t="shared" si="20"/>
        <v>1</v>
      </c>
      <c r="AG70" s="18" t="b">
        <f t="shared" si="21"/>
        <v>0</v>
      </c>
      <c r="AH70" s="18" t="str">
        <f t="shared" si="11"/>
        <v/>
      </c>
    </row>
    <row r="71" spans="1:34" ht="249">
      <c r="A71" s="23">
        <v>69</v>
      </c>
      <c r="B71" s="15" t="s">
        <v>253</v>
      </c>
      <c r="C71" s="16" t="s">
        <v>254</v>
      </c>
      <c r="D71" s="17"/>
      <c r="E71" s="17" t="s">
        <v>22</v>
      </c>
      <c r="F71" s="18" t="b">
        <f t="shared" si="12"/>
        <v>1</v>
      </c>
      <c r="G71" s="17">
        <v>5</v>
      </c>
      <c r="H71" s="17">
        <v>0.05</v>
      </c>
      <c r="I71" s="18" t="b">
        <f t="shared" si="13"/>
        <v>1</v>
      </c>
      <c r="J71" s="17">
        <v>80</v>
      </c>
      <c r="K71" s="17">
        <v>0.8</v>
      </c>
      <c r="L71" s="18" t="b">
        <f t="shared" si="14"/>
        <v>1</v>
      </c>
      <c r="M71" s="18" t="s">
        <v>23</v>
      </c>
      <c r="P71" s="17">
        <v>9</v>
      </c>
      <c r="Q71" s="17" t="s">
        <v>255</v>
      </c>
      <c r="R71" s="18" t="b">
        <f t="shared" si="15"/>
        <v>1</v>
      </c>
      <c r="S71" s="17" t="s">
        <v>22</v>
      </c>
      <c r="T71" s="17" t="s">
        <v>22</v>
      </c>
      <c r="U71" s="18" t="b">
        <f t="shared" si="16"/>
        <v>1</v>
      </c>
      <c r="V71" s="17">
        <v>40</v>
      </c>
      <c r="W71" s="17" t="s">
        <v>22</v>
      </c>
      <c r="X71" s="17" t="s">
        <v>256</v>
      </c>
      <c r="Y71" s="18" t="b">
        <f t="shared" si="17"/>
        <v>1</v>
      </c>
      <c r="Z71" s="20" t="b">
        <f t="shared" si="18"/>
        <v>1</v>
      </c>
      <c r="AA71" s="18" t="str">
        <f t="shared" si="19"/>
        <v>OK</v>
      </c>
      <c r="AB71" s="19" t="s">
        <v>257</v>
      </c>
      <c r="AD71" s="17">
        <v>900</v>
      </c>
      <c r="AE71" s="17" t="s">
        <v>258</v>
      </c>
      <c r="AF71" s="18" t="b">
        <f t="shared" si="20"/>
        <v>0</v>
      </c>
      <c r="AG71" s="18" t="b">
        <f t="shared" si="21"/>
        <v>0</v>
      </c>
      <c r="AH71" s="18" t="str">
        <f t="shared" si="11"/>
        <v/>
      </c>
    </row>
    <row r="72" spans="1:34" ht="138.6">
      <c r="A72" s="23">
        <v>70</v>
      </c>
      <c r="B72" s="15" t="s">
        <v>259</v>
      </c>
      <c r="C72" s="16" t="s">
        <v>260</v>
      </c>
      <c r="D72" s="17" t="s">
        <v>52</v>
      </c>
      <c r="E72" s="17">
        <v>2</v>
      </c>
      <c r="F72" s="18" t="b">
        <f t="shared" si="12"/>
        <v>1</v>
      </c>
      <c r="G72" s="17">
        <v>5</v>
      </c>
      <c r="H72" s="17">
        <v>0.05</v>
      </c>
      <c r="I72" s="18" t="b">
        <f t="shared" si="13"/>
        <v>1</v>
      </c>
      <c r="J72" s="17">
        <v>90</v>
      </c>
      <c r="K72" s="17">
        <v>0.9</v>
      </c>
      <c r="L72" s="18" t="b">
        <f t="shared" si="14"/>
        <v>1</v>
      </c>
      <c r="M72" s="18" t="s">
        <v>23</v>
      </c>
      <c r="P72" s="17">
        <v>3.5</v>
      </c>
      <c r="Q72" s="17" t="s">
        <v>22</v>
      </c>
      <c r="R72" s="18" t="b">
        <f t="shared" si="15"/>
        <v>0</v>
      </c>
      <c r="S72" s="17" t="s">
        <v>22</v>
      </c>
      <c r="T72" s="17">
        <v>6.9</v>
      </c>
      <c r="U72" s="18" t="b">
        <f t="shared" si="16"/>
        <v>0</v>
      </c>
      <c r="V72" s="17">
        <v>10</v>
      </c>
      <c r="W72" s="17">
        <v>10</v>
      </c>
      <c r="X72" s="17" t="s">
        <v>22</v>
      </c>
      <c r="Y72" s="18" t="b">
        <f t="shared" si="17"/>
        <v>1</v>
      </c>
      <c r="Z72" s="20" t="b">
        <f t="shared" si="18"/>
        <v>0</v>
      </c>
      <c r="AA72" s="18" t="str">
        <f t="shared" si="19"/>
        <v/>
      </c>
      <c r="AB72" s="33" t="s">
        <v>261</v>
      </c>
      <c r="AD72" s="17">
        <v>120</v>
      </c>
      <c r="AE72" s="17" t="s">
        <v>22</v>
      </c>
      <c r="AF72" s="18" t="b">
        <f t="shared" si="20"/>
        <v>0</v>
      </c>
      <c r="AG72" s="18" t="b">
        <f t="shared" si="21"/>
        <v>0</v>
      </c>
      <c r="AH72" s="18" t="str">
        <f t="shared" si="11"/>
        <v/>
      </c>
    </row>
    <row r="73" spans="1:34" ht="409.6">
      <c r="A73" s="23">
        <v>71</v>
      </c>
      <c r="B73" s="15" t="s">
        <v>262</v>
      </c>
      <c r="C73" s="16" t="s">
        <v>263</v>
      </c>
      <c r="D73" s="17"/>
      <c r="E73" s="17" t="s">
        <v>22</v>
      </c>
      <c r="F73" s="18" t="b">
        <f t="shared" si="12"/>
        <v>1</v>
      </c>
      <c r="G73" s="17">
        <v>5</v>
      </c>
      <c r="H73" s="17" t="s">
        <v>264</v>
      </c>
      <c r="I73" s="18" t="e">
        <f t="shared" si="13"/>
        <v>#VALUE!</v>
      </c>
      <c r="J73" s="17">
        <v>80</v>
      </c>
      <c r="K73" s="17">
        <v>0.8</v>
      </c>
      <c r="L73" s="18" t="b">
        <f t="shared" si="14"/>
        <v>1</v>
      </c>
      <c r="M73" s="18" t="s">
        <v>23</v>
      </c>
      <c r="P73" s="17">
        <v>6.3</v>
      </c>
      <c r="Q73" s="17">
        <v>6.3</v>
      </c>
      <c r="R73" s="18" t="b">
        <f t="shared" si="15"/>
        <v>1</v>
      </c>
      <c r="S73" s="17" t="s">
        <v>22</v>
      </c>
      <c r="T73" s="17" t="s">
        <v>22</v>
      </c>
      <c r="U73" s="18" t="b">
        <f t="shared" si="16"/>
        <v>1</v>
      </c>
      <c r="V73" s="17" t="s">
        <v>22</v>
      </c>
      <c r="W73" s="17" t="s">
        <v>22</v>
      </c>
      <c r="X73" s="17" t="s">
        <v>22</v>
      </c>
      <c r="Y73" s="18" t="b">
        <f t="shared" si="17"/>
        <v>1</v>
      </c>
      <c r="Z73" s="20" t="b">
        <f t="shared" si="18"/>
        <v>1</v>
      </c>
      <c r="AA73" s="18" t="str">
        <f t="shared" si="19"/>
        <v>OK</v>
      </c>
      <c r="AB73" s="19"/>
      <c r="AD73" s="17">
        <v>756</v>
      </c>
      <c r="AE73" s="17" t="s">
        <v>265</v>
      </c>
      <c r="AF73" s="18" t="b">
        <f t="shared" si="20"/>
        <v>1</v>
      </c>
      <c r="AG73" s="18" t="b">
        <f t="shared" si="21"/>
        <v>1</v>
      </c>
      <c r="AH73" s="18" t="str">
        <f t="shared" si="11"/>
        <v>OK</v>
      </c>
    </row>
    <row r="74" spans="1:34" ht="124.8">
      <c r="A74" s="23">
        <v>72</v>
      </c>
      <c r="B74" s="15" t="s">
        <v>266</v>
      </c>
      <c r="C74" s="16" t="s">
        <v>267</v>
      </c>
      <c r="D74" s="17"/>
      <c r="E74" s="17" t="s">
        <v>22</v>
      </c>
      <c r="F74" s="18" t="b">
        <f t="shared" si="12"/>
        <v>1</v>
      </c>
      <c r="G74" s="17" t="s">
        <v>22</v>
      </c>
      <c r="H74" s="17" t="s">
        <v>22</v>
      </c>
      <c r="I74" s="18" t="b">
        <f t="shared" si="13"/>
        <v>1</v>
      </c>
      <c r="J74" s="17">
        <v>30</v>
      </c>
      <c r="K74" s="17" t="s">
        <v>22</v>
      </c>
      <c r="L74" s="18" t="e">
        <f t="shared" si="14"/>
        <v>#VALUE!</v>
      </c>
      <c r="N74" s="33" t="s">
        <v>268</v>
      </c>
      <c r="P74" s="17" t="s">
        <v>22</v>
      </c>
      <c r="Q74" s="17" t="s">
        <v>22</v>
      </c>
      <c r="R74" s="18" t="b">
        <f t="shared" si="15"/>
        <v>1</v>
      </c>
      <c r="S74" s="17" t="s">
        <v>22</v>
      </c>
      <c r="T74" s="17" t="s">
        <v>22</v>
      </c>
      <c r="U74" s="18" t="b">
        <f t="shared" si="16"/>
        <v>1</v>
      </c>
      <c r="V74" s="17" t="s">
        <v>22</v>
      </c>
      <c r="W74" s="17" t="s">
        <v>22</v>
      </c>
      <c r="X74" s="17" t="s">
        <v>22</v>
      </c>
      <c r="Y74" s="18" t="b">
        <f t="shared" si="17"/>
        <v>1</v>
      </c>
      <c r="Z74" s="20" t="b">
        <f t="shared" si="18"/>
        <v>1</v>
      </c>
      <c r="AA74" s="18" t="str">
        <f t="shared" si="19"/>
        <v>OK</v>
      </c>
      <c r="AD74" s="17">
        <v>60</v>
      </c>
      <c r="AE74" s="17">
        <v>60</v>
      </c>
      <c r="AF74" s="18" t="b">
        <f t="shared" si="20"/>
        <v>1</v>
      </c>
      <c r="AG74" s="18" t="b">
        <f t="shared" si="21"/>
        <v>1</v>
      </c>
      <c r="AH74" s="18" t="str">
        <f t="shared" si="11"/>
        <v>OK</v>
      </c>
    </row>
    <row r="75" spans="1:34" ht="124.8">
      <c r="A75" s="23">
        <v>73</v>
      </c>
      <c r="B75" s="15" t="s">
        <v>269</v>
      </c>
      <c r="C75" s="16" t="s">
        <v>270</v>
      </c>
      <c r="D75" s="17"/>
      <c r="E75" s="17" t="s">
        <v>22</v>
      </c>
      <c r="F75" s="18" t="b">
        <f t="shared" si="12"/>
        <v>1</v>
      </c>
      <c r="G75" s="17">
        <v>5</v>
      </c>
      <c r="H75" s="17">
        <v>0.05</v>
      </c>
      <c r="I75" s="18" t="b">
        <f t="shared" si="13"/>
        <v>1</v>
      </c>
      <c r="J75" s="17">
        <v>90</v>
      </c>
      <c r="K75" s="17">
        <v>0.9</v>
      </c>
      <c r="L75" s="18" t="b">
        <f t="shared" si="14"/>
        <v>1</v>
      </c>
      <c r="M75" s="18" t="s">
        <v>23</v>
      </c>
      <c r="N75" s="24" t="s">
        <v>271</v>
      </c>
      <c r="P75" s="17" t="s">
        <v>22</v>
      </c>
      <c r="Q75" s="17" t="s">
        <v>22</v>
      </c>
      <c r="R75" s="18" t="b">
        <f t="shared" si="15"/>
        <v>1</v>
      </c>
      <c r="S75" s="17" t="s">
        <v>22</v>
      </c>
      <c r="T75" s="17" t="s">
        <v>22</v>
      </c>
      <c r="U75" s="18" t="b">
        <f t="shared" si="16"/>
        <v>1</v>
      </c>
      <c r="V75" s="17" t="s">
        <v>22</v>
      </c>
      <c r="W75" s="17" t="s">
        <v>22</v>
      </c>
      <c r="X75" s="17" t="s">
        <v>22</v>
      </c>
      <c r="Y75" s="18" t="b">
        <f t="shared" si="17"/>
        <v>1</v>
      </c>
      <c r="Z75" s="20" t="b">
        <f t="shared" si="18"/>
        <v>1</v>
      </c>
      <c r="AA75" s="18" t="str">
        <f t="shared" si="19"/>
        <v>OK</v>
      </c>
      <c r="AD75" s="17">
        <v>2733</v>
      </c>
      <c r="AE75" s="17" t="s">
        <v>272</v>
      </c>
      <c r="AF75" s="18" t="b">
        <f t="shared" si="20"/>
        <v>1</v>
      </c>
      <c r="AG75" s="18" t="b">
        <f t="shared" si="21"/>
        <v>1</v>
      </c>
      <c r="AH75" s="18" t="str">
        <f t="shared" si="11"/>
        <v>OK</v>
      </c>
    </row>
    <row r="76" spans="1:34" ht="207.6">
      <c r="A76" s="23">
        <v>74</v>
      </c>
      <c r="B76" s="15" t="s">
        <v>273</v>
      </c>
      <c r="C76" s="16" t="s">
        <v>274</v>
      </c>
      <c r="D76" s="17"/>
      <c r="E76" s="17" t="s">
        <v>22</v>
      </c>
      <c r="F76" s="18" t="b">
        <f t="shared" si="12"/>
        <v>1</v>
      </c>
      <c r="G76" s="17">
        <v>5</v>
      </c>
      <c r="H76" s="17" t="s">
        <v>22</v>
      </c>
      <c r="I76" s="18" t="e">
        <f t="shared" si="13"/>
        <v>#VALUE!</v>
      </c>
      <c r="J76" s="17">
        <v>87</v>
      </c>
      <c r="K76" s="17" t="s">
        <v>275</v>
      </c>
      <c r="L76" s="18" t="e">
        <f t="shared" si="14"/>
        <v>#VALUE!</v>
      </c>
      <c r="M76" s="18" t="s">
        <v>23</v>
      </c>
      <c r="N76" s="19" t="s">
        <v>276</v>
      </c>
      <c r="P76" s="17" t="s">
        <v>22</v>
      </c>
      <c r="Q76" s="17">
        <v>0.05</v>
      </c>
      <c r="R76" s="18" t="b">
        <f t="shared" si="15"/>
        <v>0</v>
      </c>
      <c r="S76" s="17" t="s">
        <v>22</v>
      </c>
      <c r="T76" s="17">
        <v>25000</v>
      </c>
      <c r="U76" s="18" t="b">
        <f t="shared" si="16"/>
        <v>0</v>
      </c>
      <c r="V76" s="17" t="s">
        <v>22</v>
      </c>
      <c r="W76" s="17" t="s">
        <v>22</v>
      </c>
      <c r="X76" s="17" t="s">
        <v>22</v>
      </c>
      <c r="Y76" s="18" t="b">
        <f t="shared" si="17"/>
        <v>1</v>
      </c>
      <c r="Z76" s="20" t="b">
        <f t="shared" si="18"/>
        <v>0</v>
      </c>
      <c r="AA76" s="18" t="str">
        <f t="shared" si="19"/>
        <v/>
      </c>
      <c r="AD76" s="17">
        <v>160</v>
      </c>
      <c r="AE76" s="17" t="s">
        <v>277</v>
      </c>
      <c r="AF76" s="18" t="b">
        <f t="shared" si="20"/>
        <v>0</v>
      </c>
      <c r="AG76" s="18" t="b">
        <f t="shared" si="21"/>
        <v>0</v>
      </c>
      <c r="AH76" s="18" t="str">
        <f t="shared" si="11"/>
        <v/>
      </c>
    </row>
    <row r="77" spans="1:34" ht="69.599999999999994">
      <c r="A77" s="23">
        <v>75</v>
      </c>
      <c r="B77" s="15" t="s">
        <v>278</v>
      </c>
      <c r="C77" s="16" t="s">
        <v>279</v>
      </c>
      <c r="D77" s="17" t="s">
        <v>52</v>
      </c>
      <c r="E77" s="17">
        <v>2</v>
      </c>
      <c r="F77" s="18" t="b">
        <f t="shared" si="12"/>
        <v>1</v>
      </c>
      <c r="G77" s="17">
        <v>5</v>
      </c>
      <c r="H77" s="17">
        <v>0.05</v>
      </c>
      <c r="I77" s="18" t="b">
        <f t="shared" si="13"/>
        <v>1</v>
      </c>
      <c r="J77" s="17">
        <v>80</v>
      </c>
      <c r="K77" s="17">
        <v>0.8</v>
      </c>
      <c r="L77" s="18" t="b">
        <f t="shared" si="14"/>
        <v>1</v>
      </c>
      <c r="M77" s="18" t="s">
        <v>23</v>
      </c>
      <c r="P77" s="17" t="s">
        <v>22</v>
      </c>
      <c r="Q77" s="17" t="s">
        <v>22</v>
      </c>
      <c r="R77" s="18" t="b">
        <f t="shared" si="15"/>
        <v>1</v>
      </c>
      <c r="S77" s="17" t="s">
        <v>22</v>
      </c>
      <c r="T77" s="17" t="s">
        <v>22</v>
      </c>
      <c r="U77" s="18" t="b">
        <f t="shared" si="16"/>
        <v>1</v>
      </c>
      <c r="V77" s="17" t="s">
        <v>22</v>
      </c>
      <c r="W77" s="17" t="s">
        <v>22</v>
      </c>
      <c r="X77" s="17" t="s">
        <v>22</v>
      </c>
      <c r="Y77" s="18" t="b">
        <f t="shared" si="17"/>
        <v>1</v>
      </c>
      <c r="Z77" s="20" t="b">
        <f t="shared" si="18"/>
        <v>1</v>
      </c>
      <c r="AA77" s="18" t="str">
        <f t="shared" si="19"/>
        <v>OK</v>
      </c>
      <c r="AD77" s="17">
        <v>1200</v>
      </c>
      <c r="AE77" s="17" t="s">
        <v>280</v>
      </c>
      <c r="AF77" s="18" t="b">
        <f t="shared" si="20"/>
        <v>1</v>
      </c>
      <c r="AG77" s="18" t="b">
        <f t="shared" si="21"/>
        <v>1</v>
      </c>
      <c r="AH77" s="18" t="str">
        <f t="shared" si="11"/>
        <v>OK</v>
      </c>
    </row>
    <row r="78" spans="1:34" ht="318">
      <c r="A78" s="23">
        <v>76</v>
      </c>
      <c r="B78" s="15" t="s">
        <v>281</v>
      </c>
      <c r="C78" s="16" t="s">
        <v>282</v>
      </c>
      <c r="D78" s="17"/>
      <c r="E78" s="17">
        <v>2</v>
      </c>
      <c r="F78" s="18" t="b">
        <f t="shared" si="12"/>
        <v>0</v>
      </c>
      <c r="G78" s="17">
        <v>5</v>
      </c>
      <c r="H78" s="17">
        <v>0.05</v>
      </c>
      <c r="I78" s="18" t="b">
        <f t="shared" si="13"/>
        <v>1</v>
      </c>
      <c r="J78" s="17">
        <v>80</v>
      </c>
      <c r="K78" s="17">
        <v>0.8</v>
      </c>
      <c r="L78" s="18" t="b">
        <f t="shared" si="14"/>
        <v>1</v>
      </c>
      <c r="M78" s="18" t="s">
        <v>23</v>
      </c>
      <c r="N78" s="24" t="s">
        <v>283</v>
      </c>
      <c r="P78" s="17" t="s">
        <v>22</v>
      </c>
      <c r="Q78" s="17">
        <v>1.33</v>
      </c>
      <c r="R78" s="18" t="b">
        <f t="shared" si="15"/>
        <v>0</v>
      </c>
      <c r="S78" s="17" t="s">
        <v>22</v>
      </c>
      <c r="T78" s="17" t="s">
        <v>22</v>
      </c>
      <c r="U78" s="18" t="b">
        <f t="shared" si="16"/>
        <v>1</v>
      </c>
      <c r="V78" s="17" t="s">
        <v>22</v>
      </c>
      <c r="W78" s="17" t="s">
        <v>22</v>
      </c>
      <c r="X78" s="17" t="s">
        <v>22</v>
      </c>
      <c r="Y78" s="18" t="b">
        <f t="shared" si="17"/>
        <v>1</v>
      </c>
      <c r="Z78" s="20" t="b">
        <f t="shared" si="18"/>
        <v>0</v>
      </c>
      <c r="AA78" s="18" t="s">
        <v>23</v>
      </c>
      <c r="AB78" s="19" t="s">
        <v>284</v>
      </c>
      <c r="AD78" s="17">
        <v>30</v>
      </c>
      <c r="AE78" s="17" t="s">
        <v>285</v>
      </c>
      <c r="AF78" s="18" t="b">
        <f t="shared" si="20"/>
        <v>0</v>
      </c>
      <c r="AG78" s="18" t="b">
        <f t="shared" si="21"/>
        <v>0</v>
      </c>
      <c r="AH78" s="18" t="str">
        <f t="shared" si="11"/>
        <v/>
      </c>
    </row>
    <row r="79" spans="1:34" ht="55.8">
      <c r="A79" s="23">
        <v>77</v>
      </c>
      <c r="B79" s="15" t="s">
        <v>286</v>
      </c>
      <c r="C79" s="16" t="s">
        <v>287</v>
      </c>
      <c r="D79" s="17"/>
      <c r="E79" s="17" t="s">
        <v>22</v>
      </c>
      <c r="F79" s="18" t="b">
        <f t="shared" si="12"/>
        <v>1</v>
      </c>
      <c r="G79" s="17">
        <v>5</v>
      </c>
      <c r="H79" s="17">
        <v>0.05</v>
      </c>
      <c r="I79" s="18" t="b">
        <f t="shared" si="13"/>
        <v>1</v>
      </c>
      <c r="J79" s="17">
        <v>80</v>
      </c>
      <c r="K79" s="17">
        <v>0.8</v>
      </c>
      <c r="L79" s="18" t="b">
        <f t="shared" si="14"/>
        <v>1</v>
      </c>
      <c r="M79" s="18" t="s">
        <v>23</v>
      </c>
      <c r="P79" s="17" t="s">
        <v>22</v>
      </c>
      <c r="Q79" s="17" t="s">
        <v>22</v>
      </c>
      <c r="R79" s="18" t="b">
        <f t="shared" si="15"/>
        <v>1</v>
      </c>
      <c r="S79" s="17" t="s">
        <v>22</v>
      </c>
      <c r="T79" s="17" t="s">
        <v>22</v>
      </c>
      <c r="U79" s="18" t="b">
        <f t="shared" si="16"/>
        <v>1</v>
      </c>
      <c r="V79" s="17">
        <v>10</v>
      </c>
      <c r="W79" s="17">
        <v>10</v>
      </c>
      <c r="X79" s="17" t="s">
        <v>22</v>
      </c>
      <c r="Y79" s="18" t="b">
        <f t="shared" si="17"/>
        <v>1</v>
      </c>
      <c r="Z79" s="20" t="b">
        <f t="shared" si="18"/>
        <v>1</v>
      </c>
      <c r="AA79" s="18" t="str">
        <f t="shared" si="19"/>
        <v>OK</v>
      </c>
      <c r="AD79" s="17">
        <v>152</v>
      </c>
      <c r="AE79" s="17">
        <v>152</v>
      </c>
      <c r="AF79" s="18" t="b">
        <f t="shared" si="20"/>
        <v>1</v>
      </c>
      <c r="AG79" s="18" t="b">
        <f t="shared" si="21"/>
        <v>1</v>
      </c>
      <c r="AH79" s="18" t="str">
        <f t="shared" si="11"/>
        <v>OK</v>
      </c>
    </row>
    <row r="80" spans="1:34" ht="55.8">
      <c r="A80" s="23">
        <v>78</v>
      </c>
      <c r="B80" s="15" t="s">
        <v>288</v>
      </c>
      <c r="C80" s="16" t="s">
        <v>289</v>
      </c>
      <c r="D80" s="17"/>
      <c r="E80" s="17" t="s">
        <v>22</v>
      </c>
      <c r="F80" s="18" t="b">
        <f t="shared" si="12"/>
        <v>1</v>
      </c>
      <c r="G80" s="17" t="s">
        <v>22</v>
      </c>
      <c r="H80" s="17" t="s">
        <v>22</v>
      </c>
      <c r="I80" s="18" t="b">
        <f t="shared" si="13"/>
        <v>1</v>
      </c>
      <c r="J80" s="17" t="s">
        <v>22</v>
      </c>
      <c r="K80" s="17" t="s">
        <v>22</v>
      </c>
      <c r="L80" s="18" t="b">
        <f t="shared" si="14"/>
        <v>1</v>
      </c>
      <c r="M80" s="18" t="s">
        <v>23</v>
      </c>
      <c r="P80" s="17" t="s">
        <v>22</v>
      </c>
      <c r="Q80" s="17" t="s">
        <v>22</v>
      </c>
      <c r="R80" s="18" t="b">
        <f t="shared" si="15"/>
        <v>1</v>
      </c>
      <c r="S80" s="17" t="s">
        <v>22</v>
      </c>
      <c r="T80" s="17" t="s">
        <v>22</v>
      </c>
      <c r="U80" s="18" t="b">
        <f t="shared" si="16"/>
        <v>1</v>
      </c>
      <c r="V80" s="17" t="s">
        <v>22</v>
      </c>
      <c r="W80" s="17" t="s">
        <v>22</v>
      </c>
      <c r="X80" s="17" t="s">
        <v>22</v>
      </c>
      <c r="Y80" s="18" t="b">
        <f t="shared" si="17"/>
        <v>1</v>
      </c>
      <c r="Z80" s="20" t="b">
        <f t="shared" si="18"/>
        <v>1</v>
      </c>
      <c r="AA80" s="18" t="str">
        <f t="shared" si="19"/>
        <v>OK</v>
      </c>
      <c r="AD80" s="17">
        <v>50</v>
      </c>
      <c r="AE80" s="17">
        <v>50</v>
      </c>
      <c r="AF80" s="18" t="b">
        <f t="shared" si="20"/>
        <v>1</v>
      </c>
      <c r="AG80" s="18" t="b">
        <f t="shared" si="21"/>
        <v>1</v>
      </c>
      <c r="AH80" s="18" t="str">
        <f t="shared" si="11"/>
        <v>OK</v>
      </c>
    </row>
    <row r="81" spans="1:41" ht="124.8">
      <c r="A81" s="23">
        <v>79</v>
      </c>
      <c r="B81" s="15" t="s">
        <v>290</v>
      </c>
      <c r="C81" s="16" t="s">
        <v>291</v>
      </c>
      <c r="D81" s="17"/>
      <c r="E81" s="17" t="s">
        <v>22</v>
      </c>
      <c r="F81" s="18" t="b">
        <f t="shared" si="12"/>
        <v>1</v>
      </c>
      <c r="G81" s="17" t="s">
        <v>22</v>
      </c>
      <c r="H81" s="17" t="s">
        <v>22</v>
      </c>
      <c r="I81" s="18" t="b">
        <f t="shared" si="13"/>
        <v>1</v>
      </c>
      <c r="J81" s="17" t="s">
        <v>22</v>
      </c>
      <c r="K81" s="17" t="s">
        <v>22</v>
      </c>
      <c r="L81" s="18" t="b">
        <f t="shared" si="14"/>
        <v>1</v>
      </c>
      <c r="M81" s="18" t="s">
        <v>23</v>
      </c>
      <c r="P81" s="17" t="s">
        <v>22</v>
      </c>
      <c r="Q81" s="17" t="s">
        <v>22</v>
      </c>
      <c r="R81" s="18" t="b">
        <f t="shared" si="15"/>
        <v>1</v>
      </c>
      <c r="S81" s="17" t="s">
        <v>22</v>
      </c>
      <c r="T81" s="17" t="s">
        <v>22</v>
      </c>
      <c r="U81" s="18" t="b">
        <f t="shared" si="16"/>
        <v>1</v>
      </c>
      <c r="V81" s="17" t="s">
        <v>22</v>
      </c>
      <c r="W81" s="17" t="s">
        <v>22</v>
      </c>
      <c r="X81" s="17" t="s">
        <v>22</v>
      </c>
      <c r="Y81" s="18" t="b">
        <f t="shared" si="17"/>
        <v>1</v>
      </c>
      <c r="Z81" s="20" t="b">
        <f t="shared" si="18"/>
        <v>1</v>
      </c>
      <c r="AA81" s="18" t="str">
        <f t="shared" si="19"/>
        <v>OK</v>
      </c>
      <c r="AD81" s="17" t="s">
        <v>22</v>
      </c>
      <c r="AE81" s="17" t="s">
        <v>22</v>
      </c>
      <c r="AF81" s="18" t="b">
        <f t="shared" si="20"/>
        <v>1</v>
      </c>
      <c r="AG81" s="18" t="b">
        <f t="shared" si="21"/>
        <v>1</v>
      </c>
      <c r="AH81" s="18" t="str">
        <f t="shared" si="11"/>
        <v>OK</v>
      </c>
    </row>
    <row r="82" spans="1:41" ht="55.8">
      <c r="A82" s="23">
        <v>80</v>
      </c>
      <c r="B82" s="15" t="s">
        <v>292</v>
      </c>
      <c r="C82" s="16" t="s">
        <v>293</v>
      </c>
      <c r="D82" s="17"/>
      <c r="E82" s="17" t="s">
        <v>22</v>
      </c>
      <c r="F82" s="18" t="b">
        <f t="shared" si="12"/>
        <v>1</v>
      </c>
      <c r="G82" s="17" t="s">
        <v>22</v>
      </c>
      <c r="H82" s="17" t="s">
        <v>22</v>
      </c>
      <c r="I82" s="18" t="b">
        <f t="shared" si="13"/>
        <v>1</v>
      </c>
      <c r="J82" s="17" t="s">
        <v>22</v>
      </c>
      <c r="K82" s="17" t="s">
        <v>22</v>
      </c>
      <c r="L82" s="18" t="b">
        <f t="shared" si="14"/>
        <v>1</v>
      </c>
      <c r="M82" s="18" t="s">
        <v>23</v>
      </c>
      <c r="P82" s="17" t="s">
        <v>22</v>
      </c>
      <c r="Q82" s="17" t="s">
        <v>22</v>
      </c>
      <c r="R82" s="18" t="b">
        <f t="shared" si="15"/>
        <v>1</v>
      </c>
      <c r="S82" s="17" t="s">
        <v>22</v>
      </c>
      <c r="T82" s="17" t="s">
        <v>22</v>
      </c>
      <c r="U82" s="18" t="b">
        <f t="shared" si="16"/>
        <v>1</v>
      </c>
      <c r="V82" s="17" t="s">
        <v>22</v>
      </c>
      <c r="W82" s="17" t="s">
        <v>22</v>
      </c>
      <c r="X82" s="17" t="s">
        <v>22</v>
      </c>
      <c r="Y82" s="18" t="b">
        <f t="shared" si="17"/>
        <v>1</v>
      </c>
      <c r="Z82" s="20" t="b">
        <f t="shared" si="18"/>
        <v>1</v>
      </c>
      <c r="AA82" s="18" t="str">
        <f t="shared" si="19"/>
        <v>OK</v>
      </c>
      <c r="AD82" s="17">
        <v>45</v>
      </c>
      <c r="AE82" s="17" t="s">
        <v>22</v>
      </c>
      <c r="AF82" s="18" t="b">
        <f t="shared" si="20"/>
        <v>0</v>
      </c>
      <c r="AG82" s="18" t="b">
        <f t="shared" si="21"/>
        <v>0</v>
      </c>
      <c r="AH82" s="18" t="str">
        <f t="shared" si="11"/>
        <v/>
      </c>
    </row>
    <row r="83" spans="1:41" ht="55.8">
      <c r="A83" s="23">
        <v>81</v>
      </c>
      <c r="B83" s="15" t="s">
        <v>294</v>
      </c>
      <c r="C83" s="16" t="s">
        <v>295</v>
      </c>
      <c r="D83" s="17"/>
      <c r="E83" s="17" t="s">
        <v>22</v>
      </c>
      <c r="F83" s="18" t="b">
        <f t="shared" si="12"/>
        <v>1</v>
      </c>
      <c r="G83" s="17" t="s">
        <v>22</v>
      </c>
      <c r="H83" s="17" t="s">
        <v>22</v>
      </c>
      <c r="I83" s="18" t="b">
        <f t="shared" si="13"/>
        <v>1</v>
      </c>
      <c r="J83" s="17" t="s">
        <v>22</v>
      </c>
      <c r="K83" s="17" t="s">
        <v>22</v>
      </c>
      <c r="L83" s="18" t="b">
        <f t="shared" si="14"/>
        <v>1</v>
      </c>
      <c r="M83" s="18" t="s">
        <v>23</v>
      </c>
      <c r="P83" s="17" t="s">
        <v>22</v>
      </c>
      <c r="Q83" s="17" t="s">
        <v>22</v>
      </c>
      <c r="R83" s="18" t="b">
        <f t="shared" si="15"/>
        <v>1</v>
      </c>
      <c r="S83" s="17" t="s">
        <v>22</v>
      </c>
      <c r="T83" s="17" t="s">
        <v>22</v>
      </c>
      <c r="U83" s="18" t="b">
        <f t="shared" si="16"/>
        <v>1</v>
      </c>
      <c r="V83" s="17" t="s">
        <v>22</v>
      </c>
      <c r="W83" s="17" t="s">
        <v>22</v>
      </c>
      <c r="X83" s="17" t="s">
        <v>22</v>
      </c>
      <c r="Y83" s="18" t="b">
        <f t="shared" si="17"/>
        <v>1</v>
      </c>
      <c r="Z83" s="20" t="b">
        <f t="shared" si="18"/>
        <v>1</v>
      </c>
      <c r="AA83" s="18" t="str">
        <f t="shared" si="19"/>
        <v>OK</v>
      </c>
      <c r="AD83" s="17">
        <v>112</v>
      </c>
      <c r="AE83" s="17" t="s">
        <v>22</v>
      </c>
      <c r="AF83" s="18" t="b">
        <f t="shared" si="20"/>
        <v>0</v>
      </c>
      <c r="AG83" s="18" t="b">
        <f t="shared" si="21"/>
        <v>0</v>
      </c>
      <c r="AH83" s="18" t="str">
        <f t="shared" si="11"/>
        <v/>
      </c>
    </row>
    <row r="84" spans="1:41" ht="42">
      <c r="A84" s="23">
        <v>82</v>
      </c>
      <c r="B84" s="15" t="s">
        <v>296</v>
      </c>
      <c r="C84" s="16" t="s">
        <v>297</v>
      </c>
      <c r="D84" s="17"/>
      <c r="E84" s="17" t="s">
        <v>22</v>
      </c>
      <c r="F84" s="18" t="b">
        <f t="shared" si="12"/>
        <v>1</v>
      </c>
      <c r="G84" s="17" t="s">
        <v>22</v>
      </c>
      <c r="H84" s="17" t="s">
        <v>22</v>
      </c>
      <c r="I84" s="18" t="b">
        <f t="shared" si="13"/>
        <v>1</v>
      </c>
      <c r="J84" s="17" t="s">
        <v>22</v>
      </c>
      <c r="K84" s="17" t="s">
        <v>22</v>
      </c>
      <c r="L84" s="18" t="b">
        <f t="shared" si="14"/>
        <v>1</v>
      </c>
      <c r="M84" s="18" t="s">
        <v>23</v>
      </c>
      <c r="P84" s="17" t="s">
        <v>22</v>
      </c>
      <c r="Q84" s="17" t="s">
        <v>22</v>
      </c>
      <c r="R84" s="18" t="b">
        <f t="shared" si="15"/>
        <v>1</v>
      </c>
      <c r="S84" s="17" t="s">
        <v>22</v>
      </c>
      <c r="T84" s="17" t="s">
        <v>22</v>
      </c>
      <c r="U84" s="18" t="b">
        <f t="shared" si="16"/>
        <v>1</v>
      </c>
      <c r="V84" s="17" t="s">
        <v>22</v>
      </c>
      <c r="W84" s="17" t="s">
        <v>22</v>
      </c>
      <c r="X84" s="17" t="s">
        <v>22</v>
      </c>
      <c r="Y84" s="18" t="b">
        <f t="shared" si="17"/>
        <v>1</v>
      </c>
      <c r="Z84" s="20" t="b">
        <f t="shared" si="18"/>
        <v>1</v>
      </c>
      <c r="AA84" s="18" t="str">
        <f t="shared" si="19"/>
        <v>OK</v>
      </c>
      <c r="AD84" s="17">
        <v>1</v>
      </c>
      <c r="AE84" s="17" t="s">
        <v>22</v>
      </c>
      <c r="AF84" s="18" t="b">
        <f t="shared" si="20"/>
        <v>0</v>
      </c>
      <c r="AG84" s="18" t="b">
        <f t="shared" si="21"/>
        <v>0</v>
      </c>
      <c r="AH84" s="18" t="str">
        <f t="shared" si="11"/>
        <v/>
      </c>
    </row>
    <row r="85" spans="1:41" ht="83.4">
      <c r="A85" s="23">
        <v>83</v>
      </c>
      <c r="B85" s="15" t="s">
        <v>298</v>
      </c>
      <c r="C85" s="16" t="s">
        <v>299</v>
      </c>
      <c r="D85" s="17"/>
      <c r="E85" s="17" t="s">
        <v>22</v>
      </c>
      <c r="F85" s="18" t="b">
        <f t="shared" si="12"/>
        <v>1</v>
      </c>
      <c r="G85" s="17">
        <v>5</v>
      </c>
      <c r="H85" s="17">
        <v>0.05</v>
      </c>
      <c r="I85" s="18" t="b">
        <f t="shared" si="13"/>
        <v>1</v>
      </c>
      <c r="J85" s="17" t="s">
        <v>22</v>
      </c>
      <c r="K85" s="17" t="s">
        <v>22</v>
      </c>
      <c r="L85" s="18" t="b">
        <f t="shared" si="14"/>
        <v>1</v>
      </c>
      <c r="M85" s="18" t="s">
        <v>23</v>
      </c>
      <c r="P85" s="17" t="s">
        <v>22</v>
      </c>
      <c r="Q85" s="17" t="s">
        <v>22</v>
      </c>
      <c r="R85" s="18" t="b">
        <f t="shared" si="15"/>
        <v>1</v>
      </c>
      <c r="S85" s="17" t="s">
        <v>22</v>
      </c>
      <c r="T85" s="17" t="s">
        <v>22</v>
      </c>
      <c r="U85" s="18" t="b">
        <f t="shared" si="16"/>
        <v>1</v>
      </c>
      <c r="V85" s="17" t="s">
        <v>22</v>
      </c>
      <c r="W85" s="17" t="s">
        <v>22</v>
      </c>
      <c r="X85" s="17" t="s">
        <v>22</v>
      </c>
      <c r="Y85" s="18" t="b">
        <f t="shared" si="17"/>
        <v>1</v>
      </c>
      <c r="Z85" s="20" t="b">
        <f t="shared" si="18"/>
        <v>1</v>
      </c>
      <c r="AA85" s="18" t="str">
        <f t="shared" si="19"/>
        <v>OK</v>
      </c>
      <c r="AD85" s="17" t="s">
        <v>22</v>
      </c>
      <c r="AE85" s="17" t="s">
        <v>22</v>
      </c>
      <c r="AF85" s="18" t="b">
        <f t="shared" si="20"/>
        <v>1</v>
      </c>
      <c r="AG85" s="18" t="b">
        <f t="shared" si="21"/>
        <v>1</v>
      </c>
      <c r="AH85" s="18" t="str">
        <f t="shared" si="11"/>
        <v>OK</v>
      </c>
    </row>
    <row r="86" spans="1:41" ht="69.599999999999994">
      <c r="A86" s="23">
        <v>84</v>
      </c>
      <c r="B86" s="15" t="s">
        <v>300</v>
      </c>
      <c r="C86" s="16" t="s">
        <v>301</v>
      </c>
      <c r="D86" s="17"/>
      <c r="E86" s="17" t="s">
        <v>22</v>
      </c>
      <c r="F86" s="18" t="b">
        <f t="shared" si="12"/>
        <v>1</v>
      </c>
      <c r="G86" s="17" t="s">
        <v>22</v>
      </c>
      <c r="H86" s="17" t="s">
        <v>22</v>
      </c>
      <c r="I86" s="18" t="b">
        <f t="shared" si="13"/>
        <v>1</v>
      </c>
      <c r="J86" s="17" t="s">
        <v>22</v>
      </c>
      <c r="K86" s="17" t="s">
        <v>22</v>
      </c>
      <c r="L86" s="18" t="b">
        <f t="shared" si="14"/>
        <v>1</v>
      </c>
      <c r="M86" s="18" t="s">
        <v>23</v>
      </c>
      <c r="P86" s="17" t="s">
        <v>22</v>
      </c>
      <c r="Q86" s="17" t="s">
        <v>22</v>
      </c>
      <c r="R86" s="18" t="b">
        <f t="shared" si="15"/>
        <v>1</v>
      </c>
      <c r="S86" s="17" t="s">
        <v>22</v>
      </c>
      <c r="T86" s="17" t="s">
        <v>22</v>
      </c>
      <c r="U86" s="18" t="b">
        <f t="shared" si="16"/>
        <v>1</v>
      </c>
      <c r="V86" s="17" t="s">
        <v>22</v>
      </c>
      <c r="W86" s="17" t="s">
        <v>22</v>
      </c>
      <c r="X86" s="17" t="s">
        <v>22</v>
      </c>
      <c r="Y86" s="18" t="b">
        <f t="shared" si="17"/>
        <v>1</v>
      </c>
      <c r="Z86" s="20" t="b">
        <f t="shared" si="18"/>
        <v>1</v>
      </c>
      <c r="AA86" s="18" t="str">
        <f t="shared" si="19"/>
        <v>OK</v>
      </c>
      <c r="AD86" s="17" t="s">
        <v>22</v>
      </c>
      <c r="AE86" s="17" t="s">
        <v>22</v>
      </c>
      <c r="AF86" s="18" t="b">
        <f t="shared" si="20"/>
        <v>1</v>
      </c>
      <c r="AG86" s="18" t="b">
        <f t="shared" si="21"/>
        <v>1</v>
      </c>
      <c r="AH86" s="18" t="str">
        <f t="shared" si="11"/>
        <v>OK</v>
      </c>
    </row>
    <row r="87" spans="1:41" ht="42">
      <c r="A87" s="23">
        <v>85</v>
      </c>
      <c r="B87" s="15" t="s">
        <v>302</v>
      </c>
      <c r="C87" s="16" t="s">
        <v>303</v>
      </c>
      <c r="D87" s="17"/>
      <c r="E87" s="17" t="s">
        <v>22</v>
      </c>
      <c r="F87" s="18" t="b">
        <f t="shared" si="12"/>
        <v>1</v>
      </c>
      <c r="G87" s="17" t="s">
        <v>22</v>
      </c>
      <c r="H87" s="17" t="s">
        <v>22</v>
      </c>
      <c r="I87" s="18" t="b">
        <f t="shared" si="13"/>
        <v>1</v>
      </c>
      <c r="J87" s="17" t="s">
        <v>22</v>
      </c>
      <c r="K87" s="17" t="s">
        <v>22</v>
      </c>
      <c r="L87" s="18" t="b">
        <f t="shared" si="14"/>
        <v>1</v>
      </c>
      <c r="M87" s="18" t="s">
        <v>23</v>
      </c>
      <c r="P87" s="17" t="s">
        <v>22</v>
      </c>
      <c r="Q87" s="17" t="s">
        <v>22</v>
      </c>
      <c r="R87" s="18" t="b">
        <f t="shared" si="15"/>
        <v>1</v>
      </c>
      <c r="S87" s="17" t="s">
        <v>22</v>
      </c>
      <c r="T87" s="17" t="s">
        <v>22</v>
      </c>
      <c r="U87" s="18" t="b">
        <f t="shared" si="16"/>
        <v>1</v>
      </c>
      <c r="V87" s="17" t="s">
        <v>22</v>
      </c>
      <c r="W87" s="17" t="s">
        <v>22</v>
      </c>
      <c r="X87" s="17" t="s">
        <v>22</v>
      </c>
      <c r="Y87" s="18" t="b">
        <f t="shared" si="17"/>
        <v>1</v>
      </c>
      <c r="Z87" s="20" t="b">
        <f t="shared" si="18"/>
        <v>1</v>
      </c>
      <c r="AA87" s="18" t="str">
        <f t="shared" si="19"/>
        <v>OK</v>
      </c>
      <c r="AD87" s="17" t="s">
        <v>22</v>
      </c>
      <c r="AE87" s="17" t="s">
        <v>22</v>
      </c>
      <c r="AF87" s="18" t="b">
        <f t="shared" si="20"/>
        <v>1</v>
      </c>
      <c r="AG87" s="18" t="b">
        <f t="shared" si="21"/>
        <v>1</v>
      </c>
      <c r="AH87" s="18" t="str">
        <f t="shared" si="11"/>
        <v>OK</v>
      </c>
    </row>
    <row r="88" spans="1:41" ht="152.4">
      <c r="A88" s="23">
        <v>86</v>
      </c>
      <c r="B88" s="15" t="s">
        <v>304</v>
      </c>
      <c r="C88" s="16" t="s">
        <v>305</v>
      </c>
      <c r="D88" s="17"/>
      <c r="E88" s="17" t="s">
        <v>22</v>
      </c>
      <c r="F88" s="18" t="b">
        <f t="shared" si="12"/>
        <v>1</v>
      </c>
      <c r="G88" s="17" t="s">
        <v>22</v>
      </c>
      <c r="H88" s="17" t="s">
        <v>22</v>
      </c>
      <c r="I88" s="18" t="b">
        <f t="shared" si="13"/>
        <v>1</v>
      </c>
      <c r="J88" s="17" t="s">
        <v>22</v>
      </c>
      <c r="K88" s="17" t="s">
        <v>22</v>
      </c>
      <c r="L88" s="18" t="b">
        <f t="shared" si="14"/>
        <v>1</v>
      </c>
      <c r="M88" s="18" t="s">
        <v>23</v>
      </c>
      <c r="P88" s="17" t="s">
        <v>22</v>
      </c>
      <c r="Q88" s="17" t="s">
        <v>22</v>
      </c>
      <c r="R88" s="18" t="b">
        <f t="shared" si="15"/>
        <v>1</v>
      </c>
      <c r="S88" s="17" t="s">
        <v>22</v>
      </c>
      <c r="T88" s="17" t="s">
        <v>22</v>
      </c>
      <c r="U88" s="18" t="b">
        <f t="shared" si="16"/>
        <v>1</v>
      </c>
      <c r="V88" s="17">
        <v>30</v>
      </c>
      <c r="W88" s="17" t="s">
        <v>22</v>
      </c>
      <c r="X88" s="17" t="s">
        <v>22</v>
      </c>
      <c r="Y88" s="18" t="b">
        <f t="shared" si="17"/>
        <v>0</v>
      </c>
      <c r="Z88" s="20" t="b">
        <f t="shared" si="18"/>
        <v>0</v>
      </c>
      <c r="AA88" s="18" t="str">
        <f t="shared" si="19"/>
        <v/>
      </c>
      <c r="AB88" s="33" t="s">
        <v>306</v>
      </c>
      <c r="AD88" s="17">
        <v>120</v>
      </c>
      <c r="AE88" s="17" t="s">
        <v>22</v>
      </c>
      <c r="AF88" s="18" t="b">
        <f t="shared" si="20"/>
        <v>0</v>
      </c>
      <c r="AG88" s="18" t="b">
        <f t="shared" si="21"/>
        <v>0</v>
      </c>
      <c r="AH88" s="18" t="str">
        <f t="shared" si="11"/>
        <v/>
      </c>
    </row>
    <row r="89" spans="1:41" ht="138.6">
      <c r="A89" s="23">
        <v>87</v>
      </c>
      <c r="B89" s="15" t="s">
        <v>307</v>
      </c>
      <c r="C89" s="16" t="s">
        <v>308</v>
      </c>
      <c r="D89" s="17" t="s">
        <v>52</v>
      </c>
      <c r="E89" s="17">
        <v>2</v>
      </c>
      <c r="F89" s="18" t="b">
        <f t="shared" si="12"/>
        <v>1</v>
      </c>
      <c r="G89" s="17">
        <v>5</v>
      </c>
      <c r="H89" s="17" t="s">
        <v>22</v>
      </c>
      <c r="I89" s="18" t="e">
        <f t="shared" si="13"/>
        <v>#VALUE!</v>
      </c>
      <c r="J89" s="17" t="s">
        <v>22</v>
      </c>
      <c r="K89" s="17" t="s">
        <v>22</v>
      </c>
      <c r="L89" s="18" t="b">
        <f t="shared" si="14"/>
        <v>1</v>
      </c>
      <c r="N89" s="33" t="s">
        <v>309</v>
      </c>
      <c r="P89" s="17" t="s">
        <v>22</v>
      </c>
      <c r="Q89" s="17" t="s">
        <v>22</v>
      </c>
      <c r="R89" s="18" t="b">
        <f t="shared" si="15"/>
        <v>1</v>
      </c>
      <c r="S89" s="17" t="s">
        <v>22</v>
      </c>
      <c r="T89" s="17">
        <v>0.95</v>
      </c>
      <c r="U89" s="18" t="b">
        <f t="shared" si="16"/>
        <v>0</v>
      </c>
      <c r="V89" s="17" t="s">
        <v>22</v>
      </c>
      <c r="W89" s="17" t="s">
        <v>22</v>
      </c>
      <c r="X89" s="17" t="s">
        <v>22</v>
      </c>
      <c r="Y89" s="18" t="b">
        <f t="shared" si="17"/>
        <v>1</v>
      </c>
      <c r="Z89" s="20" t="b">
        <f t="shared" si="18"/>
        <v>0</v>
      </c>
      <c r="AA89" s="18" t="str">
        <f t="shared" si="19"/>
        <v/>
      </c>
      <c r="AB89" s="33" t="s">
        <v>310</v>
      </c>
      <c r="AD89" s="17" t="s">
        <v>22</v>
      </c>
      <c r="AE89" s="17" t="s">
        <v>22</v>
      </c>
      <c r="AF89" s="18" t="b">
        <f t="shared" si="20"/>
        <v>1</v>
      </c>
      <c r="AG89" s="18" t="b">
        <f t="shared" si="21"/>
        <v>0</v>
      </c>
      <c r="AH89" s="18" t="str">
        <f t="shared" ref="AH89:AH102" si="22">IF(AG89=TRUE,"OK","")</f>
        <v/>
      </c>
    </row>
    <row r="90" spans="1:41" ht="166.2">
      <c r="A90" s="23">
        <v>88</v>
      </c>
      <c r="B90" s="15" t="s">
        <v>311</v>
      </c>
      <c r="C90" s="16" t="s">
        <v>312</v>
      </c>
      <c r="D90" s="17"/>
      <c r="E90" s="17" t="s">
        <v>22</v>
      </c>
      <c r="F90" s="18" t="b">
        <f t="shared" si="12"/>
        <v>1</v>
      </c>
      <c r="G90" s="17" t="s">
        <v>22</v>
      </c>
      <c r="H90" s="17" t="s">
        <v>22</v>
      </c>
      <c r="I90" s="18" t="b">
        <f t="shared" si="13"/>
        <v>1</v>
      </c>
      <c r="J90" s="17" t="s">
        <v>22</v>
      </c>
      <c r="K90" s="17" t="s">
        <v>22</v>
      </c>
      <c r="L90" s="18" t="b">
        <f t="shared" si="14"/>
        <v>1</v>
      </c>
      <c r="M90" s="18" t="s">
        <v>23</v>
      </c>
      <c r="P90" s="17" t="s">
        <v>22</v>
      </c>
      <c r="Q90" s="17" t="s">
        <v>22</v>
      </c>
      <c r="R90" s="18" t="b">
        <f t="shared" si="15"/>
        <v>1</v>
      </c>
      <c r="S90" s="17" t="s">
        <v>22</v>
      </c>
      <c r="T90" s="17" t="s">
        <v>22</v>
      </c>
      <c r="U90" s="18" t="b">
        <f t="shared" si="16"/>
        <v>1</v>
      </c>
      <c r="V90" s="17" t="s">
        <v>22</v>
      </c>
      <c r="W90" s="17" t="s">
        <v>22</v>
      </c>
      <c r="X90" s="17" t="s">
        <v>22</v>
      </c>
      <c r="Y90" s="18" t="b">
        <f t="shared" si="17"/>
        <v>1</v>
      </c>
      <c r="Z90" s="20" t="b">
        <f t="shared" si="18"/>
        <v>1</v>
      </c>
      <c r="AA90" s="18" t="str">
        <f t="shared" si="19"/>
        <v>OK</v>
      </c>
      <c r="AD90" s="17" t="s">
        <v>22</v>
      </c>
      <c r="AE90" s="17" t="s">
        <v>22</v>
      </c>
      <c r="AF90" s="18" t="b">
        <f t="shared" si="20"/>
        <v>1</v>
      </c>
      <c r="AG90" s="18" t="b">
        <f t="shared" si="21"/>
        <v>1</v>
      </c>
      <c r="AH90" s="18" t="str">
        <f t="shared" si="22"/>
        <v>OK</v>
      </c>
    </row>
    <row r="91" spans="1:41" ht="97.2">
      <c r="A91" s="23">
        <v>89</v>
      </c>
      <c r="B91" s="15" t="s">
        <v>313</v>
      </c>
      <c r="C91" s="16" t="s">
        <v>314</v>
      </c>
      <c r="D91" s="17"/>
      <c r="E91" s="17" t="s">
        <v>22</v>
      </c>
      <c r="F91" s="18" t="b">
        <f t="shared" si="12"/>
        <v>1</v>
      </c>
      <c r="G91" s="17" t="s">
        <v>22</v>
      </c>
      <c r="H91" s="17" t="s">
        <v>22</v>
      </c>
      <c r="I91" s="18" t="b">
        <f t="shared" si="13"/>
        <v>1</v>
      </c>
      <c r="J91" s="17" t="s">
        <v>22</v>
      </c>
      <c r="K91" s="17" t="s">
        <v>22</v>
      </c>
      <c r="L91" s="18" t="b">
        <f t="shared" si="14"/>
        <v>1</v>
      </c>
      <c r="M91" s="18" t="s">
        <v>23</v>
      </c>
      <c r="P91" s="17" t="s">
        <v>22</v>
      </c>
      <c r="Q91" s="17" t="s">
        <v>22</v>
      </c>
      <c r="R91" s="18" t="b">
        <f t="shared" si="15"/>
        <v>1</v>
      </c>
      <c r="S91" s="17" t="s">
        <v>22</v>
      </c>
      <c r="T91" s="17" t="s">
        <v>22</v>
      </c>
      <c r="U91" s="18" t="b">
        <f t="shared" si="16"/>
        <v>1</v>
      </c>
      <c r="V91" s="17">
        <v>50</v>
      </c>
      <c r="W91" s="17" t="s">
        <v>22</v>
      </c>
      <c r="X91" s="17" t="s">
        <v>22</v>
      </c>
      <c r="Y91" s="18" t="b">
        <f t="shared" si="17"/>
        <v>0</v>
      </c>
      <c r="Z91" s="20" t="b">
        <f t="shared" si="18"/>
        <v>0</v>
      </c>
      <c r="AA91" s="18" t="str">
        <f t="shared" si="19"/>
        <v/>
      </c>
      <c r="AB91" s="33" t="s">
        <v>315</v>
      </c>
      <c r="AD91" s="17">
        <v>24</v>
      </c>
      <c r="AE91" s="17" t="s">
        <v>316</v>
      </c>
      <c r="AF91" s="18" t="b">
        <f t="shared" si="20"/>
        <v>1</v>
      </c>
      <c r="AG91" s="18" t="b">
        <f t="shared" si="21"/>
        <v>0</v>
      </c>
      <c r="AH91" s="18" t="str">
        <f t="shared" si="22"/>
        <v/>
      </c>
    </row>
    <row r="92" spans="1:41" ht="124.8">
      <c r="A92" s="23">
        <v>90</v>
      </c>
      <c r="B92" s="15" t="s">
        <v>317</v>
      </c>
      <c r="C92" s="16" t="s">
        <v>318</v>
      </c>
      <c r="D92" s="17"/>
      <c r="E92" s="17" t="s">
        <v>22</v>
      </c>
      <c r="F92" s="18" t="b">
        <f t="shared" si="12"/>
        <v>1</v>
      </c>
      <c r="G92" s="17">
        <v>5</v>
      </c>
      <c r="H92" s="17">
        <v>0.05</v>
      </c>
      <c r="I92" s="18" t="b">
        <f t="shared" si="13"/>
        <v>1</v>
      </c>
      <c r="J92" s="17">
        <v>80</v>
      </c>
      <c r="K92" s="17">
        <v>0.9</v>
      </c>
      <c r="L92" s="18" t="b">
        <f t="shared" si="14"/>
        <v>0</v>
      </c>
      <c r="N92" s="19" t="s">
        <v>319</v>
      </c>
      <c r="P92" s="17">
        <v>5</v>
      </c>
      <c r="Q92" s="17">
        <v>0.05</v>
      </c>
      <c r="R92" s="18" t="b">
        <f t="shared" si="15"/>
        <v>1</v>
      </c>
      <c r="S92" s="17" t="s">
        <v>22</v>
      </c>
      <c r="T92" s="17" t="s">
        <v>22</v>
      </c>
      <c r="U92" s="18" t="b">
        <f t="shared" si="16"/>
        <v>1</v>
      </c>
      <c r="V92" s="17" t="s">
        <v>22</v>
      </c>
      <c r="W92" s="17" t="s">
        <v>22</v>
      </c>
      <c r="X92" s="17" t="s">
        <v>22</v>
      </c>
      <c r="Y92" s="18" t="b">
        <f t="shared" si="17"/>
        <v>1</v>
      </c>
      <c r="Z92" s="20" t="b">
        <f t="shared" si="18"/>
        <v>1</v>
      </c>
      <c r="AA92" s="18" t="str">
        <f t="shared" si="19"/>
        <v>OK</v>
      </c>
      <c r="AD92" s="17">
        <v>1480</v>
      </c>
      <c r="AE92" s="17" t="s">
        <v>320</v>
      </c>
      <c r="AF92" s="18" t="b">
        <f t="shared" si="20"/>
        <v>1</v>
      </c>
      <c r="AG92" s="18" t="b">
        <f t="shared" si="21"/>
        <v>1</v>
      </c>
      <c r="AH92" s="18" t="str">
        <f t="shared" si="22"/>
        <v>OK</v>
      </c>
    </row>
    <row r="93" spans="1:41" s="29" customFormat="1" ht="124.8">
      <c r="A93" s="25">
        <v>91</v>
      </c>
      <c r="B93" s="26" t="s">
        <v>317</v>
      </c>
      <c r="C93" s="27" t="s">
        <v>318</v>
      </c>
      <c r="D93" s="28"/>
      <c r="E93" s="28" t="s">
        <v>22</v>
      </c>
      <c r="F93" s="29" t="b">
        <f t="shared" si="12"/>
        <v>1</v>
      </c>
      <c r="G93" s="28" t="s">
        <v>22</v>
      </c>
      <c r="H93" s="28">
        <v>0.05</v>
      </c>
      <c r="I93" s="29" t="b">
        <f t="shared" si="13"/>
        <v>0</v>
      </c>
      <c r="J93" s="28" t="s">
        <v>22</v>
      </c>
      <c r="K93" s="28">
        <v>0.9</v>
      </c>
      <c r="L93" s="29" t="b">
        <f t="shared" si="14"/>
        <v>0</v>
      </c>
      <c r="N93" s="30" t="s">
        <v>46</v>
      </c>
      <c r="P93" s="28" t="s">
        <v>22</v>
      </c>
      <c r="Q93" s="28">
        <v>0.05</v>
      </c>
      <c r="R93" s="29" t="b">
        <f t="shared" si="15"/>
        <v>0</v>
      </c>
      <c r="S93" s="28" t="s">
        <v>22</v>
      </c>
      <c r="T93" s="28" t="s">
        <v>22</v>
      </c>
      <c r="U93" s="29" t="b">
        <f t="shared" si="16"/>
        <v>1</v>
      </c>
      <c r="V93" s="28" t="s">
        <v>22</v>
      </c>
      <c r="W93" s="28" t="s">
        <v>22</v>
      </c>
      <c r="X93" s="28" t="s">
        <v>22</v>
      </c>
      <c r="Y93" s="29" t="b">
        <f t="shared" si="17"/>
        <v>1</v>
      </c>
      <c r="Z93" s="31" t="b">
        <f t="shared" si="18"/>
        <v>0</v>
      </c>
      <c r="AA93" s="29" t="str">
        <f t="shared" si="19"/>
        <v/>
      </c>
      <c r="AB93" s="30" t="s">
        <v>46</v>
      </c>
      <c r="AD93" s="28" t="s">
        <v>22</v>
      </c>
      <c r="AE93" s="28" t="s">
        <v>320</v>
      </c>
      <c r="AF93" s="29" t="b">
        <f t="shared" si="20"/>
        <v>0</v>
      </c>
      <c r="AG93" s="29" t="b">
        <f t="shared" si="21"/>
        <v>0</v>
      </c>
      <c r="AH93" s="29" t="str">
        <f t="shared" si="22"/>
        <v/>
      </c>
      <c r="AK93" s="32"/>
      <c r="AL93" s="32"/>
      <c r="AN93" s="32"/>
      <c r="AO93" s="32"/>
    </row>
    <row r="94" spans="1:41" ht="166.2">
      <c r="A94" s="23">
        <v>92</v>
      </c>
      <c r="B94" s="15" t="s">
        <v>321</v>
      </c>
      <c r="C94" s="16" t="s">
        <v>322</v>
      </c>
      <c r="D94" s="17"/>
      <c r="E94" s="17" t="s">
        <v>22</v>
      </c>
      <c r="F94" s="18" t="b">
        <f t="shared" si="12"/>
        <v>1</v>
      </c>
      <c r="G94" s="17">
        <v>5</v>
      </c>
      <c r="H94" s="17">
        <v>0.05</v>
      </c>
      <c r="I94" s="18" t="b">
        <f t="shared" si="13"/>
        <v>1</v>
      </c>
      <c r="J94" s="17">
        <v>80</v>
      </c>
      <c r="K94" s="17">
        <v>0.8</v>
      </c>
      <c r="L94" s="18" t="b">
        <f t="shared" si="14"/>
        <v>1</v>
      </c>
      <c r="N94" s="33" t="s">
        <v>323</v>
      </c>
      <c r="O94" s="18" t="s">
        <v>324</v>
      </c>
      <c r="P94" s="17">
        <v>1.1499999999999999</v>
      </c>
      <c r="Q94" s="17" t="s">
        <v>22</v>
      </c>
      <c r="R94" s="18" t="b">
        <f t="shared" si="15"/>
        <v>0</v>
      </c>
      <c r="S94" s="17">
        <v>1</v>
      </c>
      <c r="T94" s="17" t="s">
        <v>22</v>
      </c>
      <c r="U94" s="18" t="b">
        <f t="shared" si="16"/>
        <v>0</v>
      </c>
      <c r="V94" s="17">
        <v>10</v>
      </c>
      <c r="W94" s="17">
        <v>10</v>
      </c>
      <c r="X94" s="17" t="s">
        <v>22</v>
      </c>
      <c r="Y94" s="18" t="b">
        <f t="shared" si="17"/>
        <v>1</v>
      </c>
      <c r="Z94" s="20" t="b">
        <f t="shared" si="18"/>
        <v>0</v>
      </c>
      <c r="AA94" s="18" t="str">
        <f t="shared" si="19"/>
        <v/>
      </c>
      <c r="AB94" s="18" t="s">
        <v>325</v>
      </c>
      <c r="AD94" s="17">
        <v>20</v>
      </c>
      <c r="AE94" s="17" t="s">
        <v>326</v>
      </c>
      <c r="AF94" s="18" t="b">
        <f t="shared" si="20"/>
        <v>1</v>
      </c>
      <c r="AG94" s="18" t="b">
        <f t="shared" si="21"/>
        <v>0</v>
      </c>
      <c r="AH94" s="18" t="str">
        <f t="shared" si="22"/>
        <v/>
      </c>
    </row>
    <row r="95" spans="1:41" ht="276.60000000000002">
      <c r="A95" s="23">
        <v>93</v>
      </c>
      <c r="B95" s="15" t="s">
        <v>327</v>
      </c>
      <c r="C95" s="16" t="s">
        <v>328</v>
      </c>
      <c r="D95" s="17"/>
      <c r="E95" s="17">
        <v>2</v>
      </c>
      <c r="F95" s="18" t="b">
        <f t="shared" si="12"/>
        <v>0</v>
      </c>
      <c r="G95" s="17" t="s">
        <v>22</v>
      </c>
      <c r="H95" s="17" t="s">
        <v>22</v>
      </c>
      <c r="I95" s="18" t="b">
        <f t="shared" si="13"/>
        <v>1</v>
      </c>
      <c r="J95" s="17" t="s">
        <v>22</v>
      </c>
      <c r="K95" s="17" t="s">
        <v>22</v>
      </c>
      <c r="L95" s="18" t="b">
        <f t="shared" si="14"/>
        <v>1</v>
      </c>
      <c r="M95" s="18" t="s">
        <v>23</v>
      </c>
      <c r="N95" s="19" t="s">
        <v>329</v>
      </c>
      <c r="P95" s="17" t="s">
        <v>22</v>
      </c>
      <c r="Q95" s="17" t="s">
        <v>22</v>
      </c>
      <c r="R95" s="18" t="b">
        <f t="shared" si="15"/>
        <v>1</v>
      </c>
      <c r="S95" s="17" t="s">
        <v>22</v>
      </c>
      <c r="T95" s="17" t="s">
        <v>22</v>
      </c>
      <c r="U95" s="18" t="b">
        <f t="shared" si="16"/>
        <v>1</v>
      </c>
      <c r="V95" s="17" t="s">
        <v>22</v>
      </c>
      <c r="W95" s="17" t="s">
        <v>22</v>
      </c>
      <c r="X95" s="17" t="s">
        <v>22</v>
      </c>
      <c r="Y95" s="18" t="b">
        <f t="shared" si="17"/>
        <v>1</v>
      </c>
      <c r="Z95" s="20" t="b">
        <f t="shared" si="18"/>
        <v>1</v>
      </c>
      <c r="AA95" s="18" t="str">
        <f t="shared" si="19"/>
        <v>OK</v>
      </c>
      <c r="AD95" s="17" t="s">
        <v>22</v>
      </c>
      <c r="AE95" s="17" t="s">
        <v>22</v>
      </c>
      <c r="AF95" s="18" t="b">
        <f t="shared" si="20"/>
        <v>1</v>
      </c>
      <c r="AG95" s="18" t="b">
        <f t="shared" si="21"/>
        <v>1</v>
      </c>
      <c r="AH95" s="18" t="str">
        <f t="shared" si="22"/>
        <v>OK</v>
      </c>
    </row>
    <row r="96" spans="1:41" ht="42">
      <c r="A96" s="23">
        <v>94</v>
      </c>
      <c r="B96" s="15" t="s">
        <v>330</v>
      </c>
      <c r="C96" s="16" t="s">
        <v>331</v>
      </c>
      <c r="D96" s="17"/>
      <c r="E96" s="17" t="s">
        <v>22</v>
      </c>
      <c r="F96" s="18" t="b">
        <f t="shared" si="12"/>
        <v>1</v>
      </c>
      <c r="G96" s="17" t="s">
        <v>22</v>
      </c>
      <c r="H96" s="17" t="s">
        <v>22</v>
      </c>
      <c r="I96" s="18" t="b">
        <f t="shared" si="13"/>
        <v>1</v>
      </c>
      <c r="J96" s="17" t="s">
        <v>22</v>
      </c>
      <c r="K96" s="17" t="s">
        <v>22</v>
      </c>
      <c r="L96" s="18" t="b">
        <f t="shared" si="14"/>
        <v>1</v>
      </c>
      <c r="M96" s="18" t="s">
        <v>23</v>
      </c>
      <c r="P96" s="17" t="s">
        <v>22</v>
      </c>
      <c r="Q96" s="17" t="s">
        <v>22</v>
      </c>
      <c r="R96" s="18" t="b">
        <f t="shared" si="15"/>
        <v>1</v>
      </c>
      <c r="S96" s="17" t="s">
        <v>22</v>
      </c>
      <c r="T96" s="17" t="s">
        <v>22</v>
      </c>
      <c r="U96" s="18" t="b">
        <f t="shared" si="16"/>
        <v>1</v>
      </c>
      <c r="V96" s="17" t="s">
        <v>22</v>
      </c>
      <c r="W96" s="17" t="s">
        <v>22</v>
      </c>
      <c r="X96" s="17" t="s">
        <v>22</v>
      </c>
      <c r="Y96" s="18" t="b">
        <f t="shared" si="17"/>
        <v>1</v>
      </c>
      <c r="Z96" s="20" t="b">
        <f t="shared" si="18"/>
        <v>1</v>
      </c>
      <c r="AA96" s="18" t="str">
        <f t="shared" si="19"/>
        <v>OK</v>
      </c>
      <c r="AD96" s="17" t="s">
        <v>22</v>
      </c>
      <c r="AE96" s="17">
        <v>20</v>
      </c>
      <c r="AF96" s="18" t="b">
        <f t="shared" si="20"/>
        <v>0</v>
      </c>
      <c r="AG96" s="18" t="b">
        <f t="shared" si="21"/>
        <v>0</v>
      </c>
      <c r="AH96" s="18" t="str">
        <f t="shared" si="22"/>
        <v/>
      </c>
    </row>
    <row r="97" spans="1:41" s="29" customFormat="1" ht="42">
      <c r="A97" s="25">
        <v>95</v>
      </c>
      <c r="B97" s="26" t="s">
        <v>330</v>
      </c>
      <c r="C97" s="27" t="s">
        <v>331</v>
      </c>
      <c r="D97" s="28"/>
      <c r="E97" s="28" t="s">
        <v>22</v>
      </c>
      <c r="F97" s="29" t="b">
        <f t="shared" si="12"/>
        <v>1</v>
      </c>
      <c r="G97" s="28" t="s">
        <v>22</v>
      </c>
      <c r="H97" s="28" t="s">
        <v>22</v>
      </c>
      <c r="I97" s="29" t="b">
        <f t="shared" si="13"/>
        <v>1</v>
      </c>
      <c r="J97" s="28" t="s">
        <v>22</v>
      </c>
      <c r="K97" s="28" t="s">
        <v>22</v>
      </c>
      <c r="L97" s="29" t="b">
        <f t="shared" si="14"/>
        <v>1</v>
      </c>
      <c r="N97" s="30" t="s">
        <v>332</v>
      </c>
      <c r="P97" s="28" t="s">
        <v>22</v>
      </c>
      <c r="Q97" s="28" t="s">
        <v>22</v>
      </c>
      <c r="R97" s="29" t="b">
        <f t="shared" si="15"/>
        <v>1</v>
      </c>
      <c r="S97" s="28" t="s">
        <v>22</v>
      </c>
      <c r="T97" s="28" t="s">
        <v>22</v>
      </c>
      <c r="U97" s="29" t="b">
        <f t="shared" si="16"/>
        <v>1</v>
      </c>
      <c r="V97" s="28" t="s">
        <v>22</v>
      </c>
      <c r="W97" s="28" t="s">
        <v>22</v>
      </c>
      <c r="X97" s="28" t="s">
        <v>22</v>
      </c>
      <c r="Y97" s="29" t="b">
        <f t="shared" si="17"/>
        <v>1</v>
      </c>
      <c r="Z97" s="31" t="b">
        <f t="shared" si="18"/>
        <v>1</v>
      </c>
      <c r="AB97" s="30" t="s">
        <v>46</v>
      </c>
      <c r="AD97" s="28">
        <v>10</v>
      </c>
      <c r="AE97" s="28">
        <v>20</v>
      </c>
      <c r="AF97" s="29" t="b">
        <f t="shared" si="20"/>
        <v>0</v>
      </c>
      <c r="AG97" s="29" t="b">
        <f t="shared" si="21"/>
        <v>0</v>
      </c>
      <c r="AH97" s="29" t="str">
        <f t="shared" si="22"/>
        <v/>
      </c>
      <c r="AK97" s="32"/>
      <c r="AL97" s="32"/>
      <c r="AN97" s="32"/>
      <c r="AO97" s="32"/>
    </row>
    <row r="98" spans="1:41" ht="83.4">
      <c r="A98" s="23">
        <v>96</v>
      </c>
      <c r="B98" s="15" t="s">
        <v>333</v>
      </c>
      <c r="C98" s="16" t="s">
        <v>334</v>
      </c>
      <c r="D98" s="17"/>
      <c r="E98" s="17">
        <v>2</v>
      </c>
      <c r="F98" s="18" t="b">
        <f t="shared" si="12"/>
        <v>0</v>
      </c>
      <c r="G98" s="17">
        <v>5</v>
      </c>
      <c r="H98" s="17">
        <v>0.05</v>
      </c>
      <c r="I98" s="18" t="b">
        <f t="shared" si="13"/>
        <v>1</v>
      </c>
      <c r="J98" s="17">
        <v>90</v>
      </c>
      <c r="K98" s="17">
        <v>0.9</v>
      </c>
      <c r="L98" s="18" t="b">
        <f t="shared" si="14"/>
        <v>1</v>
      </c>
      <c r="M98" s="18" t="s">
        <v>23</v>
      </c>
      <c r="N98" s="19" t="s">
        <v>335</v>
      </c>
      <c r="P98" s="17" t="s">
        <v>22</v>
      </c>
      <c r="Q98" s="17" t="s">
        <v>22</v>
      </c>
      <c r="R98" s="18" t="b">
        <f t="shared" si="15"/>
        <v>1</v>
      </c>
      <c r="S98" s="17" t="s">
        <v>22</v>
      </c>
      <c r="T98" s="17" t="s">
        <v>22</v>
      </c>
      <c r="U98" s="18" t="b">
        <f t="shared" si="16"/>
        <v>1</v>
      </c>
      <c r="V98" s="17" t="s">
        <v>22</v>
      </c>
      <c r="W98" s="17" t="s">
        <v>22</v>
      </c>
      <c r="X98" s="17" t="s">
        <v>22</v>
      </c>
      <c r="Y98" s="18" t="b">
        <f t="shared" si="17"/>
        <v>1</v>
      </c>
      <c r="Z98" s="20" t="b">
        <f t="shared" si="18"/>
        <v>1</v>
      </c>
      <c r="AA98" s="18" t="str">
        <f t="shared" si="19"/>
        <v>OK</v>
      </c>
      <c r="AD98" s="17" t="s">
        <v>22</v>
      </c>
      <c r="AE98" s="17">
        <v>11</v>
      </c>
      <c r="AF98" s="18" t="b">
        <f t="shared" si="20"/>
        <v>0</v>
      </c>
      <c r="AG98" s="18" t="b">
        <f t="shared" si="21"/>
        <v>0</v>
      </c>
      <c r="AH98" s="18" t="str">
        <f t="shared" si="22"/>
        <v/>
      </c>
    </row>
    <row r="99" spans="1:41" ht="304.2">
      <c r="A99" s="23">
        <v>97</v>
      </c>
      <c r="B99" s="15" t="s">
        <v>336</v>
      </c>
      <c r="C99" s="16" t="s">
        <v>337</v>
      </c>
      <c r="D99" s="17"/>
      <c r="E99" s="17" t="s">
        <v>22</v>
      </c>
      <c r="F99" s="18" t="b">
        <f t="shared" si="12"/>
        <v>1</v>
      </c>
      <c r="G99" s="17" t="s">
        <v>22</v>
      </c>
      <c r="H99" s="17" t="s">
        <v>22</v>
      </c>
      <c r="I99" s="18" t="b">
        <f t="shared" si="13"/>
        <v>1</v>
      </c>
      <c r="J99" s="17" t="s">
        <v>22</v>
      </c>
      <c r="K99" s="17" t="s">
        <v>22</v>
      </c>
      <c r="L99" s="18" t="b">
        <f t="shared" si="14"/>
        <v>1</v>
      </c>
      <c r="M99" s="18" t="s">
        <v>23</v>
      </c>
      <c r="P99" s="17" t="s">
        <v>22</v>
      </c>
      <c r="Q99" s="17" t="s">
        <v>22</v>
      </c>
      <c r="R99" s="18" t="b">
        <f t="shared" si="15"/>
        <v>1</v>
      </c>
      <c r="S99" s="17" t="s">
        <v>22</v>
      </c>
      <c r="T99" s="17" t="s">
        <v>22</v>
      </c>
      <c r="U99" s="18" t="b">
        <f t="shared" si="16"/>
        <v>1</v>
      </c>
      <c r="V99" s="17" t="s">
        <v>22</v>
      </c>
      <c r="W99" s="17" t="s">
        <v>22</v>
      </c>
      <c r="X99" s="17" t="s">
        <v>22</v>
      </c>
      <c r="Y99" s="18" t="b">
        <f t="shared" si="17"/>
        <v>1</v>
      </c>
      <c r="Z99" s="20" t="b">
        <f t="shared" si="18"/>
        <v>1</v>
      </c>
      <c r="AA99" s="18" t="str">
        <f t="shared" si="19"/>
        <v>OK</v>
      </c>
      <c r="AD99" s="17">
        <v>40</v>
      </c>
      <c r="AE99" s="17">
        <v>40</v>
      </c>
      <c r="AF99" s="18" t="b">
        <f t="shared" si="20"/>
        <v>1</v>
      </c>
      <c r="AG99" s="18" t="b">
        <f t="shared" si="21"/>
        <v>1</v>
      </c>
      <c r="AH99" s="18" t="str">
        <f t="shared" si="22"/>
        <v>OK</v>
      </c>
    </row>
    <row r="100" spans="1:41" s="29" customFormat="1" ht="304.2">
      <c r="A100" s="25">
        <v>98</v>
      </c>
      <c r="B100" s="26" t="s">
        <v>336</v>
      </c>
      <c r="C100" s="27" t="s">
        <v>337</v>
      </c>
      <c r="D100" s="28"/>
      <c r="E100" s="28" t="s">
        <v>22</v>
      </c>
      <c r="F100" s="29" t="b">
        <f t="shared" si="12"/>
        <v>1</v>
      </c>
      <c r="G100" s="28" t="s">
        <v>22</v>
      </c>
      <c r="H100" s="28" t="s">
        <v>22</v>
      </c>
      <c r="I100" s="29" t="b">
        <f t="shared" si="13"/>
        <v>1</v>
      </c>
      <c r="J100" s="28" t="s">
        <v>22</v>
      </c>
      <c r="K100" s="28" t="s">
        <v>22</v>
      </c>
      <c r="L100" s="29" t="b">
        <f t="shared" si="14"/>
        <v>1</v>
      </c>
      <c r="N100" s="30" t="s">
        <v>46</v>
      </c>
      <c r="P100" s="28" t="s">
        <v>22</v>
      </c>
      <c r="Q100" s="28" t="s">
        <v>22</v>
      </c>
      <c r="R100" s="29" t="b">
        <f t="shared" si="15"/>
        <v>1</v>
      </c>
      <c r="S100" s="28" t="s">
        <v>22</v>
      </c>
      <c r="T100" s="28" t="s">
        <v>22</v>
      </c>
      <c r="U100" s="29" t="b">
        <f t="shared" si="16"/>
        <v>1</v>
      </c>
      <c r="V100" s="28" t="s">
        <v>22</v>
      </c>
      <c r="W100" s="28" t="s">
        <v>22</v>
      </c>
      <c r="X100" s="28" t="s">
        <v>22</v>
      </c>
      <c r="Y100" s="29" t="b">
        <f t="shared" si="17"/>
        <v>1</v>
      </c>
      <c r="Z100" s="31" t="b">
        <f t="shared" si="18"/>
        <v>1</v>
      </c>
      <c r="AB100" s="30" t="s">
        <v>46</v>
      </c>
      <c r="AD100" s="28" t="s">
        <v>22</v>
      </c>
      <c r="AE100" s="28">
        <v>40</v>
      </c>
      <c r="AF100" s="29" t="b">
        <f t="shared" si="20"/>
        <v>0</v>
      </c>
      <c r="AG100" s="29" t="b">
        <f t="shared" si="21"/>
        <v>0</v>
      </c>
      <c r="AH100" s="29" t="str">
        <f t="shared" si="22"/>
        <v/>
      </c>
      <c r="AK100" s="32"/>
      <c r="AL100" s="32"/>
      <c r="AN100" s="32"/>
      <c r="AO100" s="32"/>
    </row>
    <row r="101" spans="1:41" ht="152.4">
      <c r="A101" s="23">
        <v>99</v>
      </c>
      <c r="B101" s="15" t="s">
        <v>338</v>
      </c>
      <c r="C101" s="16" t="s">
        <v>339</v>
      </c>
      <c r="D101" s="17"/>
      <c r="E101" s="17" t="s">
        <v>22</v>
      </c>
      <c r="F101" s="18" t="b">
        <f t="shared" si="12"/>
        <v>1</v>
      </c>
      <c r="G101" s="17" t="s">
        <v>22</v>
      </c>
      <c r="H101" s="17">
        <v>0.05</v>
      </c>
      <c r="I101" s="18" t="b">
        <f t="shared" si="13"/>
        <v>0</v>
      </c>
      <c r="J101" s="17" t="s">
        <v>22</v>
      </c>
      <c r="K101" s="17" t="s">
        <v>22</v>
      </c>
      <c r="L101" s="18" t="b">
        <f t="shared" si="14"/>
        <v>1</v>
      </c>
      <c r="M101" s="18" t="s">
        <v>23</v>
      </c>
      <c r="N101" s="19" t="s">
        <v>340</v>
      </c>
      <c r="P101" s="17" t="s">
        <v>22</v>
      </c>
      <c r="Q101" s="17" t="s">
        <v>22</v>
      </c>
      <c r="R101" s="18" t="b">
        <f t="shared" si="15"/>
        <v>1</v>
      </c>
      <c r="S101" s="17" t="s">
        <v>22</v>
      </c>
      <c r="T101" s="17" t="s">
        <v>22</v>
      </c>
      <c r="U101" s="18" t="b">
        <f t="shared" si="16"/>
        <v>1</v>
      </c>
      <c r="V101" s="17" t="s">
        <v>22</v>
      </c>
      <c r="W101" s="17" t="s">
        <v>22</v>
      </c>
      <c r="X101" s="17" t="s">
        <v>22</v>
      </c>
      <c r="Y101" s="18" t="b">
        <f t="shared" si="17"/>
        <v>1</v>
      </c>
      <c r="Z101" s="20" t="b">
        <f t="shared" si="18"/>
        <v>1</v>
      </c>
      <c r="AA101" s="18" t="str">
        <f t="shared" si="19"/>
        <v>OK</v>
      </c>
      <c r="AD101" s="17" t="s">
        <v>22</v>
      </c>
      <c r="AE101" s="17">
        <v>12</v>
      </c>
      <c r="AF101" s="18" t="b">
        <f t="shared" si="20"/>
        <v>0</v>
      </c>
      <c r="AG101" s="18" t="b">
        <f t="shared" si="21"/>
        <v>0</v>
      </c>
      <c r="AH101" s="18" t="str">
        <f t="shared" si="22"/>
        <v/>
      </c>
    </row>
    <row r="102" spans="1:41" ht="111">
      <c r="A102" s="23">
        <v>100</v>
      </c>
      <c r="B102" s="15" t="s">
        <v>341</v>
      </c>
      <c r="C102" s="16" t="s">
        <v>342</v>
      </c>
      <c r="D102" s="17"/>
      <c r="E102" s="17" t="s">
        <v>22</v>
      </c>
      <c r="F102" s="18" t="b">
        <f t="shared" si="12"/>
        <v>1</v>
      </c>
      <c r="G102" s="17" t="s">
        <v>22</v>
      </c>
      <c r="H102" s="17" t="s">
        <v>22</v>
      </c>
      <c r="I102" s="18" t="b">
        <f t="shared" si="13"/>
        <v>1</v>
      </c>
      <c r="J102" s="17" t="s">
        <v>22</v>
      </c>
      <c r="K102" s="17" t="s">
        <v>22</v>
      </c>
      <c r="L102" s="18" t="b">
        <f t="shared" si="14"/>
        <v>1</v>
      </c>
      <c r="M102" s="18" t="s">
        <v>23</v>
      </c>
      <c r="P102" s="17" t="s">
        <v>22</v>
      </c>
      <c r="Q102" s="17" t="s">
        <v>22</v>
      </c>
      <c r="R102" s="18" t="b">
        <f t="shared" si="15"/>
        <v>1</v>
      </c>
      <c r="S102" s="17" t="s">
        <v>22</v>
      </c>
      <c r="T102" s="17" t="s">
        <v>22</v>
      </c>
      <c r="U102" s="18" t="b">
        <f t="shared" si="16"/>
        <v>1</v>
      </c>
      <c r="V102" s="17" t="s">
        <v>22</v>
      </c>
      <c r="W102" s="17" t="s">
        <v>22</v>
      </c>
      <c r="X102" s="17" t="s">
        <v>22</v>
      </c>
      <c r="Y102" s="18" t="b">
        <f t="shared" si="17"/>
        <v>1</v>
      </c>
      <c r="Z102" s="20" t="b">
        <f t="shared" si="18"/>
        <v>1</v>
      </c>
      <c r="AA102" s="18" t="str">
        <f t="shared" si="19"/>
        <v>OK</v>
      </c>
      <c r="AD102" s="17" t="s">
        <v>22</v>
      </c>
      <c r="AE102" s="17" t="s">
        <v>22</v>
      </c>
      <c r="AF102" s="18" t="b">
        <f t="shared" si="20"/>
        <v>1</v>
      </c>
      <c r="AG102" s="18" t="b">
        <f t="shared" si="21"/>
        <v>1</v>
      </c>
      <c r="AH102" s="18" t="str">
        <f t="shared" si="22"/>
        <v>OK</v>
      </c>
    </row>
  </sheetData>
  <mergeCells count="3">
    <mergeCell ref="AD1:AE1"/>
    <mergeCell ref="AK1:AL1"/>
    <mergeCell ref="AN1:AO1"/>
  </mergeCells>
  <conditionalFormatting sqref="L3:L102">
    <cfRule type="cellIs" dxfId="13" priority="14" operator="equal">
      <formula>FALSE</formula>
    </cfRule>
  </conditionalFormatting>
  <conditionalFormatting sqref="I3:I102">
    <cfRule type="cellIs" dxfId="12" priority="13" operator="equal">
      <formula>FALSE</formula>
    </cfRule>
  </conditionalFormatting>
  <conditionalFormatting sqref="N8 M3:M8 M77:M102 M10:M75">
    <cfRule type="cellIs" dxfId="11" priority="12" operator="equal">
      <formula>"OK"</formula>
    </cfRule>
  </conditionalFormatting>
  <conditionalFormatting sqref="F3:F102">
    <cfRule type="cellIs" dxfId="10" priority="11" operator="equal">
      <formula>FALSE</formula>
    </cfRule>
  </conditionalFormatting>
  <conditionalFormatting sqref="M76">
    <cfRule type="cellIs" dxfId="9" priority="10" operator="equal">
      <formula>"OK"</formula>
    </cfRule>
  </conditionalFormatting>
  <conditionalFormatting sqref="Z3:Z102">
    <cfRule type="cellIs" dxfId="8" priority="9" operator="equal">
      <formula>"OK"</formula>
    </cfRule>
  </conditionalFormatting>
  <conditionalFormatting sqref="R3:R102">
    <cfRule type="cellIs" dxfId="7" priority="8" operator="equal">
      <formula>FALSE</formula>
    </cfRule>
  </conditionalFormatting>
  <conditionalFormatting sqref="AA3:AA8 AA101:AA102 AA98:AA99 AA10:AA96">
    <cfRule type="cellIs" dxfId="6" priority="7" operator="equal">
      <formula>"OK"</formula>
    </cfRule>
  </conditionalFormatting>
  <conditionalFormatting sqref="U3:U102">
    <cfRule type="cellIs" dxfId="5" priority="6" operator="equal">
      <formula>FALSE</formula>
    </cfRule>
  </conditionalFormatting>
  <conditionalFormatting sqref="Y3:Y102">
    <cfRule type="cellIs" dxfId="4" priority="5" operator="equal">
      <formula>FALSE</formula>
    </cfRule>
  </conditionalFormatting>
  <conditionalFormatting sqref="AG3:AG102">
    <cfRule type="cellIs" dxfId="3" priority="4" operator="equal">
      <formula>"OK"</formula>
    </cfRule>
  </conditionalFormatting>
  <conditionalFormatting sqref="AH3:AH102">
    <cfRule type="cellIs" dxfId="2" priority="3" operator="equal">
      <formula>"OK"</formula>
    </cfRule>
  </conditionalFormatting>
  <conditionalFormatting sqref="AF3:AF102">
    <cfRule type="cellIs" dxfId="1" priority="2" operator="equal">
      <formula>FALSE</formula>
    </cfRule>
  </conditionalFormatting>
  <conditionalFormatting sqref="AA97">
    <cfRule type="cellIs" dxfId="0" priority="1" operator="equal">
      <formula>"OK"</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check_params_all7 20220829</vt:lpstr>
    </vt:vector>
  </TitlesOfParts>
  <Company>The Australian National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Lazarevic</dc:creator>
  <cp:lastModifiedBy>Nina Lazarevic</cp:lastModifiedBy>
  <dcterms:created xsi:type="dcterms:W3CDTF">2022-08-29T13:28:36Z</dcterms:created>
  <dcterms:modified xsi:type="dcterms:W3CDTF">2022-08-29T13:47:59Z</dcterms:modified>
</cp:coreProperties>
</file>