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AGD Result Analysis\ITDept Result Analysis 2014-15 To 2020-21\20-21\MAY-21\BE\"/>
    </mc:Choice>
  </mc:AlternateContent>
  <xr:revisionPtr revIDLastSave="0" documentId="8_{CE237ED3-BE2B-4153-8A92-5BF8BF8E1DC2}" xr6:coauthVersionLast="47" xr6:coauthVersionMax="47" xr10:uidLastSave="{00000000-0000-0000-0000-000000000000}"/>
  <bookViews>
    <workbookView xWindow="-108" yWindow="-108" windowWidth="23256" windowHeight="12456" tabRatio="500"/>
  </bookViews>
  <sheets>
    <sheet name="BE-OVERALL" sheetId="1" r:id="rId1"/>
    <sheet name="BE-09" sheetId="2" r:id="rId2"/>
    <sheet name="BE-10" sheetId="3" r:id="rId3"/>
    <sheet name="BE-11" sheetId="4" r:id="rId4"/>
    <sheet name="TOP 25" sheetId="5" r:id="rId5"/>
  </sheets>
  <definedNames>
    <definedName name="__xlfn_COUNTIFS">#N/A</definedName>
    <definedName name="__xlfn_SINGLE">NA()</definedName>
    <definedName name="Excel_BuiltIn__FilterDatabase" localSheetId="1">'BE-09'!#REF!</definedName>
    <definedName name="Excel_BuiltIn__FilterDatabase" localSheetId="2">'BE-10'!#REF!</definedName>
    <definedName name="Excel_BuiltIn__FilterDatabase" localSheetId="3">'BE-11'!#REF!</definedName>
    <definedName name="Excel_BuiltIn__FilterDatabase" localSheetId="0">'BE-OVERALL'!#REF!</definedName>
    <definedName name="Excel_BuiltIn__FilterDatabase" localSheetId="4">'TOP 25'!#REF!</definedName>
    <definedName name="_xlnm.Print_Area" localSheetId="1">'BE-09'!$A$1:$BF$117</definedName>
    <definedName name="_xlnm.Print_Area" localSheetId="0">'BE-OVERALL'!$A$1:$BF$266</definedName>
    <definedName name="_xlnm.Print_Titles" localSheetId="0">'BE-OVERALL'!$1:$3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" i="1" l="1"/>
  <c r="V4" i="1"/>
  <c r="W4" i="1"/>
  <c r="X4" i="1"/>
  <c r="Y4" i="1"/>
  <c r="AY4" i="1"/>
  <c r="AZ4" i="1"/>
  <c r="BA4" i="1"/>
  <c r="BB4" i="1"/>
  <c r="BC4" i="1"/>
  <c r="BD4" i="1"/>
  <c r="BE4" i="1"/>
  <c r="BF4" i="1"/>
  <c r="U5" i="1"/>
  <c r="V5" i="1"/>
  <c r="W5" i="1"/>
  <c r="X5" i="1"/>
  <c r="Y5" i="1"/>
  <c r="AY5" i="1"/>
  <c r="AZ5" i="1"/>
  <c r="BA5" i="1"/>
  <c r="BB5" i="1"/>
  <c r="BC5" i="1"/>
  <c r="BD5" i="1"/>
  <c r="BE5" i="1"/>
  <c r="BF5" i="1"/>
  <c r="U6" i="1"/>
  <c r="V6" i="1"/>
  <c r="W6" i="1"/>
  <c r="X6" i="1"/>
  <c r="Y6" i="1"/>
  <c r="AY6" i="1"/>
  <c r="AZ6" i="1"/>
  <c r="BA6" i="1"/>
  <c r="BB6" i="1"/>
  <c r="BC6" i="1"/>
  <c r="BD6" i="1"/>
  <c r="BE6" i="1"/>
  <c r="BF6" i="1"/>
  <c r="U7" i="1"/>
  <c r="V7" i="1"/>
  <c r="W7" i="1"/>
  <c r="X7" i="1"/>
  <c r="Y7" i="1"/>
  <c r="AY7" i="1"/>
  <c r="AZ7" i="1"/>
  <c r="BA7" i="1"/>
  <c r="BB7" i="1"/>
  <c r="BC7" i="1"/>
  <c r="BD7" i="1"/>
  <c r="BE7" i="1"/>
  <c r="BF7" i="1"/>
  <c r="U8" i="1"/>
  <c r="V8" i="1"/>
  <c r="W8" i="1"/>
  <c r="X8" i="1"/>
  <c r="Y8" i="1"/>
  <c r="AY8" i="1"/>
  <c r="AZ8" i="1"/>
  <c r="BA8" i="1"/>
  <c r="BB8" i="1"/>
  <c r="BC8" i="1"/>
  <c r="BD8" i="1"/>
  <c r="BE8" i="1"/>
  <c r="BF8" i="1"/>
  <c r="U9" i="1"/>
  <c r="V9" i="1"/>
  <c r="W9" i="1"/>
  <c r="X9" i="1"/>
  <c r="Y9" i="1"/>
  <c r="AY9" i="1"/>
  <c r="AZ9" i="1"/>
  <c r="BA9" i="1"/>
  <c r="BB9" i="1"/>
  <c r="BC9" i="1"/>
  <c r="BD9" i="1"/>
  <c r="BE9" i="1"/>
  <c r="BF9" i="1"/>
  <c r="U10" i="1"/>
  <c r="V10" i="1"/>
  <c r="W10" i="1"/>
  <c r="X10" i="1"/>
  <c r="Y10" i="1"/>
  <c r="AY10" i="1"/>
  <c r="AZ10" i="1"/>
  <c r="BA10" i="1"/>
  <c r="BB10" i="1"/>
  <c r="BC10" i="1"/>
  <c r="BD10" i="1"/>
  <c r="BE10" i="1"/>
  <c r="BF10" i="1"/>
  <c r="U11" i="1"/>
  <c r="V11" i="1"/>
  <c r="W11" i="1"/>
  <c r="X11" i="1"/>
  <c r="Y11" i="1"/>
  <c r="AY11" i="1"/>
  <c r="AZ11" i="1"/>
  <c r="BA11" i="1"/>
  <c r="BB11" i="1"/>
  <c r="BC11" i="1"/>
  <c r="BD11" i="1"/>
  <c r="BE11" i="1"/>
  <c r="BF11" i="1"/>
  <c r="U12" i="1"/>
  <c r="V12" i="1"/>
  <c r="W12" i="1"/>
  <c r="X12" i="1"/>
  <c r="Y12" i="1"/>
  <c r="AY12" i="1"/>
  <c r="AZ12" i="1"/>
  <c r="BA12" i="1"/>
  <c r="BB12" i="1"/>
  <c r="BC12" i="1"/>
  <c r="BD12" i="1"/>
  <c r="BE12" i="1"/>
  <c r="BF12" i="1"/>
  <c r="U13" i="1"/>
  <c r="V13" i="1"/>
  <c r="W13" i="1"/>
  <c r="X13" i="1"/>
  <c r="Y13" i="1"/>
  <c r="AY13" i="1"/>
  <c r="AZ13" i="1"/>
  <c r="BA13" i="1"/>
  <c r="BB13" i="1"/>
  <c r="BC13" i="1"/>
  <c r="BD13" i="1"/>
  <c r="BE13" i="1"/>
  <c r="BF13" i="1"/>
  <c r="U14" i="1"/>
  <c r="V14" i="1"/>
  <c r="W14" i="1"/>
  <c r="X14" i="1"/>
  <c r="Y14" i="1"/>
  <c r="AY14" i="1"/>
  <c r="AZ14" i="1"/>
  <c r="BA14" i="1"/>
  <c r="BB14" i="1"/>
  <c r="BC14" i="1"/>
  <c r="BD14" i="1"/>
  <c r="BE14" i="1"/>
  <c r="BF14" i="1"/>
  <c r="U15" i="1"/>
  <c r="V15" i="1"/>
  <c r="W15" i="1"/>
  <c r="X15" i="1"/>
  <c r="Y15" i="1"/>
  <c r="AY15" i="1"/>
  <c r="AZ15" i="1"/>
  <c r="BA15" i="1"/>
  <c r="BB15" i="1"/>
  <c r="BC15" i="1"/>
  <c r="BD15" i="1"/>
  <c r="BE15" i="1"/>
  <c r="BF15" i="1"/>
  <c r="U16" i="1"/>
  <c r="V16" i="1"/>
  <c r="W16" i="1"/>
  <c r="X16" i="1"/>
  <c r="Y16" i="1"/>
  <c r="AY16" i="1"/>
  <c r="AZ16" i="1"/>
  <c r="BA16" i="1"/>
  <c r="BB16" i="1"/>
  <c r="BC16" i="1"/>
  <c r="BD16" i="1"/>
  <c r="BE16" i="1"/>
  <c r="BF16" i="1"/>
  <c r="U17" i="1"/>
  <c r="V17" i="1"/>
  <c r="W17" i="1"/>
  <c r="X17" i="1"/>
  <c r="Y17" i="1"/>
  <c r="AY17" i="1"/>
  <c r="AZ17" i="1"/>
  <c r="BA17" i="1"/>
  <c r="BB17" i="1"/>
  <c r="BC17" i="1"/>
  <c r="BD17" i="1"/>
  <c r="BE17" i="1"/>
  <c r="BF17" i="1"/>
  <c r="U18" i="1"/>
  <c r="V18" i="1"/>
  <c r="W18" i="1"/>
  <c r="X18" i="1"/>
  <c r="Y18" i="1"/>
  <c r="AY18" i="1"/>
  <c r="AZ18" i="1"/>
  <c r="BA18" i="1"/>
  <c r="BB18" i="1"/>
  <c r="BC18" i="1"/>
  <c r="BD18" i="1"/>
  <c r="BE18" i="1"/>
  <c r="BF18" i="1"/>
  <c r="U19" i="1"/>
  <c r="V19" i="1"/>
  <c r="W19" i="1"/>
  <c r="X19" i="1"/>
  <c r="Y19" i="1"/>
  <c r="AY19" i="1"/>
  <c r="AZ19" i="1"/>
  <c r="BA19" i="1"/>
  <c r="BB19" i="1"/>
  <c r="BC19" i="1"/>
  <c r="BD19" i="1"/>
  <c r="BE19" i="1"/>
  <c r="BF19" i="1"/>
  <c r="U20" i="1"/>
  <c r="V20" i="1"/>
  <c r="W20" i="1"/>
  <c r="X20" i="1"/>
  <c r="Y20" i="1"/>
  <c r="AY20" i="1"/>
  <c r="AZ20" i="1"/>
  <c r="BA20" i="1"/>
  <c r="BB20" i="1"/>
  <c r="BC20" i="1"/>
  <c r="BD20" i="1"/>
  <c r="BE20" i="1"/>
  <c r="BF20" i="1"/>
  <c r="U21" i="1"/>
  <c r="V21" i="1"/>
  <c r="W21" i="1"/>
  <c r="X21" i="1"/>
  <c r="Y21" i="1"/>
  <c r="AY21" i="1"/>
  <c r="AZ21" i="1"/>
  <c r="BA21" i="1"/>
  <c r="BB21" i="1"/>
  <c r="BC21" i="1"/>
  <c r="BD21" i="1"/>
  <c r="BE21" i="1"/>
  <c r="BF21" i="1"/>
  <c r="U22" i="1"/>
  <c r="V22" i="1"/>
  <c r="W22" i="1"/>
  <c r="X22" i="1"/>
  <c r="Y22" i="1"/>
  <c r="AY22" i="1"/>
  <c r="AZ22" i="1"/>
  <c r="BA22" i="1"/>
  <c r="BB22" i="1"/>
  <c r="BC22" i="1"/>
  <c r="BD22" i="1"/>
  <c r="BE22" i="1"/>
  <c r="BF22" i="1"/>
  <c r="U23" i="1"/>
  <c r="V23" i="1"/>
  <c r="W23" i="1"/>
  <c r="X23" i="1"/>
  <c r="Y23" i="1"/>
  <c r="AY23" i="1"/>
  <c r="AZ23" i="1"/>
  <c r="BA23" i="1"/>
  <c r="BB23" i="1"/>
  <c r="BC23" i="1"/>
  <c r="BD23" i="1"/>
  <c r="BE23" i="1"/>
  <c r="BF23" i="1"/>
  <c r="U24" i="1"/>
  <c r="V24" i="1"/>
  <c r="W24" i="1"/>
  <c r="X24" i="1"/>
  <c r="Y24" i="1"/>
  <c r="AY24" i="1"/>
  <c r="AZ24" i="1"/>
  <c r="BA24" i="1"/>
  <c r="BB24" i="1"/>
  <c r="BC24" i="1"/>
  <c r="BD24" i="1"/>
  <c r="BE24" i="1"/>
  <c r="BF24" i="1"/>
  <c r="U25" i="1"/>
  <c r="V25" i="1"/>
  <c r="W25" i="1"/>
  <c r="X25" i="1"/>
  <c r="Y25" i="1"/>
  <c r="AY25" i="1"/>
  <c r="AZ25" i="1"/>
  <c r="BA25" i="1"/>
  <c r="BB25" i="1"/>
  <c r="BC25" i="1"/>
  <c r="BD25" i="1"/>
  <c r="BE25" i="1"/>
  <c r="BF25" i="1"/>
  <c r="U26" i="1"/>
  <c r="V26" i="1"/>
  <c r="W26" i="1"/>
  <c r="X26" i="1"/>
  <c r="Y26" i="1"/>
  <c r="AY26" i="1"/>
  <c r="AZ26" i="1"/>
  <c r="BA26" i="1"/>
  <c r="BB26" i="1"/>
  <c r="BC26" i="1"/>
  <c r="BD26" i="1"/>
  <c r="BE26" i="1"/>
  <c r="BF26" i="1"/>
  <c r="U27" i="1"/>
  <c r="V27" i="1"/>
  <c r="W27" i="1"/>
  <c r="X27" i="1"/>
  <c r="Y27" i="1"/>
  <c r="AY27" i="1"/>
  <c r="AZ27" i="1"/>
  <c r="BA27" i="1"/>
  <c r="BB27" i="1"/>
  <c r="BC27" i="1"/>
  <c r="BD27" i="1"/>
  <c r="BE27" i="1"/>
  <c r="BF27" i="1"/>
  <c r="U28" i="1"/>
  <c r="V28" i="1"/>
  <c r="W28" i="1"/>
  <c r="X28" i="1"/>
  <c r="Y28" i="1"/>
  <c r="AY28" i="1"/>
  <c r="AZ28" i="1"/>
  <c r="BA28" i="1"/>
  <c r="BB28" i="1"/>
  <c r="BC28" i="1"/>
  <c r="BD28" i="1"/>
  <c r="BE28" i="1"/>
  <c r="BF28" i="1"/>
  <c r="U29" i="1"/>
  <c r="V29" i="1"/>
  <c r="W29" i="1"/>
  <c r="X29" i="1"/>
  <c r="Y29" i="1"/>
  <c r="AY29" i="1"/>
  <c r="AZ29" i="1"/>
  <c r="BA29" i="1"/>
  <c r="BB29" i="1"/>
  <c r="BC29" i="1"/>
  <c r="BD29" i="1"/>
  <c r="BE29" i="1"/>
  <c r="BF29" i="1"/>
  <c r="U30" i="1"/>
  <c r="V30" i="1"/>
  <c r="W30" i="1"/>
  <c r="X30" i="1"/>
  <c r="Y30" i="1"/>
  <c r="AY30" i="1"/>
  <c r="AZ30" i="1"/>
  <c r="BA30" i="1"/>
  <c r="BB30" i="1"/>
  <c r="BC30" i="1"/>
  <c r="BD30" i="1"/>
  <c r="BE30" i="1"/>
  <c r="BF30" i="1"/>
  <c r="U31" i="1"/>
  <c r="V31" i="1"/>
  <c r="W31" i="1"/>
  <c r="X31" i="1"/>
  <c r="Y31" i="1"/>
  <c r="AY31" i="1"/>
  <c r="AZ31" i="1"/>
  <c r="BA31" i="1"/>
  <c r="BB31" i="1"/>
  <c r="BC31" i="1"/>
  <c r="BD31" i="1"/>
  <c r="BE31" i="1"/>
  <c r="BF31" i="1"/>
  <c r="U32" i="1"/>
  <c r="V32" i="1"/>
  <c r="W32" i="1"/>
  <c r="X32" i="1"/>
  <c r="Y32" i="1"/>
  <c r="AY32" i="1"/>
  <c r="AZ32" i="1"/>
  <c r="BA32" i="1"/>
  <c r="BB32" i="1"/>
  <c r="BC32" i="1"/>
  <c r="BD32" i="1"/>
  <c r="BE32" i="1"/>
  <c r="BF32" i="1"/>
  <c r="U33" i="1"/>
  <c r="V33" i="1"/>
  <c r="W33" i="1"/>
  <c r="X33" i="1"/>
  <c r="Y33" i="1"/>
  <c r="AY33" i="1"/>
  <c r="AZ33" i="1"/>
  <c r="BA33" i="1"/>
  <c r="BB33" i="1"/>
  <c r="BC33" i="1"/>
  <c r="BD33" i="1"/>
  <c r="BE33" i="1"/>
  <c r="BF33" i="1"/>
  <c r="U34" i="1"/>
  <c r="V34" i="1"/>
  <c r="W34" i="1"/>
  <c r="X34" i="1"/>
  <c r="Y34" i="1"/>
  <c r="AY34" i="1"/>
  <c r="AZ34" i="1"/>
  <c r="BA34" i="1"/>
  <c r="BB34" i="1"/>
  <c r="BC34" i="1"/>
  <c r="BD34" i="1"/>
  <c r="BE34" i="1"/>
  <c r="BF34" i="1"/>
  <c r="U35" i="1"/>
  <c r="V35" i="1"/>
  <c r="W35" i="1"/>
  <c r="X35" i="1"/>
  <c r="Y35" i="1"/>
  <c r="AY35" i="1"/>
  <c r="AZ35" i="1"/>
  <c r="BA35" i="1"/>
  <c r="BB35" i="1"/>
  <c r="BC35" i="1"/>
  <c r="BD35" i="1"/>
  <c r="BE35" i="1"/>
  <c r="BF35" i="1"/>
  <c r="U36" i="1"/>
  <c r="V36" i="1"/>
  <c r="W36" i="1"/>
  <c r="X36" i="1"/>
  <c r="Y36" i="1"/>
  <c r="AY36" i="1"/>
  <c r="AZ36" i="1"/>
  <c r="BA36" i="1"/>
  <c r="BB36" i="1"/>
  <c r="BC36" i="1"/>
  <c r="BD36" i="1"/>
  <c r="BE36" i="1"/>
  <c r="BF36" i="1"/>
  <c r="U37" i="1"/>
  <c r="V37" i="1"/>
  <c r="W37" i="1"/>
  <c r="X37" i="1"/>
  <c r="Y37" i="1"/>
  <c r="AY37" i="1"/>
  <c r="AZ37" i="1"/>
  <c r="BA37" i="1"/>
  <c r="BB37" i="1"/>
  <c r="BC37" i="1"/>
  <c r="BD37" i="1"/>
  <c r="BE37" i="1"/>
  <c r="BF37" i="1"/>
  <c r="U38" i="1"/>
  <c r="V38" i="1"/>
  <c r="W38" i="1"/>
  <c r="X38" i="1"/>
  <c r="Y38" i="1"/>
  <c r="AY38" i="1"/>
  <c r="AZ38" i="1"/>
  <c r="BA38" i="1"/>
  <c r="BB38" i="1"/>
  <c r="BC38" i="1"/>
  <c r="BD38" i="1"/>
  <c r="BE38" i="1"/>
  <c r="BF38" i="1"/>
  <c r="U39" i="1"/>
  <c r="V39" i="1"/>
  <c r="W39" i="1"/>
  <c r="X39" i="1"/>
  <c r="Y39" i="1"/>
  <c r="AY39" i="1"/>
  <c r="AZ39" i="1"/>
  <c r="BA39" i="1"/>
  <c r="BB39" i="1"/>
  <c r="BC39" i="1"/>
  <c r="BD39" i="1"/>
  <c r="BE39" i="1"/>
  <c r="BF39" i="1"/>
  <c r="U40" i="1"/>
  <c r="V40" i="1"/>
  <c r="W40" i="1"/>
  <c r="X40" i="1"/>
  <c r="Y40" i="1"/>
  <c r="AY40" i="1"/>
  <c r="AZ40" i="1"/>
  <c r="BA40" i="1"/>
  <c r="BB40" i="1"/>
  <c r="BC40" i="1"/>
  <c r="BD40" i="1"/>
  <c r="BE40" i="1"/>
  <c r="BF40" i="1"/>
  <c r="U41" i="1"/>
  <c r="V41" i="1"/>
  <c r="W41" i="1"/>
  <c r="X41" i="1"/>
  <c r="Y41" i="1"/>
  <c r="AY41" i="1"/>
  <c r="AZ41" i="1"/>
  <c r="BA41" i="1"/>
  <c r="BB41" i="1"/>
  <c r="BC41" i="1"/>
  <c r="BD41" i="1"/>
  <c r="BE41" i="1"/>
  <c r="BF41" i="1"/>
  <c r="U42" i="1"/>
  <c r="V42" i="1"/>
  <c r="W42" i="1"/>
  <c r="X42" i="1"/>
  <c r="Y42" i="1"/>
  <c r="AY42" i="1"/>
  <c r="AZ42" i="1"/>
  <c r="BA42" i="1"/>
  <c r="BB42" i="1"/>
  <c r="BC42" i="1"/>
  <c r="BD42" i="1"/>
  <c r="BE42" i="1"/>
  <c r="BF42" i="1"/>
  <c r="U43" i="1"/>
  <c r="V43" i="1"/>
  <c r="W43" i="1"/>
  <c r="X43" i="1"/>
  <c r="Y43" i="1"/>
  <c r="AY43" i="1"/>
  <c r="AZ43" i="1"/>
  <c r="BA43" i="1"/>
  <c r="BB43" i="1"/>
  <c r="BC43" i="1"/>
  <c r="BD43" i="1"/>
  <c r="BE43" i="1"/>
  <c r="BF43" i="1"/>
  <c r="U44" i="1"/>
  <c r="V44" i="1"/>
  <c r="W44" i="1"/>
  <c r="X44" i="1"/>
  <c r="Y44" i="1"/>
  <c r="AY44" i="1"/>
  <c r="AZ44" i="1"/>
  <c r="BA44" i="1"/>
  <c r="BB44" i="1"/>
  <c r="BC44" i="1"/>
  <c r="BD44" i="1"/>
  <c r="BE44" i="1"/>
  <c r="BF44" i="1"/>
  <c r="U45" i="1"/>
  <c r="V45" i="1"/>
  <c r="W45" i="1"/>
  <c r="X45" i="1"/>
  <c r="Y45" i="1"/>
  <c r="AY45" i="1"/>
  <c r="AZ45" i="1"/>
  <c r="BA45" i="1"/>
  <c r="BB45" i="1"/>
  <c r="BC45" i="1"/>
  <c r="BD45" i="1"/>
  <c r="BE45" i="1"/>
  <c r="BF45" i="1"/>
  <c r="U46" i="1"/>
  <c r="V46" i="1"/>
  <c r="W46" i="1"/>
  <c r="X46" i="1"/>
  <c r="Y46" i="1"/>
  <c r="AY46" i="1"/>
  <c r="AZ46" i="1"/>
  <c r="BA46" i="1"/>
  <c r="BB46" i="1"/>
  <c r="BC46" i="1"/>
  <c r="BD46" i="1"/>
  <c r="BE46" i="1"/>
  <c r="BF46" i="1"/>
  <c r="U47" i="1"/>
  <c r="V47" i="1"/>
  <c r="W47" i="1"/>
  <c r="X47" i="1"/>
  <c r="Y47" i="1"/>
  <c r="AY47" i="1"/>
  <c r="AZ47" i="1"/>
  <c r="BA47" i="1"/>
  <c r="BB47" i="1"/>
  <c r="BC47" i="1"/>
  <c r="BD47" i="1"/>
  <c r="BE47" i="1"/>
  <c r="BF47" i="1"/>
  <c r="U48" i="1"/>
  <c r="V48" i="1"/>
  <c r="W48" i="1"/>
  <c r="X48" i="1"/>
  <c r="Y48" i="1"/>
  <c r="AY48" i="1"/>
  <c r="AZ48" i="1"/>
  <c r="BA48" i="1"/>
  <c r="BB48" i="1"/>
  <c r="BC48" i="1"/>
  <c r="BD48" i="1"/>
  <c r="BE48" i="1"/>
  <c r="BF48" i="1"/>
  <c r="U49" i="1"/>
  <c r="V49" i="1"/>
  <c r="W49" i="1"/>
  <c r="X49" i="1"/>
  <c r="Y49" i="1"/>
  <c r="AY49" i="1"/>
  <c r="AZ49" i="1"/>
  <c r="BA49" i="1"/>
  <c r="BB49" i="1"/>
  <c r="BC49" i="1"/>
  <c r="BD49" i="1"/>
  <c r="BE49" i="1"/>
  <c r="BF49" i="1"/>
  <c r="U50" i="1"/>
  <c r="V50" i="1"/>
  <c r="W50" i="1"/>
  <c r="X50" i="1"/>
  <c r="Y50" i="1"/>
  <c r="AY50" i="1"/>
  <c r="AZ50" i="1"/>
  <c r="BA50" i="1"/>
  <c r="BB50" i="1"/>
  <c r="BC50" i="1"/>
  <c r="BD50" i="1"/>
  <c r="BE50" i="1"/>
  <c r="BF50" i="1"/>
  <c r="U51" i="1"/>
  <c r="V51" i="1"/>
  <c r="W51" i="1"/>
  <c r="X51" i="1"/>
  <c r="Y51" i="1"/>
  <c r="AY51" i="1"/>
  <c r="AZ51" i="1"/>
  <c r="BA51" i="1"/>
  <c r="BB51" i="1"/>
  <c r="BC51" i="1"/>
  <c r="BD51" i="1"/>
  <c r="BE51" i="1"/>
  <c r="BF51" i="1"/>
  <c r="U52" i="1"/>
  <c r="V52" i="1"/>
  <c r="W52" i="1"/>
  <c r="X52" i="1"/>
  <c r="Y52" i="1"/>
  <c r="AY52" i="1"/>
  <c r="AZ52" i="1"/>
  <c r="BA52" i="1"/>
  <c r="BB52" i="1"/>
  <c r="BC52" i="1"/>
  <c r="BD52" i="1"/>
  <c r="BE52" i="1"/>
  <c r="BF52" i="1"/>
  <c r="U53" i="1"/>
  <c r="V53" i="1"/>
  <c r="W53" i="1"/>
  <c r="X53" i="1"/>
  <c r="Y53" i="1"/>
  <c r="AY53" i="1"/>
  <c r="AZ53" i="1"/>
  <c r="BA53" i="1"/>
  <c r="BB53" i="1"/>
  <c r="BC53" i="1"/>
  <c r="BD53" i="1"/>
  <c r="BE53" i="1"/>
  <c r="BF53" i="1"/>
  <c r="U54" i="1"/>
  <c r="V54" i="1"/>
  <c r="W54" i="1"/>
  <c r="X54" i="1"/>
  <c r="Y54" i="1"/>
  <c r="AY54" i="1"/>
  <c r="AZ54" i="1"/>
  <c r="BA54" i="1"/>
  <c r="BB54" i="1"/>
  <c r="BC54" i="1"/>
  <c r="BD54" i="1"/>
  <c r="BE54" i="1"/>
  <c r="BF54" i="1"/>
  <c r="U55" i="1"/>
  <c r="V55" i="1"/>
  <c r="W55" i="1"/>
  <c r="X55" i="1"/>
  <c r="Y55" i="1"/>
  <c r="AY55" i="1"/>
  <c r="AZ55" i="1"/>
  <c r="BA55" i="1"/>
  <c r="BB55" i="1"/>
  <c r="BC55" i="1"/>
  <c r="BD55" i="1"/>
  <c r="BE55" i="1"/>
  <c r="BF55" i="1"/>
  <c r="U56" i="1"/>
  <c r="V56" i="1"/>
  <c r="W56" i="1"/>
  <c r="X56" i="1"/>
  <c r="Y56" i="1"/>
  <c r="AY56" i="1"/>
  <c r="AZ56" i="1"/>
  <c r="BA56" i="1"/>
  <c r="BB56" i="1"/>
  <c r="BC56" i="1"/>
  <c r="BD56" i="1"/>
  <c r="BE56" i="1"/>
  <c r="BF56" i="1"/>
  <c r="U57" i="1"/>
  <c r="V57" i="1"/>
  <c r="W57" i="1"/>
  <c r="X57" i="1"/>
  <c r="Y57" i="1"/>
  <c r="AY57" i="1"/>
  <c r="AZ57" i="1"/>
  <c r="BA57" i="1"/>
  <c r="BB57" i="1"/>
  <c r="BC57" i="1"/>
  <c r="BD57" i="1"/>
  <c r="BE57" i="1"/>
  <c r="BF57" i="1"/>
  <c r="U58" i="1"/>
  <c r="V58" i="1"/>
  <c r="W58" i="1"/>
  <c r="X58" i="1"/>
  <c r="Y58" i="1"/>
  <c r="AY58" i="1"/>
  <c r="AZ58" i="1"/>
  <c r="BA58" i="1"/>
  <c r="BB58" i="1"/>
  <c r="BC58" i="1"/>
  <c r="BD58" i="1"/>
  <c r="BE58" i="1"/>
  <c r="BF58" i="1"/>
  <c r="U59" i="1"/>
  <c r="V59" i="1"/>
  <c r="W59" i="1"/>
  <c r="X59" i="1"/>
  <c r="Y59" i="1"/>
  <c r="AY59" i="1"/>
  <c r="AZ59" i="1"/>
  <c r="BA59" i="1"/>
  <c r="BB59" i="1"/>
  <c r="BC59" i="1"/>
  <c r="BD59" i="1"/>
  <c r="BE59" i="1"/>
  <c r="BF59" i="1"/>
  <c r="U60" i="1"/>
  <c r="V60" i="1"/>
  <c r="W60" i="1"/>
  <c r="X60" i="1"/>
  <c r="Y60" i="1"/>
  <c r="AY60" i="1"/>
  <c r="AZ60" i="1"/>
  <c r="BA60" i="1"/>
  <c r="BB60" i="1"/>
  <c r="BC60" i="1"/>
  <c r="BD60" i="1"/>
  <c r="BE60" i="1"/>
  <c r="BF60" i="1"/>
  <c r="U61" i="1"/>
  <c r="V61" i="1"/>
  <c r="W61" i="1"/>
  <c r="X61" i="1"/>
  <c r="Y61" i="1"/>
  <c r="AY61" i="1"/>
  <c r="AZ61" i="1"/>
  <c r="BA61" i="1"/>
  <c r="BB61" i="1"/>
  <c r="BC61" i="1"/>
  <c r="BD61" i="1"/>
  <c r="BE61" i="1"/>
  <c r="BF61" i="1"/>
  <c r="U62" i="1"/>
  <c r="V62" i="1"/>
  <c r="W62" i="1"/>
  <c r="X62" i="1"/>
  <c r="Y62" i="1"/>
  <c r="AY62" i="1"/>
  <c r="AZ62" i="1"/>
  <c r="BA62" i="1"/>
  <c r="BB62" i="1"/>
  <c r="BC62" i="1"/>
  <c r="BD62" i="1"/>
  <c r="BE62" i="1"/>
  <c r="BF62" i="1"/>
  <c r="U63" i="1"/>
  <c r="V63" i="1"/>
  <c r="W63" i="1"/>
  <c r="X63" i="1"/>
  <c r="Y63" i="1"/>
  <c r="AY63" i="1"/>
  <c r="AZ63" i="1"/>
  <c r="BA63" i="1"/>
  <c r="BB63" i="1"/>
  <c r="BC63" i="1"/>
  <c r="BD63" i="1"/>
  <c r="BE63" i="1"/>
  <c r="BF63" i="1"/>
  <c r="U64" i="1"/>
  <c r="V64" i="1"/>
  <c r="W64" i="1"/>
  <c r="X64" i="1"/>
  <c r="Y64" i="1"/>
  <c r="AY64" i="1"/>
  <c r="AZ64" i="1"/>
  <c r="BA64" i="1"/>
  <c r="BB64" i="1"/>
  <c r="BC64" i="1"/>
  <c r="BD64" i="1"/>
  <c r="BE64" i="1"/>
  <c r="BF64" i="1"/>
  <c r="U65" i="1"/>
  <c r="V65" i="1"/>
  <c r="W65" i="1"/>
  <c r="X65" i="1"/>
  <c r="Y65" i="1"/>
  <c r="AY65" i="1"/>
  <c r="AZ65" i="1"/>
  <c r="BA65" i="1"/>
  <c r="BB65" i="1"/>
  <c r="BC65" i="1"/>
  <c r="BD65" i="1"/>
  <c r="BE65" i="1"/>
  <c r="BF65" i="1"/>
  <c r="U66" i="1"/>
  <c r="V66" i="1"/>
  <c r="W66" i="1"/>
  <c r="X66" i="1"/>
  <c r="Y66" i="1"/>
  <c r="AY66" i="1"/>
  <c r="AZ66" i="1"/>
  <c r="BA66" i="1"/>
  <c r="BB66" i="1"/>
  <c r="BC66" i="1"/>
  <c r="BD66" i="1"/>
  <c r="BE66" i="1"/>
  <c r="BF66" i="1"/>
  <c r="U67" i="1"/>
  <c r="V67" i="1"/>
  <c r="W67" i="1"/>
  <c r="X67" i="1"/>
  <c r="Y67" i="1"/>
  <c r="AY67" i="1"/>
  <c r="AZ67" i="1"/>
  <c r="BA67" i="1"/>
  <c r="BB67" i="1"/>
  <c r="BC67" i="1"/>
  <c r="BD67" i="1"/>
  <c r="BE67" i="1"/>
  <c r="BF67" i="1"/>
  <c r="U68" i="1"/>
  <c r="V68" i="1"/>
  <c r="W68" i="1"/>
  <c r="X68" i="1"/>
  <c r="Y68" i="1"/>
  <c r="AY68" i="1"/>
  <c r="AZ68" i="1"/>
  <c r="BA68" i="1"/>
  <c r="BB68" i="1"/>
  <c r="BC68" i="1"/>
  <c r="BD68" i="1"/>
  <c r="BE68" i="1"/>
  <c r="BF68" i="1"/>
  <c r="U69" i="1"/>
  <c r="V69" i="1"/>
  <c r="W69" i="1"/>
  <c r="X69" i="1"/>
  <c r="Y69" i="1"/>
  <c r="AY69" i="1"/>
  <c r="AZ69" i="1"/>
  <c r="BA69" i="1"/>
  <c r="BB69" i="1"/>
  <c r="BC69" i="1"/>
  <c r="BD69" i="1"/>
  <c r="BE69" i="1"/>
  <c r="BF69" i="1"/>
  <c r="U70" i="1"/>
  <c r="V70" i="1"/>
  <c r="W70" i="1"/>
  <c r="X70" i="1"/>
  <c r="Y70" i="1"/>
  <c r="AY70" i="1"/>
  <c r="AZ70" i="1"/>
  <c r="BA70" i="1"/>
  <c r="BB70" i="1"/>
  <c r="BC70" i="1"/>
  <c r="BD70" i="1"/>
  <c r="BE70" i="1"/>
  <c r="BF70" i="1"/>
  <c r="U71" i="1"/>
  <c r="V71" i="1"/>
  <c r="W71" i="1"/>
  <c r="X71" i="1"/>
  <c r="Y71" i="1"/>
  <c r="AY71" i="1"/>
  <c r="AZ71" i="1"/>
  <c r="BA71" i="1"/>
  <c r="BB71" i="1"/>
  <c r="BC71" i="1"/>
  <c r="BD71" i="1"/>
  <c r="BE71" i="1"/>
  <c r="BF71" i="1"/>
  <c r="U72" i="1"/>
  <c r="V72" i="1"/>
  <c r="W72" i="1"/>
  <c r="X72" i="1"/>
  <c r="Y72" i="1"/>
  <c r="AY72" i="1"/>
  <c r="AZ72" i="1"/>
  <c r="BA72" i="1"/>
  <c r="BB72" i="1"/>
  <c r="BC72" i="1"/>
  <c r="BD72" i="1"/>
  <c r="BE72" i="1"/>
  <c r="BF72" i="1"/>
  <c r="U73" i="1"/>
  <c r="V73" i="1"/>
  <c r="W73" i="1"/>
  <c r="X73" i="1"/>
  <c r="Y73" i="1"/>
  <c r="AY73" i="1"/>
  <c r="AZ73" i="1"/>
  <c r="BA73" i="1"/>
  <c r="BB73" i="1"/>
  <c r="BC73" i="1"/>
  <c r="BD73" i="1"/>
  <c r="BE73" i="1"/>
  <c r="BF73" i="1"/>
  <c r="U74" i="1"/>
  <c r="V74" i="1"/>
  <c r="W74" i="1"/>
  <c r="X74" i="1"/>
  <c r="Y74" i="1"/>
  <c r="AY74" i="1"/>
  <c r="AZ74" i="1"/>
  <c r="BA74" i="1"/>
  <c r="BB74" i="1"/>
  <c r="BC74" i="1"/>
  <c r="BD74" i="1"/>
  <c r="BE74" i="1"/>
  <c r="BF74" i="1"/>
  <c r="U75" i="1"/>
  <c r="V75" i="1"/>
  <c r="W75" i="1"/>
  <c r="X75" i="1"/>
  <c r="Y75" i="1"/>
  <c r="AY75" i="1"/>
  <c r="AZ75" i="1"/>
  <c r="BA75" i="1"/>
  <c r="BB75" i="1"/>
  <c r="BC75" i="1"/>
  <c r="BD75" i="1"/>
  <c r="BE75" i="1"/>
  <c r="BF75" i="1"/>
  <c r="U76" i="1"/>
  <c r="V76" i="1"/>
  <c r="W76" i="1"/>
  <c r="X76" i="1"/>
  <c r="Y76" i="1"/>
  <c r="AY76" i="1"/>
  <c r="AZ76" i="1"/>
  <c r="BA76" i="1"/>
  <c r="BB76" i="1"/>
  <c r="BC76" i="1"/>
  <c r="BD76" i="1"/>
  <c r="BE76" i="1"/>
  <c r="BF76" i="1"/>
  <c r="U77" i="1"/>
  <c r="V77" i="1"/>
  <c r="W77" i="1"/>
  <c r="X77" i="1"/>
  <c r="Y77" i="1"/>
  <c r="AY77" i="1"/>
  <c r="AZ77" i="1"/>
  <c r="BA77" i="1"/>
  <c r="BB77" i="1"/>
  <c r="BC77" i="1"/>
  <c r="BD77" i="1"/>
  <c r="BE77" i="1"/>
  <c r="BF77" i="1"/>
  <c r="U78" i="1"/>
  <c r="V78" i="1"/>
  <c r="W78" i="1"/>
  <c r="X78" i="1"/>
  <c r="Y78" i="1"/>
  <c r="AY78" i="1"/>
  <c r="AZ78" i="1"/>
  <c r="BA78" i="1"/>
  <c r="BB78" i="1"/>
  <c r="BC78" i="1"/>
  <c r="BD78" i="1"/>
  <c r="BE78" i="1"/>
  <c r="BF78" i="1"/>
  <c r="U79" i="1"/>
  <c r="V79" i="1"/>
  <c r="W79" i="1"/>
  <c r="X79" i="1"/>
  <c r="Y79" i="1"/>
  <c r="AY79" i="1"/>
  <c r="AZ79" i="1"/>
  <c r="BA79" i="1"/>
  <c r="BB79" i="1"/>
  <c r="BC79" i="1"/>
  <c r="BD79" i="1"/>
  <c r="BE79" i="1"/>
  <c r="BF79" i="1"/>
  <c r="U80" i="1"/>
  <c r="V80" i="1"/>
  <c r="W80" i="1"/>
  <c r="X80" i="1"/>
  <c r="Y80" i="1"/>
  <c r="AY80" i="1"/>
  <c r="AZ80" i="1"/>
  <c r="BA80" i="1"/>
  <c r="BB80" i="1"/>
  <c r="BC80" i="1"/>
  <c r="BD80" i="1"/>
  <c r="BE80" i="1"/>
  <c r="BF80" i="1"/>
  <c r="U81" i="1"/>
  <c r="V81" i="1"/>
  <c r="W81" i="1"/>
  <c r="X81" i="1"/>
  <c r="Y81" i="1"/>
  <c r="AY81" i="1"/>
  <c r="AZ81" i="1"/>
  <c r="BA81" i="1"/>
  <c r="BB81" i="1"/>
  <c r="BC81" i="1"/>
  <c r="BD81" i="1"/>
  <c r="BE81" i="1"/>
  <c r="BF81" i="1"/>
  <c r="U82" i="1"/>
  <c r="V82" i="1"/>
  <c r="W82" i="1"/>
  <c r="X82" i="1"/>
  <c r="Y82" i="1"/>
  <c r="AY82" i="1"/>
  <c r="AZ82" i="1"/>
  <c r="BA82" i="1"/>
  <c r="BB82" i="1"/>
  <c r="BC82" i="1"/>
  <c r="BD82" i="1"/>
  <c r="BE82" i="1"/>
  <c r="BF82" i="1"/>
  <c r="U83" i="1"/>
  <c r="V83" i="1"/>
  <c r="W83" i="1"/>
  <c r="X83" i="1"/>
  <c r="Y83" i="1"/>
  <c r="AY83" i="1"/>
  <c r="AZ83" i="1"/>
  <c r="BA83" i="1"/>
  <c r="BB83" i="1"/>
  <c r="BC83" i="1"/>
  <c r="BD83" i="1"/>
  <c r="BE83" i="1"/>
  <c r="BF83" i="1"/>
  <c r="U84" i="1"/>
  <c r="V84" i="1"/>
  <c r="W84" i="1"/>
  <c r="X84" i="1"/>
  <c r="Y84" i="1"/>
  <c r="AY84" i="1"/>
  <c r="AZ84" i="1"/>
  <c r="BA84" i="1"/>
  <c r="BB84" i="1"/>
  <c r="BC84" i="1"/>
  <c r="BD84" i="1"/>
  <c r="BE84" i="1"/>
  <c r="BF84" i="1"/>
  <c r="U85" i="1"/>
  <c r="V85" i="1"/>
  <c r="W85" i="1"/>
  <c r="X85" i="1"/>
  <c r="Y85" i="1"/>
  <c r="AY85" i="1"/>
  <c r="AZ85" i="1"/>
  <c r="BA85" i="1"/>
  <c r="BB85" i="1"/>
  <c r="BC85" i="1"/>
  <c r="BD85" i="1"/>
  <c r="BE85" i="1"/>
  <c r="BF85" i="1"/>
  <c r="U86" i="1"/>
  <c r="V86" i="1"/>
  <c r="W86" i="1"/>
  <c r="X86" i="1"/>
  <c r="Y86" i="1"/>
  <c r="AY86" i="1"/>
  <c r="AZ86" i="1"/>
  <c r="BA86" i="1"/>
  <c r="BB86" i="1"/>
  <c r="BC86" i="1"/>
  <c r="BD86" i="1"/>
  <c r="BE86" i="1"/>
  <c r="BF86" i="1"/>
  <c r="U87" i="1"/>
  <c r="V87" i="1"/>
  <c r="W87" i="1"/>
  <c r="X87" i="1"/>
  <c r="Y87" i="1"/>
  <c r="AY87" i="1"/>
  <c r="AZ87" i="1"/>
  <c r="BA87" i="1"/>
  <c r="BB87" i="1"/>
  <c r="BC87" i="1"/>
  <c r="BD87" i="1"/>
  <c r="BE87" i="1"/>
  <c r="BF87" i="1"/>
  <c r="U88" i="1"/>
  <c r="V88" i="1"/>
  <c r="W88" i="1"/>
  <c r="X88" i="1"/>
  <c r="Y88" i="1"/>
  <c r="AY88" i="1"/>
  <c r="AZ88" i="1"/>
  <c r="BA88" i="1"/>
  <c r="BB88" i="1"/>
  <c r="BC88" i="1"/>
  <c r="BD88" i="1"/>
  <c r="BE88" i="1"/>
  <c r="BF88" i="1"/>
  <c r="U89" i="1"/>
  <c r="V89" i="1"/>
  <c r="W89" i="1"/>
  <c r="X89" i="1"/>
  <c r="Y89" i="1"/>
  <c r="AY89" i="1"/>
  <c r="AZ89" i="1"/>
  <c r="BA89" i="1"/>
  <c r="BB89" i="1"/>
  <c r="BC89" i="1"/>
  <c r="BD89" i="1"/>
  <c r="BE89" i="1"/>
  <c r="BF89" i="1"/>
  <c r="U90" i="1"/>
  <c r="V90" i="1"/>
  <c r="W90" i="1"/>
  <c r="X90" i="1"/>
  <c r="Y90" i="1"/>
  <c r="AY90" i="1"/>
  <c r="AZ90" i="1"/>
  <c r="BA90" i="1"/>
  <c r="BB90" i="1"/>
  <c r="BC90" i="1"/>
  <c r="BD90" i="1"/>
  <c r="BE90" i="1"/>
  <c r="BF90" i="1"/>
  <c r="U91" i="1"/>
  <c r="V91" i="1"/>
  <c r="W91" i="1"/>
  <c r="X91" i="1"/>
  <c r="Y91" i="1"/>
  <c r="AY91" i="1"/>
  <c r="AZ91" i="1"/>
  <c r="BA91" i="1"/>
  <c r="BB91" i="1"/>
  <c r="BC91" i="1"/>
  <c r="BD91" i="1"/>
  <c r="BE91" i="1"/>
  <c r="BF91" i="1"/>
  <c r="U92" i="1"/>
  <c r="V92" i="1"/>
  <c r="W92" i="1"/>
  <c r="X92" i="1"/>
  <c r="Y92" i="1"/>
  <c r="AY92" i="1"/>
  <c r="AZ92" i="1"/>
  <c r="BA92" i="1"/>
  <c r="BB92" i="1"/>
  <c r="BC92" i="1"/>
  <c r="BD92" i="1"/>
  <c r="BE92" i="1"/>
  <c r="BF92" i="1"/>
  <c r="U93" i="1"/>
  <c r="V93" i="1"/>
  <c r="W93" i="1"/>
  <c r="X93" i="1"/>
  <c r="Y93" i="1"/>
  <c r="AY93" i="1"/>
  <c r="AZ93" i="1"/>
  <c r="BA93" i="1"/>
  <c r="BB93" i="1"/>
  <c r="BC93" i="1"/>
  <c r="BD93" i="1"/>
  <c r="BE93" i="1"/>
  <c r="BF93" i="1"/>
  <c r="U94" i="1"/>
  <c r="V94" i="1"/>
  <c r="W94" i="1"/>
  <c r="X94" i="1"/>
  <c r="Y94" i="1"/>
  <c r="AY94" i="1"/>
  <c r="AZ94" i="1"/>
  <c r="BA94" i="1"/>
  <c r="BB94" i="1"/>
  <c r="BC94" i="1"/>
  <c r="BD94" i="1"/>
  <c r="BE94" i="1"/>
  <c r="BF94" i="1"/>
  <c r="U95" i="1"/>
  <c r="V95" i="1"/>
  <c r="W95" i="1"/>
  <c r="X95" i="1"/>
  <c r="Y95" i="1"/>
  <c r="AY95" i="1"/>
  <c r="AZ95" i="1"/>
  <c r="BA95" i="1"/>
  <c r="BB95" i="1"/>
  <c r="BC95" i="1"/>
  <c r="BD95" i="1"/>
  <c r="BE95" i="1"/>
  <c r="BF95" i="1"/>
  <c r="U96" i="1"/>
  <c r="V96" i="1"/>
  <c r="W96" i="1"/>
  <c r="X96" i="1"/>
  <c r="Y96" i="1"/>
  <c r="AY96" i="1"/>
  <c r="AZ96" i="1"/>
  <c r="BA96" i="1"/>
  <c r="BB96" i="1"/>
  <c r="BC96" i="1"/>
  <c r="BD96" i="1"/>
  <c r="BE96" i="1"/>
  <c r="BF96" i="1"/>
  <c r="U97" i="1"/>
  <c r="V97" i="1"/>
  <c r="W97" i="1"/>
  <c r="X97" i="1"/>
  <c r="Y97" i="1"/>
  <c r="AY97" i="1"/>
  <c r="AZ97" i="1"/>
  <c r="BA97" i="1"/>
  <c r="BB97" i="1"/>
  <c r="BC97" i="1"/>
  <c r="BD97" i="1"/>
  <c r="BE97" i="1"/>
  <c r="BF97" i="1"/>
  <c r="U98" i="1"/>
  <c r="V98" i="1"/>
  <c r="W98" i="1"/>
  <c r="X98" i="1"/>
  <c r="Y98" i="1"/>
  <c r="AY98" i="1"/>
  <c r="AZ98" i="1"/>
  <c r="BA98" i="1"/>
  <c r="BB98" i="1"/>
  <c r="BC98" i="1"/>
  <c r="BD98" i="1"/>
  <c r="BE98" i="1"/>
  <c r="BF98" i="1"/>
  <c r="U99" i="1"/>
  <c r="V99" i="1"/>
  <c r="W99" i="1"/>
  <c r="X99" i="1"/>
  <c r="Y99" i="1"/>
  <c r="AY99" i="1"/>
  <c r="AZ99" i="1"/>
  <c r="BA99" i="1"/>
  <c r="BB99" i="1"/>
  <c r="BC99" i="1"/>
  <c r="BD99" i="1"/>
  <c r="BE99" i="1"/>
  <c r="BF99" i="1"/>
  <c r="U100" i="1"/>
  <c r="V100" i="1"/>
  <c r="W100" i="1"/>
  <c r="X100" i="1"/>
  <c r="Y100" i="1"/>
  <c r="AY100" i="1"/>
  <c r="AZ100" i="1"/>
  <c r="BA100" i="1"/>
  <c r="BB100" i="1"/>
  <c r="BC100" i="1"/>
  <c r="BD100" i="1"/>
  <c r="BE100" i="1"/>
  <c r="BF100" i="1"/>
  <c r="U101" i="1"/>
  <c r="V101" i="1"/>
  <c r="W101" i="1"/>
  <c r="X101" i="1"/>
  <c r="Y101" i="1"/>
  <c r="AY101" i="1"/>
  <c r="AZ101" i="1"/>
  <c r="BA101" i="1"/>
  <c r="BB101" i="1"/>
  <c r="BC101" i="1"/>
  <c r="BD101" i="1"/>
  <c r="BE101" i="1"/>
  <c r="BF101" i="1"/>
  <c r="U102" i="1"/>
  <c r="V102" i="1"/>
  <c r="W102" i="1"/>
  <c r="X102" i="1"/>
  <c r="Y102" i="1"/>
  <c r="AY102" i="1"/>
  <c r="AZ102" i="1"/>
  <c r="BA102" i="1"/>
  <c r="BB102" i="1"/>
  <c r="BC102" i="1"/>
  <c r="BD102" i="1"/>
  <c r="BE102" i="1"/>
  <c r="BF102" i="1"/>
  <c r="U103" i="1"/>
  <c r="V103" i="1"/>
  <c r="W103" i="1"/>
  <c r="X103" i="1"/>
  <c r="Y103" i="1"/>
  <c r="AY103" i="1"/>
  <c r="AZ103" i="1"/>
  <c r="BA103" i="1"/>
  <c r="BB103" i="1"/>
  <c r="BC103" i="1"/>
  <c r="BD103" i="1"/>
  <c r="BE103" i="1"/>
  <c r="BF103" i="1"/>
  <c r="U104" i="1"/>
  <c r="V104" i="1"/>
  <c r="W104" i="1"/>
  <c r="X104" i="1"/>
  <c r="Y104" i="1"/>
  <c r="AY104" i="1"/>
  <c r="AZ104" i="1"/>
  <c r="BA104" i="1"/>
  <c r="BB104" i="1"/>
  <c r="BC104" i="1"/>
  <c r="BD104" i="1"/>
  <c r="BE104" i="1"/>
  <c r="BF104" i="1"/>
  <c r="U105" i="1"/>
  <c r="V105" i="1"/>
  <c r="W105" i="1"/>
  <c r="X105" i="1"/>
  <c r="Y105" i="1"/>
  <c r="AY105" i="1"/>
  <c r="AZ105" i="1"/>
  <c r="BA105" i="1"/>
  <c r="BB105" i="1"/>
  <c r="BC105" i="1"/>
  <c r="BD105" i="1"/>
  <c r="BE105" i="1"/>
  <c r="BF105" i="1"/>
  <c r="U106" i="1"/>
  <c r="V106" i="1"/>
  <c r="W106" i="1"/>
  <c r="X106" i="1"/>
  <c r="Y106" i="1"/>
  <c r="AY106" i="1"/>
  <c r="AZ106" i="1"/>
  <c r="BA106" i="1"/>
  <c r="BB106" i="1"/>
  <c r="BC106" i="1"/>
  <c r="BD106" i="1"/>
  <c r="BE106" i="1"/>
  <c r="BF106" i="1"/>
  <c r="U107" i="1"/>
  <c r="V107" i="1"/>
  <c r="W107" i="1"/>
  <c r="X107" i="1"/>
  <c r="Y107" i="1"/>
  <c r="AY107" i="1"/>
  <c r="AZ107" i="1"/>
  <c r="BA107" i="1"/>
  <c r="BB107" i="1"/>
  <c r="BC107" i="1"/>
  <c r="BD107" i="1"/>
  <c r="BE107" i="1"/>
  <c r="BF107" i="1"/>
  <c r="U108" i="1"/>
  <c r="V108" i="1"/>
  <c r="W108" i="1"/>
  <c r="X108" i="1"/>
  <c r="Y108" i="1"/>
  <c r="AY108" i="1"/>
  <c r="AZ108" i="1"/>
  <c r="BA108" i="1"/>
  <c r="BB108" i="1"/>
  <c r="BC108" i="1"/>
  <c r="BD108" i="1"/>
  <c r="BE108" i="1"/>
  <c r="BF108" i="1"/>
  <c r="U109" i="1"/>
  <c r="V109" i="1"/>
  <c r="W109" i="1"/>
  <c r="X109" i="1"/>
  <c r="Y109" i="1"/>
  <c r="AY109" i="1"/>
  <c r="AZ109" i="1"/>
  <c r="BA109" i="1"/>
  <c r="BB109" i="1"/>
  <c r="BC109" i="1"/>
  <c r="BD109" i="1"/>
  <c r="BE109" i="1"/>
  <c r="BF109" i="1"/>
  <c r="U110" i="1"/>
  <c r="V110" i="1"/>
  <c r="W110" i="1"/>
  <c r="X110" i="1"/>
  <c r="Y110" i="1"/>
  <c r="AY110" i="1"/>
  <c r="AZ110" i="1"/>
  <c r="BA110" i="1"/>
  <c r="BB110" i="1"/>
  <c r="BC110" i="1"/>
  <c r="BD110" i="1"/>
  <c r="BE110" i="1"/>
  <c r="BF110" i="1"/>
  <c r="U111" i="1"/>
  <c r="V111" i="1"/>
  <c r="W111" i="1"/>
  <c r="X111" i="1"/>
  <c r="Y111" i="1"/>
  <c r="AY111" i="1"/>
  <c r="AZ111" i="1"/>
  <c r="BA111" i="1"/>
  <c r="BB111" i="1"/>
  <c r="BC111" i="1"/>
  <c r="BD111" i="1"/>
  <c r="BE111" i="1"/>
  <c r="BF111" i="1"/>
  <c r="U112" i="1"/>
  <c r="V112" i="1"/>
  <c r="W112" i="1"/>
  <c r="X112" i="1"/>
  <c r="Y112" i="1"/>
  <c r="AY112" i="1"/>
  <c r="AZ112" i="1"/>
  <c r="BA112" i="1"/>
  <c r="BB112" i="1"/>
  <c r="BC112" i="1"/>
  <c r="BD112" i="1"/>
  <c r="BE112" i="1"/>
  <c r="BF112" i="1"/>
  <c r="U113" i="1"/>
  <c r="V113" i="1"/>
  <c r="W113" i="1"/>
  <c r="X113" i="1"/>
  <c r="Y113" i="1"/>
  <c r="AY113" i="1"/>
  <c r="AZ113" i="1"/>
  <c r="BA113" i="1"/>
  <c r="BB113" i="1"/>
  <c r="BC113" i="1"/>
  <c r="BD113" i="1"/>
  <c r="BE113" i="1"/>
  <c r="BF113" i="1"/>
  <c r="U114" i="1"/>
  <c r="V114" i="1"/>
  <c r="W114" i="1"/>
  <c r="X114" i="1"/>
  <c r="Y114" i="1"/>
  <c r="AY114" i="1"/>
  <c r="AZ114" i="1"/>
  <c r="BA114" i="1"/>
  <c r="BB114" i="1"/>
  <c r="BC114" i="1"/>
  <c r="BD114" i="1"/>
  <c r="BE114" i="1"/>
  <c r="BF114" i="1"/>
  <c r="U115" i="1"/>
  <c r="V115" i="1"/>
  <c r="W115" i="1"/>
  <c r="X115" i="1"/>
  <c r="Y115" i="1"/>
  <c r="AY115" i="1"/>
  <c r="AZ115" i="1"/>
  <c r="BA115" i="1"/>
  <c r="BB115" i="1"/>
  <c r="BC115" i="1"/>
  <c r="BD115" i="1"/>
  <c r="BE115" i="1"/>
  <c r="BF115" i="1"/>
  <c r="U116" i="1"/>
  <c r="V116" i="1"/>
  <c r="W116" i="1"/>
  <c r="X116" i="1"/>
  <c r="Y116" i="1"/>
  <c r="AY116" i="1"/>
  <c r="AZ116" i="1"/>
  <c r="BA116" i="1"/>
  <c r="BB116" i="1"/>
  <c r="BC116" i="1"/>
  <c r="BD116" i="1"/>
  <c r="BE116" i="1"/>
  <c r="BF116" i="1"/>
  <c r="U117" i="1"/>
  <c r="V117" i="1"/>
  <c r="W117" i="1"/>
  <c r="X117" i="1"/>
  <c r="Y117" i="1"/>
  <c r="AY117" i="1"/>
  <c r="AZ117" i="1"/>
  <c r="BA117" i="1"/>
  <c r="BB117" i="1"/>
  <c r="BC117" i="1"/>
  <c r="BD117" i="1"/>
  <c r="BE117" i="1"/>
  <c r="BF117" i="1"/>
  <c r="U118" i="1"/>
  <c r="V118" i="1"/>
  <c r="W118" i="1"/>
  <c r="X118" i="1"/>
  <c r="Y118" i="1"/>
  <c r="AY118" i="1"/>
  <c r="AZ118" i="1"/>
  <c r="BA118" i="1"/>
  <c r="BB118" i="1"/>
  <c r="BC118" i="1"/>
  <c r="BD118" i="1"/>
  <c r="BE118" i="1"/>
  <c r="BF118" i="1"/>
  <c r="U119" i="1"/>
  <c r="V119" i="1"/>
  <c r="W119" i="1"/>
  <c r="X119" i="1"/>
  <c r="Y119" i="1"/>
  <c r="AY119" i="1"/>
  <c r="AZ119" i="1"/>
  <c r="BA119" i="1"/>
  <c r="BB119" i="1"/>
  <c r="BC119" i="1"/>
  <c r="BD119" i="1"/>
  <c r="BE119" i="1"/>
  <c r="BF119" i="1"/>
  <c r="U120" i="1"/>
  <c r="V120" i="1"/>
  <c r="W120" i="1"/>
  <c r="X120" i="1"/>
  <c r="Y120" i="1"/>
  <c r="AY120" i="1"/>
  <c r="AZ120" i="1"/>
  <c r="BA120" i="1"/>
  <c r="BB120" i="1"/>
  <c r="BC120" i="1"/>
  <c r="BD120" i="1"/>
  <c r="BE120" i="1"/>
  <c r="BF120" i="1"/>
  <c r="U121" i="1"/>
  <c r="V121" i="1"/>
  <c r="W121" i="1"/>
  <c r="X121" i="1"/>
  <c r="Y121" i="1"/>
  <c r="AY121" i="1"/>
  <c r="AZ121" i="1"/>
  <c r="BA121" i="1"/>
  <c r="BB121" i="1"/>
  <c r="BC121" i="1"/>
  <c r="BD121" i="1"/>
  <c r="BE121" i="1"/>
  <c r="BF121" i="1"/>
  <c r="U122" i="1"/>
  <c r="V122" i="1"/>
  <c r="W122" i="1"/>
  <c r="X122" i="1"/>
  <c r="Y122" i="1"/>
  <c r="AY122" i="1"/>
  <c r="AZ122" i="1"/>
  <c r="BA122" i="1"/>
  <c r="BB122" i="1"/>
  <c r="BC122" i="1"/>
  <c r="BD122" i="1"/>
  <c r="BE122" i="1"/>
  <c r="BF122" i="1"/>
  <c r="U123" i="1"/>
  <c r="V123" i="1"/>
  <c r="W123" i="1"/>
  <c r="X123" i="1"/>
  <c r="Y123" i="1"/>
  <c r="AY123" i="1"/>
  <c r="AZ123" i="1"/>
  <c r="BA123" i="1"/>
  <c r="BB123" i="1"/>
  <c r="BC123" i="1"/>
  <c r="BD123" i="1"/>
  <c r="BE123" i="1"/>
  <c r="BF123" i="1"/>
  <c r="U124" i="1"/>
  <c r="V124" i="1"/>
  <c r="W124" i="1"/>
  <c r="X124" i="1"/>
  <c r="Y124" i="1"/>
  <c r="AY124" i="1"/>
  <c r="AZ124" i="1"/>
  <c r="BA124" i="1"/>
  <c r="BB124" i="1"/>
  <c r="BC124" i="1"/>
  <c r="BD124" i="1"/>
  <c r="BE124" i="1"/>
  <c r="BF124" i="1"/>
  <c r="U125" i="1"/>
  <c r="V125" i="1"/>
  <c r="W125" i="1"/>
  <c r="X125" i="1"/>
  <c r="Y125" i="1"/>
  <c r="AY125" i="1"/>
  <c r="AZ125" i="1"/>
  <c r="BA125" i="1"/>
  <c r="BB125" i="1"/>
  <c r="BC125" i="1"/>
  <c r="BD125" i="1"/>
  <c r="BE125" i="1"/>
  <c r="BF125" i="1"/>
  <c r="U126" i="1"/>
  <c r="V126" i="1"/>
  <c r="W126" i="1"/>
  <c r="X126" i="1"/>
  <c r="Y126" i="1"/>
  <c r="AY126" i="1"/>
  <c r="AZ126" i="1"/>
  <c r="BA126" i="1"/>
  <c r="BB126" i="1"/>
  <c r="BC126" i="1"/>
  <c r="BD126" i="1"/>
  <c r="BE126" i="1"/>
  <c r="BF126" i="1"/>
  <c r="U127" i="1"/>
  <c r="V127" i="1"/>
  <c r="W127" i="1"/>
  <c r="X127" i="1"/>
  <c r="Y127" i="1"/>
  <c r="AY127" i="1"/>
  <c r="AZ127" i="1"/>
  <c r="BA127" i="1"/>
  <c r="BB127" i="1"/>
  <c r="BC127" i="1"/>
  <c r="BD127" i="1"/>
  <c r="BE127" i="1"/>
  <c r="BF127" i="1"/>
  <c r="U128" i="1"/>
  <c r="V128" i="1"/>
  <c r="W128" i="1"/>
  <c r="X128" i="1"/>
  <c r="Y128" i="1"/>
  <c r="AY128" i="1"/>
  <c r="AZ128" i="1"/>
  <c r="BA128" i="1"/>
  <c r="BB128" i="1"/>
  <c r="BC128" i="1"/>
  <c r="BD128" i="1"/>
  <c r="BE128" i="1"/>
  <c r="BF128" i="1"/>
  <c r="U129" i="1"/>
  <c r="V129" i="1"/>
  <c r="W129" i="1"/>
  <c r="X129" i="1"/>
  <c r="Y129" i="1"/>
  <c r="AY129" i="1"/>
  <c r="AZ129" i="1"/>
  <c r="BA129" i="1"/>
  <c r="BB129" i="1"/>
  <c r="BC129" i="1"/>
  <c r="BD129" i="1"/>
  <c r="BE129" i="1"/>
  <c r="BF129" i="1"/>
  <c r="U130" i="1"/>
  <c r="V130" i="1"/>
  <c r="W130" i="1"/>
  <c r="X130" i="1"/>
  <c r="Y130" i="1"/>
  <c r="AY130" i="1"/>
  <c r="AZ130" i="1"/>
  <c r="BA130" i="1"/>
  <c r="BB130" i="1"/>
  <c r="BC130" i="1"/>
  <c r="BD130" i="1"/>
  <c r="BE130" i="1"/>
  <c r="BF130" i="1"/>
  <c r="U131" i="1"/>
  <c r="V131" i="1"/>
  <c r="W131" i="1"/>
  <c r="X131" i="1"/>
  <c r="Y131" i="1"/>
  <c r="AY131" i="1"/>
  <c r="AZ131" i="1"/>
  <c r="BA131" i="1"/>
  <c r="BB131" i="1"/>
  <c r="BC131" i="1"/>
  <c r="BD131" i="1"/>
  <c r="BE131" i="1"/>
  <c r="BF131" i="1"/>
  <c r="U132" i="1"/>
  <c r="V132" i="1"/>
  <c r="W132" i="1"/>
  <c r="X132" i="1"/>
  <c r="Y132" i="1"/>
  <c r="AY132" i="1"/>
  <c r="AZ132" i="1"/>
  <c r="BA132" i="1"/>
  <c r="BB132" i="1"/>
  <c r="BC132" i="1"/>
  <c r="BD132" i="1"/>
  <c r="BE132" i="1"/>
  <c r="BF132" i="1"/>
  <c r="U133" i="1"/>
  <c r="V133" i="1"/>
  <c r="W133" i="1"/>
  <c r="X133" i="1"/>
  <c r="Y133" i="1"/>
  <c r="AY133" i="1"/>
  <c r="AZ133" i="1"/>
  <c r="BA133" i="1"/>
  <c r="BB133" i="1"/>
  <c r="BC133" i="1"/>
  <c r="BD133" i="1"/>
  <c r="BE133" i="1"/>
  <c r="BF133" i="1"/>
  <c r="U134" i="1"/>
  <c r="V134" i="1"/>
  <c r="W134" i="1"/>
  <c r="X134" i="1"/>
  <c r="Y134" i="1"/>
  <c r="AY134" i="1"/>
  <c r="AZ134" i="1"/>
  <c r="BA134" i="1"/>
  <c r="BB134" i="1"/>
  <c r="BC134" i="1"/>
  <c r="BD134" i="1"/>
  <c r="BE134" i="1"/>
  <c r="BF134" i="1"/>
  <c r="U135" i="1"/>
  <c r="V135" i="1"/>
  <c r="W135" i="1"/>
  <c r="X135" i="1"/>
  <c r="Y135" i="1"/>
  <c r="AY135" i="1"/>
  <c r="AZ135" i="1"/>
  <c r="BA135" i="1"/>
  <c r="BB135" i="1"/>
  <c r="BC135" i="1"/>
  <c r="BD135" i="1"/>
  <c r="BE135" i="1"/>
  <c r="BF135" i="1"/>
  <c r="U136" i="1"/>
  <c r="V136" i="1"/>
  <c r="W136" i="1"/>
  <c r="X136" i="1"/>
  <c r="Y136" i="1"/>
  <c r="AY136" i="1"/>
  <c r="AZ136" i="1"/>
  <c r="BA136" i="1"/>
  <c r="BB136" i="1"/>
  <c r="BC136" i="1"/>
  <c r="BD136" i="1"/>
  <c r="BE136" i="1"/>
  <c r="BF136" i="1"/>
  <c r="U137" i="1"/>
  <c r="V137" i="1"/>
  <c r="W137" i="1"/>
  <c r="X137" i="1"/>
  <c r="Y137" i="1"/>
  <c r="AY137" i="1"/>
  <c r="AZ137" i="1"/>
  <c r="BA137" i="1"/>
  <c r="BB137" i="1"/>
  <c r="BC137" i="1"/>
  <c r="BD137" i="1"/>
  <c r="BE137" i="1"/>
  <c r="BF137" i="1"/>
  <c r="U138" i="1"/>
  <c r="V138" i="1"/>
  <c r="W138" i="1"/>
  <c r="X138" i="1"/>
  <c r="Y138" i="1"/>
  <c r="AY138" i="1"/>
  <c r="AZ138" i="1"/>
  <c r="BA138" i="1"/>
  <c r="BB138" i="1"/>
  <c r="BC138" i="1"/>
  <c r="BD138" i="1"/>
  <c r="BE138" i="1"/>
  <c r="BF138" i="1"/>
  <c r="U139" i="1"/>
  <c r="V139" i="1"/>
  <c r="W139" i="1"/>
  <c r="X139" i="1"/>
  <c r="Y139" i="1"/>
  <c r="AY139" i="1"/>
  <c r="AZ139" i="1"/>
  <c r="BA139" i="1"/>
  <c r="BB139" i="1"/>
  <c r="BC139" i="1"/>
  <c r="BD139" i="1"/>
  <c r="BE139" i="1"/>
  <c r="BF139" i="1"/>
  <c r="U140" i="1"/>
  <c r="V140" i="1"/>
  <c r="W140" i="1"/>
  <c r="X140" i="1"/>
  <c r="Y140" i="1"/>
  <c r="AY140" i="1"/>
  <c r="AZ140" i="1"/>
  <c r="BA140" i="1"/>
  <c r="BB140" i="1"/>
  <c r="BC140" i="1"/>
  <c r="BD140" i="1"/>
  <c r="BE140" i="1"/>
  <c r="BF140" i="1"/>
  <c r="U141" i="1"/>
  <c r="V141" i="1"/>
  <c r="W141" i="1"/>
  <c r="X141" i="1"/>
  <c r="Y141" i="1"/>
  <c r="AY141" i="1"/>
  <c r="AZ141" i="1"/>
  <c r="BA141" i="1"/>
  <c r="BB141" i="1"/>
  <c r="BC141" i="1"/>
  <c r="BD141" i="1"/>
  <c r="BE141" i="1"/>
  <c r="BF141" i="1"/>
  <c r="U142" i="1"/>
  <c r="V142" i="1"/>
  <c r="W142" i="1"/>
  <c r="X142" i="1"/>
  <c r="Y142" i="1"/>
  <c r="AY142" i="1"/>
  <c r="AZ142" i="1"/>
  <c r="BA142" i="1"/>
  <c r="BB142" i="1"/>
  <c r="BC142" i="1"/>
  <c r="BD142" i="1"/>
  <c r="BE142" i="1"/>
  <c r="BF142" i="1"/>
  <c r="U143" i="1"/>
  <c r="V143" i="1"/>
  <c r="W143" i="1"/>
  <c r="X143" i="1"/>
  <c r="Y143" i="1"/>
  <c r="AY143" i="1"/>
  <c r="AZ143" i="1"/>
  <c r="BA143" i="1"/>
  <c r="BB143" i="1"/>
  <c r="BC143" i="1"/>
  <c r="BD143" i="1"/>
  <c r="BE143" i="1"/>
  <c r="BF143" i="1"/>
  <c r="U144" i="1"/>
  <c r="V144" i="1"/>
  <c r="W144" i="1"/>
  <c r="X144" i="1"/>
  <c r="Y144" i="1"/>
  <c r="AY144" i="1"/>
  <c r="AZ144" i="1"/>
  <c r="BA144" i="1"/>
  <c r="BB144" i="1"/>
  <c r="BC144" i="1"/>
  <c r="BD144" i="1"/>
  <c r="BE144" i="1"/>
  <c r="BF144" i="1"/>
  <c r="U145" i="1"/>
  <c r="V145" i="1"/>
  <c r="W145" i="1"/>
  <c r="X145" i="1"/>
  <c r="Y145" i="1"/>
  <c r="AY145" i="1"/>
  <c r="AZ145" i="1"/>
  <c r="BA145" i="1"/>
  <c r="BB145" i="1"/>
  <c r="BC145" i="1"/>
  <c r="BD145" i="1"/>
  <c r="BE145" i="1"/>
  <c r="BF145" i="1"/>
  <c r="U146" i="1"/>
  <c r="V146" i="1"/>
  <c r="W146" i="1"/>
  <c r="X146" i="1"/>
  <c r="Y146" i="1"/>
  <c r="AY146" i="1"/>
  <c r="AZ146" i="1"/>
  <c r="BA146" i="1"/>
  <c r="BB146" i="1"/>
  <c r="BC146" i="1"/>
  <c r="BD146" i="1"/>
  <c r="BE146" i="1"/>
  <c r="BF146" i="1"/>
  <c r="U147" i="1"/>
  <c r="V147" i="1"/>
  <c r="W147" i="1"/>
  <c r="X147" i="1"/>
  <c r="Y147" i="1"/>
  <c r="AY147" i="1"/>
  <c r="AZ147" i="1"/>
  <c r="BA147" i="1"/>
  <c r="BB147" i="1"/>
  <c r="BC147" i="1"/>
  <c r="BD147" i="1"/>
  <c r="BE147" i="1"/>
  <c r="BF147" i="1"/>
  <c r="U148" i="1"/>
  <c r="V148" i="1"/>
  <c r="W148" i="1"/>
  <c r="X148" i="1"/>
  <c r="Y148" i="1"/>
  <c r="AY148" i="1"/>
  <c r="AZ148" i="1"/>
  <c r="BA148" i="1"/>
  <c r="BB148" i="1"/>
  <c r="BC148" i="1"/>
  <c r="BD148" i="1"/>
  <c r="BE148" i="1"/>
  <c r="BF148" i="1"/>
  <c r="U149" i="1"/>
  <c r="V149" i="1"/>
  <c r="W149" i="1"/>
  <c r="X149" i="1"/>
  <c r="Y149" i="1"/>
  <c r="AY149" i="1"/>
  <c r="AZ149" i="1"/>
  <c r="BA149" i="1"/>
  <c r="BB149" i="1"/>
  <c r="BC149" i="1"/>
  <c r="BD149" i="1"/>
  <c r="BE149" i="1"/>
  <c r="BF149" i="1"/>
  <c r="U150" i="1"/>
  <c r="V150" i="1"/>
  <c r="W150" i="1"/>
  <c r="X150" i="1"/>
  <c r="Y150" i="1"/>
  <c r="AY150" i="1"/>
  <c r="AZ150" i="1"/>
  <c r="BA150" i="1"/>
  <c r="BB150" i="1"/>
  <c r="BC150" i="1"/>
  <c r="BD150" i="1"/>
  <c r="BE150" i="1"/>
  <c r="BF150" i="1"/>
  <c r="U151" i="1"/>
  <c r="V151" i="1"/>
  <c r="W151" i="1"/>
  <c r="X151" i="1"/>
  <c r="Y151" i="1"/>
  <c r="AY151" i="1"/>
  <c r="AZ151" i="1"/>
  <c r="BA151" i="1"/>
  <c r="BB151" i="1"/>
  <c r="BC151" i="1"/>
  <c r="BD151" i="1"/>
  <c r="BE151" i="1"/>
  <c r="BF151" i="1"/>
  <c r="U152" i="1"/>
  <c r="V152" i="1"/>
  <c r="W152" i="1"/>
  <c r="X152" i="1"/>
  <c r="Y152" i="1"/>
  <c r="AY152" i="1"/>
  <c r="AZ152" i="1"/>
  <c r="BA152" i="1"/>
  <c r="BB152" i="1"/>
  <c r="BC152" i="1"/>
  <c r="BD152" i="1"/>
  <c r="BE152" i="1"/>
  <c r="BF152" i="1"/>
  <c r="U153" i="1"/>
  <c r="V153" i="1"/>
  <c r="W153" i="1"/>
  <c r="X153" i="1"/>
  <c r="Y153" i="1"/>
  <c r="AY153" i="1"/>
  <c r="AZ153" i="1"/>
  <c r="BA153" i="1"/>
  <c r="BB153" i="1"/>
  <c r="BC153" i="1"/>
  <c r="BD153" i="1"/>
  <c r="BE153" i="1"/>
  <c r="BF153" i="1"/>
  <c r="U154" i="1"/>
  <c r="V154" i="1"/>
  <c r="W154" i="1"/>
  <c r="X154" i="1"/>
  <c r="Y154" i="1"/>
  <c r="AY154" i="1"/>
  <c r="AZ154" i="1"/>
  <c r="BA154" i="1"/>
  <c r="BB154" i="1"/>
  <c r="BC154" i="1"/>
  <c r="BD154" i="1"/>
  <c r="BE154" i="1"/>
  <c r="BF154" i="1"/>
  <c r="U155" i="1"/>
  <c r="V155" i="1"/>
  <c r="W155" i="1"/>
  <c r="X155" i="1"/>
  <c r="Y155" i="1"/>
  <c r="AY155" i="1"/>
  <c r="AZ155" i="1"/>
  <c r="BA155" i="1"/>
  <c r="BB155" i="1"/>
  <c r="BC155" i="1"/>
  <c r="BD155" i="1"/>
  <c r="BE155" i="1"/>
  <c r="BF155" i="1"/>
  <c r="U156" i="1"/>
  <c r="V156" i="1"/>
  <c r="W156" i="1"/>
  <c r="X156" i="1"/>
  <c r="Y156" i="1"/>
  <c r="AY156" i="1"/>
  <c r="AZ156" i="1"/>
  <c r="BA156" i="1"/>
  <c r="BB156" i="1"/>
  <c r="BC156" i="1"/>
  <c r="BD156" i="1"/>
  <c r="BE156" i="1"/>
  <c r="BF156" i="1"/>
  <c r="U157" i="1"/>
  <c r="V157" i="1"/>
  <c r="W157" i="1"/>
  <c r="X157" i="1"/>
  <c r="Y157" i="1"/>
  <c r="AY157" i="1"/>
  <c r="AZ157" i="1"/>
  <c r="BA157" i="1"/>
  <c r="BB157" i="1"/>
  <c r="BC157" i="1"/>
  <c r="BD157" i="1"/>
  <c r="BE157" i="1"/>
  <c r="BF157" i="1"/>
  <c r="U158" i="1"/>
  <c r="V158" i="1"/>
  <c r="W158" i="1"/>
  <c r="X158" i="1"/>
  <c r="Y158" i="1"/>
  <c r="AY158" i="1"/>
  <c r="AZ158" i="1"/>
  <c r="BA158" i="1"/>
  <c r="BB158" i="1"/>
  <c r="BC158" i="1"/>
  <c r="BD158" i="1"/>
  <c r="BE158" i="1"/>
  <c r="BF158" i="1"/>
  <c r="U159" i="1"/>
  <c r="V159" i="1"/>
  <c r="W159" i="1"/>
  <c r="X159" i="1"/>
  <c r="Y159" i="1"/>
  <c r="AY159" i="1"/>
  <c r="AZ159" i="1"/>
  <c r="BA159" i="1"/>
  <c r="BB159" i="1"/>
  <c r="BC159" i="1"/>
  <c r="BD159" i="1"/>
  <c r="BE159" i="1"/>
  <c r="BF159" i="1"/>
  <c r="U160" i="1"/>
  <c r="V160" i="1"/>
  <c r="W160" i="1"/>
  <c r="X160" i="1"/>
  <c r="Y160" i="1"/>
  <c r="AY160" i="1"/>
  <c r="AZ160" i="1"/>
  <c r="BA160" i="1"/>
  <c r="BB160" i="1"/>
  <c r="BC160" i="1"/>
  <c r="BD160" i="1"/>
  <c r="BE160" i="1"/>
  <c r="BF160" i="1"/>
  <c r="U161" i="1"/>
  <c r="V161" i="1"/>
  <c r="W161" i="1"/>
  <c r="X161" i="1"/>
  <c r="Y161" i="1"/>
  <c r="AY161" i="1"/>
  <c r="AZ161" i="1"/>
  <c r="BA161" i="1"/>
  <c r="BB161" i="1"/>
  <c r="BC161" i="1"/>
  <c r="BD161" i="1"/>
  <c r="BE161" i="1"/>
  <c r="BF161" i="1"/>
  <c r="U162" i="1"/>
  <c r="V162" i="1"/>
  <c r="W162" i="1"/>
  <c r="X162" i="1"/>
  <c r="Y162" i="1"/>
  <c r="AY162" i="1"/>
  <c r="AZ162" i="1"/>
  <c r="BA162" i="1"/>
  <c r="BB162" i="1"/>
  <c r="BC162" i="1"/>
  <c r="BD162" i="1"/>
  <c r="BE162" i="1"/>
  <c r="BF162" i="1"/>
  <c r="U163" i="1"/>
  <c r="V163" i="1"/>
  <c r="W163" i="1"/>
  <c r="X163" i="1"/>
  <c r="Y163" i="1"/>
  <c r="AY163" i="1"/>
  <c r="AZ163" i="1"/>
  <c r="BA163" i="1"/>
  <c r="BB163" i="1"/>
  <c r="BC163" i="1"/>
  <c r="BD163" i="1"/>
  <c r="BE163" i="1"/>
  <c r="BF163" i="1"/>
  <c r="U164" i="1"/>
  <c r="V164" i="1"/>
  <c r="W164" i="1"/>
  <c r="X164" i="1"/>
  <c r="Y164" i="1"/>
  <c r="AY164" i="1"/>
  <c r="AZ164" i="1"/>
  <c r="BA164" i="1"/>
  <c r="BB164" i="1"/>
  <c r="BC164" i="1"/>
  <c r="BD164" i="1"/>
  <c r="BE164" i="1"/>
  <c r="BF164" i="1"/>
  <c r="U165" i="1"/>
  <c r="V165" i="1"/>
  <c r="W165" i="1"/>
  <c r="X165" i="1"/>
  <c r="Y165" i="1"/>
  <c r="AY165" i="1"/>
  <c r="AZ165" i="1"/>
  <c r="BA165" i="1"/>
  <c r="BB165" i="1"/>
  <c r="BC165" i="1"/>
  <c r="BD165" i="1"/>
  <c r="BE165" i="1"/>
  <c r="BF165" i="1"/>
  <c r="U166" i="1"/>
  <c r="V166" i="1"/>
  <c r="W166" i="1"/>
  <c r="X166" i="1"/>
  <c r="Y166" i="1"/>
  <c r="AY166" i="1"/>
  <c r="AZ166" i="1"/>
  <c r="BA166" i="1"/>
  <c r="BB166" i="1"/>
  <c r="BC166" i="1"/>
  <c r="BD166" i="1"/>
  <c r="BE166" i="1"/>
  <c r="BF166" i="1"/>
  <c r="U167" i="1"/>
  <c r="V167" i="1"/>
  <c r="W167" i="1"/>
  <c r="X167" i="1"/>
  <c r="Y167" i="1"/>
  <c r="AY167" i="1"/>
  <c r="AZ167" i="1"/>
  <c r="BA167" i="1"/>
  <c r="BB167" i="1"/>
  <c r="BC167" i="1"/>
  <c r="BD167" i="1"/>
  <c r="BE167" i="1"/>
  <c r="BF167" i="1"/>
  <c r="U168" i="1"/>
  <c r="V168" i="1"/>
  <c r="W168" i="1"/>
  <c r="X168" i="1"/>
  <c r="Y168" i="1"/>
  <c r="AY168" i="1"/>
  <c r="AZ168" i="1"/>
  <c r="BA168" i="1"/>
  <c r="BB168" i="1"/>
  <c r="BC168" i="1"/>
  <c r="BD168" i="1"/>
  <c r="BE168" i="1"/>
  <c r="BF168" i="1"/>
  <c r="U169" i="1"/>
  <c r="V169" i="1"/>
  <c r="W169" i="1"/>
  <c r="X169" i="1"/>
  <c r="Y169" i="1"/>
  <c r="AY169" i="1"/>
  <c r="AZ169" i="1"/>
  <c r="BA169" i="1"/>
  <c r="BB169" i="1"/>
  <c r="BC169" i="1"/>
  <c r="BD169" i="1"/>
  <c r="BE169" i="1"/>
  <c r="BF169" i="1"/>
  <c r="U170" i="1"/>
  <c r="V170" i="1"/>
  <c r="W170" i="1"/>
  <c r="X170" i="1"/>
  <c r="Y170" i="1"/>
  <c r="AY170" i="1"/>
  <c r="AZ170" i="1"/>
  <c r="BA170" i="1"/>
  <c r="BB170" i="1"/>
  <c r="BC170" i="1"/>
  <c r="BD170" i="1"/>
  <c r="BE170" i="1"/>
  <c r="BF170" i="1"/>
  <c r="U171" i="1"/>
  <c r="V171" i="1"/>
  <c r="W171" i="1"/>
  <c r="X171" i="1"/>
  <c r="Y171" i="1"/>
  <c r="AY171" i="1"/>
  <c r="AZ171" i="1"/>
  <c r="BA171" i="1"/>
  <c r="BB171" i="1"/>
  <c r="BC171" i="1"/>
  <c r="BD171" i="1"/>
  <c r="BE171" i="1"/>
  <c r="BF171" i="1"/>
  <c r="U172" i="1"/>
  <c r="V172" i="1"/>
  <c r="W172" i="1"/>
  <c r="X172" i="1"/>
  <c r="Y172" i="1"/>
  <c r="AY172" i="1"/>
  <c r="AZ172" i="1"/>
  <c r="BA172" i="1"/>
  <c r="BB172" i="1"/>
  <c r="BC172" i="1"/>
  <c r="BD172" i="1"/>
  <c r="BE172" i="1"/>
  <c r="BF172" i="1"/>
  <c r="U173" i="1"/>
  <c r="V173" i="1"/>
  <c r="W173" i="1"/>
  <c r="X173" i="1"/>
  <c r="Y173" i="1"/>
  <c r="AY173" i="1"/>
  <c r="AZ173" i="1"/>
  <c r="BA173" i="1"/>
  <c r="BB173" i="1"/>
  <c r="BC173" i="1"/>
  <c r="BD173" i="1"/>
  <c r="BE173" i="1"/>
  <c r="BF173" i="1"/>
  <c r="U174" i="1"/>
  <c r="V174" i="1"/>
  <c r="W174" i="1"/>
  <c r="X174" i="1"/>
  <c r="Y174" i="1"/>
  <c r="AY174" i="1"/>
  <c r="AZ174" i="1"/>
  <c r="BA174" i="1"/>
  <c r="BB174" i="1"/>
  <c r="BC174" i="1"/>
  <c r="BD174" i="1"/>
  <c r="BE174" i="1"/>
  <c r="BF174" i="1"/>
  <c r="U175" i="1"/>
  <c r="V175" i="1"/>
  <c r="W175" i="1"/>
  <c r="X175" i="1"/>
  <c r="Y175" i="1"/>
  <c r="AY175" i="1"/>
  <c r="AZ175" i="1"/>
  <c r="BA175" i="1"/>
  <c r="BB175" i="1"/>
  <c r="BC175" i="1"/>
  <c r="BD175" i="1"/>
  <c r="BE175" i="1"/>
  <c r="BF175" i="1"/>
  <c r="U176" i="1"/>
  <c r="V176" i="1"/>
  <c r="W176" i="1"/>
  <c r="X176" i="1"/>
  <c r="Y176" i="1"/>
  <c r="AY176" i="1"/>
  <c r="AZ176" i="1"/>
  <c r="BA176" i="1"/>
  <c r="BB176" i="1"/>
  <c r="BC176" i="1"/>
  <c r="BD176" i="1"/>
  <c r="BE176" i="1"/>
  <c r="BF176" i="1"/>
  <c r="U177" i="1"/>
  <c r="V177" i="1"/>
  <c r="W177" i="1"/>
  <c r="X177" i="1"/>
  <c r="Y177" i="1"/>
  <c r="AY177" i="1"/>
  <c r="AZ177" i="1"/>
  <c r="BA177" i="1"/>
  <c r="BB177" i="1"/>
  <c r="BC177" i="1"/>
  <c r="BD177" i="1"/>
  <c r="BE177" i="1"/>
  <c r="BF177" i="1"/>
  <c r="U178" i="1"/>
  <c r="V178" i="1"/>
  <c r="W178" i="1"/>
  <c r="X178" i="1"/>
  <c r="Y178" i="1"/>
  <c r="AY178" i="1"/>
  <c r="AZ178" i="1"/>
  <c r="BA178" i="1"/>
  <c r="BB178" i="1"/>
  <c r="BC178" i="1"/>
  <c r="BD178" i="1"/>
  <c r="BE178" i="1"/>
  <c r="BF178" i="1"/>
  <c r="U179" i="1"/>
  <c r="V179" i="1"/>
  <c r="W179" i="1"/>
  <c r="X179" i="1"/>
  <c r="Y179" i="1"/>
  <c r="AY179" i="1"/>
  <c r="AZ179" i="1"/>
  <c r="BA179" i="1"/>
  <c r="BB179" i="1"/>
  <c r="BC179" i="1"/>
  <c r="BD179" i="1"/>
  <c r="BE179" i="1"/>
  <c r="BF179" i="1"/>
  <c r="U180" i="1"/>
  <c r="V180" i="1"/>
  <c r="W180" i="1"/>
  <c r="X180" i="1"/>
  <c r="Y180" i="1"/>
  <c r="AY180" i="1"/>
  <c r="AZ180" i="1"/>
  <c r="BA180" i="1"/>
  <c r="BB180" i="1"/>
  <c r="BC180" i="1"/>
  <c r="BD180" i="1"/>
  <c r="BE180" i="1"/>
  <c r="BF180" i="1"/>
  <c r="U181" i="1"/>
  <c r="V181" i="1"/>
  <c r="W181" i="1"/>
  <c r="X181" i="1"/>
  <c r="Y181" i="1"/>
  <c r="AY181" i="1"/>
  <c r="AZ181" i="1"/>
  <c r="BA181" i="1"/>
  <c r="BB181" i="1"/>
  <c r="BC181" i="1"/>
  <c r="BD181" i="1"/>
  <c r="BE181" i="1"/>
  <c r="BF181" i="1"/>
  <c r="U182" i="1"/>
  <c r="V182" i="1"/>
  <c r="W182" i="1"/>
  <c r="X182" i="1"/>
  <c r="Y182" i="1"/>
  <c r="AY182" i="1"/>
  <c r="AZ182" i="1"/>
  <c r="BA182" i="1"/>
  <c r="BB182" i="1"/>
  <c r="BC182" i="1"/>
  <c r="BD182" i="1"/>
  <c r="BE182" i="1"/>
  <c r="BF182" i="1"/>
  <c r="U183" i="1"/>
  <c r="V183" i="1"/>
  <c r="W183" i="1"/>
  <c r="X183" i="1"/>
  <c r="Y183" i="1"/>
  <c r="AY183" i="1"/>
  <c r="AZ183" i="1"/>
  <c r="BA183" i="1"/>
  <c r="BB183" i="1"/>
  <c r="BC183" i="1"/>
  <c r="BD183" i="1"/>
  <c r="BE183" i="1"/>
  <c r="BF183" i="1"/>
  <c r="U184" i="1"/>
  <c r="V184" i="1"/>
  <c r="W184" i="1"/>
  <c r="X184" i="1"/>
  <c r="Y184" i="1"/>
  <c r="AY184" i="1"/>
  <c r="AZ184" i="1"/>
  <c r="BA184" i="1"/>
  <c r="BB184" i="1"/>
  <c r="BC184" i="1"/>
  <c r="BD184" i="1"/>
  <c r="BE184" i="1"/>
  <c r="BF184" i="1"/>
  <c r="U185" i="1"/>
  <c r="V185" i="1"/>
  <c r="W185" i="1"/>
  <c r="X185" i="1"/>
  <c r="Y185" i="1"/>
  <c r="AY185" i="1"/>
  <c r="AZ185" i="1"/>
  <c r="BA185" i="1"/>
  <c r="BB185" i="1"/>
  <c r="BC185" i="1"/>
  <c r="BD185" i="1"/>
  <c r="BE185" i="1"/>
  <c r="BF185" i="1"/>
  <c r="U186" i="1"/>
  <c r="V186" i="1"/>
  <c r="W186" i="1"/>
  <c r="X186" i="1"/>
  <c r="Y186" i="1"/>
  <c r="AY186" i="1"/>
  <c r="AZ186" i="1"/>
  <c r="BA186" i="1"/>
  <c r="BB186" i="1"/>
  <c r="BC186" i="1"/>
  <c r="BD186" i="1"/>
  <c r="BE186" i="1"/>
  <c r="BF186" i="1"/>
  <c r="U187" i="1"/>
  <c r="V187" i="1"/>
  <c r="W187" i="1"/>
  <c r="X187" i="1"/>
  <c r="Y187" i="1"/>
  <c r="AY187" i="1"/>
  <c r="AZ187" i="1"/>
  <c r="BA187" i="1"/>
  <c r="BB187" i="1"/>
  <c r="BC187" i="1"/>
  <c r="BD187" i="1"/>
  <c r="BE187" i="1"/>
  <c r="BF187" i="1"/>
  <c r="U188" i="1"/>
  <c r="V188" i="1"/>
  <c r="W188" i="1"/>
  <c r="X188" i="1"/>
  <c r="Y188" i="1"/>
  <c r="AY188" i="1"/>
  <c r="AZ188" i="1"/>
  <c r="BA188" i="1"/>
  <c r="BB188" i="1"/>
  <c r="BC188" i="1"/>
  <c r="BD188" i="1"/>
  <c r="BE188" i="1"/>
  <c r="BF188" i="1"/>
  <c r="U189" i="1"/>
  <c r="V189" i="1"/>
  <c r="W189" i="1"/>
  <c r="X189" i="1"/>
  <c r="Y189" i="1"/>
  <c r="AY189" i="1"/>
  <c r="AZ189" i="1"/>
  <c r="BA189" i="1"/>
  <c r="BB189" i="1"/>
  <c r="BC189" i="1"/>
  <c r="BD189" i="1"/>
  <c r="BE189" i="1"/>
  <c r="BF189" i="1"/>
  <c r="U190" i="1"/>
  <c r="V190" i="1"/>
  <c r="W190" i="1"/>
  <c r="X190" i="1"/>
  <c r="Y190" i="1"/>
  <c r="AY190" i="1"/>
  <c r="AZ190" i="1"/>
  <c r="BA190" i="1"/>
  <c r="BB190" i="1"/>
  <c r="BC190" i="1"/>
  <c r="BD190" i="1"/>
  <c r="BE190" i="1"/>
  <c r="BF190" i="1"/>
  <c r="U191" i="1"/>
  <c r="V191" i="1"/>
  <c r="W191" i="1"/>
  <c r="X191" i="1"/>
  <c r="Y191" i="1"/>
  <c r="AY191" i="1"/>
  <c r="AZ191" i="1"/>
  <c r="BA191" i="1"/>
  <c r="BB191" i="1"/>
  <c r="BC191" i="1"/>
  <c r="BD191" i="1"/>
  <c r="BE191" i="1"/>
  <c r="BF191" i="1"/>
  <c r="U192" i="1"/>
  <c r="V192" i="1"/>
  <c r="W192" i="1"/>
  <c r="X192" i="1"/>
  <c r="Y192" i="1"/>
  <c r="AY192" i="1"/>
  <c r="AZ192" i="1"/>
  <c r="BA192" i="1"/>
  <c r="BB192" i="1"/>
  <c r="BC192" i="1"/>
  <c r="BD192" i="1"/>
  <c r="BE192" i="1"/>
  <c r="BF192" i="1"/>
  <c r="U193" i="1"/>
  <c r="V193" i="1"/>
  <c r="W193" i="1"/>
  <c r="X193" i="1"/>
  <c r="Y193" i="1"/>
  <c r="AY193" i="1"/>
  <c r="AZ193" i="1"/>
  <c r="BA193" i="1"/>
  <c r="BB193" i="1"/>
  <c r="BC193" i="1"/>
  <c r="BD193" i="1"/>
  <c r="BE193" i="1"/>
  <c r="BF193" i="1"/>
  <c r="U194" i="1"/>
  <c r="V194" i="1"/>
  <c r="W194" i="1"/>
  <c r="X194" i="1"/>
  <c r="Y194" i="1"/>
  <c r="AY194" i="1"/>
  <c r="AZ194" i="1"/>
  <c r="BA194" i="1"/>
  <c r="BB194" i="1"/>
  <c r="BC194" i="1"/>
  <c r="BD194" i="1"/>
  <c r="BE194" i="1"/>
  <c r="BF194" i="1"/>
  <c r="U195" i="1"/>
  <c r="V195" i="1"/>
  <c r="W195" i="1"/>
  <c r="X195" i="1"/>
  <c r="Y195" i="1"/>
  <c r="AY195" i="1"/>
  <c r="AZ195" i="1"/>
  <c r="BA195" i="1"/>
  <c r="BB195" i="1"/>
  <c r="BC195" i="1"/>
  <c r="BD195" i="1"/>
  <c r="BE195" i="1"/>
  <c r="BF195" i="1"/>
  <c r="U196" i="1"/>
  <c r="V196" i="1"/>
  <c r="W196" i="1"/>
  <c r="X196" i="1"/>
  <c r="Y196" i="1"/>
  <c r="AY196" i="1"/>
  <c r="AZ196" i="1"/>
  <c r="BA196" i="1"/>
  <c r="BB196" i="1"/>
  <c r="BC196" i="1"/>
  <c r="BD196" i="1"/>
  <c r="BE196" i="1"/>
  <c r="BF196" i="1"/>
  <c r="U197" i="1"/>
  <c r="V197" i="1"/>
  <c r="W197" i="1"/>
  <c r="X197" i="1"/>
  <c r="Y197" i="1"/>
  <c r="AY197" i="1"/>
  <c r="AZ197" i="1"/>
  <c r="BA197" i="1"/>
  <c r="BB197" i="1"/>
  <c r="BC197" i="1"/>
  <c r="BD197" i="1"/>
  <c r="BE197" i="1"/>
  <c r="BF197" i="1"/>
  <c r="U198" i="1"/>
  <c r="V198" i="1"/>
  <c r="W198" i="1"/>
  <c r="X198" i="1"/>
  <c r="Y198" i="1"/>
  <c r="AY198" i="1"/>
  <c r="AZ198" i="1"/>
  <c r="BA198" i="1"/>
  <c r="BB198" i="1"/>
  <c r="BC198" i="1"/>
  <c r="BD198" i="1"/>
  <c r="BE198" i="1"/>
  <c r="BF198" i="1"/>
  <c r="U199" i="1"/>
  <c r="V199" i="1"/>
  <c r="W199" i="1"/>
  <c r="X199" i="1"/>
  <c r="Y199" i="1"/>
  <c r="AY199" i="1"/>
  <c r="AZ199" i="1"/>
  <c r="BA199" i="1"/>
  <c r="BB199" i="1"/>
  <c r="BC199" i="1"/>
  <c r="BD199" i="1"/>
  <c r="BE199" i="1"/>
  <c r="BF199" i="1"/>
  <c r="U200" i="1"/>
  <c r="V200" i="1"/>
  <c r="W200" i="1"/>
  <c r="X200" i="1"/>
  <c r="Y200" i="1"/>
  <c r="AY200" i="1"/>
  <c r="AZ200" i="1"/>
  <c r="BA200" i="1"/>
  <c r="BB200" i="1"/>
  <c r="BC200" i="1"/>
  <c r="BD200" i="1"/>
  <c r="BE200" i="1"/>
  <c r="BF200" i="1"/>
  <c r="U201" i="1"/>
  <c r="V201" i="1"/>
  <c r="W201" i="1"/>
  <c r="X201" i="1"/>
  <c r="Y201" i="1"/>
  <c r="AY201" i="1"/>
  <c r="AZ201" i="1"/>
  <c r="BA201" i="1"/>
  <c r="BB201" i="1"/>
  <c r="BC201" i="1"/>
  <c r="BD201" i="1"/>
  <c r="BE201" i="1"/>
  <c r="BF201" i="1"/>
  <c r="U202" i="1"/>
  <c r="V202" i="1"/>
  <c r="W202" i="1"/>
  <c r="X202" i="1"/>
  <c r="Y202" i="1"/>
  <c r="AY202" i="1"/>
  <c r="AZ202" i="1"/>
  <c r="BA202" i="1"/>
  <c r="BB202" i="1"/>
  <c r="BC202" i="1"/>
  <c r="BD202" i="1"/>
  <c r="BE202" i="1"/>
  <c r="BF202" i="1"/>
  <c r="U203" i="1"/>
  <c r="V203" i="1"/>
  <c r="W203" i="1"/>
  <c r="X203" i="1"/>
  <c r="Y203" i="1"/>
  <c r="AY203" i="1"/>
  <c r="AZ203" i="1"/>
  <c r="BA203" i="1"/>
  <c r="BB203" i="1"/>
  <c r="BC203" i="1"/>
  <c r="BD203" i="1"/>
  <c r="BE203" i="1"/>
  <c r="BF203" i="1"/>
  <c r="U204" i="1"/>
  <c r="V204" i="1"/>
  <c r="W204" i="1"/>
  <c r="X204" i="1"/>
  <c r="Y204" i="1"/>
  <c r="AY204" i="1"/>
  <c r="AZ204" i="1"/>
  <c r="BA204" i="1"/>
  <c r="BB204" i="1"/>
  <c r="BC204" i="1"/>
  <c r="BD204" i="1"/>
  <c r="BE204" i="1"/>
  <c r="BF204" i="1"/>
  <c r="U205" i="1"/>
  <c r="V205" i="1"/>
  <c r="W205" i="1"/>
  <c r="X205" i="1"/>
  <c r="Y205" i="1"/>
  <c r="AY205" i="1"/>
  <c r="AZ205" i="1"/>
  <c r="BA205" i="1"/>
  <c r="BB205" i="1"/>
  <c r="BC205" i="1"/>
  <c r="BD205" i="1"/>
  <c r="BE205" i="1"/>
  <c r="BF205" i="1"/>
  <c r="U206" i="1"/>
  <c r="V206" i="1"/>
  <c r="W206" i="1"/>
  <c r="X206" i="1"/>
  <c r="Y206" i="1"/>
  <c r="AY206" i="1"/>
  <c r="AZ206" i="1"/>
  <c r="BA206" i="1"/>
  <c r="BB206" i="1"/>
  <c r="BC206" i="1"/>
  <c r="BD206" i="1"/>
  <c r="BE206" i="1"/>
  <c r="BF206" i="1"/>
  <c r="U207" i="1"/>
  <c r="V207" i="1"/>
  <c r="W207" i="1"/>
  <c r="X207" i="1"/>
  <c r="Y207" i="1"/>
  <c r="AY207" i="1"/>
  <c r="AZ207" i="1"/>
  <c r="BA207" i="1"/>
  <c r="BB207" i="1"/>
  <c r="BC207" i="1"/>
  <c r="BD207" i="1"/>
  <c r="BE207" i="1"/>
  <c r="BF207" i="1"/>
  <c r="U208" i="1"/>
  <c r="V208" i="1"/>
  <c r="W208" i="1"/>
  <c r="X208" i="1"/>
  <c r="Y208" i="1"/>
  <c r="AY208" i="1"/>
  <c r="AZ208" i="1"/>
  <c r="BA208" i="1"/>
  <c r="BB208" i="1"/>
  <c r="BC208" i="1"/>
  <c r="BD208" i="1"/>
  <c r="BE208" i="1"/>
  <c r="BF208" i="1"/>
  <c r="U209" i="1"/>
  <c r="V209" i="1"/>
  <c r="W209" i="1"/>
  <c r="X209" i="1"/>
  <c r="Y209" i="1"/>
  <c r="AY209" i="1"/>
  <c r="AZ209" i="1"/>
  <c r="BA209" i="1"/>
  <c r="BB209" i="1"/>
  <c r="BC209" i="1"/>
  <c r="BD209" i="1"/>
  <c r="BE209" i="1"/>
  <c r="BF209" i="1"/>
  <c r="U210" i="1"/>
  <c r="V210" i="1"/>
  <c r="W210" i="1"/>
  <c r="X210" i="1"/>
  <c r="Y210" i="1"/>
  <c r="AY210" i="1"/>
  <c r="AZ210" i="1"/>
  <c r="BA210" i="1"/>
  <c r="BB210" i="1"/>
  <c r="BC210" i="1"/>
  <c r="BD210" i="1"/>
  <c r="BE210" i="1"/>
  <c r="BF210" i="1"/>
  <c r="U211" i="1"/>
  <c r="V211" i="1"/>
  <c r="W211" i="1"/>
  <c r="X211" i="1"/>
  <c r="Y211" i="1"/>
  <c r="AY211" i="1"/>
  <c r="AZ211" i="1"/>
  <c r="BA211" i="1"/>
  <c r="BB211" i="1"/>
  <c r="BC211" i="1"/>
  <c r="BD211" i="1"/>
  <c r="BE211" i="1"/>
  <c r="BF211" i="1"/>
  <c r="U212" i="1"/>
  <c r="V212" i="1"/>
  <c r="W212" i="1"/>
  <c r="X212" i="1"/>
  <c r="Y212" i="1"/>
  <c r="AY212" i="1"/>
  <c r="AZ212" i="1"/>
  <c r="BA212" i="1"/>
  <c r="BB212" i="1"/>
  <c r="BC212" i="1"/>
  <c r="BD212" i="1"/>
  <c r="BE212" i="1"/>
  <c r="BF212" i="1"/>
  <c r="U213" i="1"/>
  <c r="V213" i="1"/>
  <c r="W213" i="1"/>
  <c r="X213" i="1"/>
  <c r="Y213" i="1"/>
  <c r="AY213" i="1"/>
  <c r="AZ213" i="1"/>
  <c r="BA213" i="1"/>
  <c r="BB213" i="1"/>
  <c r="BC213" i="1"/>
  <c r="BD213" i="1"/>
  <c r="BE213" i="1"/>
  <c r="BF213" i="1"/>
  <c r="U214" i="1"/>
  <c r="V214" i="1"/>
  <c r="W214" i="1"/>
  <c r="X214" i="1"/>
  <c r="Y214" i="1"/>
  <c r="AY214" i="1"/>
  <c r="AZ214" i="1"/>
  <c r="BA214" i="1"/>
  <c r="BB214" i="1"/>
  <c r="BC214" i="1"/>
  <c r="BD214" i="1"/>
  <c r="BE214" i="1"/>
  <c r="BF214" i="1"/>
  <c r="U215" i="1"/>
  <c r="V215" i="1"/>
  <c r="W215" i="1"/>
  <c r="X215" i="1"/>
  <c r="Y215" i="1"/>
  <c r="AY215" i="1"/>
  <c r="AZ215" i="1"/>
  <c r="BA215" i="1"/>
  <c r="BB215" i="1"/>
  <c r="BC215" i="1"/>
  <c r="BD215" i="1"/>
  <c r="BE215" i="1"/>
  <c r="BF215" i="1"/>
  <c r="U216" i="1"/>
  <c r="V216" i="1"/>
  <c r="W216" i="1"/>
  <c r="X216" i="1"/>
  <c r="Y216" i="1"/>
  <c r="AY216" i="1"/>
  <c r="AZ216" i="1"/>
  <c r="BA216" i="1"/>
  <c r="BB216" i="1"/>
  <c r="BC216" i="1"/>
  <c r="BD216" i="1"/>
  <c r="BE216" i="1"/>
  <c r="BF216" i="1"/>
  <c r="U217" i="1"/>
  <c r="V217" i="1"/>
  <c r="W217" i="1"/>
  <c r="X217" i="1"/>
  <c r="Y217" i="1"/>
  <c r="AY217" i="1"/>
  <c r="AZ217" i="1"/>
  <c r="BA217" i="1"/>
  <c r="BB217" i="1"/>
  <c r="BC217" i="1"/>
  <c r="BD217" i="1"/>
  <c r="BE217" i="1"/>
  <c r="BF217" i="1"/>
  <c r="U218" i="1"/>
  <c r="V218" i="1"/>
  <c r="W218" i="1"/>
  <c r="X218" i="1"/>
  <c r="Y218" i="1"/>
  <c r="AY218" i="1"/>
  <c r="AZ218" i="1"/>
  <c r="BA218" i="1"/>
  <c r="BB218" i="1"/>
  <c r="BC218" i="1"/>
  <c r="BD218" i="1"/>
  <c r="BE218" i="1"/>
  <c r="BF218" i="1"/>
  <c r="U219" i="1"/>
  <c r="V219" i="1"/>
  <c r="W219" i="1"/>
  <c r="X219" i="1"/>
  <c r="Y219" i="1"/>
  <c r="AY219" i="1"/>
  <c r="AZ219" i="1"/>
  <c r="BA219" i="1"/>
  <c r="BB219" i="1"/>
  <c r="BC219" i="1"/>
  <c r="BD219" i="1"/>
  <c r="BE219" i="1"/>
  <c r="BF219" i="1"/>
  <c r="U220" i="1"/>
  <c r="V220" i="1"/>
  <c r="W220" i="1"/>
  <c r="X220" i="1"/>
  <c r="Y220" i="1"/>
  <c r="AY220" i="1"/>
  <c r="AZ220" i="1"/>
  <c r="BA220" i="1"/>
  <c r="BB220" i="1"/>
  <c r="BC220" i="1"/>
  <c r="BD220" i="1"/>
  <c r="BE220" i="1"/>
  <c r="BF220" i="1"/>
  <c r="U221" i="1"/>
  <c r="V221" i="1"/>
  <c r="W221" i="1"/>
  <c r="X221" i="1"/>
  <c r="Y221" i="1"/>
  <c r="AY221" i="1"/>
  <c r="AZ221" i="1"/>
  <c r="BA221" i="1"/>
  <c r="BB221" i="1"/>
  <c r="BC221" i="1"/>
  <c r="BD221" i="1"/>
  <c r="BE221" i="1"/>
  <c r="BF221" i="1"/>
  <c r="U222" i="1"/>
  <c r="V222" i="1"/>
  <c r="W222" i="1"/>
  <c r="X222" i="1"/>
  <c r="Y222" i="1"/>
  <c r="AY222" i="1"/>
  <c r="AZ222" i="1"/>
  <c r="BA222" i="1"/>
  <c r="BB222" i="1"/>
  <c r="BC222" i="1"/>
  <c r="BD222" i="1"/>
  <c r="BE222" i="1"/>
  <c r="BF222" i="1"/>
  <c r="U223" i="1"/>
  <c r="V223" i="1"/>
  <c r="W223" i="1"/>
  <c r="X223" i="1"/>
  <c r="Y223" i="1"/>
  <c r="AY223" i="1"/>
  <c r="AZ223" i="1"/>
  <c r="BA223" i="1"/>
  <c r="BB223" i="1"/>
  <c r="BC223" i="1"/>
  <c r="BD223" i="1"/>
  <c r="BE223" i="1"/>
  <c r="BF223" i="1"/>
  <c r="U224" i="1"/>
  <c r="V224" i="1"/>
  <c r="W224" i="1"/>
  <c r="X224" i="1"/>
  <c r="Y224" i="1"/>
  <c r="AY224" i="1"/>
  <c r="AZ224" i="1"/>
  <c r="BA224" i="1"/>
  <c r="BB224" i="1"/>
  <c r="BC224" i="1"/>
  <c r="BD224" i="1"/>
  <c r="BE224" i="1"/>
  <c r="BF224" i="1"/>
  <c r="U225" i="1"/>
  <c r="V225" i="1"/>
  <c r="W225" i="1"/>
  <c r="X225" i="1"/>
  <c r="Y225" i="1"/>
  <c r="AY225" i="1"/>
  <c r="AZ225" i="1"/>
  <c r="BA225" i="1"/>
  <c r="BB225" i="1"/>
  <c r="BC225" i="1"/>
  <c r="BD225" i="1"/>
  <c r="BE225" i="1"/>
  <c r="BF225" i="1"/>
  <c r="U226" i="1"/>
  <c r="V226" i="1"/>
  <c r="W226" i="1"/>
  <c r="X226" i="1"/>
  <c r="Y226" i="1"/>
  <c r="AY226" i="1"/>
  <c r="AZ226" i="1"/>
  <c r="BA226" i="1"/>
  <c r="BB226" i="1"/>
  <c r="BC226" i="1"/>
  <c r="BD226" i="1"/>
  <c r="BE226" i="1"/>
  <c r="BF226" i="1"/>
  <c r="R232" i="1"/>
  <c r="AP232" i="1"/>
  <c r="AW232" i="1"/>
  <c r="BC232" i="1"/>
  <c r="BD232" i="1"/>
  <c r="BE232" i="1"/>
  <c r="G237" i="1"/>
  <c r="H237" i="1"/>
  <c r="I237" i="1"/>
  <c r="J237" i="1"/>
  <c r="K237" i="1"/>
  <c r="Z237" i="1"/>
  <c r="AA237" i="1"/>
  <c r="AB237" i="1"/>
  <c r="AC237" i="1"/>
  <c r="AD237" i="1"/>
  <c r="AZ237" i="1"/>
  <c r="BA237" i="1"/>
  <c r="G238" i="1"/>
  <c r="H238" i="1"/>
  <c r="I238" i="1"/>
  <c r="J238" i="1"/>
  <c r="K238" i="1"/>
  <c r="Z238" i="1"/>
  <c r="AA238" i="1"/>
  <c r="AB238" i="1"/>
  <c r="AC238" i="1"/>
  <c r="AD238" i="1"/>
  <c r="AZ238" i="1"/>
  <c r="BA238" i="1"/>
  <c r="G239" i="1"/>
  <c r="H239" i="1"/>
  <c r="I239" i="1"/>
  <c r="J239" i="1"/>
  <c r="K239" i="1"/>
  <c r="Z239" i="1"/>
  <c r="AA239" i="1"/>
  <c r="AB239" i="1"/>
  <c r="AC239" i="1"/>
  <c r="AD239" i="1"/>
  <c r="AZ239" i="1"/>
  <c r="BA239" i="1"/>
  <c r="G240" i="1"/>
  <c r="H240" i="1"/>
  <c r="I240" i="1"/>
  <c r="J240" i="1"/>
  <c r="K240" i="1"/>
  <c r="Z240" i="1"/>
  <c r="AA240" i="1"/>
  <c r="AB240" i="1"/>
  <c r="AC240" i="1"/>
  <c r="AD240" i="1"/>
  <c r="AZ240" i="1"/>
  <c r="BA240" i="1"/>
  <c r="G241" i="1"/>
  <c r="H241" i="1"/>
  <c r="I241" i="1"/>
  <c r="J241" i="1"/>
  <c r="K241" i="1"/>
  <c r="Z241" i="1"/>
  <c r="AA241" i="1"/>
  <c r="AB241" i="1"/>
  <c r="AC241" i="1"/>
  <c r="AD241" i="1"/>
  <c r="AZ241" i="1"/>
  <c r="BA241" i="1"/>
  <c r="G242" i="1"/>
  <c r="H242" i="1"/>
  <c r="I242" i="1"/>
  <c r="J242" i="1"/>
  <c r="K242" i="1"/>
  <c r="Z242" i="1"/>
  <c r="AA242" i="1"/>
  <c r="AB242" i="1"/>
  <c r="AC242" i="1"/>
  <c r="AD242" i="1"/>
  <c r="AZ242" i="1"/>
  <c r="BA242" i="1"/>
  <c r="G243" i="1"/>
  <c r="H243" i="1"/>
  <c r="I243" i="1"/>
  <c r="J243" i="1"/>
  <c r="K243" i="1"/>
  <c r="M243" i="1"/>
  <c r="N243" i="1"/>
  <c r="O243" i="1"/>
  <c r="P243" i="1"/>
  <c r="Q243" i="1"/>
  <c r="Z243" i="1"/>
  <c r="AA243" i="1"/>
  <c r="AB243" i="1"/>
  <c r="AC243" i="1"/>
  <c r="AD243" i="1"/>
  <c r="AF243" i="1"/>
  <c r="AG243" i="1"/>
  <c r="AH243" i="1"/>
  <c r="AI243" i="1"/>
  <c r="AJ243" i="1"/>
  <c r="AK243" i="1"/>
  <c r="AL243" i="1"/>
  <c r="AM243" i="1"/>
  <c r="AN243" i="1"/>
  <c r="AO243" i="1"/>
  <c r="AZ243" i="1"/>
  <c r="BA243" i="1"/>
  <c r="G244" i="1"/>
  <c r="H244" i="1"/>
  <c r="I244" i="1"/>
  <c r="J244" i="1"/>
  <c r="K244" i="1"/>
  <c r="M244" i="1"/>
  <c r="N244" i="1"/>
  <c r="O244" i="1"/>
  <c r="P244" i="1"/>
  <c r="Q244" i="1"/>
  <c r="Z244" i="1"/>
  <c r="AA244" i="1"/>
  <c r="AB244" i="1"/>
  <c r="AC244" i="1"/>
  <c r="AD244" i="1"/>
  <c r="AF244" i="1"/>
  <c r="AG244" i="1"/>
  <c r="AH244" i="1"/>
  <c r="AI244" i="1"/>
  <c r="AJ244" i="1"/>
  <c r="AK244" i="1"/>
  <c r="AL244" i="1"/>
  <c r="AM244" i="1"/>
  <c r="AN244" i="1"/>
  <c r="AO244" i="1"/>
  <c r="AZ244" i="1"/>
  <c r="G245" i="1"/>
  <c r="H245" i="1"/>
  <c r="I245" i="1"/>
  <c r="J245" i="1"/>
  <c r="K245" i="1"/>
  <c r="M245" i="1"/>
  <c r="N245" i="1"/>
  <c r="O245" i="1"/>
  <c r="P245" i="1"/>
  <c r="Q245" i="1"/>
  <c r="Z245" i="1"/>
  <c r="AA245" i="1"/>
  <c r="AB245" i="1"/>
  <c r="AC245" i="1"/>
  <c r="AD245" i="1"/>
  <c r="AF245" i="1"/>
  <c r="AG245" i="1"/>
  <c r="AH245" i="1"/>
  <c r="AI245" i="1"/>
  <c r="AJ245" i="1"/>
  <c r="AK245" i="1"/>
  <c r="AL245" i="1"/>
  <c r="AM245" i="1"/>
  <c r="AN245" i="1"/>
  <c r="AO245" i="1"/>
  <c r="G246" i="1"/>
  <c r="H246" i="1"/>
  <c r="I246" i="1"/>
  <c r="J246" i="1"/>
  <c r="K246" i="1"/>
  <c r="M246" i="1"/>
  <c r="N246" i="1"/>
  <c r="O246" i="1"/>
  <c r="P246" i="1"/>
  <c r="Q246" i="1"/>
  <c r="Z246" i="1"/>
  <c r="AA246" i="1"/>
  <c r="AB246" i="1"/>
  <c r="AC246" i="1"/>
  <c r="AD246" i="1"/>
  <c r="AF246" i="1"/>
  <c r="AG246" i="1"/>
  <c r="AH246" i="1"/>
  <c r="AI246" i="1"/>
  <c r="AJ246" i="1"/>
  <c r="AK246" i="1"/>
  <c r="AL246" i="1"/>
  <c r="AM246" i="1"/>
  <c r="AN246" i="1"/>
  <c r="AO246" i="1"/>
  <c r="G247" i="1"/>
  <c r="H247" i="1"/>
  <c r="I247" i="1"/>
  <c r="J247" i="1"/>
  <c r="K247" i="1"/>
  <c r="M247" i="1"/>
  <c r="N247" i="1"/>
  <c r="O247" i="1"/>
  <c r="P247" i="1"/>
  <c r="Q247" i="1"/>
  <c r="Z247" i="1"/>
  <c r="AA247" i="1"/>
  <c r="AB247" i="1"/>
  <c r="AC247" i="1"/>
  <c r="AD247" i="1"/>
  <c r="AF247" i="1"/>
  <c r="AG247" i="1"/>
  <c r="AH247" i="1"/>
  <c r="AI247" i="1"/>
  <c r="AJ247" i="1"/>
  <c r="AK247" i="1"/>
  <c r="AL247" i="1"/>
  <c r="AM247" i="1"/>
  <c r="AN247" i="1"/>
  <c r="AO247" i="1"/>
  <c r="G248" i="1"/>
  <c r="H248" i="1"/>
  <c r="I248" i="1"/>
  <c r="J248" i="1"/>
  <c r="K248" i="1"/>
  <c r="M248" i="1"/>
  <c r="N248" i="1"/>
  <c r="O248" i="1"/>
  <c r="P248" i="1"/>
  <c r="Q248" i="1"/>
  <c r="Z248" i="1"/>
  <c r="AA248" i="1"/>
  <c r="AB248" i="1"/>
  <c r="AC248" i="1"/>
  <c r="AD248" i="1"/>
  <c r="AF248" i="1"/>
  <c r="AG248" i="1"/>
  <c r="AH248" i="1"/>
  <c r="AI248" i="1"/>
  <c r="AJ248" i="1"/>
  <c r="AK248" i="1"/>
  <c r="AL248" i="1"/>
  <c r="AM248" i="1"/>
  <c r="AN248" i="1"/>
  <c r="AO248" i="1"/>
  <c r="AZ252" i="1"/>
  <c r="AZ253" i="1"/>
  <c r="AZ254" i="1"/>
  <c r="AZ255" i="1"/>
  <c r="AZ256" i="1"/>
  <c r="AZ257" i="1"/>
  <c r="AY274" i="1"/>
  <c r="AZ274" i="1"/>
  <c r="BA274" i="1"/>
  <c r="BB274" i="1"/>
  <c r="BC274" i="1"/>
  <c r="BD274" i="1"/>
  <c r="BE274" i="1"/>
  <c r="BF274" i="1"/>
  <c r="U4" i="2"/>
  <c r="V4" i="2"/>
  <c r="W4" i="2"/>
  <c r="X4" i="2"/>
  <c r="Y4" i="2"/>
  <c r="AY4" i="2"/>
  <c r="AZ4" i="2"/>
  <c r="BA4" i="2"/>
  <c r="BB4" i="2"/>
  <c r="BC4" i="2"/>
  <c r="BD4" i="2"/>
  <c r="BE4" i="2"/>
  <c r="BF4" i="2"/>
  <c r="U5" i="2"/>
  <c r="V5" i="2"/>
  <c r="W5" i="2"/>
  <c r="X5" i="2"/>
  <c r="Y5" i="2"/>
  <c r="AY5" i="2"/>
  <c r="AZ5" i="2"/>
  <c r="BA5" i="2"/>
  <c r="BB5" i="2"/>
  <c r="BC5" i="2"/>
  <c r="BD5" i="2"/>
  <c r="BE5" i="2"/>
  <c r="BF5" i="2"/>
  <c r="U6" i="2"/>
  <c r="V6" i="2"/>
  <c r="W6" i="2"/>
  <c r="X6" i="2"/>
  <c r="Y6" i="2"/>
  <c r="AY6" i="2"/>
  <c r="AZ6" i="2"/>
  <c r="BA6" i="2"/>
  <c r="BB6" i="2"/>
  <c r="BC6" i="2"/>
  <c r="BD6" i="2"/>
  <c r="BE6" i="2"/>
  <c r="BF6" i="2"/>
  <c r="U7" i="2"/>
  <c r="V7" i="2"/>
  <c r="W7" i="2"/>
  <c r="X7" i="2"/>
  <c r="Y7" i="2"/>
  <c r="AY7" i="2"/>
  <c r="AZ7" i="2"/>
  <c r="BA7" i="2"/>
  <c r="BB7" i="2"/>
  <c r="BC7" i="2"/>
  <c r="BD7" i="2"/>
  <c r="BE7" i="2"/>
  <c r="BF7" i="2"/>
  <c r="U8" i="2"/>
  <c r="V8" i="2"/>
  <c r="W8" i="2"/>
  <c r="X8" i="2"/>
  <c r="Y8" i="2"/>
  <c r="AY8" i="2"/>
  <c r="AZ8" i="2"/>
  <c r="BA8" i="2"/>
  <c r="BB8" i="2"/>
  <c r="BC8" i="2"/>
  <c r="BD8" i="2"/>
  <c r="BE8" i="2"/>
  <c r="BF8" i="2"/>
  <c r="U9" i="2"/>
  <c r="V9" i="2"/>
  <c r="W9" i="2"/>
  <c r="X9" i="2"/>
  <c r="Y9" i="2"/>
  <c r="AY9" i="2"/>
  <c r="AZ9" i="2"/>
  <c r="BA9" i="2"/>
  <c r="BB9" i="2"/>
  <c r="BC9" i="2"/>
  <c r="BD9" i="2"/>
  <c r="BE9" i="2"/>
  <c r="BF9" i="2"/>
  <c r="U10" i="2"/>
  <c r="V10" i="2"/>
  <c r="W10" i="2"/>
  <c r="X10" i="2"/>
  <c r="Y10" i="2"/>
  <c r="AY10" i="2"/>
  <c r="AZ10" i="2"/>
  <c r="BA10" i="2"/>
  <c r="BB10" i="2"/>
  <c r="BC10" i="2"/>
  <c r="BD10" i="2"/>
  <c r="BE10" i="2"/>
  <c r="BF10" i="2"/>
  <c r="U11" i="2"/>
  <c r="V11" i="2"/>
  <c r="W11" i="2"/>
  <c r="X11" i="2"/>
  <c r="Y11" i="2"/>
  <c r="AY11" i="2"/>
  <c r="AZ11" i="2"/>
  <c r="BA11" i="2"/>
  <c r="BB11" i="2"/>
  <c r="BC11" i="2"/>
  <c r="BD11" i="2"/>
  <c r="BE11" i="2"/>
  <c r="BF11" i="2"/>
  <c r="U12" i="2"/>
  <c r="V12" i="2"/>
  <c r="W12" i="2"/>
  <c r="X12" i="2"/>
  <c r="Y12" i="2"/>
  <c r="AY12" i="2"/>
  <c r="AZ12" i="2"/>
  <c r="BA12" i="2"/>
  <c r="BB12" i="2"/>
  <c r="BC12" i="2"/>
  <c r="BD12" i="2"/>
  <c r="BE12" i="2"/>
  <c r="BF12" i="2"/>
  <c r="U13" i="2"/>
  <c r="V13" i="2"/>
  <c r="W13" i="2"/>
  <c r="X13" i="2"/>
  <c r="Y13" i="2"/>
  <c r="AY13" i="2"/>
  <c r="AZ13" i="2"/>
  <c r="BA13" i="2"/>
  <c r="BB13" i="2"/>
  <c r="BC13" i="2"/>
  <c r="BD13" i="2"/>
  <c r="BE13" i="2"/>
  <c r="BF13" i="2"/>
  <c r="U14" i="2"/>
  <c r="V14" i="2"/>
  <c r="W14" i="2"/>
  <c r="X14" i="2"/>
  <c r="Y14" i="2"/>
  <c r="AY14" i="2"/>
  <c r="AZ14" i="2"/>
  <c r="BA14" i="2"/>
  <c r="BB14" i="2"/>
  <c r="BC14" i="2"/>
  <c r="BD14" i="2"/>
  <c r="BE14" i="2"/>
  <c r="BF14" i="2"/>
  <c r="U15" i="2"/>
  <c r="V15" i="2"/>
  <c r="W15" i="2"/>
  <c r="X15" i="2"/>
  <c r="Y15" i="2"/>
  <c r="AY15" i="2"/>
  <c r="AZ15" i="2"/>
  <c r="BA15" i="2"/>
  <c r="BB15" i="2"/>
  <c r="BC15" i="2"/>
  <c r="BD15" i="2"/>
  <c r="BE15" i="2"/>
  <c r="BF15" i="2"/>
  <c r="U16" i="2"/>
  <c r="V16" i="2"/>
  <c r="W16" i="2"/>
  <c r="X16" i="2"/>
  <c r="Y16" i="2"/>
  <c r="AY16" i="2"/>
  <c r="AZ16" i="2"/>
  <c r="BA16" i="2"/>
  <c r="BB16" i="2"/>
  <c r="BC16" i="2"/>
  <c r="BD16" i="2"/>
  <c r="BE16" i="2"/>
  <c r="BF16" i="2"/>
  <c r="U17" i="2"/>
  <c r="V17" i="2"/>
  <c r="W17" i="2"/>
  <c r="X17" i="2"/>
  <c r="Y17" i="2"/>
  <c r="AY17" i="2"/>
  <c r="AZ17" i="2"/>
  <c r="BA17" i="2"/>
  <c r="BB17" i="2"/>
  <c r="BC17" i="2"/>
  <c r="BD17" i="2"/>
  <c r="BE17" i="2"/>
  <c r="BF17" i="2"/>
  <c r="U18" i="2"/>
  <c r="V18" i="2"/>
  <c r="W18" i="2"/>
  <c r="X18" i="2"/>
  <c r="Y18" i="2"/>
  <c r="AY18" i="2"/>
  <c r="AZ18" i="2"/>
  <c r="BA18" i="2"/>
  <c r="BB18" i="2"/>
  <c r="BC18" i="2"/>
  <c r="BD18" i="2"/>
  <c r="BE18" i="2"/>
  <c r="BF18" i="2"/>
  <c r="U19" i="2"/>
  <c r="V19" i="2"/>
  <c r="W19" i="2"/>
  <c r="X19" i="2"/>
  <c r="Y19" i="2"/>
  <c r="AY19" i="2"/>
  <c r="AZ19" i="2"/>
  <c r="BA19" i="2"/>
  <c r="BB19" i="2"/>
  <c r="BC19" i="2"/>
  <c r="BD19" i="2"/>
  <c r="BE19" i="2"/>
  <c r="BF19" i="2"/>
  <c r="U20" i="2"/>
  <c r="V20" i="2"/>
  <c r="W20" i="2"/>
  <c r="X20" i="2"/>
  <c r="Y20" i="2"/>
  <c r="AY20" i="2"/>
  <c r="AZ20" i="2"/>
  <c r="BA20" i="2"/>
  <c r="BB20" i="2"/>
  <c r="BC20" i="2"/>
  <c r="BD20" i="2"/>
  <c r="BE20" i="2"/>
  <c r="BF20" i="2"/>
  <c r="U21" i="2"/>
  <c r="V21" i="2"/>
  <c r="W21" i="2"/>
  <c r="X21" i="2"/>
  <c r="Y21" i="2"/>
  <c r="AY21" i="2"/>
  <c r="AZ21" i="2"/>
  <c r="BA21" i="2"/>
  <c r="BB21" i="2"/>
  <c r="BC21" i="2"/>
  <c r="BD21" i="2"/>
  <c r="BE21" i="2"/>
  <c r="BF21" i="2"/>
  <c r="U22" i="2"/>
  <c r="V22" i="2"/>
  <c r="W22" i="2"/>
  <c r="X22" i="2"/>
  <c r="Y22" i="2"/>
  <c r="AY22" i="2"/>
  <c r="AZ22" i="2"/>
  <c r="BA22" i="2"/>
  <c r="BB22" i="2"/>
  <c r="BC22" i="2"/>
  <c r="BD22" i="2"/>
  <c r="BE22" i="2"/>
  <c r="BF22" i="2"/>
  <c r="U23" i="2"/>
  <c r="V23" i="2"/>
  <c r="W23" i="2"/>
  <c r="X23" i="2"/>
  <c r="Y23" i="2"/>
  <c r="AY23" i="2"/>
  <c r="AZ23" i="2"/>
  <c r="BA23" i="2"/>
  <c r="BB23" i="2"/>
  <c r="BC23" i="2"/>
  <c r="BD23" i="2"/>
  <c r="BE23" i="2"/>
  <c r="BF23" i="2"/>
  <c r="U24" i="2"/>
  <c r="V24" i="2"/>
  <c r="W24" i="2"/>
  <c r="X24" i="2"/>
  <c r="Y24" i="2"/>
  <c r="AY24" i="2"/>
  <c r="AZ24" i="2"/>
  <c r="BA24" i="2"/>
  <c r="BB24" i="2"/>
  <c r="BC24" i="2"/>
  <c r="BD24" i="2"/>
  <c r="BE24" i="2"/>
  <c r="BF24" i="2"/>
  <c r="U25" i="2"/>
  <c r="V25" i="2"/>
  <c r="W25" i="2"/>
  <c r="X25" i="2"/>
  <c r="Y25" i="2"/>
  <c r="AY25" i="2"/>
  <c r="AZ25" i="2"/>
  <c r="BA25" i="2"/>
  <c r="BB25" i="2"/>
  <c r="BC25" i="2"/>
  <c r="BD25" i="2"/>
  <c r="BE25" i="2"/>
  <c r="BF25" i="2"/>
  <c r="U26" i="2"/>
  <c r="V26" i="2"/>
  <c r="W26" i="2"/>
  <c r="X26" i="2"/>
  <c r="Y26" i="2"/>
  <c r="AY26" i="2"/>
  <c r="AZ26" i="2"/>
  <c r="BA26" i="2"/>
  <c r="BB26" i="2"/>
  <c r="BC26" i="2"/>
  <c r="BD26" i="2"/>
  <c r="BE26" i="2"/>
  <c r="BF26" i="2"/>
  <c r="U27" i="2"/>
  <c r="V27" i="2"/>
  <c r="W27" i="2"/>
  <c r="X27" i="2"/>
  <c r="Y27" i="2"/>
  <c r="AY27" i="2"/>
  <c r="AZ27" i="2"/>
  <c r="BA27" i="2"/>
  <c r="BB27" i="2"/>
  <c r="BC27" i="2"/>
  <c r="BD27" i="2"/>
  <c r="BE27" i="2"/>
  <c r="BF27" i="2"/>
  <c r="U28" i="2"/>
  <c r="V28" i="2"/>
  <c r="W28" i="2"/>
  <c r="X28" i="2"/>
  <c r="Y28" i="2"/>
  <c r="AY28" i="2"/>
  <c r="AZ28" i="2"/>
  <c r="BA28" i="2"/>
  <c r="BB28" i="2"/>
  <c r="BC28" i="2"/>
  <c r="BD28" i="2"/>
  <c r="BE28" i="2"/>
  <c r="BF28" i="2"/>
  <c r="U29" i="2"/>
  <c r="V29" i="2"/>
  <c r="W29" i="2"/>
  <c r="X29" i="2"/>
  <c r="Y29" i="2"/>
  <c r="AY29" i="2"/>
  <c r="AZ29" i="2"/>
  <c r="BA29" i="2"/>
  <c r="BB29" i="2"/>
  <c r="BC29" i="2"/>
  <c r="BD29" i="2"/>
  <c r="BE29" i="2"/>
  <c r="BF29" i="2"/>
  <c r="U30" i="2"/>
  <c r="V30" i="2"/>
  <c r="W30" i="2"/>
  <c r="X30" i="2"/>
  <c r="Y30" i="2"/>
  <c r="AY30" i="2"/>
  <c r="AZ30" i="2"/>
  <c r="BA30" i="2"/>
  <c r="BB30" i="2"/>
  <c r="BC30" i="2"/>
  <c r="BD30" i="2"/>
  <c r="BE30" i="2"/>
  <c r="BF30" i="2"/>
  <c r="U31" i="2"/>
  <c r="V31" i="2"/>
  <c r="W31" i="2"/>
  <c r="X31" i="2"/>
  <c r="Y31" i="2"/>
  <c r="AY31" i="2"/>
  <c r="AZ31" i="2"/>
  <c r="BA31" i="2"/>
  <c r="BB31" i="2"/>
  <c r="BC31" i="2"/>
  <c r="BD31" i="2"/>
  <c r="BE31" i="2"/>
  <c r="BF31" i="2"/>
  <c r="U32" i="2"/>
  <c r="V32" i="2"/>
  <c r="W32" i="2"/>
  <c r="X32" i="2"/>
  <c r="Y32" i="2"/>
  <c r="AY32" i="2"/>
  <c r="AZ32" i="2"/>
  <c r="BA32" i="2"/>
  <c r="BB32" i="2"/>
  <c r="BC32" i="2"/>
  <c r="BD32" i="2"/>
  <c r="BE32" i="2"/>
  <c r="BF32" i="2"/>
  <c r="U33" i="2"/>
  <c r="V33" i="2"/>
  <c r="W33" i="2"/>
  <c r="X33" i="2"/>
  <c r="Y33" i="2"/>
  <c r="AY33" i="2"/>
  <c r="AZ33" i="2"/>
  <c r="BA33" i="2"/>
  <c r="BB33" i="2"/>
  <c r="BC33" i="2"/>
  <c r="BD33" i="2"/>
  <c r="BE33" i="2"/>
  <c r="BF33" i="2"/>
  <c r="U34" i="2"/>
  <c r="V34" i="2"/>
  <c r="W34" i="2"/>
  <c r="X34" i="2"/>
  <c r="Y34" i="2"/>
  <c r="AY34" i="2"/>
  <c r="AZ34" i="2"/>
  <c r="BA34" i="2"/>
  <c r="BB34" i="2"/>
  <c r="BC34" i="2"/>
  <c r="BD34" i="2"/>
  <c r="BE34" i="2"/>
  <c r="BF34" i="2"/>
  <c r="U35" i="2"/>
  <c r="V35" i="2"/>
  <c r="W35" i="2"/>
  <c r="X35" i="2"/>
  <c r="Y35" i="2"/>
  <c r="AY35" i="2"/>
  <c r="AZ35" i="2"/>
  <c r="BA35" i="2"/>
  <c r="BB35" i="2"/>
  <c r="BC35" i="2"/>
  <c r="BD35" i="2"/>
  <c r="BE35" i="2"/>
  <c r="BF35" i="2"/>
  <c r="U36" i="2"/>
  <c r="V36" i="2"/>
  <c r="W36" i="2"/>
  <c r="X36" i="2"/>
  <c r="Y36" i="2"/>
  <c r="AY36" i="2"/>
  <c r="AZ36" i="2"/>
  <c r="BA36" i="2"/>
  <c r="BB36" i="2"/>
  <c r="BC36" i="2"/>
  <c r="BD36" i="2"/>
  <c r="BE36" i="2"/>
  <c r="BF36" i="2"/>
  <c r="U37" i="2"/>
  <c r="V37" i="2"/>
  <c r="W37" i="2"/>
  <c r="X37" i="2"/>
  <c r="Y37" i="2"/>
  <c r="AY37" i="2"/>
  <c r="AZ37" i="2"/>
  <c r="BA37" i="2"/>
  <c r="BB37" i="2"/>
  <c r="BC37" i="2"/>
  <c r="BD37" i="2"/>
  <c r="BE37" i="2"/>
  <c r="BF37" i="2"/>
  <c r="U38" i="2"/>
  <c r="V38" i="2"/>
  <c r="W38" i="2"/>
  <c r="X38" i="2"/>
  <c r="Y38" i="2"/>
  <c r="AY38" i="2"/>
  <c r="AZ38" i="2"/>
  <c r="BA38" i="2"/>
  <c r="BB38" i="2"/>
  <c r="BC38" i="2"/>
  <c r="BD38" i="2"/>
  <c r="BE38" i="2"/>
  <c r="BF38" i="2"/>
  <c r="U39" i="2"/>
  <c r="V39" i="2"/>
  <c r="W39" i="2"/>
  <c r="X39" i="2"/>
  <c r="Y39" i="2"/>
  <c r="AY39" i="2"/>
  <c r="AZ39" i="2"/>
  <c r="BA39" i="2"/>
  <c r="BB39" i="2"/>
  <c r="BC39" i="2"/>
  <c r="BD39" i="2"/>
  <c r="BE39" i="2"/>
  <c r="BF39" i="2"/>
  <c r="U40" i="2"/>
  <c r="V40" i="2"/>
  <c r="W40" i="2"/>
  <c r="X40" i="2"/>
  <c r="Y40" i="2"/>
  <c r="AY40" i="2"/>
  <c r="AZ40" i="2"/>
  <c r="BA40" i="2"/>
  <c r="BB40" i="2"/>
  <c r="BC40" i="2"/>
  <c r="BD40" i="2"/>
  <c r="BE40" i="2"/>
  <c r="BF40" i="2"/>
  <c r="U41" i="2"/>
  <c r="V41" i="2"/>
  <c r="W41" i="2"/>
  <c r="X41" i="2"/>
  <c r="Y41" i="2"/>
  <c r="AY41" i="2"/>
  <c r="AZ41" i="2"/>
  <c r="BA41" i="2"/>
  <c r="BB41" i="2"/>
  <c r="BC41" i="2"/>
  <c r="BD41" i="2"/>
  <c r="BE41" i="2"/>
  <c r="BF41" i="2"/>
  <c r="U42" i="2"/>
  <c r="V42" i="2"/>
  <c r="W42" i="2"/>
  <c r="X42" i="2"/>
  <c r="Y42" i="2"/>
  <c r="AY42" i="2"/>
  <c r="AZ42" i="2"/>
  <c r="BA42" i="2"/>
  <c r="BB42" i="2"/>
  <c r="BC42" i="2"/>
  <c r="BD42" i="2"/>
  <c r="BE42" i="2"/>
  <c r="BF42" i="2"/>
  <c r="U43" i="2"/>
  <c r="V43" i="2"/>
  <c r="W43" i="2"/>
  <c r="X43" i="2"/>
  <c r="Y43" i="2"/>
  <c r="AY43" i="2"/>
  <c r="AZ43" i="2"/>
  <c r="BA43" i="2"/>
  <c r="BB43" i="2"/>
  <c r="BC43" i="2"/>
  <c r="BD43" i="2"/>
  <c r="BE43" i="2"/>
  <c r="BF43" i="2"/>
  <c r="U44" i="2"/>
  <c r="V44" i="2"/>
  <c r="W44" i="2"/>
  <c r="X44" i="2"/>
  <c r="Y44" i="2"/>
  <c r="AY44" i="2"/>
  <c r="AZ44" i="2"/>
  <c r="BA44" i="2"/>
  <c r="BB44" i="2"/>
  <c r="BC44" i="2"/>
  <c r="BD44" i="2"/>
  <c r="BE44" i="2"/>
  <c r="BF44" i="2"/>
  <c r="U45" i="2"/>
  <c r="V45" i="2"/>
  <c r="W45" i="2"/>
  <c r="X45" i="2"/>
  <c r="Y45" i="2"/>
  <c r="AY45" i="2"/>
  <c r="AZ45" i="2"/>
  <c r="BA45" i="2"/>
  <c r="BB45" i="2"/>
  <c r="BC45" i="2"/>
  <c r="BD45" i="2"/>
  <c r="BE45" i="2"/>
  <c r="BF45" i="2"/>
  <c r="U46" i="2"/>
  <c r="V46" i="2"/>
  <c r="W46" i="2"/>
  <c r="X46" i="2"/>
  <c r="Y46" i="2"/>
  <c r="AY46" i="2"/>
  <c r="AZ46" i="2"/>
  <c r="BA46" i="2"/>
  <c r="BB46" i="2"/>
  <c r="BC46" i="2"/>
  <c r="BD46" i="2"/>
  <c r="BE46" i="2"/>
  <c r="BF46" i="2"/>
  <c r="U47" i="2"/>
  <c r="V47" i="2"/>
  <c r="W47" i="2"/>
  <c r="X47" i="2"/>
  <c r="Y47" i="2"/>
  <c r="AY47" i="2"/>
  <c r="AZ47" i="2"/>
  <c r="BA47" i="2"/>
  <c r="BB47" i="2"/>
  <c r="BC47" i="2"/>
  <c r="BD47" i="2"/>
  <c r="BE47" i="2"/>
  <c r="BF47" i="2"/>
  <c r="U48" i="2"/>
  <c r="V48" i="2"/>
  <c r="W48" i="2"/>
  <c r="X48" i="2"/>
  <c r="Y48" i="2"/>
  <c r="AY48" i="2"/>
  <c r="AZ48" i="2"/>
  <c r="BA48" i="2"/>
  <c r="BB48" i="2"/>
  <c r="BC48" i="2"/>
  <c r="BD48" i="2"/>
  <c r="BE48" i="2"/>
  <c r="BF48" i="2"/>
  <c r="U49" i="2"/>
  <c r="V49" i="2"/>
  <c r="W49" i="2"/>
  <c r="X49" i="2"/>
  <c r="Y49" i="2"/>
  <c r="AY49" i="2"/>
  <c r="AZ49" i="2"/>
  <c r="BA49" i="2"/>
  <c r="BB49" i="2"/>
  <c r="BC49" i="2"/>
  <c r="BD49" i="2"/>
  <c r="BE49" i="2"/>
  <c r="BF49" i="2"/>
  <c r="U50" i="2"/>
  <c r="V50" i="2"/>
  <c r="W50" i="2"/>
  <c r="X50" i="2"/>
  <c r="Y50" i="2"/>
  <c r="AY50" i="2"/>
  <c r="AZ50" i="2"/>
  <c r="BA50" i="2"/>
  <c r="BB50" i="2"/>
  <c r="BC50" i="2"/>
  <c r="BD50" i="2"/>
  <c r="BE50" i="2"/>
  <c r="BF50" i="2"/>
  <c r="U51" i="2"/>
  <c r="V51" i="2"/>
  <c r="W51" i="2"/>
  <c r="X51" i="2"/>
  <c r="Y51" i="2"/>
  <c r="AY51" i="2"/>
  <c r="AZ51" i="2"/>
  <c r="BA51" i="2"/>
  <c r="BB51" i="2"/>
  <c r="BC51" i="2"/>
  <c r="BD51" i="2"/>
  <c r="BE51" i="2"/>
  <c r="BF51" i="2"/>
  <c r="U52" i="2"/>
  <c r="V52" i="2"/>
  <c r="W52" i="2"/>
  <c r="X52" i="2"/>
  <c r="Y52" i="2"/>
  <c r="AY52" i="2"/>
  <c r="AZ52" i="2"/>
  <c r="BA52" i="2"/>
  <c r="BB52" i="2"/>
  <c r="BC52" i="2"/>
  <c r="BD52" i="2"/>
  <c r="BE52" i="2"/>
  <c r="BF52" i="2"/>
  <c r="U53" i="2"/>
  <c r="V53" i="2"/>
  <c r="W53" i="2"/>
  <c r="X53" i="2"/>
  <c r="Y53" i="2"/>
  <c r="AY53" i="2"/>
  <c r="AZ53" i="2"/>
  <c r="BA53" i="2"/>
  <c r="BB53" i="2"/>
  <c r="BC53" i="2"/>
  <c r="BD53" i="2"/>
  <c r="BE53" i="2"/>
  <c r="BF53" i="2"/>
  <c r="U54" i="2"/>
  <c r="V54" i="2"/>
  <c r="W54" i="2"/>
  <c r="X54" i="2"/>
  <c r="Y54" i="2"/>
  <c r="AY54" i="2"/>
  <c r="AZ54" i="2"/>
  <c r="BA54" i="2"/>
  <c r="BB54" i="2"/>
  <c r="BC54" i="2"/>
  <c r="BD54" i="2"/>
  <c r="BE54" i="2"/>
  <c r="BF54" i="2"/>
  <c r="U55" i="2"/>
  <c r="V55" i="2"/>
  <c r="W55" i="2"/>
  <c r="X55" i="2"/>
  <c r="Y55" i="2"/>
  <c r="AY55" i="2"/>
  <c r="AZ55" i="2"/>
  <c r="BA55" i="2"/>
  <c r="BB55" i="2"/>
  <c r="BC55" i="2"/>
  <c r="BD55" i="2"/>
  <c r="BE55" i="2"/>
  <c r="BF55" i="2"/>
  <c r="U56" i="2"/>
  <c r="V56" i="2"/>
  <c r="W56" i="2"/>
  <c r="X56" i="2"/>
  <c r="Y56" i="2"/>
  <c r="AY56" i="2"/>
  <c r="AZ56" i="2"/>
  <c r="BA56" i="2"/>
  <c r="BB56" i="2"/>
  <c r="BC56" i="2"/>
  <c r="BD56" i="2"/>
  <c r="BE56" i="2"/>
  <c r="BF56" i="2"/>
  <c r="U57" i="2"/>
  <c r="V57" i="2"/>
  <c r="W57" i="2"/>
  <c r="X57" i="2"/>
  <c r="Y57" i="2"/>
  <c r="AY57" i="2"/>
  <c r="AZ57" i="2"/>
  <c r="BA57" i="2"/>
  <c r="BB57" i="2"/>
  <c r="BC57" i="2"/>
  <c r="BD57" i="2"/>
  <c r="BE57" i="2"/>
  <c r="BF57" i="2"/>
  <c r="U58" i="2"/>
  <c r="V58" i="2"/>
  <c r="W58" i="2"/>
  <c r="X58" i="2"/>
  <c r="Y58" i="2"/>
  <c r="AY58" i="2"/>
  <c r="AZ58" i="2"/>
  <c r="BA58" i="2"/>
  <c r="BB58" i="2"/>
  <c r="BC58" i="2"/>
  <c r="BD58" i="2"/>
  <c r="BE58" i="2"/>
  <c r="BF58" i="2"/>
  <c r="U59" i="2"/>
  <c r="V59" i="2"/>
  <c r="W59" i="2"/>
  <c r="X59" i="2"/>
  <c r="Y59" i="2"/>
  <c r="AY59" i="2"/>
  <c r="AZ59" i="2"/>
  <c r="BA59" i="2"/>
  <c r="BB59" i="2"/>
  <c r="BC59" i="2"/>
  <c r="BD59" i="2"/>
  <c r="BE59" i="2"/>
  <c r="BF59" i="2"/>
  <c r="U60" i="2"/>
  <c r="V60" i="2"/>
  <c r="W60" i="2"/>
  <c r="X60" i="2"/>
  <c r="Y60" i="2"/>
  <c r="AY60" i="2"/>
  <c r="AZ60" i="2"/>
  <c r="BA60" i="2"/>
  <c r="BB60" i="2"/>
  <c r="BC60" i="2"/>
  <c r="BD60" i="2"/>
  <c r="BE60" i="2"/>
  <c r="BF60" i="2"/>
  <c r="U61" i="2"/>
  <c r="V61" i="2"/>
  <c r="W61" i="2"/>
  <c r="X61" i="2"/>
  <c r="Y61" i="2"/>
  <c r="AY61" i="2"/>
  <c r="AZ61" i="2"/>
  <c r="BA61" i="2"/>
  <c r="BB61" i="2"/>
  <c r="BC61" i="2"/>
  <c r="BD61" i="2"/>
  <c r="BE61" i="2"/>
  <c r="BF61" i="2"/>
  <c r="U62" i="2"/>
  <c r="V62" i="2"/>
  <c r="W62" i="2"/>
  <c r="X62" i="2"/>
  <c r="Y62" i="2"/>
  <c r="AY62" i="2"/>
  <c r="AZ62" i="2"/>
  <c r="BA62" i="2"/>
  <c r="BB62" i="2"/>
  <c r="BC62" i="2"/>
  <c r="BD62" i="2"/>
  <c r="BE62" i="2"/>
  <c r="BF62" i="2"/>
  <c r="U63" i="2"/>
  <c r="V63" i="2"/>
  <c r="W63" i="2"/>
  <c r="X63" i="2"/>
  <c r="Y63" i="2"/>
  <c r="AY63" i="2"/>
  <c r="AZ63" i="2"/>
  <c r="BA63" i="2"/>
  <c r="BB63" i="2"/>
  <c r="BC63" i="2"/>
  <c r="BD63" i="2"/>
  <c r="BE63" i="2"/>
  <c r="BF63" i="2"/>
  <c r="U64" i="2"/>
  <c r="V64" i="2"/>
  <c r="W64" i="2"/>
  <c r="X64" i="2"/>
  <c r="Y64" i="2"/>
  <c r="AY64" i="2"/>
  <c r="AZ64" i="2"/>
  <c r="BA64" i="2"/>
  <c r="BB64" i="2"/>
  <c r="BC64" i="2"/>
  <c r="BD64" i="2"/>
  <c r="BE64" i="2"/>
  <c r="BF64" i="2"/>
  <c r="U65" i="2"/>
  <c r="V65" i="2"/>
  <c r="W65" i="2"/>
  <c r="X65" i="2"/>
  <c r="Y65" i="2"/>
  <c r="AY65" i="2"/>
  <c r="AZ65" i="2"/>
  <c r="BA65" i="2"/>
  <c r="BB65" i="2"/>
  <c r="BC65" i="2"/>
  <c r="BD65" i="2"/>
  <c r="BE65" i="2"/>
  <c r="BF65" i="2"/>
  <c r="U66" i="2"/>
  <c r="V66" i="2"/>
  <c r="W66" i="2"/>
  <c r="X66" i="2"/>
  <c r="Y66" i="2"/>
  <c r="AY66" i="2"/>
  <c r="AZ66" i="2"/>
  <c r="BA66" i="2"/>
  <c r="BB66" i="2"/>
  <c r="BC66" i="2"/>
  <c r="BD66" i="2"/>
  <c r="BE66" i="2"/>
  <c r="BF66" i="2"/>
  <c r="U67" i="2"/>
  <c r="V67" i="2"/>
  <c r="W67" i="2"/>
  <c r="X67" i="2"/>
  <c r="Y67" i="2"/>
  <c r="AY67" i="2"/>
  <c r="AZ67" i="2"/>
  <c r="BA67" i="2"/>
  <c r="BB67" i="2"/>
  <c r="BC67" i="2"/>
  <c r="BD67" i="2"/>
  <c r="BE67" i="2"/>
  <c r="BF67" i="2"/>
  <c r="U68" i="2"/>
  <c r="V68" i="2"/>
  <c r="W68" i="2"/>
  <c r="X68" i="2"/>
  <c r="Y68" i="2"/>
  <c r="AY68" i="2"/>
  <c r="AZ68" i="2"/>
  <c r="BA68" i="2"/>
  <c r="BB68" i="2"/>
  <c r="BC68" i="2"/>
  <c r="BD68" i="2"/>
  <c r="BE68" i="2"/>
  <c r="BF68" i="2"/>
  <c r="U69" i="2"/>
  <c r="V69" i="2"/>
  <c r="W69" i="2"/>
  <c r="X69" i="2"/>
  <c r="Y69" i="2"/>
  <c r="AY69" i="2"/>
  <c r="AZ69" i="2"/>
  <c r="BA69" i="2"/>
  <c r="BB69" i="2"/>
  <c r="BC69" i="2"/>
  <c r="BD69" i="2"/>
  <c r="BE69" i="2"/>
  <c r="BF69" i="2"/>
  <c r="U70" i="2"/>
  <c r="V70" i="2"/>
  <c r="W70" i="2"/>
  <c r="X70" i="2"/>
  <c r="Y70" i="2"/>
  <c r="AY70" i="2"/>
  <c r="AZ70" i="2"/>
  <c r="BA70" i="2"/>
  <c r="BB70" i="2"/>
  <c r="BC70" i="2"/>
  <c r="BD70" i="2"/>
  <c r="BE70" i="2"/>
  <c r="BF70" i="2"/>
  <c r="U71" i="2"/>
  <c r="V71" i="2"/>
  <c r="W71" i="2"/>
  <c r="X71" i="2"/>
  <c r="Y71" i="2"/>
  <c r="AY71" i="2"/>
  <c r="AZ71" i="2"/>
  <c r="BA71" i="2"/>
  <c r="BB71" i="2"/>
  <c r="BC71" i="2"/>
  <c r="BD71" i="2"/>
  <c r="BE71" i="2"/>
  <c r="BF71" i="2"/>
  <c r="U72" i="2"/>
  <c r="V72" i="2"/>
  <c r="W72" i="2"/>
  <c r="X72" i="2"/>
  <c r="Y72" i="2"/>
  <c r="AY72" i="2"/>
  <c r="AZ72" i="2"/>
  <c r="BA72" i="2"/>
  <c r="BB72" i="2"/>
  <c r="BC72" i="2"/>
  <c r="BD72" i="2"/>
  <c r="BE72" i="2"/>
  <c r="BF72" i="2"/>
  <c r="U73" i="2"/>
  <c r="V73" i="2"/>
  <c r="W73" i="2"/>
  <c r="X73" i="2"/>
  <c r="Y73" i="2"/>
  <c r="AY73" i="2"/>
  <c r="AZ73" i="2"/>
  <c r="BA73" i="2"/>
  <c r="BB73" i="2"/>
  <c r="BC73" i="2"/>
  <c r="BD73" i="2"/>
  <c r="BE73" i="2"/>
  <c r="BF73" i="2"/>
  <c r="U74" i="2"/>
  <c r="V74" i="2"/>
  <c r="W74" i="2"/>
  <c r="X74" i="2"/>
  <c r="Y74" i="2"/>
  <c r="AY74" i="2"/>
  <c r="AZ74" i="2"/>
  <c r="BA74" i="2"/>
  <c r="BB74" i="2"/>
  <c r="BC74" i="2"/>
  <c r="BD74" i="2"/>
  <c r="BE74" i="2"/>
  <c r="BF74" i="2"/>
  <c r="U75" i="2"/>
  <c r="V75" i="2"/>
  <c r="W75" i="2"/>
  <c r="X75" i="2"/>
  <c r="Y75" i="2"/>
  <c r="AY75" i="2"/>
  <c r="AZ75" i="2"/>
  <c r="BA75" i="2"/>
  <c r="BB75" i="2"/>
  <c r="BC75" i="2"/>
  <c r="BD75" i="2"/>
  <c r="BE75" i="2"/>
  <c r="BF75" i="2"/>
  <c r="U76" i="2"/>
  <c r="V76" i="2"/>
  <c r="W76" i="2"/>
  <c r="X76" i="2"/>
  <c r="Y76" i="2"/>
  <c r="AY76" i="2"/>
  <c r="AZ76" i="2"/>
  <c r="BA76" i="2"/>
  <c r="BB76" i="2"/>
  <c r="BC76" i="2"/>
  <c r="BD76" i="2"/>
  <c r="BE76" i="2"/>
  <c r="BF76" i="2"/>
  <c r="U77" i="2"/>
  <c r="V77" i="2"/>
  <c r="W77" i="2"/>
  <c r="X77" i="2"/>
  <c r="Y77" i="2"/>
  <c r="AY77" i="2"/>
  <c r="AZ77" i="2"/>
  <c r="BA77" i="2"/>
  <c r="BB77" i="2"/>
  <c r="BC77" i="2"/>
  <c r="BD77" i="2"/>
  <c r="BE77" i="2"/>
  <c r="BF77" i="2"/>
  <c r="U78" i="2"/>
  <c r="V78" i="2"/>
  <c r="W78" i="2"/>
  <c r="X78" i="2"/>
  <c r="Y78" i="2"/>
  <c r="AY78" i="2"/>
  <c r="AZ78" i="2"/>
  <c r="BA78" i="2"/>
  <c r="BB78" i="2"/>
  <c r="BC78" i="2"/>
  <c r="BD78" i="2"/>
  <c r="BE78" i="2"/>
  <c r="BF78" i="2"/>
  <c r="U79" i="2"/>
  <c r="V79" i="2"/>
  <c r="W79" i="2"/>
  <c r="X79" i="2"/>
  <c r="Y79" i="2"/>
  <c r="AY79" i="2"/>
  <c r="AZ79" i="2"/>
  <c r="BA79" i="2"/>
  <c r="BB79" i="2"/>
  <c r="BC79" i="2"/>
  <c r="BD79" i="2"/>
  <c r="BE79" i="2"/>
  <c r="BF79" i="2"/>
  <c r="U80" i="2"/>
  <c r="V80" i="2"/>
  <c r="W80" i="2"/>
  <c r="X80" i="2"/>
  <c r="Y80" i="2"/>
  <c r="AY80" i="2"/>
  <c r="AZ80" i="2"/>
  <c r="BA80" i="2"/>
  <c r="BB80" i="2"/>
  <c r="BC80" i="2"/>
  <c r="BD80" i="2"/>
  <c r="BE80" i="2"/>
  <c r="BF80" i="2"/>
  <c r="R83" i="2"/>
  <c r="AP83" i="2"/>
  <c r="AW83" i="2"/>
  <c r="BC83" i="2"/>
  <c r="BD83" i="2"/>
  <c r="BE83" i="2"/>
  <c r="G88" i="2"/>
  <c r="H88" i="2"/>
  <c r="I88" i="2"/>
  <c r="J88" i="2"/>
  <c r="K88" i="2"/>
  <c r="Z88" i="2"/>
  <c r="AA88" i="2"/>
  <c r="AB88" i="2"/>
  <c r="AC88" i="2"/>
  <c r="AD88" i="2"/>
  <c r="AZ88" i="2"/>
  <c r="BA88" i="2"/>
  <c r="G89" i="2"/>
  <c r="H89" i="2"/>
  <c r="I89" i="2"/>
  <c r="J89" i="2"/>
  <c r="K89" i="2"/>
  <c r="Z89" i="2"/>
  <c r="AA89" i="2"/>
  <c r="AB89" i="2"/>
  <c r="AC89" i="2"/>
  <c r="AD89" i="2"/>
  <c r="AZ89" i="2"/>
  <c r="BA89" i="2"/>
  <c r="G90" i="2"/>
  <c r="H90" i="2"/>
  <c r="I90" i="2"/>
  <c r="J90" i="2"/>
  <c r="K90" i="2"/>
  <c r="Z90" i="2"/>
  <c r="AA90" i="2"/>
  <c r="AB90" i="2"/>
  <c r="AC90" i="2"/>
  <c r="AD90" i="2"/>
  <c r="AZ90" i="2"/>
  <c r="BA90" i="2"/>
  <c r="G91" i="2"/>
  <c r="H91" i="2"/>
  <c r="I91" i="2"/>
  <c r="J91" i="2"/>
  <c r="K91" i="2"/>
  <c r="Z91" i="2"/>
  <c r="AA91" i="2"/>
  <c r="AB91" i="2"/>
  <c r="AC91" i="2"/>
  <c r="AD91" i="2"/>
  <c r="AZ91" i="2"/>
  <c r="BA91" i="2"/>
  <c r="G92" i="2"/>
  <c r="H92" i="2"/>
  <c r="I92" i="2"/>
  <c r="J92" i="2"/>
  <c r="K92" i="2"/>
  <c r="Z92" i="2"/>
  <c r="AA92" i="2"/>
  <c r="AB92" i="2"/>
  <c r="AC92" i="2"/>
  <c r="AD92" i="2"/>
  <c r="AZ92" i="2"/>
  <c r="BA92" i="2"/>
  <c r="G93" i="2"/>
  <c r="H93" i="2"/>
  <c r="I93" i="2"/>
  <c r="J93" i="2"/>
  <c r="K93" i="2"/>
  <c r="Z93" i="2"/>
  <c r="AA93" i="2"/>
  <c r="AB93" i="2"/>
  <c r="AC93" i="2"/>
  <c r="AD93" i="2"/>
  <c r="AZ93" i="2"/>
  <c r="BA93" i="2"/>
  <c r="G94" i="2"/>
  <c r="H94" i="2"/>
  <c r="I94" i="2"/>
  <c r="J94" i="2"/>
  <c r="K94" i="2"/>
  <c r="M94" i="2"/>
  <c r="N94" i="2"/>
  <c r="O94" i="2"/>
  <c r="P94" i="2"/>
  <c r="Q94" i="2"/>
  <c r="Z94" i="2"/>
  <c r="AA94" i="2"/>
  <c r="AB94" i="2"/>
  <c r="AC94" i="2"/>
  <c r="AD94" i="2"/>
  <c r="AF94" i="2"/>
  <c r="AG94" i="2"/>
  <c r="AH94" i="2"/>
  <c r="AI94" i="2"/>
  <c r="AJ94" i="2"/>
  <c r="AK94" i="2"/>
  <c r="AL94" i="2"/>
  <c r="AM94" i="2"/>
  <c r="AN94" i="2"/>
  <c r="AO94" i="2"/>
  <c r="AZ94" i="2"/>
  <c r="BA94" i="2"/>
  <c r="G95" i="2"/>
  <c r="H95" i="2"/>
  <c r="I95" i="2"/>
  <c r="J95" i="2"/>
  <c r="K95" i="2"/>
  <c r="M95" i="2"/>
  <c r="N95" i="2"/>
  <c r="O95" i="2"/>
  <c r="P95" i="2"/>
  <c r="Q95" i="2"/>
  <c r="Z95" i="2"/>
  <c r="AA95" i="2"/>
  <c r="AB95" i="2"/>
  <c r="AC95" i="2"/>
  <c r="AD95" i="2"/>
  <c r="AF95" i="2"/>
  <c r="AG95" i="2"/>
  <c r="AH95" i="2"/>
  <c r="AI95" i="2"/>
  <c r="AJ95" i="2"/>
  <c r="AK95" i="2"/>
  <c r="AL95" i="2"/>
  <c r="AM95" i="2"/>
  <c r="AN95" i="2"/>
  <c r="AO95" i="2"/>
  <c r="AZ95" i="2"/>
  <c r="G96" i="2"/>
  <c r="H96" i="2"/>
  <c r="I96" i="2"/>
  <c r="J96" i="2"/>
  <c r="K96" i="2"/>
  <c r="M96" i="2"/>
  <c r="N96" i="2"/>
  <c r="O96" i="2"/>
  <c r="P96" i="2"/>
  <c r="Q96" i="2"/>
  <c r="Z96" i="2"/>
  <c r="AA96" i="2"/>
  <c r="AB96" i="2"/>
  <c r="AC96" i="2"/>
  <c r="AD96" i="2"/>
  <c r="AF96" i="2"/>
  <c r="AG96" i="2"/>
  <c r="AH96" i="2"/>
  <c r="AI96" i="2"/>
  <c r="AJ96" i="2"/>
  <c r="AK96" i="2"/>
  <c r="AL96" i="2"/>
  <c r="AM96" i="2"/>
  <c r="AN96" i="2"/>
  <c r="AO96" i="2"/>
  <c r="G97" i="2"/>
  <c r="H97" i="2"/>
  <c r="I97" i="2"/>
  <c r="J97" i="2"/>
  <c r="K97" i="2"/>
  <c r="M97" i="2"/>
  <c r="N97" i="2"/>
  <c r="O97" i="2"/>
  <c r="P97" i="2"/>
  <c r="Q97" i="2"/>
  <c r="Z97" i="2"/>
  <c r="AA97" i="2"/>
  <c r="AB97" i="2"/>
  <c r="AC97" i="2"/>
  <c r="AD97" i="2"/>
  <c r="AF97" i="2"/>
  <c r="AG97" i="2"/>
  <c r="AH97" i="2"/>
  <c r="AI97" i="2"/>
  <c r="AJ97" i="2"/>
  <c r="AK97" i="2"/>
  <c r="AL97" i="2"/>
  <c r="AM97" i="2"/>
  <c r="AN97" i="2"/>
  <c r="AO97" i="2"/>
  <c r="G98" i="2"/>
  <c r="H98" i="2"/>
  <c r="I98" i="2"/>
  <c r="J98" i="2"/>
  <c r="K98" i="2"/>
  <c r="M98" i="2"/>
  <c r="N98" i="2"/>
  <c r="O98" i="2"/>
  <c r="P98" i="2"/>
  <c r="Q98" i="2"/>
  <c r="Z98" i="2"/>
  <c r="AA98" i="2"/>
  <c r="AB98" i="2"/>
  <c r="AC98" i="2"/>
  <c r="AD98" i="2"/>
  <c r="AF98" i="2"/>
  <c r="AG98" i="2"/>
  <c r="AH98" i="2"/>
  <c r="AI98" i="2"/>
  <c r="AJ98" i="2"/>
  <c r="AK98" i="2"/>
  <c r="AL98" i="2"/>
  <c r="AM98" i="2"/>
  <c r="AN98" i="2"/>
  <c r="AO98" i="2"/>
  <c r="G99" i="2"/>
  <c r="H99" i="2"/>
  <c r="I99" i="2"/>
  <c r="J99" i="2"/>
  <c r="K99" i="2"/>
  <c r="M99" i="2"/>
  <c r="N99" i="2"/>
  <c r="O99" i="2"/>
  <c r="P99" i="2"/>
  <c r="Q99" i="2"/>
  <c r="Z99" i="2"/>
  <c r="AA99" i="2"/>
  <c r="AB99" i="2"/>
  <c r="AC99" i="2"/>
  <c r="AD99" i="2"/>
  <c r="AF99" i="2"/>
  <c r="AG99" i="2"/>
  <c r="AH99" i="2"/>
  <c r="AI99" i="2"/>
  <c r="AJ99" i="2"/>
  <c r="AK99" i="2"/>
  <c r="AL99" i="2"/>
  <c r="AM99" i="2"/>
  <c r="AN99" i="2"/>
  <c r="AO99" i="2"/>
  <c r="AZ103" i="2"/>
  <c r="AZ104" i="2"/>
  <c r="AZ105" i="2"/>
  <c r="AZ106" i="2"/>
  <c r="AZ107" i="2"/>
  <c r="AZ108" i="2"/>
  <c r="AY125" i="2"/>
  <c r="AZ125" i="2"/>
  <c r="BA125" i="2"/>
  <c r="BB125" i="2"/>
  <c r="BC125" i="2"/>
  <c r="BD125" i="2"/>
  <c r="BE125" i="2"/>
  <c r="BF125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X133" i="2"/>
  <c r="AY133" i="2"/>
  <c r="BA133" i="2"/>
  <c r="BC133" i="2"/>
  <c r="BD133" i="2"/>
  <c r="BE133" i="2"/>
  <c r="BF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X134" i="2"/>
  <c r="AY134" i="2"/>
  <c r="AZ134" i="2"/>
  <c r="BA134" i="2"/>
  <c r="BB134" i="2"/>
  <c r="BC134" i="2"/>
  <c r="BD134" i="2"/>
  <c r="BE134" i="2"/>
  <c r="BF134" i="2"/>
  <c r="U135" i="2"/>
  <c r="V135" i="2"/>
  <c r="W135" i="2"/>
  <c r="AY135" i="2"/>
  <c r="AZ135" i="2"/>
  <c r="BA135" i="2"/>
  <c r="BB135" i="2"/>
  <c r="BC135" i="2"/>
  <c r="BD135" i="2"/>
  <c r="BE135" i="2"/>
  <c r="BF135" i="2"/>
  <c r="U136" i="2"/>
  <c r="V136" i="2"/>
  <c r="W136" i="2"/>
  <c r="AY136" i="2"/>
  <c r="AZ136" i="2"/>
  <c r="BA136" i="2"/>
  <c r="BB136" i="2"/>
  <c r="BC136" i="2"/>
  <c r="BD136" i="2"/>
  <c r="BE136" i="2"/>
  <c r="BF136" i="2"/>
  <c r="U4" i="3"/>
  <c r="V4" i="3"/>
  <c r="W4" i="3"/>
  <c r="X4" i="3"/>
  <c r="Y4" i="3"/>
  <c r="AY4" i="3"/>
  <c r="AZ4" i="3"/>
  <c r="BA4" i="3"/>
  <c r="BB4" i="3"/>
  <c r="BC4" i="3"/>
  <c r="BD4" i="3"/>
  <c r="BE4" i="3"/>
  <c r="BF4" i="3"/>
  <c r="U5" i="3"/>
  <c r="V5" i="3"/>
  <c r="W5" i="3"/>
  <c r="X5" i="3"/>
  <c r="Y5" i="3"/>
  <c r="AY5" i="3"/>
  <c r="AZ5" i="3"/>
  <c r="BA5" i="3"/>
  <c r="BB5" i="3"/>
  <c r="BC5" i="3"/>
  <c r="BD5" i="3"/>
  <c r="BE5" i="3"/>
  <c r="BF5" i="3"/>
  <c r="U6" i="3"/>
  <c r="V6" i="3"/>
  <c r="W6" i="3"/>
  <c r="X6" i="3"/>
  <c r="Y6" i="3"/>
  <c r="AY6" i="3"/>
  <c r="AZ6" i="3"/>
  <c r="BA6" i="3"/>
  <c r="BB6" i="3"/>
  <c r="BC6" i="3"/>
  <c r="BD6" i="3"/>
  <c r="BE6" i="3"/>
  <c r="BF6" i="3"/>
  <c r="U7" i="3"/>
  <c r="V7" i="3"/>
  <c r="W7" i="3"/>
  <c r="X7" i="3"/>
  <c r="Y7" i="3"/>
  <c r="AY7" i="3"/>
  <c r="AZ7" i="3"/>
  <c r="BA7" i="3"/>
  <c r="BB7" i="3"/>
  <c r="BC7" i="3"/>
  <c r="BD7" i="3"/>
  <c r="BE7" i="3"/>
  <c r="BF7" i="3"/>
  <c r="U8" i="3"/>
  <c r="V8" i="3"/>
  <c r="W8" i="3"/>
  <c r="X8" i="3"/>
  <c r="Y8" i="3"/>
  <c r="AY8" i="3"/>
  <c r="AZ8" i="3"/>
  <c r="BA8" i="3"/>
  <c r="BB8" i="3"/>
  <c r="BC8" i="3"/>
  <c r="BD8" i="3"/>
  <c r="BE8" i="3"/>
  <c r="BF8" i="3"/>
  <c r="U9" i="3"/>
  <c r="V9" i="3"/>
  <c r="W9" i="3"/>
  <c r="X9" i="3"/>
  <c r="Y9" i="3"/>
  <c r="AY9" i="3"/>
  <c r="AZ9" i="3"/>
  <c r="BA9" i="3"/>
  <c r="BB9" i="3"/>
  <c r="BC9" i="3"/>
  <c r="BD9" i="3"/>
  <c r="BE9" i="3"/>
  <c r="BF9" i="3"/>
  <c r="U10" i="3"/>
  <c r="V10" i="3"/>
  <c r="W10" i="3"/>
  <c r="X10" i="3"/>
  <c r="Y10" i="3"/>
  <c r="AY10" i="3"/>
  <c r="AZ10" i="3"/>
  <c r="BA10" i="3"/>
  <c r="BB10" i="3"/>
  <c r="BC10" i="3"/>
  <c r="BD10" i="3"/>
  <c r="BE10" i="3"/>
  <c r="BF10" i="3"/>
  <c r="U11" i="3"/>
  <c r="V11" i="3"/>
  <c r="W11" i="3"/>
  <c r="X11" i="3"/>
  <c r="Y11" i="3"/>
  <c r="AY11" i="3"/>
  <c r="AZ11" i="3"/>
  <c r="BA11" i="3"/>
  <c r="BB11" i="3"/>
  <c r="BC11" i="3"/>
  <c r="BD11" i="3"/>
  <c r="BE11" i="3"/>
  <c r="BF11" i="3"/>
  <c r="U12" i="3"/>
  <c r="V12" i="3"/>
  <c r="W12" i="3"/>
  <c r="X12" i="3"/>
  <c r="Y12" i="3"/>
  <c r="AY12" i="3"/>
  <c r="AZ12" i="3"/>
  <c r="BA12" i="3"/>
  <c r="BB12" i="3"/>
  <c r="BC12" i="3"/>
  <c r="BD12" i="3"/>
  <c r="BE12" i="3"/>
  <c r="BF12" i="3"/>
  <c r="U13" i="3"/>
  <c r="V13" i="3"/>
  <c r="W13" i="3"/>
  <c r="X13" i="3"/>
  <c r="Y13" i="3"/>
  <c r="AY13" i="3"/>
  <c r="AZ13" i="3"/>
  <c r="BA13" i="3"/>
  <c r="BB13" i="3"/>
  <c r="BC13" i="3"/>
  <c r="BD13" i="3"/>
  <c r="BE13" i="3"/>
  <c r="BF13" i="3"/>
  <c r="U14" i="3"/>
  <c r="V14" i="3"/>
  <c r="W14" i="3"/>
  <c r="X14" i="3"/>
  <c r="Y14" i="3"/>
  <c r="AY14" i="3"/>
  <c r="AZ14" i="3"/>
  <c r="BA14" i="3"/>
  <c r="BB14" i="3"/>
  <c r="BC14" i="3"/>
  <c r="BD14" i="3"/>
  <c r="BE14" i="3"/>
  <c r="BF14" i="3"/>
  <c r="U15" i="3"/>
  <c r="V15" i="3"/>
  <c r="W15" i="3"/>
  <c r="X15" i="3"/>
  <c r="Y15" i="3"/>
  <c r="AY15" i="3"/>
  <c r="AZ15" i="3"/>
  <c r="BA15" i="3"/>
  <c r="BB15" i="3"/>
  <c r="BC15" i="3"/>
  <c r="BD15" i="3"/>
  <c r="BE15" i="3"/>
  <c r="BF15" i="3"/>
  <c r="U16" i="3"/>
  <c r="V16" i="3"/>
  <c r="W16" i="3"/>
  <c r="X16" i="3"/>
  <c r="Y16" i="3"/>
  <c r="AY16" i="3"/>
  <c r="AZ16" i="3"/>
  <c r="BA16" i="3"/>
  <c r="BB16" i="3"/>
  <c r="BC16" i="3"/>
  <c r="BD16" i="3"/>
  <c r="BE16" i="3"/>
  <c r="BF16" i="3"/>
  <c r="U17" i="3"/>
  <c r="V17" i="3"/>
  <c r="W17" i="3"/>
  <c r="X17" i="3"/>
  <c r="Y17" i="3"/>
  <c r="AY17" i="3"/>
  <c r="AZ17" i="3"/>
  <c r="BA17" i="3"/>
  <c r="BB17" i="3"/>
  <c r="BC17" i="3"/>
  <c r="BD17" i="3"/>
  <c r="BE17" i="3"/>
  <c r="BF17" i="3"/>
  <c r="U18" i="3"/>
  <c r="V18" i="3"/>
  <c r="W18" i="3"/>
  <c r="X18" i="3"/>
  <c r="Y18" i="3"/>
  <c r="AY18" i="3"/>
  <c r="AZ18" i="3"/>
  <c r="BA18" i="3"/>
  <c r="BB18" i="3"/>
  <c r="BC18" i="3"/>
  <c r="BD18" i="3"/>
  <c r="BE18" i="3"/>
  <c r="BF18" i="3"/>
  <c r="U19" i="3"/>
  <c r="V19" i="3"/>
  <c r="W19" i="3"/>
  <c r="X19" i="3"/>
  <c r="Y19" i="3"/>
  <c r="AY19" i="3"/>
  <c r="AZ19" i="3"/>
  <c r="BA19" i="3"/>
  <c r="BB19" i="3"/>
  <c r="BC19" i="3"/>
  <c r="BD19" i="3"/>
  <c r="BE19" i="3"/>
  <c r="BF19" i="3"/>
  <c r="U20" i="3"/>
  <c r="V20" i="3"/>
  <c r="W20" i="3"/>
  <c r="X20" i="3"/>
  <c r="Y20" i="3"/>
  <c r="AY20" i="3"/>
  <c r="AZ20" i="3"/>
  <c r="BA20" i="3"/>
  <c r="BB20" i="3"/>
  <c r="BC20" i="3"/>
  <c r="BD20" i="3"/>
  <c r="BE20" i="3"/>
  <c r="BF20" i="3"/>
  <c r="U21" i="3"/>
  <c r="V21" i="3"/>
  <c r="W21" i="3"/>
  <c r="X21" i="3"/>
  <c r="Y21" i="3"/>
  <c r="AY21" i="3"/>
  <c r="AZ21" i="3"/>
  <c r="BA21" i="3"/>
  <c r="BB21" i="3"/>
  <c r="BC21" i="3"/>
  <c r="BD21" i="3"/>
  <c r="BE21" i="3"/>
  <c r="BF21" i="3"/>
  <c r="U22" i="3"/>
  <c r="V22" i="3"/>
  <c r="W22" i="3"/>
  <c r="X22" i="3"/>
  <c r="Y22" i="3"/>
  <c r="AY22" i="3"/>
  <c r="AZ22" i="3"/>
  <c r="BA22" i="3"/>
  <c r="BB22" i="3"/>
  <c r="BC22" i="3"/>
  <c r="BD22" i="3"/>
  <c r="BE22" i="3"/>
  <c r="BF22" i="3"/>
  <c r="U23" i="3"/>
  <c r="V23" i="3"/>
  <c r="W23" i="3"/>
  <c r="X23" i="3"/>
  <c r="Y23" i="3"/>
  <c r="AY23" i="3"/>
  <c r="AZ23" i="3"/>
  <c r="BA23" i="3"/>
  <c r="BB23" i="3"/>
  <c r="BC23" i="3"/>
  <c r="BD23" i="3"/>
  <c r="BE23" i="3"/>
  <c r="BF23" i="3"/>
  <c r="U24" i="3"/>
  <c r="V24" i="3"/>
  <c r="W24" i="3"/>
  <c r="X24" i="3"/>
  <c r="Y24" i="3"/>
  <c r="AY24" i="3"/>
  <c r="AZ24" i="3"/>
  <c r="BA24" i="3"/>
  <c r="BB24" i="3"/>
  <c r="BC24" i="3"/>
  <c r="BD24" i="3"/>
  <c r="BE24" i="3"/>
  <c r="BF24" i="3"/>
  <c r="U25" i="3"/>
  <c r="V25" i="3"/>
  <c r="W25" i="3"/>
  <c r="X25" i="3"/>
  <c r="Y25" i="3"/>
  <c r="AY25" i="3"/>
  <c r="AZ25" i="3"/>
  <c r="BA25" i="3"/>
  <c r="BB25" i="3"/>
  <c r="BC25" i="3"/>
  <c r="BD25" i="3"/>
  <c r="BE25" i="3"/>
  <c r="BF25" i="3"/>
  <c r="U26" i="3"/>
  <c r="V26" i="3"/>
  <c r="W26" i="3"/>
  <c r="X26" i="3"/>
  <c r="Y26" i="3"/>
  <c r="AY26" i="3"/>
  <c r="AZ26" i="3"/>
  <c r="BA26" i="3"/>
  <c r="BB26" i="3"/>
  <c r="BC26" i="3"/>
  <c r="BD26" i="3"/>
  <c r="BE26" i="3"/>
  <c r="BF26" i="3"/>
  <c r="U27" i="3"/>
  <c r="V27" i="3"/>
  <c r="W27" i="3"/>
  <c r="X27" i="3"/>
  <c r="Y27" i="3"/>
  <c r="AY27" i="3"/>
  <c r="AZ27" i="3"/>
  <c r="BA27" i="3"/>
  <c r="BB27" i="3"/>
  <c r="BC27" i="3"/>
  <c r="BD27" i="3"/>
  <c r="BE27" i="3"/>
  <c r="BF27" i="3"/>
  <c r="U28" i="3"/>
  <c r="V28" i="3"/>
  <c r="W28" i="3"/>
  <c r="X28" i="3"/>
  <c r="Y28" i="3"/>
  <c r="AY28" i="3"/>
  <c r="AZ28" i="3"/>
  <c r="BA28" i="3"/>
  <c r="BB28" i="3"/>
  <c r="BC28" i="3"/>
  <c r="BD28" i="3"/>
  <c r="BE28" i="3"/>
  <c r="BF28" i="3"/>
  <c r="U29" i="3"/>
  <c r="V29" i="3"/>
  <c r="W29" i="3"/>
  <c r="X29" i="3"/>
  <c r="Y29" i="3"/>
  <c r="AY29" i="3"/>
  <c r="AZ29" i="3"/>
  <c r="BA29" i="3"/>
  <c r="BB29" i="3"/>
  <c r="BC29" i="3"/>
  <c r="BD29" i="3"/>
  <c r="BE29" i="3"/>
  <c r="BF29" i="3"/>
  <c r="U30" i="3"/>
  <c r="V30" i="3"/>
  <c r="W30" i="3"/>
  <c r="X30" i="3"/>
  <c r="Y30" i="3"/>
  <c r="AY30" i="3"/>
  <c r="AZ30" i="3"/>
  <c r="BA30" i="3"/>
  <c r="BB30" i="3"/>
  <c r="BC30" i="3"/>
  <c r="BD30" i="3"/>
  <c r="BE30" i="3"/>
  <c r="BF30" i="3"/>
  <c r="U31" i="3"/>
  <c r="V31" i="3"/>
  <c r="W31" i="3"/>
  <c r="X31" i="3"/>
  <c r="Y31" i="3"/>
  <c r="AY31" i="3"/>
  <c r="AZ31" i="3"/>
  <c r="BA31" i="3"/>
  <c r="BB31" i="3"/>
  <c r="BC31" i="3"/>
  <c r="BD31" i="3"/>
  <c r="BE31" i="3"/>
  <c r="BF31" i="3"/>
  <c r="U32" i="3"/>
  <c r="V32" i="3"/>
  <c r="W32" i="3"/>
  <c r="X32" i="3"/>
  <c r="Y32" i="3"/>
  <c r="AY32" i="3"/>
  <c r="AZ32" i="3"/>
  <c r="BA32" i="3"/>
  <c r="BB32" i="3"/>
  <c r="BC32" i="3"/>
  <c r="BD32" i="3"/>
  <c r="BE32" i="3"/>
  <c r="BF32" i="3"/>
  <c r="U33" i="3"/>
  <c r="V33" i="3"/>
  <c r="W33" i="3"/>
  <c r="X33" i="3"/>
  <c r="Y33" i="3"/>
  <c r="AY33" i="3"/>
  <c r="AZ33" i="3"/>
  <c r="BA33" i="3"/>
  <c r="BB33" i="3"/>
  <c r="BC33" i="3"/>
  <c r="BD33" i="3"/>
  <c r="BE33" i="3"/>
  <c r="BF33" i="3"/>
  <c r="U34" i="3"/>
  <c r="V34" i="3"/>
  <c r="W34" i="3"/>
  <c r="X34" i="3"/>
  <c r="Y34" i="3"/>
  <c r="AY34" i="3"/>
  <c r="AZ34" i="3"/>
  <c r="BA34" i="3"/>
  <c r="BB34" i="3"/>
  <c r="BC34" i="3"/>
  <c r="BD34" i="3"/>
  <c r="BE34" i="3"/>
  <c r="BF34" i="3"/>
  <c r="U35" i="3"/>
  <c r="V35" i="3"/>
  <c r="W35" i="3"/>
  <c r="X35" i="3"/>
  <c r="Y35" i="3"/>
  <c r="AY35" i="3"/>
  <c r="AZ35" i="3"/>
  <c r="BA35" i="3"/>
  <c r="BB35" i="3"/>
  <c r="BC35" i="3"/>
  <c r="BD35" i="3"/>
  <c r="BE35" i="3"/>
  <c r="BF35" i="3"/>
  <c r="U36" i="3"/>
  <c r="V36" i="3"/>
  <c r="W36" i="3"/>
  <c r="X36" i="3"/>
  <c r="Y36" i="3"/>
  <c r="AY36" i="3"/>
  <c r="AZ36" i="3"/>
  <c r="BA36" i="3"/>
  <c r="BB36" i="3"/>
  <c r="BC36" i="3"/>
  <c r="BD36" i="3"/>
  <c r="BE36" i="3"/>
  <c r="BF36" i="3"/>
  <c r="U37" i="3"/>
  <c r="V37" i="3"/>
  <c r="W37" i="3"/>
  <c r="X37" i="3"/>
  <c r="Y37" i="3"/>
  <c r="AY37" i="3"/>
  <c r="BA37" i="3"/>
  <c r="BC37" i="3"/>
  <c r="BD37" i="3"/>
  <c r="BE37" i="3"/>
  <c r="BF37" i="3"/>
  <c r="U38" i="3"/>
  <c r="V38" i="3"/>
  <c r="W38" i="3"/>
  <c r="X38" i="3"/>
  <c r="Y38" i="3"/>
  <c r="AY38" i="3"/>
  <c r="AZ38" i="3"/>
  <c r="BA38" i="3"/>
  <c r="BB38" i="3"/>
  <c r="BC38" i="3"/>
  <c r="BD38" i="3"/>
  <c r="BE38" i="3"/>
  <c r="BF38" i="3"/>
  <c r="U39" i="3"/>
  <c r="V39" i="3"/>
  <c r="W39" i="3"/>
  <c r="X39" i="3"/>
  <c r="Y39" i="3"/>
  <c r="AY39" i="3"/>
  <c r="AZ39" i="3"/>
  <c r="BA39" i="3"/>
  <c r="BB39" i="3"/>
  <c r="BC39" i="3"/>
  <c r="BD39" i="3"/>
  <c r="BE39" i="3"/>
  <c r="BF39" i="3"/>
  <c r="U40" i="3"/>
  <c r="V40" i="3"/>
  <c r="W40" i="3"/>
  <c r="X40" i="3"/>
  <c r="Y40" i="3"/>
  <c r="AY40" i="3"/>
  <c r="AZ40" i="3"/>
  <c r="BA40" i="3"/>
  <c r="BB40" i="3"/>
  <c r="BC40" i="3"/>
  <c r="BD40" i="3"/>
  <c r="BE40" i="3"/>
  <c r="BF40" i="3"/>
  <c r="U41" i="3"/>
  <c r="V41" i="3"/>
  <c r="W41" i="3"/>
  <c r="X41" i="3"/>
  <c r="Y41" i="3"/>
  <c r="AY41" i="3"/>
  <c r="AZ41" i="3"/>
  <c r="BA41" i="3"/>
  <c r="BB41" i="3"/>
  <c r="BC41" i="3"/>
  <c r="BD41" i="3"/>
  <c r="BE41" i="3"/>
  <c r="BF41" i="3"/>
  <c r="U42" i="3"/>
  <c r="V42" i="3"/>
  <c r="W42" i="3"/>
  <c r="X42" i="3"/>
  <c r="Y42" i="3"/>
  <c r="AY42" i="3"/>
  <c r="AZ42" i="3"/>
  <c r="BA42" i="3"/>
  <c r="BB42" i="3"/>
  <c r="BC42" i="3"/>
  <c r="BD42" i="3"/>
  <c r="BE42" i="3"/>
  <c r="BF42" i="3"/>
  <c r="U43" i="3"/>
  <c r="V43" i="3"/>
  <c r="W43" i="3"/>
  <c r="X43" i="3"/>
  <c r="Y43" i="3"/>
  <c r="AY43" i="3"/>
  <c r="AZ43" i="3"/>
  <c r="BA43" i="3"/>
  <c r="BB43" i="3"/>
  <c r="BC43" i="3"/>
  <c r="BD43" i="3"/>
  <c r="BE43" i="3"/>
  <c r="BF43" i="3"/>
  <c r="U44" i="3"/>
  <c r="V44" i="3"/>
  <c r="W44" i="3"/>
  <c r="X44" i="3"/>
  <c r="Y44" i="3"/>
  <c r="AY44" i="3"/>
  <c r="AZ44" i="3"/>
  <c r="BA44" i="3"/>
  <c r="BB44" i="3"/>
  <c r="BC44" i="3"/>
  <c r="BD44" i="3"/>
  <c r="BE44" i="3"/>
  <c r="BF44" i="3"/>
  <c r="U45" i="3"/>
  <c r="V45" i="3"/>
  <c r="W45" i="3"/>
  <c r="X45" i="3"/>
  <c r="Y45" i="3"/>
  <c r="AY45" i="3"/>
  <c r="AZ45" i="3"/>
  <c r="BA45" i="3"/>
  <c r="BB45" i="3"/>
  <c r="BC45" i="3"/>
  <c r="BD45" i="3"/>
  <c r="BE45" i="3"/>
  <c r="BF45" i="3"/>
  <c r="U46" i="3"/>
  <c r="V46" i="3"/>
  <c r="W46" i="3"/>
  <c r="X46" i="3"/>
  <c r="Y46" i="3"/>
  <c r="AY46" i="3"/>
  <c r="AZ46" i="3"/>
  <c r="BA46" i="3"/>
  <c r="BB46" i="3"/>
  <c r="BC46" i="3"/>
  <c r="BD46" i="3"/>
  <c r="BE46" i="3"/>
  <c r="BF46" i="3"/>
  <c r="U47" i="3"/>
  <c r="V47" i="3"/>
  <c r="W47" i="3"/>
  <c r="X47" i="3"/>
  <c r="Y47" i="3"/>
  <c r="AY47" i="3"/>
  <c r="AZ47" i="3"/>
  <c r="BA47" i="3"/>
  <c r="BB47" i="3"/>
  <c r="BC47" i="3"/>
  <c r="BD47" i="3"/>
  <c r="BE47" i="3"/>
  <c r="BF47" i="3"/>
  <c r="U48" i="3"/>
  <c r="V48" i="3"/>
  <c r="W48" i="3"/>
  <c r="X48" i="3"/>
  <c r="Y48" i="3"/>
  <c r="AY48" i="3"/>
  <c r="AZ48" i="3"/>
  <c r="BA48" i="3"/>
  <c r="BB48" i="3"/>
  <c r="BC48" i="3"/>
  <c r="BD48" i="3"/>
  <c r="BE48" i="3"/>
  <c r="BF48" i="3"/>
  <c r="U49" i="3"/>
  <c r="V49" i="3"/>
  <c r="W49" i="3"/>
  <c r="X49" i="3"/>
  <c r="Y49" i="3"/>
  <c r="AY49" i="3"/>
  <c r="AZ49" i="3"/>
  <c r="BA49" i="3"/>
  <c r="BB49" i="3"/>
  <c r="BC49" i="3"/>
  <c r="BD49" i="3"/>
  <c r="BE49" i="3"/>
  <c r="BF49" i="3"/>
  <c r="U50" i="3"/>
  <c r="V50" i="3"/>
  <c r="W50" i="3"/>
  <c r="X50" i="3"/>
  <c r="Y50" i="3"/>
  <c r="AY50" i="3"/>
  <c r="AZ50" i="3"/>
  <c r="BA50" i="3"/>
  <c r="BB50" i="3"/>
  <c r="BC50" i="3"/>
  <c r="BD50" i="3"/>
  <c r="BE50" i="3"/>
  <c r="BF50" i="3"/>
  <c r="U51" i="3"/>
  <c r="V51" i="3"/>
  <c r="W51" i="3"/>
  <c r="X51" i="3"/>
  <c r="Y51" i="3"/>
  <c r="AY51" i="3"/>
  <c r="AZ51" i="3"/>
  <c r="BA51" i="3"/>
  <c r="BB51" i="3"/>
  <c r="BC51" i="3"/>
  <c r="BD51" i="3"/>
  <c r="BE51" i="3"/>
  <c r="BF51" i="3"/>
  <c r="U52" i="3"/>
  <c r="V52" i="3"/>
  <c r="W52" i="3"/>
  <c r="X52" i="3"/>
  <c r="Y52" i="3"/>
  <c r="AY52" i="3"/>
  <c r="AZ52" i="3"/>
  <c r="BA52" i="3"/>
  <c r="BB52" i="3"/>
  <c r="BC52" i="3"/>
  <c r="BD52" i="3"/>
  <c r="BE52" i="3"/>
  <c r="BF52" i="3"/>
  <c r="U53" i="3"/>
  <c r="V53" i="3"/>
  <c r="W53" i="3"/>
  <c r="X53" i="3"/>
  <c r="Y53" i="3"/>
  <c r="AY53" i="3"/>
  <c r="AZ53" i="3"/>
  <c r="BA53" i="3"/>
  <c r="BB53" i="3"/>
  <c r="BC53" i="3"/>
  <c r="BD53" i="3"/>
  <c r="BE53" i="3"/>
  <c r="BF53" i="3"/>
  <c r="U54" i="3"/>
  <c r="V54" i="3"/>
  <c r="W54" i="3"/>
  <c r="X54" i="3"/>
  <c r="Y54" i="3"/>
  <c r="AY54" i="3"/>
  <c r="AZ54" i="3"/>
  <c r="BA54" i="3"/>
  <c r="BB54" i="3"/>
  <c r="BC54" i="3"/>
  <c r="BD54" i="3"/>
  <c r="BE54" i="3"/>
  <c r="BF54" i="3"/>
  <c r="U55" i="3"/>
  <c r="V55" i="3"/>
  <c r="W55" i="3"/>
  <c r="X55" i="3"/>
  <c r="Y55" i="3"/>
  <c r="AY55" i="3"/>
  <c r="AZ55" i="3"/>
  <c r="BA55" i="3"/>
  <c r="BB55" i="3"/>
  <c r="BC55" i="3"/>
  <c r="BD55" i="3"/>
  <c r="BE55" i="3"/>
  <c r="BF55" i="3"/>
  <c r="U56" i="3"/>
  <c r="V56" i="3"/>
  <c r="W56" i="3"/>
  <c r="X56" i="3"/>
  <c r="Y56" i="3"/>
  <c r="AY56" i="3"/>
  <c r="AZ56" i="3"/>
  <c r="BA56" i="3"/>
  <c r="BB56" i="3"/>
  <c r="BC56" i="3"/>
  <c r="BD56" i="3"/>
  <c r="BE56" i="3"/>
  <c r="BF56" i="3"/>
  <c r="U57" i="3"/>
  <c r="V57" i="3"/>
  <c r="W57" i="3"/>
  <c r="X57" i="3"/>
  <c r="Y57" i="3"/>
  <c r="AY57" i="3"/>
  <c r="AZ57" i="3"/>
  <c r="BA57" i="3"/>
  <c r="BB57" i="3"/>
  <c r="BC57" i="3"/>
  <c r="BD57" i="3"/>
  <c r="BE57" i="3"/>
  <c r="BF57" i="3"/>
  <c r="U58" i="3"/>
  <c r="V58" i="3"/>
  <c r="W58" i="3"/>
  <c r="X58" i="3"/>
  <c r="Y58" i="3"/>
  <c r="AY58" i="3"/>
  <c r="AZ58" i="3"/>
  <c r="BA58" i="3"/>
  <c r="BB58" i="3"/>
  <c r="BC58" i="3"/>
  <c r="BD58" i="3"/>
  <c r="BE58" i="3"/>
  <c r="BF58" i="3"/>
  <c r="U59" i="3"/>
  <c r="V59" i="3"/>
  <c r="W59" i="3"/>
  <c r="X59" i="3"/>
  <c r="Y59" i="3"/>
  <c r="AY59" i="3"/>
  <c r="AZ59" i="3"/>
  <c r="BA59" i="3"/>
  <c r="BB59" i="3"/>
  <c r="BC59" i="3"/>
  <c r="BD59" i="3"/>
  <c r="BE59" i="3"/>
  <c r="BF59" i="3"/>
  <c r="U60" i="3"/>
  <c r="V60" i="3"/>
  <c r="W60" i="3"/>
  <c r="X60" i="3"/>
  <c r="Y60" i="3"/>
  <c r="AY60" i="3"/>
  <c r="AZ60" i="3"/>
  <c r="BA60" i="3"/>
  <c r="BB60" i="3"/>
  <c r="BC60" i="3"/>
  <c r="BD60" i="3"/>
  <c r="BE60" i="3"/>
  <c r="BF60" i="3"/>
  <c r="U61" i="3"/>
  <c r="V61" i="3"/>
  <c r="W61" i="3"/>
  <c r="X61" i="3"/>
  <c r="Y61" i="3"/>
  <c r="AY61" i="3"/>
  <c r="AZ61" i="3"/>
  <c r="BA61" i="3"/>
  <c r="BB61" i="3"/>
  <c r="BC61" i="3"/>
  <c r="BD61" i="3"/>
  <c r="BE61" i="3"/>
  <c r="BF61" i="3"/>
  <c r="U62" i="3"/>
  <c r="V62" i="3"/>
  <c r="W62" i="3"/>
  <c r="X62" i="3"/>
  <c r="Y62" i="3"/>
  <c r="AY62" i="3"/>
  <c r="AZ62" i="3"/>
  <c r="BA62" i="3"/>
  <c r="BB62" i="3"/>
  <c r="BC62" i="3"/>
  <c r="BD62" i="3"/>
  <c r="BE62" i="3"/>
  <c r="BF62" i="3"/>
  <c r="U63" i="3"/>
  <c r="V63" i="3"/>
  <c r="W63" i="3"/>
  <c r="X63" i="3"/>
  <c r="Y63" i="3"/>
  <c r="AY63" i="3"/>
  <c r="AZ63" i="3"/>
  <c r="BA63" i="3"/>
  <c r="BB63" i="3"/>
  <c r="BC63" i="3"/>
  <c r="BD63" i="3"/>
  <c r="BE63" i="3"/>
  <c r="BF63" i="3"/>
  <c r="U64" i="3"/>
  <c r="V64" i="3"/>
  <c r="W64" i="3"/>
  <c r="X64" i="3"/>
  <c r="Y64" i="3"/>
  <c r="AY64" i="3"/>
  <c r="AZ64" i="3"/>
  <c r="BA64" i="3"/>
  <c r="BB64" i="3"/>
  <c r="BC64" i="3"/>
  <c r="BD64" i="3"/>
  <c r="BE64" i="3"/>
  <c r="BF64" i="3"/>
  <c r="U65" i="3"/>
  <c r="V65" i="3"/>
  <c r="W65" i="3"/>
  <c r="X65" i="3"/>
  <c r="Y65" i="3"/>
  <c r="AY65" i="3"/>
  <c r="AZ65" i="3"/>
  <c r="BA65" i="3"/>
  <c r="BB65" i="3"/>
  <c r="BC65" i="3"/>
  <c r="BD65" i="3"/>
  <c r="BE65" i="3"/>
  <c r="BF65" i="3"/>
  <c r="U66" i="3"/>
  <c r="V66" i="3"/>
  <c r="W66" i="3"/>
  <c r="X66" i="3"/>
  <c r="Y66" i="3"/>
  <c r="AY66" i="3"/>
  <c r="AZ66" i="3"/>
  <c r="BA66" i="3"/>
  <c r="BB66" i="3"/>
  <c r="BC66" i="3"/>
  <c r="BD66" i="3"/>
  <c r="BE66" i="3"/>
  <c r="BF66" i="3"/>
  <c r="U67" i="3"/>
  <c r="V67" i="3"/>
  <c r="W67" i="3"/>
  <c r="X67" i="3"/>
  <c r="Y67" i="3"/>
  <c r="AY67" i="3"/>
  <c r="AZ67" i="3"/>
  <c r="BA67" i="3"/>
  <c r="BB67" i="3"/>
  <c r="BC67" i="3"/>
  <c r="BD67" i="3"/>
  <c r="BE67" i="3"/>
  <c r="BF67" i="3"/>
  <c r="U68" i="3"/>
  <c r="V68" i="3"/>
  <c r="W68" i="3"/>
  <c r="X68" i="3"/>
  <c r="Y68" i="3"/>
  <c r="AY68" i="3"/>
  <c r="AZ68" i="3"/>
  <c r="BA68" i="3"/>
  <c r="BB68" i="3"/>
  <c r="BC68" i="3"/>
  <c r="BD68" i="3"/>
  <c r="BE68" i="3"/>
  <c r="BF68" i="3"/>
  <c r="U69" i="3"/>
  <c r="V69" i="3"/>
  <c r="W69" i="3"/>
  <c r="X69" i="3"/>
  <c r="Y69" i="3"/>
  <c r="AY69" i="3"/>
  <c r="AZ69" i="3"/>
  <c r="BA69" i="3"/>
  <c r="BB69" i="3"/>
  <c r="BC69" i="3"/>
  <c r="BD69" i="3"/>
  <c r="BE69" i="3"/>
  <c r="BF69" i="3"/>
  <c r="U70" i="3"/>
  <c r="V70" i="3"/>
  <c r="W70" i="3"/>
  <c r="X70" i="3"/>
  <c r="Y70" i="3"/>
  <c r="AY70" i="3"/>
  <c r="AZ70" i="3"/>
  <c r="BA70" i="3"/>
  <c r="BB70" i="3"/>
  <c r="BC70" i="3"/>
  <c r="BD70" i="3"/>
  <c r="BE70" i="3"/>
  <c r="BF70" i="3"/>
  <c r="U71" i="3"/>
  <c r="V71" i="3"/>
  <c r="W71" i="3"/>
  <c r="X71" i="3"/>
  <c r="Y71" i="3"/>
  <c r="AY71" i="3"/>
  <c r="AZ71" i="3"/>
  <c r="BA71" i="3"/>
  <c r="BB71" i="3"/>
  <c r="BC71" i="3"/>
  <c r="BD71" i="3"/>
  <c r="BE71" i="3"/>
  <c r="BF71" i="3"/>
  <c r="U72" i="3"/>
  <c r="V72" i="3"/>
  <c r="W72" i="3"/>
  <c r="X72" i="3"/>
  <c r="Y72" i="3"/>
  <c r="AY72" i="3"/>
  <c r="AZ72" i="3"/>
  <c r="BA72" i="3"/>
  <c r="BB72" i="3"/>
  <c r="BC72" i="3"/>
  <c r="BD72" i="3"/>
  <c r="BE72" i="3"/>
  <c r="BF72" i="3"/>
  <c r="U73" i="3"/>
  <c r="V73" i="3"/>
  <c r="W73" i="3"/>
  <c r="X73" i="3"/>
  <c r="Y73" i="3"/>
  <c r="AY73" i="3"/>
  <c r="AZ73" i="3"/>
  <c r="BA73" i="3"/>
  <c r="BB73" i="3"/>
  <c r="BC73" i="3"/>
  <c r="BD73" i="3"/>
  <c r="BE73" i="3"/>
  <c r="BF73" i="3"/>
  <c r="U74" i="3"/>
  <c r="V74" i="3"/>
  <c r="W74" i="3"/>
  <c r="X74" i="3"/>
  <c r="Y74" i="3"/>
  <c r="AY74" i="3"/>
  <c r="AZ74" i="3"/>
  <c r="BA74" i="3"/>
  <c r="BB74" i="3"/>
  <c r="BC74" i="3"/>
  <c r="BD74" i="3"/>
  <c r="BE74" i="3"/>
  <c r="BF74" i="3"/>
  <c r="U75" i="3"/>
  <c r="V75" i="3"/>
  <c r="W75" i="3"/>
  <c r="X75" i="3"/>
  <c r="Y75" i="3"/>
  <c r="AY75" i="3"/>
  <c r="AZ75" i="3"/>
  <c r="BA75" i="3"/>
  <c r="BB75" i="3"/>
  <c r="BC75" i="3"/>
  <c r="BD75" i="3"/>
  <c r="BE75" i="3"/>
  <c r="BF75" i="3"/>
  <c r="U76" i="3"/>
  <c r="V76" i="3"/>
  <c r="W76" i="3"/>
  <c r="X76" i="3"/>
  <c r="Y76" i="3"/>
  <c r="AY76" i="3"/>
  <c r="AZ76" i="3"/>
  <c r="BA76" i="3"/>
  <c r="BB76" i="3"/>
  <c r="BC76" i="3"/>
  <c r="BD76" i="3"/>
  <c r="BE76" i="3"/>
  <c r="BF76" i="3"/>
  <c r="U77" i="3"/>
  <c r="V77" i="3"/>
  <c r="W77" i="3"/>
  <c r="X77" i="3"/>
  <c r="Y77" i="3"/>
  <c r="AY77" i="3"/>
  <c r="AZ77" i="3"/>
  <c r="BA77" i="3"/>
  <c r="BB77" i="3"/>
  <c r="BC77" i="3"/>
  <c r="BD77" i="3"/>
  <c r="BE77" i="3"/>
  <c r="BF77" i="3"/>
  <c r="U78" i="3"/>
  <c r="V78" i="3"/>
  <c r="W78" i="3"/>
  <c r="X78" i="3"/>
  <c r="Y78" i="3"/>
  <c r="AY78" i="3"/>
  <c r="AZ78" i="3"/>
  <c r="BA78" i="3"/>
  <c r="BB78" i="3"/>
  <c r="BC78" i="3"/>
  <c r="BD78" i="3"/>
  <c r="BE78" i="3"/>
  <c r="BF78" i="3"/>
  <c r="U79" i="3"/>
  <c r="V79" i="3"/>
  <c r="W79" i="3"/>
  <c r="X79" i="3"/>
  <c r="Y79" i="3"/>
  <c r="AY79" i="3"/>
  <c r="AZ79" i="3"/>
  <c r="BA79" i="3"/>
  <c r="BB79" i="3"/>
  <c r="BC79" i="3"/>
  <c r="BD79" i="3"/>
  <c r="BE79" i="3"/>
  <c r="BF79" i="3"/>
  <c r="R82" i="3"/>
  <c r="AP82" i="3"/>
  <c r="AW82" i="3"/>
  <c r="BC82" i="3"/>
  <c r="BD82" i="3"/>
  <c r="BE82" i="3"/>
  <c r="G87" i="3"/>
  <c r="H87" i="3"/>
  <c r="I87" i="3"/>
  <c r="J87" i="3"/>
  <c r="K87" i="3"/>
  <c r="Z87" i="3"/>
  <c r="AA87" i="3"/>
  <c r="AB87" i="3"/>
  <c r="AC87" i="3"/>
  <c r="AD87" i="3"/>
  <c r="AZ87" i="3"/>
  <c r="BA87" i="3"/>
  <c r="G88" i="3"/>
  <c r="H88" i="3"/>
  <c r="I88" i="3"/>
  <c r="J88" i="3"/>
  <c r="K88" i="3"/>
  <c r="Z88" i="3"/>
  <c r="AA88" i="3"/>
  <c r="AB88" i="3"/>
  <c r="AC88" i="3"/>
  <c r="AD88" i="3"/>
  <c r="AZ88" i="3"/>
  <c r="BA88" i="3"/>
  <c r="G89" i="3"/>
  <c r="H89" i="3"/>
  <c r="I89" i="3"/>
  <c r="J89" i="3"/>
  <c r="K89" i="3"/>
  <c r="Z89" i="3"/>
  <c r="AA89" i="3"/>
  <c r="AB89" i="3"/>
  <c r="AC89" i="3"/>
  <c r="AD89" i="3"/>
  <c r="AZ89" i="3"/>
  <c r="BA89" i="3"/>
  <c r="G90" i="3"/>
  <c r="H90" i="3"/>
  <c r="I90" i="3"/>
  <c r="J90" i="3"/>
  <c r="K90" i="3"/>
  <c r="Z90" i="3"/>
  <c r="AA90" i="3"/>
  <c r="AB90" i="3"/>
  <c r="AC90" i="3"/>
  <c r="AD90" i="3"/>
  <c r="AZ90" i="3"/>
  <c r="BA90" i="3"/>
  <c r="G91" i="3"/>
  <c r="H91" i="3"/>
  <c r="I91" i="3"/>
  <c r="J91" i="3"/>
  <c r="K91" i="3"/>
  <c r="Z91" i="3"/>
  <c r="AA91" i="3"/>
  <c r="AB91" i="3"/>
  <c r="AC91" i="3"/>
  <c r="AD91" i="3"/>
  <c r="AZ91" i="3"/>
  <c r="BA91" i="3"/>
  <c r="G92" i="3"/>
  <c r="H92" i="3"/>
  <c r="I92" i="3"/>
  <c r="J92" i="3"/>
  <c r="K92" i="3"/>
  <c r="Z92" i="3"/>
  <c r="AA92" i="3"/>
  <c r="AB92" i="3"/>
  <c r="AC92" i="3"/>
  <c r="AD92" i="3"/>
  <c r="AZ92" i="3"/>
  <c r="BA92" i="3"/>
  <c r="G93" i="3"/>
  <c r="H93" i="3"/>
  <c r="I93" i="3"/>
  <c r="J93" i="3"/>
  <c r="K93" i="3"/>
  <c r="M93" i="3"/>
  <c r="N93" i="3"/>
  <c r="O93" i="3"/>
  <c r="P93" i="3"/>
  <c r="Q93" i="3"/>
  <c r="Z93" i="3"/>
  <c r="AA93" i="3"/>
  <c r="AB93" i="3"/>
  <c r="AC93" i="3"/>
  <c r="AD93" i="3"/>
  <c r="AF93" i="3"/>
  <c r="AG93" i="3"/>
  <c r="AH93" i="3"/>
  <c r="AI93" i="3"/>
  <c r="AJ93" i="3"/>
  <c r="AK93" i="3"/>
  <c r="AL93" i="3"/>
  <c r="AM93" i="3"/>
  <c r="AN93" i="3"/>
  <c r="AO93" i="3"/>
  <c r="AZ93" i="3"/>
  <c r="BA93" i="3"/>
  <c r="G94" i="3"/>
  <c r="H94" i="3"/>
  <c r="I94" i="3"/>
  <c r="J94" i="3"/>
  <c r="K94" i="3"/>
  <c r="M94" i="3"/>
  <c r="N94" i="3"/>
  <c r="O94" i="3"/>
  <c r="P94" i="3"/>
  <c r="Q94" i="3"/>
  <c r="Z94" i="3"/>
  <c r="AA94" i="3"/>
  <c r="AB94" i="3"/>
  <c r="AC94" i="3"/>
  <c r="AD94" i="3"/>
  <c r="AF94" i="3"/>
  <c r="AG94" i="3"/>
  <c r="AH94" i="3"/>
  <c r="AI94" i="3"/>
  <c r="AJ94" i="3"/>
  <c r="AK94" i="3"/>
  <c r="AL94" i="3"/>
  <c r="AM94" i="3"/>
  <c r="AN94" i="3"/>
  <c r="AO94" i="3"/>
  <c r="AZ94" i="3"/>
  <c r="G95" i="3"/>
  <c r="H95" i="3"/>
  <c r="I95" i="3"/>
  <c r="J95" i="3"/>
  <c r="K95" i="3"/>
  <c r="M95" i="3"/>
  <c r="N95" i="3"/>
  <c r="O95" i="3"/>
  <c r="P95" i="3"/>
  <c r="Q95" i="3"/>
  <c r="Z95" i="3"/>
  <c r="AA95" i="3"/>
  <c r="AB95" i="3"/>
  <c r="AC95" i="3"/>
  <c r="AD95" i="3"/>
  <c r="AF95" i="3"/>
  <c r="AG95" i="3"/>
  <c r="AH95" i="3"/>
  <c r="AI95" i="3"/>
  <c r="AJ95" i="3"/>
  <c r="AK95" i="3"/>
  <c r="AL95" i="3"/>
  <c r="AM95" i="3"/>
  <c r="AN95" i="3"/>
  <c r="AO95" i="3"/>
  <c r="G96" i="3"/>
  <c r="H96" i="3"/>
  <c r="I96" i="3"/>
  <c r="J96" i="3"/>
  <c r="K96" i="3"/>
  <c r="M96" i="3"/>
  <c r="N96" i="3"/>
  <c r="O96" i="3"/>
  <c r="P96" i="3"/>
  <c r="Q96" i="3"/>
  <c r="Z96" i="3"/>
  <c r="AA96" i="3"/>
  <c r="AB96" i="3"/>
  <c r="AC96" i="3"/>
  <c r="AD96" i="3"/>
  <c r="AF96" i="3"/>
  <c r="AG96" i="3"/>
  <c r="AH96" i="3"/>
  <c r="AI96" i="3"/>
  <c r="AJ96" i="3"/>
  <c r="AK96" i="3"/>
  <c r="AL96" i="3"/>
  <c r="AM96" i="3"/>
  <c r="AN96" i="3"/>
  <c r="AO96" i="3"/>
  <c r="G97" i="3"/>
  <c r="H97" i="3"/>
  <c r="I97" i="3"/>
  <c r="J97" i="3"/>
  <c r="K97" i="3"/>
  <c r="M97" i="3"/>
  <c r="N97" i="3"/>
  <c r="O97" i="3"/>
  <c r="P97" i="3"/>
  <c r="Q97" i="3"/>
  <c r="Z97" i="3"/>
  <c r="AA97" i="3"/>
  <c r="AB97" i="3"/>
  <c r="AC97" i="3"/>
  <c r="AD97" i="3"/>
  <c r="AF97" i="3"/>
  <c r="AG97" i="3"/>
  <c r="AH97" i="3"/>
  <c r="AI97" i="3"/>
  <c r="AJ97" i="3"/>
  <c r="AK97" i="3"/>
  <c r="AL97" i="3"/>
  <c r="AM97" i="3"/>
  <c r="AN97" i="3"/>
  <c r="AO97" i="3"/>
  <c r="G98" i="3"/>
  <c r="H98" i="3"/>
  <c r="I98" i="3"/>
  <c r="J98" i="3"/>
  <c r="K98" i="3"/>
  <c r="M98" i="3"/>
  <c r="N98" i="3"/>
  <c r="O98" i="3"/>
  <c r="P98" i="3"/>
  <c r="Q98" i="3"/>
  <c r="Z98" i="3"/>
  <c r="AA98" i="3"/>
  <c r="AB98" i="3"/>
  <c r="AC98" i="3"/>
  <c r="AD98" i="3"/>
  <c r="AF98" i="3"/>
  <c r="AG98" i="3"/>
  <c r="AH98" i="3"/>
  <c r="AI98" i="3"/>
  <c r="AJ98" i="3"/>
  <c r="AK98" i="3"/>
  <c r="AL98" i="3"/>
  <c r="AM98" i="3"/>
  <c r="AN98" i="3"/>
  <c r="AO98" i="3"/>
  <c r="AZ102" i="3"/>
  <c r="AZ103" i="3"/>
  <c r="AZ104" i="3"/>
  <c r="AZ105" i="3"/>
  <c r="AZ106" i="3"/>
  <c r="AZ107" i="3"/>
  <c r="AY124" i="3"/>
  <c r="AZ124" i="3"/>
  <c r="BA124" i="3"/>
  <c r="BB124" i="3"/>
  <c r="BC124" i="3"/>
  <c r="BD124" i="3"/>
  <c r="BE124" i="3"/>
  <c r="BF124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X132" i="3"/>
  <c r="AY132" i="3"/>
  <c r="BA132" i="3"/>
  <c r="BC132" i="3"/>
  <c r="BD132" i="3"/>
  <c r="BE132" i="3"/>
  <c r="BF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X133" i="3"/>
  <c r="AY133" i="3"/>
  <c r="AZ133" i="3"/>
  <c r="BA133" i="3"/>
  <c r="BB133" i="3"/>
  <c r="BC133" i="3"/>
  <c r="BD133" i="3"/>
  <c r="BE133" i="3"/>
  <c r="BF133" i="3"/>
  <c r="U134" i="3"/>
  <c r="V134" i="3"/>
  <c r="W134" i="3"/>
  <c r="AY134" i="3"/>
  <c r="AZ134" i="3"/>
  <c r="BA134" i="3"/>
  <c r="BB134" i="3"/>
  <c r="BC134" i="3"/>
  <c r="BD134" i="3"/>
  <c r="BE134" i="3"/>
  <c r="BF134" i="3"/>
  <c r="U135" i="3"/>
  <c r="V135" i="3"/>
  <c r="W135" i="3"/>
  <c r="AY135" i="3"/>
  <c r="AZ135" i="3"/>
  <c r="BA135" i="3"/>
  <c r="BB135" i="3"/>
  <c r="BC135" i="3"/>
  <c r="BD135" i="3"/>
  <c r="BE135" i="3"/>
  <c r="BF135" i="3"/>
  <c r="U4" i="4"/>
  <c r="V4" i="4"/>
  <c r="W4" i="4"/>
  <c r="X4" i="4"/>
  <c r="Y4" i="4"/>
  <c r="AY4" i="4"/>
  <c r="AZ4" i="4"/>
  <c r="BA4" i="4"/>
  <c r="BB4" i="4"/>
  <c r="BC4" i="4"/>
  <c r="BD4" i="4"/>
  <c r="BE4" i="4"/>
  <c r="BF4" i="4"/>
  <c r="U5" i="4"/>
  <c r="V5" i="4"/>
  <c r="W5" i="4"/>
  <c r="X5" i="4"/>
  <c r="Y5" i="4"/>
  <c r="AY5" i="4"/>
  <c r="AZ5" i="4"/>
  <c r="BA5" i="4"/>
  <c r="BB5" i="4"/>
  <c r="BC5" i="4"/>
  <c r="BD5" i="4"/>
  <c r="BE5" i="4"/>
  <c r="BF5" i="4"/>
  <c r="U6" i="4"/>
  <c r="V6" i="4"/>
  <c r="W6" i="4"/>
  <c r="X6" i="4"/>
  <c r="Y6" i="4"/>
  <c r="AY6" i="4"/>
  <c r="AZ6" i="4"/>
  <c r="BA6" i="4"/>
  <c r="BB6" i="4"/>
  <c r="BC6" i="4"/>
  <c r="BD6" i="4"/>
  <c r="BE6" i="4"/>
  <c r="BF6" i="4"/>
  <c r="U7" i="4"/>
  <c r="V7" i="4"/>
  <c r="W7" i="4"/>
  <c r="X7" i="4"/>
  <c r="Y7" i="4"/>
  <c r="AY7" i="4"/>
  <c r="AZ7" i="4"/>
  <c r="BA7" i="4"/>
  <c r="BB7" i="4"/>
  <c r="BC7" i="4"/>
  <c r="BD7" i="4"/>
  <c r="BE7" i="4"/>
  <c r="BF7" i="4"/>
  <c r="U8" i="4"/>
  <c r="V8" i="4"/>
  <c r="W8" i="4"/>
  <c r="X8" i="4"/>
  <c r="Y8" i="4"/>
  <c r="AY8" i="4"/>
  <c r="AZ8" i="4"/>
  <c r="BA8" i="4"/>
  <c r="BB8" i="4"/>
  <c r="BC8" i="4"/>
  <c r="BD8" i="4"/>
  <c r="BE8" i="4"/>
  <c r="BF8" i="4"/>
  <c r="U9" i="4"/>
  <c r="V9" i="4"/>
  <c r="W9" i="4"/>
  <c r="X9" i="4"/>
  <c r="Y9" i="4"/>
  <c r="AY9" i="4"/>
  <c r="AZ9" i="4"/>
  <c r="BA9" i="4"/>
  <c r="BB9" i="4"/>
  <c r="BC9" i="4"/>
  <c r="BD9" i="4"/>
  <c r="BE9" i="4"/>
  <c r="BF9" i="4"/>
  <c r="U10" i="4"/>
  <c r="V10" i="4"/>
  <c r="W10" i="4"/>
  <c r="X10" i="4"/>
  <c r="Y10" i="4"/>
  <c r="AY10" i="4"/>
  <c r="AZ10" i="4"/>
  <c r="BA10" i="4"/>
  <c r="BB10" i="4"/>
  <c r="BC10" i="4"/>
  <c r="BD10" i="4"/>
  <c r="BE10" i="4"/>
  <c r="BF10" i="4"/>
  <c r="U11" i="4"/>
  <c r="V11" i="4"/>
  <c r="W11" i="4"/>
  <c r="X11" i="4"/>
  <c r="Y11" i="4"/>
  <c r="AY11" i="4"/>
  <c r="AZ11" i="4"/>
  <c r="BA11" i="4"/>
  <c r="BB11" i="4"/>
  <c r="BC11" i="4"/>
  <c r="BD11" i="4"/>
  <c r="BE11" i="4"/>
  <c r="BF11" i="4"/>
  <c r="U12" i="4"/>
  <c r="V12" i="4"/>
  <c r="W12" i="4"/>
  <c r="X12" i="4"/>
  <c r="Y12" i="4"/>
  <c r="AY12" i="4"/>
  <c r="AZ12" i="4"/>
  <c r="BA12" i="4"/>
  <c r="BB12" i="4"/>
  <c r="BC12" i="4"/>
  <c r="BD12" i="4"/>
  <c r="BE12" i="4"/>
  <c r="BF12" i="4"/>
  <c r="U13" i="4"/>
  <c r="V13" i="4"/>
  <c r="W13" i="4"/>
  <c r="X13" i="4"/>
  <c r="Y13" i="4"/>
  <c r="AY13" i="4"/>
  <c r="AZ13" i="4"/>
  <c r="BA13" i="4"/>
  <c r="BB13" i="4"/>
  <c r="BC13" i="4"/>
  <c r="BD13" i="4"/>
  <c r="BE13" i="4"/>
  <c r="BF13" i="4"/>
  <c r="U14" i="4"/>
  <c r="V14" i="4"/>
  <c r="W14" i="4"/>
  <c r="X14" i="4"/>
  <c r="Y14" i="4"/>
  <c r="AY14" i="4"/>
  <c r="AZ14" i="4"/>
  <c r="BA14" i="4"/>
  <c r="BB14" i="4"/>
  <c r="BC14" i="4"/>
  <c r="BD14" i="4"/>
  <c r="BE14" i="4"/>
  <c r="BF14" i="4"/>
  <c r="U15" i="4"/>
  <c r="V15" i="4"/>
  <c r="W15" i="4"/>
  <c r="X15" i="4"/>
  <c r="Y15" i="4"/>
  <c r="AY15" i="4"/>
  <c r="AZ15" i="4"/>
  <c r="BA15" i="4"/>
  <c r="BB15" i="4"/>
  <c r="BC15" i="4"/>
  <c r="BD15" i="4"/>
  <c r="BE15" i="4"/>
  <c r="BF15" i="4"/>
  <c r="U16" i="4"/>
  <c r="V16" i="4"/>
  <c r="W16" i="4"/>
  <c r="X16" i="4"/>
  <c r="Y16" i="4"/>
  <c r="AY16" i="4"/>
  <c r="AZ16" i="4"/>
  <c r="BA16" i="4"/>
  <c r="BB16" i="4"/>
  <c r="BC16" i="4"/>
  <c r="BD16" i="4"/>
  <c r="BE16" i="4"/>
  <c r="BF16" i="4"/>
  <c r="U17" i="4"/>
  <c r="V17" i="4"/>
  <c r="W17" i="4"/>
  <c r="X17" i="4"/>
  <c r="Y17" i="4"/>
  <c r="AY17" i="4"/>
  <c r="AZ17" i="4"/>
  <c r="BA17" i="4"/>
  <c r="BB17" i="4"/>
  <c r="BC17" i="4"/>
  <c r="BD17" i="4"/>
  <c r="BE17" i="4"/>
  <c r="BF17" i="4"/>
  <c r="U18" i="4"/>
  <c r="V18" i="4"/>
  <c r="W18" i="4"/>
  <c r="X18" i="4"/>
  <c r="Y18" i="4"/>
  <c r="AY18" i="4"/>
  <c r="AZ18" i="4"/>
  <c r="BA18" i="4"/>
  <c r="BB18" i="4"/>
  <c r="BC18" i="4"/>
  <c r="BD18" i="4"/>
  <c r="BE18" i="4"/>
  <c r="BF18" i="4"/>
  <c r="U19" i="4"/>
  <c r="V19" i="4"/>
  <c r="W19" i="4"/>
  <c r="X19" i="4"/>
  <c r="Y19" i="4"/>
  <c r="AY19" i="4"/>
  <c r="AZ19" i="4"/>
  <c r="BA19" i="4"/>
  <c r="BB19" i="4"/>
  <c r="BC19" i="4"/>
  <c r="BD19" i="4"/>
  <c r="BE19" i="4"/>
  <c r="BF19" i="4"/>
  <c r="U20" i="4"/>
  <c r="V20" i="4"/>
  <c r="W20" i="4"/>
  <c r="X20" i="4"/>
  <c r="Y20" i="4"/>
  <c r="AY20" i="4"/>
  <c r="AZ20" i="4"/>
  <c r="BA20" i="4"/>
  <c r="BB20" i="4"/>
  <c r="BC20" i="4"/>
  <c r="BD20" i="4"/>
  <c r="BE20" i="4"/>
  <c r="BF20" i="4"/>
  <c r="U21" i="4"/>
  <c r="V21" i="4"/>
  <c r="W21" i="4"/>
  <c r="X21" i="4"/>
  <c r="Y21" i="4"/>
  <c r="AY21" i="4"/>
  <c r="AZ21" i="4"/>
  <c r="BA21" i="4"/>
  <c r="BB21" i="4"/>
  <c r="BC21" i="4"/>
  <c r="BD21" i="4"/>
  <c r="BE21" i="4"/>
  <c r="BF21" i="4"/>
  <c r="U22" i="4"/>
  <c r="V22" i="4"/>
  <c r="W22" i="4"/>
  <c r="X22" i="4"/>
  <c r="Y22" i="4"/>
  <c r="AY22" i="4"/>
  <c r="AZ22" i="4"/>
  <c r="BA22" i="4"/>
  <c r="BB22" i="4"/>
  <c r="BC22" i="4"/>
  <c r="BD22" i="4"/>
  <c r="BE22" i="4"/>
  <c r="BF22" i="4"/>
  <c r="U23" i="4"/>
  <c r="V23" i="4"/>
  <c r="W23" i="4"/>
  <c r="X23" i="4"/>
  <c r="Y23" i="4"/>
  <c r="AY23" i="4"/>
  <c r="AZ23" i="4"/>
  <c r="BA23" i="4"/>
  <c r="BB23" i="4"/>
  <c r="BC23" i="4"/>
  <c r="BD23" i="4"/>
  <c r="BE23" i="4"/>
  <c r="BF23" i="4"/>
  <c r="U24" i="4"/>
  <c r="V24" i="4"/>
  <c r="W24" i="4"/>
  <c r="X24" i="4"/>
  <c r="Y24" i="4"/>
  <c r="AY24" i="4"/>
  <c r="AZ24" i="4"/>
  <c r="BA24" i="4"/>
  <c r="BB24" i="4"/>
  <c r="BC24" i="4"/>
  <c r="BD24" i="4"/>
  <c r="BE24" i="4"/>
  <c r="BF24" i="4"/>
  <c r="U25" i="4"/>
  <c r="V25" i="4"/>
  <c r="W25" i="4"/>
  <c r="X25" i="4"/>
  <c r="Y25" i="4"/>
  <c r="AY25" i="4"/>
  <c r="AZ25" i="4"/>
  <c r="BA25" i="4"/>
  <c r="BB25" i="4"/>
  <c r="BC25" i="4"/>
  <c r="BD25" i="4"/>
  <c r="BE25" i="4"/>
  <c r="BF25" i="4"/>
  <c r="U26" i="4"/>
  <c r="V26" i="4"/>
  <c r="W26" i="4"/>
  <c r="X26" i="4"/>
  <c r="Y26" i="4"/>
  <c r="AY26" i="4"/>
  <c r="AZ26" i="4"/>
  <c r="BA26" i="4"/>
  <c r="BB26" i="4"/>
  <c r="BC26" i="4"/>
  <c r="BD26" i="4"/>
  <c r="BE26" i="4"/>
  <c r="BF26" i="4"/>
  <c r="U27" i="4"/>
  <c r="V27" i="4"/>
  <c r="W27" i="4"/>
  <c r="X27" i="4"/>
  <c r="Y27" i="4"/>
  <c r="AY27" i="4"/>
  <c r="AZ27" i="4"/>
  <c r="BA27" i="4"/>
  <c r="BB27" i="4"/>
  <c r="BC27" i="4"/>
  <c r="BD27" i="4"/>
  <c r="BE27" i="4"/>
  <c r="BF27" i="4"/>
  <c r="U28" i="4"/>
  <c r="V28" i="4"/>
  <c r="W28" i="4"/>
  <c r="X28" i="4"/>
  <c r="Y28" i="4"/>
  <c r="AY28" i="4"/>
  <c r="AZ28" i="4"/>
  <c r="BA28" i="4"/>
  <c r="BB28" i="4"/>
  <c r="BC28" i="4"/>
  <c r="BD28" i="4"/>
  <c r="BE28" i="4"/>
  <c r="BF28" i="4"/>
  <c r="U29" i="4"/>
  <c r="V29" i="4"/>
  <c r="W29" i="4"/>
  <c r="X29" i="4"/>
  <c r="Y29" i="4"/>
  <c r="AY29" i="4"/>
  <c r="AZ29" i="4"/>
  <c r="BA29" i="4"/>
  <c r="BB29" i="4"/>
  <c r="BC29" i="4"/>
  <c r="BD29" i="4"/>
  <c r="BE29" i="4"/>
  <c r="BF29" i="4"/>
  <c r="U30" i="4"/>
  <c r="V30" i="4"/>
  <c r="W30" i="4"/>
  <c r="X30" i="4"/>
  <c r="Y30" i="4"/>
  <c r="AY30" i="4"/>
  <c r="AZ30" i="4"/>
  <c r="BA30" i="4"/>
  <c r="BB30" i="4"/>
  <c r="BC30" i="4"/>
  <c r="BD30" i="4"/>
  <c r="BE30" i="4"/>
  <c r="BF30" i="4"/>
  <c r="U31" i="4"/>
  <c r="V31" i="4"/>
  <c r="W31" i="4"/>
  <c r="X31" i="4"/>
  <c r="Y31" i="4"/>
  <c r="AY31" i="4"/>
  <c r="AZ31" i="4"/>
  <c r="BA31" i="4"/>
  <c r="BB31" i="4"/>
  <c r="BC31" i="4"/>
  <c r="BD31" i="4"/>
  <c r="BE31" i="4"/>
  <c r="BF31" i="4"/>
  <c r="U32" i="4"/>
  <c r="V32" i="4"/>
  <c r="W32" i="4"/>
  <c r="X32" i="4"/>
  <c r="Y32" i="4"/>
  <c r="AY32" i="4"/>
  <c r="AZ32" i="4"/>
  <c r="BA32" i="4"/>
  <c r="BB32" i="4"/>
  <c r="BC32" i="4"/>
  <c r="BD32" i="4"/>
  <c r="BE32" i="4"/>
  <c r="BF32" i="4"/>
  <c r="U33" i="4"/>
  <c r="V33" i="4"/>
  <c r="W33" i="4"/>
  <c r="X33" i="4"/>
  <c r="Y33" i="4"/>
  <c r="AY33" i="4"/>
  <c r="AZ33" i="4"/>
  <c r="BA33" i="4"/>
  <c r="BB33" i="4"/>
  <c r="BC33" i="4"/>
  <c r="BD33" i="4"/>
  <c r="BE33" i="4"/>
  <c r="BF33" i="4"/>
  <c r="U34" i="4"/>
  <c r="V34" i="4"/>
  <c r="W34" i="4"/>
  <c r="X34" i="4"/>
  <c r="Y34" i="4"/>
  <c r="AY34" i="4"/>
  <c r="AZ34" i="4"/>
  <c r="BA34" i="4"/>
  <c r="BB34" i="4"/>
  <c r="BC34" i="4"/>
  <c r="BD34" i="4"/>
  <c r="BE34" i="4"/>
  <c r="BF34" i="4"/>
  <c r="U35" i="4"/>
  <c r="V35" i="4"/>
  <c r="W35" i="4"/>
  <c r="X35" i="4"/>
  <c r="Y35" i="4"/>
  <c r="AY35" i="4"/>
  <c r="AZ35" i="4"/>
  <c r="BA35" i="4"/>
  <c r="BB35" i="4"/>
  <c r="BC35" i="4"/>
  <c r="BD35" i="4"/>
  <c r="BE35" i="4"/>
  <c r="BF35" i="4"/>
  <c r="U36" i="4"/>
  <c r="V36" i="4"/>
  <c r="W36" i="4"/>
  <c r="X36" i="4"/>
  <c r="Y36" i="4"/>
  <c r="AY36" i="4"/>
  <c r="AZ36" i="4"/>
  <c r="BA36" i="4"/>
  <c r="BB36" i="4"/>
  <c r="BC36" i="4"/>
  <c r="BD36" i="4"/>
  <c r="BE36" i="4"/>
  <c r="BF36" i="4"/>
  <c r="U37" i="4"/>
  <c r="V37" i="4"/>
  <c r="W37" i="4"/>
  <c r="X37" i="4"/>
  <c r="Y37" i="4"/>
  <c r="AY37" i="4"/>
  <c r="AZ37" i="4"/>
  <c r="BA37" i="4"/>
  <c r="BB37" i="4"/>
  <c r="BC37" i="4"/>
  <c r="BD37" i="4"/>
  <c r="BE37" i="4"/>
  <c r="BF37" i="4"/>
  <c r="U38" i="4"/>
  <c r="V38" i="4"/>
  <c r="W38" i="4"/>
  <c r="X38" i="4"/>
  <c r="Y38" i="4"/>
  <c r="AY38" i="4"/>
  <c r="AZ38" i="4"/>
  <c r="BA38" i="4"/>
  <c r="BB38" i="4"/>
  <c r="BC38" i="4"/>
  <c r="BD38" i="4"/>
  <c r="BE38" i="4"/>
  <c r="BF38" i="4"/>
  <c r="U39" i="4"/>
  <c r="V39" i="4"/>
  <c r="W39" i="4"/>
  <c r="X39" i="4"/>
  <c r="Y39" i="4"/>
  <c r="AY39" i="4"/>
  <c r="AZ39" i="4"/>
  <c r="BA39" i="4"/>
  <c r="BB39" i="4"/>
  <c r="BC39" i="4"/>
  <c r="BD39" i="4"/>
  <c r="BE39" i="4"/>
  <c r="BF39" i="4"/>
  <c r="U40" i="4"/>
  <c r="V40" i="4"/>
  <c r="W40" i="4"/>
  <c r="X40" i="4"/>
  <c r="Y40" i="4"/>
  <c r="AY40" i="4"/>
  <c r="AZ40" i="4"/>
  <c r="BA40" i="4"/>
  <c r="BB40" i="4"/>
  <c r="BC40" i="4"/>
  <c r="BD40" i="4"/>
  <c r="BE40" i="4"/>
  <c r="BF40" i="4"/>
  <c r="U41" i="4"/>
  <c r="V41" i="4"/>
  <c r="W41" i="4"/>
  <c r="X41" i="4"/>
  <c r="Y41" i="4"/>
  <c r="AY41" i="4"/>
  <c r="AZ41" i="4"/>
  <c r="BA41" i="4"/>
  <c r="BB41" i="4"/>
  <c r="BC41" i="4"/>
  <c r="BD41" i="4"/>
  <c r="BE41" i="4"/>
  <c r="BF41" i="4"/>
  <c r="U42" i="4"/>
  <c r="V42" i="4"/>
  <c r="W42" i="4"/>
  <c r="X42" i="4"/>
  <c r="Y42" i="4"/>
  <c r="AY42" i="4"/>
  <c r="AZ42" i="4"/>
  <c r="BA42" i="4"/>
  <c r="BB42" i="4"/>
  <c r="BC42" i="4"/>
  <c r="BD42" i="4"/>
  <c r="BE42" i="4"/>
  <c r="BF42" i="4"/>
  <c r="U43" i="4"/>
  <c r="V43" i="4"/>
  <c r="W43" i="4"/>
  <c r="X43" i="4"/>
  <c r="Y43" i="4"/>
  <c r="AY43" i="4"/>
  <c r="AZ43" i="4"/>
  <c r="BA43" i="4"/>
  <c r="BB43" i="4"/>
  <c r="BC43" i="4"/>
  <c r="BD43" i="4"/>
  <c r="BE43" i="4"/>
  <c r="BF43" i="4"/>
  <c r="U44" i="4"/>
  <c r="V44" i="4"/>
  <c r="W44" i="4"/>
  <c r="X44" i="4"/>
  <c r="Y44" i="4"/>
  <c r="AY44" i="4"/>
  <c r="AZ44" i="4"/>
  <c r="BA44" i="4"/>
  <c r="BB44" i="4"/>
  <c r="BC44" i="4"/>
  <c r="BD44" i="4"/>
  <c r="BE44" i="4"/>
  <c r="BF44" i="4"/>
  <c r="U45" i="4"/>
  <c r="V45" i="4"/>
  <c r="W45" i="4"/>
  <c r="X45" i="4"/>
  <c r="Y45" i="4"/>
  <c r="AY45" i="4"/>
  <c r="AZ45" i="4"/>
  <c r="BA45" i="4"/>
  <c r="BB45" i="4"/>
  <c r="BC45" i="4"/>
  <c r="BD45" i="4"/>
  <c r="BE45" i="4"/>
  <c r="BF45" i="4"/>
  <c r="U46" i="4"/>
  <c r="V46" i="4"/>
  <c r="W46" i="4"/>
  <c r="X46" i="4"/>
  <c r="Y46" i="4"/>
  <c r="AY46" i="4"/>
  <c r="AZ46" i="4"/>
  <c r="BA46" i="4"/>
  <c r="BB46" i="4"/>
  <c r="BC46" i="4"/>
  <c r="BD46" i="4"/>
  <c r="BE46" i="4"/>
  <c r="BF46" i="4"/>
  <c r="U47" i="4"/>
  <c r="V47" i="4"/>
  <c r="W47" i="4"/>
  <c r="X47" i="4"/>
  <c r="Y47" i="4"/>
  <c r="AY47" i="4"/>
  <c r="AZ47" i="4"/>
  <c r="BA47" i="4"/>
  <c r="BB47" i="4"/>
  <c r="BC47" i="4"/>
  <c r="BD47" i="4"/>
  <c r="BE47" i="4"/>
  <c r="BF47" i="4"/>
  <c r="U48" i="4"/>
  <c r="V48" i="4"/>
  <c r="W48" i="4"/>
  <c r="X48" i="4"/>
  <c r="Y48" i="4"/>
  <c r="AY48" i="4"/>
  <c r="AZ48" i="4"/>
  <c r="BA48" i="4"/>
  <c r="BB48" i="4"/>
  <c r="BC48" i="4"/>
  <c r="BD48" i="4"/>
  <c r="BE48" i="4"/>
  <c r="BF48" i="4"/>
  <c r="U49" i="4"/>
  <c r="V49" i="4"/>
  <c r="W49" i="4"/>
  <c r="X49" i="4"/>
  <c r="Y49" i="4"/>
  <c r="AY49" i="4"/>
  <c r="AZ49" i="4"/>
  <c r="BA49" i="4"/>
  <c r="BB49" i="4"/>
  <c r="BC49" i="4"/>
  <c r="BD49" i="4"/>
  <c r="BE49" i="4"/>
  <c r="BF49" i="4"/>
  <c r="U50" i="4"/>
  <c r="V50" i="4"/>
  <c r="W50" i="4"/>
  <c r="X50" i="4"/>
  <c r="Y50" i="4"/>
  <c r="AY50" i="4"/>
  <c r="AZ50" i="4"/>
  <c r="BA50" i="4"/>
  <c r="BB50" i="4"/>
  <c r="BC50" i="4"/>
  <c r="BD50" i="4"/>
  <c r="BE50" i="4"/>
  <c r="BF50" i="4"/>
  <c r="U51" i="4"/>
  <c r="V51" i="4"/>
  <c r="W51" i="4"/>
  <c r="X51" i="4"/>
  <c r="Y51" i="4"/>
  <c r="AY51" i="4"/>
  <c r="AZ51" i="4"/>
  <c r="BA51" i="4"/>
  <c r="BB51" i="4"/>
  <c r="BC51" i="4"/>
  <c r="BD51" i="4"/>
  <c r="BE51" i="4"/>
  <c r="BF51" i="4"/>
  <c r="U52" i="4"/>
  <c r="V52" i="4"/>
  <c r="W52" i="4"/>
  <c r="X52" i="4"/>
  <c r="Y52" i="4"/>
  <c r="AY52" i="4"/>
  <c r="AZ52" i="4"/>
  <c r="BA52" i="4"/>
  <c r="BB52" i="4"/>
  <c r="BC52" i="4"/>
  <c r="BD52" i="4"/>
  <c r="BE52" i="4"/>
  <c r="BF52" i="4"/>
  <c r="U53" i="4"/>
  <c r="V53" i="4"/>
  <c r="W53" i="4"/>
  <c r="X53" i="4"/>
  <c r="Y53" i="4"/>
  <c r="AY53" i="4"/>
  <c r="AZ53" i="4"/>
  <c r="BA53" i="4"/>
  <c r="BB53" i="4"/>
  <c r="BC53" i="4"/>
  <c r="BD53" i="4"/>
  <c r="BE53" i="4"/>
  <c r="BF53" i="4"/>
  <c r="U54" i="4"/>
  <c r="V54" i="4"/>
  <c r="W54" i="4"/>
  <c r="X54" i="4"/>
  <c r="Y54" i="4"/>
  <c r="AY54" i="4"/>
  <c r="AZ54" i="4"/>
  <c r="BA54" i="4"/>
  <c r="BB54" i="4"/>
  <c r="BC54" i="4"/>
  <c r="BD54" i="4"/>
  <c r="BE54" i="4"/>
  <c r="BF54" i="4"/>
  <c r="U55" i="4"/>
  <c r="V55" i="4"/>
  <c r="W55" i="4"/>
  <c r="X55" i="4"/>
  <c r="Y55" i="4"/>
  <c r="AY55" i="4"/>
  <c r="AZ55" i="4"/>
  <c r="BA55" i="4"/>
  <c r="BB55" i="4"/>
  <c r="BC55" i="4"/>
  <c r="BD55" i="4"/>
  <c r="BE55" i="4"/>
  <c r="BF55" i="4"/>
  <c r="U56" i="4"/>
  <c r="V56" i="4"/>
  <c r="W56" i="4"/>
  <c r="X56" i="4"/>
  <c r="Y56" i="4"/>
  <c r="AY56" i="4"/>
  <c r="AZ56" i="4"/>
  <c r="BA56" i="4"/>
  <c r="BB56" i="4"/>
  <c r="BC56" i="4"/>
  <c r="BD56" i="4"/>
  <c r="BE56" i="4"/>
  <c r="BF56" i="4"/>
  <c r="U57" i="4"/>
  <c r="V57" i="4"/>
  <c r="W57" i="4"/>
  <c r="X57" i="4"/>
  <c r="Y57" i="4"/>
  <c r="AY57" i="4"/>
  <c r="AZ57" i="4"/>
  <c r="BA57" i="4"/>
  <c r="BB57" i="4"/>
  <c r="BC57" i="4"/>
  <c r="BD57" i="4"/>
  <c r="BE57" i="4"/>
  <c r="BF57" i="4"/>
  <c r="U58" i="4"/>
  <c r="V58" i="4"/>
  <c r="W58" i="4"/>
  <c r="X58" i="4"/>
  <c r="Y58" i="4"/>
  <c r="AY58" i="4"/>
  <c r="AZ58" i="4"/>
  <c r="BA58" i="4"/>
  <c r="BB58" i="4"/>
  <c r="BC58" i="4"/>
  <c r="BD58" i="4"/>
  <c r="BE58" i="4"/>
  <c r="BF58" i="4"/>
  <c r="U59" i="4"/>
  <c r="V59" i="4"/>
  <c r="W59" i="4"/>
  <c r="X59" i="4"/>
  <c r="Y59" i="4"/>
  <c r="AY59" i="4"/>
  <c r="AZ59" i="4"/>
  <c r="BA59" i="4"/>
  <c r="BB59" i="4"/>
  <c r="BC59" i="4"/>
  <c r="BD59" i="4"/>
  <c r="BE59" i="4"/>
  <c r="BF59" i="4"/>
  <c r="U60" i="4"/>
  <c r="V60" i="4"/>
  <c r="W60" i="4"/>
  <c r="X60" i="4"/>
  <c r="Y60" i="4"/>
  <c r="AY60" i="4"/>
  <c r="AZ60" i="4"/>
  <c r="BA60" i="4"/>
  <c r="BB60" i="4"/>
  <c r="BC60" i="4"/>
  <c r="BD60" i="4"/>
  <c r="BE60" i="4"/>
  <c r="BF60" i="4"/>
  <c r="U61" i="4"/>
  <c r="V61" i="4"/>
  <c r="W61" i="4"/>
  <c r="X61" i="4"/>
  <c r="Y61" i="4"/>
  <c r="AY61" i="4"/>
  <c r="AZ61" i="4"/>
  <c r="BA61" i="4"/>
  <c r="BB61" i="4"/>
  <c r="BC61" i="4"/>
  <c r="BD61" i="4"/>
  <c r="BE61" i="4"/>
  <c r="BF61" i="4"/>
  <c r="U62" i="4"/>
  <c r="V62" i="4"/>
  <c r="W62" i="4"/>
  <c r="X62" i="4"/>
  <c r="Y62" i="4"/>
  <c r="AY62" i="4"/>
  <c r="AZ62" i="4"/>
  <c r="BA62" i="4"/>
  <c r="BB62" i="4"/>
  <c r="BC62" i="4"/>
  <c r="BD62" i="4"/>
  <c r="BE62" i="4"/>
  <c r="BF62" i="4"/>
  <c r="U63" i="4"/>
  <c r="V63" i="4"/>
  <c r="W63" i="4"/>
  <c r="X63" i="4"/>
  <c r="Y63" i="4"/>
  <c r="AY63" i="4"/>
  <c r="AZ63" i="4"/>
  <c r="BA63" i="4"/>
  <c r="BB63" i="4"/>
  <c r="BC63" i="4"/>
  <c r="BD63" i="4"/>
  <c r="BE63" i="4"/>
  <c r="BF63" i="4"/>
  <c r="U64" i="4"/>
  <c r="V64" i="4"/>
  <c r="W64" i="4"/>
  <c r="X64" i="4"/>
  <c r="Y64" i="4"/>
  <c r="AY64" i="4"/>
  <c r="AZ64" i="4"/>
  <c r="BA64" i="4"/>
  <c r="BB64" i="4"/>
  <c r="BC64" i="4"/>
  <c r="BD64" i="4"/>
  <c r="BE64" i="4"/>
  <c r="BF64" i="4"/>
  <c r="U65" i="4"/>
  <c r="V65" i="4"/>
  <c r="W65" i="4"/>
  <c r="X65" i="4"/>
  <c r="Y65" i="4"/>
  <c r="AY65" i="4"/>
  <c r="AZ65" i="4"/>
  <c r="BA65" i="4"/>
  <c r="BB65" i="4"/>
  <c r="BC65" i="4"/>
  <c r="BD65" i="4"/>
  <c r="BE65" i="4"/>
  <c r="BF65" i="4"/>
  <c r="U66" i="4"/>
  <c r="V66" i="4"/>
  <c r="W66" i="4"/>
  <c r="X66" i="4"/>
  <c r="Y66" i="4"/>
  <c r="AY66" i="4"/>
  <c r="AZ66" i="4"/>
  <c r="BA66" i="4"/>
  <c r="BB66" i="4"/>
  <c r="BC66" i="4"/>
  <c r="BD66" i="4"/>
  <c r="BE66" i="4"/>
  <c r="BF66" i="4"/>
  <c r="U67" i="4"/>
  <c r="V67" i="4"/>
  <c r="W67" i="4"/>
  <c r="X67" i="4"/>
  <c r="Y67" i="4"/>
  <c r="AY67" i="4"/>
  <c r="AZ67" i="4"/>
  <c r="BA67" i="4"/>
  <c r="BB67" i="4"/>
  <c r="BC67" i="4"/>
  <c r="BD67" i="4"/>
  <c r="BE67" i="4"/>
  <c r="BF67" i="4"/>
  <c r="U68" i="4"/>
  <c r="V68" i="4"/>
  <c r="W68" i="4"/>
  <c r="X68" i="4"/>
  <c r="Y68" i="4"/>
  <c r="AY68" i="4"/>
  <c r="AZ68" i="4"/>
  <c r="BA68" i="4"/>
  <c r="BB68" i="4"/>
  <c r="BC68" i="4"/>
  <c r="BD68" i="4"/>
  <c r="BE68" i="4"/>
  <c r="BF68" i="4"/>
  <c r="U69" i="4"/>
  <c r="V69" i="4"/>
  <c r="W69" i="4"/>
  <c r="X69" i="4"/>
  <c r="Y69" i="4"/>
  <c r="AY69" i="4"/>
  <c r="AZ69" i="4"/>
  <c r="BA69" i="4"/>
  <c r="BB69" i="4"/>
  <c r="BC69" i="4"/>
  <c r="BD69" i="4"/>
  <c r="BE69" i="4"/>
  <c r="BF69" i="4"/>
  <c r="U70" i="4"/>
  <c r="V70" i="4"/>
  <c r="W70" i="4"/>
  <c r="X70" i="4"/>
  <c r="Y70" i="4"/>
  <c r="AY70" i="4"/>
  <c r="AZ70" i="4"/>
  <c r="BA70" i="4"/>
  <c r="BB70" i="4"/>
  <c r="BC70" i="4"/>
  <c r="BD70" i="4"/>
  <c r="BE70" i="4"/>
  <c r="BF70" i="4"/>
  <c r="U71" i="4"/>
  <c r="V71" i="4"/>
  <c r="W71" i="4"/>
  <c r="X71" i="4"/>
  <c r="Y71" i="4"/>
  <c r="AY71" i="4"/>
  <c r="AZ71" i="4"/>
  <c r="BA71" i="4"/>
  <c r="BB71" i="4"/>
  <c r="BC71" i="4"/>
  <c r="BD71" i="4"/>
  <c r="BE71" i="4"/>
  <c r="BF71" i="4"/>
  <c r="U72" i="4"/>
  <c r="V72" i="4"/>
  <c r="W72" i="4"/>
  <c r="X72" i="4"/>
  <c r="Y72" i="4"/>
  <c r="AY72" i="4"/>
  <c r="AZ72" i="4"/>
  <c r="BA72" i="4"/>
  <c r="BB72" i="4"/>
  <c r="BC72" i="4"/>
  <c r="BD72" i="4"/>
  <c r="BE72" i="4"/>
  <c r="BF72" i="4"/>
  <c r="U73" i="4"/>
  <c r="V73" i="4"/>
  <c r="W73" i="4"/>
  <c r="X73" i="4"/>
  <c r="Y73" i="4"/>
  <c r="AY73" i="4"/>
  <c r="AZ73" i="4"/>
  <c r="BA73" i="4"/>
  <c r="BB73" i="4"/>
  <c r="BC73" i="4"/>
  <c r="BD73" i="4"/>
  <c r="BE73" i="4"/>
  <c r="BF73" i="4"/>
  <c r="U74" i="4"/>
  <c r="V74" i="4"/>
  <c r="W74" i="4"/>
  <c r="X74" i="4"/>
  <c r="Y74" i="4"/>
  <c r="AY74" i="4"/>
  <c r="AZ74" i="4"/>
  <c r="BA74" i="4"/>
  <c r="BB74" i="4"/>
  <c r="BC74" i="4"/>
  <c r="BD74" i="4"/>
  <c r="BE74" i="4"/>
  <c r="BF74" i="4"/>
  <c r="R77" i="4"/>
  <c r="AP77" i="4"/>
  <c r="AW77" i="4"/>
  <c r="BC77" i="4"/>
  <c r="BD77" i="4"/>
  <c r="BE77" i="4"/>
  <c r="G82" i="4"/>
  <c r="H82" i="4"/>
  <c r="I82" i="4"/>
  <c r="J82" i="4"/>
  <c r="K82" i="4"/>
  <c r="Z82" i="4"/>
  <c r="AA82" i="4"/>
  <c r="AB82" i="4"/>
  <c r="AC82" i="4"/>
  <c r="AD82" i="4"/>
  <c r="AZ82" i="4"/>
  <c r="BA82" i="4"/>
  <c r="G83" i="4"/>
  <c r="H83" i="4"/>
  <c r="I83" i="4"/>
  <c r="J83" i="4"/>
  <c r="K83" i="4"/>
  <c r="Z83" i="4"/>
  <c r="AA83" i="4"/>
  <c r="AB83" i="4"/>
  <c r="AC83" i="4"/>
  <c r="AD83" i="4"/>
  <c r="AZ83" i="4"/>
  <c r="BA83" i="4"/>
  <c r="G84" i="4"/>
  <c r="H84" i="4"/>
  <c r="I84" i="4"/>
  <c r="J84" i="4"/>
  <c r="K84" i="4"/>
  <c r="Z84" i="4"/>
  <c r="AA84" i="4"/>
  <c r="AB84" i="4"/>
  <c r="AC84" i="4"/>
  <c r="AD84" i="4"/>
  <c r="AZ84" i="4"/>
  <c r="BA84" i="4"/>
  <c r="G85" i="4"/>
  <c r="H85" i="4"/>
  <c r="I85" i="4"/>
  <c r="J85" i="4"/>
  <c r="K85" i="4"/>
  <c r="Z85" i="4"/>
  <c r="AA85" i="4"/>
  <c r="AB85" i="4"/>
  <c r="AC85" i="4"/>
  <c r="AD85" i="4"/>
  <c r="AZ85" i="4"/>
  <c r="BA85" i="4"/>
  <c r="G86" i="4"/>
  <c r="H86" i="4"/>
  <c r="I86" i="4"/>
  <c r="J86" i="4"/>
  <c r="K86" i="4"/>
  <c r="Z86" i="4"/>
  <c r="AA86" i="4"/>
  <c r="AB86" i="4"/>
  <c r="AC86" i="4"/>
  <c r="AD86" i="4"/>
  <c r="AZ86" i="4"/>
  <c r="BA86" i="4"/>
  <c r="G87" i="4"/>
  <c r="H87" i="4"/>
  <c r="I87" i="4"/>
  <c r="J87" i="4"/>
  <c r="K87" i="4"/>
  <c r="Z87" i="4"/>
  <c r="AA87" i="4"/>
  <c r="AB87" i="4"/>
  <c r="AC87" i="4"/>
  <c r="AD87" i="4"/>
  <c r="AZ87" i="4"/>
  <c r="BA87" i="4"/>
  <c r="G88" i="4"/>
  <c r="H88" i="4"/>
  <c r="I88" i="4"/>
  <c r="J88" i="4"/>
  <c r="K88" i="4"/>
  <c r="M88" i="4"/>
  <c r="N88" i="4"/>
  <c r="O88" i="4"/>
  <c r="P88" i="4"/>
  <c r="Q88" i="4"/>
  <c r="Z88" i="4"/>
  <c r="AA88" i="4"/>
  <c r="AB88" i="4"/>
  <c r="AC88" i="4"/>
  <c r="AD88" i="4"/>
  <c r="AF88" i="4"/>
  <c r="AG88" i="4"/>
  <c r="AH88" i="4"/>
  <c r="AI88" i="4"/>
  <c r="AJ88" i="4"/>
  <c r="AK88" i="4"/>
  <c r="AL88" i="4"/>
  <c r="AM88" i="4"/>
  <c r="AN88" i="4"/>
  <c r="AO88" i="4"/>
  <c r="AZ88" i="4"/>
  <c r="BA88" i="4"/>
  <c r="G89" i="4"/>
  <c r="H89" i="4"/>
  <c r="I89" i="4"/>
  <c r="J89" i="4"/>
  <c r="K89" i="4"/>
  <c r="M89" i="4"/>
  <c r="N89" i="4"/>
  <c r="O89" i="4"/>
  <c r="P89" i="4"/>
  <c r="Q89" i="4"/>
  <c r="Z89" i="4"/>
  <c r="AA89" i="4"/>
  <c r="AB89" i="4"/>
  <c r="AC89" i="4"/>
  <c r="AD89" i="4"/>
  <c r="AF89" i="4"/>
  <c r="AG89" i="4"/>
  <c r="AH89" i="4"/>
  <c r="AI89" i="4"/>
  <c r="AJ89" i="4"/>
  <c r="AK89" i="4"/>
  <c r="AL89" i="4"/>
  <c r="AM89" i="4"/>
  <c r="AN89" i="4"/>
  <c r="AO89" i="4"/>
  <c r="AZ89" i="4"/>
  <c r="G90" i="4"/>
  <c r="H90" i="4"/>
  <c r="I90" i="4"/>
  <c r="J90" i="4"/>
  <c r="K90" i="4"/>
  <c r="M90" i="4"/>
  <c r="N90" i="4"/>
  <c r="O90" i="4"/>
  <c r="P90" i="4"/>
  <c r="Q90" i="4"/>
  <c r="Z90" i="4"/>
  <c r="AA90" i="4"/>
  <c r="AB90" i="4"/>
  <c r="AC90" i="4"/>
  <c r="AD90" i="4"/>
  <c r="AF90" i="4"/>
  <c r="AG90" i="4"/>
  <c r="AH90" i="4"/>
  <c r="AI90" i="4"/>
  <c r="AJ90" i="4"/>
  <c r="AK90" i="4"/>
  <c r="AL90" i="4"/>
  <c r="AM90" i="4"/>
  <c r="AN90" i="4"/>
  <c r="AO90" i="4"/>
  <c r="G91" i="4"/>
  <c r="H91" i="4"/>
  <c r="I91" i="4"/>
  <c r="J91" i="4"/>
  <c r="K91" i="4"/>
  <c r="M91" i="4"/>
  <c r="N91" i="4"/>
  <c r="O91" i="4"/>
  <c r="P91" i="4"/>
  <c r="Q91" i="4"/>
  <c r="Z91" i="4"/>
  <c r="AA91" i="4"/>
  <c r="AB91" i="4"/>
  <c r="AC91" i="4"/>
  <c r="AD91" i="4"/>
  <c r="AF91" i="4"/>
  <c r="AG91" i="4"/>
  <c r="AH91" i="4"/>
  <c r="AI91" i="4"/>
  <c r="AJ91" i="4"/>
  <c r="AK91" i="4"/>
  <c r="AL91" i="4"/>
  <c r="AM91" i="4"/>
  <c r="AN91" i="4"/>
  <c r="AO91" i="4"/>
  <c r="G92" i="4"/>
  <c r="H92" i="4"/>
  <c r="I92" i="4"/>
  <c r="J92" i="4"/>
  <c r="K92" i="4"/>
  <c r="M92" i="4"/>
  <c r="N92" i="4"/>
  <c r="O92" i="4"/>
  <c r="P92" i="4"/>
  <c r="Q92" i="4"/>
  <c r="Z92" i="4"/>
  <c r="AA92" i="4"/>
  <c r="AB92" i="4"/>
  <c r="AC92" i="4"/>
  <c r="AD92" i="4"/>
  <c r="AF92" i="4"/>
  <c r="AG92" i="4"/>
  <c r="AH92" i="4"/>
  <c r="AI92" i="4"/>
  <c r="AJ92" i="4"/>
  <c r="AK92" i="4"/>
  <c r="AL92" i="4"/>
  <c r="AM92" i="4"/>
  <c r="AN92" i="4"/>
  <c r="AO92" i="4"/>
  <c r="G93" i="4"/>
  <c r="H93" i="4"/>
  <c r="I93" i="4"/>
  <c r="J93" i="4"/>
  <c r="K93" i="4"/>
  <c r="M93" i="4"/>
  <c r="N93" i="4"/>
  <c r="O93" i="4"/>
  <c r="P93" i="4"/>
  <c r="Q93" i="4"/>
  <c r="Z93" i="4"/>
  <c r="AA93" i="4"/>
  <c r="AB93" i="4"/>
  <c r="AC93" i="4"/>
  <c r="AD93" i="4"/>
  <c r="AF93" i="4"/>
  <c r="AG93" i="4"/>
  <c r="AH93" i="4"/>
  <c r="AI93" i="4"/>
  <c r="AJ93" i="4"/>
  <c r="AK93" i="4"/>
  <c r="AL93" i="4"/>
  <c r="AM93" i="4"/>
  <c r="AN93" i="4"/>
  <c r="AO93" i="4"/>
  <c r="AZ97" i="4"/>
  <c r="AZ98" i="4"/>
  <c r="AZ99" i="4"/>
  <c r="AZ100" i="4"/>
  <c r="AZ101" i="4"/>
  <c r="AZ102" i="4"/>
  <c r="AY119" i="4"/>
  <c r="AZ119" i="4"/>
  <c r="BA119" i="4"/>
  <c r="BB119" i="4"/>
  <c r="BC119" i="4"/>
  <c r="BD119" i="4"/>
  <c r="BE119" i="4"/>
  <c r="BF119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L127" i="4"/>
  <c r="AM127" i="4"/>
  <c r="AN127" i="4"/>
  <c r="AO127" i="4"/>
  <c r="AP127" i="4"/>
  <c r="AQ127" i="4"/>
  <c r="AR127" i="4"/>
  <c r="AS127" i="4"/>
  <c r="AT127" i="4"/>
  <c r="AX127" i="4"/>
  <c r="AY127" i="4"/>
  <c r="BA127" i="4"/>
  <c r="BC127" i="4"/>
  <c r="BD127" i="4"/>
  <c r="BE127" i="4"/>
  <c r="BF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L128" i="4"/>
  <c r="AM128" i="4"/>
  <c r="AN128" i="4"/>
  <c r="AO128" i="4"/>
  <c r="AP128" i="4"/>
  <c r="AQ128" i="4"/>
  <c r="AR128" i="4"/>
  <c r="AS128" i="4"/>
  <c r="AT128" i="4"/>
  <c r="AX128" i="4"/>
  <c r="AY128" i="4"/>
  <c r="AZ128" i="4"/>
  <c r="BA128" i="4"/>
  <c r="BB128" i="4"/>
  <c r="BC128" i="4"/>
  <c r="BD128" i="4"/>
  <c r="BE128" i="4"/>
  <c r="BF128" i="4"/>
  <c r="U129" i="4"/>
  <c r="V129" i="4"/>
  <c r="W129" i="4"/>
  <c r="AY129" i="4"/>
  <c r="AZ129" i="4"/>
  <c r="BA129" i="4"/>
  <c r="BB129" i="4"/>
  <c r="BC129" i="4"/>
  <c r="BD129" i="4"/>
  <c r="BE129" i="4"/>
  <c r="BF129" i="4"/>
  <c r="U130" i="4"/>
  <c r="V130" i="4"/>
  <c r="W130" i="4"/>
  <c r="AY130" i="4"/>
  <c r="AZ130" i="4"/>
  <c r="BA130" i="4"/>
  <c r="BB130" i="4"/>
  <c r="BC130" i="4"/>
  <c r="BD130" i="4"/>
  <c r="BE130" i="4"/>
  <c r="BF130" i="4"/>
  <c r="U4" i="5"/>
  <c r="V4" i="5"/>
  <c r="W4" i="5"/>
  <c r="X4" i="5"/>
  <c r="Y4" i="5"/>
  <c r="AY4" i="5"/>
  <c r="AZ4" i="5"/>
  <c r="BA4" i="5"/>
  <c r="BB4" i="5"/>
  <c r="BC4" i="5"/>
  <c r="BD4" i="5"/>
  <c r="BE4" i="5"/>
  <c r="BF4" i="5"/>
  <c r="U5" i="5"/>
  <c r="V5" i="5"/>
  <c r="W5" i="5"/>
  <c r="X5" i="5"/>
  <c r="Y5" i="5"/>
  <c r="AY5" i="5"/>
  <c r="AZ5" i="5"/>
  <c r="BA5" i="5"/>
  <c r="BB5" i="5"/>
  <c r="BC5" i="5"/>
  <c r="BD5" i="5"/>
  <c r="BE5" i="5"/>
  <c r="BF5" i="5"/>
  <c r="U6" i="5"/>
  <c r="V6" i="5"/>
  <c r="W6" i="5"/>
  <c r="X6" i="5"/>
  <c r="Y6" i="5"/>
  <c r="AY6" i="5"/>
  <c r="AZ6" i="5"/>
  <c r="BA6" i="5"/>
  <c r="BB6" i="5"/>
  <c r="BC6" i="5"/>
  <c r="BD6" i="5"/>
  <c r="BE6" i="5"/>
  <c r="BF6" i="5"/>
  <c r="U7" i="5"/>
  <c r="V7" i="5"/>
  <c r="W7" i="5"/>
  <c r="X7" i="5"/>
  <c r="Y7" i="5"/>
  <c r="AY7" i="5"/>
  <c r="AZ7" i="5"/>
  <c r="BA7" i="5"/>
  <c r="BB7" i="5"/>
  <c r="BC7" i="5"/>
  <c r="BD7" i="5"/>
  <c r="BE7" i="5"/>
  <c r="BF7" i="5"/>
  <c r="U8" i="5"/>
  <c r="V8" i="5"/>
  <c r="W8" i="5"/>
  <c r="X8" i="5"/>
  <c r="Y8" i="5"/>
  <c r="AY8" i="5"/>
  <c r="AZ8" i="5"/>
  <c r="BA8" i="5"/>
  <c r="BB8" i="5"/>
  <c r="BC8" i="5"/>
  <c r="BD8" i="5"/>
  <c r="BE8" i="5"/>
  <c r="BF8" i="5"/>
  <c r="U9" i="5"/>
  <c r="V9" i="5"/>
  <c r="W9" i="5"/>
  <c r="X9" i="5"/>
  <c r="Y9" i="5"/>
  <c r="AY9" i="5"/>
  <c r="AZ9" i="5"/>
  <c r="BA9" i="5"/>
  <c r="BB9" i="5"/>
  <c r="BC9" i="5"/>
  <c r="BD9" i="5"/>
  <c r="BE9" i="5"/>
  <c r="BF9" i="5"/>
  <c r="U10" i="5"/>
  <c r="V10" i="5"/>
  <c r="W10" i="5"/>
  <c r="X10" i="5"/>
  <c r="Y10" i="5"/>
  <c r="AY10" i="5"/>
  <c r="AZ10" i="5"/>
  <c r="BA10" i="5"/>
  <c r="BB10" i="5"/>
  <c r="BC10" i="5"/>
  <c r="BD10" i="5"/>
  <c r="BE10" i="5"/>
  <c r="BF10" i="5"/>
  <c r="U11" i="5"/>
  <c r="V11" i="5"/>
  <c r="W11" i="5"/>
  <c r="X11" i="5"/>
  <c r="Y11" i="5"/>
  <c r="AY11" i="5"/>
  <c r="AZ11" i="5"/>
  <c r="BA11" i="5"/>
  <c r="BB11" i="5"/>
  <c r="BC11" i="5"/>
  <c r="BD11" i="5"/>
  <c r="BE11" i="5"/>
  <c r="BF11" i="5"/>
  <c r="U12" i="5"/>
  <c r="V12" i="5"/>
  <c r="W12" i="5"/>
  <c r="X12" i="5"/>
  <c r="Y12" i="5"/>
  <c r="AY12" i="5"/>
  <c r="AZ12" i="5"/>
  <c r="BA12" i="5"/>
  <c r="BB12" i="5"/>
  <c r="BC12" i="5"/>
  <c r="BD12" i="5"/>
  <c r="BE12" i="5"/>
  <c r="BF12" i="5"/>
  <c r="U13" i="5"/>
  <c r="V13" i="5"/>
  <c r="W13" i="5"/>
  <c r="X13" i="5"/>
  <c r="Y13" i="5"/>
  <c r="AY13" i="5"/>
  <c r="AZ13" i="5"/>
  <c r="BA13" i="5"/>
  <c r="BB13" i="5"/>
  <c r="BC13" i="5"/>
  <c r="BD13" i="5"/>
  <c r="BE13" i="5"/>
  <c r="BF13" i="5"/>
  <c r="U14" i="5"/>
  <c r="V14" i="5"/>
  <c r="W14" i="5"/>
  <c r="X14" i="5"/>
  <c r="Y14" i="5"/>
  <c r="AY14" i="5"/>
  <c r="AZ14" i="5"/>
  <c r="BA14" i="5"/>
  <c r="BB14" i="5"/>
  <c r="BC14" i="5"/>
  <c r="BD14" i="5"/>
  <c r="BE14" i="5"/>
  <c r="BF14" i="5"/>
  <c r="U15" i="5"/>
  <c r="V15" i="5"/>
  <c r="W15" i="5"/>
  <c r="X15" i="5"/>
  <c r="Y15" i="5"/>
  <c r="AY15" i="5"/>
  <c r="AZ15" i="5"/>
  <c r="BA15" i="5"/>
  <c r="BB15" i="5"/>
  <c r="BC15" i="5"/>
  <c r="BD15" i="5"/>
  <c r="BE15" i="5"/>
  <c r="BF15" i="5"/>
  <c r="U16" i="5"/>
  <c r="V16" i="5"/>
  <c r="W16" i="5"/>
  <c r="X16" i="5"/>
  <c r="Y16" i="5"/>
  <c r="AY16" i="5"/>
  <c r="AZ16" i="5"/>
  <c r="BA16" i="5"/>
  <c r="BB16" i="5"/>
  <c r="BC16" i="5"/>
  <c r="BD16" i="5"/>
  <c r="BE16" i="5"/>
  <c r="BF16" i="5"/>
  <c r="U17" i="5"/>
  <c r="V17" i="5"/>
  <c r="W17" i="5"/>
  <c r="X17" i="5"/>
  <c r="Y17" i="5"/>
  <c r="AY17" i="5"/>
  <c r="AZ17" i="5"/>
  <c r="BA17" i="5"/>
  <c r="BB17" i="5"/>
  <c r="BC17" i="5"/>
  <c r="BD17" i="5"/>
  <c r="BE17" i="5"/>
  <c r="BF17" i="5"/>
  <c r="U18" i="5"/>
  <c r="V18" i="5"/>
  <c r="W18" i="5"/>
  <c r="X18" i="5"/>
  <c r="Y18" i="5"/>
  <c r="AY18" i="5"/>
  <c r="AZ18" i="5"/>
  <c r="BA18" i="5"/>
  <c r="BB18" i="5"/>
  <c r="BC18" i="5"/>
  <c r="BD18" i="5"/>
  <c r="BE18" i="5"/>
  <c r="BF18" i="5"/>
  <c r="U19" i="5"/>
  <c r="V19" i="5"/>
  <c r="W19" i="5"/>
  <c r="X19" i="5"/>
  <c r="Y19" i="5"/>
  <c r="AY19" i="5"/>
  <c r="AZ19" i="5"/>
  <c r="BA19" i="5"/>
  <c r="BB19" i="5"/>
  <c r="BC19" i="5"/>
  <c r="BD19" i="5"/>
  <c r="BE19" i="5"/>
  <c r="BF19" i="5"/>
  <c r="U20" i="5"/>
  <c r="V20" i="5"/>
  <c r="W20" i="5"/>
  <c r="X20" i="5"/>
  <c r="Y20" i="5"/>
  <c r="AY20" i="5"/>
  <c r="AZ20" i="5"/>
  <c r="BA20" i="5"/>
  <c r="BB20" i="5"/>
  <c r="BC20" i="5"/>
  <c r="BD20" i="5"/>
  <c r="BE20" i="5"/>
  <c r="BF20" i="5"/>
  <c r="U21" i="5"/>
  <c r="V21" i="5"/>
  <c r="W21" i="5"/>
  <c r="X21" i="5"/>
  <c r="Y21" i="5"/>
  <c r="AY21" i="5"/>
  <c r="AZ21" i="5"/>
  <c r="BA21" i="5"/>
  <c r="BB21" i="5"/>
  <c r="BC21" i="5"/>
  <c r="BD21" i="5"/>
  <c r="BE21" i="5"/>
  <c r="BF21" i="5"/>
  <c r="U22" i="5"/>
  <c r="V22" i="5"/>
  <c r="W22" i="5"/>
  <c r="X22" i="5"/>
  <c r="Y22" i="5"/>
  <c r="AY22" i="5"/>
  <c r="AZ22" i="5"/>
  <c r="BA22" i="5"/>
  <c r="BB22" i="5"/>
  <c r="BC22" i="5"/>
  <c r="BD22" i="5"/>
  <c r="BE22" i="5"/>
  <c r="BF22" i="5"/>
  <c r="U23" i="5"/>
  <c r="V23" i="5"/>
  <c r="W23" i="5"/>
  <c r="X23" i="5"/>
  <c r="Y23" i="5"/>
  <c r="AY23" i="5"/>
  <c r="AZ23" i="5"/>
  <c r="BA23" i="5"/>
  <c r="BB23" i="5"/>
  <c r="BC23" i="5"/>
  <c r="BD23" i="5"/>
  <c r="BE23" i="5"/>
  <c r="BF23" i="5"/>
  <c r="U24" i="5"/>
  <c r="V24" i="5"/>
  <c r="W24" i="5"/>
  <c r="X24" i="5"/>
  <c r="Y24" i="5"/>
  <c r="AY24" i="5"/>
  <c r="AZ24" i="5"/>
  <c r="BA24" i="5"/>
  <c r="BB24" i="5"/>
  <c r="BC24" i="5"/>
  <c r="BD24" i="5"/>
  <c r="BE24" i="5"/>
  <c r="BF24" i="5"/>
  <c r="U25" i="5"/>
  <c r="V25" i="5"/>
  <c r="W25" i="5"/>
  <c r="X25" i="5"/>
  <c r="Y25" i="5"/>
  <c r="AY25" i="5"/>
  <c r="AZ25" i="5"/>
  <c r="BA25" i="5"/>
  <c r="BB25" i="5"/>
  <c r="BC25" i="5"/>
  <c r="BD25" i="5"/>
  <c r="BE25" i="5"/>
  <c r="BF25" i="5"/>
  <c r="U26" i="5"/>
  <c r="V26" i="5"/>
  <c r="W26" i="5"/>
  <c r="X26" i="5"/>
  <c r="Y26" i="5"/>
  <c r="AY26" i="5"/>
  <c r="AZ26" i="5"/>
  <c r="BA26" i="5"/>
  <c r="BB26" i="5"/>
  <c r="BC26" i="5"/>
  <c r="BD26" i="5"/>
  <c r="BE26" i="5"/>
  <c r="BF26" i="5"/>
  <c r="U27" i="5"/>
  <c r="V27" i="5"/>
  <c r="W27" i="5"/>
  <c r="X27" i="5"/>
  <c r="Y27" i="5"/>
  <c r="AY27" i="5"/>
  <c r="AZ27" i="5"/>
  <c r="BA27" i="5"/>
  <c r="BB27" i="5"/>
  <c r="BC27" i="5"/>
  <c r="BD27" i="5"/>
  <c r="BE27" i="5"/>
  <c r="BF27" i="5"/>
  <c r="U28" i="5"/>
  <c r="V28" i="5"/>
  <c r="W28" i="5"/>
  <c r="X28" i="5"/>
  <c r="Y28" i="5"/>
  <c r="AY28" i="5"/>
  <c r="AZ28" i="5"/>
  <c r="BA28" i="5"/>
  <c r="BB28" i="5"/>
  <c r="BC28" i="5"/>
  <c r="BD28" i="5"/>
  <c r="BE28" i="5"/>
  <c r="BF28" i="5"/>
</calcChain>
</file>

<file path=xl/sharedStrings.xml><?xml version="1.0" encoding="utf-8"?>
<sst xmlns="http://schemas.openxmlformats.org/spreadsheetml/2006/main" count="3494" uniqueCount="975">
  <si>
    <t>BE RESULT ANALYSIS DEC-20 (SEM-1)</t>
  </si>
  <si>
    <t>BE RESULT ANALYSIS MAY-20 (SEM-2)</t>
  </si>
  <si>
    <t>OTHER SGPA</t>
  </si>
  <si>
    <t xml:space="preserve">Sr. no </t>
  </si>
  <si>
    <t>ROLL NO</t>
  </si>
  <si>
    <t>SEAT NO</t>
  </si>
  <si>
    <t>NAME</t>
  </si>
  <si>
    <t>PRN</t>
  </si>
  <si>
    <t>MIS</t>
  </si>
  <si>
    <t>414456E</t>
  </si>
  <si>
    <t>414457B</t>
  </si>
  <si>
    <t>414458 TW</t>
  </si>
  <si>
    <t>414458 PR</t>
  </si>
  <si>
    <t>414459 TW</t>
  </si>
  <si>
    <t>414459 OR</t>
  </si>
  <si>
    <t>414460 OR</t>
  </si>
  <si>
    <t>SGPA-1</t>
  </si>
  <si>
    <t>Credit-1</t>
  </si>
  <si>
    <t>414464D</t>
  </si>
  <si>
    <t>414464E</t>
  </si>
  <si>
    <t>414465D</t>
  </si>
  <si>
    <t>414464D TW</t>
  </si>
  <si>
    <t>414464D OR</t>
  </si>
  <si>
    <t>414464E TW</t>
  </si>
  <si>
    <t>414464E OR</t>
  </si>
  <si>
    <t>414466 TW</t>
  </si>
  <si>
    <t>414466 PR</t>
  </si>
  <si>
    <t>414467 TW</t>
  </si>
  <si>
    <t>414467 OR</t>
  </si>
  <si>
    <t>414468 TW</t>
  </si>
  <si>
    <t>414468 OR</t>
  </si>
  <si>
    <t>FOURTH YEAR SGPA</t>
  </si>
  <si>
    <t>TOTAL CREDIT</t>
  </si>
  <si>
    <t>FE SGPA</t>
  </si>
  <si>
    <t>SE SGPA</t>
  </si>
  <si>
    <t>TE</t>
  </si>
  <si>
    <t>TOTAL GRADE POINTS</t>
  </si>
  <si>
    <t>TOTAL CREDITS</t>
  </si>
  <si>
    <t>CGPA</t>
  </si>
  <si>
    <t>REMARK</t>
  </si>
  <si>
    <t>THEORY BACKLOG</t>
  </si>
  <si>
    <t>PRACTICAL BACKLOG</t>
  </si>
  <si>
    <t>AT LEAST ONE FAIL</t>
  </si>
  <si>
    <t>ALL CLEAR</t>
  </si>
  <si>
    <t>CLASS</t>
  </si>
  <si>
    <t>ICS</t>
  </si>
  <si>
    <t>ML</t>
  </si>
  <si>
    <t>SMD</t>
  </si>
  <si>
    <t>BIA</t>
  </si>
  <si>
    <t>SOFT COMP</t>
  </si>
  <si>
    <t>CL-VII -TW</t>
  </si>
  <si>
    <t>CL-VII -PR</t>
  </si>
  <si>
    <t>CL-VIII - TW</t>
  </si>
  <si>
    <t>CL-VIII - OR</t>
  </si>
  <si>
    <t>Proj-I</t>
  </si>
  <si>
    <t>DS</t>
  </si>
  <si>
    <t>UC</t>
  </si>
  <si>
    <t>IWP</t>
  </si>
  <si>
    <t>CO</t>
  </si>
  <si>
    <t>SMA</t>
  </si>
  <si>
    <t>IWPL-TW</t>
  </si>
  <si>
    <t>IWPL-OR</t>
  </si>
  <si>
    <t>COL-TW</t>
  </si>
  <si>
    <t>COL-OR</t>
  </si>
  <si>
    <t>CL-IX - TW</t>
  </si>
  <si>
    <t>CL-IX - PR</t>
  </si>
  <si>
    <t>CL-X-TW</t>
  </si>
  <si>
    <t>CL-X-OR</t>
  </si>
  <si>
    <t>Proj(TW)</t>
  </si>
  <si>
    <t>Proj(OR)</t>
  </si>
  <si>
    <t>SEM-1</t>
  </si>
  <si>
    <t>SEM-2</t>
  </si>
  <si>
    <t>THEORY</t>
  </si>
  <si>
    <t>PRACTICAL</t>
  </si>
  <si>
    <t>B150058501</t>
  </si>
  <si>
    <t>ABHISHEK N BORWANKAR</t>
  </si>
  <si>
    <t>71828497G</t>
  </si>
  <si>
    <t>FCWD</t>
  </si>
  <si>
    <t>B150058502</t>
  </si>
  <si>
    <t>ABUJ DNYANESHWARI MADHUKAR</t>
  </si>
  <si>
    <t>71924012D</t>
  </si>
  <si>
    <t>B150058503</t>
  </si>
  <si>
    <t>ADITYA CHALOO</t>
  </si>
  <si>
    <t>71828502G</t>
  </si>
  <si>
    <t>B150058504</t>
  </si>
  <si>
    <t>AGRAWAL KAPIL SATISH</t>
  </si>
  <si>
    <t>71828508F</t>
  </si>
  <si>
    <t>B150058505</t>
  </si>
  <si>
    <t>AGRAWAL PIYUSH ASHOK</t>
  </si>
  <si>
    <t>71828510H</t>
  </si>
  <si>
    <t>B150058506</t>
  </si>
  <si>
    <t>AHIRE SOHAM BABAN</t>
  </si>
  <si>
    <t>71828512D</t>
  </si>
  <si>
    <t>B150058507</t>
  </si>
  <si>
    <t>AKHIL SHAJI</t>
  </si>
  <si>
    <t>71828519M</t>
  </si>
  <si>
    <t>B150058508</t>
  </si>
  <si>
    <t>ANIKET DATTATRAY BEDARE</t>
  </si>
  <si>
    <t>71828525F</t>
  </si>
  <si>
    <t>B150058509</t>
  </si>
  <si>
    <t>ANKIT ARVIND DHOMANE</t>
  </si>
  <si>
    <t>71828527B</t>
  </si>
  <si>
    <t>B150058510</t>
  </si>
  <si>
    <t>ANUSHKA SIRPURKAR</t>
  </si>
  <si>
    <t>71828530B</t>
  </si>
  <si>
    <t>B150058511</t>
  </si>
  <si>
    <t>ARCHIT PANDITA</t>
  </si>
  <si>
    <t>71828534E</t>
  </si>
  <si>
    <t>B150058512</t>
  </si>
  <si>
    <t>ARORA MOHIT HARPAL</t>
  </si>
  <si>
    <t>71828535C</t>
  </si>
  <si>
    <t>B150058514</t>
  </si>
  <si>
    <t>ASAWA JAYESH SANTOSH</t>
  </si>
  <si>
    <t>71828537K</t>
  </si>
  <si>
    <t>B150058515</t>
  </si>
  <si>
    <t>ASHWIN KIRAN KOTGIRE</t>
  </si>
  <si>
    <t>71828542F</t>
  </si>
  <si>
    <t>B150058516</t>
  </si>
  <si>
    <t>ATHARVA ASHISH JOSHI</t>
  </si>
  <si>
    <t>71828544B</t>
  </si>
  <si>
    <t>B150058517</t>
  </si>
  <si>
    <t>ATHARVA KALIDAS SUTAR</t>
  </si>
  <si>
    <t>71828545L</t>
  </si>
  <si>
    <t>B150058518</t>
  </si>
  <si>
    <t>AYAN NARESH GADPAL</t>
  </si>
  <si>
    <t>71924013B</t>
  </si>
  <si>
    <t>B150058519</t>
  </si>
  <si>
    <t>BADHE ADITI VIDYADHAR</t>
  </si>
  <si>
    <t>71828550G</t>
  </si>
  <si>
    <t>B150058520</t>
  </si>
  <si>
    <t>BADLANI SAGAR</t>
  </si>
  <si>
    <t>71828551E</t>
  </si>
  <si>
    <t>FC</t>
  </si>
  <si>
    <t>B150058521</t>
  </si>
  <si>
    <t>BAILKERI OMKAR BALAKRISHNA</t>
  </si>
  <si>
    <t>71828555H</t>
  </si>
  <si>
    <t>B150058522</t>
  </si>
  <si>
    <t>BAKSHI ANSHUL SURYA</t>
  </si>
  <si>
    <t>71828556F</t>
  </si>
  <si>
    <t>B150058523</t>
  </si>
  <si>
    <t>BANKAR SRISHTI SUNIL</t>
  </si>
  <si>
    <t>71828559L</t>
  </si>
  <si>
    <t>B150058524</t>
  </si>
  <si>
    <t>BHAGURKAR KUSHAGRA SUHAS</t>
  </si>
  <si>
    <t>71828573F</t>
  </si>
  <si>
    <t>B150058525</t>
  </si>
  <si>
    <t>BHAMARE DARSHAN SUNIL</t>
  </si>
  <si>
    <t>71828574D</t>
  </si>
  <si>
    <t>B150058526</t>
  </si>
  <si>
    <t>BHAND DNYANESHWAR VIKAS</t>
  </si>
  <si>
    <t>71828575B</t>
  </si>
  <si>
    <t>B150058527</t>
  </si>
  <si>
    <t>BHARAT ANIL KOTHARI</t>
  </si>
  <si>
    <t>71828577J</t>
  </si>
  <si>
    <t>B150058528</t>
  </si>
  <si>
    <t>BHAYYA EESHA RAHULKUMAR</t>
  </si>
  <si>
    <t>71828581G</t>
  </si>
  <si>
    <t>B150058529</t>
  </si>
  <si>
    <t>BHUJADE PIYUSHA ASHOK</t>
  </si>
  <si>
    <t>71828589B</t>
  </si>
  <si>
    <t>B150058530</t>
  </si>
  <si>
    <t>BHUJANG RUSHIKESH RAMRAO</t>
  </si>
  <si>
    <t>71828590F</t>
  </si>
  <si>
    <t>B150058531</t>
  </si>
  <si>
    <t>BORALKAR GAURAV AJAY</t>
  </si>
  <si>
    <t>71828604K</t>
  </si>
  <si>
    <t>B150058532</t>
  </si>
  <si>
    <t>BRAHME RENUKA LAXMIKANT</t>
  </si>
  <si>
    <t>71828609L</t>
  </si>
  <si>
    <t>B150058533</t>
  </si>
  <si>
    <t>CHANDAK DEVESH SANTOSH</t>
  </si>
  <si>
    <t>71828613J</t>
  </si>
  <si>
    <t>B150058534</t>
  </si>
  <si>
    <t>CHATORIKAR PRATHAMESH JITENDRA</t>
  </si>
  <si>
    <t>71828618K</t>
  </si>
  <si>
    <t>B150058535</t>
  </si>
  <si>
    <t>CHAUDHARI ARATI ANANT</t>
  </si>
  <si>
    <t>71828619H</t>
  </si>
  <si>
    <t>B150058536</t>
  </si>
  <si>
    <t>CHAVAN ATHARVA RAMCHANDRA</t>
  </si>
  <si>
    <t>71828622H</t>
  </si>
  <si>
    <t>B150058537</t>
  </si>
  <si>
    <t>CHIKORDE MANASI RAJESH</t>
  </si>
  <si>
    <t>71924014L</t>
  </si>
  <si>
    <t>B150058538</t>
  </si>
  <si>
    <t>CHORDIA MANAV PRAVIN</t>
  </si>
  <si>
    <t>71828633C</t>
  </si>
  <si>
    <t>B150058539</t>
  </si>
  <si>
    <t>CHORDIYA NARENDRA SANTOSH</t>
  </si>
  <si>
    <t>71700795C</t>
  </si>
  <si>
    <t>B150058540</t>
  </si>
  <si>
    <t>CHOUDAHRI KALPIT RAJESH</t>
  </si>
  <si>
    <t>71924015J</t>
  </si>
  <si>
    <t>B150058541</t>
  </si>
  <si>
    <t>CHOUGULE  PRIYADARSHANI SHASHIKANT</t>
  </si>
  <si>
    <t>71828637F</t>
  </si>
  <si>
    <t>B150058542</t>
  </si>
  <si>
    <t>CHOURAGADE DIWANSHU DILIP</t>
  </si>
  <si>
    <t>71828640F</t>
  </si>
  <si>
    <t>B150058543</t>
  </si>
  <si>
    <t>DARADE POOJA BHARAT</t>
  </si>
  <si>
    <t>71700805D</t>
  </si>
  <si>
    <t>B150058544</t>
  </si>
  <si>
    <t>DARAK SHUBHAM KAMALKISHORE</t>
  </si>
  <si>
    <t>71828649K</t>
  </si>
  <si>
    <t>B150058545</t>
  </si>
  <si>
    <t>DARAK VIVEK VIMALKISHORE</t>
  </si>
  <si>
    <t>71828650C</t>
  </si>
  <si>
    <t>B150058546</t>
  </si>
  <si>
    <t>DESHMUKH DHANANJAY DILIPRAO</t>
  </si>
  <si>
    <t>71924016G</t>
  </si>
  <si>
    <t>B150058547</t>
  </si>
  <si>
    <t>DESHPANDE MANSI HEMANT</t>
  </si>
  <si>
    <t>71828663E</t>
  </si>
  <si>
    <t>B150058548</t>
  </si>
  <si>
    <t>DESHPANDE OMKAR UMESH</t>
  </si>
  <si>
    <t>71828664C</t>
  </si>
  <si>
    <t>B150058549</t>
  </si>
  <si>
    <t>DESHPANDE SHUBHAM VINAYAK</t>
  </si>
  <si>
    <t>71828670H</t>
  </si>
  <si>
    <t>B150058550</t>
  </si>
  <si>
    <t>DEVADKAR RUTUJA RAJARAM</t>
  </si>
  <si>
    <t>71828672D</t>
  </si>
  <si>
    <t>B150058551</t>
  </si>
  <si>
    <t>DEVASHISH KRISHNA PRASAD</t>
  </si>
  <si>
    <t>71924017E</t>
  </si>
  <si>
    <t>B150058552</t>
  </si>
  <si>
    <t>DEVDATTA MADHAO PANDE</t>
  </si>
  <si>
    <t>71828674L</t>
  </si>
  <si>
    <t>B150058553</t>
  </si>
  <si>
    <t>DHANGARE SHREYASH PRAKASH</t>
  </si>
  <si>
    <t>71828682M</t>
  </si>
  <si>
    <t>B150058554</t>
  </si>
  <si>
    <t>DHOKATE PRIYA SANJAY</t>
  </si>
  <si>
    <t>71924018C</t>
  </si>
  <si>
    <t>B150058555</t>
  </si>
  <si>
    <t>DHOPAVKAR AMOD MAKARAND</t>
  </si>
  <si>
    <t>71828691L</t>
  </si>
  <si>
    <t>B150058556</t>
  </si>
  <si>
    <t>FERNANDES ALRIK MELVILLE</t>
  </si>
  <si>
    <t>71828706B</t>
  </si>
  <si>
    <t>B150058557</t>
  </si>
  <si>
    <t>GADGE MOHAK MADAN</t>
  </si>
  <si>
    <t>71828708J</t>
  </si>
  <si>
    <t>B150058558</t>
  </si>
  <si>
    <t>GAIKWAD SAMPADA PRAKASH</t>
  </si>
  <si>
    <t>71828710L</t>
  </si>
  <si>
    <t>B150058559</t>
  </si>
  <si>
    <t>GAIKWAD UMESH SURESHRAO</t>
  </si>
  <si>
    <t>71828711J</t>
  </si>
  <si>
    <t>B150058560</t>
  </si>
  <si>
    <t>GALPHADE ATHARVA SHRIPAD</t>
  </si>
  <si>
    <t>71828713E</t>
  </si>
  <si>
    <t>B150058561</t>
  </si>
  <si>
    <t>GANDHARE ANIRUDDHA SAHEBRAO</t>
  </si>
  <si>
    <t>71924019M</t>
  </si>
  <si>
    <t>B150058562</t>
  </si>
  <si>
    <t>GANDHI AMOL DILIP</t>
  </si>
  <si>
    <t>71828715M</t>
  </si>
  <si>
    <t>B150058563</t>
  </si>
  <si>
    <t>GAWANDE VARUN SHRIKANT</t>
  </si>
  <si>
    <t>71828724L</t>
  </si>
  <si>
    <t>B150058564</t>
  </si>
  <si>
    <t>GHOSADE AJAY BHARAT</t>
  </si>
  <si>
    <t>71828730E</t>
  </si>
  <si>
    <t>B150058565</t>
  </si>
  <si>
    <t>GHULAXE VIKRAM DEEPAK</t>
  </si>
  <si>
    <t>71828731C</t>
  </si>
  <si>
    <t>B150058566</t>
  </si>
  <si>
    <t>GOSAVI AJAY MAHADEV</t>
  </si>
  <si>
    <t>71828738L</t>
  </si>
  <si>
    <t>B150058567</t>
  </si>
  <si>
    <t>GULATI JAPJYOT SINGH HARCHARAN SINGH.</t>
  </si>
  <si>
    <t>71828744E</t>
  </si>
  <si>
    <t>B150058568</t>
  </si>
  <si>
    <t>GULATI KHUSHI HARDEEP SINGH</t>
  </si>
  <si>
    <t>71828745C</t>
  </si>
  <si>
    <t>B150058569</t>
  </si>
  <si>
    <t>GUPTA VINAY VINOD</t>
  </si>
  <si>
    <t>71828751H</t>
  </si>
  <si>
    <t>B150058570</t>
  </si>
  <si>
    <t>GUPTA YASH ANIL</t>
  </si>
  <si>
    <t>71828752F</t>
  </si>
  <si>
    <t>B150058571</t>
  </si>
  <si>
    <t>GWALANI HIMANI DINESH</t>
  </si>
  <si>
    <t>71828753D</t>
  </si>
  <si>
    <t>B150058572</t>
  </si>
  <si>
    <t>HAKE AKSHAY SHIVAJI</t>
  </si>
  <si>
    <t>71828755L</t>
  </si>
  <si>
    <t>B150058573</t>
  </si>
  <si>
    <t>HARKARE ASHUTOSH CHANDRASHEKHAR</t>
  </si>
  <si>
    <t>71828759C</t>
  </si>
  <si>
    <t>B150058574</t>
  </si>
  <si>
    <t>HARWANI VINAY MOHAN</t>
  </si>
  <si>
    <t>71828763M</t>
  </si>
  <si>
    <t>B150058575</t>
  </si>
  <si>
    <t>HOLAMBE RANI BHASKAR</t>
  </si>
  <si>
    <t>71924020E</t>
  </si>
  <si>
    <t>B150058576</t>
  </si>
  <si>
    <t>HRITIK ZUTSHI</t>
  </si>
  <si>
    <t>71828774G</t>
  </si>
  <si>
    <t>B150058577</t>
  </si>
  <si>
    <t>ISHITA JAIN</t>
  </si>
  <si>
    <t>71828778K</t>
  </si>
  <si>
    <t>B150058578</t>
  </si>
  <si>
    <t>ISHWAR RAVINDRA SHINDE</t>
  </si>
  <si>
    <t>71828779H</t>
  </si>
  <si>
    <t>B150058579</t>
  </si>
  <si>
    <t>JADHAV ANUSHKA SUNIL</t>
  </si>
  <si>
    <t>71924021C</t>
  </si>
  <si>
    <t>B150058580</t>
  </si>
  <si>
    <t>JADHAV ASHWIN RAJENDRA</t>
  </si>
  <si>
    <t>71828781K</t>
  </si>
  <si>
    <t>B150058581</t>
  </si>
  <si>
    <t>JADHWANI SUMIT AMARKUMAR</t>
  </si>
  <si>
    <t>71828789E</t>
  </si>
  <si>
    <t>B150058582</t>
  </si>
  <si>
    <t>JAJU NEHA GOWARDHAN</t>
  </si>
  <si>
    <t>71828796H</t>
  </si>
  <si>
    <t>B150058583</t>
  </si>
  <si>
    <t>JAKHETE PRABHAV DATTAKUMAR</t>
  </si>
  <si>
    <t>71828797F</t>
  </si>
  <si>
    <t>B150058584</t>
  </si>
  <si>
    <t>JASH VILAS GUJARATHI</t>
  </si>
  <si>
    <t>71828800K</t>
  </si>
  <si>
    <t>B150058585</t>
  </si>
  <si>
    <t>JESWANI YASH SURAJ</t>
  </si>
  <si>
    <t>71828802F</t>
  </si>
  <si>
    <t>B150058586</t>
  </si>
  <si>
    <t>JOSHI PRATHMESH SHRINIWAS</t>
  </si>
  <si>
    <t>71828811E</t>
  </si>
  <si>
    <t>B150058587</t>
  </si>
  <si>
    <t>JOSHI SAMEER SACHIN</t>
  </si>
  <si>
    <t>71828813M</t>
  </si>
  <si>
    <t>B150058588</t>
  </si>
  <si>
    <t>JOSHI SHAUNAK HEMANT</t>
  </si>
  <si>
    <t>71828815H</t>
  </si>
  <si>
    <t>B150058589</t>
  </si>
  <si>
    <t>KABRA VINAYAK BANWARILAL</t>
  </si>
  <si>
    <t>71828819L</t>
  </si>
  <si>
    <t>B150058590</t>
  </si>
  <si>
    <t>KADAM ADITYA HEMANT</t>
  </si>
  <si>
    <t>71828821B</t>
  </si>
  <si>
    <t>B150058591</t>
  </si>
  <si>
    <t>KADAM AJAY DEEPAK</t>
  </si>
  <si>
    <t>71828822L</t>
  </si>
  <si>
    <t>B150058593</t>
  </si>
  <si>
    <t>KAPADNI KSHITIJ SANJAY</t>
  </si>
  <si>
    <t>71924022M</t>
  </si>
  <si>
    <t>B150058594</t>
  </si>
  <si>
    <t>KASAR SHIVANI SANJAY</t>
  </si>
  <si>
    <t>71924023K</t>
  </si>
  <si>
    <t>B150058595</t>
  </si>
  <si>
    <t>KATARIYA PRANAV KISHOR</t>
  </si>
  <si>
    <t>71828843C</t>
  </si>
  <si>
    <t>B150058596</t>
  </si>
  <si>
    <t>KAUTE HARSHAL JANARDHAN</t>
  </si>
  <si>
    <t>71700938G</t>
  </si>
  <si>
    <t>HSC</t>
  </si>
  <si>
    <t>B150058597</t>
  </si>
  <si>
    <t>KHACHANE SHYAMAL SANJAY</t>
  </si>
  <si>
    <t>71828850F</t>
  </si>
  <si>
    <t>B150058598</t>
  </si>
  <si>
    <t>KHADASE SONALI VINOD</t>
  </si>
  <si>
    <t>71924024H</t>
  </si>
  <si>
    <t>B150058599</t>
  </si>
  <si>
    <t>KHANDELWAL RITIKA SACHIN</t>
  </si>
  <si>
    <t>71828857C</t>
  </si>
  <si>
    <t>B150058600</t>
  </si>
  <si>
    <t>KHIVASARA NIKITA NIRMAL</t>
  </si>
  <si>
    <t>71828861M</t>
  </si>
  <si>
    <t>B150058601</t>
  </si>
  <si>
    <t>KIRVE SHUBHAM RAJENDRA</t>
  </si>
  <si>
    <t>71828866B</t>
  </si>
  <si>
    <t>B150058602</t>
  </si>
  <si>
    <t>KOTALWAR SOHAM SHANKAR</t>
  </si>
  <si>
    <t>71828873E</t>
  </si>
  <si>
    <t>B150058603</t>
  </si>
  <si>
    <t>KSHIRSAGAR GAURAV JITENDRA</t>
  </si>
  <si>
    <t>71828879D</t>
  </si>
  <si>
    <t>B150058604</t>
  </si>
  <si>
    <t>KSHIRSAGAR GAYATRI MOHAN</t>
  </si>
  <si>
    <t>71828880H</t>
  </si>
  <si>
    <t>B150058605</t>
  </si>
  <si>
    <t>KSHITIJ GUGALE</t>
  </si>
  <si>
    <t>71700961M</t>
  </si>
  <si>
    <t>B150058606</t>
  </si>
  <si>
    <t>KULKARNI AJINKYA SATISH.</t>
  </si>
  <si>
    <t>71828888C</t>
  </si>
  <si>
    <t>B150058607</t>
  </si>
  <si>
    <t>KULKARNI ANISH KIRAN</t>
  </si>
  <si>
    <t>71828890E</t>
  </si>
  <si>
    <t>B150058608</t>
  </si>
  <si>
    <t>KULKARNI ATHARVA SHRIKRISHNA</t>
  </si>
  <si>
    <t>71828892M</t>
  </si>
  <si>
    <t>B150058609</t>
  </si>
  <si>
    <t>KULKARNI DEVAKI GURUNATH</t>
  </si>
  <si>
    <t>71828894H</t>
  </si>
  <si>
    <t>B150058610</t>
  </si>
  <si>
    <t>KULKARNI GAURAV MAHESH</t>
  </si>
  <si>
    <t>71700962K</t>
  </si>
  <si>
    <t>B150058611</t>
  </si>
  <si>
    <t>KULKARNI KAUSTUBH RAJESH</t>
  </si>
  <si>
    <t>71828895F</t>
  </si>
  <si>
    <t>B150058612</t>
  </si>
  <si>
    <t>KULKARNI PURUSHOTTAM LAXMIKANTRAO</t>
  </si>
  <si>
    <t>71828898L</t>
  </si>
  <si>
    <t>B150058613</t>
  </si>
  <si>
    <t>KULKARNI YASH RAHUL</t>
  </si>
  <si>
    <t>71828904J</t>
  </si>
  <si>
    <t>B150058614</t>
  </si>
  <si>
    <t>KULTHE SATYAM SHAHU</t>
  </si>
  <si>
    <t>B150058615</t>
  </si>
  <si>
    <t>KUNAL SAMEER CHADHA</t>
  </si>
  <si>
    <t>B150058616</t>
  </si>
  <si>
    <t>KURAPATI SUMANJALI BALRAJ</t>
  </si>
  <si>
    <t>B150058617</t>
  </si>
  <si>
    <t>KUTHE ABHINAV DAULAT</t>
  </si>
  <si>
    <t>B150058618</t>
  </si>
  <si>
    <t>LANDGE ANIMESH GIRISH</t>
  </si>
  <si>
    <t>B150058619</t>
  </si>
  <si>
    <t>LANJE PRAJAKTA UDARAM</t>
  </si>
  <si>
    <t>B150058620</t>
  </si>
  <si>
    <t>LIKHITE SHIBANI VIVEK</t>
  </si>
  <si>
    <t>B150058621</t>
  </si>
  <si>
    <t>LIKHITKAR MANALI MANGESH</t>
  </si>
  <si>
    <t>B150058622</t>
  </si>
  <si>
    <t>LINGAYAT VISHWESH SANDIP</t>
  </si>
  <si>
    <t>B150058623</t>
  </si>
  <si>
    <t>LONE SURABHI SANJAY</t>
  </si>
  <si>
    <t>B150058624</t>
  </si>
  <si>
    <t>LOYA SHUBHAM SANDEEP</t>
  </si>
  <si>
    <t>B150058625</t>
  </si>
  <si>
    <t>MADAMWAR TANVI MANOJ</t>
  </si>
  <si>
    <t>B150058626</t>
  </si>
  <si>
    <t>MAHAJAN RUTUJA DHANANJAY</t>
  </si>
  <si>
    <t>B150058627</t>
  </si>
  <si>
    <t>MAKODE HRUSHIKESH GOPAL</t>
  </si>
  <si>
    <t>B150058628</t>
  </si>
  <si>
    <t>MAMDYAL VISHAKHA PURUSHOTTAM</t>
  </si>
  <si>
    <t>B150058629</t>
  </si>
  <si>
    <t>MANDHANE MEET NITIN</t>
  </si>
  <si>
    <t>B150058630</t>
  </si>
  <si>
    <t>MANE VEDANT SURYAKANT</t>
  </si>
  <si>
    <t>B150058631</t>
  </si>
  <si>
    <t>MANVI PANDYA</t>
  </si>
  <si>
    <t>B150058632</t>
  </si>
  <si>
    <t>MATEY SAGARIKA DILIP</t>
  </si>
  <si>
    <t>B150058633</t>
  </si>
  <si>
    <t>MHETRE GAURI NARAYAN</t>
  </si>
  <si>
    <t>B150058634</t>
  </si>
  <si>
    <t>MIHIR PANDHARIPANDE</t>
  </si>
  <si>
    <t>B150058635</t>
  </si>
  <si>
    <t>MISHRA ARYAN DEEPAK</t>
  </si>
  <si>
    <t>B150058636</t>
  </si>
  <si>
    <t>MITTAL ABHAY RAKESH</t>
  </si>
  <si>
    <t>B150058637</t>
  </si>
  <si>
    <t>MORE SHWETA VIJAY</t>
  </si>
  <si>
    <t>B150058638</t>
  </si>
  <si>
    <t>MOSE SWATI SHIVRAM</t>
  </si>
  <si>
    <t>B150058639</t>
  </si>
  <si>
    <t>MUNDE ANUP HARISHCHANDRA</t>
  </si>
  <si>
    <t>B150058640</t>
  </si>
  <si>
    <t>MUTYALWAR TEJAS DILIP</t>
  </si>
  <si>
    <t>B150058641</t>
  </si>
  <si>
    <t>NAMITA BHALERAO</t>
  </si>
  <si>
    <t>B150058642</t>
  </si>
  <si>
    <t>NANDKHEDKAR GAURI SUNIL</t>
  </si>
  <si>
    <t>B150058643</t>
  </si>
  <si>
    <t>NAPHADE SAHIL MILIND</t>
  </si>
  <si>
    <t>B150058644</t>
  </si>
  <si>
    <t>NEELANJNEY PILARISETTY</t>
  </si>
  <si>
    <t>B150058645</t>
  </si>
  <si>
    <t>NIKUMBH SIDDHANT VINAY</t>
  </si>
  <si>
    <t>B150058646</t>
  </si>
  <si>
    <t>OM RADHESHAM MALPANI</t>
  </si>
  <si>
    <t>B150058647</t>
  </si>
  <si>
    <t>PADHYE SHAUNAK ANAND</t>
  </si>
  <si>
    <t>B150058648</t>
  </si>
  <si>
    <t>PALI NISHITA KALPESH</t>
  </si>
  <si>
    <t>B150058649</t>
  </si>
  <si>
    <t>PALLAVI DHANANJAY DADAPE</t>
  </si>
  <si>
    <t>B150058650</t>
  </si>
  <si>
    <t>PANDE RUCHIKA SUBHASH</t>
  </si>
  <si>
    <t>B150058651</t>
  </si>
  <si>
    <t>PARDIKAR ISHA ATUL</t>
  </si>
  <si>
    <t>B150058652</t>
  </si>
  <si>
    <t>PARMAR KOMAL PRADIP</t>
  </si>
  <si>
    <t>B150058653</t>
  </si>
  <si>
    <t>PATANI AYUSHI NIKHIL</t>
  </si>
  <si>
    <t>B150058654</t>
  </si>
  <si>
    <t>PATIL MANAS NITIN</t>
  </si>
  <si>
    <t>B150058655</t>
  </si>
  <si>
    <t>PATIL MAYUR RAJENDRA</t>
  </si>
  <si>
    <t>B150058656</t>
  </si>
  <si>
    <t>PATIL NIRANJAN NITIN</t>
  </si>
  <si>
    <t>B150058657</t>
  </si>
  <si>
    <t>PATIL POOJA LAXMAN</t>
  </si>
  <si>
    <t>B150058658</t>
  </si>
  <si>
    <t>PATIL SHWETA SAKHARAM</t>
  </si>
  <si>
    <t>B150058659</t>
  </si>
  <si>
    <t>PATIL SWAPNIL GOKOOL</t>
  </si>
  <si>
    <t>B150058660</t>
  </si>
  <si>
    <t>PATIL VINIT PANDURANG</t>
  </si>
  <si>
    <t>B150058661</t>
  </si>
  <si>
    <t>PATIL YASH ANIL</t>
  </si>
  <si>
    <t>B150058662</t>
  </si>
  <si>
    <t>PAUL SARVESH SUNIL</t>
  </si>
  <si>
    <t>B150058663</t>
  </si>
  <si>
    <t>PAVAN DHARMENDRA LALWANI</t>
  </si>
  <si>
    <t>B150058664</t>
  </si>
  <si>
    <t>PAWAR HRISHIKESH SANJAY</t>
  </si>
  <si>
    <t>B150058665</t>
  </si>
  <si>
    <t>PAWAR PADMAJA SHAHAJI</t>
  </si>
  <si>
    <t>B150058666</t>
  </si>
  <si>
    <t>PRAJAKTA AMAR GHUMATKAR</t>
  </si>
  <si>
    <t>B150058667</t>
  </si>
  <si>
    <t>PRAJAPAT JAYESH JAGDISH</t>
  </si>
  <si>
    <t>B150058668</t>
  </si>
  <si>
    <t>PRANJALE RUTWIK DEEPAKRAO</t>
  </si>
  <si>
    <t>B150058669</t>
  </si>
  <si>
    <t>PRASAD AASHISH MANOJ</t>
  </si>
  <si>
    <t>B150058670</t>
  </si>
  <si>
    <t>PURANIK VEDANT KEDAR</t>
  </si>
  <si>
    <t>B150058671</t>
  </si>
  <si>
    <t>RAGHAV UTPAT</t>
  </si>
  <si>
    <t>B150058672</t>
  </si>
  <si>
    <t>RAJAS HARSHAL KULKARNI</t>
  </si>
  <si>
    <t>B150058673</t>
  </si>
  <si>
    <t>RAJBHOJ SHRADDHA ANIL</t>
  </si>
  <si>
    <t>B150058674</t>
  </si>
  <si>
    <t>RATHI ANKUSH NITIN</t>
  </si>
  <si>
    <t>B150058675</t>
  </si>
  <si>
    <t>RATHI NILAMBARI KAMALKISHOR</t>
  </si>
  <si>
    <t>B150058676</t>
  </si>
  <si>
    <t>RATHI VEDANSH RADHESAHYAM</t>
  </si>
  <si>
    <t>B150058677</t>
  </si>
  <si>
    <t>RATHOD DHIRAJ SHIVAJI</t>
  </si>
  <si>
    <t>B150058678</t>
  </si>
  <si>
    <t>RIYA BIREN DHARAMSI</t>
  </si>
  <si>
    <t>B150058679</t>
  </si>
  <si>
    <t>ROHAN PRAMOD NAIK</t>
  </si>
  <si>
    <t>B150058680</t>
  </si>
  <si>
    <t>RUPESH KAILAS MALI</t>
  </si>
  <si>
    <t>B150058681</t>
  </si>
  <si>
    <t>SACHDEV KUNAL HARISH</t>
  </si>
  <si>
    <t>B150058682</t>
  </si>
  <si>
    <t>SAGAR VIJAY SINGH SHIHIRE</t>
  </si>
  <si>
    <t>B150058683</t>
  </si>
  <si>
    <t>SAHANE SANKET UTTAMRAO</t>
  </si>
  <si>
    <t>B150058684</t>
  </si>
  <si>
    <t>SALUNKHE PRAVIN BALASAHEB</t>
  </si>
  <si>
    <t>B150058685</t>
  </si>
  <si>
    <t>SALUNKHE SAURABH SANDIP</t>
  </si>
  <si>
    <t>B150058686</t>
  </si>
  <si>
    <t>SANJIVANI SHESHRAO PANDE</t>
  </si>
  <si>
    <t>B150058687</t>
  </si>
  <si>
    <t>SANYA S VARGHESE</t>
  </si>
  <si>
    <t>B150058688</t>
  </si>
  <si>
    <t>SAWALE VIJAY RAMESH</t>
  </si>
  <si>
    <t>B150058689</t>
  </si>
  <si>
    <t>SAWANT SIDDHESH UDAYSHINHA</t>
  </si>
  <si>
    <t>B150058690</t>
  </si>
  <si>
    <t>SHAH SANIYA BHARAT</t>
  </si>
  <si>
    <t>B150058691</t>
  </si>
  <si>
    <t>SHAIKH SAHIL ASLAM</t>
  </si>
  <si>
    <t>B150058692</t>
  </si>
  <si>
    <t>SHAIKH SAIF JAHID AHEMAD</t>
  </si>
  <si>
    <t>B150058693</t>
  </si>
  <si>
    <t>SHIKHARE PRANAV GOKUL</t>
  </si>
  <si>
    <t>B150058694</t>
  </si>
  <si>
    <t>SHINDE RISHIKESH SHIVAJI</t>
  </si>
  <si>
    <t>B150058695</t>
  </si>
  <si>
    <t>SHINDE RUCHA SARANG</t>
  </si>
  <si>
    <t>B150058696</t>
  </si>
  <si>
    <t>SHREEYA SANJAY THIGALE</t>
  </si>
  <si>
    <t>B150058697</t>
  </si>
  <si>
    <t>SHRIJAN VATS</t>
  </si>
  <si>
    <t>B150058698</t>
  </si>
  <si>
    <t>SHRUTIKA KHARAT</t>
  </si>
  <si>
    <t>B150058699</t>
  </si>
  <si>
    <t>SHUBHAM MAHAJAN</t>
  </si>
  <si>
    <t>B150058700</t>
  </si>
  <si>
    <t>SHUBHAM SUGANDHI</t>
  </si>
  <si>
    <t>B150058701</t>
  </si>
  <si>
    <t>SIDDHANT LAXMINARAYAN TOUTI</t>
  </si>
  <si>
    <t>B150058702</t>
  </si>
  <si>
    <t>SONALI GANGADHAR NAGARGOJE</t>
  </si>
  <si>
    <t>B150058703</t>
  </si>
  <si>
    <t>SONEKAR SHRADDHA BALRAM</t>
  </si>
  <si>
    <t>B150058704</t>
  </si>
  <si>
    <t>STEPHEN KEVIN</t>
  </si>
  <si>
    <t>B150058705</t>
  </si>
  <si>
    <t>SUPRIYA DADASO GHAGARE</t>
  </si>
  <si>
    <t>B150058706</t>
  </si>
  <si>
    <t>TANTAK SAKSHI VIVEK</t>
  </si>
  <si>
    <t>B150058707</t>
  </si>
  <si>
    <t>TANVI UDAY BHASKARWAR</t>
  </si>
  <si>
    <t>B150058708</t>
  </si>
  <si>
    <t>TAPASE RUCHA SHASHIKANT</t>
  </si>
  <si>
    <t>B150058709</t>
  </si>
  <si>
    <t>TAYADE SUMEET RAJENDRA</t>
  </si>
  <si>
    <t>B150058710</t>
  </si>
  <si>
    <t>THORGULE ABHISHEK MADHUKAR</t>
  </si>
  <si>
    <t>B150058711</t>
  </si>
  <si>
    <t>TIDKE SHUBHAM VIJAY</t>
  </si>
  <si>
    <t>B150058712</t>
  </si>
  <si>
    <t>TOSHNIWAL RIDDHI RAMESH</t>
  </si>
  <si>
    <t>B150058713</t>
  </si>
  <si>
    <t>TULE ROHINI PANDURANG</t>
  </si>
  <si>
    <t>B150058714</t>
  </si>
  <si>
    <t>UCHCHAY VINAYAK DUGAL</t>
  </si>
  <si>
    <t>B150058715</t>
  </si>
  <si>
    <t>UTTARWAR SIDDHI SHANTANU</t>
  </si>
  <si>
    <t>B150058716</t>
  </si>
  <si>
    <t>VADVALE ANKITA VIKASRAO</t>
  </si>
  <si>
    <t>B150058717</t>
  </si>
  <si>
    <t>VANKUDRE GAURI DEEPAK</t>
  </si>
  <si>
    <t>B150058718</t>
  </si>
  <si>
    <t>VAVHAL PRACHI SANJAY</t>
  </si>
  <si>
    <t>B150058719</t>
  </si>
  <si>
    <t>VISAVE MANISH DNYANESHWAR</t>
  </si>
  <si>
    <t>B150058720</t>
  </si>
  <si>
    <t>VISHAP KANWAR MALIK</t>
  </si>
  <si>
    <t>B150058721</t>
  </si>
  <si>
    <t>WALKE DISHA SANJAY</t>
  </si>
  <si>
    <t>B150058722</t>
  </si>
  <si>
    <t>YADAV NIKITA MOHAN</t>
  </si>
  <si>
    <t>B150058723</t>
  </si>
  <si>
    <t>YADWADE RUSHIKESH SHRISHAIL</t>
  </si>
  <si>
    <t>B150058724</t>
  </si>
  <si>
    <t>YEWALEKAR SHUBHAM VIDYADHAR</t>
  </si>
  <si>
    <t>B150058725</t>
  </si>
  <si>
    <t>ZANWAR SAURABH VINOD</t>
  </si>
  <si>
    <t>B150058726</t>
  </si>
  <si>
    <t>ZAWARE ASHUTOSH SANDIP</t>
  </si>
  <si>
    <t>FOR ABSENT STUDENT MARK</t>
  </si>
  <si>
    <t>AB</t>
  </si>
  <si>
    <t>TH</t>
  </si>
  <si>
    <t>PR</t>
  </si>
  <si>
    <t>FOR FAIL STUDENTS MARK</t>
  </si>
  <si>
    <t>FF</t>
  </si>
  <si>
    <t>AVG=</t>
  </si>
  <si>
    <t>TOTAL STUD ALL CLEAR IN (TH,PR BOTH)</t>
  </si>
  <si>
    <t>Grades</t>
  </si>
  <si>
    <t>Count</t>
  </si>
  <si>
    <t>Per %</t>
  </si>
  <si>
    <t>O</t>
  </si>
  <si>
    <t>Outstanding (90-100)</t>
  </si>
  <si>
    <t>All Clear</t>
  </si>
  <si>
    <t>A</t>
  </si>
  <si>
    <t>Very Good (80-89)</t>
  </si>
  <si>
    <t>Distinction</t>
  </si>
  <si>
    <t>B</t>
  </si>
  <si>
    <t>Good (70-79)</t>
  </si>
  <si>
    <t>First Class</t>
  </si>
  <si>
    <t>C</t>
  </si>
  <si>
    <t>Fair (60-69)</t>
  </si>
  <si>
    <t>Higher Second Class</t>
  </si>
  <si>
    <t>D</t>
  </si>
  <si>
    <t>Average(50-59)</t>
  </si>
  <si>
    <t>Second Class</t>
  </si>
  <si>
    <t>E</t>
  </si>
  <si>
    <t>Below Average(40-49)</t>
  </si>
  <si>
    <t>ATKT</t>
  </si>
  <si>
    <t>F</t>
  </si>
  <si>
    <t>Fail (&lt;40)</t>
  </si>
  <si>
    <t>FAIL</t>
  </si>
  <si>
    <t>Absent</t>
  </si>
  <si>
    <t>Total Student</t>
  </si>
  <si>
    <t>Appeared</t>
  </si>
  <si>
    <t>No of Pass Students</t>
  </si>
  <si>
    <t>Pass %</t>
  </si>
  <si>
    <t>Per (%)</t>
  </si>
  <si>
    <t>RESULT STATUS CRITERIA</t>
  </si>
  <si>
    <t>CREDITS</t>
  </si>
  <si>
    <t>Theory</t>
  </si>
  <si>
    <t>FE/SE (MAX :50)</t>
  </si>
  <si>
    <t>TE(MAX : 46)</t>
  </si>
  <si>
    <t>BE (MAX : 44)</t>
  </si>
  <si>
    <t>Practical</t>
  </si>
  <si>
    <t>FAILS</t>
  </si>
  <si>
    <t>&lt; 25</t>
  </si>
  <si>
    <t>&lt; 23</t>
  </si>
  <si>
    <t>&lt; 22</t>
  </si>
  <si>
    <t xml:space="preserve">FAIL </t>
  </si>
  <si>
    <t>&gt;= 25</t>
  </si>
  <si>
    <t>&gt;= 23</t>
  </si>
  <si>
    <t>&gt;= 22</t>
  </si>
  <si>
    <t>ATKT + FAIL</t>
  </si>
  <si>
    <t>Sr No.</t>
  </si>
  <si>
    <t>CGPA Class of the Degree awarded</t>
  </si>
  <si>
    <t xml:space="preserve">7.75 or More than 7.75 </t>
  </si>
  <si>
    <t>First Class with Distinction</t>
  </si>
  <si>
    <t>6.75 or more but less than 7.75</t>
  </si>
  <si>
    <t xml:space="preserve">6.25 or more but less than 6.75 </t>
  </si>
  <si>
    <t xml:space="preserve">5.5 or more but less than 6.25 </t>
  </si>
  <si>
    <t>Formula for % to CGPA Conversion</t>
  </si>
  <si>
    <t>% of marks. = CGPA x 8.80</t>
  </si>
  <si>
    <t>BACKLOG</t>
  </si>
  <si>
    <t>314446 PR</t>
  </si>
  <si>
    <t>314446 TW</t>
  </si>
  <si>
    <t>314446 OR</t>
  </si>
  <si>
    <t>314447 TW</t>
  </si>
  <si>
    <t>314447 PR</t>
  </si>
  <si>
    <t>SGPA</t>
  </si>
  <si>
    <t>Credit</t>
  </si>
  <si>
    <t>314455 TW</t>
  </si>
  <si>
    <t>314455 OR</t>
  </si>
  <si>
    <t>314456 TW</t>
  </si>
  <si>
    <t>314456 PR</t>
  </si>
  <si>
    <t>314457 TW</t>
  </si>
  <si>
    <t>314457 PR</t>
  </si>
  <si>
    <t>314458 OR</t>
  </si>
  <si>
    <t>TOC-TH</t>
  </si>
  <si>
    <t>DBMS-TH</t>
  </si>
  <si>
    <t>SEPM-TH</t>
  </si>
  <si>
    <t>OS-TH</t>
  </si>
  <si>
    <t>HCI-TH</t>
  </si>
  <si>
    <t>SL-1-PR</t>
  </si>
  <si>
    <t>SL-1-TW</t>
  </si>
  <si>
    <t>SL-1-OR</t>
  </si>
  <si>
    <t>SL-2-TW</t>
  </si>
  <si>
    <t>SL-2-PR</t>
  </si>
  <si>
    <t>CNT-TH</t>
  </si>
  <si>
    <t>SP-TH</t>
  </si>
  <si>
    <t>DAA-TH</t>
  </si>
  <si>
    <t>CC-TH</t>
  </si>
  <si>
    <t>DSBDA-TH</t>
  </si>
  <si>
    <t>SL-4-TW</t>
  </si>
  <si>
    <t>SL-4-OR</t>
  </si>
  <si>
    <t>SL-5-TW</t>
  </si>
  <si>
    <t>SL-5-PR</t>
  </si>
  <si>
    <t>SL-6-TW</t>
  </si>
  <si>
    <t>SL-6-PR</t>
  </si>
  <si>
    <t>PBS-OR</t>
  </si>
  <si>
    <t>T150058736</t>
  </si>
  <si>
    <t>71829152C</t>
  </si>
  <si>
    <t>T150058683</t>
  </si>
  <si>
    <t>71527522E</t>
  </si>
  <si>
    <t>BACKLOG DATA ENTRY</t>
  </si>
  <si>
    <t>B150058513</t>
  </si>
  <si>
    <t>ARPIT SINGH BATRA</t>
  </si>
  <si>
    <t>B150058592</t>
  </si>
  <si>
    <t>KAMBLE HARSHAD RAJU</t>
  </si>
  <si>
    <t>I2K14101821</t>
  </si>
  <si>
    <t>I2K17102296</t>
  </si>
  <si>
    <t>I2K17102312</t>
  </si>
  <si>
    <t>I2K18205157</t>
  </si>
  <si>
    <t>I2K17102185</t>
  </si>
  <si>
    <t>I2K17102343</t>
  </si>
  <si>
    <t>I2K17102284</t>
  </si>
  <si>
    <t>I2K17102172</t>
  </si>
  <si>
    <t>I2K17102298</t>
  </si>
  <si>
    <t>I2K17102403</t>
  </si>
  <si>
    <t>I2K17102266</t>
  </si>
  <si>
    <t>I2K17102336</t>
  </si>
  <si>
    <t>I2K17102170</t>
  </si>
  <si>
    <t>I2K17102412</t>
  </si>
  <si>
    <t>I2K17102411</t>
  </si>
  <si>
    <t>I2K17102292</t>
  </si>
  <si>
    <t>I2K17102321</t>
  </si>
  <si>
    <t>I2K17102230</t>
  </si>
  <si>
    <t>I2K18205151</t>
  </si>
  <si>
    <t>I2K17102377</t>
  </si>
  <si>
    <t>I2K17102400</t>
  </si>
  <si>
    <t>I2K17102402</t>
  </si>
  <si>
    <t>I2K17102325</t>
  </si>
  <si>
    <t>I2K17102346</t>
  </si>
  <si>
    <t>I2K17102399</t>
  </si>
  <si>
    <t>I2K17102228</t>
  </si>
  <si>
    <t>I2K17102261</t>
  </si>
  <si>
    <t>I2K17102201</t>
  </si>
  <si>
    <t>I2K17102349</t>
  </si>
  <si>
    <t>I2K17102225</t>
  </si>
  <si>
    <t>I2K17102405</t>
  </si>
  <si>
    <t>I2K17102314</t>
  </si>
  <si>
    <t>I2K17102222</t>
  </si>
  <si>
    <t>I2K17102369</t>
  </si>
  <si>
    <t>I2K17102269</t>
  </si>
  <si>
    <t>I2K17102198</t>
  </si>
  <si>
    <t>I2K17102219</t>
  </si>
  <si>
    <t>I2K18205144</t>
  </si>
  <si>
    <t>I2K17102396</t>
  </si>
  <si>
    <t>I2K16102046</t>
  </si>
  <si>
    <t>I2K18205158</t>
  </si>
  <si>
    <t>I2K17102240</t>
  </si>
  <si>
    <t>I2K17102408</t>
  </si>
  <si>
    <t>I2K16102093</t>
  </si>
  <si>
    <t>I2K17102378</t>
  </si>
  <si>
    <t>I2K17102376</t>
  </si>
  <si>
    <t>I2K18205129</t>
  </si>
  <si>
    <t>I2K17102329</t>
  </si>
  <si>
    <t>I2K17102383</t>
  </si>
  <si>
    <t>I2K17205122</t>
  </si>
  <si>
    <t>I2K17102214</t>
  </si>
  <si>
    <t>I2K18205146</t>
  </si>
  <si>
    <t>I2K17102401</t>
  </si>
  <si>
    <t>I2K17102258</t>
  </si>
  <si>
    <t>I2K18205127</t>
  </si>
  <si>
    <t>I2K17102243</t>
  </si>
  <si>
    <t>I2K17102347</t>
  </si>
  <si>
    <t>I2K17102354</t>
  </si>
  <si>
    <t>I2K17102178</t>
  </si>
  <si>
    <t>I2K17205113</t>
  </si>
  <si>
    <t>I2K17102302</t>
  </si>
  <si>
    <t>I2K18205133</t>
  </si>
  <si>
    <t>I2K17102348</t>
  </si>
  <si>
    <t>I2K17102356</t>
  </si>
  <si>
    <t>I2K17102303</t>
  </si>
  <si>
    <t>I2K17102229</t>
  </si>
  <si>
    <t>I2K17102299</t>
  </si>
  <si>
    <t>I2K17102409</t>
  </si>
  <si>
    <t>I2K17102340</t>
  </si>
  <si>
    <t>I2K17102341</t>
  </si>
  <si>
    <t>I2K17102407</t>
  </si>
  <si>
    <t>I2K17102388</t>
  </si>
  <si>
    <t>I2K17102179</t>
  </si>
  <si>
    <t>I2K17102367</t>
  </si>
  <si>
    <t>I2K17102181</t>
  </si>
  <si>
    <t>I2K18205150</t>
  </si>
  <si>
    <t>I2K17102282</t>
  </si>
  <si>
    <t>I2K17102309</t>
  </si>
  <si>
    <t>I2K17102215</t>
  </si>
  <si>
    <t>I2K18205123</t>
  </si>
  <si>
    <t>I2K17102406</t>
  </si>
  <si>
    <t>I2K17102380</t>
  </si>
  <si>
    <t>I2K17102338</t>
  </si>
  <si>
    <t>I2K17102375</t>
  </si>
  <si>
    <t>I2K17102404</t>
  </si>
  <si>
    <t>I2K17102353</t>
  </si>
  <si>
    <t>I2K17102300</t>
  </si>
  <si>
    <t>I2K17102332</t>
  </si>
  <si>
    <t>I2K17102379</t>
  </si>
  <si>
    <t>I2K17102372</t>
  </si>
  <si>
    <t>I2K17102355</t>
  </si>
  <si>
    <t>I2K17102203</t>
  </si>
  <si>
    <t>I2K18205142</t>
  </si>
  <si>
    <t>I2K18205152</t>
  </si>
  <si>
    <t>I2K17102306</t>
  </si>
  <si>
    <t>I2K16102078</t>
  </si>
  <si>
    <t>I2K17102242</t>
  </si>
  <si>
    <t>I2K18205156</t>
  </si>
  <si>
    <t>I2K17102364</t>
  </si>
  <si>
    <t>I2K17102308</t>
  </si>
  <si>
    <t>I2K17102199</t>
  </si>
  <si>
    <t>I2K17102307</t>
  </si>
  <si>
    <t>I2K17102249</t>
  </si>
  <si>
    <t>I2K17102392</t>
  </si>
  <si>
    <t>I2K16102117</t>
  </si>
  <si>
    <t>I2K17102410</t>
  </si>
  <si>
    <t>I2K17102246</t>
  </si>
  <si>
    <t>I2K17102344</t>
  </si>
  <si>
    <t>I2K17102187</t>
  </si>
  <si>
    <t>I2K16102163</t>
  </si>
  <si>
    <t>I2K17102223</t>
  </si>
  <si>
    <t>I2K17102384</t>
  </si>
  <si>
    <t>I2K17102286</t>
  </si>
  <si>
    <t>I2K17102237</t>
  </si>
  <si>
    <t>I2K17102317</t>
  </si>
  <si>
    <t>I2K18205148</t>
  </si>
  <si>
    <t>I2K17102366</t>
  </si>
  <si>
    <t>I2K17102374</t>
  </si>
  <si>
    <t>I2K17102361</t>
  </si>
  <si>
    <t>I2K17102217</t>
  </si>
  <si>
    <t>I2K17102395</t>
  </si>
  <si>
    <t>E2K17103009</t>
  </si>
  <si>
    <t>I2K18205134</t>
  </si>
  <si>
    <t>I2K17102342</t>
  </si>
  <si>
    <t>I2K18205153</t>
  </si>
  <si>
    <t>I2K17102394</t>
  </si>
  <si>
    <t>I2K17102233</t>
  </si>
  <si>
    <t>I2K17102236</t>
  </si>
  <si>
    <t>I2K17102305</t>
  </si>
  <si>
    <t>I2K17102398</t>
  </si>
  <si>
    <t>I2K17102310</t>
  </si>
  <si>
    <t>I2K18205126</t>
  </si>
  <si>
    <t>I2K17102188</t>
  </si>
  <si>
    <t>I2K17102322</t>
  </si>
  <si>
    <t>I2K17102274</t>
  </si>
  <si>
    <t>I2K17102362</t>
  </si>
  <si>
    <t>I2K18205141</t>
  </si>
  <si>
    <t>I2K18205140</t>
  </si>
  <si>
    <t>I2K16102034</t>
  </si>
  <si>
    <t>I2K17102210</t>
  </si>
  <si>
    <t>E2K17102874</t>
  </si>
  <si>
    <t>I2K17102381</t>
  </si>
  <si>
    <t>I2K17102180</t>
  </si>
  <si>
    <t>I2K17102268</t>
  </si>
  <si>
    <t>I2K17102370</t>
  </si>
  <si>
    <t>I2K17102397</t>
  </si>
  <si>
    <t>I2K17102245</t>
  </si>
  <si>
    <t>I2K17102385</t>
  </si>
  <si>
    <t>I2K17102328</t>
  </si>
  <si>
    <t>I2K17102200</t>
  </si>
  <si>
    <t>I2K17102373</t>
  </si>
  <si>
    <t>I2K17102221</t>
  </si>
  <si>
    <t>I2K17102247</t>
  </si>
  <si>
    <t>I2K18205125</t>
  </si>
  <si>
    <t>I2K17102357</t>
  </si>
  <si>
    <t>I2K18205154</t>
  </si>
  <si>
    <t>I2K18205130</t>
  </si>
  <si>
    <t>I2K17102290</t>
  </si>
  <si>
    <t>I2K18205128</t>
  </si>
  <si>
    <t>I2K17102339</t>
  </si>
  <si>
    <t>I2K17102390</t>
  </si>
  <si>
    <t>I2K17102351</t>
  </si>
  <si>
    <t>I2K17102183</t>
  </si>
  <si>
    <t>I2K17102227</t>
  </si>
  <si>
    <t>I2K18205138</t>
  </si>
  <si>
    <t>I2K17102326</t>
  </si>
  <si>
    <t>I2K18205131</t>
  </si>
  <si>
    <t>I2K17102297</t>
  </si>
  <si>
    <t>I2K17102276</t>
  </si>
  <si>
    <t>I2K17102281</t>
  </si>
  <si>
    <t>I2K17102334</t>
  </si>
  <si>
    <t>I2K17102265</t>
  </si>
  <si>
    <t>I2K17102234</t>
  </si>
  <si>
    <t>I2K17102263</t>
  </si>
  <si>
    <t>I2K17102262</t>
  </si>
  <si>
    <t>I2K16102169</t>
  </si>
  <si>
    <t>I2K14101824</t>
  </si>
  <si>
    <t>I2K17102257</t>
  </si>
  <si>
    <t>I2K16102149</t>
  </si>
  <si>
    <t>I2K18205136</t>
  </si>
  <si>
    <t>I2K17102359</t>
  </si>
  <si>
    <t>I2K17102191</t>
  </si>
  <si>
    <t>I2K18205132</t>
  </si>
  <si>
    <t>I2K17102386</t>
  </si>
  <si>
    <t>I2K18205143</t>
  </si>
  <si>
    <t>I2K17102393</t>
  </si>
  <si>
    <t>I2K17102350</t>
  </si>
  <si>
    <t>I2K17102213</t>
  </si>
  <si>
    <t>I2K17102186</t>
  </si>
  <si>
    <t>I2K17102311</t>
  </si>
  <si>
    <t>I2K18205159</t>
  </si>
  <si>
    <t>I2K17102389</t>
  </si>
  <si>
    <t>I2K17102277</t>
  </si>
  <si>
    <t>I2K17102252</t>
  </si>
  <si>
    <t>I2K17102387</t>
  </si>
  <si>
    <t>I2K17102241</t>
  </si>
  <si>
    <t>I2K17102313</t>
  </si>
  <si>
    <t>I2K17102209</t>
  </si>
  <si>
    <t>I2K17102316</t>
  </si>
  <si>
    <t>I2K17102337</t>
  </si>
  <si>
    <t>I2K17102301</t>
  </si>
  <si>
    <t>I2K17102204</t>
  </si>
  <si>
    <t>I2K18205124</t>
  </si>
  <si>
    <t>I2K17102319</t>
  </si>
  <si>
    <t>I2K17102333</t>
  </si>
  <si>
    <t>I2K17102363</t>
  </si>
  <si>
    <t>I2K17102318</t>
  </si>
  <si>
    <t>I2K17102253</t>
  </si>
  <si>
    <t>I2K17102195</t>
  </si>
  <si>
    <t>I2K17102289</t>
  </si>
  <si>
    <t>I2K17102345</t>
  </si>
  <si>
    <t>I2K17102382</t>
  </si>
  <si>
    <t>I2K18205137</t>
  </si>
  <si>
    <t>I2K17102324</t>
  </si>
  <si>
    <t>I2K17102212</t>
  </si>
  <si>
    <t>I2K17102285</t>
  </si>
  <si>
    <t>I2K17102368</t>
  </si>
  <si>
    <t>I2K18205139</t>
  </si>
  <si>
    <t>I2K18205147</t>
  </si>
  <si>
    <t>I2K17102358</t>
  </si>
  <si>
    <t>I2K17102184</t>
  </si>
  <si>
    <t>I2K18205149</t>
  </si>
  <si>
    <t>I2K17102295</t>
  </si>
  <si>
    <t>E2K17102964</t>
  </si>
  <si>
    <t>I2K17102391</t>
  </si>
  <si>
    <t>I2K17102259</t>
  </si>
  <si>
    <t>BE RESULT ANALYSIS MAY-21 (SEM-2)</t>
  </si>
  <si>
    <t>PASS</t>
  </si>
  <si>
    <t>YES</t>
  </si>
  <si>
    <t>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</si>
</sst>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 "/>
  </numFmts>
  <fonts count="14">
    <font>
      <sz val="11"/>
      <color indexed="8"/>
      <name val="Calibri"/>
      <family val="2"/>
    </font>
    <font>
      <sz val="11"/>
      <color indexed="8"/>
      <name val="Calibri"/>
      <charset val="134"/>
    </font>
    <font>
      <b/>
      <sz val="14"/>
      <color indexed="8"/>
      <name val="Calibri"/>
      <family val="2"/>
    </font>
    <font>
      <b/>
      <sz val="16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1"/>
      <name val="Calibri"/>
      <family val="2"/>
    </font>
    <font>
      <sz val="10"/>
      <name val="Arial"/>
      <family val="2"/>
    </font>
    <font>
      <sz val="11"/>
      <name val="Lato"/>
      <family val="2"/>
    </font>
    <font>
      <b/>
      <sz val="11"/>
      <name val="Lato"/>
      <family val="2"/>
    </font>
    <font>
      <b/>
      <sz val="12"/>
      <name val="Courier New"/>
      <family val="3"/>
    </font>
    <font>
      <sz val="11"/>
      <name val="Calibri"/>
      <family val="2"/>
    </font>
    <font>
      <b/>
      <sz val="1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indexed="63"/>
        <bgColor indexed="59"/>
      </patternFill>
    </fill>
    <fill>
      <patternFill patternType="solid">
        <fgColor indexed="50"/>
        <bgColor indexed="51"/>
      </patternFill>
    </fill>
    <fill>
      <patternFill patternType="solid">
        <fgColor indexed="51"/>
        <bgColor indexed="34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43"/>
        <bgColor indexed="26"/>
      </patternFill>
    </fill>
    <fill>
      <patternFill patternType="solid">
        <fgColor indexed="34"/>
        <bgColor indexed="13"/>
      </patternFill>
    </fill>
    <fill>
      <patternFill patternType="solid">
        <fgColor indexed="10"/>
        <bgColor indexed="60"/>
      </patternFill>
    </fill>
    <fill>
      <patternFill patternType="solid">
        <fgColor indexed="40"/>
        <bgColor indexed="49"/>
      </patternFill>
    </fill>
    <fill>
      <patternFill patternType="solid">
        <fgColor indexed="55"/>
        <bgColor indexed="23"/>
      </patternFill>
    </fill>
    <fill>
      <patternFill patternType="solid">
        <fgColor rgb="FF92D050"/>
        <bgColor indexed="51"/>
      </patternFill>
    </fill>
    <fill>
      <patternFill patternType="solid">
        <fgColor rgb="FF92D050"/>
        <bgColor indexed="34"/>
      </patternFill>
    </fill>
  </fills>
  <borders count="15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medium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medium">
        <color indexed="59"/>
      </left>
      <right style="thin">
        <color indexed="59"/>
      </right>
      <top style="thin">
        <color indexed="59"/>
      </top>
      <bottom style="medium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medium">
        <color indexed="59"/>
      </bottom>
      <diagonal/>
    </border>
    <border>
      <left style="medium">
        <color indexed="59"/>
      </left>
      <right style="thin">
        <color indexed="59"/>
      </right>
      <top style="medium">
        <color indexed="59"/>
      </top>
      <bottom style="thin">
        <color indexed="59"/>
      </bottom>
      <diagonal/>
    </border>
    <border>
      <left style="thin">
        <color indexed="59"/>
      </left>
      <right style="medium">
        <color indexed="59"/>
      </right>
      <top style="medium">
        <color indexed="59"/>
      </top>
      <bottom style="thin">
        <color indexed="59"/>
      </bottom>
      <diagonal/>
    </border>
    <border>
      <left style="thin">
        <color indexed="59"/>
      </left>
      <right style="medium">
        <color indexed="59"/>
      </right>
      <top style="thin">
        <color indexed="59"/>
      </top>
      <bottom style="thin">
        <color indexed="59"/>
      </bottom>
      <diagonal/>
    </border>
    <border>
      <left style="medium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medium">
        <color indexed="59"/>
      </right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59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3" borderId="1" xfId="0" applyFont="1" applyFill="1" applyBorder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3" borderId="1" xfId="0" applyFill="1" applyBorder="1" applyProtection="1">
      <alignment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8" borderId="1" xfId="0" applyFont="1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0" fillId="9" borderId="0" xfId="0" applyFill="1" applyProtection="1">
      <alignment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left" vertical="center"/>
      <protection locked="0"/>
    </xf>
    <xf numFmtId="0" fontId="0" fillId="0" borderId="1" xfId="0" applyFill="1" applyBorder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9" borderId="1" xfId="0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left" vertical="center"/>
    </xf>
    <xf numFmtId="0" fontId="4" fillId="0" borderId="1" xfId="0" applyFont="1" applyFill="1" applyBorder="1" applyAlignment="1" applyProtection="1">
      <alignment horizontal="right" vertical="center"/>
      <protection locked="0"/>
    </xf>
    <xf numFmtId="0" fontId="4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4" borderId="1" xfId="0" applyFont="1" applyFill="1" applyBorder="1" applyAlignment="1">
      <alignment horizontal="right" vertical="center"/>
    </xf>
    <xf numFmtId="164" fontId="7" fillId="4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2" fontId="8" fillId="4" borderId="3" xfId="0" applyNumberFormat="1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164" fontId="0" fillId="7" borderId="1" xfId="0" applyNumberFormat="1" applyFont="1" applyFill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2" fontId="11" fillId="4" borderId="7" xfId="0" applyNumberFormat="1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vertical="center"/>
    </xf>
    <xf numFmtId="0" fontId="11" fillId="4" borderId="8" xfId="0" applyFont="1" applyFill="1" applyBorder="1" applyAlignment="1">
      <alignment horizontal="center" vertical="center"/>
    </xf>
    <xf numFmtId="2" fontId="11" fillId="4" borderId="9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11" fillId="4" borderId="1" xfId="0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vertical="center"/>
    </xf>
    <xf numFmtId="0" fontId="0" fillId="7" borderId="0" xfId="0" applyFont="1" applyFill="1">
      <alignment vertical="center"/>
    </xf>
    <xf numFmtId="0" fontId="0" fillId="3" borderId="10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0" fillId="0" borderId="1" xfId="0" applyFont="1" applyBorder="1" applyAlignment="1" applyProtection="1">
      <alignment horizontal="center" vertical="center"/>
      <protection locked="0"/>
    </xf>
    <xf numFmtId="0" fontId="0" fillId="4" borderId="11" xfId="0" applyFill="1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3" borderId="12" xfId="0" applyFont="1" applyFill="1" applyBorder="1" applyAlignment="1">
      <alignment horizontal="center" vertical="center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3" xfId="0" applyBorder="1" applyProtection="1">
      <alignment vertical="center"/>
      <protection locked="0"/>
    </xf>
    <xf numFmtId="0" fontId="0" fillId="3" borderId="11" xfId="0" applyFill="1" applyBorder="1" applyProtection="1">
      <alignment vertical="center"/>
      <protection locked="0"/>
    </xf>
    <xf numFmtId="0" fontId="0" fillId="0" borderId="10" xfId="0" applyBorder="1" applyProtection="1">
      <alignment vertical="center"/>
      <protection locked="0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11" xfId="0" applyBorder="1" applyProtection="1">
      <alignment vertical="center"/>
      <protection locked="0"/>
    </xf>
    <xf numFmtId="0" fontId="0" fillId="4" borderId="0" xfId="0" applyFill="1" applyBorder="1" applyAlignment="1" applyProtection="1">
      <alignment horizontal="center" vertical="center"/>
      <protection locked="0"/>
    </xf>
    <xf numFmtId="0" fontId="0" fillId="9" borderId="1" xfId="0" applyFill="1" applyBorder="1" applyProtection="1">
      <alignment vertical="center"/>
      <protection locked="0"/>
    </xf>
    <xf numFmtId="0" fontId="0" fillId="7" borderId="0" xfId="0" applyFill="1" applyBorder="1" applyAlignment="1" applyProtection="1">
      <alignment horizontal="center" vertical="center"/>
      <protection locked="0"/>
    </xf>
    <xf numFmtId="0" fontId="4" fillId="13" borderId="1" xfId="0" applyFont="1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0" fontId="0" fillId="14" borderId="1" xfId="0" applyFill="1" applyBorder="1" applyAlignment="1" applyProtection="1">
      <alignment horizontal="center" vertical="center"/>
      <protection locked="0"/>
    </xf>
    <xf numFmtId="0" fontId="3" fillId="6" borderId="0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right" vertical="center"/>
    </xf>
    <xf numFmtId="0" fontId="2" fillId="6" borderId="14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 applyProtection="1">
      <alignment vertical="center"/>
      <protection locked="0"/>
    </xf>
    <xf numFmtId="0" fontId="13" fillId="0" borderId="1" xfId="0" applyFont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/>
  </cellStyles>
  <dxfs count="597"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45"/>
          <bgColor indexed="2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2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4C4C4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279"/>
  <sheetViews>
    <sheetView tabSelected="1" zoomScale="55" zoomScaleNormal="55" workbookViewId="0">
      <pane xSplit="4" ySplit="3" topLeftCell="E190" activePane="bottomRight" state="frozen"/>
      <selection pane="topRight" activeCell="AR1" sqref="AR1"/>
      <selection pane="bottomLeft" activeCell="A4" sqref="A4"/>
      <selection pane="bottomRight" activeCell="C237" sqref="C237"/>
    </sheetView>
  </sheetViews>
  <sheetFormatPr defaultColWidth="7.33203125" defaultRowHeight="14.4"/>
  <cols>
    <col min="1" max="1" width="7.33203125" style="1" customWidth="1"/>
    <col min="2" max="2" width="10.33203125" style="1" customWidth="1"/>
    <col min="3" max="3" width="13.6640625" style="1" customWidth="1"/>
    <col min="4" max="4" width="35.33203125" customWidth="1"/>
    <col min="5" max="5" width="13" style="1" customWidth="1"/>
    <col min="6" max="6" width="21.33203125" style="1" customWidth="1"/>
    <col min="7" max="7" width="9.33203125" style="1" customWidth="1"/>
    <col min="8" max="8" width="9" style="1" customWidth="1"/>
    <col min="9" max="9" width="8.6640625" style="1" customWidth="1"/>
    <col min="10" max="10" width="8.5546875" style="1" customWidth="1"/>
    <col min="11" max="11" width="10.88671875" style="1" customWidth="1"/>
    <col min="12" max="12" width="0.88671875" style="1" customWidth="1"/>
    <col min="13" max="13" width="10.44140625" style="1" customWidth="1"/>
    <col min="14" max="14" width="11.109375" style="1" customWidth="1"/>
    <col min="15" max="15" width="10.6640625" style="1" customWidth="1"/>
    <col min="16" max="16" width="11.109375" style="1" customWidth="1"/>
    <col min="17" max="17" width="10.44140625" style="1" customWidth="1"/>
    <col min="18" max="18" width="7.33203125" style="1" customWidth="1"/>
    <col min="19" max="19" width="8" style="1" customWidth="1"/>
    <col min="20" max="20" width="1" style="2" customWidth="1"/>
    <col min="21" max="21" width="10.33203125" style="1" hidden="1" customWidth="1"/>
    <col min="22" max="22" width="14.6640625" style="1" hidden="1" customWidth="1"/>
    <col min="23" max="23" width="35.33203125" style="3" hidden="1" customWidth="1"/>
    <col min="24" max="24" width="24.109375" style="1" hidden="1" customWidth="1"/>
    <col min="25" max="25" width="21.33203125" style="1" hidden="1" customWidth="1"/>
    <col min="26" max="26" width="9" style="1" customWidth="1"/>
    <col min="27" max="27" width="8.6640625" style="1" customWidth="1"/>
    <col min="28" max="29" width="9" style="1" customWidth="1"/>
    <col min="30" max="30" width="9.6640625" style="1" customWidth="1"/>
    <col min="31" max="31" width="0.88671875" style="1" customWidth="1"/>
    <col min="32" max="32" width="11.109375" style="1" customWidth="1"/>
    <col min="33" max="34" width="12" style="1" customWidth="1"/>
    <col min="35" max="35" width="11.6640625" style="1" customWidth="1"/>
    <col min="36" max="36" width="11.109375" style="1" customWidth="1"/>
    <col min="37" max="38" width="10.44140625" style="1" customWidth="1"/>
    <col min="39" max="39" width="11.109375" style="1" customWidth="1"/>
    <col min="40" max="40" width="10.44140625" style="1" customWidth="1"/>
    <col min="41" max="41" width="10.6640625" style="1" customWidth="1"/>
    <col min="42" max="42" width="18.6640625" style="1" customWidth="1"/>
    <col min="43" max="43" width="13.33203125" style="1" customWidth="1"/>
    <col min="44" max="50" width="10.6640625" style="1" customWidth="1"/>
    <col min="51" max="51" width="17.33203125" style="1" customWidth="1"/>
    <col min="52" max="56" width="11.88671875" style="1" customWidth="1"/>
    <col min="57" max="57" width="14.6640625" style="1" customWidth="1"/>
    <col min="58" max="58" width="9.88671875" style="1" customWidth="1"/>
    <col min="59" max="59" width="9.44140625" style="1" customWidth="1"/>
    <col min="60" max="60" width="7.33203125" customWidth="1"/>
    <col min="61" max="61" width="6.5546875" customWidth="1"/>
    <col min="62" max="62" width="20.6640625" customWidth="1"/>
    <col min="63" max="63" width="22" customWidth="1"/>
  </cols>
  <sheetData>
    <row r="1" spans="1:59" ht="24.6" customHeight="1">
      <c r="A1" s="105" t="s">
        <v>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  <c r="U1" s="100" t="s">
        <v>971</v>
      </c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1" t="s">
        <v>2</v>
      </c>
      <c r="AS1" s="101"/>
      <c r="AT1" s="101"/>
      <c r="AU1" s="101"/>
      <c r="AV1" s="101"/>
      <c r="AW1" s="101"/>
      <c r="AX1" s="5"/>
    </row>
    <row r="2" spans="1:59" ht="43.2">
      <c r="A2" s="6" t="s">
        <v>3</v>
      </c>
      <c r="B2" s="7" t="s">
        <v>4</v>
      </c>
      <c r="C2" s="7" t="s">
        <v>5</v>
      </c>
      <c r="D2" s="6" t="s">
        <v>6</v>
      </c>
      <c r="E2" s="7" t="s">
        <v>7</v>
      </c>
      <c r="F2" s="7" t="s">
        <v>8</v>
      </c>
      <c r="G2" s="7">
        <v>414453</v>
      </c>
      <c r="H2" s="7">
        <v>414454</v>
      </c>
      <c r="I2" s="7">
        <v>414455</v>
      </c>
      <c r="J2" s="7" t="s">
        <v>9</v>
      </c>
      <c r="K2" s="7" t="s">
        <v>10</v>
      </c>
      <c r="L2" s="8"/>
      <c r="M2" s="7" t="s">
        <v>11</v>
      </c>
      <c r="N2" s="7" t="s">
        <v>12</v>
      </c>
      <c r="O2" s="7" t="s">
        <v>13</v>
      </c>
      <c r="P2" s="7" t="s">
        <v>14</v>
      </c>
      <c r="Q2" s="7" t="s">
        <v>15</v>
      </c>
      <c r="R2" s="7" t="s">
        <v>16</v>
      </c>
      <c r="S2" s="7" t="s">
        <v>17</v>
      </c>
      <c r="U2" s="6" t="s">
        <v>4</v>
      </c>
      <c r="V2" s="7" t="s">
        <v>5</v>
      </c>
      <c r="W2" s="9" t="s">
        <v>6</v>
      </c>
      <c r="X2" s="7" t="s">
        <v>7</v>
      </c>
      <c r="Y2" s="6" t="s">
        <v>8</v>
      </c>
      <c r="Z2" s="7">
        <v>414462</v>
      </c>
      <c r="AA2" s="7">
        <v>414463</v>
      </c>
      <c r="AB2" s="7" t="s">
        <v>18</v>
      </c>
      <c r="AC2" s="7" t="s">
        <v>19</v>
      </c>
      <c r="AD2" s="7" t="s">
        <v>20</v>
      </c>
      <c r="AE2" s="8"/>
      <c r="AF2" s="7" t="s">
        <v>21</v>
      </c>
      <c r="AG2" s="7" t="s">
        <v>22</v>
      </c>
      <c r="AH2" s="7" t="s">
        <v>23</v>
      </c>
      <c r="AI2" s="7" t="s">
        <v>24</v>
      </c>
      <c r="AJ2" s="7" t="s">
        <v>25</v>
      </c>
      <c r="AK2" s="7" t="s">
        <v>26</v>
      </c>
      <c r="AL2" s="7" t="s">
        <v>27</v>
      </c>
      <c r="AM2" s="7" t="s">
        <v>28</v>
      </c>
      <c r="AN2" s="7" t="s">
        <v>29</v>
      </c>
      <c r="AO2" s="7" t="s">
        <v>30</v>
      </c>
      <c r="AP2" s="10" t="s">
        <v>31</v>
      </c>
      <c r="AQ2" s="10" t="s">
        <v>32</v>
      </c>
      <c r="AR2" s="10" t="s">
        <v>33</v>
      </c>
      <c r="AS2" s="10" t="s">
        <v>34</v>
      </c>
      <c r="AT2" s="10" t="s">
        <v>35</v>
      </c>
      <c r="AU2" s="11" t="s">
        <v>36</v>
      </c>
      <c r="AV2" s="11" t="s">
        <v>37</v>
      </c>
      <c r="AW2" s="10" t="s">
        <v>38</v>
      </c>
      <c r="AX2" s="10" t="s">
        <v>39</v>
      </c>
      <c r="AY2" s="102" t="s">
        <v>40</v>
      </c>
      <c r="AZ2" s="102"/>
      <c r="BA2" s="103" t="s">
        <v>41</v>
      </c>
      <c r="BB2" s="103"/>
      <c r="BC2" s="12" t="s">
        <v>42</v>
      </c>
      <c r="BD2" s="12" t="s">
        <v>42</v>
      </c>
      <c r="BE2" s="13" t="s">
        <v>43</v>
      </c>
      <c r="BF2" s="14" t="s">
        <v>44</v>
      </c>
      <c r="BG2"/>
    </row>
    <row r="3" spans="1:59">
      <c r="A3" s="6"/>
      <c r="B3" s="7"/>
      <c r="C3" s="7"/>
      <c r="D3" s="6"/>
      <c r="E3" s="7"/>
      <c r="F3" s="7"/>
      <c r="G3" s="7" t="s">
        <v>45</v>
      </c>
      <c r="H3" s="7" t="s">
        <v>46</v>
      </c>
      <c r="I3" s="7" t="s">
        <v>47</v>
      </c>
      <c r="J3" s="7" t="s">
        <v>48</v>
      </c>
      <c r="K3" s="7" t="s">
        <v>49</v>
      </c>
      <c r="L3" s="8"/>
      <c r="M3" s="7" t="s">
        <v>50</v>
      </c>
      <c r="N3" s="7" t="s">
        <v>51</v>
      </c>
      <c r="O3" s="7" t="s">
        <v>52</v>
      </c>
      <c r="P3" s="7" t="s">
        <v>53</v>
      </c>
      <c r="Q3" s="7" t="s">
        <v>54</v>
      </c>
      <c r="R3" s="7"/>
      <c r="S3" s="7"/>
      <c r="U3" s="6"/>
      <c r="V3" s="7"/>
      <c r="W3" s="9"/>
      <c r="X3" s="7"/>
      <c r="Y3" s="6"/>
      <c r="Z3" s="87" t="s">
        <v>55</v>
      </c>
      <c r="AA3" s="87" t="s">
        <v>56</v>
      </c>
      <c r="AB3" s="87" t="s">
        <v>57</v>
      </c>
      <c r="AC3" s="87" t="s">
        <v>58</v>
      </c>
      <c r="AD3" s="7" t="s">
        <v>59</v>
      </c>
      <c r="AE3" s="8"/>
      <c r="AF3" s="87" t="s">
        <v>60</v>
      </c>
      <c r="AG3" s="87" t="s">
        <v>61</v>
      </c>
      <c r="AH3" s="87" t="s">
        <v>62</v>
      </c>
      <c r="AI3" s="87" t="s">
        <v>63</v>
      </c>
      <c r="AJ3" s="7" t="s">
        <v>64</v>
      </c>
      <c r="AK3" s="7" t="s">
        <v>65</v>
      </c>
      <c r="AL3" s="7" t="s">
        <v>66</v>
      </c>
      <c r="AM3" s="7" t="s">
        <v>67</v>
      </c>
      <c r="AN3" s="7" t="s">
        <v>68</v>
      </c>
      <c r="AO3" s="7" t="s">
        <v>69</v>
      </c>
      <c r="AP3" s="7"/>
      <c r="AQ3" s="7"/>
      <c r="AR3" s="7"/>
      <c r="AS3" s="7"/>
      <c r="AT3" s="7"/>
      <c r="AU3" s="7"/>
      <c r="AV3" s="7"/>
      <c r="AW3" s="7"/>
      <c r="AX3" s="7"/>
      <c r="AY3" s="15" t="s">
        <v>70</v>
      </c>
      <c r="AZ3" s="15" t="s">
        <v>71</v>
      </c>
      <c r="BA3" s="16" t="s">
        <v>70</v>
      </c>
      <c r="BB3" s="16" t="s">
        <v>71</v>
      </c>
      <c r="BC3" s="10" t="s">
        <v>72</v>
      </c>
      <c r="BD3" s="10" t="s">
        <v>73</v>
      </c>
      <c r="BE3" s="7"/>
      <c r="BF3" s="7"/>
      <c r="BG3"/>
    </row>
    <row r="4" spans="1:59">
      <c r="A4" s="17">
        <v>1</v>
      </c>
      <c r="B4" s="17">
        <v>43101</v>
      </c>
      <c r="C4" s="17" t="s">
        <v>74</v>
      </c>
      <c r="D4" s="18" t="s">
        <v>75</v>
      </c>
      <c r="E4" s="17" t="s">
        <v>76</v>
      </c>
      <c r="F4" s="19" t="s">
        <v>747</v>
      </c>
      <c r="G4" s="17">
        <v>100</v>
      </c>
      <c r="H4" s="17">
        <v>97</v>
      </c>
      <c r="I4" s="17">
        <v>80</v>
      </c>
      <c r="J4" s="17">
        <v>97</v>
      </c>
      <c r="K4" s="17">
        <v>100</v>
      </c>
      <c r="L4" s="20"/>
      <c r="M4" s="17">
        <v>45</v>
      </c>
      <c r="N4" s="17">
        <v>44</v>
      </c>
      <c r="O4" s="17">
        <v>42</v>
      </c>
      <c r="P4" s="17">
        <v>43</v>
      </c>
      <c r="Q4" s="17">
        <v>40</v>
      </c>
      <c r="R4" s="17">
        <v>10</v>
      </c>
      <c r="S4" s="17">
        <v>22</v>
      </c>
      <c r="T4" s="21"/>
      <c r="U4" s="17">
        <f t="shared" ref="U4:U226" si="0">B4</f>
        <v>43101</v>
      </c>
      <c r="V4" s="17" t="str">
        <f t="shared" ref="V4:V226" si="1">C4</f>
        <v>B150058501</v>
      </c>
      <c r="W4" s="22" t="str">
        <f t="shared" ref="W4:W226" si="2">D4</f>
        <v>ABHISHEK N BORWANKAR</v>
      </c>
      <c r="X4" s="17" t="str">
        <f t="shared" ref="X4:X226" si="3">E4</f>
        <v>71828497G</v>
      </c>
      <c r="Y4" s="90" t="str">
        <f t="shared" ref="Y4:Y226" si="4">F4</f>
        <v>I2K17102312</v>
      </c>
      <c r="Z4" s="88">
        <v>88</v>
      </c>
      <c r="AA4" s="88">
        <v>94</v>
      </c>
      <c r="AB4" s="88">
        <v>100</v>
      </c>
      <c r="AC4" s="88"/>
      <c r="AD4" s="86">
        <v>100</v>
      </c>
      <c r="AE4" s="85"/>
      <c r="AF4" s="88">
        <v>23</v>
      </c>
      <c r="AG4" s="88">
        <v>23</v>
      </c>
      <c r="AH4" s="88"/>
      <c r="AI4" s="88"/>
      <c r="AJ4" s="86">
        <v>42</v>
      </c>
      <c r="AK4" s="17">
        <v>42</v>
      </c>
      <c r="AL4" s="17">
        <v>21</v>
      </c>
      <c r="AM4" s="17">
        <v>23</v>
      </c>
      <c r="AN4" s="17">
        <v>42</v>
      </c>
      <c r="AO4" s="17">
        <v>89</v>
      </c>
      <c r="AP4" s="17">
        <v>10</v>
      </c>
      <c r="AQ4" s="17">
        <v>44</v>
      </c>
      <c r="AR4" s="24">
        <v>8.9600000000000009</v>
      </c>
      <c r="AS4" s="24">
        <v>7.5</v>
      </c>
      <c r="AT4" s="24">
        <v>6.85</v>
      </c>
      <c r="AU4" s="24">
        <v>1578</v>
      </c>
      <c r="AV4" s="24">
        <v>190</v>
      </c>
      <c r="AW4" s="24">
        <v>8.31</v>
      </c>
      <c r="AX4" s="25" t="s">
        <v>77</v>
      </c>
      <c r="AY4" s="26" t="str">
        <f>IF(COUNTIF(G4:K4,"FF"),"FAIL",IF(COUNTIF(G4:K4,"AB"),"FAIL","PASS"))</f>
        <v>PASS</v>
      </c>
      <c r="AZ4" s="26" t="str">
        <f>IF(COUNTIF(Z4:AD4,"FF"),"FAIL",IF(COUNTIF(Z4:AD4,"AB"),"FAIL","PASS"))</f>
        <v>PASS</v>
      </c>
      <c r="BA4" s="27" t="str">
        <f>IF(COUNTIF(M4:Q4,"FF"),"FAIL",IF(COUNTIF(M4:Q4,"AB"),"FAIL","PASS"))</f>
        <v>PASS</v>
      </c>
      <c r="BB4" s="27" t="str">
        <f>IF(COUNTIF(AF4:AO4,"FF"),"FAIL",IF(COUNTIF(AF4:AO4,"AB"),"FAIL","PASS"))</f>
        <v>PASS</v>
      </c>
      <c r="BC4" s="8" t="str">
        <f>IF(AND(AY4="PASS",AZ4="PASS"),"PASS","FAIL")</f>
        <v>PASS</v>
      </c>
      <c r="BD4" s="8" t="str">
        <f>IF(AND(BA4="PASS",BB4="PASS"),"PASS","FAIL")</f>
        <v>PASS</v>
      </c>
      <c r="BE4" s="28" t="str">
        <f>IF(BF4="ATKT","NO",IF(BF4="FAIL","NO","YES"))</f>
        <v>YES</v>
      </c>
      <c r="BF4" s="29" t="str">
        <f>IF(AQ4=44,IF(AW4&gt;=7.75,"DIST",IF(AW4&gt;=6.75,"FIRST",IF(AW4&gt;=6.25,"HSC",IF(AW4&gt;=5.5,"SC","FAIL")))),IF(AW4&gt;=23,"ATKT","FAIL"))</f>
        <v>DIST</v>
      </c>
      <c r="BG4"/>
    </row>
    <row r="5" spans="1:59">
      <c r="A5" s="17">
        <v>2</v>
      </c>
      <c r="B5" s="17">
        <v>43301</v>
      </c>
      <c r="C5" s="17" t="s">
        <v>78</v>
      </c>
      <c r="D5" s="18" t="s">
        <v>79</v>
      </c>
      <c r="E5" s="17" t="s">
        <v>80</v>
      </c>
      <c r="F5" s="19" t="s">
        <v>748</v>
      </c>
      <c r="G5" s="17">
        <v>97</v>
      </c>
      <c r="H5" s="17">
        <v>85</v>
      </c>
      <c r="I5" s="17">
        <v>88</v>
      </c>
      <c r="J5" s="17">
        <v>94</v>
      </c>
      <c r="K5" s="17">
        <v>99</v>
      </c>
      <c r="L5" s="20"/>
      <c r="M5" s="17">
        <v>47</v>
      </c>
      <c r="N5" s="17">
        <v>47</v>
      </c>
      <c r="O5" s="17">
        <v>45</v>
      </c>
      <c r="P5" s="17">
        <v>45</v>
      </c>
      <c r="Q5" s="17">
        <v>43</v>
      </c>
      <c r="R5" s="17">
        <v>10</v>
      </c>
      <c r="S5" s="17">
        <v>22</v>
      </c>
      <c r="T5" s="21"/>
      <c r="U5" s="17">
        <f t="shared" si="0"/>
        <v>43301</v>
      </c>
      <c r="V5" s="17" t="str">
        <f t="shared" si="1"/>
        <v>B150058502</v>
      </c>
      <c r="W5" s="22" t="str">
        <f t="shared" si="2"/>
        <v>ABUJ DNYANESHWARI MADHUKAR</v>
      </c>
      <c r="X5" s="17" t="str">
        <f t="shared" si="3"/>
        <v>71924012D</v>
      </c>
      <c r="Y5" s="90" t="str">
        <f t="shared" si="4"/>
        <v>I2K18205157</v>
      </c>
      <c r="Z5" s="88">
        <v>83</v>
      </c>
      <c r="AA5" s="88">
        <v>92</v>
      </c>
      <c r="AB5" s="88">
        <v>100</v>
      </c>
      <c r="AC5" s="88"/>
      <c r="AD5" s="86">
        <v>100</v>
      </c>
      <c r="AE5" s="85"/>
      <c r="AF5" s="88">
        <v>22</v>
      </c>
      <c r="AG5" s="88">
        <v>22</v>
      </c>
      <c r="AH5" s="88"/>
      <c r="AI5" s="88"/>
      <c r="AJ5" s="86">
        <v>45</v>
      </c>
      <c r="AK5" s="17">
        <v>41</v>
      </c>
      <c r="AL5" s="17">
        <v>23</v>
      </c>
      <c r="AM5" s="17">
        <v>23</v>
      </c>
      <c r="AN5" s="17">
        <v>44</v>
      </c>
      <c r="AO5" s="17">
        <v>95</v>
      </c>
      <c r="AP5" s="17">
        <v>10</v>
      </c>
      <c r="AQ5" s="17">
        <v>44</v>
      </c>
      <c r="AR5" s="24"/>
      <c r="AS5" s="24">
        <v>8.58</v>
      </c>
      <c r="AT5" s="24">
        <v>9.3000000000000007</v>
      </c>
      <c r="AU5" s="24">
        <v>1297</v>
      </c>
      <c r="AV5" s="24">
        <v>140</v>
      </c>
      <c r="AW5" s="24">
        <v>9.26</v>
      </c>
      <c r="AX5" s="25" t="s">
        <v>77</v>
      </c>
      <c r="AY5" s="26" t="str">
        <f t="shared" ref="AY5:AY68" si="5">IF(COUNTIF(G5:K5,"FF"),"FAIL",IF(COUNTIF(G5:K5,"AB"),"FAIL","PASS"))</f>
        <v>PASS</v>
      </c>
      <c r="AZ5" s="26" t="str">
        <f t="shared" ref="AZ5:AZ68" si="6">IF(COUNTIF(Z5:AD5,"FF"),"FAIL",IF(COUNTIF(Z5:AD5,"AB"),"FAIL","PASS"))</f>
        <v>PASS</v>
      </c>
      <c r="BA5" s="27" t="str">
        <f t="shared" ref="BA5:BA68" si="7">IF(COUNTIF(M5:Q5,"FF"),"FAIL",IF(COUNTIF(M5:Q5,"AB"),"FAIL","PASS"))</f>
        <v>PASS</v>
      </c>
      <c r="BB5" s="27" t="str">
        <f t="shared" ref="BB5:BB68" si="8">IF(COUNTIF(AF5:AO5,"FF"),"FAIL",IF(COUNTIF(AF5:AO5,"AB"),"FAIL","PASS"))</f>
        <v>PASS</v>
      </c>
      <c r="BC5" s="8" t="str">
        <f t="shared" ref="BC5:BC68" si="9">IF(AND(AY5="PASS",AZ5="PASS"),"PASS","FAIL")</f>
        <v>PASS</v>
      </c>
      <c r="BD5" s="8" t="str">
        <f t="shared" ref="BD5:BD68" si="10">IF(AND(BA5="PASS",BB5="PASS"),"PASS","FAIL")</f>
        <v>PASS</v>
      </c>
      <c r="BE5" s="28" t="str">
        <f t="shared" ref="BE5:BE68" si="11">IF(BF5="ATKT","NO",IF(BF5="FAIL","NO","YES"))</f>
        <v>YES</v>
      </c>
      <c r="BF5" s="29" t="str">
        <f t="shared" ref="BF5:BF68" si="12">IF(AQ5=44,IF(AW5&gt;=7.75,"DIST",IF(AW5&gt;=6.75,"FIRST",IF(AW5&gt;=6.25,"HSC",IF(AW5&gt;=5.5,"SC","FAIL")))),IF(AW5&gt;=23,"ATKT","FAIL"))</f>
        <v>DIST</v>
      </c>
      <c r="BG5"/>
    </row>
    <row r="6" spans="1:59">
      <c r="A6" s="17">
        <v>3</v>
      </c>
      <c r="B6" s="17">
        <v>43302</v>
      </c>
      <c r="C6" s="17" t="s">
        <v>81</v>
      </c>
      <c r="D6" s="18" t="s">
        <v>82</v>
      </c>
      <c r="E6" s="17" t="s">
        <v>83</v>
      </c>
      <c r="F6" s="19" t="s">
        <v>749</v>
      </c>
      <c r="G6" s="17">
        <v>99</v>
      </c>
      <c r="H6" s="17">
        <v>92</v>
      </c>
      <c r="I6" s="17">
        <v>96</v>
      </c>
      <c r="J6" s="17">
        <v>98</v>
      </c>
      <c r="K6" s="17">
        <v>100</v>
      </c>
      <c r="L6" s="20"/>
      <c r="M6" s="17">
        <v>47</v>
      </c>
      <c r="N6" s="17">
        <v>47</v>
      </c>
      <c r="O6" s="17">
        <v>48</v>
      </c>
      <c r="P6" s="17">
        <v>45</v>
      </c>
      <c r="Q6" s="17">
        <v>48</v>
      </c>
      <c r="R6" s="17">
        <v>10</v>
      </c>
      <c r="S6" s="17">
        <v>22</v>
      </c>
      <c r="T6" s="21"/>
      <c r="U6" s="17">
        <f t="shared" si="0"/>
        <v>43302</v>
      </c>
      <c r="V6" s="17" t="str">
        <f t="shared" si="1"/>
        <v>B150058503</v>
      </c>
      <c r="W6" s="22" t="str">
        <f t="shared" si="2"/>
        <v>ADITYA CHALOO</v>
      </c>
      <c r="X6" s="17" t="str">
        <f t="shared" si="3"/>
        <v>71828502G</v>
      </c>
      <c r="Y6" s="90" t="str">
        <f t="shared" si="4"/>
        <v>I2K17102185</v>
      </c>
      <c r="Z6" s="88">
        <v>96</v>
      </c>
      <c r="AA6" s="88">
        <v>94</v>
      </c>
      <c r="AB6" s="88">
        <v>100</v>
      </c>
      <c r="AC6" s="88"/>
      <c r="AD6" s="86">
        <v>100</v>
      </c>
      <c r="AE6" s="85"/>
      <c r="AF6" s="88">
        <v>23</v>
      </c>
      <c r="AG6" s="88">
        <v>23</v>
      </c>
      <c r="AH6" s="88"/>
      <c r="AI6" s="88"/>
      <c r="AJ6" s="86">
        <v>46</v>
      </c>
      <c r="AK6" s="17">
        <v>42</v>
      </c>
      <c r="AL6" s="17">
        <v>23</v>
      </c>
      <c r="AM6" s="17">
        <v>23</v>
      </c>
      <c r="AN6" s="17">
        <v>48</v>
      </c>
      <c r="AO6" s="17">
        <v>98</v>
      </c>
      <c r="AP6" s="17">
        <v>10</v>
      </c>
      <c r="AQ6" s="17">
        <v>44</v>
      </c>
      <c r="AR6" s="24">
        <v>9.42</v>
      </c>
      <c r="AS6" s="24">
        <v>8.42</v>
      </c>
      <c r="AT6" s="24">
        <v>8.76</v>
      </c>
      <c r="AU6" s="24">
        <v>1735</v>
      </c>
      <c r="AV6" s="24">
        <v>190</v>
      </c>
      <c r="AW6" s="24">
        <v>9.1300000000000008</v>
      </c>
      <c r="AX6" s="25" t="s">
        <v>77</v>
      </c>
      <c r="AY6" s="26" t="str">
        <f t="shared" si="5"/>
        <v>PASS</v>
      </c>
      <c r="AZ6" s="26" t="str">
        <f t="shared" si="6"/>
        <v>PASS</v>
      </c>
      <c r="BA6" s="27" t="str">
        <f t="shared" si="7"/>
        <v>PASS</v>
      </c>
      <c r="BB6" s="27" t="str">
        <f t="shared" si="8"/>
        <v>PASS</v>
      </c>
      <c r="BC6" s="8" t="str">
        <f t="shared" si="9"/>
        <v>PASS</v>
      </c>
      <c r="BD6" s="8" t="str">
        <f t="shared" si="10"/>
        <v>PASS</v>
      </c>
      <c r="BE6" s="28" t="str">
        <f t="shared" si="11"/>
        <v>YES</v>
      </c>
      <c r="BF6" s="29" t="str">
        <f t="shared" si="12"/>
        <v>DIST</v>
      </c>
      <c r="BG6"/>
    </row>
    <row r="7" spans="1:59">
      <c r="A7" s="17">
        <v>4</v>
      </c>
      <c r="B7" s="17">
        <v>43102</v>
      </c>
      <c r="C7" s="17" t="s">
        <v>84</v>
      </c>
      <c r="D7" s="18" t="s">
        <v>85</v>
      </c>
      <c r="E7" s="17" t="s">
        <v>86</v>
      </c>
      <c r="F7" s="19" t="s">
        <v>750</v>
      </c>
      <c r="G7" s="17">
        <v>75</v>
      </c>
      <c r="H7" s="17">
        <v>80</v>
      </c>
      <c r="I7" s="17">
        <v>63</v>
      </c>
      <c r="J7" s="17">
        <v>76</v>
      </c>
      <c r="K7" s="17">
        <v>100</v>
      </c>
      <c r="L7" s="20"/>
      <c r="M7" s="17">
        <v>45</v>
      </c>
      <c r="N7" s="17">
        <v>44</v>
      </c>
      <c r="O7" s="17">
        <v>43</v>
      </c>
      <c r="P7" s="17">
        <v>45</v>
      </c>
      <c r="Q7" s="17">
        <v>42</v>
      </c>
      <c r="R7" s="17">
        <v>9.4499999999999993</v>
      </c>
      <c r="S7" s="17">
        <v>22</v>
      </c>
      <c r="T7" s="21"/>
      <c r="U7" s="17">
        <f t="shared" si="0"/>
        <v>43102</v>
      </c>
      <c r="V7" s="17" t="str">
        <f t="shared" si="1"/>
        <v>B150058504</v>
      </c>
      <c r="W7" s="22" t="str">
        <f t="shared" si="2"/>
        <v>AGRAWAL KAPIL SATISH</v>
      </c>
      <c r="X7" s="17" t="str">
        <f t="shared" si="3"/>
        <v>71828508F</v>
      </c>
      <c r="Y7" s="90" t="str">
        <f t="shared" si="4"/>
        <v>I2K17102343</v>
      </c>
      <c r="Z7" s="88">
        <v>89</v>
      </c>
      <c r="AA7" s="88">
        <v>82</v>
      </c>
      <c r="AB7" s="89"/>
      <c r="AC7" s="88">
        <v>95</v>
      </c>
      <c r="AD7" s="86">
        <v>100</v>
      </c>
      <c r="AE7" s="85"/>
      <c r="AF7" s="89"/>
      <c r="AG7" s="89"/>
      <c r="AH7" s="88">
        <v>22</v>
      </c>
      <c r="AI7" s="88">
        <v>23</v>
      </c>
      <c r="AJ7" s="86">
        <v>45</v>
      </c>
      <c r="AK7" s="17">
        <v>42</v>
      </c>
      <c r="AL7" s="17">
        <v>21</v>
      </c>
      <c r="AM7" s="17">
        <v>22</v>
      </c>
      <c r="AN7" s="17">
        <v>45</v>
      </c>
      <c r="AO7" s="17">
        <v>95</v>
      </c>
      <c r="AP7" s="17">
        <v>9.73</v>
      </c>
      <c r="AQ7" s="17">
        <v>44</v>
      </c>
      <c r="AR7" s="24">
        <v>8.94</v>
      </c>
      <c r="AS7" s="24">
        <v>8.18</v>
      </c>
      <c r="AT7" s="24">
        <v>8.76</v>
      </c>
      <c r="AU7" s="24">
        <v>1687</v>
      </c>
      <c r="AV7" s="24">
        <v>190</v>
      </c>
      <c r="AW7" s="24">
        <v>8.8800000000000008</v>
      </c>
      <c r="AX7" s="25" t="s">
        <v>77</v>
      </c>
      <c r="AY7" s="26" t="str">
        <f t="shared" si="5"/>
        <v>PASS</v>
      </c>
      <c r="AZ7" s="26" t="str">
        <f t="shared" si="6"/>
        <v>PASS</v>
      </c>
      <c r="BA7" s="27" t="str">
        <f t="shared" si="7"/>
        <v>PASS</v>
      </c>
      <c r="BB7" s="27" t="str">
        <f t="shared" si="8"/>
        <v>PASS</v>
      </c>
      <c r="BC7" s="8" t="str">
        <f t="shared" si="9"/>
        <v>PASS</v>
      </c>
      <c r="BD7" s="8" t="str">
        <f t="shared" si="10"/>
        <v>PASS</v>
      </c>
      <c r="BE7" s="28" t="str">
        <f t="shared" si="11"/>
        <v>YES</v>
      </c>
      <c r="BF7" s="29" t="str">
        <f t="shared" si="12"/>
        <v>DIST</v>
      </c>
      <c r="BG7"/>
    </row>
    <row r="8" spans="1:59">
      <c r="A8" s="17">
        <v>5</v>
      </c>
      <c r="B8" s="17">
        <v>43202</v>
      </c>
      <c r="C8" s="17" t="s">
        <v>87</v>
      </c>
      <c r="D8" s="18" t="s">
        <v>88</v>
      </c>
      <c r="E8" s="17" t="s">
        <v>89</v>
      </c>
      <c r="F8" s="19" t="s">
        <v>751</v>
      </c>
      <c r="G8" s="17">
        <v>89</v>
      </c>
      <c r="H8" s="17">
        <v>100</v>
      </c>
      <c r="I8" s="17">
        <v>91</v>
      </c>
      <c r="J8" s="17">
        <v>98</v>
      </c>
      <c r="K8" s="17">
        <v>100</v>
      </c>
      <c r="L8" s="20"/>
      <c r="M8" s="17">
        <v>44</v>
      </c>
      <c r="N8" s="17">
        <v>43</v>
      </c>
      <c r="O8" s="17">
        <v>35</v>
      </c>
      <c r="P8" s="17">
        <v>40</v>
      </c>
      <c r="Q8" s="17">
        <v>42</v>
      </c>
      <c r="R8" s="17">
        <v>9.9499999999999993</v>
      </c>
      <c r="S8" s="17">
        <v>22</v>
      </c>
      <c r="T8" s="21"/>
      <c r="U8" s="17">
        <f t="shared" si="0"/>
        <v>43202</v>
      </c>
      <c r="V8" s="17" t="str">
        <f t="shared" si="1"/>
        <v>B150058505</v>
      </c>
      <c r="W8" s="22" t="str">
        <f t="shared" si="2"/>
        <v>AGRAWAL PIYUSH ASHOK</v>
      </c>
      <c r="X8" s="17" t="str">
        <f t="shared" si="3"/>
        <v>71828510H</v>
      </c>
      <c r="Y8" s="90" t="str">
        <f t="shared" si="4"/>
        <v>I2K17102284</v>
      </c>
      <c r="Z8" s="88">
        <v>92</v>
      </c>
      <c r="AA8" s="88">
        <v>100</v>
      </c>
      <c r="AB8" s="88">
        <v>100</v>
      </c>
      <c r="AC8" s="88"/>
      <c r="AD8" s="86">
        <v>100</v>
      </c>
      <c r="AE8" s="85"/>
      <c r="AF8" s="88">
        <v>23</v>
      </c>
      <c r="AG8" s="88">
        <v>23</v>
      </c>
      <c r="AH8" s="88"/>
      <c r="AI8" s="88"/>
      <c r="AJ8" s="86">
        <v>43</v>
      </c>
      <c r="AK8" s="17">
        <v>43</v>
      </c>
      <c r="AL8" s="17">
        <v>23</v>
      </c>
      <c r="AM8" s="17">
        <v>24</v>
      </c>
      <c r="AN8" s="17">
        <v>45</v>
      </c>
      <c r="AO8" s="17">
        <v>95</v>
      </c>
      <c r="AP8" s="17">
        <v>9.98</v>
      </c>
      <c r="AQ8" s="17">
        <v>44</v>
      </c>
      <c r="AR8" s="24">
        <v>8.9</v>
      </c>
      <c r="AS8" s="24">
        <v>8.82</v>
      </c>
      <c r="AT8" s="24">
        <v>9.15</v>
      </c>
      <c r="AU8" s="24">
        <v>1746</v>
      </c>
      <c r="AV8" s="24">
        <v>190</v>
      </c>
      <c r="AW8" s="24">
        <v>9.19</v>
      </c>
      <c r="AX8" s="25" t="s">
        <v>77</v>
      </c>
      <c r="AY8" s="26" t="str">
        <f t="shared" si="5"/>
        <v>PASS</v>
      </c>
      <c r="AZ8" s="26" t="str">
        <f t="shared" si="6"/>
        <v>PASS</v>
      </c>
      <c r="BA8" s="27" t="str">
        <f t="shared" si="7"/>
        <v>PASS</v>
      </c>
      <c r="BB8" s="27" t="str">
        <f t="shared" si="8"/>
        <v>PASS</v>
      </c>
      <c r="BC8" s="8" t="str">
        <f t="shared" si="9"/>
        <v>PASS</v>
      </c>
      <c r="BD8" s="8" t="str">
        <f t="shared" si="10"/>
        <v>PASS</v>
      </c>
      <c r="BE8" s="28" t="str">
        <f t="shared" si="11"/>
        <v>YES</v>
      </c>
      <c r="BF8" s="29" t="str">
        <f t="shared" si="12"/>
        <v>DIST</v>
      </c>
      <c r="BG8"/>
    </row>
    <row r="9" spans="1:59">
      <c r="A9" s="17">
        <v>6</v>
      </c>
      <c r="B9" s="17">
        <v>43303</v>
      </c>
      <c r="C9" s="17" t="s">
        <v>90</v>
      </c>
      <c r="D9" s="18" t="s">
        <v>91</v>
      </c>
      <c r="E9" s="17" t="s">
        <v>92</v>
      </c>
      <c r="F9" s="19" t="s">
        <v>752</v>
      </c>
      <c r="G9" s="17">
        <v>100</v>
      </c>
      <c r="H9" s="17">
        <v>88</v>
      </c>
      <c r="I9" s="17">
        <v>95</v>
      </c>
      <c r="J9" s="17">
        <v>96</v>
      </c>
      <c r="K9" s="17">
        <v>92</v>
      </c>
      <c r="L9" s="20"/>
      <c r="M9" s="17">
        <v>45</v>
      </c>
      <c r="N9" s="17">
        <v>44</v>
      </c>
      <c r="O9" s="17">
        <v>43</v>
      </c>
      <c r="P9" s="17">
        <v>42</v>
      </c>
      <c r="Q9" s="17">
        <v>40</v>
      </c>
      <c r="R9" s="17">
        <v>10</v>
      </c>
      <c r="S9" s="17">
        <v>22</v>
      </c>
      <c r="T9" s="21"/>
      <c r="U9" s="17">
        <f t="shared" si="0"/>
        <v>43303</v>
      </c>
      <c r="V9" s="17" t="str">
        <f t="shared" si="1"/>
        <v>B150058506</v>
      </c>
      <c r="W9" s="22" t="str">
        <f t="shared" si="2"/>
        <v>AHIRE SOHAM BABAN</v>
      </c>
      <c r="X9" s="17" t="str">
        <f t="shared" si="3"/>
        <v>71828512D</v>
      </c>
      <c r="Y9" s="90" t="str">
        <f t="shared" si="4"/>
        <v>I2K17102172</v>
      </c>
      <c r="Z9" s="88">
        <v>85</v>
      </c>
      <c r="AA9" s="88">
        <v>100</v>
      </c>
      <c r="AB9" s="88">
        <v>100</v>
      </c>
      <c r="AC9" s="88"/>
      <c r="AD9" s="86">
        <v>100</v>
      </c>
      <c r="AE9" s="85"/>
      <c r="AF9" s="88">
        <v>23</v>
      </c>
      <c r="AG9" s="88">
        <v>23</v>
      </c>
      <c r="AH9" s="88"/>
      <c r="AI9" s="88"/>
      <c r="AJ9" s="86">
        <v>42</v>
      </c>
      <c r="AK9" s="17">
        <v>40</v>
      </c>
      <c r="AL9" s="17">
        <v>23</v>
      </c>
      <c r="AM9" s="17">
        <v>23</v>
      </c>
      <c r="AN9" s="17">
        <v>43</v>
      </c>
      <c r="AO9" s="17">
        <v>92</v>
      </c>
      <c r="AP9" s="17">
        <v>10</v>
      </c>
      <c r="AQ9" s="17">
        <v>44</v>
      </c>
      <c r="AR9" s="24">
        <v>7.52</v>
      </c>
      <c r="AS9" s="24">
        <v>6.76</v>
      </c>
      <c r="AT9" s="24">
        <v>8</v>
      </c>
      <c r="AU9" s="24">
        <v>1522</v>
      </c>
      <c r="AV9" s="24">
        <v>190</v>
      </c>
      <c r="AW9" s="24">
        <v>8.01</v>
      </c>
      <c r="AX9" s="25" t="s">
        <v>77</v>
      </c>
      <c r="AY9" s="26" t="str">
        <f t="shared" si="5"/>
        <v>PASS</v>
      </c>
      <c r="AZ9" s="26" t="str">
        <f t="shared" si="6"/>
        <v>PASS</v>
      </c>
      <c r="BA9" s="27" t="str">
        <f t="shared" si="7"/>
        <v>PASS</v>
      </c>
      <c r="BB9" s="27" t="str">
        <f t="shared" si="8"/>
        <v>PASS</v>
      </c>
      <c r="BC9" s="8" t="str">
        <f t="shared" si="9"/>
        <v>PASS</v>
      </c>
      <c r="BD9" s="8" t="str">
        <f t="shared" si="10"/>
        <v>PASS</v>
      </c>
      <c r="BE9" s="28" t="str">
        <f t="shared" si="11"/>
        <v>YES</v>
      </c>
      <c r="BF9" s="29" t="str">
        <f t="shared" si="12"/>
        <v>DIST</v>
      </c>
      <c r="BG9"/>
    </row>
    <row r="10" spans="1:59">
      <c r="A10" s="17">
        <v>7</v>
      </c>
      <c r="B10" s="17">
        <v>43103</v>
      </c>
      <c r="C10" s="17" t="s">
        <v>93</v>
      </c>
      <c r="D10" s="18" t="s">
        <v>94</v>
      </c>
      <c r="E10" s="17" t="s">
        <v>95</v>
      </c>
      <c r="F10" s="19" t="s">
        <v>753</v>
      </c>
      <c r="G10" s="17">
        <v>100</v>
      </c>
      <c r="H10" s="17">
        <v>97</v>
      </c>
      <c r="I10" s="17">
        <v>69</v>
      </c>
      <c r="J10" s="17">
        <v>97</v>
      </c>
      <c r="K10" s="17">
        <v>100</v>
      </c>
      <c r="L10" s="20"/>
      <c r="M10" s="17">
        <v>44</v>
      </c>
      <c r="N10" s="17">
        <v>43</v>
      </c>
      <c r="O10" s="17">
        <v>43</v>
      </c>
      <c r="P10" s="17">
        <v>42</v>
      </c>
      <c r="Q10" s="17">
        <v>48</v>
      </c>
      <c r="R10" s="17">
        <v>9.73</v>
      </c>
      <c r="S10" s="17">
        <v>22</v>
      </c>
      <c r="T10" s="21"/>
      <c r="U10" s="17">
        <f t="shared" si="0"/>
        <v>43103</v>
      </c>
      <c r="V10" s="17" t="str">
        <f t="shared" si="1"/>
        <v>B150058507</v>
      </c>
      <c r="W10" s="22" t="str">
        <f t="shared" si="2"/>
        <v>AKHIL SHAJI</v>
      </c>
      <c r="X10" s="17" t="str">
        <f t="shared" si="3"/>
        <v>71828519M</v>
      </c>
      <c r="Y10" s="90" t="str">
        <f t="shared" si="4"/>
        <v>I2K17102298</v>
      </c>
      <c r="Z10" s="88">
        <v>98</v>
      </c>
      <c r="AA10" s="88">
        <v>99</v>
      </c>
      <c r="AB10" s="89"/>
      <c r="AC10" s="88">
        <v>95</v>
      </c>
      <c r="AD10" s="86">
        <v>100</v>
      </c>
      <c r="AE10" s="85"/>
      <c r="AF10" s="89"/>
      <c r="AG10" s="89"/>
      <c r="AH10" s="88">
        <v>22</v>
      </c>
      <c r="AI10" s="88">
        <v>24</v>
      </c>
      <c r="AJ10" s="86">
        <v>45</v>
      </c>
      <c r="AK10" s="17">
        <v>42</v>
      </c>
      <c r="AL10" s="17">
        <v>21</v>
      </c>
      <c r="AM10" s="17">
        <v>23</v>
      </c>
      <c r="AN10" s="17">
        <v>47</v>
      </c>
      <c r="AO10" s="17">
        <v>95</v>
      </c>
      <c r="AP10" s="17">
        <v>9.86</v>
      </c>
      <c r="AQ10" s="17">
        <v>44</v>
      </c>
      <c r="AR10" s="24">
        <v>7.36</v>
      </c>
      <c r="AS10" s="24">
        <v>7</v>
      </c>
      <c r="AT10" s="24">
        <v>7.91</v>
      </c>
      <c r="AU10" s="24">
        <v>1516</v>
      </c>
      <c r="AV10" s="24">
        <v>190</v>
      </c>
      <c r="AW10" s="24">
        <v>7.98</v>
      </c>
      <c r="AX10" s="25" t="s">
        <v>77</v>
      </c>
      <c r="AY10" s="26" t="str">
        <f t="shared" si="5"/>
        <v>PASS</v>
      </c>
      <c r="AZ10" s="26" t="str">
        <f t="shared" si="6"/>
        <v>PASS</v>
      </c>
      <c r="BA10" s="27" t="str">
        <f t="shared" si="7"/>
        <v>PASS</v>
      </c>
      <c r="BB10" s="27" t="str">
        <f t="shared" si="8"/>
        <v>PASS</v>
      </c>
      <c r="BC10" s="8" t="str">
        <f t="shared" si="9"/>
        <v>PASS</v>
      </c>
      <c r="BD10" s="8" t="str">
        <f t="shared" si="10"/>
        <v>PASS</v>
      </c>
      <c r="BE10" s="28" t="str">
        <f t="shared" si="11"/>
        <v>YES</v>
      </c>
      <c r="BF10" s="29" t="str">
        <f t="shared" si="12"/>
        <v>DIST</v>
      </c>
      <c r="BG10"/>
    </row>
    <row r="11" spans="1:59">
      <c r="A11" s="17">
        <v>8</v>
      </c>
      <c r="B11" s="17">
        <v>43310</v>
      </c>
      <c r="C11" s="17" t="s">
        <v>96</v>
      </c>
      <c r="D11" s="18" t="s">
        <v>97</v>
      </c>
      <c r="E11" s="17" t="s">
        <v>98</v>
      </c>
      <c r="F11" s="19" t="s">
        <v>754</v>
      </c>
      <c r="G11" s="17">
        <v>78</v>
      </c>
      <c r="H11" s="17">
        <v>87</v>
      </c>
      <c r="I11" s="17">
        <v>77</v>
      </c>
      <c r="J11" s="17">
        <v>87</v>
      </c>
      <c r="K11" s="17">
        <v>100</v>
      </c>
      <c r="L11" s="20"/>
      <c r="M11" s="17">
        <v>44</v>
      </c>
      <c r="N11" s="17">
        <v>43</v>
      </c>
      <c r="O11" s="17">
        <v>41</v>
      </c>
      <c r="P11" s="17">
        <v>42</v>
      </c>
      <c r="Q11" s="17">
        <v>39</v>
      </c>
      <c r="R11" s="17">
        <v>9.64</v>
      </c>
      <c r="S11" s="17">
        <v>22</v>
      </c>
      <c r="T11" s="21"/>
      <c r="U11" s="17">
        <f t="shared" si="0"/>
        <v>43310</v>
      </c>
      <c r="V11" s="17" t="str">
        <f t="shared" si="1"/>
        <v>B150058508</v>
      </c>
      <c r="W11" s="22" t="str">
        <f t="shared" si="2"/>
        <v>ANIKET DATTATRAY BEDARE</v>
      </c>
      <c r="X11" s="17" t="str">
        <f t="shared" si="3"/>
        <v>71828525F</v>
      </c>
      <c r="Y11" s="90" t="str">
        <f t="shared" si="4"/>
        <v>I2K17102403</v>
      </c>
      <c r="Z11" s="88">
        <v>79</v>
      </c>
      <c r="AA11" s="88">
        <v>89</v>
      </c>
      <c r="AB11" s="88">
        <v>100</v>
      </c>
      <c r="AC11" s="88"/>
      <c r="AD11" s="86">
        <v>100</v>
      </c>
      <c r="AE11" s="85"/>
      <c r="AF11" s="88">
        <v>21</v>
      </c>
      <c r="AG11" s="88">
        <v>20</v>
      </c>
      <c r="AH11" s="88"/>
      <c r="AI11" s="88"/>
      <c r="AJ11" s="86">
        <v>42</v>
      </c>
      <c r="AK11" s="17">
        <v>41</v>
      </c>
      <c r="AL11" s="17">
        <v>22</v>
      </c>
      <c r="AM11" s="17">
        <v>22</v>
      </c>
      <c r="AN11" s="17">
        <v>41</v>
      </c>
      <c r="AO11" s="17">
        <v>88</v>
      </c>
      <c r="AP11" s="17">
        <v>9.75</v>
      </c>
      <c r="AQ11" s="17">
        <v>44</v>
      </c>
      <c r="AR11" s="24">
        <v>7</v>
      </c>
      <c r="AS11" s="24">
        <v>7.88</v>
      </c>
      <c r="AT11" s="24">
        <v>8.17</v>
      </c>
      <c r="AU11" s="24">
        <v>1549</v>
      </c>
      <c r="AV11" s="24">
        <v>190</v>
      </c>
      <c r="AW11" s="24">
        <v>8.15</v>
      </c>
      <c r="AX11" s="25" t="s">
        <v>77</v>
      </c>
      <c r="AY11" s="26" t="str">
        <f t="shared" si="5"/>
        <v>PASS</v>
      </c>
      <c r="AZ11" s="26" t="str">
        <f t="shared" si="6"/>
        <v>PASS</v>
      </c>
      <c r="BA11" s="27" t="str">
        <f t="shared" si="7"/>
        <v>PASS</v>
      </c>
      <c r="BB11" s="27" t="str">
        <f t="shared" si="8"/>
        <v>PASS</v>
      </c>
      <c r="BC11" s="8" t="str">
        <f t="shared" si="9"/>
        <v>PASS</v>
      </c>
      <c r="BD11" s="8" t="str">
        <f t="shared" si="10"/>
        <v>PASS</v>
      </c>
      <c r="BE11" s="28" t="str">
        <f t="shared" si="11"/>
        <v>YES</v>
      </c>
      <c r="BF11" s="29" t="str">
        <f t="shared" si="12"/>
        <v>DIST</v>
      </c>
      <c r="BG11"/>
    </row>
    <row r="12" spans="1:59">
      <c r="A12" s="17">
        <v>9</v>
      </c>
      <c r="B12" s="17">
        <v>43203</v>
      </c>
      <c r="C12" s="17" t="s">
        <v>99</v>
      </c>
      <c r="D12" s="18" t="s">
        <v>100</v>
      </c>
      <c r="E12" s="17" t="s">
        <v>101</v>
      </c>
      <c r="F12" s="19" t="s">
        <v>755</v>
      </c>
      <c r="G12" s="17">
        <v>100</v>
      </c>
      <c r="H12" s="17">
        <v>78</v>
      </c>
      <c r="I12" s="17">
        <v>89</v>
      </c>
      <c r="J12" s="17">
        <v>97</v>
      </c>
      <c r="K12" s="17">
        <v>100</v>
      </c>
      <c r="L12" s="20"/>
      <c r="M12" s="17">
        <v>41</v>
      </c>
      <c r="N12" s="17">
        <v>38</v>
      </c>
      <c r="O12" s="17">
        <v>42</v>
      </c>
      <c r="P12" s="17">
        <v>44</v>
      </c>
      <c r="Q12" s="17">
        <v>46</v>
      </c>
      <c r="R12" s="17">
        <v>9.77</v>
      </c>
      <c r="S12" s="17">
        <v>22</v>
      </c>
      <c r="T12" s="21"/>
      <c r="U12" s="17">
        <f t="shared" si="0"/>
        <v>43203</v>
      </c>
      <c r="V12" s="17" t="str">
        <f t="shared" si="1"/>
        <v>B150058509</v>
      </c>
      <c r="W12" s="22" t="str">
        <f t="shared" si="2"/>
        <v>ANKIT ARVIND DHOMANE</v>
      </c>
      <c r="X12" s="17" t="str">
        <f t="shared" si="3"/>
        <v>71828527B</v>
      </c>
      <c r="Y12" s="90" t="str">
        <f t="shared" si="4"/>
        <v>I2K17102266</v>
      </c>
      <c r="Z12" s="88">
        <v>85</v>
      </c>
      <c r="AA12" s="88">
        <v>100</v>
      </c>
      <c r="AB12" s="88">
        <v>100</v>
      </c>
      <c r="AC12" s="88"/>
      <c r="AD12" s="86">
        <v>100</v>
      </c>
      <c r="AE12" s="85"/>
      <c r="AF12" s="88">
        <v>22</v>
      </c>
      <c r="AG12" s="88">
        <v>22</v>
      </c>
      <c r="AH12" s="88"/>
      <c r="AI12" s="88"/>
      <c r="AJ12" s="86">
        <v>40</v>
      </c>
      <c r="AK12" s="17">
        <v>38</v>
      </c>
      <c r="AL12" s="17">
        <v>23</v>
      </c>
      <c r="AM12" s="17">
        <v>23</v>
      </c>
      <c r="AN12" s="17">
        <v>48</v>
      </c>
      <c r="AO12" s="17">
        <v>98</v>
      </c>
      <c r="AP12" s="17">
        <v>9.86</v>
      </c>
      <c r="AQ12" s="17">
        <v>44</v>
      </c>
      <c r="AR12" s="24">
        <v>7.82</v>
      </c>
      <c r="AS12" s="24">
        <v>7.02</v>
      </c>
      <c r="AT12" s="24">
        <v>7.67</v>
      </c>
      <c r="AU12" s="24">
        <v>1529</v>
      </c>
      <c r="AV12" s="24">
        <v>190</v>
      </c>
      <c r="AW12" s="24">
        <v>8.0500000000000007</v>
      </c>
      <c r="AX12" s="25" t="s">
        <v>77</v>
      </c>
      <c r="AY12" s="26" t="str">
        <f t="shared" si="5"/>
        <v>PASS</v>
      </c>
      <c r="AZ12" s="26" t="str">
        <f t="shared" si="6"/>
        <v>PASS</v>
      </c>
      <c r="BA12" s="27" t="str">
        <f t="shared" si="7"/>
        <v>PASS</v>
      </c>
      <c r="BB12" s="27" t="str">
        <f t="shared" si="8"/>
        <v>PASS</v>
      </c>
      <c r="BC12" s="8" t="str">
        <f t="shared" si="9"/>
        <v>PASS</v>
      </c>
      <c r="BD12" s="8" t="str">
        <f t="shared" si="10"/>
        <v>PASS</v>
      </c>
      <c r="BE12" s="28" t="str">
        <f t="shared" si="11"/>
        <v>YES</v>
      </c>
      <c r="BF12" s="29" t="str">
        <f t="shared" si="12"/>
        <v>DIST</v>
      </c>
      <c r="BG12"/>
    </row>
    <row r="13" spans="1:59">
      <c r="A13" s="17">
        <v>10</v>
      </c>
      <c r="B13" s="17">
        <v>43305</v>
      </c>
      <c r="C13" s="17" t="s">
        <v>102</v>
      </c>
      <c r="D13" s="18" t="s">
        <v>103</v>
      </c>
      <c r="E13" s="17" t="s">
        <v>104</v>
      </c>
      <c r="F13" s="19" t="s">
        <v>756</v>
      </c>
      <c r="G13" s="17">
        <v>97</v>
      </c>
      <c r="H13" s="17">
        <v>90</v>
      </c>
      <c r="I13" s="17">
        <v>72</v>
      </c>
      <c r="J13" s="17">
        <v>94</v>
      </c>
      <c r="K13" s="17">
        <v>100</v>
      </c>
      <c r="L13" s="20"/>
      <c r="M13" s="17">
        <v>46</v>
      </c>
      <c r="N13" s="17">
        <v>45</v>
      </c>
      <c r="O13" s="17">
        <v>44</v>
      </c>
      <c r="P13" s="17">
        <v>44</v>
      </c>
      <c r="Q13" s="17">
        <v>34</v>
      </c>
      <c r="R13" s="17">
        <v>9.68</v>
      </c>
      <c r="S13" s="17">
        <v>22</v>
      </c>
      <c r="T13" s="21"/>
      <c r="U13" s="17">
        <f t="shared" si="0"/>
        <v>43305</v>
      </c>
      <c r="V13" s="17" t="str">
        <f t="shared" si="1"/>
        <v>B150058510</v>
      </c>
      <c r="W13" s="22" t="str">
        <f t="shared" si="2"/>
        <v>ANUSHKA SIRPURKAR</v>
      </c>
      <c r="X13" s="17" t="str">
        <f t="shared" si="3"/>
        <v>71828530B</v>
      </c>
      <c r="Y13" s="90" t="str">
        <f t="shared" si="4"/>
        <v>I2K17102336</v>
      </c>
      <c r="Z13" s="88">
        <v>76</v>
      </c>
      <c r="AA13" s="88">
        <v>97</v>
      </c>
      <c r="AB13" s="88">
        <v>100</v>
      </c>
      <c r="AC13" s="88"/>
      <c r="AD13" s="86">
        <v>100</v>
      </c>
      <c r="AE13" s="85"/>
      <c r="AF13" s="88">
        <v>23</v>
      </c>
      <c r="AG13" s="88">
        <v>23</v>
      </c>
      <c r="AH13" s="88"/>
      <c r="AI13" s="88"/>
      <c r="AJ13" s="86">
        <v>44</v>
      </c>
      <c r="AK13" s="17">
        <v>40</v>
      </c>
      <c r="AL13" s="17">
        <v>22</v>
      </c>
      <c r="AM13" s="17">
        <v>22</v>
      </c>
      <c r="AN13" s="17">
        <v>35</v>
      </c>
      <c r="AO13" s="17">
        <v>80</v>
      </c>
      <c r="AP13" s="17">
        <v>9.68</v>
      </c>
      <c r="AQ13" s="17">
        <v>44</v>
      </c>
      <c r="AR13" s="24">
        <v>8.92</v>
      </c>
      <c r="AS13" s="24">
        <v>8.26</v>
      </c>
      <c r="AT13" s="24">
        <v>8.93</v>
      </c>
      <c r="AU13" s="24">
        <v>1696</v>
      </c>
      <c r="AV13" s="24">
        <v>190</v>
      </c>
      <c r="AW13" s="24">
        <v>8.93</v>
      </c>
      <c r="AX13" s="25" t="s">
        <v>77</v>
      </c>
      <c r="AY13" s="26" t="str">
        <f t="shared" si="5"/>
        <v>PASS</v>
      </c>
      <c r="AZ13" s="26" t="str">
        <f t="shared" si="6"/>
        <v>PASS</v>
      </c>
      <c r="BA13" s="27" t="str">
        <f t="shared" si="7"/>
        <v>PASS</v>
      </c>
      <c r="BB13" s="27" t="str">
        <f t="shared" si="8"/>
        <v>PASS</v>
      </c>
      <c r="BC13" s="8" t="str">
        <f t="shared" si="9"/>
        <v>PASS</v>
      </c>
      <c r="BD13" s="8" t="str">
        <f t="shared" si="10"/>
        <v>PASS</v>
      </c>
      <c r="BE13" s="28" t="str">
        <f t="shared" si="11"/>
        <v>YES</v>
      </c>
      <c r="BF13" s="29" t="str">
        <f t="shared" si="12"/>
        <v>DIST</v>
      </c>
      <c r="BG13"/>
    </row>
    <row r="14" spans="1:59">
      <c r="A14" s="17">
        <v>11</v>
      </c>
      <c r="B14" s="17">
        <v>43105</v>
      </c>
      <c r="C14" s="17" t="s">
        <v>105</v>
      </c>
      <c r="D14" s="18" t="s">
        <v>106</v>
      </c>
      <c r="E14" s="17" t="s">
        <v>107</v>
      </c>
      <c r="F14" s="19" t="s">
        <v>757</v>
      </c>
      <c r="G14" s="17">
        <v>99</v>
      </c>
      <c r="H14" s="17">
        <v>100</v>
      </c>
      <c r="I14" s="17">
        <v>93</v>
      </c>
      <c r="J14" s="17">
        <v>97</v>
      </c>
      <c r="K14" s="17">
        <v>100</v>
      </c>
      <c r="L14" s="20"/>
      <c r="M14" s="17">
        <v>42</v>
      </c>
      <c r="N14" s="17">
        <v>41</v>
      </c>
      <c r="O14" s="17">
        <v>40</v>
      </c>
      <c r="P14" s="17">
        <v>43</v>
      </c>
      <c r="Q14" s="17">
        <v>45</v>
      </c>
      <c r="R14" s="17">
        <v>10</v>
      </c>
      <c r="S14" s="17">
        <v>22</v>
      </c>
      <c r="T14" s="21"/>
      <c r="U14" s="17">
        <f t="shared" si="0"/>
        <v>43105</v>
      </c>
      <c r="V14" s="17" t="str">
        <f t="shared" si="1"/>
        <v>B150058511</v>
      </c>
      <c r="W14" s="22" t="str">
        <f t="shared" si="2"/>
        <v>ARCHIT PANDITA</v>
      </c>
      <c r="X14" s="17" t="str">
        <f t="shared" si="3"/>
        <v>71828534E</v>
      </c>
      <c r="Y14" s="90" t="str">
        <f t="shared" si="4"/>
        <v>I2K17102170</v>
      </c>
      <c r="Z14" s="88">
        <v>89</v>
      </c>
      <c r="AA14" s="88">
        <v>91</v>
      </c>
      <c r="AB14" s="88">
        <v>100</v>
      </c>
      <c r="AC14" s="88"/>
      <c r="AD14" s="86">
        <v>100</v>
      </c>
      <c r="AE14" s="85"/>
      <c r="AF14" s="88">
        <v>23</v>
      </c>
      <c r="AG14" s="88">
        <v>23</v>
      </c>
      <c r="AH14" s="88"/>
      <c r="AI14" s="88"/>
      <c r="AJ14" s="86">
        <v>44</v>
      </c>
      <c r="AK14" s="17">
        <v>42</v>
      </c>
      <c r="AL14" s="17">
        <v>22</v>
      </c>
      <c r="AM14" s="17">
        <v>22</v>
      </c>
      <c r="AN14" s="17">
        <v>45</v>
      </c>
      <c r="AO14" s="17">
        <v>95</v>
      </c>
      <c r="AP14" s="17">
        <v>10</v>
      </c>
      <c r="AQ14" s="17">
        <v>44</v>
      </c>
      <c r="AR14" s="24">
        <v>9.0399999999999991</v>
      </c>
      <c r="AS14" s="24">
        <v>8.5399999999999991</v>
      </c>
      <c r="AT14" s="24">
        <v>8.59</v>
      </c>
      <c r="AU14" s="24">
        <v>1714</v>
      </c>
      <c r="AV14" s="24">
        <v>190</v>
      </c>
      <c r="AW14" s="24">
        <v>9.02</v>
      </c>
      <c r="AX14" s="25" t="s">
        <v>77</v>
      </c>
      <c r="AY14" s="26" t="str">
        <f t="shared" si="5"/>
        <v>PASS</v>
      </c>
      <c r="AZ14" s="26" t="str">
        <f t="shared" si="6"/>
        <v>PASS</v>
      </c>
      <c r="BA14" s="27" t="str">
        <f t="shared" si="7"/>
        <v>PASS</v>
      </c>
      <c r="BB14" s="27" t="str">
        <f t="shared" si="8"/>
        <v>PASS</v>
      </c>
      <c r="BC14" s="8" t="str">
        <f t="shared" si="9"/>
        <v>PASS</v>
      </c>
      <c r="BD14" s="8" t="str">
        <f t="shared" si="10"/>
        <v>PASS</v>
      </c>
      <c r="BE14" s="28" t="str">
        <f t="shared" si="11"/>
        <v>YES</v>
      </c>
      <c r="BF14" s="29" t="str">
        <f t="shared" si="12"/>
        <v>DIST</v>
      </c>
      <c r="BG14"/>
    </row>
    <row r="15" spans="1:59">
      <c r="A15" s="17">
        <v>12</v>
      </c>
      <c r="B15" s="17">
        <v>43204</v>
      </c>
      <c r="C15" s="17" t="s">
        <v>108</v>
      </c>
      <c r="D15" s="18" t="s">
        <v>109</v>
      </c>
      <c r="E15" s="17" t="s">
        <v>110</v>
      </c>
      <c r="F15" s="19" t="s">
        <v>758</v>
      </c>
      <c r="G15" s="17">
        <v>93</v>
      </c>
      <c r="H15" s="17">
        <v>80</v>
      </c>
      <c r="I15" s="17">
        <v>78</v>
      </c>
      <c r="J15" s="17">
        <v>88</v>
      </c>
      <c r="K15" s="17">
        <v>100</v>
      </c>
      <c r="L15" s="20"/>
      <c r="M15" s="17">
        <v>43</v>
      </c>
      <c r="N15" s="17">
        <v>42</v>
      </c>
      <c r="O15" s="17">
        <v>43</v>
      </c>
      <c r="P15" s="17">
        <v>42</v>
      </c>
      <c r="Q15" s="17">
        <v>45</v>
      </c>
      <c r="R15" s="17">
        <v>9.86</v>
      </c>
      <c r="S15" s="17">
        <v>22</v>
      </c>
      <c r="T15" s="21"/>
      <c r="U15" s="17">
        <f t="shared" si="0"/>
        <v>43204</v>
      </c>
      <c r="V15" s="17" t="str">
        <f t="shared" si="1"/>
        <v>B150058512</v>
      </c>
      <c r="W15" s="22" t="str">
        <f t="shared" si="2"/>
        <v>ARORA MOHIT HARPAL</v>
      </c>
      <c r="X15" s="17" t="str">
        <f t="shared" si="3"/>
        <v>71828535C</v>
      </c>
      <c r="Y15" s="90" t="str">
        <f t="shared" si="4"/>
        <v>I2K17102412</v>
      </c>
      <c r="Z15" s="88">
        <v>84</v>
      </c>
      <c r="AA15" s="88">
        <v>100</v>
      </c>
      <c r="AB15" s="88">
        <v>100</v>
      </c>
      <c r="AC15" s="88"/>
      <c r="AD15" s="86">
        <v>100</v>
      </c>
      <c r="AE15" s="85"/>
      <c r="AF15" s="88">
        <v>22</v>
      </c>
      <c r="AG15" s="88">
        <v>21</v>
      </c>
      <c r="AH15" s="88"/>
      <c r="AI15" s="88"/>
      <c r="AJ15" s="86">
        <v>40</v>
      </c>
      <c r="AK15" s="17">
        <v>41</v>
      </c>
      <c r="AL15" s="17">
        <v>22</v>
      </c>
      <c r="AM15" s="17">
        <v>23</v>
      </c>
      <c r="AN15" s="17">
        <v>46</v>
      </c>
      <c r="AO15" s="17">
        <v>94</v>
      </c>
      <c r="AP15" s="17">
        <v>9.93</v>
      </c>
      <c r="AQ15" s="17">
        <v>44</v>
      </c>
      <c r="AR15" s="24">
        <v>8.64</v>
      </c>
      <c r="AS15" s="24">
        <v>7.82</v>
      </c>
      <c r="AT15" s="24">
        <v>8.39</v>
      </c>
      <c r="AU15" s="24">
        <v>1646</v>
      </c>
      <c r="AV15" s="24">
        <v>190</v>
      </c>
      <c r="AW15" s="24">
        <v>8.66</v>
      </c>
      <c r="AX15" s="25" t="s">
        <v>77</v>
      </c>
      <c r="AY15" s="26" t="str">
        <f t="shared" si="5"/>
        <v>PASS</v>
      </c>
      <c r="AZ15" s="26" t="str">
        <f t="shared" si="6"/>
        <v>PASS</v>
      </c>
      <c r="BA15" s="27" t="str">
        <f t="shared" si="7"/>
        <v>PASS</v>
      </c>
      <c r="BB15" s="27" t="str">
        <f t="shared" si="8"/>
        <v>PASS</v>
      </c>
      <c r="BC15" s="8" t="str">
        <f t="shared" si="9"/>
        <v>PASS</v>
      </c>
      <c r="BD15" s="8" t="str">
        <f t="shared" si="10"/>
        <v>PASS</v>
      </c>
      <c r="BE15" s="28" t="str">
        <f t="shared" si="11"/>
        <v>YES</v>
      </c>
      <c r="BF15" s="29" t="str">
        <f t="shared" si="12"/>
        <v>DIST</v>
      </c>
      <c r="BG15"/>
    </row>
    <row r="16" spans="1:59">
      <c r="A16" s="17">
        <v>13</v>
      </c>
      <c r="B16" s="17">
        <v>43106</v>
      </c>
      <c r="C16" s="17" t="s">
        <v>111</v>
      </c>
      <c r="D16" s="18" t="s">
        <v>112</v>
      </c>
      <c r="E16" s="17" t="s">
        <v>113</v>
      </c>
      <c r="F16" s="19" t="s">
        <v>759</v>
      </c>
      <c r="G16" s="17">
        <v>100</v>
      </c>
      <c r="H16" s="17">
        <v>100</v>
      </c>
      <c r="I16" s="17">
        <v>99</v>
      </c>
      <c r="J16" s="17">
        <v>100</v>
      </c>
      <c r="K16" s="17">
        <v>100</v>
      </c>
      <c r="L16" s="20"/>
      <c r="M16" s="17">
        <v>43</v>
      </c>
      <c r="N16" s="17">
        <v>42</v>
      </c>
      <c r="O16" s="17">
        <v>45</v>
      </c>
      <c r="P16" s="17">
        <v>44</v>
      </c>
      <c r="Q16" s="17">
        <v>45</v>
      </c>
      <c r="R16" s="17">
        <v>10</v>
      </c>
      <c r="S16" s="17">
        <v>22</v>
      </c>
      <c r="T16" s="21"/>
      <c r="U16" s="17">
        <f t="shared" si="0"/>
        <v>43106</v>
      </c>
      <c r="V16" s="17" t="str">
        <f t="shared" si="1"/>
        <v>B150058514</v>
      </c>
      <c r="W16" s="22" t="str">
        <f t="shared" si="2"/>
        <v>ASAWA JAYESH SANTOSH</v>
      </c>
      <c r="X16" s="17" t="str">
        <f t="shared" si="3"/>
        <v>71828537K</v>
      </c>
      <c r="Y16" s="90" t="str">
        <f t="shared" si="4"/>
        <v>I2K17102411</v>
      </c>
      <c r="Z16" s="88">
        <v>96</v>
      </c>
      <c r="AA16" s="88">
        <v>99</v>
      </c>
      <c r="AB16" s="89"/>
      <c r="AC16" s="88">
        <v>96</v>
      </c>
      <c r="AD16" s="86">
        <v>100</v>
      </c>
      <c r="AE16" s="85"/>
      <c r="AF16" s="89"/>
      <c r="AG16" s="89"/>
      <c r="AH16" s="88">
        <v>22</v>
      </c>
      <c r="AI16" s="88">
        <v>24</v>
      </c>
      <c r="AJ16" s="86">
        <v>42</v>
      </c>
      <c r="AK16" s="17">
        <v>42</v>
      </c>
      <c r="AL16" s="17">
        <v>21</v>
      </c>
      <c r="AM16" s="17">
        <v>23</v>
      </c>
      <c r="AN16" s="17">
        <v>46</v>
      </c>
      <c r="AO16" s="17">
        <v>95</v>
      </c>
      <c r="AP16" s="17">
        <v>10</v>
      </c>
      <c r="AQ16" s="17">
        <v>44</v>
      </c>
      <c r="AR16" s="24">
        <v>9.1999999999999993</v>
      </c>
      <c r="AS16" s="24">
        <v>9.34</v>
      </c>
      <c r="AT16" s="24">
        <v>8.98</v>
      </c>
      <c r="AU16" s="24">
        <v>1780</v>
      </c>
      <c r="AV16" s="24">
        <v>190</v>
      </c>
      <c r="AW16" s="24">
        <v>9.3699999999999992</v>
      </c>
      <c r="AX16" s="25" t="s">
        <v>77</v>
      </c>
      <c r="AY16" s="26" t="str">
        <f t="shared" si="5"/>
        <v>PASS</v>
      </c>
      <c r="AZ16" s="26" t="str">
        <f t="shared" si="6"/>
        <v>PASS</v>
      </c>
      <c r="BA16" s="27" t="str">
        <f t="shared" si="7"/>
        <v>PASS</v>
      </c>
      <c r="BB16" s="27" t="str">
        <f t="shared" si="8"/>
        <v>PASS</v>
      </c>
      <c r="BC16" s="8" t="str">
        <f t="shared" si="9"/>
        <v>PASS</v>
      </c>
      <c r="BD16" s="8" t="str">
        <f t="shared" si="10"/>
        <v>PASS</v>
      </c>
      <c r="BE16" s="28" t="str">
        <f t="shared" si="11"/>
        <v>YES</v>
      </c>
      <c r="BF16" s="29" t="str">
        <f t="shared" si="12"/>
        <v>DIST</v>
      </c>
      <c r="BG16"/>
    </row>
    <row r="17" spans="1:59">
      <c r="A17" s="17">
        <v>14</v>
      </c>
      <c r="B17" s="17">
        <v>43205</v>
      </c>
      <c r="C17" s="17" t="s">
        <v>114</v>
      </c>
      <c r="D17" s="18" t="s">
        <v>115</v>
      </c>
      <c r="E17" s="17" t="s">
        <v>116</v>
      </c>
      <c r="F17" s="19" t="s">
        <v>760</v>
      </c>
      <c r="G17" s="17">
        <v>78</v>
      </c>
      <c r="H17" s="17">
        <v>82</v>
      </c>
      <c r="I17" s="17">
        <v>76</v>
      </c>
      <c r="J17" s="17">
        <v>87</v>
      </c>
      <c r="K17" s="17">
        <v>96</v>
      </c>
      <c r="L17" s="20"/>
      <c r="M17" s="17">
        <v>44</v>
      </c>
      <c r="N17" s="17">
        <v>43</v>
      </c>
      <c r="O17" s="17">
        <v>42</v>
      </c>
      <c r="P17" s="17">
        <v>40</v>
      </c>
      <c r="Q17" s="17">
        <v>43</v>
      </c>
      <c r="R17" s="17">
        <v>9.73</v>
      </c>
      <c r="S17" s="17">
        <v>22</v>
      </c>
      <c r="T17" s="21"/>
      <c r="U17" s="17">
        <f t="shared" si="0"/>
        <v>43205</v>
      </c>
      <c r="V17" s="17" t="str">
        <f t="shared" si="1"/>
        <v>B150058515</v>
      </c>
      <c r="W17" s="22" t="str">
        <f t="shared" si="2"/>
        <v>ASHWIN KIRAN KOTGIRE</v>
      </c>
      <c r="X17" s="17" t="str">
        <f t="shared" si="3"/>
        <v>71828542F</v>
      </c>
      <c r="Y17" s="90" t="str">
        <f t="shared" si="4"/>
        <v>I2K17102292</v>
      </c>
      <c r="Z17" s="88">
        <v>93</v>
      </c>
      <c r="AA17" s="88">
        <v>93</v>
      </c>
      <c r="AB17" s="89"/>
      <c r="AC17" s="88">
        <v>86</v>
      </c>
      <c r="AD17" s="86">
        <v>99</v>
      </c>
      <c r="AE17" s="85"/>
      <c r="AF17" s="89"/>
      <c r="AG17" s="89"/>
      <c r="AH17" s="88">
        <v>23</v>
      </c>
      <c r="AI17" s="88">
        <v>22</v>
      </c>
      <c r="AJ17" s="86">
        <v>41</v>
      </c>
      <c r="AK17" s="17">
        <v>40</v>
      </c>
      <c r="AL17" s="17">
        <v>21</v>
      </c>
      <c r="AM17" s="17">
        <v>24</v>
      </c>
      <c r="AN17" s="17">
        <v>46</v>
      </c>
      <c r="AO17" s="17">
        <v>94</v>
      </c>
      <c r="AP17" s="17">
        <v>9.86</v>
      </c>
      <c r="AQ17" s="17">
        <v>44</v>
      </c>
      <c r="AR17" s="24">
        <v>8.6199999999999992</v>
      </c>
      <c r="AS17" s="24">
        <v>7.78</v>
      </c>
      <c r="AT17" s="24">
        <v>8.39</v>
      </c>
      <c r="AU17" s="24">
        <v>1640</v>
      </c>
      <c r="AV17" s="24">
        <v>190</v>
      </c>
      <c r="AW17" s="24">
        <v>8.6300000000000008</v>
      </c>
      <c r="AX17" s="25" t="s">
        <v>77</v>
      </c>
      <c r="AY17" s="26" t="str">
        <f t="shared" si="5"/>
        <v>PASS</v>
      </c>
      <c r="AZ17" s="26" t="str">
        <f t="shared" si="6"/>
        <v>PASS</v>
      </c>
      <c r="BA17" s="27" t="str">
        <f t="shared" si="7"/>
        <v>PASS</v>
      </c>
      <c r="BB17" s="27" t="str">
        <f t="shared" si="8"/>
        <v>PASS</v>
      </c>
      <c r="BC17" s="8" t="str">
        <f t="shared" si="9"/>
        <v>PASS</v>
      </c>
      <c r="BD17" s="8" t="str">
        <f t="shared" si="10"/>
        <v>PASS</v>
      </c>
      <c r="BE17" s="28" t="str">
        <f t="shared" si="11"/>
        <v>YES</v>
      </c>
      <c r="BF17" s="29" t="str">
        <f t="shared" si="12"/>
        <v>DIST</v>
      </c>
      <c r="BG17"/>
    </row>
    <row r="18" spans="1:59">
      <c r="A18" s="17">
        <v>15</v>
      </c>
      <c r="B18" s="17">
        <v>43307</v>
      </c>
      <c r="C18" s="17" t="s">
        <v>117</v>
      </c>
      <c r="D18" s="18" t="s">
        <v>118</v>
      </c>
      <c r="E18" s="17" t="s">
        <v>119</v>
      </c>
      <c r="F18" s="19" t="s">
        <v>761</v>
      </c>
      <c r="G18" s="17">
        <v>85</v>
      </c>
      <c r="H18" s="17">
        <v>99</v>
      </c>
      <c r="I18" s="17">
        <v>81</v>
      </c>
      <c r="J18" s="17">
        <v>95</v>
      </c>
      <c r="K18" s="17">
        <v>91</v>
      </c>
      <c r="L18" s="20"/>
      <c r="M18" s="17">
        <v>47</v>
      </c>
      <c r="N18" s="17">
        <v>46</v>
      </c>
      <c r="O18" s="17">
        <v>48</v>
      </c>
      <c r="P18" s="17">
        <v>47</v>
      </c>
      <c r="Q18" s="17">
        <v>45</v>
      </c>
      <c r="R18" s="17">
        <v>10</v>
      </c>
      <c r="S18" s="17">
        <v>22</v>
      </c>
      <c r="T18" s="21"/>
      <c r="U18" s="17">
        <f t="shared" si="0"/>
        <v>43307</v>
      </c>
      <c r="V18" s="17" t="str">
        <f t="shared" si="1"/>
        <v>B150058516</v>
      </c>
      <c r="W18" s="22" t="str">
        <f t="shared" si="2"/>
        <v>ATHARVA ASHISH JOSHI</v>
      </c>
      <c r="X18" s="17" t="str">
        <f t="shared" si="3"/>
        <v>71828544B</v>
      </c>
      <c r="Y18" s="90" t="str">
        <f t="shared" si="4"/>
        <v>I2K17102321</v>
      </c>
      <c r="Z18" s="88">
        <v>91</v>
      </c>
      <c r="AA18" s="88">
        <v>96</v>
      </c>
      <c r="AB18" s="88">
        <v>100</v>
      </c>
      <c r="AC18" s="88"/>
      <c r="AD18" s="86">
        <v>100</v>
      </c>
      <c r="AE18" s="85"/>
      <c r="AF18" s="88">
        <v>24</v>
      </c>
      <c r="AG18" s="88">
        <v>24</v>
      </c>
      <c r="AH18" s="88"/>
      <c r="AI18" s="88"/>
      <c r="AJ18" s="86">
        <v>46</v>
      </c>
      <c r="AK18" s="17">
        <v>42</v>
      </c>
      <c r="AL18" s="17">
        <v>23</v>
      </c>
      <c r="AM18" s="17">
        <v>24</v>
      </c>
      <c r="AN18" s="17">
        <v>46</v>
      </c>
      <c r="AO18" s="17">
        <v>95</v>
      </c>
      <c r="AP18" s="17">
        <v>10</v>
      </c>
      <c r="AQ18" s="17">
        <v>44</v>
      </c>
      <c r="AR18" s="24">
        <v>9.18</v>
      </c>
      <c r="AS18" s="24">
        <v>9.36</v>
      </c>
      <c r="AT18" s="24">
        <v>9.11</v>
      </c>
      <c r="AU18" s="24">
        <v>1786</v>
      </c>
      <c r="AV18" s="24">
        <v>190</v>
      </c>
      <c r="AW18" s="24">
        <v>9.4</v>
      </c>
      <c r="AX18" s="25" t="s">
        <v>77</v>
      </c>
      <c r="AY18" s="26" t="str">
        <f t="shared" si="5"/>
        <v>PASS</v>
      </c>
      <c r="AZ18" s="26" t="str">
        <f t="shared" si="6"/>
        <v>PASS</v>
      </c>
      <c r="BA18" s="27" t="str">
        <f t="shared" si="7"/>
        <v>PASS</v>
      </c>
      <c r="BB18" s="27" t="str">
        <f t="shared" si="8"/>
        <v>PASS</v>
      </c>
      <c r="BC18" s="8" t="str">
        <f t="shared" si="9"/>
        <v>PASS</v>
      </c>
      <c r="BD18" s="8" t="str">
        <f t="shared" si="10"/>
        <v>PASS</v>
      </c>
      <c r="BE18" s="28" t="str">
        <f t="shared" si="11"/>
        <v>YES</v>
      </c>
      <c r="BF18" s="29" t="str">
        <f t="shared" si="12"/>
        <v>DIST</v>
      </c>
      <c r="BG18"/>
    </row>
    <row r="19" spans="1:59">
      <c r="A19" s="17">
        <v>16</v>
      </c>
      <c r="B19" s="17">
        <v>43168</v>
      </c>
      <c r="C19" s="17" t="s">
        <v>120</v>
      </c>
      <c r="D19" s="18" t="s">
        <v>121</v>
      </c>
      <c r="E19" s="17" t="s">
        <v>122</v>
      </c>
      <c r="F19" s="19" t="s">
        <v>762</v>
      </c>
      <c r="G19" s="17">
        <v>96</v>
      </c>
      <c r="H19" s="17">
        <v>68</v>
      </c>
      <c r="I19" s="17">
        <v>85</v>
      </c>
      <c r="J19" s="17">
        <v>93</v>
      </c>
      <c r="K19" s="17">
        <v>100</v>
      </c>
      <c r="L19" s="20"/>
      <c r="M19" s="17">
        <v>41</v>
      </c>
      <c r="N19" s="17">
        <v>39</v>
      </c>
      <c r="O19" s="17">
        <v>39</v>
      </c>
      <c r="P19" s="17">
        <v>39</v>
      </c>
      <c r="Q19" s="17">
        <v>40</v>
      </c>
      <c r="R19" s="17">
        <v>9.5</v>
      </c>
      <c r="S19" s="17">
        <v>22</v>
      </c>
      <c r="T19" s="21"/>
      <c r="U19" s="17">
        <f t="shared" si="0"/>
        <v>43168</v>
      </c>
      <c r="V19" s="17" t="str">
        <f t="shared" si="1"/>
        <v>B150058517</v>
      </c>
      <c r="W19" s="22" t="str">
        <f t="shared" si="2"/>
        <v>ATHARVA KALIDAS SUTAR</v>
      </c>
      <c r="X19" s="17" t="str">
        <f t="shared" si="3"/>
        <v>71828545L</v>
      </c>
      <c r="Y19" s="90" t="str">
        <f t="shared" si="4"/>
        <v>I2K17102230</v>
      </c>
      <c r="Z19" s="88">
        <v>94</v>
      </c>
      <c r="AA19" s="88">
        <v>87</v>
      </c>
      <c r="AB19" s="88">
        <v>93</v>
      </c>
      <c r="AC19" s="88"/>
      <c r="AD19" s="86">
        <v>86</v>
      </c>
      <c r="AE19" s="85"/>
      <c r="AF19" s="88">
        <v>22</v>
      </c>
      <c r="AG19" s="88">
        <v>22</v>
      </c>
      <c r="AH19" s="88"/>
      <c r="AI19" s="88"/>
      <c r="AJ19" s="86">
        <v>40</v>
      </c>
      <c r="AK19" s="17">
        <v>40</v>
      </c>
      <c r="AL19" s="17">
        <v>21</v>
      </c>
      <c r="AM19" s="17">
        <v>21</v>
      </c>
      <c r="AN19" s="17">
        <v>43</v>
      </c>
      <c r="AO19" s="17">
        <v>91</v>
      </c>
      <c r="AP19" s="17">
        <v>9.75</v>
      </c>
      <c r="AQ19" s="17">
        <v>44</v>
      </c>
      <c r="AR19" s="24">
        <v>6.96</v>
      </c>
      <c r="AS19" s="24">
        <v>6.02</v>
      </c>
      <c r="AT19" s="24">
        <v>6.26</v>
      </c>
      <c r="AU19" s="24">
        <v>1366</v>
      </c>
      <c r="AV19" s="24">
        <v>190</v>
      </c>
      <c r="AW19" s="24">
        <v>7.17</v>
      </c>
      <c r="AX19" s="25" t="s">
        <v>132</v>
      </c>
      <c r="AY19" s="26" t="str">
        <f t="shared" si="5"/>
        <v>PASS</v>
      </c>
      <c r="AZ19" s="26" t="str">
        <f t="shared" si="6"/>
        <v>PASS</v>
      </c>
      <c r="BA19" s="27" t="str">
        <f t="shared" si="7"/>
        <v>PASS</v>
      </c>
      <c r="BB19" s="27" t="str">
        <f t="shared" si="8"/>
        <v>PASS</v>
      </c>
      <c r="BC19" s="8" t="str">
        <f t="shared" si="9"/>
        <v>PASS</v>
      </c>
      <c r="BD19" s="8" t="str">
        <f t="shared" si="10"/>
        <v>PASS</v>
      </c>
      <c r="BE19" s="28" t="str">
        <f t="shared" si="11"/>
        <v>YES</v>
      </c>
      <c r="BF19" s="29" t="str">
        <f t="shared" si="12"/>
        <v>FIRST</v>
      </c>
      <c r="BG19"/>
    </row>
    <row r="20" spans="1:59">
      <c r="A20" s="17">
        <v>17</v>
      </c>
      <c r="B20" s="17">
        <v>43308</v>
      </c>
      <c r="C20" s="17" t="s">
        <v>123</v>
      </c>
      <c r="D20" s="18" t="s">
        <v>124</v>
      </c>
      <c r="E20" s="17" t="s">
        <v>125</v>
      </c>
      <c r="F20" s="19" t="s">
        <v>763</v>
      </c>
      <c r="G20" s="17">
        <v>92</v>
      </c>
      <c r="H20" s="17">
        <v>91</v>
      </c>
      <c r="I20" s="17">
        <v>100</v>
      </c>
      <c r="J20" s="17">
        <v>95</v>
      </c>
      <c r="K20" s="17">
        <v>100</v>
      </c>
      <c r="L20" s="20"/>
      <c r="M20" s="17">
        <v>47</v>
      </c>
      <c r="N20" s="17">
        <v>47</v>
      </c>
      <c r="O20" s="17">
        <v>47</v>
      </c>
      <c r="P20" s="17">
        <v>46</v>
      </c>
      <c r="Q20" s="17">
        <v>49</v>
      </c>
      <c r="R20" s="17">
        <v>10</v>
      </c>
      <c r="S20" s="17">
        <v>22</v>
      </c>
      <c r="T20" s="21"/>
      <c r="U20" s="17">
        <f t="shared" si="0"/>
        <v>43308</v>
      </c>
      <c r="V20" s="17" t="str">
        <f t="shared" si="1"/>
        <v>B150058518</v>
      </c>
      <c r="W20" s="22" t="str">
        <f t="shared" si="2"/>
        <v>AYAN NARESH GADPAL</v>
      </c>
      <c r="X20" s="17" t="str">
        <f t="shared" si="3"/>
        <v>71924013B</v>
      </c>
      <c r="Y20" s="90" t="str">
        <f t="shared" si="4"/>
        <v>I2K18205151</v>
      </c>
      <c r="Z20" s="88">
        <v>87</v>
      </c>
      <c r="AA20" s="88">
        <v>100</v>
      </c>
      <c r="AB20" s="88">
        <v>100</v>
      </c>
      <c r="AC20" s="88"/>
      <c r="AD20" s="86">
        <v>100</v>
      </c>
      <c r="AE20" s="85"/>
      <c r="AF20" s="88">
        <v>21</v>
      </c>
      <c r="AG20" s="88">
        <v>21</v>
      </c>
      <c r="AH20" s="88"/>
      <c r="AI20" s="88"/>
      <c r="AJ20" s="86">
        <v>46</v>
      </c>
      <c r="AK20" s="17">
        <v>43</v>
      </c>
      <c r="AL20" s="17">
        <v>23</v>
      </c>
      <c r="AM20" s="17">
        <v>24</v>
      </c>
      <c r="AN20" s="17">
        <v>48</v>
      </c>
      <c r="AO20" s="17">
        <v>97</v>
      </c>
      <c r="AP20" s="17">
        <v>10</v>
      </c>
      <c r="AQ20" s="17">
        <v>44</v>
      </c>
      <c r="AR20" s="31"/>
      <c r="AS20" s="24">
        <v>8.9</v>
      </c>
      <c r="AT20" s="24">
        <v>8.83</v>
      </c>
      <c r="AU20" s="24">
        <v>1291</v>
      </c>
      <c r="AV20" s="24">
        <v>140</v>
      </c>
      <c r="AW20" s="24">
        <v>9.2200000000000006</v>
      </c>
      <c r="AX20" s="25" t="s">
        <v>77</v>
      </c>
      <c r="AY20" s="26" t="str">
        <f t="shared" si="5"/>
        <v>PASS</v>
      </c>
      <c r="AZ20" s="26" t="str">
        <f t="shared" si="6"/>
        <v>PASS</v>
      </c>
      <c r="BA20" s="27" t="str">
        <f t="shared" si="7"/>
        <v>PASS</v>
      </c>
      <c r="BB20" s="27" t="str">
        <f t="shared" si="8"/>
        <v>PASS</v>
      </c>
      <c r="BC20" s="8" t="str">
        <f t="shared" si="9"/>
        <v>PASS</v>
      </c>
      <c r="BD20" s="8" t="str">
        <f t="shared" si="10"/>
        <v>PASS</v>
      </c>
      <c r="BE20" s="28" t="str">
        <f t="shared" si="11"/>
        <v>YES</v>
      </c>
      <c r="BF20" s="29" t="str">
        <f t="shared" si="12"/>
        <v>DIST</v>
      </c>
      <c r="BG20"/>
    </row>
    <row r="21" spans="1:59" ht="16.2" customHeight="1">
      <c r="A21" s="17">
        <v>18</v>
      </c>
      <c r="B21" s="17">
        <v>43201</v>
      </c>
      <c r="C21" s="17" t="s">
        <v>126</v>
      </c>
      <c r="D21" s="18" t="s">
        <v>127</v>
      </c>
      <c r="E21" s="17" t="s">
        <v>128</v>
      </c>
      <c r="F21" s="19" t="s">
        <v>764</v>
      </c>
      <c r="G21" s="17">
        <v>100</v>
      </c>
      <c r="H21" s="17">
        <v>99</v>
      </c>
      <c r="I21" s="17">
        <v>86</v>
      </c>
      <c r="J21" s="17">
        <v>98</v>
      </c>
      <c r="K21" s="17">
        <v>100</v>
      </c>
      <c r="L21" s="20"/>
      <c r="M21" s="17">
        <v>46</v>
      </c>
      <c r="N21" s="17">
        <v>45</v>
      </c>
      <c r="O21" s="17">
        <v>44</v>
      </c>
      <c r="P21" s="17">
        <v>44</v>
      </c>
      <c r="Q21" s="17">
        <v>44</v>
      </c>
      <c r="R21" s="17">
        <v>10</v>
      </c>
      <c r="S21" s="17">
        <v>22</v>
      </c>
      <c r="T21" s="21"/>
      <c r="U21" s="17">
        <f t="shared" si="0"/>
        <v>43201</v>
      </c>
      <c r="V21" s="17" t="str">
        <f t="shared" si="1"/>
        <v>B150058519</v>
      </c>
      <c r="W21" s="22" t="str">
        <f t="shared" si="2"/>
        <v>BADHE ADITI VIDYADHAR</v>
      </c>
      <c r="X21" s="17" t="str">
        <f t="shared" si="3"/>
        <v>71828550G</v>
      </c>
      <c r="Y21" s="90" t="str">
        <f t="shared" si="4"/>
        <v>I2K17102377</v>
      </c>
      <c r="Z21" s="88">
        <v>99</v>
      </c>
      <c r="AA21" s="88">
        <v>93</v>
      </c>
      <c r="AB21" s="88">
        <v>100</v>
      </c>
      <c r="AC21" s="88"/>
      <c r="AD21" s="86">
        <v>100</v>
      </c>
      <c r="AE21" s="85"/>
      <c r="AF21" s="88">
        <v>23</v>
      </c>
      <c r="AG21" s="88">
        <v>23</v>
      </c>
      <c r="AH21" s="88"/>
      <c r="AI21" s="88"/>
      <c r="AJ21" s="86">
        <v>44</v>
      </c>
      <c r="AK21" s="17">
        <v>40</v>
      </c>
      <c r="AL21" s="17">
        <v>22</v>
      </c>
      <c r="AM21" s="17">
        <v>22</v>
      </c>
      <c r="AN21" s="17">
        <v>46</v>
      </c>
      <c r="AO21" s="17">
        <v>94</v>
      </c>
      <c r="AP21" s="17">
        <v>10</v>
      </c>
      <c r="AQ21" s="17">
        <v>44</v>
      </c>
      <c r="AR21" s="24">
        <v>8.84</v>
      </c>
      <c r="AS21" s="24">
        <v>8.06</v>
      </c>
      <c r="AT21" s="24">
        <v>8.7799999999999994</v>
      </c>
      <c r="AU21" s="24">
        <v>1689</v>
      </c>
      <c r="AV21" s="24">
        <v>190</v>
      </c>
      <c r="AW21" s="24">
        <v>8.89</v>
      </c>
      <c r="AX21" s="25" t="s">
        <v>77</v>
      </c>
      <c r="AY21" s="26" t="str">
        <f t="shared" si="5"/>
        <v>PASS</v>
      </c>
      <c r="AZ21" s="26" t="str">
        <f t="shared" si="6"/>
        <v>PASS</v>
      </c>
      <c r="BA21" s="27" t="str">
        <f t="shared" si="7"/>
        <v>PASS</v>
      </c>
      <c r="BB21" s="27" t="str">
        <f t="shared" si="8"/>
        <v>PASS</v>
      </c>
      <c r="BC21" s="8" t="str">
        <f t="shared" si="9"/>
        <v>PASS</v>
      </c>
      <c r="BD21" s="8" t="str">
        <f t="shared" si="10"/>
        <v>PASS</v>
      </c>
      <c r="BE21" s="28" t="str">
        <f t="shared" si="11"/>
        <v>YES</v>
      </c>
      <c r="BF21" s="29" t="str">
        <f t="shared" si="12"/>
        <v>DIST</v>
      </c>
      <c r="BG21"/>
    </row>
    <row r="22" spans="1:59">
      <c r="A22" s="17">
        <v>19</v>
      </c>
      <c r="B22" s="17">
        <v>43206</v>
      </c>
      <c r="C22" s="17" t="s">
        <v>129</v>
      </c>
      <c r="D22" s="18" t="s">
        <v>130</v>
      </c>
      <c r="E22" s="17" t="s">
        <v>131</v>
      </c>
      <c r="F22" s="19" t="s">
        <v>765</v>
      </c>
      <c r="G22" s="17">
        <v>93</v>
      </c>
      <c r="H22" s="17">
        <v>94</v>
      </c>
      <c r="I22" s="17">
        <v>85</v>
      </c>
      <c r="J22" s="17">
        <v>97</v>
      </c>
      <c r="K22" s="17">
        <v>100</v>
      </c>
      <c r="L22" s="20"/>
      <c r="M22" s="17">
        <v>42</v>
      </c>
      <c r="N22" s="17">
        <v>40</v>
      </c>
      <c r="O22" s="17">
        <v>38</v>
      </c>
      <c r="P22" s="17">
        <v>40</v>
      </c>
      <c r="Q22" s="17">
        <v>46</v>
      </c>
      <c r="R22" s="17">
        <v>9.9499999999999993</v>
      </c>
      <c r="S22" s="17">
        <v>22</v>
      </c>
      <c r="T22" s="21"/>
      <c r="U22" s="17">
        <f t="shared" si="0"/>
        <v>43206</v>
      </c>
      <c r="V22" s="17" t="str">
        <f t="shared" si="1"/>
        <v>B150058520</v>
      </c>
      <c r="W22" s="22" t="str">
        <f t="shared" si="2"/>
        <v>BADLANI SAGAR</v>
      </c>
      <c r="X22" s="17" t="str">
        <f t="shared" si="3"/>
        <v>71828551E</v>
      </c>
      <c r="Y22" s="90" t="str">
        <f t="shared" si="4"/>
        <v>I2K17102400</v>
      </c>
      <c r="Z22" s="88">
        <v>82</v>
      </c>
      <c r="AA22" s="88">
        <v>100</v>
      </c>
      <c r="AB22" s="88">
        <v>100</v>
      </c>
      <c r="AC22" s="88"/>
      <c r="AD22" s="86">
        <v>100</v>
      </c>
      <c r="AE22" s="85"/>
      <c r="AF22" s="88">
        <v>24</v>
      </c>
      <c r="AG22" s="88">
        <v>24</v>
      </c>
      <c r="AH22" s="88"/>
      <c r="AI22" s="88"/>
      <c r="AJ22" s="86">
        <v>40</v>
      </c>
      <c r="AK22" s="17">
        <v>38</v>
      </c>
      <c r="AL22" s="17">
        <v>21</v>
      </c>
      <c r="AM22" s="17">
        <v>22</v>
      </c>
      <c r="AN22" s="17">
        <v>48</v>
      </c>
      <c r="AO22" s="17">
        <v>98</v>
      </c>
      <c r="AP22" s="17">
        <v>9.9499999999999993</v>
      </c>
      <c r="AQ22" s="17">
        <v>44</v>
      </c>
      <c r="AR22" s="24">
        <v>6.92</v>
      </c>
      <c r="AS22" s="24">
        <v>7.56</v>
      </c>
      <c r="AT22" s="24">
        <v>6.13</v>
      </c>
      <c r="AU22" s="24">
        <v>1444</v>
      </c>
      <c r="AV22" s="24">
        <v>190</v>
      </c>
      <c r="AW22" s="24">
        <v>7.6</v>
      </c>
      <c r="AX22" s="25" t="s">
        <v>132</v>
      </c>
      <c r="AY22" s="26" t="str">
        <f t="shared" si="5"/>
        <v>PASS</v>
      </c>
      <c r="AZ22" s="26" t="str">
        <f t="shared" si="6"/>
        <v>PASS</v>
      </c>
      <c r="BA22" s="27" t="str">
        <f t="shared" si="7"/>
        <v>PASS</v>
      </c>
      <c r="BB22" s="27" t="str">
        <f t="shared" si="8"/>
        <v>PASS</v>
      </c>
      <c r="BC22" s="8" t="str">
        <f t="shared" si="9"/>
        <v>PASS</v>
      </c>
      <c r="BD22" s="8" t="str">
        <f t="shared" si="10"/>
        <v>PASS</v>
      </c>
      <c r="BE22" s="28" t="str">
        <f t="shared" si="11"/>
        <v>YES</v>
      </c>
      <c r="BF22" s="29" t="str">
        <f t="shared" si="12"/>
        <v>FIRST</v>
      </c>
      <c r="BG22"/>
    </row>
    <row r="23" spans="1:59">
      <c r="A23" s="17">
        <v>20</v>
      </c>
      <c r="B23" s="17">
        <v>43309</v>
      </c>
      <c r="C23" s="17" t="s">
        <v>133</v>
      </c>
      <c r="D23" s="18" t="s">
        <v>134</v>
      </c>
      <c r="E23" s="17" t="s">
        <v>135</v>
      </c>
      <c r="F23" s="19" t="s">
        <v>766</v>
      </c>
      <c r="G23" s="17">
        <v>100</v>
      </c>
      <c r="H23" s="17">
        <v>93</v>
      </c>
      <c r="I23" s="17">
        <v>93</v>
      </c>
      <c r="J23" s="17">
        <v>93</v>
      </c>
      <c r="K23" s="17">
        <v>100</v>
      </c>
      <c r="L23" s="20"/>
      <c r="M23" s="17">
        <v>45</v>
      </c>
      <c r="N23" s="17">
        <v>44</v>
      </c>
      <c r="O23" s="17">
        <v>45</v>
      </c>
      <c r="P23" s="17">
        <v>45</v>
      </c>
      <c r="Q23" s="17">
        <v>45</v>
      </c>
      <c r="R23" s="17">
        <v>10</v>
      </c>
      <c r="S23" s="17">
        <v>22</v>
      </c>
      <c r="T23" s="21"/>
      <c r="U23" s="17">
        <f t="shared" si="0"/>
        <v>43309</v>
      </c>
      <c r="V23" s="17" t="str">
        <f t="shared" si="1"/>
        <v>B150058521</v>
      </c>
      <c r="W23" s="22" t="str">
        <f t="shared" si="2"/>
        <v>BAILKERI OMKAR BALAKRISHNA</v>
      </c>
      <c r="X23" s="17" t="str">
        <f t="shared" si="3"/>
        <v>71828555H</v>
      </c>
      <c r="Y23" s="90" t="str">
        <f t="shared" si="4"/>
        <v>I2K17102402</v>
      </c>
      <c r="Z23" s="88">
        <v>88</v>
      </c>
      <c r="AA23" s="88">
        <v>99</v>
      </c>
      <c r="AB23" s="88">
        <v>100</v>
      </c>
      <c r="AC23" s="88"/>
      <c r="AD23" s="86">
        <v>100</v>
      </c>
      <c r="AE23" s="85"/>
      <c r="AF23" s="88">
        <v>21</v>
      </c>
      <c r="AG23" s="88">
        <v>21</v>
      </c>
      <c r="AH23" s="88"/>
      <c r="AI23" s="88"/>
      <c r="AJ23" s="86">
        <v>43</v>
      </c>
      <c r="AK23" s="17">
        <v>39</v>
      </c>
      <c r="AL23" s="17">
        <v>24</v>
      </c>
      <c r="AM23" s="17">
        <v>24</v>
      </c>
      <c r="AN23" s="17">
        <v>47</v>
      </c>
      <c r="AO23" s="17">
        <v>97</v>
      </c>
      <c r="AP23" s="17">
        <v>9.98</v>
      </c>
      <c r="AQ23" s="17">
        <v>44</v>
      </c>
      <c r="AR23" s="24">
        <v>9.3000000000000007</v>
      </c>
      <c r="AS23" s="24">
        <v>9.0399999999999991</v>
      </c>
      <c r="AT23" s="24">
        <v>8.67</v>
      </c>
      <c r="AU23" s="24">
        <v>1755</v>
      </c>
      <c r="AV23" s="24">
        <v>190</v>
      </c>
      <c r="AW23" s="24">
        <v>9.24</v>
      </c>
      <c r="AX23" s="25" t="s">
        <v>77</v>
      </c>
      <c r="AY23" s="26" t="str">
        <f t="shared" si="5"/>
        <v>PASS</v>
      </c>
      <c r="AZ23" s="26" t="str">
        <f t="shared" si="6"/>
        <v>PASS</v>
      </c>
      <c r="BA23" s="27" t="str">
        <f t="shared" si="7"/>
        <v>PASS</v>
      </c>
      <c r="BB23" s="27" t="str">
        <f t="shared" si="8"/>
        <v>PASS</v>
      </c>
      <c r="BC23" s="8" t="str">
        <f t="shared" si="9"/>
        <v>PASS</v>
      </c>
      <c r="BD23" s="8" t="str">
        <f t="shared" si="10"/>
        <v>PASS</v>
      </c>
      <c r="BE23" s="28" t="str">
        <f t="shared" si="11"/>
        <v>YES</v>
      </c>
      <c r="BF23" s="29" t="str">
        <f t="shared" si="12"/>
        <v>DIST</v>
      </c>
      <c r="BG23"/>
    </row>
    <row r="24" spans="1:59">
      <c r="A24" s="17">
        <v>21</v>
      </c>
      <c r="B24" s="17">
        <v>43108</v>
      </c>
      <c r="C24" s="17" t="s">
        <v>136</v>
      </c>
      <c r="D24" s="18" t="s">
        <v>137</v>
      </c>
      <c r="E24" s="17" t="s">
        <v>138</v>
      </c>
      <c r="F24" s="19" t="s">
        <v>767</v>
      </c>
      <c r="G24" s="17">
        <v>100</v>
      </c>
      <c r="H24" s="17">
        <v>97</v>
      </c>
      <c r="I24" s="17">
        <v>90</v>
      </c>
      <c r="J24" s="17">
        <v>98</v>
      </c>
      <c r="K24" s="17">
        <v>100</v>
      </c>
      <c r="L24" s="20"/>
      <c r="M24" s="17">
        <v>47</v>
      </c>
      <c r="N24" s="17">
        <v>46</v>
      </c>
      <c r="O24" s="17">
        <v>44</v>
      </c>
      <c r="P24" s="17">
        <v>44</v>
      </c>
      <c r="Q24" s="17">
        <v>43</v>
      </c>
      <c r="R24" s="17">
        <v>10</v>
      </c>
      <c r="S24" s="17">
        <v>22</v>
      </c>
      <c r="T24" s="21"/>
      <c r="U24" s="17">
        <f t="shared" si="0"/>
        <v>43108</v>
      </c>
      <c r="V24" s="17" t="str">
        <f t="shared" si="1"/>
        <v>B150058522</v>
      </c>
      <c r="W24" s="22" t="str">
        <f t="shared" si="2"/>
        <v>BAKSHI ANSHUL SURYA</v>
      </c>
      <c r="X24" s="17" t="str">
        <f t="shared" si="3"/>
        <v>71828556F</v>
      </c>
      <c r="Y24" s="90" t="str">
        <f t="shared" si="4"/>
        <v>I2K17102325</v>
      </c>
      <c r="Z24" s="88">
        <v>98</v>
      </c>
      <c r="AA24" s="88">
        <v>98</v>
      </c>
      <c r="AB24" s="88">
        <v>100</v>
      </c>
      <c r="AC24" s="88"/>
      <c r="AD24" s="86">
        <v>100</v>
      </c>
      <c r="AE24" s="85"/>
      <c r="AF24" s="88">
        <v>23</v>
      </c>
      <c r="AG24" s="88">
        <v>23</v>
      </c>
      <c r="AH24" s="88"/>
      <c r="AI24" s="88"/>
      <c r="AJ24" s="86">
        <v>46</v>
      </c>
      <c r="AK24" s="17">
        <v>43</v>
      </c>
      <c r="AL24" s="17">
        <v>22</v>
      </c>
      <c r="AM24" s="17">
        <v>24</v>
      </c>
      <c r="AN24" s="17">
        <v>45</v>
      </c>
      <c r="AO24" s="17">
        <v>95</v>
      </c>
      <c r="AP24" s="17">
        <v>10</v>
      </c>
      <c r="AQ24" s="17">
        <v>44</v>
      </c>
      <c r="AR24" s="24">
        <v>9.74</v>
      </c>
      <c r="AS24" s="24">
        <v>9.0399999999999991</v>
      </c>
      <c r="AT24" s="24">
        <v>9.07</v>
      </c>
      <c r="AU24" s="24">
        <v>1796</v>
      </c>
      <c r="AV24" s="24">
        <v>190</v>
      </c>
      <c r="AW24" s="24">
        <v>9.4499999999999993</v>
      </c>
      <c r="AX24" s="25" t="s">
        <v>77</v>
      </c>
      <c r="AY24" s="26" t="str">
        <f t="shared" si="5"/>
        <v>PASS</v>
      </c>
      <c r="AZ24" s="26" t="str">
        <f t="shared" si="6"/>
        <v>PASS</v>
      </c>
      <c r="BA24" s="27" t="str">
        <f t="shared" si="7"/>
        <v>PASS</v>
      </c>
      <c r="BB24" s="27" t="str">
        <f t="shared" si="8"/>
        <v>PASS</v>
      </c>
      <c r="BC24" s="8" t="str">
        <f t="shared" si="9"/>
        <v>PASS</v>
      </c>
      <c r="BD24" s="8" t="str">
        <f t="shared" si="10"/>
        <v>PASS</v>
      </c>
      <c r="BE24" s="28" t="str">
        <f t="shared" si="11"/>
        <v>YES</v>
      </c>
      <c r="BF24" s="29" t="str">
        <f t="shared" si="12"/>
        <v>DIST</v>
      </c>
      <c r="BG24"/>
    </row>
    <row r="25" spans="1:59">
      <c r="A25" s="17">
        <v>22</v>
      </c>
      <c r="B25" s="17">
        <v>43207</v>
      </c>
      <c r="C25" s="17" t="s">
        <v>139</v>
      </c>
      <c r="D25" s="18" t="s">
        <v>140</v>
      </c>
      <c r="E25" s="17" t="s">
        <v>141</v>
      </c>
      <c r="F25" s="19" t="s">
        <v>768</v>
      </c>
      <c r="G25" s="17">
        <v>86</v>
      </c>
      <c r="H25" s="17">
        <v>93</v>
      </c>
      <c r="I25" s="17">
        <v>86</v>
      </c>
      <c r="J25" s="17">
        <v>98</v>
      </c>
      <c r="K25" s="17">
        <v>98</v>
      </c>
      <c r="L25" s="20"/>
      <c r="M25" s="17">
        <v>46</v>
      </c>
      <c r="N25" s="17">
        <v>45</v>
      </c>
      <c r="O25" s="17">
        <v>41</v>
      </c>
      <c r="P25" s="17">
        <v>44</v>
      </c>
      <c r="Q25" s="17">
        <v>47</v>
      </c>
      <c r="R25" s="17">
        <v>10</v>
      </c>
      <c r="S25" s="17">
        <v>22</v>
      </c>
      <c r="T25" s="21"/>
      <c r="U25" s="17">
        <f t="shared" si="0"/>
        <v>43207</v>
      </c>
      <c r="V25" s="17" t="str">
        <f t="shared" si="1"/>
        <v>B150058523</v>
      </c>
      <c r="W25" s="22" t="str">
        <f t="shared" si="2"/>
        <v>BANKAR SRISHTI SUNIL</v>
      </c>
      <c r="X25" s="17" t="str">
        <f t="shared" si="3"/>
        <v>71828559L</v>
      </c>
      <c r="Y25" s="90" t="str">
        <f t="shared" si="4"/>
        <v>I2K17102346</v>
      </c>
      <c r="Z25" s="88">
        <v>100</v>
      </c>
      <c r="AA25" s="88">
        <v>100</v>
      </c>
      <c r="AB25" s="89"/>
      <c r="AC25" s="88">
        <v>84</v>
      </c>
      <c r="AD25" s="86">
        <v>100</v>
      </c>
      <c r="AE25" s="85"/>
      <c r="AF25" s="89"/>
      <c r="AG25" s="89"/>
      <c r="AH25" s="88">
        <v>23</v>
      </c>
      <c r="AI25" s="88">
        <v>23</v>
      </c>
      <c r="AJ25" s="86">
        <v>45</v>
      </c>
      <c r="AK25" s="17">
        <v>41</v>
      </c>
      <c r="AL25" s="17">
        <v>23</v>
      </c>
      <c r="AM25" s="17">
        <v>24</v>
      </c>
      <c r="AN25" s="17">
        <v>47</v>
      </c>
      <c r="AO25" s="17">
        <v>97</v>
      </c>
      <c r="AP25" s="17">
        <v>10</v>
      </c>
      <c r="AQ25" s="17">
        <v>44</v>
      </c>
      <c r="AR25" s="24">
        <v>8.66</v>
      </c>
      <c r="AS25" s="24">
        <v>8.7799999999999994</v>
      </c>
      <c r="AT25" s="24">
        <v>9.3000000000000007</v>
      </c>
      <c r="AU25" s="24">
        <v>1740</v>
      </c>
      <c r="AV25" s="24">
        <v>190</v>
      </c>
      <c r="AW25" s="24">
        <v>9.16</v>
      </c>
      <c r="AX25" s="25" t="s">
        <v>77</v>
      </c>
      <c r="AY25" s="26" t="str">
        <f t="shared" si="5"/>
        <v>PASS</v>
      </c>
      <c r="AZ25" s="26" t="str">
        <f t="shared" si="6"/>
        <v>PASS</v>
      </c>
      <c r="BA25" s="27" t="str">
        <f t="shared" si="7"/>
        <v>PASS</v>
      </c>
      <c r="BB25" s="27" t="str">
        <f t="shared" si="8"/>
        <v>PASS</v>
      </c>
      <c r="BC25" s="8" t="str">
        <f t="shared" si="9"/>
        <v>PASS</v>
      </c>
      <c r="BD25" s="8" t="str">
        <f t="shared" si="10"/>
        <v>PASS</v>
      </c>
      <c r="BE25" s="28" t="str">
        <f t="shared" si="11"/>
        <v>YES</v>
      </c>
      <c r="BF25" s="29" t="str">
        <f t="shared" si="12"/>
        <v>DIST</v>
      </c>
      <c r="BG25"/>
    </row>
    <row r="26" spans="1:59">
      <c r="A26" s="17">
        <v>23</v>
      </c>
      <c r="B26" s="17">
        <v>43109</v>
      </c>
      <c r="C26" s="17" t="s">
        <v>142</v>
      </c>
      <c r="D26" s="18" t="s">
        <v>143</v>
      </c>
      <c r="E26" s="17" t="s">
        <v>144</v>
      </c>
      <c r="F26" s="19" t="s">
        <v>769</v>
      </c>
      <c r="G26" s="17">
        <v>99</v>
      </c>
      <c r="H26" s="17">
        <v>100</v>
      </c>
      <c r="I26" s="17">
        <v>90</v>
      </c>
      <c r="J26" s="17">
        <v>91</v>
      </c>
      <c r="K26" s="17">
        <v>100</v>
      </c>
      <c r="L26" s="20"/>
      <c r="M26" s="17">
        <v>42</v>
      </c>
      <c r="N26" s="17">
        <v>42</v>
      </c>
      <c r="O26" s="17">
        <v>44</v>
      </c>
      <c r="P26" s="17">
        <v>41</v>
      </c>
      <c r="Q26" s="17">
        <v>46</v>
      </c>
      <c r="R26" s="17">
        <v>10</v>
      </c>
      <c r="S26" s="17">
        <v>22</v>
      </c>
      <c r="T26" s="21"/>
      <c r="U26" s="17">
        <f t="shared" si="0"/>
        <v>43109</v>
      </c>
      <c r="V26" s="17" t="str">
        <f t="shared" si="1"/>
        <v>B150058524</v>
      </c>
      <c r="W26" s="22" t="str">
        <f t="shared" si="2"/>
        <v>BHAGURKAR KUSHAGRA SUHAS</v>
      </c>
      <c r="X26" s="17" t="str">
        <f t="shared" si="3"/>
        <v>71828573F</v>
      </c>
      <c r="Y26" s="90" t="str">
        <f t="shared" si="4"/>
        <v>I2K17102399</v>
      </c>
      <c r="Z26" s="88">
        <v>92</v>
      </c>
      <c r="AA26" s="88">
        <v>87</v>
      </c>
      <c r="AB26" s="88">
        <v>93</v>
      </c>
      <c r="AC26" s="88"/>
      <c r="AD26" s="86">
        <v>100</v>
      </c>
      <c r="AE26" s="85"/>
      <c r="AF26" s="88">
        <v>23</v>
      </c>
      <c r="AG26" s="88">
        <v>23</v>
      </c>
      <c r="AH26" s="88"/>
      <c r="AI26" s="88"/>
      <c r="AJ26" s="86">
        <v>44</v>
      </c>
      <c r="AK26" s="17">
        <v>41</v>
      </c>
      <c r="AL26" s="17">
        <v>22</v>
      </c>
      <c r="AM26" s="17">
        <v>23</v>
      </c>
      <c r="AN26" s="17">
        <v>45</v>
      </c>
      <c r="AO26" s="17">
        <v>95</v>
      </c>
      <c r="AP26" s="17">
        <v>10</v>
      </c>
      <c r="AQ26" s="17">
        <v>44</v>
      </c>
      <c r="AR26" s="24">
        <v>8.8800000000000008</v>
      </c>
      <c r="AS26" s="24">
        <v>8.76</v>
      </c>
      <c r="AT26" s="24">
        <v>8.65</v>
      </c>
      <c r="AU26" s="24">
        <v>1720</v>
      </c>
      <c r="AV26" s="24">
        <v>190</v>
      </c>
      <c r="AW26" s="24">
        <v>9.0500000000000007</v>
      </c>
      <c r="AX26" s="25" t="s">
        <v>77</v>
      </c>
      <c r="AY26" s="26" t="str">
        <f t="shared" si="5"/>
        <v>PASS</v>
      </c>
      <c r="AZ26" s="26" t="str">
        <f t="shared" si="6"/>
        <v>PASS</v>
      </c>
      <c r="BA26" s="27" t="str">
        <f t="shared" si="7"/>
        <v>PASS</v>
      </c>
      <c r="BB26" s="27" t="str">
        <f t="shared" si="8"/>
        <v>PASS</v>
      </c>
      <c r="BC26" s="8" t="str">
        <f t="shared" si="9"/>
        <v>PASS</v>
      </c>
      <c r="BD26" s="8" t="str">
        <f t="shared" si="10"/>
        <v>PASS</v>
      </c>
      <c r="BE26" s="28" t="str">
        <f t="shared" si="11"/>
        <v>YES</v>
      </c>
      <c r="BF26" s="29" t="str">
        <f t="shared" si="12"/>
        <v>DIST</v>
      </c>
      <c r="BG26"/>
    </row>
    <row r="27" spans="1:59">
      <c r="A27" s="17">
        <v>24</v>
      </c>
      <c r="B27" s="17">
        <v>43208</v>
      </c>
      <c r="C27" s="17" t="s">
        <v>145</v>
      </c>
      <c r="D27" s="18" t="s">
        <v>146</v>
      </c>
      <c r="E27" s="17" t="s">
        <v>147</v>
      </c>
      <c r="F27" s="19" t="s">
        <v>770</v>
      </c>
      <c r="G27" s="17">
        <v>83</v>
      </c>
      <c r="H27" s="17">
        <v>89</v>
      </c>
      <c r="I27" s="17">
        <v>72</v>
      </c>
      <c r="J27" s="17">
        <v>91</v>
      </c>
      <c r="K27" s="17">
        <v>99</v>
      </c>
      <c r="L27" s="20"/>
      <c r="M27" s="17">
        <v>42</v>
      </c>
      <c r="N27" s="17">
        <v>41</v>
      </c>
      <c r="O27" s="17">
        <v>35</v>
      </c>
      <c r="P27" s="17">
        <v>39</v>
      </c>
      <c r="Q27" s="17">
        <v>40</v>
      </c>
      <c r="R27" s="17">
        <v>9.77</v>
      </c>
      <c r="S27" s="17">
        <v>22</v>
      </c>
      <c r="T27" s="21"/>
      <c r="U27" s="17">
        <f t="shared" si="0"/>
        <v>43208</v>
      </c>
      <c r="V27" s="17" t="str">
        <f t="shared" si="1"/>
        <v>B150058525</v>
      </c>
      <c r="W27" s="22" t="str">
        <f t="shared" si="2"/>
        <v>BHAMARE DARSHAN SUNIL</v>
      </c>
      <c r="X27" s="17" t="str">
        <f t="shared" si="3"/>
        <v>71828574D</v>
      </c>
      <c r="Y27" s="90" t="str">
        <f t="shared" si="4"/>
        <v>I2K17102228</v>
      </c>
      <c r="Z27" s="88">
        <v>87</v>
      </c>
      <c r="AA27" s="88">
        <v>99</v>
      </c>
      <c r="AB27" s="89"/>
      <c r="AC27" s="88">
        <v>91</v>
      </c>
      <c r="AD27" s="86">
        <v>100</v>
      </c>
      <c r="AE27" s="85"/>
      <c r="AF27" s="89"/>
      <c r="AG27" s="89"/>
      <c r="AH27" s="88">
        <v>21</v>
      </c>
      <c r="AI27" s="88">
        <v>21</v>
      </c>
      <c r="AJ27" s="86">
        <v>40</v>
      </c>
      <c r="AK27" s="17">
        <v>41</v>
      </c>
      <c r="AL27" s="17">
        <v>22</v>
      </c>
      <c r="AM27" s="17">
        <v>23</v>
      </c>
      <c r="AN27" s="17">
        <v>44</v>
      </c>
      <c r="AO27" s="17">
        <v>90</v>
      </c>
      <c r="AP27" s="17">
        <v>9.89</v>
      </c>
      <c r="AQ27" s="17">
        <v>44</v>
      </c>
      <c r="AR27" s="24">
        <v>8.7799999999999994</v>
      </c>
      <c r="AS27" s="24">
        <v>8.5399999999999991</v>
      </c>
      <c r="AT27" s="24">
        <v>8.8000000000000007</v>
      </c>
      <c r="AU27" s="24">
        <v>1706</v>
      </c>
      <c r="AV27" s="24">
        <v>190</v>
      </c>
      <c r="AW27" s="24">
        <v>8.98</v>
      </c>
      <c r="AX27" s="25" t="s">
        <v>77</v>
      </c>
      <c r="AY27" s="26" t="str">
        <f t="shared" si="5"/>
        <v>PASS</v>
      </c>
      <c r="AZ27" s="26" t="str">
        <f t="shared" si="6"/>
        <v>PASS</v>
      </c>
      <c r="BA27" s="27" t="str">
        <f t="shared" si="7"/>
        <v>PASS</v>
      </c>
      <c r="BB27" s="27" t="str">
        <f t="shared" si="8"/>
        <v>PASS</v>
      </c>
      <c r="BC27" s="8" t="str">
        <f t="shared" si="9"/>
        <v>PASS</v>
      </c>
      <c r="BD27" s="8" t="str">
        <f t="shared" si="10"/>
        <v>PASS</v>
      </c>
      <c r="BE27" s="28" t="str">
        <f t="shared" si="11"/>
        <v>YES</v>
      </c>
      <c r="BF27" s="29" t="str">
        <f t="shared" si="12"/>
        <v>DIST</v>
      </c>
      <c r="BG27"/>
    </row>
    <row r="28" spans="1:59">
      <c r="A28" s="17">
        <v>25</v>
      </c>
      <c r="B28" s="17">
        <v>43311</v>
      </c>
      <c r="C28" s="17" t="s">
        <v>148</v>
      </c>
      <c r="D28" s="18" t="s">
        <v>149</v>
      </c>
      <c r="E28" s="17" t="s">
        <v>150</v>
      </c>
      <c r="F28" s="19" t="s">
        <v>771</v>
      </c>
      <c r="G28" s="17">
        <v>89</v>
      </c>
      <c r="H28" s="17">
        <v>90</v>
      </c>
      <c r="I28" s="17">
        <v>86</v>
      </c>
      <c r="J28" s="17">
        <v>92</v>
      </c>
      <c r="K28" s="17">
        <v>100</v>
      </c>
      <c r="L28" s="20"/>
      <c r="M28" s="17">
        <v>42</v>
      </c>
      <c r="N28" s="17">
        <v>41</v>
      </c>
      <c r="O28" s="17">
        <v>42</v>
      </c>
      <c r="P28" s="17">
        <v>44</v>
      </c>
      <c r="Q28" s="17">
        <v>40</v>
      </c>
      <c r="R28" s="17">
        <v>10</v>
      </c>
      <c r="S28" s="17">
        <v>22</v>
      </c>
      <c r="T28" s="21"/>
      <c r="U28" s="17">
        <f t="shared" si="0"/>
        <v>43311</v>
      </c>
      <c r="V28" s="17" t="str">
        <f t="shared" si="1"/>
        <v>B150058526</v>
      </c>
      <c r="W28" s="22" t="str">
        <f t="shared" si="2"/>
        <v>BHAND DNYANESHWAR VIKAS</v>
      </c>
      <c r="X28" s="17" t="str">
        <f t="shared" si="3"/>
        <v>71828575B</v>
      </c>
      <c r="Y28" s="90" t="str">
        <f t="shared" si="4"/>
        <v>I2K17102261</v>
      </c>
      <c r="Z28" s="88">
        <v>87</v>
      </c>
      <c r="AA28" s="88">
        <v>100</v>
      </c>
      <c r="AB28" s="88">
        <v>99</v>
      </c>
      <c r="AC28" s="88"/>
      <c r="AD28" s="86">
        <v>100</v>
      </c>
      <c r="AE28" s="85"/>
      <c r="AF28" s="88">
        <v>21</v>
      </c>
      <c r="AG28" s="88">
        <v>20</v>
      </c>
      <c r="AH28" s="88"/>
      <c r="AI28" s="88"/>
      <c r="AJ28" s="86">
        <v>40</v>
      </c>
      <c r="AK28" s="17">
        <v>44</v>
      </c>
      <c r="AL28" s="17">
        <v>24</v>
      </c>
      <c r="AM28" s="17">
        <v>24</v>
      </c>
      <c r="AN28" s="17">
        <v>42</v>
      </c>
      <c r="AO28" s="17">
        <v>89</v>
      </c>
      <c r="AP28" s="17">
        <v>10</v>
      </c>
      <c r="AQ28" s="17">
        <v>44</v>
      </c>
      <c r="AR28" s="24">
        <v>7.36</v>
      </c>
      <c r="AS28" s="24">
        <v>8.76</v>
      </c>
      <c r="AT28" s="24">
        <v>9.26</v>
      </c>
      <c r="AU28" s="24">
        <v>1672</v>
      </c>
      <c r="AV28" s="24">
        <v>190</v>
      </c>
      <c r="AW28" s="24">
        <v>8.8000000000000007</v>
      </c>
      <c r="AX28" s="25" t="s">
        <v>77</v>
      </c>
      <c r="AY28" s="26" t="str">
        <f t="shared" si="5"/>
        <v>PASS</v>
      </c>
      <c r="AZ28" s="26" t="str">
        <f t="shared" si="6"/>
        <v>PASS</v>
      </c>
      <c r="BA28" s="27" t="str">
        <f t="shared" si="7"/>
        <v>PASS</v>
      </c>
      <c r="BB28" s="27" t="str">
        <f t="shared" si="8"/>
        <v>PASS</v>
      </c>
      <c r="BC28" s="8" t="str">
        <f t="shared" si="9"/>
        <v>PASS</v>
      </c>
      <c r="BD28" s="8" t="str">
        <f t="shared" si="10"/>
        <v>PASS</v>
      </c>
      <c r="BE28" s="28" t="str">
        <f t="shared" si="11"/>
        <v>YES</v>
      </c>
      <c r="BF28" s="29" t="str">
        <f t="shared" si="12"/>
        <v>DIST</v>
      </c>
      <c r="BG28"/>
    </row>
    <row r="29" spans="1:59">
      <c r="A29" s="17">
        <v>26</v>
      </c>
      <c r="B29" s="17">
        <v>43110</v>
      </c>
      <c r="C29" s="17" t="s">
        <v>151</v>
      </c>
      <c r="D29" s="18" t="s">
        <v>152</v>
      </c>
      <c r="E29" s="17" t="s">
        <v>153</v>
      </c>
      <c r="F29" s="19" t="s">
        <v>772</v>
      </c>
      <c r="G29" s="17">
        <v>94</v>
      </c>
      <c r="H29" s="17">
        <v>87</v>
      </c>
      <c r="I29" s="17">
        <v>94</v>
      </c>
      <c r="J29" s="17">
        <v>93</v>
      </c>
      <c r="K29" s="17">
        <v>100</v>
      </c>
      <c r="L29" s="20"/>
      <c r="M29" s="17">
        <v>46</v>
      </c>
      <c r="N29" s="17">
        <v>45</v>
      </c>
      <c r="O29" s="17">
        <v>45</v>
      </c>
      <c r="P29" s="17">
        <v>43</v>
      </c>
      <c r="Q29" s="17">
        <v>47</v>
      </c>
      <c r="R29" s="17">
        <v>10</v>
      </c>
      <c r="S29" s="17">
        <v>22</v>
      </c>
      <c r="T29" s="21"/>
      <c r="U29" s="17">
        <f t="shared" si="0"/>
        <v>43110</v>
      </c>
      <c r="V29" s="17" t="str">
        <f t="shared" si="1"/>
        <v>B150058527</v>
      </c>
      <c r="W29" s="22" t="str">
        <f t="shared" si="2"/>
        <v>BHARAT ANIL KOTHARI</v>
      </c>
      <c r="X29" s="17" t="str">
        <f t="shared" si="3"/>
        <v>71828577J</v>
      </c>
      <c r="Y29" s="90" t="str">
        <f t="shared" si="4"/>
        <v>I2K17102201</v>
      </c>
      <c r="Z29" s="88">
        <v>86</v>
      </c>
      <c r="AA29" s="88">
        <v>96</v>
      </c>
      <c r="AB29" s="88">
        <v>99</v>
      </c>
      <c r="AC29" s="88"/>
      <c r="AD29" s="86">
        <v>98</v>
      </c>
      <c r="AE29" s="85"/>
      <c r="AF29" s="88">
        <v>23</v>
      </c>
      <c r="AG29" s="88">
        <v>23</v>
      </c>
      <c r="AH29" s="89"/>
      <c r="AI29" s="89"/>
      <c r="AJ29" s="86">
        <v>45</v>
      </c>
      <c r="AK29" s="17">
        <v>43</v>
      </c>
      <c r="AL29" s="17">
        <v>22</v>
      </c>
      <c r="AM29" s="17">
        <v>23</v>
      </c>
      <c r="AN29" s="17">
        <v>47</v>
      </c>
      <c r="AO29" s="17">
        <v>98</v>
      </c>
      <c r="AP29" s="17">
        <v>10</v>
      </c>
      <c r="AQ29" s="17">
        <v>44</v>
      </c>
      <c r="AR29" s="24">
        <v>9.64</v>
      </c>
      <c r="AS29" s="24">
        <v>9.1999999999999993</v>
      </c>
      <c r="AT29" s="24">
        <v>9.5</v>
      </c>
      <c r="AU29" s="24">
        <v>1819</v>
      </c>
      <c r="AV29" s="24">
        <v>190</v>
      </c>
      <c r="AW29" s="24">
        <v>9.57</v>
      </c>
      <c r="AX29" s="25" t="s">
        <v>77</v>
      </c>
      <c r="AY29" s="26" t="str">
        <f t="shared" si="5"/>
        <v>PASS</v>
      </c>
      <c r="AZ29" s="26" t="str">
        <f t="shared" si="6"/>
        <v>PASS</v>
      </c>
      <c r="BA29" s="27" t="str">
        <f t="shared" si="7"/>
        <v>PASS</v>
      </c>
      <c r="BB29" s="27" t="str">
        <f t="shared" si="8"/>
        <v>PASS</v>
      </c>
      <c r="BC29" s="8" t="str">
        <f t="shared" si="9"/>
        <v>PASS</v>
      </c>
      <c r="BD29" s="8" t="str">
        <f t="shared" si="10"/>
        <v>PASS</v>
      </c>
      <c r="BE29" s="28" t="str">
        <f t="shared" si="11"/>
        <v>YES</v>
      </c>
      <c r="BF29" s="29" t="str">
        <f t="shared" si="12"/>
        <v>DIST</v>
      </c>
      <c r="BG29"/>
    </row>
    <row r="30" spans="1:59">
      <c r="A30" s="17">
        <v>27</v>
      </c>
      <c r="B30" s="17">
        <v>43209</v>
      </c>
      <c r="C30" s="17" t="s">
        <v>154</v>
      </c>
      <c r="D30" s="18" t="s">
        <v>155</v>
      </c>
      <c r="E30" s="17" t="s">
        <v>156</v>
      </c>
      <c r="F30" s="19" t="s">
        <v>773</v>
      </c>
      <c r="G30" s="17">
        <v>97</v>
      </c>
      <c r="H30" s="17">
        <v>85</v>
      </c>
      <c r="I30" s="17">
        <v>91</v>
      </c>
      <c r="J30" s="17">
        <v>99</v>
      </c>
      <c r="K30" s="17">
        <v>100</v>
      </c>
      <c r="L30" s="20"/>
      <c r="M30" s="17">
        <v>46</v>
      </c>
      <c r="N30" s="17">
        <v>45</v>
      </c>
      <c r="O30" s="17">
        <v>44</v>
      </c>
      <c r="P30" s="17">
        <v>42</v>
      </c>
      <c r="Q30" s="17">
        <v>42</v>
      </c>
      <c r="R30" s="17">
        <v>10</v>
      </c>
      <c r="S30" s="17">
        <v>22</v>
      </c>
      <c r="T30" s="21"/>
      <c r="U30" s="17">
        <f t="shared" si="0"/>
        <v>43209</v>
      </c>
      <c r="V30" s="17" t="str">
        <f t="shared" si="1"/>
        <v>B150058528</v>
      </c>
      <c r="W30" s="22" t="str">
        <f t="shared" si="2"/>
        <v>BHAYYA EESHA RAHULKUMAR</v>
      </c>
      <c r="X30" s="17" t="str">
        <f t="shared" si="3"/>
        <v>71828581G</v>
      </c>
      <c r="Y30" s="90" t="str">
        <f t="shared" si="4"/>
        <v>I2K17102349</v>
      </c>
      <c r="Z30" s="88">
        <v>90</v>
      </c>
      <c r="AA30" s="88">
        <v>92</v>
      </c>
      <c r="AB30" s="88">
        <v>100</v>
      </c>
      <c r="AC30" s="88"/>
      <c r="AD30" s="86">
        <v>100</v>
      </c>
      <c r="AE30" s="85"/>
      <c r="AF30" s="88">
        <v>22</v>
      </c>
      <c r="AG30" s="88">
        <v>21</v>
      </c>
      <c r="AH30" s="88"/>
      <c r="AI30" s="88"/>
      <c r="AJ30" s="86">
        <v>45</v>
      </c>
      <c r="AK30" s="17">
        <v>41</v>
      </c>
      <c r="AL30" s="17">
        <v>22</v>
      </c>
      <c r="AM30" s="17">
        <v>22</v>
      </c>
      <c r="AN30" s="17">
        <v>43</v>
      </c>
      <c r="AO30" s="17">
        <v>91</v>
      </c>
      <c r="AP30" s="17">
        <v>10</v>
      </c>
      <c r="AQ30" s="17">
        <v>44</v>
      </c>
      <c r="AR30" s="24">
        <v>9.32</v>
      </c>
      <c r="AS30" s="24">
        <v>9.1999999999999993</v>
      </c>
      <c r="AT30" s="24">
        <v>9.6300000000000008</v>
      </c>
      <c r="AU30" s="24">
        <v>1809</v>
      </c>
      <c r="AV30" s="24">
        <v>190</v>
      </c>
      <c r="AW30" s="24">
        <v>9.52</v>
      </c>
      <c r="AX30" s="25" t="s">
        <v>77</v>
      </c>
      <c r="AY30" s="26" t="str">
        <f t="shared" si="5"/>
        <v>PASS</v>
      </c>
      <c r="AZ30" s="26" t="str">
        <f t="shared" si="6"/>
        <v>PASS</v>
      </c>
      <c r="BA30" s="27" t="str">
        <f t="shared" si="7"/>
        <v>PASS</v>
      </c>
      <c r="BB30" s="27" t="str">
        <f t="shared" si="8"/>
        <v>PASS</v>
      </c>
      <c r="BC30" s="8" t="str">
        <f t="shared" si="9"/>
        <v>PASS</v>
      </c>
      <c r="BD30" s="8" t="str">
        <f t="shared" si="10"/>
        <v>PASS</v>
      </c>
      <c r="BE30" s="28" t="str">
        <f t="shared" si="11"/>
        <v>YES</v>
      </c>
      <c r="BF30" s="29" t="str">
        <f t="shared" si="12"/>
        <v>DIST</v>
      </c>
      <c r="BG30"/>
    </row>
    <row r="31" spans="1:59">
      <c r="A31" s="17">
        <v>28</v>
      </c>
      <c r="B31" s="17">
        <v>43312</v>
      </c>
      <c r="C31" s="17" t="s">
        <v>157</v>
      </c>
      <c r="D31" s="18" t="s">
        <v>158</v>
      </c>
      <c r="E31" s="17" t="s">
        <v>159</v>
      </c>
      <c r="F31" s="19" t="s">
        <v>774</v>
      </c>
      <c r="G31" s="17">
        <v>99</v>
      </c>
      <c r="H31" s="17">
        <v>85</v>
      </c>
      <c r="I31" s="17">
        <v>81</v>
      </c>
      <c r="J31" s="17">
        <v>84</v>
      </c>
      <c r="K31" s="17">
        <v>100</v>
      </c>
      <c r="L31" s="20"/>
      <c r="M31" s="17">
        <v>45</v>
      </c>
      <c r="N31" s="17">
        <v>44</v>
      </c>
      <c r="O31" s="17">
        <v>42</v>
      </c>
      <c r="P31" s="17">
        <v>44</v>
      </c>
      <c r="Q31" s="17">
        <v>32</v>
      </c>
      <c r="R31" s="17">
        <v>9.82</v>
      </c>
      <c r="S31" s="17">
        <v>22</v>
      </c>
      <c r="T31" s="21"/>
      <c r="U31" s="17">
        <f t="shared" si="0"/>
        <v>43312</v>
      </c>
      <c r="V31" s="17" t="str">
        <f t="shared" si="1"/>
        <v>B150058529</v>
      </c>
      <c r="W31" s="22" t="str">
        <f t="shared" si="2"/>
        <v>BHUJADE PIYUSHA ASHOK</v>
      </c>
      <c r="X31" s="17" t="str">
        <f t="shared" si="3"/>
        <v>71828589B</v>
      </c>
      <c r="Y31" s="90" t="str">
        <f t="shared" si="4"/>
        <v>I2K17102225</v>
      </c>
      <c r="Z31" s="88">
        <v>78</v>
      </c>
      <c r="AA31" s="88">
        <v>82</v>
      </c>
      <c r="AB31" s="89"/>
      <c r="AC31" s="88">
        <v>93</v>
      </c>
      <c r="AD31" s="86">
        <v>100</v>
      </c>
      <c r="AE31" s="85"/>
      <c r="AF31" s="89"/>
      <c r="AG31" s="89"/>
      <c r="AH31" s="88">
        <v>22</v>
      </c>
      <c r="AI31" s="88">
        <v>22</v>
      </c>
      <c r="AJ31" s="86">
        <v>42</v>
      </c>
      <c r="AK31" s="17">
        <v>41</v>
      </c>
      <c r="AL31" s="17">
        <v>22</v>
      </c>
      <c r="AM31" s="17">
        <v>22</v>
      </c>
      <c r="AN31" s="17">
        <v>30</v>
      </c>
      <c r="AO31" s="17">
        <v>60</v>
      </c>
      <c r="AP31" s="17">
        <v>9.57</v>
      </c>
      <c r="AQ31" s="17">
        <v>44</v>
      </c>
      <c r="AR31" s="24">
        <v>7.08</v>
      </c>
      <c r="AS31" s="24">
        <v>7.08</v>
      </c>
      <c r="AT31" s="24">
        <v>8.3699999999999992</v>
      </c>
      <c r="AU31" s="24">
        <v>1514</v>
      </c>
      <c r="AV31" s="24">
        <v>190</v>
      </c>
      <c r="AW31" s="24">
        <v>7.97</v>
      </c>
      <c r="AX31" s="25" t="s">
        <v>77</v>
      </c>
      <c r="AY31" s="26" t="str">
        <f t="shared" si="5"/>
        <v>PASS</v>
      </c>
      <c r="AZ31" s="26" t="str">
        <f t="shared" si="6"/>
        <v>PASS</v>
      </c>
      <c r="BA31" s="27" t="str">
        <f t="shared" si="7"/>
        <v>PASS</v>
      </c>
      <c r="BB31" s="27" t="str">
        <f t="shared" si="8"/>
        <v>PASS</v>
      </c>
      <c r="BC31" s="8" t="str">
        <f t="shared" si="9"/>
        <v>PASS</v>
      </c>
      <c r="BD31" s="8" t="str">
        <f t="shared" si="10"/>
        <v>PASS</v>
      </c>
      <c r="BE31" s="28" t="str">
        <f t="shared" si="11"/>
        <v>YES</v>
      </c>
      <c r="BF31" s="29" t="str">
        <f t="shared" si="12"/>
        <v>DIST</v>
      </c>
      <c r="BG31"/>
    </row>
    <row r="32" spans="1:59">
      <c r="A32" s="17">
        <v>29</v>
      </c>
      <c r="B32" s="17">
        <v>43251</v>
      </c>
      <c r="C32" s="17" t="s">
        <v>160</v>
      </c>
      <c r="D32" s="18" t="s">
        <v>161</v>
      </c>
      <c r="E32" s="17" t="s">
        <v>162</v>
      </c>
      <c r="F32" s="19" t="s">
        <v>775</v>
      </c>
      <c r="G32" s="17">
        <v>87</v>
      </c>
      <c r="H32" s="17">
        <v>86</v>
      </c>
      <c r="I32" s="17">
        <v>76</v>
      </c>
      <c r="J32" s="17">
        <v>97</v>
      </c>
      <c r="K32" s="17">
        <v>85</v>
      </c>
      <c r="L32" s="20"/>
      <c r="M32" s="17">
        <v>42</v>
      </c>
      <c r="N32" s="17">
        <v>41</v>
      </c>
      <c r="O32" s="17">
        <v>35</v>
      </c>
      <c r="P32" s="17">
        <v>39</v>
      </c>
      <c r="Q32" s="17">
        <v>43</v>
      </c>
      <c r="R32" s="17">
        <v>9.77</v>
      </c>
      <c r="S32" s="17">
        <v>22</v>
      </c>
      <c r="T32" s="21"/>
      <c r="U32" s="17">
        <f t="shared" si="0"/>
        <v>43251</v>
      </c>
      <c r="V32" s="17" t="str">
        <f t="shared" si="1"/>
        <v>B150058530</v>
      </c>
      <c r="W32" s="22" t="str">
        <f t="shared" si="2"/>
        <v>BHUJANG RUSHIKESH RAMRAO</v>
      </c>
      <c r="X32" s="17" t="str">
        <f t="shared" si="3"/>
        <v>71828590F</v>
      </c>
      <c r="Y32" s="90" t="str">
        <f t="shared" si="4"/>
        <v>I2K17102405</v>
      </c>
      <c r="Z32" s="88">
        <v>92</v>
      </c>
      <c r="AA32" s="88">
        <v>93</v>
      </c>
      <c r="AB32" s="89"/>
      <c r="AC32" s="88">
        <v>74</v>
      </c>
      <c r="AD32" s="86">
        <v>100</v>
      </c>
      <c r="AE32" s="85"/>
      <c r="AF32" s="89"/>
      <c r="AG32" s="89"/>
      <c r="AH32" s="88">
        <v>21</v>
      </c>
      <c r="AI32" s="88">
        <v>20</v>
      </c>
      <c r="AJ32" s="86">
        <v>40</v>
      </c>
      <c r="AK32" s="17">
        <v>39</v>
      </c>
      <c r="AL32" s="17">
        <v>21</v>
      </c>
      <c r="AM32" s="17">
        <v>22</v>
      </c>
      <c r="AN32" s="17">
        <v>42</v>
      </c>
      <c r="AO32" s="17">
        <v>86</v>
      </c>
      <c r="AP32" s="17">
        <v>9.8000000000000007</v>
      </c>
      <c r="AQ32" s="17">
        <v>44</v>
      </c>
      <c r="AR32" s="24">
        <v>8.58</v>
      </c>
      <c r="AS32" s="24">
        <v>8.6</v>
      </c>
      <c r="AT32" s="24">
        <v>6.02</v>
      </c>
      <c r="AU32" s="24">
        <v>1567</v>
      </c>
      <c r="AV32" s="24">
        <v>190</v>
      </c>
      <c r="AW32" s="24">
        <v>8.25</v>
      </c>
      <c r="AX32" s="25" t="s">
        <v>77</v>
      </c>
      <c r="AY32" s="26" t="str">
        <f t="shared" si="5"/>
        <v>PASS</v>
      </c>
      <c r="AZ32" s="26" t="str">
        <f t="shared" si="6"/>
        <v>PASS</v>
      </c>
      <c r="BA32" s="27" t="str">
        <f t="shared" si="7"/>
        <v>PASS</v>
      </c>
      <c r="BB32" s="27" t="str">
        <f t="shared" si="8"/>
        <v>PASS</v>
      </c>
      <c r="BC32" s="8" t="str">
        <f t="shared" si="9"/>
        <v>PASS</v>
      </c>
      <c r="BD32" s="8" t="str">
        <f t="shared" si="10"/>
        <v>PASS</v>
      </c>
      <c r="BE32" s="28" t="str">
        <f t="shared" si="11"/>
        <v>YES</v>
      </c>
      <c r="BF32" s="29" t="str">
        <f t="shared" si="12"/>
        <v>DIST</v>
      </c>
      <c r="BG32"/>
    </row>
    <row r="33" spans="1:59">
      <c r="A33" s="17">
        <v>30</v>
      </c>
      <c r="B33" s="17">
        <v>43326</v>
      </c>
      <c r="C33" s="17" t="s">
        <v>163</v>
      </c>
      <c r="D33" s="18" t="s">
        <v>164</v>
      </c>
      <c r="E33" s="17" t="s">
        <v>165</v>
      </c>
      <c r="F33" s="19" t="s">
        <v>776</v>
      </c>
      <c r="G33" s="17">
        <v>96</v>
      </c>
      <c r="H33" s="17">
        <v>90</v>
      </c>
      <c r="I33" s="17">
        <v>83</v>
      </c>
      <c r="J33" s="17">
        <v>94</v>
      </c>
      <c r="K33" s="17">
        <v>92</v>
      </c>
      <c r="L33" s="20"/>
      <c r="M33" s="17">
        <v>44</v>
      </c>
      <c r="N33" s="17">
        <v>43</v>
      </c>
      <c r="O33" s="17">
        <v>44</v>
      </c>
      <c r="P33" s="17">
        <v>43</v>
      </c>
      <c r="Q33" s="17">
        <v>44</v>
      </c>
      <c r="R33" s="17">
        <v>10</v>
      </c>
      <c r="S33" s="17">
        <v>22</v>
      </c>
      <c r="T33" s="21"/>
      <c r="U33" s="17">
        <f t="shared" si="0"/>
        <v>43326</v>
      </c>
      <c r="V33" s="17" t="str">
        <f t="shared" si="1"/>
        <v>B150058531</v>
      </c>
      <c r="W33" s="22" t="str">
        <f t="shared" si="2"/>
        <v>BORALKAR GAURAV AJAY</v>
      </c>
      <c r="X33" s="17" t="str">
        <f t="shared" si="3"/>
        <v>71828604K</v>
      </c>
      <c r="Y33" s="90" t="str">
        <f t="shared" si="4"/>
        <v>I2K17102314</v>
      </c>
      <c r="Z33" s="88">
        <v>92</v>
      </c>
      <c r="AA33" s="88">
        <v>85</v>
      </c>
      <c r="AB33" s="88">
        <v>87</v>
      </c>
      <c r="AC33" s="88"/>
      <c r="AD33" s="86">
        <v>94</v>
      </c>
      <c r="AE33" s="85"/>
      <c r="AF33" s="88">
        <v>21</v>
      </c>
      <c r="AG33" s="88">
        <v>20</v>
      </c>
      <c r="AH33" s="88"/>
      <c r="AI33" s="88"/>
      <c r="AJ33" s="86">
        <v>42</v>
      </c>
      <c r="AK33" s="17">
        <v>41</v>
      </c>
      <c r="AL33" s="17">
        <v>21</v>
      </c>
      <c r="AM33" s="17">
        <v>23</v>
      </c>
      <c r="AN33" s="17">
        <v>45</v>
      </c>
      <c r="AO33" s="17">
        <v>95</v>
      </c>
      <c r="AP33" s="17">
        <v>10</v>
      </c>
      <c r="AQ33" s="17">
        <v>44</v>
      </c>
      <c r="AR33" s="24">
        <v>8.56</v>
      </c>
      <c r="AS33" s="24">
        <v>8.5399999999999991</v>
      </c>
      <c r="AT33" s="24">
        <v>8.5</v>
      </c>
      <c r="AU33" s="24">
        <v>1686</v>
      </c>
      <c r="AV33" s="24">
        <v>190</v>
      </c>
      <c r="AW33" s="24">
        <v>8.8699999999999992</v>
      </c>
      <c r="AX33" s="25" t="s">
        <v>77</v>
      </c>
      <c r="AY33" s="26" t="str">
        <f t="shared" si="5"/>
        <v>PASS</v>
      </c>
      <c r="AZ33" s="26" t="str">
        <f t="shared" si="6"/>
        <v>PASS</v>
      </c>
      <c r="BA33" s="27" t="str">
        <f t="shared" si="7"/>
        <v>PASS</v>
      </c>
      <c r="BB33" s="27" t="str">
        <f t="shared" si="8"/>
        <v>PASS</v>
      </c>
      <c r="BC33" s="8" t="str">
        <f t="shared" si="9"/>
        <v>PASS</v>
      </c>
      <c r="BD33" s="8" t="str">
        <f t="shared" si="10"/>
        <v>PASS</v>
      </c>
      <c r="BE33" s="28" t="str">
        <f t="shared" si="11"/>
        <v>YES</v>
      </c>
      <c r="BF33" s="29" t="str">
        <f t="shared" si="12"/>
        <v>DIST</v>
      </c>
      <c r="BG33"/>
    </row>
    <row r="34" spans="1:59">
      <c r="A34" s="17">
        <v>31</v>
      </c>
      <c r="B34" s="17">
        <v>43250</v>
      </c>
      <c r="C34" s="17" t="s">
        <v>166</v>
      </c>
      <c r="D34" s="18" t="s">
        <v>167</v>
      </c>
      <c r="E34" s="17" t="s">
        <v>168</v>
      </c>
      <c r="F34" s="19" t="s">
        <v>777</v>
      </c>
      <c r="G34" s="17">
        <v>100</v>
      </c>
      <c r="H34" s="17">
        <v>96</v>
      </c>
      <c r="I34" s="17">
        <v>88</v>
      </c>
      <c r="J34" s="17">
        <v>96</v>
      </c>
      <c r="K34" s="17">
        <v>100</v>
      </c>
      <c r="L34" s="20"/>
      <c r="M34" s="17">
        <v>45</v>
      </c>
      <c r="N34" s="17">
        <v>44</v>
      </c>
      <c r="O34" s="17">
        <v>35</v>
      </c>
      <c r="P34" s="17">
        <v>43</v>
      </c>
      <c r="Q34" s="17">
        <v>44</v>
      </c>
      <c r="R34" s="17">
        <v>9.9499999999999993</v>
      </c>
      <c r="S34" s="17">
        <v>22</v>
      </c>
      <c r="T34" s="21"/>
      <c r="U34" s="17">
        <f t="shared" si="0"/>
        <v>43250</v>
      </c>
      <c r="V34" s="17" t="str">
        <f t="shared" si="1"/>
        <v>B150058532</v>
      </c>
      <c r="W34" s="22" t="str">
        <f t="shared" si="2"/>
        <v>BRAHME RENUKA LAXMIKANT</v>
      </c>
      <c r="X34" s="17" t="str">
        <f t="shared" si="3"/>
        <v>71828609L</v>
      </c>
      <c r="Y34" s="90" t="str">
        <f t="shared" si="4"/>
        <v>I2K17102222</v>
      </c>
      <c r="Z34" s="88">
        <v>88</v>
      </c>
      <c r="AA34" s="88">
        <v>100</v>
      </c>
      <c r="AB34" s="88">
        <v>97</v>
      </c>
      <c r="AC34" s="88"/>
      <c r="AD34" s="86">
        <v>100</v>
      </c>
      <c r="AE34" s="85"/>
      <c r="AF34" s="88">
        <v>22</v>
      </c>
      <c r="AG34" s="88">
        <v>22</v>
      </c>
      <c r="AH34" s="88"/>
      <c r="AI34" s="88"/>
      <c r="AJ34" s="86">
        <v>43</v>
      </c>
      <c r="AK34" s="17">
        <v>42</v>
      </c>
      <c r="AL34" s="17">
        <v>22</v>
      </c>
      <c r="AM34" s="17">
        <v>23</v>
      </c>
      <c r="AN34" s="17">
        <v>45</v>
      </c>
      <c r="AO34" s="17">
        <v>96</v>
      </c>
      <c r="AP34" s="17">
        <v>9.98</v>
      </c>
      <c r="AQ34" s="17">
        <v>44</v>
      </c>
      <c r="AR34" s="24">
        <v>9.68</v>
      </c>
      <c r="AS34" s="24">
        <v>9.4600000000000009</v>
      </c>
      <c r="AT34" s="24">
        <v>9.48</v>
      </c>
      <c r="AU34" s="24">
        <v>1832</v>
      </c>
      <c r="AV34" s="24">
        <v>190</v>
      </c>
      <c r="AW34" s="24">
        <v>9.64</v>
      </c>
      <c r="AX34" s="25" t="s">
        <v>77</v>
      </c>
      <c r="AY34" s="26" t="str">
        <f t="shared" si="5"/>
        <v>PASS</v>
      </c>
      <c r="AZ34" s="26" t="str">
        <f t="shared" si="6"/>
        <v>PASS</v>
      </c>
      <c r="BA34" s="27" t="str">
        <f t="shared" si="7"/>
        <v>PASS</v>
      </c>
      <c r="BB34" s="27" t="str">
        <f t="shared" si="8"/>
        <v>PASS</v>
      </c>
      <c r="BC34" s="8" t="str">
        <f t="shared" si="9"/>
        <v>PASS</v>
      </c>
      <c r="BD34" s="8" t="str">
        <f t="shared" si="10"/>
        <v>PASS</v>
      </c>
      <c r="BE34" s="28" t="str">
        <f t="shared" si="11"/>
        <v>YES</v>
      </c>
      <c r="BF34" s="29" t="str">
        <f t="shared" si="12"/>
        <v>DIST</v>
      </c>
      <c r="BG34"/>
    </row>
    <row r="35" spans="1:59">
      <c r="A35" s="17">
        <v>32</v>
      </c>
      <c r="B35" s="17">
        <v>43213</v>
      </c>
      <c r="C35" s="17" t="s">
        <v>169</v>
      </c>
      <c r="D35" s="18" t="s">
        <v>170</v>
      </c>
      <c r="E35" s="17" t="s">
        <v>171</v>
      </c>
      <c r="F35" s="19" t="s">
        <v>778</v>
      </c>
      <c r="G35" s="17">
        <v>96</v>
      </c>
      <c r="H35" s="17">
        <v>89</v>
      </c>
      <c r="I35" s="17">
        <v>97</v>
      </c>
      <c r="J35" s="17">
        <v>98</v>
      </c>
      <c r="K35" s="17">
        <v>100</v>
      </c>
      <c r="L35" s="20"/>
      <c r="M35" s="17">
        <v>43</v>
      </c>
      <c r="N35" s="17">
        <v>42</v>
      </c>
      <c r="O35" s="17">
        <v>46</v>
      </c>
      <c r="P35" s="17">
        <v>46</v>
      </c>
      <c r="Q35" s="17">
        <v>45</v>
      </c>
      <c r="R35" s="17">
        <v>10</v>
      </c>
      <c r="S35" s="17">
        <v>22</v>
      </c>
      <c r="T35" s="21"/>
      <c r="U35" s="17">
        <f t="shared" si="0"/>
        <v>43213</v>
      </c>
      <c r="V35" s="17" t="str">
        <f t="shared" si="1"/>
        <v>B150058533</v>
      </c>
      <c r="W35" s="22" t="str">
        <f t="shared" si="2"/>
        <v>CHANDAK DEVESH SANTOSH</v>
      </c>
      <c r="X35" s="17" t="str">
        <f t="shared" si="3"/>
        <v>71828613J</v>
      </c>
      <c r="Y35" s="90" t="str">
        <f t="shared" si="4"/>
        <v>I2K17102369</v>
      </c>
      <c r="Z35" s="88">
        <v>93</v>
      </c>
      <c r="AA35" s="88">
        <v>94</v>
      </c>
      <c r="AB35" s="88">
        <v>100</v>
      </c>
      <c r="AC35" s="88"/>
      <c r="AD35" s="86">
        <v>100</v>
      </c>
      <c r="AE35" s="85"/>
      <c r="AF35" s="88">
        <v>23</v>
      </c>
      <c r="AG35" s="88">
        <v>23</v>
      </c>
      <c r="AH35" s="88"/>
      <c r="AI35" s="88"/>
      <c r="AJ35" s="86">
        <v>45</v>
      </c>
      <c r="AK35" s="17">
        <v>42</v>
      </c>
      <c r="AL35" s="17">
        <v>24</v>
      </c>
      <c r="AM35" s="17">
        <v>24</v>
      </c>
      <c r="AN35" s="17">
        <v>46</v>
      </c>
      <c r="AO35" s="17">
        <v>95</v>
      </c>
      <c r="AP35" s="17">
        <v>10</v>
      </c>
      <c r="AQ35" s="17">
        <v>44</v>
      </c>
      <c r="AR35" s="24">
        <v>9.1199999999999992</v>
      </c>
      <c r="AS35" s="24">
        <v>7.86</v>
      </c>
      <c r="AT35" s="24">
        <v>9.3000000000000007</v>
      </c>
      <c r="AU35" s="24">
        <v>1717</v>
      </c>
      <c r="AV35" s="24">
        <v>190</v>
      </c>
      <c r="AW35" s="24">
        <v>9.0399999999999991</v>
      </c>
      <c r="AX35" s="25" t="s">
        <v>77</v>
      </c>
      <c r="AY35" s="26" t="str">
        <f t="shared" si="5"/>
        <v>PASS</v>
      </c>
      <c r="AZ35" s="26" t="str">
        <f t="shared" si="6"/>
        <v>PASS</v>
      </c>
      <c r="BA35" s="27" t="str">
        <f t="shared" si="7"/>
        <v>PASS</v>
      </c>
      <c r="BB35" s="27" t="str">
        <f t="shared" si="8"/>
        <v>PASS</v>
      </c>
      <c r="BC35" s="8" t="str">
        <f t="shared" si="9"/>
        <v>PASS</v>
      </c>
      <c r="BD35" s="8" t="str">
        <f t="shared" si="10"/>
        <v>PASS</v>
      </c>
      <c r="BE35" s="28" t="str">
        <f t="shared" si="11"/>
        <v>YES</v>
      </c>
      <c r="BF35" s="29" t="str">
        <f t="shared" si="12"/>
        <v>DIST</v>
      </c>
      <c r="BG35"/>
    </row>
    <row r="36" spans="1:59">
      <c r="A36" s="17">
        <v>33</v>
      </c>
      <c r="B36" s="17">
        <v>43313</v>
      </c>
      <c r="C36" s="17" t="s">
        <v>172</v>
      </c>
      <c r="D36" s="18" t="s">
        <v>173</v>
      </c>
      <c r="E36" s="17" t="s">
        <v>174</v>
      </c>
      <c r="F36" s="19" t="s">
        <v>779</v>
      </c>
      <c r="G36" s="17">
        <v>94</v>
      </c>
      <c r="H36" s="17">
        <v>90</v>
      </c>
      <c r="I36" s="17">
        <v>88</v>
      </c>
      <c r="J36" s="17">
        <v>97</v>
      </c>
      <c r="K36" s="17">
        <v>100</v>
      </c>
      <c r="L36" s="20"/>
      <c r="M36" s="17">
        <v>46</v>
      </c>
      <c r="N36" s="17">
        <v>45</v>
      </c>
      <c r="O36" s="17">
        <v>42</v>
      </c>
      <c r="P36" s="17">
        <v>45</v>
      </c>
      <c r="Q36" s="17">
        <v>45</v>
      </c>
      <c r="R36" s="17">
        <v>10</v>
      </c>
      <c r="S36" s="17">
        <v>22</v>
      </c>
      <c r="T36" s="21"/>
      <c r="U36" s="17">
        <f t="shared" si="0"/>
        <v>43313</v>
      </c>
      <c r="V36" s="17" t="str">
        <f t="shared" si="1"/>
        <v>B150058534</v>
      </c>
      <c r="W36" s="22" t="str">
        <f t="shared" si="2"/>
        <v>CHATORIKAR PRATHAMESH JITENDRA</v>
      </c>
      <c r="X36" s="17" t="str">
        <f t="shared" si="3"/>
        <v>71828618K</v>
      </c>
      <c r="Y36" s="90" t="str">
        <f t="shared" si="4"/>
        <v>I2K17102269</v>
      </c>
      <c r="Z36" s="88">
        <v>81</v>
      </c>
      <c r="AA36" s="88">
        <v>90</v>
      </c>
      <c r="AB36" s="88">
        <v>100</v>
      </c>
      <c r="AC36" s="88"/>
      <c r="AD36" s="86">
        <v>100</v>
      </c>
      <c r="AE36" s="85"/>
      <c r="AF36" s="88">
        <v>23</v>
      </c>
      <c r="AG36" s="88">
        <v>23</v>
      </c>
      <c r="AH36" s="88"/>
      <c r="AI36" s="88"/>
      <c r="AJ36" s="86">
        <v>45</v>
      </c>
      <c r="AK36" s="17">
        <v>42</v>
      </c>
      <c r="AL36" s="17">
        <v>22</v>
      </c>
      <c r="AM36" s="17">
        <v>23</v>
      </c>
      <c r="AN36" s="17">
        <v>46</v>
      </c>
      <c r="AO36" s="17">
        <v>96</v>
      </c>
      <c r="AP36" s="17">
        <v>10</v>
      </c>
      <c r="AQ36" s="17">
        <v>44</v>
      </c>
      <c r="AR36" s="24">
        <v>9.2799999999999994</v>
      </c>
      <c r="AS36" s="24">
        <v>9.32</v>
      </c>
      <c r="AT36" s="24">
        <v>9.09</v>
      </c>
      <c r="AU36" s="24">
        <v>1788</v>
      </c>
      <c r="AV36" s="24">
        <v>190</v>
      </c>
      <c r="AW36" s="24">
        <v>9.41</v>
      </c>
      <c r="AX36" s="25" t="s">
        <v>77</v>
      </c>
      <c r="AY36" s="26" t="str">
        <f t="shared" si="5"/>
        <v>PASS</v>
      </c>
      <c r="AZ36" s="26" t="str">
        <f t="shared" si="6"/>
        <v>PASS</v>
      </c>
      <c r="BA36" s="27" t="str">
        <f t="shared" si="7"/>
        <v>PASS</v>
      </c>
      <c r="BB36" s="27" t="str">
        <f t="shared" si="8"/>
        <v>PASS</v>
      </c>
      <c r="BC36" s="8" t="str">
        <f t="shared" si="9"/>
        <v>PASS</v>
      </c>
      <c r="BD36" s="8" t="str">
        <f t="shared" si="10"/>
        <v>PASS</v>
      </c>
      <c r="BE36" s="28" t="str">
        <f t="shared" si="11"/>
        <v>YES</v>
      </c>
      <c r="BF36" s="29" t="str">
        <f t="shared" si="12"/>
        <v>DIST</v>
      </c>
      <c r="BG36"/>
    </row>
    <row r="37" spans="1:59">
      <c r="A37" s="17">
        <v>34</v>
      </c>
      <c r="B37" s="17">
        <v>43111</v>
      </c>
      <c r="C37" s="17" t="s">
        <v>175</v>
      </c>
      <c r="D37" s="18" t="s">
        <v>176</v>
      </c>
      <c r="E37" s="17" t="s">
        <v>177</v>
      </c>
      <c r="F37" s="19" t="s">
        <v>780</v>
      </c>
      <c r="G37" s="17">
        <v>96</v>
      </c>
      <c r="H37" s="17">
        <v>92</v>
      </c>
      <c r="I37" s="17">
        <v>78</v>
      </c>
      <c r="J37" s="17">
        <v>87</v>
      </c>
      <c r="K37" s="17">
        <v>100</v>
      </c>
      <c r="L37" s="20"/>
      <c r="M37" s="17">
        <v>46</v>
      </c>
      <c r="N37" s="17">
        <v>45</v>
      </c>
      <c r="O37" s="17">
        <v>43</v>
      </c>
      <c r="P37" s="17">
        <v>42</v>
      </c>
      <c r="Q37" s="17">
        <v>46</v>
      </c>
      <c r="R37" s="17">
        <v>9.86</v>
      </c>
      <c r="S37" s="17">
        <v>22</v>
      </c>
      <c r="T37" s="21"/>
      <c r="U37" s="17">
        <f t="shared" si="0"/>
        <v>43111</v>
      </c>
      <c r="V37" s="17" t="str">
        <f t="shared" si="1"/>
        <v>B150058535</v>
      </c>
      <c r="W37" s="22" t="str">
        <f t="shared" si="2"/>
        <v>CHAUDHARI ARATI ANANT</v>
      </c>
      <c r="X37" s="17" t="str">
        <f t="shared" si="3"/>
        <v>71828619H</v>
      </c>
      <c r="Y37" s="90" t="str">
        <f t="shared" si="4"/>
        <v>I2K17102198</v>
      </c>
      <c r="Z37" s="88">
        <v>79</v>
      </c>
      <c r="AA37" s="88">
        <v>92</v>
      </c>
      <c r="AB37" s="89"/>
      <c r="AC37" s="88">
        <v>89</v>
      </c>
      <c r="AD37" s="86">
        <v>100</v>
      </c>
      <c r="AE37" s="85"/>
      <c r="AF37" s="89"/>
      <c r="AG37" s="89"/>
      <c r="AH37" s="88">
        <v>23</v>
      </c>
      <c r="AI37" s="88">
        <v>23</v>
      </c>
      <c r="AJ37" s="86">
        <v>45</v>
      </c>
      <c r="AK37" s="17">
        <v>40</v>
      </c>
      <c r="AL37" s="17">
        <v>23</v>
      </c>
      <c r="AM37" s="17">
        <v>23</v>
      </c>
      <c r="AN37" s="17">
        <v>46</v>
      </c>
      <c r="AO37" s="17">
        <v>94</v>
      </c>
      <c r="AP37" s="17">
        <v>9.86</v>
      </c>
      <c r="AQ37" s="17">
        <v>44</v>
      </c>
      <c r="AR37" s="24">
        <v>9.66</v>
      </c>
      <c r="AS37" s="24">
        <v>9.1199999999999992</v>
      </c>
      <c r="AT37" s="24">
        <v>8.41</v>
      </c>
      <c r="AU37" s="24">
        <v>1760</v>
      </c>
      <c r="AV37" s="24">
        <v>190</v>
      </c>
      <c r="AW37" s="24">
        <v>9.26</v>
      </c>
      <c r="AX37" s="25" t="s">
        <v>77</v>
      </c>
      <c r="AY37" s="26" t="str">
        <f t="shared" si="5"/>
        <v>PASS</v>
      </c>
      <c r="AZ37" s="26" t="str">
        <f t="shared" si="6"/>
        <v>PASS</v>
      </c>
      <c r="BA37" s="27" t="str">
        <f t="shared" si="7"/>
        <v>PASS</v>
      </c>
      <c r="BB37" s="27" t="str">
        <f t="shared" si="8"/>
        <v>PASS</v>
      </c>
      <c r="BC37" s="8" t="str">
        <f t="shared" si="9"/>
        <v>PASS</v>
      </c>
      <c r="BD37" s="8" t="str">
        <f t="shared" si="10"/>
        <v>PASS</v>
      </c>
      <c r="BE37" s="28" t="str">
        <f t="shared" si="11"/>
        <v>YES</v>
      </c>
      <c r="BF37" s="29" t="str">
        <f t="shared" si="12"/>
        <v>DIST</v>
      </c>
      <c r="BG37"/>
    </row>
    <row r="38" spans="1:59">
      <c r="A38" s="17">
        <v>35</v>
      </c>
      <c r="B38" s="17">
        <v>43210</v>
      </c>
      <c r="C38" s="17" t="s">
        <v>178</v>
      </c>
      <c r="D38" s="18" t="s">
        <v>179</v>
      </c>
      <c r="E38" s="17" t="s">
        <v>180</v>
      </c>
      <c r="F38" s="19" t="s">
        <v>781</v>
      </c>
      <c r="G38" s="17">
        <v>83</v>
      </c>
      <c r="H38" s="17">
        <v>92</v>
      </c>
      <c r="I38" s="17">
        <v>81</v>
      </c>
      <c r="J38" s="17">
        <v>97</v>
      </c>
      <c r="K38" s="17">
        <v>100</v>
      </c>
      <c r="L38" s="20"/>
      <c r="M38" s="17">
        <v>47</v>
      </c>
      <c r="N38" s="17">
        <v>46</v>
      </c>
      <c r="O38" s="17">
        <v>44</v>
      </c>
      <c r="P38" s="17">
        <v>45</v>
      </c>
      <c r="Q38" s="17">
        <v>44</v>
      </c>
      <c r="R38" s="17">
        <v>10</v>
      </c>
      <c r="S38" s="17">
        <v>22</v>
      </c>
      <c r="T38" s="21"/>
      <c r="U38" s="17">
        <f t="shared" si="0"/>
        <v>43210</v>
      </c>
      <c r="V38" s="17" t="str">
        <f t="shared" si="1"/>
        <v>B150058536</v>
      </c>
      <c r="W38" s="22" t="str">
        <f t="shared" si="2"/>
        <v>CHAVAN ATHARVA RAMCHANDRA</v>
      </c>
      <c r="X38" s="17" t="str">
        <f t="shared" si="3"/>
        <v>71828622H</v>
      </c>
      <c r="Y38" s="90" t="str">
        <f t="shared" si="4"/>
        <v>I2K17102219</v>
      </c>
      <c r="Z38" s="88">
        <v>93</v>
      </c>
      <c r="AA38" s="88">
        <v>89</v>
      </c>
      <c r="AB38" s="88">
        <v>99</v>
      </c>
      <c r="AC38" s="88"/>
      <c r="AD38" s="86">
        <v>100</v>
      </c>
      <c r="AE38" s="85"/>
      <c r="AF38" s="88">
        <v>23</v>
      </c>
      <c r="AG38" s="88">
        <v>23</v>
      </c>
      <c r="AH38" s="88"/>
      <c r="AI38" s="88"/>
      <c r="AJ38" s="86">
        <v>46</v>
      </c>
      <c r="AK38" s="17">
        <v>44</v>
      </c>
      <c r="AL38" s="17">
        <v>21</v>
      </c>
      <c r="AM38" s="17">
        <v>23</v>
      </c>
      <c r="AN38" s="17">
        <v>46</v>
      </c>
      <c r="AO38" s="17">
        <v>95</v>
      </c>
      <c r="AP38" s="17">
        <v>10</v>
      </c>
      <c r="AQ38" s="17">
        <v>44</v>
      </c>
      <c r="AR38" s="24">
        <v>7.64</v>
      </c>
      <c r="AS38" s="24">
        <v>8.4600000000000009</v>
      </c>
      <c r="AT38" s="24">
        <v>9.39</v>
      </c>
      <c r="AU38" s="24">
        <v>1677</v>
      </c>
      <c r="AV38" s="24">
        <v>190</v>
      </c>
      <c r="AW38" s="24">
        <v>8.83</v>
      </c>
      <c r="AX38" s="25" t="s">
        <v>77</v>
      </c>
      <c r="AY38" s="26" t="str">
        <f t="shared" si="5"/>
        <v>PASS</v>
      </c>
      <c r="AZ38" s="26" t="str">
        <f t="shared" si="6"/>
        <v>PASS</v>
      </c>
      <c r="BA38" s="27" t="str">
        <f t="shared" si="7"/>
        <v>PASS</v>
      </c>
      <c r="BB38" s="27" t="str">
        <f t="shared" si="8"/>
        <v>PASS</v>
      </c>
      <c r="BC38" s="8" t="str">
        <f t="shared" si="9"/>
        <v>PASS</v>
      </c>
      <c r="BD38" s="8" t="str">
        <f t="shared" si="10"/>
        <v>PASS</v>
      </c>
      <c r="BE38" s="28" t="str">
        <f t="shared" si="11"/>
        <v>YES</v>
      </c>
      <c r="BF38" s="29" t="str">
        <f t="shared" si="12"/>
        <v>DIST</v>
      </c>
      <c r="BG38"/>
    </row>
    <row r="39" spans="1:59">
      <c r="A39" s="17">
        <v>36</v>
      </c>
      <c r="B39" s="17">
        <v>43314</v>
      </c>
      <c r="C39" s="17" t="s">
        <v>181</v>
      </c>
      <c r="D39" s="18" t="s">
        <v>182</v>
      </c>
      <c r="E39" s="17" t="s">
        <v>183</v>
      </c>
      <c r="F39" s="19" t="s">
        <v>782</v>
      </c>
      <c r="G39" s="17">
        <v>86</v>
      </c>
      <c r="H39" s="17">
        <v>87</v>
      </c>
      <c r="I39" s="17">
        <v>81</v>
      </c>
      <c r="J39" s="17">
        <v>82</v>
      </c>
      <c r="K39" s="17">
        <v>92</v>
      </c>
      <c r="L39" s="20"/>
      <c r="M39" s="17">
        <v>42</v>
      </c>
      <c r="N39" s="17">
        <v>41</v>
      </c>
      <c r="O39" s="17">
        <v>43</v>
      </c>
      <c r="P39" s="17">
        <v>43</v>
      </c>
      <c r="Q39" s="17">
        <v>38</v>
      </c>
      <c r="R39" s="17">
        <v>9.91</v>
      </c>
      <c r="S39" s="17">
        <v>22</v>
      </c>
      <c r="T39" s="21"/>
      <c r="U39" s="17">
        <f t="shared" si="0"/>
        <v>43314</v>
      </c>
      <c r="V39" s="17" t="str">
        <f t="shared" si="1"/>
        <v>B150058537</v>
      </c>
      <c r="W39" s="22" t="str">
        <f t="shared" si="2"/>
        <v>CHIKORDE MANASI RAJESH</v>
      </c>
      <c r="X39" s="17" t="str">
        <f t="shared" si="3"/>
        <v>71924014L</v>
      </c>
      <c r="Y39" s="90" t="str">
        <f t="shared" si="4"/>
        <v>I2K18205144</v>
      </c>
      <c r="Z39" s="88">
        <v>81</v>
      </c>
      <c r="AA39" s="88">
        <v>89</v>
      </c>
      <c r="AB39" s="88">
        <v>100</v>
      </c>
      <c r="AC39" s="88"/>
      <c r="AD39" s="86">
        <v>100</v>
      </c>
      <c r="AE39" s="85"/>
      <c r="AF39" s="88">
        <v>22</v>
      </c>
      <c r="AG39" s="88">
        <v>22</v>
      </c>
      <c r="AH39" s="88"/>
      <c r="AI39" s="88"/>
      <c r="AJ39" s="86">
        <v>40</v>
      </c>
      <c r="AK39" s="17">
        <v>40</v>
      </c>
      <c r="AL39" s="17">
        <v>22</v>
      </c>
      <c r="AM39" s="17">
        <v>23</v>
      </c>
      <c r="AN39" s="17">
        <v>46</v>
      </c>
      <c r="AO39" s="17">
        <v>93</v>
      </c>
      <c r="AP39" s="17">
        <v>9.9499999999999993</v>
      </c>
      <c r="AQ39" s="17">
        <v>44</v>
      </c>
      <c r="AR39" s="24"/>
      <c r="AS39" s="24">
        <v>8.92</v>
      </c>
      <c r="AT39" s="24">
        <v>9.35</v>
      </c>
      <c r="AU39" s="24">
        <v>1314</v>
      </c>
      <c r="AV39" s="24">
        <v>140</v>
      </c>
      <c r="AW39" s="24">
        <v>9.39</v>
      </c>
      <c r="AX39" s="25" t="s">
        <v>77</v>
      </c>
      <c r="AY39" s="26" t="str">
        <f t="shared" si="5"/>
        <v>PASS</v>
      </c>
      <c r="AZ39" s="26" t="str">
        <f t="shared" si="6"/>
        <v>PASS</v>
      </c>
      <c r="BA39" s="27" t="str">
        <f t="shared" si="7"/>
        <v>PASS</v>
      </c>
      <c r="BB39" s="27" t="str">
        <f t="shared" si="8"/>
        <v>PASS</v>
      </c>
      <c r="BC39" s="8" t="str">
        <f t="shared" si="9"/>
        <v>PASS</v>
      </c>
      <c r="BD39" s="8" t="str">
        <f t="shared" si="10"/>
        <v>PASS</v>
      </c>
      <c r="BE39" s="28" t="str">
        <f t="shared" si="11"/>
        <v>YES</v>
      </c>
      <c r="BF39" s="29" t="str">
        <f t="shared" si="12"/>
        <v>DIST</v>
      </c>
      <c r="BG39"/>
    </row>
    <row r="40" spans="1:59">
      <c r="A40" s="17">
        <v>37</v>
      </c>
      <c r="B40" s="17">
        <v>43232</v>
      </c>
      <c r="C40" s="17" t="s">
        <v>184</v>
      </c>
      <c r="D40" s="18" t="s">
        <v>185</v>
      </c>
      <c r="E40" s="17" t="s">
        <v>186</v>
      </c>
      <c r="F40" s="19" t="s">
        <v>783</v>
      </c>
      <c r="G40" s="17">
        <v>100</v>
      </c>
      <c r="H40" s="17">
        <v>94</v>
      </c>
      <c r="I40" s="17">
        <v>94</v>
      </c>
      <c r="J40" s="17">
        <v>97</v>
      </c>
      <c r="K40" s="17">
        <v>100</v>
      </c>
      <c r="L40" s="20"/>
      <c r="M40" s="17">
        <v>43</v>
      </c>
      <c r="N40" s="17">
        <v>42</v>
      </c>
      <c r="O40" s="17">
        <v>44</v>
      </c>
      <c r="P40" s="17">
        <v>43</v>
      </c>
      <c r="Q40" s="17">
        <v>46</v>
      </c>
      <c r="R40" s="17">
        <v>10</v>
      </c>
      <c r="S40" s="17">
        <v>22</v>
      </c>
      <c r="T40" s="21"/>
      <c r="U40" s="17">
        <f t="shared" si="0"/>
        <v>43232</v>
      </c>
      <c r="V40" s="17" t="str">
        <f t="shared" si="1"/>
        <v>B150058538</v>
      </c>
      <c r="W40" s="22" t="str">
        <f t="shared" si="2"/>
        <v>CHORDIA MANAV PRAVIN</v>
      </c>
      <c r="X40" s="17" t="str">
        <f t="shared" si="3"/>
        <v>71828633C</v>
      </c>
      <c r="Y40" s="90" t="str">
        <f t="shared" si="4"/>
        <v>I2K17102396</v>
      </c>
      <c r="Z40" s="88">
        <v>94</v>
      </c>
      <c r="AA40" s="88">
        <v>100</v>
      </c>
      <c r="AB40" s="88">
        <v>100</v>
      </c>
      <c r="AC40" s="88"/>
      <c r="AD40" s="86">
        <v>100</v>
      </c>
      <c r="AE40" s="85"/>
      <c r="AF40" s="88">
        <v>22</v>
      </c>
      <c r="AG40" s="88">
        <v>22</v>
      </c>
      <c r="AH40" s="88"/>
      <c r="AI40" s="88"/>
      <c r="AJ40" s="86">
        <v>43</v>
      </c>
      <c r="AK40" s="17">
        <v>40</v>
      </c>
      <c r="AL40" s="17">
        <v>23</v>
      </c>
      <c r="AM40" s="17">
        <v>24</v>
      </c>
      <c r="AN40" s="17">
        <v>46</v>
      </c>
      <c r="AO40" s="17">
        <v>96</v>
      </c>
      <c r="AP40" s="17">
        <v>10</v>
      </c>
      <c r="AQ40" s="17">
        <v>44</v>
      </c>
      <c r="AR40" s="24">
        <v>9.02</v>
      </c>
      <c r="AS40" s="24">
        <v>8.1999999999999993</v>
      </c>
      <c r="AT40" s="24">
        <v>8.93</v>
      </c>
      <c r="AU40" s="24">
        <v>1712</v>
      </c>
      <c r="AV40" s="24">
        <v>190</v>
      </c>
      <c r="AW40" s="24">
        <v>9.01</v>
      </c>
      <c r="AX40" s="25" t="s">
        <v>77</v>
      </c>
      <c r="AY40" s="26" t="str">
        <f t="shared" si="5"/>
        <v>PASS</v>
      </c>
      <c r="AZ40" s="26" t="str">
        <f t="shared" si="6"/>
        <v>PASS</v>
      </c>
      <c r="BA40" s="27" t="str">
        <f t="shared" si="7"/>
        <v>PASS</v>
      </c>
      <c r="BB40" s="27" t="str">
        <f t="shared" si="8"/>
        <v>PASS</v>
      </c>
      <c r="BC40" s="8" t="str">
        <f t="shared" si="9"/>
        <v>PASS</v>
      </c>
      <c r="BD40" s="8" t="str">
        <f t="shared" si="10"/>
        <v>PASS</v>
      </c>
      <c r="BE40" s="28" t="str">
        <f t="shared" si="11"/>
        <v>YES</v>
      </c>
      <c r="BF40" s="29" t="str">
        <f t="shared" si="12"/>
        <v>DIST</v>
      </c>
      <c r="BG40"/>
    </row>
    <row r="41" spans="1:59">
      <c r="A41" s="17">
        <v>38</v>
      </c>
      <c r="B41" s="17">
        <v>43272</v>
      </c>
      <c r="C41" s="17" t="s">
        <v>187</v>
      </c>
      <c r="D41" s="18" t="s">
        <v>188</v>
      </c>
      <c r="E41" s="17" t="s">
        <v>189</v>
      </c>
      <c r="F41" s="19" t="s">
        <v>784</v>
      </c>
      <c r="G41" s="17">
        <v>100</v>
      </c>
      <c r="H41" s="17">
        <v>93</v>
      </c>
      <c r="I41" s="17">
        <v>94</v>
      </c>
      <c r="J41" s="17">
        <v>91</v>
      </c>
      <c r="K41" s="17">
        <v>99</v>
      </c>
      <c r="L41" s="20"/>
      <c r="M41" s="17">
        <v>41</v>
      </c>
      <c r="N41" s="17">
        <v>40</v>
      </c>
      <c r="O41" s="17">
        <v>35</v>
      </c>
      <c r="P41" s="17">
        <v>39</v>
      </c>
      <c r="Q41" s="17">
        <v>35</v>
      </c>
      <c r="R41" s="17">
        <v>9.82</v>
      </c>
      <c r="S41" s="17">
        <v>22</v>
      </c>
      <c r="T41" s="21"/>
      <c r="U41" s="17">
        <f t="shared" si="0"/>
        <v>43272</v>
      </c>
      <c r="V41" s="17" t="str">
        <f t="shared" si="1"/>
        <v>B150058539</v>
      </c>
      <c r="W41" s="22" t="str">
        <f t="shared" si="2"/>
        <v>CHORDIYA NARENDRA SANTOSH</v>
      </c>
      <c r="X41" s="17" t="str">
        <f t="shared" si="3"/>
        <v>71700795C</v>
      </c>
      <c r="Y41" s="90" t="str">
        <f t="shared" si="4"/>
        <v>I2K16102046</v>
      </c>
      <c r="Z41" s="88">
        <v>96</v>
      </c>
      <c r="AA41" s="88">
        <v>88</v>
      </c>
      <c r="AB41" s="88">
        <v>100</v>
      </c>
      <c r="AC41" s="88"/>
      <c r="AD41" s="86">
        <v>100</v>
      </c>
      <c r="AE41" s="85"/>
      <c r="AF41" s="88">
        <v>22</v>
      </c>
      <c r="AG41" s="88">
        <v>21</v>
      </c>
      <c r="AH41" s="88"/>
      <c r="AI41" s="88"/>
      <c r="AJ41" s="86">
        <v>40</v>
      </c>
      <c r="AK41" s="17">
        <v>40</v>
      </c>
      <c r="AL41" s="17">
        <v>17</v>
      </c>
      <c r="AM41" s="17">
        <v>20</v>
      </c>
      <c r="AN41" s="17">
        <v>46</v>
      </c>
      <c r="AO41" s="17">
        <v>85</v>
      </c>
      <c r="AP41" s="17">
        <v>9.89</v>
      </c>
      <c r="AQ41" s="17">
        <v>44</v>
      </c>
      <c r="AR41" s="24">
        <v>6.18</v>
      </c>
      <c r="AS41" s="24">
        <v>5.8</v>
      </c>
      <c r="AT41" s="24">
        <v>5.74</v>
      </c>
      <c r="AU41" s="24">
        <v>1298</v>
      </c>
      <c r="AV41" s="24">
        <v>190</v>
      </c>
      <c r="AW41" s="24">
        <v>6.83</v>
      </c>
      <c r="AX41" s="25" t="s">
        <v>132</v>
      </c>
      <c r="AY41" s="26" t="str">
        <f t="shared" si="5"/>
        <v>PASS</v>
      </c>
      <c r="AZ41" s="26" t="str">
        <f t="shared" si="6"/>
        <v>PASS</v>
      </c>
      <c r="BA41" s="27" t="str">
        <f t="shared" si="7"/>
        <v>PASS</v>
      </c>
      <c r="BB41" s="27" t="str">
        <f t="shared" si="8"/>
        <v>PASS</v>
      </c>
      <c r="BC41" s="8" t="str">
        <f t="shared" si="9"/>
        <v>PASS</v>
      </c>
      <c r="BD41" s="8" t="str">
        <f t="shared" si="10"/>
        <v>PASS</v>
      </c>
      <c r="BE41" s="28" t="str">
        <f t="shared" si="11"/>
        <v>YES</v>
      </c>
      <c r="BF41" s="29" t="str">
        <f t="shared" si="12"/>
        <v>FIRST</v>
      </c>
      <c r="BG41"/>
    </row>
    <row r="42" spans="1:59">
      <c r="A42" s="17">
        <v>39</v>
      </c>
      <c r="B42" s="17">
        <v>43315</v>
      </c>
      <c r="C42" s="17" t="s">
        <v>190</v>
      </c>
      <c r="D42" s="18" t="s">
        <v>191</v>
      </c>
      <c r="E42" s="17" t="s">
        <v>192</v>
      </c>
      <c r="F42" s="19" t="s">
        <v>785</v>
      </c>
      <c r="G42" s="17">
        <v>100</v>
      </c>
      <c r="H42" s="17">
        <v>90</v>
      </c>
      <c r="I42" s="17">
        <v>94</v>
      </c>
      <c r="J42" s="17">
        <v>95</v>
      </c>
      <c r="K42" s="17">
        <v>100</v>
      </c>
      <c r="L42" s="20"/>
      <c r="M42" s="17">
        <v>41</v>
      </c>
      <c r="N42" s="17">
        <v>40</v>
      </c>
      <c r="O42" s="17">
        <v>46</v>
      </c>
      <c r="P42" s="17">
        <v>44</v>
      </c>
      <c r="Q42" s="17">
        <v>45</v>
      </c>
      <c r="R42" s="17">
        <v>10</v>
      </c>
      <c r="S42" s="17">
        <v>22</v>
      </c>
      <c r="T42" s="21"/>
      <c r="U42" s="17">
        <f t="shared" si="0"/>
        <v>43315</v>
      </c>
      <c r="V42" s="17" t="str">
        <f t="shared" si="1"/>
        <v>B150058540</v>
      </c>
      <c r="W42" s="22" t="str">
        <f t="shared" si="2"/>
        <v>CHOUDAHRI KALPIT RAJESH</v>
      </c>
      <c r="X42" s="17" t="str">
        <f t="shared" si="3"/>
        <v>71924015J</v>
      </c>
      <c r="Y42" s="90" t="str">
        <f t="shared" si="4"/>
        <v>I2K18205158</v>
      </c>
      <c r="Z42" s="88">
        <v>88</v>
      </c>
      <c r="AA42" s="88">
        <v>96</v>
      </c>
      <c r="AB42" s="88">
        <v>97</v>
      </c>
      <c r="AC42" s="88"/>
      <c r="AD42" s="86">
        <v>100</v>
      </c>
      <c r="AE42" s="85"/>
      <c r="AF42" s="88">
        <v>23</v>
      </c>
      <c r="AG42" s="88">
        <v>23</v>
      </c>
      <c r="AH42" s="88"/>
      <c r="AI42" s="88"/>
      <c r="AJ42" s="86">
        <v>42</v>
      </c>
      <c r="AK42" s="17">
        <v>43</v>
      </c>
      <c r="AL42" s="17">
        <v>22</v>
      </c>
      <c r="AM42" s="17">
        <v>23</v>
      </c>
      <c r="AN42" s="17">
        <v>46</v>
      </c>
      <c r="AO42" s="17">
        <v>95</v>
      </c>
      <c r="AP42" s="17">
        <v>10</v>
      </c>
      <c r="AQ42" s="17">
        <v>44</v>
      </c>
      <c r="AR42" s="24"/>
      <c r="AS42" s="24">
        <v>8.8800000000000008</v>
      </c>
      <c r="AT42" s="24">
        <v>9.61</v>
      </c>
      <c r="AU42" s="24">
        <v>1326</v>
      </c>
      <c r="AV42" s="24">
        <v>140</v>
      </c>
      <c r="AW42" s="24">
        <v>9.4700000000000006</v>
      </c>
      <c r="AX42" s="25" t="s">
        <v>77</v>
      </c>
      <c r="AY42" s="26" t="str">
        <f t="shared" si="5"/>
        <v>PASS</v>
      </c>
      <c r="AZ42" s="26" t="str">
        <f t="shared" si="6"/>
        <v>PASS</v>
      </c>
      <c r="BA42" s="27" t="str">
        <f t="shared" si="7"/>
        <v>PASS</v>
      </c>
      <c r="BB42" s="27" t="str">
        <f t="shared" si="8"/>
        <v>PASS</v>
      </c>
      <c r="BC42" s="8" t="str">
        <f t="shared" si="9"/>
        <v>PASS</v>
      </c>
      <c r="BD42" s="8" t="str">
        <f t="shared" si="10"/>
        <v>PASS</v>
      </c>
      <c r="BE42" s="28" t="str">
        <f t="shared" si="11"/>
        <v>YES</v>
      </c>
      <c r="BF42" s="29" t="str">
        <f t="shared" si="12"/>
        <v>DIST</v>
      </c>
      <c r="BG42"/>
    </row>
    <row r="43" spans="1:59">
      <c r="A43" s="17">
        <v>40</v>
      </c>
      <c r="B43" s="17">
        <v>43112</v>
      </c>
      <c r="C43" s="17" t="s">
        <v>193</v>
      </c>
      <c r="D43" s="18" t="s">
        <v>194</v>
      </c>
      <c r="E43" s="17" t="s">
        <v>195</v>
      </c>
      <c r="F43" s="19" t="s">
        <v>786</v>
      </c>
      <c r="G43" s="17">
        <v>85</v>
      </c>
      <c r="H43" s="17">
        <v>90</v>
      </c>
      <c r="I43" s="17">
        <v>88</v>
      </c>
      <c r="J43" s="17">
        <v>91</v>
      </c>
      <c r="K43" s="17">
        <v>100</v>
      </c>
      <c r="L43" s="20"/>
      <c r="M43" s="17">
        <v>45</v>
      </c>
      <c r="N43" s="17">
        <v>44</v>
      </c>
      <c r="O43" s="17">
        <v>44</v>
      </c>
      <c r="P43" s="17">
        <v>41</v>
      </c>
      <c r="Q43" s="17">
        <v>34</v>
      </c>
      <c r="R43" s="17">
        <v>9.82</v>
      </c>
      <c r="S43" s="17">
        <v>22</v>
      </c>
      <c r="T43" s="21"/>
      <c r="U43" s="17">
        <f t="shared" si="0"/>
        <v>43112</v>
      </c>
      <c r="V43" s="17" t="str">
        <f t="shared" si="1"/>
        <v>B150058541</v>
      </c>
      <c r="W43" s="22" t="str">
        <f t="shared" si="2"/>
        <v>CHOUGULE  PRIYADARSHANI SHASHIKANT</v>
      </c>
      <c r="X43" s="17" t="str">
        <f t="shared" si="3"/>
        <v>71828637F</v>
      </c>
      <c r="Y43" s="90" t="str">
        <f t="shared" si="4"/>
        <v>I2K17102240</v>
      </c>
      <c r="Z43" s="88">
        <v>74</v>
      </c>
      <c r="AA43" s="88">
        <v>98</v>
      </c>
      <c r="AB43" s="88">
        <v>100</v>
      </c>
      <c r="AC43" s="88"/>
      <c r="AD43" s="86">
        <v>100</v>
      </c>
      <c r="AE43" s="85"/>
      <c r="AF43" s="88">
        <v>22</v>
      </c>
      <c r="AG43" s="88">
        <v>22</v>
      </c>
      <c r="AH43" s="88"/>
      <c r="AI43" s="88"/>
      <c r="AJ43" s="86">
        <v>43</v>
      </c>
      <c r="AK43" s="17">
        <v>40</v>
      </c>
      <c r="AL43" s="17">
        <v>22</v>
      </c>
      <c r="AM43" s="17">
        <v>20</v>
      </c>
      <c r="AN43" s="17">
        <v>37</v>
      </c>
      <c r="AO43" s="17">
        <v>83</v>
      </c>
      <c r="AP43" s="17">
        <v>9.75</v>
      </c>
      <c r="AQ43" s="17">
        <v>44</v>
      </c>
      <c r="AR43" s="24">
        <v>7.08</v>
      </c>
      <c r="AS43" s="24">
        <v>7.12</v>
      </c>
      <c r="AT43" s="24">
        <v>7.07</v>
      </c>
      <c r="AU43" s="24">
        <v>1464</v>
      </c>
      <c r="AV43" s="24">
        <v>190</v>
      </c>
      <c r="AW43" s="24">
        <v>7.71</v>
      </c>
      <c r="AX43" s="25" t="s">
        <v>132</v>
      </c>
      <c r="AY43" s="26" t="str">
        <f t="shared" si="5"/>
        <v>PASS</v>
      </c>
      <c r="AZ43" s="26" t="str">
        <f t="shared" si="6"/>
        <v>PASS</v>
      </c>
      <c r="BA43" s="27" t="str">
        <f t="shared" si="7"/>
        <v>PASS</v>
      </c>
      <c r="BB43" s="27" t="str">
        <f t="shared" si="8"/>
        <v>PASS</v>
      </c>
      <c r="BC43" s="8" t="str">
        <f t="shared" si="9"/>
        <v>PASS</v>
      </c>
      <c r="BD43" s="8" t="str">
        <f t="shared" si="10"/>
        <v>PASS</v>
      </c>
      <c r="BE43" s="28" t="str">
        <f t="shared" si="11"/>
        <v>YES</v>
      </c>
      <c r="BF43" s="29" t="str">
        <f t="shared" si="12"/>
        <v>FIRST</v>
      </c>
      <c r="BG43"/>
    </row>
    <row r="44" spans="1:59">
      <c r="A44" s="17">
        <v>41</v>
      </c>
      <c r="B44" s="17">
        <v>43323</v>
      </c>
      <c r="C44" s="17" t="s">
        <v>196</v>
      </c>
      <c r="D44" s="18" t="s">
        <v>197</v>
      </c>
      <c r="E44" s="17" t="s">
        <v>198</v>
      </c>
      <c r="F44" s="19" t="s">
        <v>787</v>
      </c>
      <c r="G44" s="17">
        <v>97</v>
      </c>
      <c r="H44" s="17">
        <v>99</v>
      </c>
      <c r="I44" s="17">
        <v>86</v>
      </c>
      <c r="J44" s="17">
        <v>98</v>
      </c>
      <c r="K44" s="17">
        <v>98</v>
      </c>
      <c r="L44" s="20"/>
      <c r="M44" s="17">
        <v>41</v>
      </c>
      <c r="N44" s="17">
        <v>40</v>
      </c>
      <c r="O44" s="17">
        <v>43</v>
      </c>
      <c r="P44" s="17">
        <v>42</v>
      </c>
      <c r="Q44" s="17">
        <v>41</v>
      </c>
      <c r="R44" s="17">
        <v>10</v>
      </c>
      <c r="S44" s="17">
        <v>22</v>
      </c>
      <c r="T44" s="21"/>
      <c r="U44" s="17">
        <f t="shared" si="0"/>
        <v>43323</v>
      </c>
      <c r="V44" s="17" t="str">
        <f t="shared" si="1"/>
        <v>B150058542</v>
      </c>
      <c r="W44" s="22" t="str">
        <f t="shared" si="2"/>
        <v>CHOURAGADE DIWANSHU DILIP</v>
      </c>
      <c r="X44" s="17" t="str">
        <f t="shared" si="3"/>
        <v>71828640F</v>
      </c>
      <c r="Y44" s="90" t="str">
        <f t="shared" si="4"/>
        <v>I2K17102408</v>
      </c>
      <c r="Z44" s="88">
        <v>85</v>
      </c>
      <c r="AA44" s="88">
        <v>92</v>
      </c>
      <c r="AB44" s="88">
        <v>100</v>
      </c>
      <c r="AC44" s="88"/>
      <c r="AD44" s="86">
        <v>97</v>
      </c>
      <c r="AE44" s="85"/>
      <c r="AF44" s="88">
        <v>21</v>
      </c>
      <c r="AG44" s="88">
        <v>20</v>
      </c>
      <c r="AH44" s="88"/>
      <c r="AI44" s="88"/>
      <c r="AJ44" s="86">
        <v>41</v>
      </c>
      <c r="AK44" s="17">
        <v>41</v>
      </c>
      <c r="AL44" s="17">
        <v>22</v>
      </c>
      <c r="AM44" s="17">
        <v>23</v>
      </c>
      <c r="AN44" s="17">
        <v>41</v>
      </c>
      <c r="AO44" s="17">
        <v>85</v>
      </c>
      <c r="AP44" s="17">
        <v>10</v>
      </c>
      <c r="AQ44" s="17">
        <v>44</v>
      </c>
      <c r="AR44" s="24">
        <v>8.48</v>
      </c>
      <c r="AS44" s="24">
        <v>8</v>
      </c>
      <c r="AT44" s="24">
        <v>8.2200000000000006</v>
      </c>
      <c r="AU44" s="24">
        <v>1642</v>
      </c>
      <c r="AV44" s="24">
        <v>190</v>
      </c>
      <c r="AW44" s="24">
        <v>8.64</v>
      </c>
      <c r="AX44" s="25" t="s">
        <v>77</v>
      </c>
      <c r="AY44" s="26" t="str">
        <f t="shared" si="5"/>
        <v>PASS</v>
      </c>
      <c r="AZ44" s="26" t="str">
        <f t="shared" si="6"/>
        <v>PASS</v>
      </c>
      <c r="BA44" s="27" t="str">
        <f t="shared" si="7"/>
        <v>PASS</v>
      </c>
      <c r="BB44" s="27" t="str">
        <f t="shared" si="8"/>
        <v>PASS</v>
      </c>
      <c r="BC44" s="8" t="str">
        <f t="shared" si="9"/>
        <v>PASS</v>
      </c>
      <c r="BD44" s="8" t="str">
        <f t="shared" si="10"/>
        <v>PASS</v>
      </c>
      <c r="BE44" s="28" t="str">
        <f t="shared" si="11"/>
        <v>YES</v>
      </c>
      <c r="BF44" s="29" t="str">
        <f t="shared" si="12"/>
        <v>DIST</v>
      </c>
      <c r="BG44"/>
    </row>
    <row r="45" spans="1:59">
      <c r="A45" s="17">
        <v>42</v>
      </c>
      <c r="B45" s="17">
        <v>43316</v>
      </c>
      <c r="C45" s="17" t="s">
        <v>199</v>
      </c>
      <c r="D45" s="18" t="s">
        <v>200</v>
      </c>
      <c r="E45" s="17" t="s">
        <v>201</v>
      </c>
      <c r="F45" s="19" t="s">
        <v>788</v>
      </c>
      <c r="G45" s="17">
        <v>92</v>
      </c>
      <c r="H45" s="17">
        <v>69</v>
      </c>
      <c r="I45" s="17">
        <v>78</v>
      </c>
      <c r="J45" s="17">
        <v>82</v>
      </c>
      <c r="K45" s="17">
        <v>87</v>
      </c>
      <c r="L45" s="20"/>
      <c r="M45" s="17">
        <v>40</v>
      </c>
      <c r="N45" s="17">
        <v>38</v>
      </c>
      <c r="O45" s="17">
        <v>40</v>
      </c>
      <c r="P45" s="17">
        <v>39</v>
      </c>
      <c r="Q45" s="17">
        <v>40</v>
      </c>
      <c r="R45" s="17">
        <v>9.41</v>
      </c>
      <c r="S45" s="17">
        <v>22</v>
      </c>
      <c r="T45" s="21"/>
      <c r="U45" s="17">
        <f t="shared" si="0"/>
        <v>43316</v>
      </c>
      <c r="V45" s="17" t="str">
        <f t="shared" si="1"/>
        <v>B150058543</v>
      </c>
      <c r="W45" s="22" t="str">
        <f t="shared" si="2"/>
        <v>DARADE POOJA BHARAT</v>
      </c>
      <c r="X45" s="17" t="str">
        <f t="shared" si="3"/>
        <v>71700805D</v>
      </c>
      <c r="Y45" s="90" t="str">
        <f t="shared" si="4"/>
        <v>I2K16102093</v>
      </c>
      <c r="Z45" s="88">
        <v>72</v>
      </c>
      <c r="AA45" s="88">
        <v>89</v>
      </c>
      <c r="AB45" s="88">
        <v>97</v>
      </c>
      <c r="AC45" s="88"/>
      <c r="AD45" s="86">
        <v>89</v>
      </c>
      <c r="AE45" s="85"/>
      <c r="AF45" s="88">
        <v>22</v>
      </c>
      <c r="AG45" s="88">
        <v>21</v>
      </c>
      <c r="AH45" s="88"/>
      <c r="AI45" s="88"/>
      <c r="AJ45" s="86">
        <v>40</v>
      </c>
      <c r="AK45" s="17">
        <v>38</v>
      </c>
      <c r="AL45" s="17">
        <v>21</v>
      </c>
      <c r="AM45" s="17">
        <v>21</v>
      </c>
      <c r="AN45" s="17">
        <v>46</v>
      </c>
      <c r="AO45" s="17">
        <v>95</v>
      </c>
      <c r="AP45" s="17">
        <v>9.61</v>
      </c>
      <c r="AQ45" s="17">
        <v>44</v>
      </c>
      <c r="AR45" s="24">
        <v>6.06</v>
      </c>
      <c r="AS45" s="24">
        <v>4.96</v>
      </c>
      <c r="AT45" s="24">
        <v>7.41</v>
      </c>
      <c r="AU45" s="24">
        <v>1315</v>
      </c>
      <c r="AV45" s="24">
        <v>190</v>
      </c>
      <c r="AW45" s="24">
        <v>6.92</v>
      </c>
      <c r="AX45" s="25" t="s">
        <v>132</v>
      </c>
      <c r="AY45" s="26" t="str">
        <f t="shared" si="5"/>
        <v>PASS</v>
      </c>
      <c r="AZ45" s="26" t="str">
        <f t="shared" si="6"/>
        <v>PASS</v>
      </c>
      <c r="BA45" s="27" t="str">
        <f t="shared" si="7"/>
        <v>PASS</v>
      </c>
      <c r="BB45" s="27" t="str">
        <f t="shared" si="8"/>
        <v>PASS</v>
      </c>
      <c r="BC45" s="8" t="str">
        <f t="shared" si="9"/>
        <v>PASS</v>
      </c>
      <c r="BD45" s="8" t="str">
        <f t="shared" si="10"/>
        <v>PASS</v>
      </c>
      <c r="BE45" s="28" t="str">
        <f t="shared" si="11"/>
        <v>YES</v>
      </c>
      <c r="BF45" s="29" t="str">
        <f t="shared" si="12"/>
        <v>FIRST</v>
      </c>
      <c r="BG45"/>
    </row>
    <row r="46" spans="1:59">
      <c r="A46" s="17">
        <v>43</v>
      </c>
      <c r="B46" s="17">
        <v>43211</v>
      </c>
      <c r="C46" s="17" t="s">
        <v>202</v>
      </c>
      <c r="D46" s="18" t="s">
        <v>203</v>
      </c>
      <c r="E46" s="17" t="s">
        <v>204</v>
      </c>
      <c r="F46" s="19" t="s">
        <v>789</v>
      </c>
      <c r="G46" s="17">
        <v>97</v>
      </c>
      <c r="H46" s="17">
        <v>96</v>
      </c>
      <c r="I46" s="17">
        <v>90</v>
      </c>
      <c r="J46" s="17">
        <v>97</v>
      </c>
      <c r="K46" s="17">
        <v>100</v>
      </c>
      <c r="L46" s="20"/>
      <c r="M46" s="17">
        <v>45</v>
      </c>
      <c r="N46" s="17">
        <v>44</v>
      </c>
      <c r="O46" s="17">
        <v>44</v>
      </c>
      <c r="P46" s="17">
        <v>44</v>
      </c>
      <c r="Q46" s="17">
        <v>44</v>
      </c>
      <c r="R46" s="17">
        <v>10</v>
      </c>
      <c r="S46" s="17">
        <v>22</v>
      </c>
      <c r="T46" s="21"/>
      <c r="U46" s="17">
        <f t="shared" si="0"/>
        <v>43211</v>
      </c>
      <c r="V46" s="17" t="str">
        <f t="shared" si="1"/>
        <v>B150058544</v>
      </c>
      <c r="W46" s="22" t="str">
        <f t="shared" si="2"/>
        <v>DARAK SHUBHAM KAMALKISHORE</v>
      </c>
      <c r="X46" s="17" t="str">
        <f t="shared" si="3"/>
        <v>71828649K</v>
      </c>
      <c r="Y46" s="90" t="str">
        <f t="shared" si="4"/>
        <v>I2K17102378</v>
      </c>
      <c r="Z46" s="88">
        <v>94</v>
      </c>
      <c r="AA46" s="88">
        <v>93</v>
      </c>
      <c r="AB46" s="88">
        <v>100</v>
      </c>
      <c r="AC46" s="88"/>
      <c r="AD46" s="86">
        <v>100</v>
      </c>
      <c r="AE46" s="85"/>
      <c r="AF46" s="88">
        <v>23</v>
      </c>
      <c r="AG46" s="88">
        <v>23</v>
      </c>
      <c r="AH46" s="88"/>
      <c r="AI46" s="88"/>
      <c r="AJ46" s="86">
        <v>45</v>
      </c>
      <c r="AK46" s="17">
        <v>41</v>
      </c>
      <c r="AL46" s="17">
        <v>21</v>
      </c>
      <c r="AM46" s="17">
        <v>22</v>
      </c>
      <c r="AN46" s="17">
        <v>46</v>
      </c>
      <c r="AO46" s="17">
        <v>95</v>
      </c>
      <c r="AP46" s="17">
        <v>10</v>
      </c>
      <c r="AQ46" s="17">
        <v>44</v>
      </c>
      <c r="AR46" s="24">
        <v>8.3800000000000008</v>
      </c>
      <c r="AS46" s="24">
        <v>9.02</v>
      </c>
      <c r="AT46" s="24">
        <v>9.26</v>
      </c>
      <c r="AU46" s="24">
        <v>1736</v>
      </c>
      <c r="AV46" s="24">
        <v>190</v>
      </c>
      <c r="AW46" s="24">
        <v>9.14</v>
      </c>
      <c r="AX46" s="25" t="s">
        <v>77</v>
      </c>
      <c r="AY46" s="26" t="str">
        <f t="shared" si="5"/>
        <v>PASS</v>
      </c>
      <c r="AZ46" s="26" t="str">
        <f t="shared" si="6"/>
        <v>PASS</v>
      </c>
      <c r="BA46" s="27" t="str">
        <f t="shared" si="7"/>
        <v>PASS</v>
      </c>
      <c r="BB46" s="27" t="str">
        <f t="shared" si="8"/>
        <v>PASS</v>
      </c>
      <c r="BC46" s="8" t="str">
        <f t="shared" si="9"/>
        <v>PASS</v>
      </c>
      <c r="BD46" s="8" t="str">
        <f t="shared" si="10"/>
        <v>PASS</v>
      </c>
      <c r="BE46" s="28" t="str">
        <f t="shared" si="11"/>
        <v>YES</v>
      </c>
      <c r="BF46" s="29" t="str">
        <f t="shared" si="12"/>
        <v>DIST</v>
      </c>
      <c r="BG46"/>
    </row>
    <row r="47" spans="1:59">
      <c r="A47" s="17">
        <v>44</v>
      </c>
      <c r="B47" s="17">
        <v>43317</v>
      </c>
      <c r="C47" s="17" t="s">
        <v>205</v>
      </c>
      <c r="D47" s="18" t="s">
        <v>206</v>
      </c>
      <c r="E47" s="17" t="s">
        <v>207</v>
      </c>
      <c r="F47" s="19" t="s">
        <v>790</v>
      </c>
      <c r="G47" s="17">
        <v>100</v>
      </c>
      <c r="H47" s="17">
        <v>100</v>
      </c>
      <c r="I47" s="17">
        <v>98</v>
      </c>
      <c r="J47" s="17">
        <v>98</v>
      </c>
      <c r="K47" s="17">
        <v>100</v>
      </c>
      <c r="L47" s="20"/>
      <c r="M47" s="17">
        <v>45</v>
      </c>
      <c r="N47" s="17">
        <v>44</v>
      </c>
      <c r="O47" s="17">
        <v>46</v>
      </c>
      <c r="P47" s="17">
        <v>45</v>
      </c>
      <c r="Q47" s="17">
        <v>48</v>
      </c>
      <c r="R47" s="17">
        <v>10</v>
      </c>
      <c r="S47" s="17">
        <v>22</v>
      </c>
      <c r="T47" s="21"/>
      <c r="U47" s="17">
        <f t="shared" si="0"/>
        <v>43317</v>
      </c>
      <c r="V47" s="17" t="str">
        <f t="shared" si="1"/>
        <v>B150058545</v>
      </c>
      <c r="W47" s="22" t="str">
        <f t="shared" si="2"/>
        <v>DARAK VIVEK VIMALKISHORE</v>
      </c>
      <c r="X47" s="17" t="str">
        <f t="shared" si="3"/>
        <v>71828650C</v>
      </c>
      <c r="Y47" s="90" t="str">
        <f t="shared" si="4"/>
        <v>I2K17102376</v>
      </c>
      <c r="Z47" s="88">
        <v>90</v>
      </c>
      <c r="AA47" s="88">
        <v>100</v>
      </c>
      <c r="AB47" s="88">
        <v>100</v>
      </c>
      <c r="AC47" s="88"/>
      <c r="AD47" s="86">
        <v>100</v>
      </c>
      <c r="AE47" s="85"/>
      <c r="AF47" s="88">
        <v>23</v>
      </c>
      <c r="AG47" s="88">
        <v>23</v>
      </c>
      <c r="AH47" s="88"/>
      <c r="AI47" s="88"/>
      <c r="AJ47" s="86">
        <v>44</v>
      </c>
      <c r="AK47" s="17">
        <v>44</v>
      </c>
      <c r="AL47" s="17">
        <v>23</v>
      </c>
      <c r="AM47" s="17">
        <v>24</v>
      </c>
      <c r="AN47" s="17">
        <v>47</v>
      </c>
      <c r="AO47" s="17">
        <v>97</v>
      </c>
      <c r="AP47" s="17">
        <v>10</v>
      </c>
      <c r="AQ47" s="17">
        <v>44</v>
      </c>
      <c r="AR47" s="24">
        <v>9.52</v>
      </c>
      <c r="AS47" s="24">
        <v>9.24</v>
      </c>
      <c r="AT47" s="24">
        <v>9.5</v>
      </c>
      <c r="AU47" s="24">
        <v>1815</v>
      </c>
      <c r="AV47" s="24">
        <v>190</v>
      </c>
      <c r="AW47" s="24">
        <v>9.5500000000000007</v>
      </c>
      <c r="AX47" s="25" t="s">
        <v>77</v>
      </c>
      <c r="AY47" s="26" t="str">
        <f t="shared" si="5"/>
        <v>PASS</v>
      </c>
      <c r="AZ47" s="26" t="str">
        <f t="shared" si="6"/>
        <v>PASS</v>
      </c>
      <c r="BA47" s="27" t="str">
        <f t="shared" si="7"/>
        <v>PASS</v>
      </c>
      <c r="BB47" s="27" t="str">
        <f t="shared" si="8"/>
        <v>PASS</v>
      </c>
      <c r="BC47" s="8" t="str">
        <f t="shared" si="9"/>
        <v>PASS</v>
      </c>
      <c r="BD47" s="8" t="str">
        <f t="shared" si="10"/>
        <v>PASS</v>
      </c>
      <c r="BE47" s="28" t="str">
        <f t="shared" si="11"/>
        <v>YES</v>
      </c>
      <c r="BF47" s="29" t="str">
        <f t="shared" si="12"/>
        <v>DIST</v>
      </c>
      <c r="BG47"/>
    </row>
    <row r="48" spans="1:59">
      <c r="A48" s="17">
        <v>45</v>
      </c>
      <c r="B48" s="17">
        <v>43318</v>
      </c>
      <c r="C48" s="17" t="s">
        <v>208</v>
      </c>
      <c r="D48" s="18" t="s">
        <v>209</v>
      </c>
      <c r="E48" s="17" t="s">
        <v>210</v>
      </c>
      <c r="F48" s="19" t="s">
        <v>791</v>
      </c>
      <c r="G48" s="17">
        <v>95</v>
      </c>
      <c r="H48" s="17">
        <v>83</v>
      </c>
      <c r="I48" s="17">
        <v>86</v>
      </c>
      <c r="J48" s="17">
        <v>83</v>
      </c>
      <c r="K48" s="17">
        <v>100</v>
      </c>
      <c r="L48" s="20"/>
      <c r="M48" s="17">
        <v>42</v>
      </c>
      <c r="N48" s="17">
        <v>41</v>
      </c>
      <c r="O48" s="17">
        <v>44</v>
      </c>
      <c r="P48" s="17">
        <v>44</v>
      </c>
      <c r="Q48" s="17">
        <v>45</v>
      </c>
      <c r="R48" s="17">
        <v>10</v>
      </c>
      <c r="S48" s="17">
        <v>22</v>
      </c>
      <c r="T48" s="21"/>
      <c r="U48" s="17">
        <f t="shared" si="0"/>
        <v>43318</v>
      </c>
      <c r="V48" s="17" t="str">
        <f t="shared" si="1"/>
        <v>B150058546</v>
      </c>
      <c r="W48" s="22" t="str">
        <f t="shared" si="2"/>
        <v>DESHMUKH DHANANJAY DILIPRAO</v>
      </c>
      <c r="X48" s="17" t="str">
        <f t="shared" si="3"/>
        <v>71924016G</v>
      </c>
      <c r="Y48" s="90" t="str">
        <f t="shared" si="4"/>
        <v>I2K18205129</v>
      </c>
      <c r="Z48" s="88">
        <v>90</v>
      </c>
      <c r="AA48" s="88">
        <v>94</v>
      </c>
      <c r="AB48" s="88">
        <v>96</v>
      </c>
      <c r="AC48" s="88"/>
      <c r="AD48" s="86">
        <v>100</v>
      </c>
      <c r="AE48" s="85"/>
      <c r="AF48" s="88">
        <v>21</v>
      </c>
      <c r="AG48" s="88">
        <v>20</v>
      </c>
      <c r="AH48" s="88"/>
      <c r="AI48" s="88"/>
      <c r="AJ48" s="86">
        <v>41</v>
      </c>
      <c r="AK48" s="17">
        <v>40</v>
      </c>
      <c r="AL48" s="17">
        <v>22</v>
      </c>
      <c r="AM48" s="17">
        <v>22</v>
      </c>
      <c r="AN48" s="17">
        <v>49</v>
      </c>
      <c r="AO48" s="17">
        <v>95</v>
      </c>
      <c r="AP48" s="17">
        <v>10</v>
      </c>
      <c r="AQ48" s="17">
        <v>44</v>
      </c>
      <c r="AR48" s="24"/>
      <c r="AS48" s="24">
        <v>6.46</v>
      </c>
      <c r="AT48" s="24">
        <v>7.57</v>
      </c>
      <c r="AU48" s="24">
        <v>1111</v>
      </c>
      <c r="AV48" s="24">
        <v>140</v>
      </c>
      <c r="AW48" s="24">
        <v>7.94</v>
      </c>
      <c r="AX48" s="25" t="s">
        <v>77</v>
      </c>
      <c r="AY48" s="26" t="str">
        <f t="shared" si="5"/>
        <v>PASS</v>
      </c>
      <c r="AZ48" s="26" t="str">
        <f t="shared" si="6"/>
        <v>PASS</v>
      </c>
      <c r="BA48" s="27" t="str">
        <f t="shared" si="7"/>
        <v>PASS</v>
      </c>
      <c r="BB48" s="27" t="str">
        <f t="shared" si="8"/>
        <v>PASS</v>
      </c>
      <c r="BC48" s="8" t="str">
        <f t="shared" si="9"/>
        <v>PASS</v>
      </c>
      <c r="BD48" s="8" t="str">
        <f t="shared" si="10"/>
        <v>PASS</v>
      </c>
      <c r="BE48" s="28" t="str">
        <f t="shared" si="11"/>
        <v>YES</v>
      </c>
      <c r="BF48" s="29" t="str">
        <f t="shared" si="12"/>
        <v>DIST</v>
      </c>
      <c r="BG48"/>
    </row>
    <row r="49" spans="1:59">
      <c r="A49" s="17">
        <v>46</v>
      </c>
      <c r="B49" s="17">
        <v>43113</v>
      </c>
      <c r="C49" s="17" t="s">
        <v>211</v>
      </c>
      <c r="D49" s="18" t="s">
        <v>212</v>
      </c>
      <c r="E49" s="17" t="s">
        <v>213</v>
      </c>
      <c r="F49" s="19" t="s">
        <v>792</v>
      </c>
      <c r="G49" s="17">
        <v>97</v>
      </c>
      <c r="H49" s="17">
        <v>93</v>
      </c>
      <c r="I49" s="17">
        <v>94</v>
      </c>
      <c r="J49" s="17">
        <v>98</v>
      </c>
      <c r="K49" s="17">
        <v>100</v>
      </c>
      <c r="L49" s="20"/>
      <c r="M49" s="17">
        <v>46</v>
      </c>
      <c r="N49" s="17">
        <v>45</v>
      </c>
      <c r="O49" s="17">
        <v>44</v>
      </c>
      <c r="P49" s="17">
        <v>41</v>
      </c>
      <c r="Q49" s="17">
        <v>45</v>
      </c>
      <c r="R49" s="17">
        <v>10</v>
      </c>
      <c r="S49" s="17">
        <v>22</v>
      </c>
      <c r="T49" s="21"/>
      <c r="U49" s="17">
        <f t="shared" si="0"/>
        <v>43113</v>
      </c>
      <c r="V49" s="17" t="str">
        <f t="shared" si="1"/>
        <v>B150058547</v>
      </c>
      <c r="W49" s="22" t="str">
        <f t="shared" si="2"/>
        <v>DESHPANDE MANSI HEMANT</v>
      </c>
      <c r="X49" s="17" t="str">
        <f t="shared" si="3"/>
        <v>71828663E</v>
      </c>
      <c r="Y49" s="90" t="str">
        <f t="shared" si="4"/>
        <v>I2K17102329</v>
      </c>
      <c r="Z49" s="88">
        <v>97</v>
      </c>
      <c r="AA49" s="88">
        <v>95</v>
      </c>
      <c r="AB49" s="88">
        <v>100</v>
      </c>
      <c r="AC49" s="88"/>
      <c r="AD49" s="86">
        <v>100</v>
      </c>
      <c r="AE49" s="85"/>
      <c r="AF49" s="88">
        <v>24</v>
      </c>
      <c r="AG49" s="88">
        <v>24</v>
      </c>
      <c r="AH49" s="88"/>
      <c r="AI49" s="88"/>
      <c r="AJ49" s="86">
        <v>45</v>
      </c>
      <c r="AK49" s="17">
        <v>45</v>
      </c>
      <c r="AL49" s="17">
        <v>22</v>
      </c>
      <c r="AM49" s="17">
        <v>22</v>
      </c>
      <c r="AN49" s="17">
        <v>46</v>
      </c>
      <c r="AO49" s="17">
        <v>95</v>
      </c>
      <c r="AP49" s="17">
        <v>10</v>
      </c>
      <c r="AQ49" s="17">
        <v>44</v>
      </c>
      <c r="AR49" s="24">
        <v>6.84</v>
      </c>
      <c r="AS49" s="24">
        <v>7.02</v>
      </c>
      <c r="AT49" s="24">
        <v>8.17</v>
      </c>
      <c r="AU49" s="24">
        <v>1509</v>
      </c>
      <c r="AV49" s="24">
        <v>190</v>
      </c>
      <c r="AW49" s="24">
        <v>7.94</v>
      </c>
      <c r="AX49" s="25" t="s">
        <v>77</v>
      </c>
      <c r="AY49" s="26" t="str">
        <f t="shared" si="5"/>
        <v>PASS</v>
      </c>
      <c r="AZ49" s="26" t="str">
        <f t="shared" si="6"/>
        <v>PASS</v>
      </c>
      <c r="BA49" s="27" t="str">
        <f t="shared" si="7"/>
        <v>PASS</v>
      </c>
      <c r="BB49" s="27" t="str">
        <f t="shared" si="8"/>
        <v>PASS</v>
      </c>
      <c r="BC49" s="8" t="str">
        <f t="shared" si="9"/>
        <v>PASS</v>
      </c>
      <c r="BD49" s="8" t="str">
        <f t="shared" si="10"/>
        <v>PASS</v>
      </c>
      <c r="BE49" s="28" t="str">
        <f t="shared" si="11"/>
        <v>YES</v>
      </c>
      <c r="BF49" s="29" t="str">
        <f t="shared" si="12"/>
        <v>DIST</v>
      </c>
      <c r="BG49"/>
    </row>
    <row r="50" spans="1:59">
      <c r="A50" s="17">
        <v>47</v>
      </c>
      <c r="B50" s="17">
        <v>43212</v>
      </c>
      <c r="C50" s="17" t="s">
        <v>214</v>
      </c>
      <c r="D50" s="18" t="s">
        <v>215</v>
      </c>
      <c r="E50" s="17" t="s">
        <v>216</v>
      </c>
      <c r="F50" s="19" t="s">
        <v>793</v>
      </c>
      <c r="G50" s="17">
        <v>99</v>
      </c>
      <c r="H50" s="17">
        <v>96</v>
      </c>
      <c r="I50" s="17">
        <v>99</v>
      </c>
      <c r="J50" s="17">
        <v>98</v>
      </c>
      <c r="K50" s="17">
        <v>96</v>
      </c>
      <c r="L50" s="20"/>
      <c r="M50" s="17">
        <v>44</v>
      </c>
      <c r="N50" s="17">
        <v>43</v>
      </c>
      <c r="O50" s="17">
        <v>46</v>
      </c>
      <c r="P50" s="17">
        <v>45</v>
      </c>
      <c r="Q50" s="17">
        <v>45</v>
      </c>
      <c r="R50" s="17">
        <v>10</v>
      </c>
      <c r="S50" s="17">
        <v>22</v>
      </c>
      <c r="T50" s="21"/>
      <c r="U50" s="17">
        <f t="shared" si="0"/>
        <v>43212</v>
      </c>
      <c r="V50" s="17" t="str">
        <f t="shared" si="1"/>
        <v>B150058548</v>
      </c>
      <c r="W50" s="22" t="str">
        <f t="shared" si="2"/>
        <v>DESHPANDE OMKAR UMESH</v>
      </c>
      <c r="X50" s="17" t="str">
        <f t="shared" si="3"/>
        <v>71828664C</v>
      </c>
      <c r="Y50" s="90" t="str">
        <f t="shared" si="4"/>
        <v>I2K17102383</v>
      </c>
      <c r="Z50" s="88">
        <v>97</v>
      </c>
      <c r="AA50" s="88">
        <v>100</v>
      </c>
      <c r="AB50" s="88">
        <v>100</v>
      </c>
      <c r="AC50" s="88"/>
      <c r="AD50" s="86">
        <v>100</v>
      </c>
      <c r="AE50" s="85"/>
      <c r="AF50" s="88">
        <v>23</v>
      </c>
      <c r="AG50" s="88">
        <v>23</v>
      </c>
      <c r="AH50" s="88"/>
      <c r="AI50" s="88"/>
      <c r="AJ50" s="86">
        <v>46</v>
      </c>
      <c r="AK50" s="17">
        <v>43</v>
      </c>
      <c r="AL50" s="17">
        <v>24</v>
      </c>
      <c r="AM50" s="17">
        <v>24</v>
      </c>
      <c r="AN50" s="17">
        <v>45</v>
      </c>
      <c r="AO50" s="17">
        <v>95</v>
      </c>
      <c r="AP50" s="17">
        <v>10</v>
      </c>
      <c r="AQ50" s="17">
        <v>44</v>
      </c>
      <c r="AR50" s="24">
        <v>9.8000000000000007</v>
      </c>
      <c r="AS50" s="24">
        <v>9.48</v>
      </c>
      <c r="AT50" s="24">
        <v>9.52</v>
      </c>
      <c r="AU50" s="24">
        <v>1842</v>
      </c>
      <c r="AV50" s="24">
        <v>190</v>
      </c>
      <c r="AW50" s="24">
        <v>9.69</v>
      </c>
      <c r="AX50" s="25" t="s">
        <v>77</v>
      </c>
      <c r="AY50" s="26" t="str">
        <f t="shared" si="5"/>
        <v>PASS</v>
      </c>
      <c r="AZ50" s="26" t="str">
        <f t="shared" si="6"/>
        <v>PASS</v>
      </c>
      <c r="BA50" s="27" t="str">
        <f t="shared" si="7"/>
        <v>PASS</v>
      </c>
      <c r="BB50" s="27" t="str">
        <f t="shared" si="8"/>
        <v>PASS</v>
      </c>
      <c r="BC50" s="8" t="str">
        <f t="shared" si="9"/>
        <v>PASS</v>
      </c>
      <c r="BD50" s="8" t="str">
        <f t="shared" si="10"/>
        <v>PASS</v>
      </c>
      <c r="BE50" s="28" t="str">
        <f t="shared" si="11"/>
        <v>YES</v>
      </c>
      <c r="BF50" s="29" t="str">
        <f t="shared" si="12"/>
        <v>DIST</v>
      </c>
      <c r="BG50"/>
    </row>
    <row r="51" spans="1:59">
      <c r="A51" s="17">
        <v>48</v>
      </c>
      <c r="B51" s="17">
        <v>43273</v>
      </c>
      <c r="C51" s="17" t="s">
        <v>217</v>
      </c>
      <c r="D51" s="18" t="s">
        <v>218</v>
      </c>
      <c r="E51" s="17" t="s">
        <v>219</v>
      </c>
      <c r="F51" s="19" t="s">
        <v>794</v>
      </c>
      <c r="G51" s="17">
        <v>100</v>
      </c>
      <c r="H51" s="17">
        <v>94</v>
      </c>
      <c r="I51" s="17">
        <v>81</v>
      </c>
      <c r="J51" s="17">
        <v>89</v>
      </c>
      <c r="K51" s="17">
        <v>97</v>
      </c>
      <c r="L51" s="20"/>
      <c r="M51" s="17">
        <v>40</v>
      </c>
      <c r="N51" s="17">
        <v>38</v>
      </c>
      <c r="O51" s="17">
        <v>30</v>
      </c>
      <c r="P51" s="17">
        <v>35</v>
      </c>
      <c r="Q51" s="17">
        <v>35</v>
      </c>
      <c r="R51" s="17">
        <v>9.73</v>
      </c>
      <c r="S51" s="17">
        <v>22</v>
      </c>
      <c r="T51" s="21"/>
      <c r="U51" s="17">
        <f t="shared" si="0"/>
        <v>43273</v>
      </c>
      <c r="V51" s="17" t="str">
        <f t="shared" si="1"/>
        <v>B150058549</v>
      </c>
      <c r="W51" s="22" t="str">
        <f t="shared" si="2"/>
        <v>DESHPANDE SHUBHAM VINAYAK</v>
      </c>
      <c r="X51" s="17" t="str">
        <f t="shared" si="3"/>
        <v>71828670H</v>
      </c>
      <c r="Y51" s="90" t="str">
        <f t="shared" si="4"/>
        <v>I2K17205122</v>
      </c>
      <c r="Z51" s="88">
        <v>86</v>
      </c>
      <c r="AA51" s="88">
        <v>86</v>
      </c>
      <c r="AB51" s="88">
        <v>100</v>
      </c>
      <c r="AC51" s="88"/>
      <c r="AD51" s="86">
        <v>100</v>
      </c>
      <c r="AE51" s="85"/>
      <c r="AF51" s="88">
        <v>22</v>
      </c>
      <c r="AG51" s="88">
        <v>21</v>
      </c>
      <c r="AH51" s="88"/>
      <c r="AI51" s="88"/>
      <c r="AJ51" s="86">
        <v>40</v>
      </c>
      <c r="AK51" s="17">
        <v>38</v>
      </c>
      <c r="AL51" s="17">
        <v>17</v>
      </c>
      <c r="AM51" s="17">
        <v>20</v>
      </c>
      <c r="AN51" s="17">
        <v>44</v>
      </c>
      <c r="AO51" s="17">
        <v>85</v>
      </c>
      <c r="AP51" s="17">
        <v>9.82</v>
      </c>
      <c r="AQ51" s="17">
        <v>44</v>
      </c>
      <c r="AR51" s="24"/>
      <c r="AS51" s="24">
        <v>6.74</v>
      </c>
      <c r="AT51" s="24">
        <v>6.8</v>
      </c>
      <c r="AU51" s="24">
        <v>1082</v>
      </c>
      <c r="AV51" s="24">
        <v>140</v>
      </c>
      <c r="AW51" s="24">
        <v>7.73</v>
      </c>
      <c r="AX51" s="25" t="s">
        <v>132</v>
      </c>
      <c r="AY51" s="26" t="str">
        <f t="shared" si="5"/>
        <v>PASS</v>
      </c>
      <c r="AZ51" s="26" t="str">
        <f t="shared" si="6"/>
        <v>PASS</v>
      </c>
      <c r="BA51" s="27" t="str">
        <f t="shared" si="7"/>
        <v>PASS</v>
      </c>
      <c r="BB51" s="27" t="str">
        <f t="shared" si="8"/>
        <v>PASS</v>
      </c>
      <c r="BC51" s="8" t="str">
        <f t="shared" si="9"/>
        <v>PASS</v>
      </c>
      <c r="BD51" s="8" t="str">
        <f t="shared" si="10"/>
        <v>PASS</v>
      </c>
      <c r="BE51" s="28" t="str">
        <f t="shared" si="11"/>
        <v>YES</v>
      </c>
      <c r="BF51" s="29" t="str">
        <f t="shared" si="12"/>
        <v>FIRST</v>
      </c>
      <c r="BG51"/>
    </row>
    <row r="52" spans="1:59">
      <c r="A52" s="17">
        <v>49</v>
      </c>
      <c r="B52" s="17">
        <v>43319</v>
      </c>
      <c r="C52" s="17" t="s">
        <v>220</v>
      </c>
      <c r="D52" s="18" t="s">
        <v>221</v>
      </c>
      <c r="E52" s="17" t="s">
        <v>222</v>
      </c>
      <c r="F52" s="19" t="s">
        <v>795</v>
      </c>
      <c r="G52" s="17">
        <v>99</v>
      </c>
      <c r="H52" s="17">
        <v>93</v>
      </c>
      <c r="I52" s="17">
        <v>89</v>
      </c>
      <c r="J52" s="17">
        <v>95</v>
      </c>
      <c r="K52" s="17">
        <v>97</v>
      </c>
      <c r="L52" s="20"/>
      <c r="M52" s="17">
        <v>43</v>
      </c>
      <c r="N52" s="17">
        <v>42</v>
      </c>
      <c r="O52" s="17">
        <v>43</v>
      </c>
      <c r="P52" s="17">
        <v>40</v>
      </c>
      <c r="Q52" s="17">
        <v>44</v>
      </c>
      <c r="R52" s="17">
        <v>10</v>
      </c>
      <c r="S52" s="17">
        <v>22</v>
      </c>
      <c r="T52" s="21"/>
      <c r="U52" s="17">
        <f t="shared" si="0"/>
        <v>43319</v>
      </c>
      <c r="V52" s="17" t="str">
        <f t="shared" si="1"/>
        <v>B150058550</v>
      </c>
      <c r="W52" s="22" t="str">
        <f t="shared" si="2"/>
        <v>DEVADKAR RUTUJA RAJARAM</v>
      </c>
      <c r="X52" s="17" t="str">
        <f t="shared" si="3"/>
        <v>71828672D</v>
      </c>
      <c r="Y52" s="90" t="str">
        <f t="shared" si="4"/>
        <v>I2K17102214</v>
      </c>
      <c r="Z52" s="88">
        <v>94</v>
      </c>
      <c r="AA52" s="88">
        <v>100</v>
      </c>
      <c r="AB52" s="88">
        <v>100</v>
      </c>
      <c r="AC52" s="88"/>
      <c r="AD52" s="86">
        <v>100</v>
      </c>
      <c r="AE52" s="85"/>
      <c r="AF52" s="88">
        <v>22</v>
      </c>
      <c r="AG52" s="88">
        <v>21</v>
      </c>
      <c r="AH52" s="88"/>
      <c r="AI52" s="88"/>
      <c r="AJ52" s="86">
        <v>41</v>
      </c>
      <c r="AK52" s="17">
        <v>41</v>
      </c>
      <c r="AL52" s="17">
        <v>22</v>
      </c>
      <c r="AM52" s="17">
        <v>21</v>
      </c>
      <c r="AN52" s="17">
        <v>45</v>
      </c>
      <c r="AO52" s="17">
        <v>95</v>
      </c>
      <c r="AP52" s="17">
        <v>10</v>
      </c>
      <c r="AQ52" s="17">
        <v>44</v>
      </c>
      <c r="AR52" s="24">
        <v>8.74</v>
      </c>
      <c r="AS52" s="24">
        <v>8.06</v>
      </c>
      <c r="AT52" s="24">
        <v>8.41</v>
      </c>
      <c r="AU52" s="24">
        <v>1667</v>
      </c>
      <c r="AV52" s="24">
        <v>190</v>
      </c>
      <c r="AW52" s="24">
        <v>8.77</v>
      </c>
      <c r="AX52" s="25" t="s">
        <v>77</v>
      </c>
      <c r="AY52" s="26" t="str">
        <f t="shared" si="5"/>
        <v>PASS</v>
      </c>
      <c r="AZ52" s="26" t="str">
        <f t="shared" si="6"/>
        <v>PASS</v>
      </c>
      <c r="BA52" s="27" t="str">
        <f t="shared" si="7"/>
        <v>PASS</v>
      </c>
      <c r="BB52" s="27" t="str">
        <f t="shared" si="8"/>
        <v>PASS</v>
      </c>
      <c r="BC52" s="8" t="str">
        <f t="shared" si="9"/>
        <v>PASS</v>
      </c>
      <c r="BD52" s="8" t="str">
        <f t="shared" si="10"/>
        <v>PASS</v>
      </c>
      <c r="BE52" s="28" t="str">
        <f t="shared" si="11"/>
        <v>YES</v>
      </c>
      <c r="BF52" s="29" t="str">
        <f t="shared" si="12"/>
        <v>DIST</v>
      </c>
      <c r="BG52"/>
    </row>
    <row r="53" spans="1:59">
      <c r="A53" s="17">
        <v>50</v>
      </c>
      <c r="B53" s="17">
        <v>43320</v>
      </c>
      <c r="C53" s="17" t="s">
        <v>223</v>
      </c>
      <c r="D53" s="18" t="s">
        <v>224</v>
      </c>
      <c r="E53" s="17" t="s">
        <v>225</v>
      </c>
      <c r="F53" s="19" t="s">
        <v>796</v>
      </c>
      <c r="G53" s="17">
        <v>100</v>
      </c>
      <c r="H53" s="17">
        <v>100</v>
      </c>
      <c r="I53" s="17">
        <v>95</v>
      </c>
      <c r="J53" s="17">
        <v>96</v>
      </c>
      <c r="K53" s="17">
        <v>99</v>
      </c>
      <c r="L53" s="20"/>
      <c r="M53" s="17">
        <v>46</v>
      </c>
      <c r="N53" s="17">
        <v>45</v>
      </c>
      <c r="O53" s="17">
        <v>45</v>
      </c>
      <c r="P53" s="17">
        <v>46</v>
      </c>
      <c r="Q53" s="17">
        <v>49</v>
      </c>
      <c r="R53" s="17">
        <v>10</v>
      </c>
      <c r="S53" s="17">
        <v>22</v>
      </c>
      <c r="T53" s="21"/>
      <c r="U53" s="17">
        <f t="shared" si="0"/>
        <v>43320</v>
      </c>
      <c r="V53" s="17" t="str">
        <f t="shared" si="1"/>
        <v>B150058551</v>
      </c>
      <c r="W53" s="22" t="str">
        <f t="shared" si="2"/>
        <v>DEVASHISH KRISHNA PRASAD</v>
      </c>
      <c r="X53" s="17" t="str">
        <f t="shared" si="3"/>
        <v>71924017E</v>
      </c>
      <c r="Y53" s="90" t="str">
        <f t="shared" si="4"/>
        <v>I2K18205146</v>
      </c>
      <c r="Z53" s="88">
        <v>88</v>
      </c>
      <c r="AA53" s="88">
        <v>97</v>
      </c>
      <c r="AB53" s="88">
        <v>100</v>
      </c>
      <c r="AC53" s="88"/>
      <c r="AD53" s="86">
        <v>100</v>
      </c>
      <c r="AE53" s="85"/>
      <c r="AF53" s="88">
        <v>22</v>
      </c>
      <c r="AG53" s="88">
        <v>21</v>
      </c>
      <c r="AH53" s="88"/>
      <c r="AI53" s="88"/>
      <c r="AJ53" s="86">
        <v>45</v>
      </c>
      <c r="AK53" s="17">
        <v>44</v>
      </c>
      <c r="AL53" s="17">
        <v>24</v>
      </c>
      <c r="AM53" s="17">
        <v>24</v>
      </c>
      <c r="AN53" s="17">
        <v>48</v>
      </c>
      <c r="AO53" s="17">
        <v>98</v>
      </c>
      <c r="AP53" s="17">
        <v>10</v>
      </c>
      <c r="AQ53" s="17">
        <v>44</v>
      </c>
      <c r="AR53" s="24"/>
      <c r="AS53" s="24">
        <v>9.34</v>
      </c>
      <c r="AT53" s="24">
        <v>9.4600000000000009</v>
      </c>
      <c r="AU53" s="24">
        <v>1342</v>
      </c>
      <c r="AV53" s="24">
        <v>140</v>
      </c>
      <c r="AW53" s="24">
        <v>9.59</v>
      </c>
      <c r="AX53" s="25" t="s">
        <v>77</v>
      </c>
      <c r="AY53" s="26" t="str">
        <f t="shared" si="5"/>
        <v>PASS</v>
      </c>
      <c r="AZ53" s="26" t="str">
        <f t="shared" si="6"/>
        <v>PASS</v>
      </c>
      <c r="BA53" s="27" t="str">
        <f t="shared" si="7"/>
        <v>PASS</v>
      </c>
      <c r="BB53" s="27" t="str">
        <f t="shared" si="8"/>
        <v>PASS</v>
      </c>
      <c r="BC53" s="8" t="str">
        <f t="shared" si="9"/>
        <v>PASS</v>
      </c>
      <c r="BD53" s="8" t="str">
        <f t="shared" si="10"/>
        <v>PASS</v>
      </c>
      <c r="BE53" s="28" t="str">
        <f t="shared" si="11"/>
        <v>YES</v>
      </c>
      <c r="BF53" s="29" t="str">
        <f t="shared" si="12"/>
        <v>DIST</v>
      </c>
      <c r="BG53"/>
    </row>
    <row r="54" spans="1:59">
      <c r="A54" s="17">
        <v>51</v>
      </c>
      <c r="B54" s="17">
        <v>43114</v>
      </c>
      <c r="C54" s="17" t="s">
        <v>226</v>
      </c>
      <c r="D54" s="18" t="s">
        <v>227</v>
      </c>
      <c r="E54" s="17" t="s">
        <v>228</v>
      </c>
      <c r="F54" s="19" t="s">
        <v>797</v>
      </c>
      <c r="G54" s="17">
        <v>100</v>
      </c>
      <c r="H54" s="17">
        <v>100</v>
      </c>
      <c r="I54" s="17">
        <v>90</v>
      </c>
      <c r="J54" s="17">
        <v>97</v>
      </c>
      <c r="K54" s="17">
        <v>100</v>
      </c>
      <c r="L54" s="20"/>
      <c r="M54" s="17">
        <v>46</v>
      </c>
      <c r="N54" s="17">
        <v>45</v>
      </c>
      <c r="O54" s="17">
        <v>43</v>
      </c>
      <c r="P54" s="17">
        <v>44</v>
      </c>
      <c r="Q54" s="17">
        <v>45</v>
      </c>
      <c r="R54" s="17">
        <v>10</v>
      </c>
      <c r="S54" s="17">
        <v>22</v>
      </c>
      <c r="T54" s="21"/>
      <c r="U54" s="17">
        <f t="shared" si="0"/>
        <v>43114</v>
      </c>
      <c r="V54" s="17" t="str">
        <f t="shared" si="1"/>
        <v>B150058552</v>
      </c>
      <c r="W54" s="22" t="str">
        <f t="shared" si="2"/>
        <v>DEVDATTA MADHAO PANDE</v>
      </c>
      <c r="X54" s="17" t="str">
        <f t="shared" si="3"/>
        <v>71828674L</v>
      </c>
      <c r="Y54" s="90" t="str">
        <f t="shared" si="4"/>
        <v>I2K17102401</v>
      </c>
      <c r="Z54" s="88">
        <v>89</v>
      </c>
      <c r="AA54" s="88">
        <v>99</v>
      </c>
      <c r="AB54" s="88">
        <v>100</v>
      </c>
      <c r="AC54" s="88"/>
      <c r="AD54" s="86">
        <v>100</v>
      </c>
      <c r="AE54" s="85"/>
      <c r="AF54" s="88">
        <v>24</v>
      </c>
      <c r="AG54" s="88">
        <v>24</v>
      </c>
      <c r="AH54" s="88"/>
      <c r="AI54" s="88"/>
      <c r="AJ54" s="86">
        <v>44</v>
      </c>
      <c r="AK54" s="17">
        <v>43</v>
      </c>
      <c r="AL54" s="17">
        <v>22</v>
      </c>
      <c r="AM54" s="17">
        <v>24</v>
      </c>
      <c r="AN54" s="17">
        <v>45</v>
      </c>
      <c r="AO54" s="17">
        <v>96</v>
      </c>
      <c r="AP54" s="17">
        <v>10</v>
      </c>
      <c r="AQ54" s="17">
        <v>44</v>
      </c>
      <c r="AR54" s="24">
        <v>9.14</v>
      </c>
      <c r="AS54" s="24">
        <v>8.68</v>
      </c>
      <c r="AT54" s="24">
        <v>9.02</v>
      </c>
      <c r="AU54" s="24">
        <v>1746</v>
      </c>
      <c r="AV54" s="24">
        <v>190</v>
      </c>
      <c r="AW54" s="24">
        <v>9.19</v>
      </c>
      <c r="AX54" s="25" t="s">
        <v>77</v>
      </c>
      <c r="AY54" s="26" t="str">
        <f t="shared" si="5"/>
        <v>PASS</v>
      </c>
      <c r="AZ54" s="26" t="str">
        <f t="shared" si="6"/>
        <v>PASS</v>
      </c>
      <c r="BA54" s="27" t="str">
        <f t="shared" si="7"/>
        <v>PASS</v>
      </c>
      <c r="BB54" s="27" t="str">
        <f t="shared" si="8"/>
        <v>PASS</v>
      </c>
      <c r="BC54" s="8" t="str">
        <f t="shared" si="9"/>
        <v>PASS</v>
      </c>
      <c r="BD54" s="8" t="str">
        <f t="shared" si="10"/>
        <v>PASS</v>
      </c>
      <c r="BE54" s="28" t="str">
        <f t="shared" si="11"/>
        <v>YES</v>
      </c>
      <c r="BF54" s="29" t="str">
        <f t="shared" si="12"/>
        <v>DIST</v>
      </c>
      <c r="BG54"/>
    </row>
    <row r="55" spans="1:59">
      <c r="A55" s="17">
        <v>52</v>
      </c>
      <c r="B55" s="17">
        <v>43321</v>
      </c>
      <c r="C55" s="17" t="s">
        <v>229</v>
      </c>
      <c r="D55" s="18" t="s">
        <v>230</v>
      </c>
      <c r="E55" s="17" t="s">
        <v>231</v>
      </c>
      <c r="F55" s="19" t="s">
        <v>798</v>
      </c>
      <c r="G55" s="17">
        <v>75</v>
      </c>
      <c r="H55" s="17">
        <v>84</v>
      </c>
      <c r="I55" s="17">
        <v>70</v>
      </c>
      <c r="J55" s="17">
        <v>90</v>
      </c>
      <c r="K55" s="17">
        <v>100</v>
      </c>
      <c r="L55" s="20"/>
      <c r="M55" s="17">
        <v>42</v>
      </c>
      <c r="N55" s="17">
        <v>41</v>
      </c>
      <c r="O55" s="17">
        <v>43</v>
      </c>
      <c r="P55" s="17">
        <v>43</v>
      </c>
      <c r="Q55" s="17">
        <v>48</v>
      </c>
      <c r="R55" s="17">
        <v>9.73</v>
      </c>
      <c r="S55" s="17">
        <v>22</v>
      </c>
      <c r="T55" s="21"/>
      <c r="U55" s="17">
        <f t="shared" si="0"/>
        <v>43321</v>
      </c>
      <c r="V55" s="17" t="str">
        <f t="shared" si="1"/>
        <v>B150058553</v>
      </c>
      <c r="W55" s="22" t="str">
        <f t="shared" si="2"/>
        <v>DHANGARE SHREYASH PRAKASH</v>
      </c>
      <c r="X55" s="17" t="str">
        <f t="shared" si="3"/>
        <v>71828682M</v>
      </c>
      <c r="Y55" s="90" t="str">
        <f t="shared" si="4"/>
        <v>I2K17102258</v>
      </c>
      <c r="Z55" s="88">
        <v>74</v>
      </c>
      <c r="AA55" s="88">
        <v>93</v>
      </c>
      <c r="AB55" s="89"/>
      <c r="AC55" s="88">
        <v>84</v>
      </c>
      <c r="AD55" s="86">
        <v>100</v>
      </c>
      <c r="AE55" s="85"/>
      <c r="AF55" s="89"/>
      <c r="AG55" s="89"/>
      <c r="AH55" s="88">
        <v>23</v>
      </c>
      <c r="AI55" s="88">
        <v>22</v>
      </c>
      <c r="AJ55" s="86">
        <v>42</v>
      </c>
      <c r="AK55" s="17">
        <v>43</v>
      </c>
      <c r="AL55" s="17">
        <v>23</v>
      </c>
      <c r="AM55" s="17">
        <v>24</v>
      </c>
      <c r="AN55" s="17">
        <v>47</v>
      </c>
      <c r="AO55" s="17">
        <v>97</v>
      </c>
      <c r="AP55" s="17">
        <v>9.8000000000000007</v>
      </c>
      <c r="AQ55" s="17">
        <v>44</v>
      </c>
      <c r="AR55" s="24">
        <v>8.5</v>
      </c>
      <c r="AS55" s="24">
        <v>7.8</v>
      </c>
      <c r="AT55" s="24">
        <v>7.93</v>
      </c>
      <c r="AU55" s="24">
        <v>1611</v>
      </c>
      <c r="AV55" s="24">
        <v>190</v>
      </c>
      <c r="AW55" s="24">
        <v>8.48</v>
      </c>
      <c r="AX55" s="25" t="s">
        <v>77</v>
      </c>
      <c r="AY55" s="26" t="str">
        <f t="shared" si="5"/>
        <v>PASS</v>
      </c>
      <c r="AZ55" s="26" t="str">
        <f t="shared" si="6"/>
        <v>PASS</v>
      </c>
      <c r="BA55" s="27" t="str">
        <f t="shared" si="7"/>
        <v>PASS</v>
      </c>
      <c r="BB55" s="27" t="str">
        <f t="shared" si="8"/>
        <v>PASS</v>
      </c>
      <c r="BC55" s="8" t="str">
        <f t="shared" si="9"/>
        <v>PASS</v>
      </c>
      <c r="BD55" s="8" t="str">
        <f t="shared" si="10"/>
        <v>PASS</v>
      </c>
      <c r="BE55" s="28" t="str">
        <f t="shared" si="11"/>
        <v>YES</v>
      </c>
      <c r="BF55" s="29" t="str">
        <f t="shared" si="12"/>
        <v>DIST</v>
      </c>
      <c r="BG55"/>
    </row>
    <row r="56" spans="1:59">
      <c r="A56" s="17">
        <v>53</v>
      </c>
      <c r="B56" s="17">
        <v>43322</v>
      </c>
      <c r="C56" s="17" t="s">
        <v>232</v>
      </c>
      <c r="D56" s="18" t="s">
        <v>233</v>
      </c>
      <c r="E56" s="17" t="s">
        <v>234</v>
      </c>
      <c r="F56" s="19" t="s">
        <v>799</v>
      </c>
      <c r="G56" s="17">
        <v>94</v>
      </c>
      <c r="H56" s="17">
        <v>71</v>
      </c>
      <c r="I56" s="17">
        <v>71</v>
      </c>
      <c r="J56" s="17">
        <v>91</v>
      </c>
      <c r="K56" s="17">
        <v>91</v>
      </c>
      <c r="L56" s="20"/>
      <c r="M56" s="17">
        <v>43</v>
      </c>
      <c r="N56" s="17">
        <v>42</v>
      </c>
      <c r="O56" s="17">
        <v>40</v>
      </c>
      <c r="P56" s="17">
        <v>43</v>
      </c>
      <c r="Q56" s="17">
        <v>44</v>
      </c>
      <c r="R56" s="17">
        <v>9.68</v>
      </c>
      <c r="S56" s="17">
        <v>22</v>
      </c>
      <c r="T56" s="21"/>
      <c r="U56" s="17">
        <f t="shared" si="0"/>
        <v>43322</v>
      </c>
      <c r="V56" s="17" t="str">
        <f t="shared" si="1"/>
        <v>B150058554</v>
      </c>
      <c r="W56" s="22" t="str">
        <f t="shared" si="2"/>
        <v>DHOKATE PRIYA SANJAY</v>
      </c>
      <c r="X56" s="17" t="str">
        <f t="shared" si="3"/>
        <v>71924018C</v>
      </c>
      <c r="Y56" s="90" t="str">
        <f t="shared" si="4"/>
        <v>I2K18205127</v>
      </c>
      <c r="Z56" s="88">
        <v>87</v>
      </c>
      <c r="AA56" s="88">
        <v>85</v>
      </c>
      <c r="AB56" s="88">
        <v>100</v>
      </c>
      <c r="AC56" s="88"/>
      <c r="AD56" s="86">
        <v>92</v>
      </c>
      <c r="AE56" s="85"/>
      <c r="AF56" s="88">
        <v>21</v>
      </c>
      <c r="AG56" s="88">
        <v>21</v>
      </c>
      <c r="AH56" s="89"/>
      <c r="AI56" s="89"/>
      <c r="AJ56" s="86">
        <v>43</v>
      </c>
      <c r="AK56" s="17">
        <v>40</v>
      </c>
      <c r="AL56" s="17">
        <v>21</v>
      </c>
      <c r="AM56" s="17">
        <v>22</v>
      </c>
      <c r="AN56" s="17">
        <v>47</v>
      </c>
      <c r="AO56" s="17">
        <v>93</v>
      </c>
      <c r="AP56" s="17">
        <v>9.84</v>
      </c>
      <c r="AQ56" s="17">
        <v>44</v>
      </c>
      <c r="AR56" s="24"/>
      <c r="AS56" s="24">
        <v>7.22</v>
      </c>
      <c r="AT56" s="24">
        <v>8.7200000000000006</v>
      </c>
      <c r="AU56" s="24">
        <v>1195</v>
      </c>
      <c r="AV56" s="24">
        <v>140</v>
      </c>
      <c r="AW56" s="24">
        <v>8.5399999999999991</v>
      </c>
      <c r="AX56" s="25" t="s">
        <v>77</v>
      </c>
      <c r="AY56" s="26" t="str">
        <f t="shared" si="5"/>
        <v>PASS</v>
      </c>
      <c r="AZ56" s="26" t="str">
        <f t="shared" si="6"/>
        <v>PASS</v>
      </c>
      <c r="BA56" s="27" t="str">
        <f t="shared" si="7"/>
        <v>PASS</v>
      </c>
      <c r="BB56" s="27" t="str">
        <f t="shared" si="8"/>
        <v>PASS</v>
      </c>
      <c r="BC56" s="8" t="str">
        <f t="shared" si="9"/>
        <v>PASS</v>
      </c>
      <c r="BD56" s="8" t="str">
        <f t="shared" si="10"/>
        <v>PASS</v>
      </c>
      <c r="BE56" s="28" t="str">
        <f t="shared" si="11"/>
        <v>YES</v>
      </c>
      <c r="BF56" s="29" t="str">
        <f t="shared" si="12"/>
        <v>DIST</v>
      </c>
      <c r="BG56"/>
    </row>
    <row r="57" spans="1:59">
      <c r="A57" s="17">
        <v>54</v>
      </c>
      <c r="B57" s="17">
        <v>43304</v>
      </c>
      <c r="C57" s="17" t="s">
        <v>235</v>
      </c>
      <c r="D57" s="18" t="s">
        <v>236</v>
      </c>
      <c r="E57" s="17" t="s">
        <v>237</v>
      </c>
      <c r="F57" s="19" t="s">
        <v>800</v>
      </c>
      <c r="G57" s="17">
        <v>97</v>
      </c>
      <c r="H57" s="17">
        <v>100</v>
      </c>
      <c r="I57" s="17">
        <v>100</v>
      </c>
      <c r="J57" s="17">
        <v>98</v>
      </c>
      <c r="K57" s="17">
        <v>100</v>
      </c>
      <c r="L57" s="20"/>
      <c r="M57" s="17">
        <v>46</v>
      </c>
      <c r="N57" s="17">
        <v>45</v>
      </c>
      <c r="O57" s="17">
        <v>47</v>
      </c>
      <c r="P57" s="17">
        <v>46</v>
      </c>
      <c r="Q57" s="17">
        <v>47</v>
      </c>
      <c r="R57" s="17">
        <v>10</v>
      </c>
      <c r="S57" s="17">
        <v>22</v>
      </c>
      <c r="T57" s="21"/>
      <c r="U57" s="17">
        <f t="shared" si="0"/>
        <v>43304</v>
      </c>
      <c r="V57" s="17" t="str">
        <f t="shared" si="1"/>
        <v>B150058555</v>
      </c>
      <c r="W57" s="22" t="str">
        <f t="shared" si="2"/>
        <v>DHOPAVKAR AMOD MAKARAND</v>
      </c>
      <c r="X57" s="17" t="str">
        <f t="shared" si="3"/>
        <v>71828691L</v>
      </c>
      <c r="Y57" s="90" t="str">
        <f t="shared" si="4"/>
        <v>I2K17102243</v>
      </c>
      <c r="Z57" s="88">
        <v>88</v>
      </c>
      <c r="AA57" s="88">
        <v>99</v>
      </c>
      <c r="AB57" s="88">
        <v>100</v>
      </c>
      <c r="AC57" s="88"/>
      <c r="AD57" s="86">
        <v>100</v>
      </c>
      <c r="AE57" s="85"/>
      <c r="AF57" s="88">
        <v>23</v>
      </c>
      <c r="AG57" s="88">
        <v>23</v>
      </c>
      <c r="AH57" s="88"/>
      <c r="AI57" s="88"/>
      <c r="AJ57" s="86">
        <v>45</v>
      </c>
      <c r="AK57" s="17">
        <v>41</v>
      </c>
      <c r="AL57" s="17">
        <v>23</v>
      </c>
      <c r="AM57" s="17">
        <v>23</v>
      </c>
      <c r="AN57" s="17">
        <v>47</v>
      </c>
      <c r="AO57" s="17">
        <v>98</v>
      </c>
      <c r="AP57" s="17">
        <v>10</v>
      </c>
      <c r="AQ57" s="17">
        <v>44</v>
      </c>
      <c r="AR57" s="24">
        <v>9.3800000000000008</v>
      </c>
      <c r="AS57" s="24">
        <v>8.4600000000000009</v>
      </c>
      <c r="AT57" s="24">
        <v>9.17</v>
      </c>
      <c r="AU57" s="24">
        <v>1754</v>
      </c>
      <c r="AV57" s="24">
        <v>190</v>
      </c>
      <c r="AW57" s="24">
        <v>9.23</v>
      </c>
      <c r="AX57" s="25" t="s">
        <v>77</v>
      </c>
      <c r="AY57" s="26" t="str">
        <f t="shared" si="5"/>
        <v>PASS</v>
      </c>
      <c r="AZ57" s="26" t="str">
        <f t="shared" si="6"/>
        <v>PASS</v>
      </c>
      <c r="BA57" s="27" t="str">
        <f t="shared" si="7"/>
        <v>PASS</v>
      </c>
      <c r="BB57" s="27" t="str">
        <f t="shared" si="8"/>
        <v>PASS</v>
      </c>
      <c r="BC57" s="8" t="str">
        <f t="shared" si="9"/>
        <v>PASS</v>
      </c>
      <c r="BD57" s="8" t="str">
        <f t="shared" si="10"/>
        <v>PASS</v>
      </c>
      <c r="BE57" s="28" t="str">
        <f t="shared" si="11"/>
        <v>YES</v>
      </c>
      <c r="BF57" s="29" t="str">
        <f t="shared" si="12"/>
        <v>DIST</v>
      </c>
      <c r="BG57"/>
    </row>
    <row r="58" spans="1:59">
      <c r="A58" s="17">
        <v>55</v>
      </c>
      <c r="B58" s="17">
        <v>43215</v>
      </c>
      <c r="C58" s="17" t="s">
        <v>238</v>
      </c>
      <c r="D58" s="18" t="s">
        <v>239</v>
      </c>
      <c r="E58" s="17" t="s">
        <v>240</v>
      </c>
      <c r="F58" s="19" t="s">
        <v>801</v>
      </c>
      <c r="G58" s="17">
        <v>97</v>
      </c>
      <c r="H58" s="17">
        <v>94</v>
      </c>
      <c r="I58" s="17">
        <v>94</v>
      </c>
      <c r="J58" s="17">
        <v>98</v>
      </c>
      <c r="K58" s="17">
        <v>100</v>
      </c>
      <c r="L58" s="20"/>
      <c r="M58" s="17">
        <v>46</v>
      </c>
      <c r="N58" s="17">
        <v>45</v>
      </c>
      <c r="O58" s="17">
        <v>44</v>
      </c>
      <c r="P58" s="17">
        <v>47</v>
      </c>
      <c r="Q58" s="17">
        <v>45</v>
      </c>
      <c r="R58" s="17">
        <v>10</v>
      </c>
      <c r="S58" s="17">
        <v>22</v>
      </c>
      <c r="T58" s="21"/>
      <c r="U58" s="17">
        <f t="shared" si="0"/>
        <v>43215</v>
      </c>
      <c r="V58" s="17" t="str">
        <f t="shared" si="1"/>
        <v>B150058556</v>
      </c>
      <c r="W58" s="22" t="str">
        <f t="shared" si="2"/>
        <v>FERNANDES ALRIK MELVILLE</v>
      </c>
      <c r="X58" s="17" t="str">
        <f t="shared" si="3"/>
        <v>71828706B</v>
      </c>
      <c r="Y58" s="90" t="str">
        <f t="shared" si="4"/>
        <v>I2K17102347</v>
      </c>
      <c r="Z58" s="88">
        <v>98</v>
      </c>
      <c r="AA58" s="88">
        <v>100</v>
      </c>
      <c r="AB58" s="88">
        <v>100</v>
      </c>
      <c r="AC58" s="88"/>
      <c r="AD58" s="86">
        <v>100</v>
      </c>
      <c r="AE58" s="85"/>
      <c r="AF58" s="88">
        <v>24</v>
      </c>
      <c r="AG58" s="88">
        <v>24</v>
      </c>
      <c r="AH58" s="88"/>
      <c r="AI58" s="88"/>
      <c r="AJ58" s="86">
        <v>45</v>
      </c>
      <c r="AK58" s="17">
        <v>42</v>
      </c>
      <c r="AL58" s="17">
        <v>24</v>
      </c>
      <c r="AM58" s="17">
        <v>24</v>
      </c>
      <c r="AN58" s="17">
        <v>47</v>
      </c>
      <c r="AO58" s="17">
        <v>96</v>
      </c>
      <c r="AP58" s="17">
        <v>10</v>
      </c>
      <c r="AQ58" s="17">
        <v>44</v>
      </c>
      <c r="AR58" s="24">
        <v>9.6199999999999992</v>
      </c>
      <c r="AS58" s="24">
        <v>9.1999999999999993</v>
      </c>
      <c r="AT58" s="24">
        <v>9.2200000000000006</v>
      </c>
      <c r="AU58" s="24">
        <v>1805</v>
      </c>
      <c r="AV58" s="24">
        <v>190</v>
      </c>
      <c r="AW58" s="24">
        <v>9.5</v>
      </c>
      <c r="AX58" s="25" t="s">
        <v>77</v>
      </c>
      <c r="AY58" s="26" t="str">
        <f t="shared" si="5"/>
        <v>PASS</v>
      </c>
      <c r="AZ58" s="26" t="str">
        <f t="shared" si="6"/>
        <v>PASS</v>
      </c>
      <c r="BA58" s="27" t="str">
        <f t="shared" si="7"/>
        <v>PASS</v>
      </c>
      <c r="BB58" s="27" t="str">
        <f t="shared" si="8"/>
        <v>PASS</v>
      </c>
      <c r="BC58" s="8" t="str">
        <f t="shared" si="9"/>
        <v>PASS</v>
      </c>
      <c r="BD58" s="8" t="str">
        <f t="shared" si="10"/>
        <v>PASS</v>
      </c>
      <c r="BE58" s="28" t="str">
        <f t="shared" si="11"/>
        <v>YES</v>
      </c>
      <c r="BF58" s="29" t="str">
        <f t="shared" si="12"/>
        <v>DIST</v>
      </c>
      <c r="BG58"/>
    </row>
    <row r="59" spans="1:59">
      <c r="A59" s="17">
        <v>56</v>
      </c>
      <c r="B59" s="17">
        <v>43324</v>
      </c>
      <c r="C59" s="17" t="s">
        <v>241</v>
      </c>
      <c r="D59" s="18" t="s">
        <v>242</v>
      </c>
      <c r="E59" s="17" t="s">
        <v>243</v>
      </c>
      <c r="F59" s="19" t="s">
        <v>802</v>
      </c>
      <c r="G59" s="17">
        <v>100</v>
      </c>
      <c r="H59" s="17">
        <v>100</v>
      </c>
      <c r="I59" s="17">
        <v>98</v>
      </c>
      <c r="J59" s="17">
        <v>97</v>
      </c>
      <c r="K59" s="17">
        <v>98</v>
      </c>
      <c r="L59" s="20"/>
      <c r="M59" s="17">
        <v>43</v>
      </c>
      <c r="N59" s="17">
        <v>42</v>
      </c>
      <c r="O59" s="17">
        <v>42</v>
      </c>
      <c r="P59" s="17">
        <v>39</v>
      </c>
      <c r="Q59" s="17">
        <v>47</v>
      </c>
      <c r="R59" s="17">
        <v>9.9499999999999993</v>
      </c>
      <c r="S59" s="17">
        <v>22</v>
      </c>
      <c r="T59" s="21"/>
      <c r="U59" s="17">
        <f t="shared" si="0"/>
        <v>43324</v>
      </c>
      <c r="V59" s="17" t="str">
        <f t="shared" si="1"/>
        <v>B150058557</v>
      </c>
      <c r="W59" s="22" t="str">
        <f t="shared" si="2"/>
        <v>GADGE MOHAK MADAN</v>
      </c>
      <c r="X59" s="17" t="str">
        <f t="shared" si="3"/>
        <v>71828708J</v>
      </c>
      <c r="Y59" s="90" t="str">
        <f t="shared" si="4"/>
        <v>I2K17102354</v>
      </c>
      <c r="Z59" s="88">
        <v>91</v>
      </c>
      <c r="AA59" s="88">
        <v>100</v>
      </c>
      <c r="AB59" s="88">
        <v>100</v>
      </c>
      <c r="AC59" s="88"/>
      <c r="AD59" s="86">
        <v>97</v>
      </c>
      <c r="AE59" s="85"/>
      <c r="AF59" s="88">
        <v>21</v>
      </c>
      <c r="AG59" s="88">
        <v>21</v>
      </c>
      <c r="AH59" s="88"/>
      <c r="AI59" s="88"/>
      <c r="AJ59" s="86">
        <v>43</v>
      </c>
      <c r="AK59" s="17">
        <v>43</v>
      </c>
      <c r="AL59" s="17">
        <v>22</v>
      </c>
      <c r="AM59" s="17">
        <v>21</v>
      </c>
      <c r="AN59" s="17">
        <v>47</v>
      </c>
      <c r="AO59" s="17">
        <v>97</v>
      </c>
      <c r="AP59" s="17">
        <v>9.98</v>
      </c>
      <c r="AQ59" s="17">
        <v>44</v>
      </c>
      <c r="AR59" s="24">
        <v>9.32</v>
      </c>
      <c r="AS59" s="24">
        <v>8.3800000000000008</v>
      </c>
      <c r="AT59" s="24">
        <v>8.9600000000000009</v>
      </c>
      <c r="AU59" s="24">
        <v>1736</v>
      </c>
      <c r="AV59" s="24">
        <v>190</v>
      </c>
      <c r="AW59" s="24">
        <v>9.14</v>
      </c>
      <c r="AX59" s="25" t="s">
        <v>77</v>
      </c>
      <c r="AY59" s="26" t="str">
        <f t="shared" si="5"/>
        <v>PASS</v>
      </c>
      <c r="AZ59" s="26" t="str">
        <f t="shared" si="6"/>
        <v>PASS</v>
      </c>
      <c r="BA59" s="27" t="str">
        <f t="shared" si="7"/>
        <v>PASS</v>
      </c>
      <c r="BB59" s="27" t="str">
        <f t="shared" si="8"/>
        <v>PASS</v>
      </c>
      <c r="BC59" s="8" t="str">
        <f t="shared" si="9"/>
        <v>PASS</v>
      </c>
      <c r="BD59" s="8" t="str">
        <f t="shared" si="10"/>
        <v>PASS</v>
      </c>
      <c r="BE59" s="28" t="str">
        <f t="shared" si="11"/>
        <v>YES</v>
      </c>
      <c r="BF59" s="29" t="str">
        <f t="shared" si="12"/>
        <v>DIST</v>
      </c>
      <c r="BG59"/>
    </row>
    <row r="60" spans="1:59">
      <c r="A60" s="17">
        <v>57</v>
      </c>
      <c r="B60" s="17">
        <v>43116</v>
      </c>
      <c r="C60" s="17" t="s">
        <v>244</v>
      </c>
      <c r="D60" s="18" t="s">
        <v>245</v>
      </c>
      <c r="E60" s="17" t="s">
        <v>246</v>
      </c>
      <c r="F60" s="19" t="s">
        <v>803</v>
      </c>
      <c r="G60" s="17">
        <v>93</v>
      </c>
      <c r="H60" s="17">
        <v>83</v>
      </c>
      <c r="I60" s="17">
        <v>82</v>
      </c>
      <c r="J60" s="17">
        <v>94</v>
      </c>
      <c r="K60" s="17">
        <v>100</v>
      </c>
      <c r="L60" s="20"/>
      <c r="M60" s="17">
        <v>45</v>
      </c>
      <c r="N60" s="17">
        <v>44</v>
      </c>
      <c r="O60" s="17">
        <v>46</v>
      </c>
      <c r="P60" s="17">
        <v>44</v>
      </c>
      <c r="Q60" s="17">
        <v>45</v>
      </c>
      <c r="R60" s="17">
        <v>10</v>
      </c>
      <c r="S60" s="17">
        <v>22</v>
      </c>
      <c r="T60" s="21"/>
      <c r="U60" s="17">
        <f t="shared" si="0"/>
        <v>43116</v>
      </c>
      <c r="V60" s="17" t="str">
        <f t="shared" si="1"/>
        <v>B150058558</v>
      </c>
      <c r="W60" s="22" t="str">
        <f t="shared" si="2"/>
        <v>GAIKWAD SAMPADA PRAKASH</v>
      </c>
      <c r="X60" s="17" t="str">
        <f t="shared" si="3"/>
        <v>71828710L</v>
      </c>
      <c r="Y60" s="90" t="str">
        <f t="shared" si="4"/>
        <v>I2K17102178</v>
      </c>
      <c r="Z60" s="88">
        <v>74</v>
      </c>
      <c r="AA60" s="88">
        <v>98</v>
      </c>
      <c r="AB60" s="88">
        <v>100</v>
      </c>
      <c r="AC60" s="88"/>
      <c r="AD60" s="86">
        <v>100</v>
      </c>
      <c r="AE60" s="85"/>
      <c r="AF60" s="88">
        <v>24</v>
      </c>
      <c r="AG60" s="88">
        <v>24</v>
      </c>
      <c r="AH60" s="88"/>
      <c r="AI60" s="88"/>
      <c r="AJ60" s="86">
        <v>45</v>
      </c>
      <c r="AK60" s="17">
        <v>41</v>
      </c>
      <c r="AL60" s="17">
        <v>22</v>
      </c>
      <c r="AM60" s="17">
        <v>22</v>
      </c>
      <c r="AN60" s="17">
        <v>46</v>
      </c>
      <c r="AO60" s="17">
        <v>94</v>
      </c>
      <c r="AP60" s="17">
        <v>9.93</v>
      </c>
      <c r="AQ60" s="17">
        <v>44</v>
      </c>
      <c r="AR60" s="24">
        <v>7.7</v>
      </c>
      <c r="AS60" s="24">
        <v>7.54</v>
      </c>
      <c r="AT60" s="24">
        <v>8.7200000000000006</v>
      </c>
      <c r="AU60" s="24">
        <v>1600</v>
      </c>
      <c r="AV60" s="24">
        <v>190</v>
      </c>
      <c r="AW60" s="24">
        <v>8.42</v>
      </c>
      <c r="AX60" s="25" t="s">
        <v>77</v>
      </c>
      <c r="AY60" s="26" t="str">
        <f t="shared" si="5"/>
        <v>PASS</v>
      </c>
      <c r="AZ60" s="26" t="str">
        <f t="shared" si="6"/>
        <v>PASS</v>
      </c>
      <c r="BA60" s="27" t="str">
        <f t="shared" si="7"/>
        <v>PASS</v>
      </c>
      <c r="BB60" s="27" t="str">
        <f t="shared" si="8"/>
        <v>PASS</v>
      </c>
      <c r="BC60" s="8" t="str">
        <f t="shared" si="9"/>
        <v>PASS</v>
      </c>
      <c r="BD60" s="8" t="str">
        <f t="shared" si="10"/>
        <v>PASS</v>
      </c>
      <c r="BE60" s="28" t="str">
        <f t="shared" si="11"/>
        <v>YES</v>
      </c>
      <c r="BF60" s="29" t="str">
        <f t="shared" si="12"/>
        <v>DIST</v>
      </c>
      <c r="BG60"/>
    </row>
    <row r="61" spans="1:59">
      <c r="A61" s="17">
        <v>58</v>
      </c>
      <c r="B61" s="17">
        <v>43274</v>
      </c>
      <c r="C61" s="17" t="s">
        <v>247</v>
      </c>
      <c r="D61" s="18" t="s">
        <v>248</v>
      </c>
      <c r="E61" s="17" t="s">
        <v>249</v>
      </c>
      <c r="F61" s="19" t="s">
        <v>804</v>
      </c>
      <c r="G61" s="17">
        <v>100</v>
      </c>
      <c r="H61" s="17">
        <v>83</v>
      </c>
      <c r="I61" s="17">
        <v>74</v>
      </c>
      <c r="J61" s="17">
        <v>94</v>
      </c>
      <c r="K61" s="17">
        <v>99</v>
      </c>
      <c r="L61" s="20"/>
      <c r="M61" s="17">
        <v>43</v>
      </c>
      <c r="N61" s="17">
        <v>42</v>
      </c>
      <c r="O61" s="17">
        <v>38</v>
      </c>
      <c r="P61" s="17">
        <v>41</v>
      </c>
      <c r="Q61" s="17">
        <v>34</v>
      </c>
      <c r="R61" s="17">
        <v>9.64</v>
      </c>
      <c r="S61" s="17">
        <v>22</v>
      </c>
      <c r="T61" s="21"/>
      <c r="U61" s="17">
        <f t="shared" si="0"/>
        <v>43274</v>
      </c>
      <c r="V61" s="17" t="str">
        <f t="shared" si="1"/>
        <v>B150058559</v>
      </c>
      <c r="W61" s="22" t="str">
        <f t="shared" si="2"/>
        <v>GAIKWAD UMESH SURESHRAO</v>
      </c>
      <c r="X61" s="17" t="str">
        <f t="shared" si="3"/>
        <v>71828711J</v>
      </c>
      <c r="Y61" s="90" t="str">
        <f t="shared" si="4"/>
        <v>I2K17205113</v>
      </c>
      <c r="Z61" s="88">
        <v>82</v>
      </c>
      <c r="AA61" s="88">
        <v>81</v>
      </c>
      <c r="AB61" s="89"/>
      <c r="AC61" s="88">
        <v>72</v>
      </c>
      <c r="AD61" s="86">
        <v>100</v>
      </c>
      <c r="AE61" s="85"/>
      <c r="AF61" s="89"/>
      <c r="AG61" s="89"/>
      <c r="AH61" s="88">
        <v>21</v>
      </c>
      <c r="AI61" s="88">
        <v>20</v>
      </c>
      <c r="AJ61" s="86">
        <v>43</v>
      </c>
      <c r="AK61" s="17">
        <v>42</v>
      </c>
      <c r="AL61" s="17">
        <v>21</v>
      </c>
      <c r="AM61" s="17">
        <v>23</v>
      </c>
      <c r="AN61" s="17">
        <v>47</v>
      </c>
      <c r="AO61" s="17">
        <v>92</v>
      </c>
      <c r="AP61" s="17">
        <v>9.75</v>
      </c>
      <c r="AQ61" s="17">
        <v>44</v>
      </c>
      <c r="AR61" s="24"/>
      <c r="AS61" s="24">
        <v>7.82</v>
      </c>
      <c r="AT61" s="24">
        <v>7.2</v>
      </c>
      <c r="AU61" s="24">
        <v>1151</v>
      </c>
      <c r="AV61" s="24">
        <v>140</v>
      </c>
      <c r="AW61" s="24">
        <v>8.2200000000000006</v>
      </c>
      <c r="AX61" s="25" t="s">
        <v>77</v>
      </c>
      <c r="AY61" s="26" t="str">
        <f t="shared" si="5"/>
        <v>PASS</v>
      </c>
      <c r="AZ61" s="26" t="str">
        <f t="shared" si="6"/>
        <v>PASS</v>
      </c>
      <c r="BA61" s="27" t="str">
        <f t="shared" si="7"/>
        <v>PASS</v>
      </c>
      <c r="BB61" s="27" t="str">
        <f t="shared" si="8"/>
        <v>PASS</v>
      </c>
      <c r="BC61" s="8" t="str">
        <f t="shared" si="9"/>
        <v>PASS</v>
      </c>
      <c r="BD61" s="8" t="str">
        <f t="shared" si="10"/>
        <v>PASS</v>
      </c>
      <c r="BE61" s="28" t="str">
        <f t="shared" si="11"/>
        <v>YES</v>
      </c>
      <c r="BF61" s="29" t="str">
        <f t="shared" si="12"/>
        <v>DIST</v>
      </c>
      <c r="BG61"/>
    </row>
    <row r="62" spans="1:59">
      <c r="A62" s="17">
        <v>59</v>
      </c>
      <c r="B62" s="17">
        <v>43216</v>
      </c>
      <c r="C62" s="17" t="s">
        <v>250</v>
      </c>
      <c r="D62" s="18" t="s">
        <v>251</v>
      </c>
      <c r="E62" s="17" t="s">
        <v>252</v>
      </c>
      <c r="F62" s="19" t="s">
        <v>805</v>
      </c>
      <c r="G62" s="17">
        <v>94</v>
      </c>
      <c r="H62" s="17">
        <v>86</v>
      </c>
      <c r="I62" s="17">
        <v>76</v>
      </c>
      <c r="J62" s="17">
        <v>97</v>
      </c>
      <c r="K62" s="17">
        <v>97</v>
      </c>
      <c r="L62" s="20"/>
      <c r="M62" s="17">
        <v>45</v>
      </c>
      <c r="N62" s="17">
        <v>44</v>
      </c>
      <c r="O62" s="17">
        <v>42</v>
      </c>
      <c r="P62" s="17">
        <v>37</v>
      </c>
      <c r="Q62" s="17">
        <v>42</v>
      </c>
      <c r="R62" s="17">
        <v>9.82</v>
      </c>
      <c r="S62" s="17">
        <v>22</v>
      </c>
      <c r="T62" s="21"/>
      <c r="U62" s="32">
        <f t="shared" si="0"/>
        <v>43216</v>
      </c>
      <c r="V62" s="32" t="str">
        <f t="shared" si="1"/>
        <v>B150058560</v>
      </c>
      <c r="W62" s="33" t="str">
        <f t="shared" si="2"/>
        <v>GALPHADE ATHARVA SHRIPAD</v>
      </c>
      <c r="X62" s="32" t="str">
        <f t="shared" si="3"/>
        <v>71828713E</v>
      </c>
      <c r="Y62" s="90" t="str">
        <f t="shared" si="4"/>
        <v>I2K17102302</v>
      </c>
      <c r="Z62" s="88">
        <v>93</v>
      </c>
      <c r="AA62" s="88">
        <v>92</v>
      </c>
      <c r="AB62" s="88">
        <v>100</v>
      </c>
      <c r="AC62" s="88"/>
      <c r="AD62" s="86">
        <v>99</v>
      </c>
      <c r="AE62" s="85"/>
      <c r="AF62" s="88">
        <v>23</v>
      </c>
      <c r="AG62" s="88">
        <v>23</v>
      </c>
      <c r="AH62" s="88"/>
      <c r="AI62" s="88"/>
      <c r="AJ62" s="86">
        <v>44</v>
      </c>
      <c r="AK62" s="17">
        <v>41</v>
      </c>
      <c r="AL62" s="17">
        <v>22</v>
      </c>
      <c r="AM62" s="17">
        <v>23</v>
      </c>
      <c r="AN62" s="17">
        <v>45</v>
      </c>
      <c r="AO62" s="17">
        <v>93</v>
      </c>
      <c r="AP62" s="17">
        <v>9.91</v>
      </c>
      <c r="AQ62" s="17">
        <v>44</v>
      </c>
      <c r="AR62" s="24">
        <v>8.16</v>
      </c>
      <c r="AS62" s="24">
        <v>7.08</v>
      </c>
      <c r="AT62" s="24">
        <v>8.5399999999999991</v>
      </c>
      <c r="AU62" s="24">
        <v>1591</v>
      </c>
      <c r="AV62" s="24">
        <v>190</v>
      </c>
      <c r="AW62" s="24">
        <v>8.3699999999999992</v>
      </c>
      <c r="AX62" s="25" t="s">
        <v>77</v>
      </c>
      <c r="AY62" s="26" t="str">
        <f t="shared" si="5"/>
        <v>PASS</v>
      </c>
      <c r="AZ62" s="26" t="str">
        <f t="shared" si="6"/>
        <v>PASS</v>
      </c>
      <c r="BA62" s="27" t="str">
        <f t="shared" si="7"/>
        <v>PASS</v>
      </c>
      <c r="BB62" s="27" t="str">
        <f t="shared" si="8"/>
        <v>PASS</v>
      </c>
      <c r="BC62" s="8" t="str">
        <f t="shared" si="9"/>
        <v>PASS</v>
      </c>
      <c r="BD62" s="8" t="str">
        <f t="shared" si="10"/>
        <v>PASS</v>
      </c>
      <c r="BE62" s="28" t="str">
        <f t="shared" si="11"/>
        <v>YES</v>
      </c>
      <c r="BF62" s="29" t="str">
        <f t="shared" si="12"/>
        <v>DIST</v>
      </c>
      <c r="BG62"/>
    </row>
    <row r="63" spans="1:59">
      <c r="A63" s="17">
        <v>60</v>
      </c>
      <c r="B63" s="32">
        <v>43325</v>
      </c>
      <c r="C63" s="32" t="s">
        <v>253</v>
      </c>
      <c r="D63" s="34" t="s">
        <v>254</v>
      </c>
      <c r="E63" s="17" t="s">
        <v>255</v>
      </c>
      <c r="F63" s="19" t="s">
        <v>806</v>
      </c>
      <c r="G63" s="17">
        <v>97</v>
      </c>
      <c r="H63" s="17">
        <v>93</v>
      </c>
      <c r="I63" s="17">
        <v>90</v>
      </c>
      <c r="J63" s="17">
        <v>83</v>
      </c>
      <c r="K63" s="17">
        <v>100</v>
      </c>
      <c r="L63" s="20"/>
      <c r="M63" s="17">
        <v>44</v>
      </c>
      <c r="N63" s="17">
        <v>43</v>
      </c>
      <c r="O63" s="17">
        <v>41</v>
      </c>
      <c r="P63" s="17">
        <v>43</v>
      </c>
      <c r="Q63" s="17">
        <v>47</v>
      </c>
      <c r="R63" s="17">
        <v>10</v>
      </c>
      <c r="S63" s="17">
        <v>22</v>
      </c>
      <c r="T63" s="21"/>
      <c r="U63" s="32">
        <f t="shared" si="0"/>
        <v>43325</v>
      </c>
      <c r="V63" s="32" t="str">
        <f t="shared" si="1"/>
        <v>B150058561</v>
      </c>
      <c r="W63" s="33" t="str">
        <f t="shared" si="2"/>
        <v>GANDHARE ANIRUDDHA SAHEBRAO</v>
      </c>
      <c r="X63" s="32" t="str">
        <f t="shared" si="3"/>
        <v>71924019M</v>
      </c>
      <c r="Y63" s="90" t="str">
        <f t="shared" si="4"/>
        <v>I2K18205133</v>
      </c>
      <c r="Z63" s="88">
        <v>86</v>
      </c>
      <c r="AA63" s="88">
        <v>96</v>
      </c>
      <c r="AB63" s="88">
        <v>100</v>
      </c>
      <c r="AC63" s="88"/>
      <c r="AD63" s="86">
        <v>100</v>
      </c>
      <c r="AE63" s="85"/>
      <c r="AF63" s="88">
        <v>21</v>
      </c>
      <c r="AG63" s="88">
        <v>20</v>
      </c>
      <c r="AH63" s="88"/>
      <c r="AI63" s="88"/>
      <c r="AJ63" s="86">
        <v>44</v>
      </c>
      <c r="AK63" s="17">
        <v>44</v>
      </c>
      <c r="AL63" s="17">
        <v>24</v>
      </c>
      <c r="AM63" s="17">
        <v>24</v>
      </c>
      <c r="AN63" s="17">
        <v>49</v>
      </c>
      <c r="AO63" s="17">
        <v>96</v>
      </c>
      <c r="AP63" s="17">
        <v>10</v>
      </c>
      <c r="AQ63" s="17">
        <v>44</v>
      </c>
      <c r="AR63" s="24"/>
      <c r="AS63" s="24">
        <v>6.3</v>
      </c>
      <c r="AT63" s="24">
        <v>8.74</v>
      </c>
      <c r="AU63" s="24">
        <v>1157</v>
      </c>
      <c r="AV63" s="24">
        <v>140</v>
      </c>
      <c r="AW63" s="24">
        <v>8.26</v>
      </c>
      <c r="AX63" s="25" t="s">
        <v>77</v>
      </c>
      <c r="AY63" s="26" t="str">
        <f t="shared" si="5"/>
        <v>PASS</v>
      </c>
      <c r="AZ63" s="26" t="str">
        <f t="shared" si="6"/>
        <v>PASS</v>
      </c>
      <c r="BA63" s="27" t="str">
        <f t="shared" si="7"/>
        <v>PASS</v>
      </c>
      <c r="BB63" s="27" t="str">
        <f t="shared" si="8"/>
        <v>PASS</v>
      </c>
      <c r="BC63" s="8" t="str">
        <f t="shared" si="9"/>
        <v>PASS</v>
      </c>
      <c r="BD63" s="8" t="str">
        <f t="shared" si="10"/>
        <v>PASS</v>
      </c>
      <c r="BE63" s="28" t="str">
        <f t="shared" si="11"/>
        <v>YES</v>
      </c>
      <c r="BF63" s="29" t="str">
        <f t="shared" si="12"/>
        <v>DIST</v>
      </c>
      <c r="BG63"/>
    </row>
    <row r="64" spans="1:59">
      <c r="A64" s="17">
        <v>61</v>
      </c>
      <c r="B64" s="32">
        <v>43104</v>
      </c>
      <c r="C64" s="32" t="s">
        <v>256</v>
      </c>
      <c r="D64" s="34" t="s">
        <v>257</v>
      </c>
      <c r="E64" s="17" t="s">
        <v>258</v>
      </c>
      <c r="F64" s="19" t="s">
        <v>807</v>
      </c>
      <c r="G64" s="17">
        <v>99</v>
      </c>
      <c r="H64" s="17">
        <v>99</v>
      </c>
      <c r="I64" s="17">
        <v>94</v>
      </c>
      <c r="J64" s="17">
        <v>99</v>
      </c>
      <c r="K64" s="17">
        <v>99</v>
      </c>
      <c r="L64" s="20"/>
      <c r="M64" s="17">
        <v>43</v>
      </c>
      <c r="N64" s="17">
        <v>42</v>
      </c>
      <c r="O64" s="17">
        <v>44</v>
      </c>
      <c r="P64" s="17">
        <v>41</v>
      </c>
      <c r="Q64" s="17">
        <v>46</v>
      </c>
      <c r="R64" s="17">
        <v>10</v>
      </c>
      <c r="S64" s="17">
        <v>22</v>
      </c>
      <c r="T64" s="21"/>
      <c r="U64" s="32">
        <f t="shared" si="0"/>
        <v>43104</v>
      </c>
      <c r="V64" s="32" t="str">
        <f t="shared" si="1"/>
        <v>B150058562</v>
      </c>
      <c r="W64" s="33" t="str">
        <f t="shared" si="2"/>
        <v>GANDHI AMOL DILIP</v>
      </c>
      <c r="X64" s="32" t="str">
        <f t="shared" si="3"/>
        <v>71828715M</v>
      </c>
      <c r="Y64" s="90" t="str">
        <f t="shared" si="4"/>
        <v>I2K17102348</v>
      </c>
      <c r="Z64" s="88">
        <v>99</v>
      </c>
      <c r="AA64" s="88">
        <v>96</v>
      </c>
      <c r="AB64" s="88">
        <v>100</v>
      </c>
      <c r="AC64" s="88"/>
      <c r="AD64" s="86">
        <v>100</v>
      </c>
      <c r="AE64" s="85"/>
      <c r="AF64" s="88">
        <v>23</v>
      </c>
      <c r="AG64" s="88">
        <v>23</v>
      </c>
      <c r="AH64" s="88"/>
      <c r="AI64" s="88"/>
      <c r="AJ64" s="86">
        <v>43</v>
      </c>
      <c r="AK64" s="17">
        <v>41</v>
      </c>
      <c r="AL64" s="17">
        <v>23</v>
      </c>
      <c r="AM64" s="17">
        <v>24</v>
      </c>
      <c r="AN64" s="17">
        <v>46</v>
      </c>
      <c r="AO64" s="17">
        <v>96</v>
      </c>
      <c r="AP64" s="17">
        <v>10</v>
      </c>
      <c r="AQ64" s="17">
        <v>44</v>
      </c>
      <c r="AR64" s="24">
        <v>8.68</v>
      </c>
      <c r="AS64" s="24">
        <v>8.74</v>
      </c>
      <c r="AT64" s="24">
        <v>9.07</v>
      </c>
      <c r="AU64" s="24">
        <v>1728</v>
      </c>
      <c r="AV64" s="24">
        <v>190</v>
      </c>
      <c r="AW64" s="24">
        <v>9.09</v>
      </c>
      <c r="AX64" s="25" t="s">
        <v>77</v>
      </c>
      <c r="AY64" s="26" t="str">
        <f t="shared" si="5"/>
        <v>PASS</v>
      </c>
      <c r="AZ64" s="26" t="str">
        <f t="shared" si="6"/>
        <v>PASS</v>
      </c>
      <c r="BA64" s="27" t="str">
        <f t="shared" si="7"/>
        <v>PASS</v>
      </c>
      <c r="BB64" s="27" t="str">
        <f t="shared" si="8"/>
        <v>PASS</v>
      </c>
      <c r="BC64" s="8" t="str">
        <f t="shared" si="9"/>
        <v>PASS</v>
      </c>
      <c r="BD64" s="8" t="str">
        <f t="shared" si="10"/>
        <v>PASS</v>
      </c>
      <c r="BE64" s="28" t="str">
        <f t="shared" si="11"/>
        <v>YES</v>
      </c>
      <c r="BF64" s="29" t="str">
        <f t="shared" si="12"/>
        <v>DIST</v>
      </c>
      <c r="BG64"/>
    </row>
    <row r="65" spans="1:59">
      <c r="A65" s="17">
        <v>62</v>
      </c>
      <c r="B65" s="32">
        <v>43117</v>
      </c>
      <c r="C65" s="32" t="s">
        <v>259</v>
      </c>
      <c r="D65" s="34" t="s">
        <v>260</v>
      </c>
      <c r="E65" s="17" t="s">
        <v>261</v>
      </c>
      <c r="F65" s="19" t="s">
        <v>808</v>
      </c>
      <c r="G65" s="17">
        <v>100</v>
      </c>
      <c r="H65" s="17">
        <v>100</v>
      </c>
      <c r="I65" s="17">
        <v>97</v>
      </c>
      <c r="J65" s="17">
        <v>98</v>
      </c>
      <c r="K65" s="17">
        <v>100</v>
      </c>
      <c r="L65" s="20"/>
      <c r="M65" s="17">
        <v>41</v>
      </c>
      <c r="N65" s="17">
        <v>40</v>
      </c>
      <c r="O65" s="17">
        <v>46</v>
      </c>
      <c r="P65" s="17">
        <v>42</v>
      </c>
      <c r="Q65" s="17">
        <v>48</v>
      </c>
      <c r="R65" s="32">
        <v>10</v>
      </c>
      <c r="S65" s="17">
        <v>22</v>
      </c>
      <c r="T65" s="21"/>
      <c r="U65" s="32">
        <f t="shared" si="0"/>
        <v>43117</v>
      </c>
      <c r="V65" s="32" t="str">
        <f t="shared" si="1"/>
        <v>B150058563</v>
      </c>
      <c r="W65" s="33" t="str">
        <f t="shared" si="2"/>
        <v>GAWANDE VARUN SHRIKANT</v>
      </c>
      <c r="X65" s="32" t="str">
        <f t="shared" si="3"/>
        <v>71828724L</v>
      </c>
      <c r="Y65" s="90" t="str">
        <f t="shared" si="4"/>
        <v>I2K17102356</v>
      </c>
      <c r="Z65" s="88">
        <v>99</v>
      </c>
      <c r="AA65" s="88">
        <v>99</v>
      </c>
      <c r="AB65" s="88">
        <v>100</v>
      </c>
      <c r="AC65" s="88"/>
      <c r="AD65" s="86">
        <v>100</v>
      </c>
      <c r="AE65" s="85"/>
      <c r="AF65" s="88">
        <v>24</v>
      </c>
      <c r="AG65" s="88">
        <v>24</v>
      </c>
      <c r="AH65" s="88"/>
      <c r="AI65" s="88"/>
      <c r="AJ65" s="86">
        <v>41</v>
      </c>
      <c r="AK65" s="17">
        <v>43</v>
      </c>
      <c r="AL65" s="17">
        <v>23</v>
      </c>
      <c r="AM65" s="17">
        <v>24</v>
      </c>
      <c r="AN65" s="17">
        <v>48</v>
      </c>
      <c r="AO65" s="17">
        <v>98</v>
      </c>
      <c r="AP65" s="32">
        <v>10</v>
      </c>
      <c r="AQ65" s="17">
        <v>44</v>
      </c>
      <c r="AR65" s="24">
        <v>7.82</v>
      </c>
      <c r="AS65" s="24">
        <v>8.18</v>
      </c>
      <c r="AT65" s="24">
        <v>8.3000000000000007</v>
      </c>
      <c r="AU65" s="24">
        <v>1622</v>
      </c>
      <c r="AV65" s="24">
        <v>190</v>
      </c>
      <c r="AW65" s="24">
        <v>8.5399999999999991</v>
      </c>
      <c r="AX65" s="25" t="s">
        <v>77</v>
      </c>
      <c r="AY65" s="26" t="str">
        <f t="shared" si="5"/>
        <v>PASS</v>
      </c>
      <c r="AZ65" s="26" t="str">
        <f t="shared" si="6"/>
        <v>PASS</v>
      </c>
      <c r="BA65" s="27" t="str">
        <f t="shared" si="7"/>
        <v>PASS</v>
      </c>
      <c r="BB65" s="27" t="str">
        <f t="shared" si="8"/>
        <v>PASS</v>
      </c>
      <c r="BC65" s="8" t="str">
        <f t="shared" si="9"/>
        <v>PASS</v>
      </c>
      <c r="BD65" s="8" t="str">
        <f t="shared" si="10"/>
        <v>PASS</v>
      </c>
      <c r="BE65" s="28" t="str">
        <f t="shared" si="11"/>
        <v>YES</v>
      </c>
      <c r="BF65" s="29" t="str">
        <f t="shared" si="12"/>
        <v>DIST</v>
      </c>
      <c r="BG65"/>
    </row>
    <row r="66" spans="1:59">
      <c r="A66" s="17">
        <v>63</v>
      </c>
      <c r="B66" s="32">
        <v>43217</v>
      </c>
      <c r="C66" s="32" t="s">
        <v>262</v>
      </c>
      <c r="D66" s="34" t="s">
        <v>263</v>
      </c>
      <c r="E66" s="17" t="s">
        <v>264</v>
      </c>
      <c r="F66" s="19" t="s">
        <v>809</v>
      </c>
      <c r="G66" s="17">
        <v>89</v>
      </c>
      <c r="H66" s="17">
        <v>87</v>
      </c>
      <c r="I66" s="17">
        <v>87</v>
      </c>
      <c r="J66" s="17">
        <v>96</v>
      </c>
      <c r="K66" s="17">
        <v>100</v>
      </c>
      <c r="L66" s="20"/>
      <c r="M66" s="17">
        <v>41</v>
      </c>
      <c r="N66" s="17">
        <v>40</v>
      </c>
      <c r="O66" s="17">
        <v>38</v>
      </c>
      <c r="P66" s="17">
        <v>36</v>
      </c>
      <c r="Q66" s="17">
        <v>36</v>
      </c>
      <c r="R66" s="17">
        <v>9.82</v>
      </c>
      <c r="S66" s="17">
        <v>22</v>
      </c>
      <c r="T66" s="21"/>
      <c r="U66" s="32">
        <f t="shared" si="0"/>
        <v>43217</v>
      </c>
      <c r="V66" s="32" t="str">
        <f t="shared" si="1"/>
        <v>B150058564</v>
      </c>
      <c r="W66" s="33" t="str">
        <f t="shared" si="2"/>
        <v>GHOSADE AJAY BHARAT</v>
      </c>
      <c r="X66" s="32" t="str">
        <f t="shared" si="3"/>
        <v>71828730E</v>
      </c>
      <c r="Y66" s="90" t="str">
        <f t="shared" si="4"/>
        <v>I2K17102303</v>
      </c>
      <c r="Z66" s="88">
        <v>88</v>
      </c>
      <c r="AA66" s="88">
        <v>93</v>
      </c>
      <c r="AB66" s="88">
        <v>100</v>
      </c>
      <c r="AC66" s="88"/>
      <c r="AD66" s="86">
        <v>100</v>
      </c>
      <c r="AE66" s="85"/>
      <c r="AF66" s="88">
        <v>22</v>
      </c>
      <c r="AG66" s="88">
        <v>22</v>
      </c>
      <c r="AH66" s="88"/>
      <c r="AI66" s="88"/>
      <c r="AJ66" s="86">
        <v>40</v>
      </c>
      <c r="AK66" s="17">
        <v>40</v>
      </c>
      <c r="AL66" s="17">
        <v>22</v>
      </c>
      <c r="AM66" s="17">
        <v>22</v>
      </c>
      <c r="AN66" s="17">
        <v>44</v>
      </c>
      <c r="AO66" s="17">
        <v>86</v>
      </c>
      <c r="AP66" s="17">
        <v>9.91</v>
      </c>
      <c r="AQ66" s="17">
        <v>44</v>
      </c>
      <c r="AR66" s="24">
        <v>7.08</v>
      </c>
      <c r="AS66" s="24">
        <v>7.52</v>
      </c>
      <c r="AT66" s="24">
        <v>8.3000000000000007</v>
      </c>
      <c r="AU66" s="24">
        <v>1548</v>
      </c>
      <c r="AV66" s="24">
        <v>190</v>
      </c>
      <c r="AW66" s="24">
        <v>8.15</v>
      </c>
      <c r="AX66" s="25" t="s">
        <v>77</v>
      </c>
      <c r="AY66" s="26" t="str">
        <f t="shared" si="5"/>
        <v>PASS</v>
      </c>
      <c r="AZ66" s="26" t="str">
        <f t="shared" si="6"/>
        <v>PASS</v>
      </c>
      <c r="BA66" s="27" t="str">
        <f t="shared" si="7"/>
        <v>PASS</v>
      </c>
      <c r="BB66" s="27" t="str">
        <f t="shared" si="8"/>
        <v>PASS</v>
      </c>
      <c r="BC66" s="8" t="str">
        <f t="shared" si="9"/>
        <v>PASS</v>
      </c>
      <c r="BD66" s="8" t="str">
        <f t="shared" si="10"/>
        <v>PASS</v>
      </c>
      <c r="BE66" s="28" t="str">
        <f t="shared" si="11"/>
        <v>YES</v>
      </c>
      <c r="BF66" s="29" t="str">
        <f t="shared" si="12"/>
        <v>DIST</v>
      </c>
      <c r="BG66"/>
    </row>
    <row r="67" spans="1:59">
      <c r="A67" s="17">
        <v>64</v>
      </c>
      <c r="B67" s="32">
        <v>43174</v>
      </c>
      <c r="C67" s="32" t="s">
        <v>265</v>
      </c>
      <c r="D67" s="34" t="s">
        <v>266</v>
      </c>
      <c r="E67" s="17" t="s">
        <v>267</v>
      </c>
      <c r="F67" s="19" t="s">
        <v>810</v>
      </c>
      <c r="G67" s="17">
        <v>94</v>
      </c>
      <c r="H67" s="17">
        <v>93</v>
      </c>
      <c r="I67" s="17">
        <v>88</v>
      </c>
      <c r="J67" s="17">
        <v>98</v>
      </c>
      <c r="K67" s="17">
        <v>100</v>
      </c>
      <c r="L67" s="20"/>
      <c r="M67" s="17">
        <v>43</v>
      </c>
      <c r="N67" s="17">
        <v>42</v>
      </c>
      <c r="O67" s="17">
        <v>44</v>
      </c>
      <c r="P67" s="17">
        <v>43</v>
      </c>
      <c r="Q67" s="17">
        <v>48</v>
      </c>
      <c r="R67" s="17">
        <v>10</v>
      </c>
      <c r="S67" s="17">
        <v>22</v>
      </c>
      <c r="T67" s="21"/>
      <c r="U67" s="32">
        <f t="shared" si="0"/>
        <v>43174</v>
      </c>
      <c r="V67" s="32" t="str">
        <f t="shared" si="1"/>
        <v>B150058565</v>
      </c>
      <c r="W67" s="33" t="str">
        <f t="shared" si="2"/>
        <v>GHULAXE VIKRAM DEEPAK</v>
      </c>
      <c r="X67" s="32" t="str">
        <f t="shared" si="3"/>
        <v>71828731C</v>
      </c>
      <c r="Y67" s="90" t="str">
        <f t="shared" si="4"/>
        <v>I2K17102229</v>
      </c>
      <c r="Z67" s="88">
        <v>99</v>
      </c>
      <c r="AA67" s="88">
        <v>98</v>
      </c>
      <c r="AB67" s="88">
        <v>100</v>
      </c>
      <c r="AC67" s="88"/>
      <c r="AD67" s="86">
        <v>100</v>
      </c>
      <c r="AE67" s="85"/>
      <c r="AF67" s="88">
        <v>24</v>
      </c>
      <c r="AG67" s="88">
        <v>24</v>
      </c>
      <c r="AH67" s="88"/>
      <c r="AI67" s="88"/>
      <c r="AJ67" s="86">
        <v>43</v>
      </c>
      <c r="AK67" s="17">
        <v>42</v>
      </c>
      <c r="AL67" s="17">
        <v>22</v>
      </c>
      <c r="AM67" s="17">
        <v>23</v>
      </c>
      <c r="AN67" s="17">
        <v>49</v>
      </c>
      <c r="AO67" s="17">
        <v>98</v>
      </c>
      <c r="AP67" s="17">
        <v>10</v>
      </c>
      <c r="AQ67" s="17">
        <v>44</v>
      </c>
      <c r="AR67" s="24">
        <v>8.6999999999999993</v>
      </c>
      <c r="AS67" s="24">
        <v>7.48</v>
      </c>
      <c r="AT67" s="24">
        <v>8.93</v>
      </c>
      <c r="AU67" s="24">
        <v>1660</v>
      </c>
      <c r="AV67" s="24">
        <v>190</v>
      </c>
      <c r="AW67" s="24">
        <v>8.74</v>
      </c>
      <c r="AX67" s="25" t="s">
        <v>77</v>
      </c>
      <c r="AY67" s="26" t="str">
        <f t="shared" si="5"/>
        <v>PASS</v>
      </c>
      <c r="AZ67" s="26" t="str">
        <f t="shared" si="6"/>
        <v>PASS</v>
      </c>
      <c r="BA67" s="27" t="str">
        <f t="shared" si="7"/>
        <v>PASS</v>
      </c>
      <c r="BB67" s="27" t="str">
        <f t="shared" si="8"/>
        <v>PASS</v>
      </c>
      <c r="BC67" s="8" t="str">
        <f t="shared" si="9"/>
        <v>PASS</v>
      </c>
      <c r="BD67" s="8" t="str">
        <f t="shared" si="10"/>
        <v>PASS</v>
      </c>
      <c r="BE67" s="28" t="str">
        <f t="shared" si="11"/>
        <v>YES</v>
      </c>
      <c r="BF67" s="29" t="str">
        <f t="shared" si="12"/>
        <v>DIST</v>
      </c>
      <c r="BG67"/>
    </row>
    <row r="68" spans="1:59">
      <c r="A68" s="17">
        <v>65</v>
      </c>
      <c r="B68" s="32">
        <v>43327</v>
      </c>
      <c r="C68" s="32" t="s">
        <v>268</v>
      </c>
      <c r="D68" s="34" t="s">
        <v>269</v>
      </c>
      <c r="E68" s="17" t="s">
        <v>270</v>
      </c>
      <c r="F68" s="19" t="s">
        <v>811</v>
      </c>
      <c r="G68" s="17">
        <v>92</v>
      </c>
      <c r="H68" s="17">
        <v>71</v>
      </c>
      <c r="I68" s="17">
        <v>61</v>
      </c>
      <c r="J68" s="17">
        <v>96</v>
      </c>
      <c r="K68" s="17">
        <v>100</v>
      </c>
      <c r="L68" s="20"/>
      <c r="M68" s="17">
        <v>40</v>
      </c>
      <c r="N68" s="17">
        <v>38</v>
      </c>
      <c r="O68" s="17">
        <v>40</v>
      </c>
      <c r="P68" s="17">
        <v>39</v>
      </c>
      <c r="Q68" s="17">
        <v>42</v>
      </c>
      <c r="R68" s="17">
        <v>9.4499999999999993</v>
      </c>
      <c r="S68" s="17">
        <v>22</v>
      </c>
      <c r="T68" s="21"/>
      <c r="U68" s="32">
        <f t="shared" si="0"/>
        <v>43327</v>
      </c>
      <c r="V68" s="32" t="str">
        <f t="shared" si="1"/>
        <v>B150058566</v>
      </c>
      <c r="W68" s="33" t="str">
        <f t="shared" si="2"/>
        <v>GOSAVI AJAY MAHADEV</v>
      </c>
      <c r="X68" s="32" t="str">
        <f t="shared" si="3"/>
        <v>71828738L</v>
      </c>
      <c r="Y68" s="90" t="str">
        <f t="shared" si="4"/>
        <v>I2K17102299</v>
      </c>
      <c r="Z68" s="88">
        <v>88</v>
      </c>
      <c r="AA68" s="88">
        <v>89</v>
      </c>
      <c r="AB68" s="88">
        <v>100</v>
      </c>
      <c r="AC68" s="88"/>
      <c r="AD68" s="86">
        <v>100</v>
      </c>
      <c r="AE68" s="85"/>
      <c r="AF68" s="88">
        <v>21</v>
      </c>
      <c r="AG68" s="88">
        <v>20</v>
      </c>
      <c r="AH68" s="88"/>
      <c r="AI68" s="88"/>
      <c r="AJ68" s="86">
        <v>40</v>
      </c>
      <c r="AK68" s="17">
        <v>41</v>
      </c>
      <c r="AL68" s="17">
        <v>21</v>
      </c>
      <c r="AM68" s="17">
        <v>20</v>
      </c>
      <c r="AN68" s="17">
        <v>42</v>
      </c>
      <c r="AO68" s="17">
        <v>92</v>
      </c>
      <c r="AP68" s="17">
        <v>9.73</v>
      </c>
      <c r="AQ68" s="17">
        <v>44</v>
      </c>
      <c r="AR68" s="24">
        <v>7.12</v>
      </c>
      <c r="AS68" s="24">
        <v>7.06</v>
      </c>
      <c r="AT68" s="24">
        <v>6.52</v>
      </c>
      <c r="AU68" s="24">
        <v>1437</v>
      </c>
      <c r="AV68" s="24">
        <v>190</v>
      </c>
      <c r="AW68" s="24">
        <v>7.56</v>
      </c>
      <c r="AX68" s="25" t="s">
        <v>132</v>
      </c>
      <c r="AY68" s="26" t="str">
        <f t="shared" si="5"/>
        <v>PASS</v>
      </c>
      <c r="AZ68" s="26" t="str">
        <f t="shared" si="6"/>
        <v>PASS</v>
      </c>
      <c r="BA68" s="27" t="str">
        <f t="shared" si="7"/>
        <v>PASS</v>
      </c>
      <c r="BB68" s="27" t="str">
        <f t="shared" si="8"/>
        <v>PASS</v>
      </c>
      <c r="BC68" s="8" t="str">
        <f t="shared" si="9"/>
        <v>PASS</v>
      </c>
      <c r="BD68" s="8" t="str">
        <f t="shared" si="10"/>
        <v>PASS</v>
      </c>
      <c r="BE68" s="28" t="str">
        <f t="shared" si="11"/>
        <v>YES</v>
      </c>
      <c r="BF68" s="29" t="str">
        <f t="shared" si="12"/>
        <v>FIRST</v>
      </c>
      <c r="BG68"/>
    </row>
    <row r="69" spans="1:59">
      <c r="A69" s="17">
        <v>66</v>
      </c>
      <c r="B69" s="32">
        <v>43218</v>
      </c>
      <c r="C69" s="32" t="s">
        <v>271</v>
      </c>
      <c r="D69" s="34" t="s">
        <v>272</v>
      </c>
      <c r="E69" s="17" t="s">
        <v>273</v>
      </c>
      <c r="F69" s="19" t="s">
        <v>812</v>
      </c>
      <c r="G69" s="17">
        <v>99</v>
      </c>
      <c r="H69" s="17">
        <v>100</v>
      </c>
      <c r="I69" s="17">
        <v>84</v>
      </c>
      <c r="J69" s="17">
        <v>98</v>
      </c>
      <c r="K69" s="17">
        <v>90</v>
      </c>
      <c r="L69" s="20"/>
      <c r="M69" s="17">
        <v>46</v>
      </c>
      <c r="N69" s="17">
        <v>45</v>
      </c>
      <c r="O69" s="17">
        <v>38</v>
      </c>
      <c r="P69" s="17">
        <v>38</v>
      </c>
      <c r="Q69" s="17">
        <v>44</v>
      </c>
      <c r="R69" s="17">
        <v>9.91</v>
      </c>
      <c r="S69" s="17">
        <v>22</v>
      </c>
      <c r="T69" s="21"/>
      <c r="U69" s="32">
        <f t="shared" si="0"/>
        <v>43218</v>
      </c>
      <c r="V69" s="32" t="str">
        <f t="shared" si="1"/>
        <v>B150058567</v>
      </c>
      <c r="W69" s="33" t="str">
        <f t="shared" si="2"/>
        <v>GULATI JAPJYOT SINGH HARCHARAN SINGH.</v>
      </c>
      <c r="X69" s="32" t="str">
        <f t="shared" si="3"/>
        <v>71828744E</v>
      </c>
      <c r="Y69" s="90" t="str">
        <f t="shared" si="4"/>
        <v>I2K17102409</v>
      </c>
      <c r="Z69" s="88">
        <v>96</v>
      </c>
      <c r="AA69" s="88">
        <v>82</v>
      </c>
      <c r="AB69" s="89"/>
      <c r="AC69" s="88">
        <v>88</v>
      </c>
      <c r="AD69" s="86">
        <v>100</v>
      </c>
      <c r="AE69" s="85"/>
      <c r="AF69" s="89"/>
      <c r="AG69" s="89"/>
      <c r="AH69" s="88">
        <v>21</v>
      </c>
      <c r="AI69" s="88">
        <v>21</v>
      </c>
      <c r="AJ69" s="86">
        <v>46</v>
      </c>
      <c r="AK69" s="17">
        <v>43</v>
      </c>
      <c r="AL69" s="17">
        <v>20</v>
      </c>
      <c r="AM69" s="17">
        <v>22</v>
      </c>
      <c r="AN69" s="17">
        <v>45</v>
      </c>
      <c r="AO69" s="17">
        <v>93</v>
      </c>
      <c r="AP69" s="17">
        <v>9.9499999999999993</v>
      </c>
      <c r="AQ69" s="17">
        <v>44</v>
      </c>
      <c r="AR69" s="24">
        <v>7.14</v>
      </c>
      <c r="AS69" s="24">
        <v>6.42</v>
      </c>
      <c r="AT69" s="24">
        <v>7.5</v>
      </c>
      <c r="AU69" s="24">
        <v>1461</v>
      </c>
      <c r="AV69" s="24">
        <v>190</v>
      </c>
      <c r="AW69" s="24">
        <v>7.69</v>
      </c>
      <c r="AX69" s="25" t="s">
        <v>132</v>
      </c>
      <c r="AY69" s="26" t="str">
        <f t="shared" ref="AY69:AY132" si="13">IF(COUNTIF(G69:K69,"FF"),"FAIL",IF(COUNTIF(G69:K69,"AB"),"FAIL","PASS"))</f>
        <v>PASS</v>
      </c>
      <c r="AZ69" s="26" t="str">
        <f t="shared" ref="AZ69:AZ132" si="14">IF(COUNTIF(Z69:AD69,"FF"),"FAIL",IF(COUNTIF(Z69:AD69,"AB"),"FAIL","PASS"))</f>
        <v>PASS</v>
      </c>
      <c r="BA69" s="27" t="str">
        <f t="shared" ref="BA69:BA132" si="15">IF(COUNTIF(M69:Q69,"FF"),"FAIL",IF(COUNTIF(M69:Q69,"AB"),"FAIL","PASS"))</f>
        <v>PASS</v>
      </c>
      <c r="BB69" s="27" t="str">
        <f t="shared" ref="BB69:BB132" si="16">IF(COUNTIF(AF69:AO69,"FF"),"FAIL",IF(COUNTIF(AF69:AO69,"AB"),"FAIL","PASS"))</f>
        <v>PASS</v>
      </c>
      <c r="BC69" s="8" t="str">
        <f t="shared" ref="BC69:BC132" si="17">IF(AND(AY69="PASS",AZ69="PASS"),"PASS","FAIL")</f>
        <v>PASS</v>
      </c>
      <c r="BD69" s="8" t="str">
        <f t="shared" ref="BD69:BD132" si="18">IF(AND(BA69="PASS",BB69="PASS"),"PASS","FAIL")</f>
        <v>PASS</v>
      </c>
      <c r="BE69" s="28" t="str">
        <f t="shared" ref="BE69:BE132" si="19">IF(BF69="ATKT","NO",IF(BF69="FAIL","NO","YES"))</f>
        <v>YES</v>
      </c>
      <c r="BF69" s="29" t="str">
        <f t="shared" ref="BF69:BF132" si="20">IF(AQ69=44,IF(AW69&gt;=7.75,"DIST",IF(AW69&gt;=6.75,"FIRST",IF(AW69&gt;=6.25,"HSC",IF(AW69&gt;=5.5,"SC","FAIL")))),IF(AW69&gt;=23,"ATKT","FAIL"))</f>
        <v>FIRST</v>
      </c>
      <c r="BG69"/>
    </row>
    <row r="70" spans="1:59">
      <c r="A70" s="17">
        <v>67</v>
      </c>
      <c r="B70" s="32">
        <v>43328</v>
      </c>
      <c r="C70" s="32" t="s">
        <v>274</v>
      </c>
      <c r="D70" s="34" t="s">
        <v>275</v>
      </c>
      <c r="E70" s="17" t="s">
        <v>276</v>
      </c>
      <c r="F70" s="19" t="s">
        <v>813</v>
      </c>
      <c r="G70" s="17">
        <v>92</v>
      </c>
      <c r="H70" s="17">
        <v>79</v>
      </c>
      <c r="I70" s="17">
        <v>92</v>
      </c>
      <c r="J70" s="17">
        <v>96</v>
      </c>
      <c r="K70" s="17">
        <v>100</v>
      </c>
      <c r="L70" s="20"/>
      <c r="M70" s="17">
        <v>46</v>
      </c>
      <c r="N70" s="17">
        <v>45</v>
      </c>
      <c r="O70" s="17">
        <v>42</v>
      </c>
      <c r="P70" s="17">
        <v>40</v>
      </c>
      <c r="Q70" s="17">
        <v>44</v>
      </c>
      <c r="R70" s="17">
        <v>9.82</v>
      </c>
      <c r="S70" s="17">
        <v>22</v>
      </c>
      <c r="T70" s="21"/>
      <c r="U70" s="32">
        <f t="shared" si="0"/>
        <v>43328</v>
      </c>
      <c r="V70" s="32" t="str">
        <f t="shared" si="1"/>
        <v>B150058568</v>
      </c>
      <c r="W70" s="33" t="str">
        <f t="shared" si="2"/>
        <v>GULATI KHUSHI HARDEEP SINGH</v>
      </c>
      <c r="X70" s="32" t="str">
        <f t="shared" si="3"/>
        <v>71828745C</v>
      </c>
      <c r="Y70" s="90" t="str">
        <f t="shared" si="4"/>
        <v>I2K17102340</v>
      </c>
      <c r="Z70" s="88">
        <v>87</v>
      </c>
      <c r="AA70" s="88">
        <v>76</v>
      </c>
      <c r="AB70" s="89"/>
      <c r="AC70" s="88">
        <v>95</v>
      </c>
      <c r="AD70" s="86">
        <v>97</v>
      </c>
      <c r="AE70" s="85"/>
      <c r="AF70" s="89"/>
      <c r="AG70" s="89"/>
      <c r="AH70" s="88">
        <v>23</v>
      </c>
      <c r="AI70" s="88">
        <v>23</v>
      </c>
      <c r="AJ70" s="86">
        <v>46</v>
      </c>
      <c r="AK70" s="17">
        <v>43</v>
      </c>
      <c r="AL70" s="17">
        <v>23</v>
      </c>
      <c r="AM70" s="17">
        <v>23</v>
      </c>
      <c r="AN70" s="17">
        <v>45</v>
      </c>
      <c r="AO70" s="17">
        <v>95</v>
      </c>
      <c r="AP70" s="17">
        <v>9.84</v>
      </c>
      <c r="AQ70" s="17">
        <v>44</v>
      </c>
      <c r="AR70" s="24">
        <v>9.14</v>
      </c>
      <c r="AS70" s="24">
        <v>8.9600000000000009</v>
      </c>
      <c r="AT70" s="24">
        <v>8.61</v>
      </c>
      <c r="AU70" s="24">
        <v>1734</v>
      </c>
      <c r="AV70" s="24">
        <v>190</v>
      </c>
      <c r="AW70" s="24">
        <v>9.1300000000000008</v>
      </c>
      <c r="AX70" s="25" t="s">
        <v>77</v>
      </c>
      <c r="AY70" s="26" t="str">
        <f t="shared" si="13"/>
        <v>PASS</v>
      </c>
      <c r="AZ70" s="26" t="str">
        <f t="shared" si="14"/>
        <v>PASS</v>
      </c>
      <c r="BA70" s="27" t="str">
        <f t="shared" si="15"/>
        <v>PASS</v>
      </c>
      <c r="BB70" s="27" t="str">
        <f t="shared" si="16"/>
        <v>PASS</v>
      </c>
      <c r="BC70" s="8" t="str">
        <f t="shared" si="17"/>
        <v>PASS</v>
      </c>
      <c r="BD70" s="8" t="str">
        <f t="shared" si="18"/>
        <v>PASS</v>
      </c>
      <c r="BE70" s="28" t="str">
        <f t="shared" si="19"/>
        <v>YES</v>
      </c>
      <c r="BF70" s="29" t="str">
        <f t="shared" si="20"/>
        <v>DIST</v>
      </c>
      <c r="BG70"/>
    </row>
    <row r="71" spans="1:59">
      <c r="A71" s="17">
        <v>68</v>
      </c>
      <c r="B71" s="32">
        <v>43268</v>
      </c>
      <c r="C71" s="32" t="s">
        <v>277</v>
      </c>
      <c r="D71" s="34" t="s">
        <v>278</v>
      </c>
      <c r="E71" s="17" t="s">
        <v>279</v>
      </c>
      <c r="F71" s="19" t="s">
        <v>814</v>
      </c>
      <c r="G71" s="17">
        <v>94</v>
      </c>
      <c r="H71" s="17">
        <v>84</v>
      </c>
      <c r="I71" s="17">
        <v>81</v>
      </c>
      <c r="J71" s="17">
        <v>94</v>
      </c>
      <c r="K71" s="17">
        <v>99</v>
      </c>
      <c r="L71" s="20"/>
      <c r="M71" s="17">
        <v>45</v>
      </c>
      <c r="N71" s="17">
        <v>44</v>
      </c>
      <c r="O71" s="17">
        <v>38</v>
      </c>
      <c r="P71" s="17">
        <v>39</v>
      </c>
      <c r="Q71" s="17">
        <v>42</v>
      </c>
      <c r="R71" s="17">
        <v>9.91</v>
      </c>
      <c r="S71" s="17">
        <v>22</v>
      </c>
      <c r="T71" s="21"/>
      <c r="U71" s="32">
        <f t="shared" si="0"/>
        <v>43268</v>
      </c>
      <c r="V71" s="32" t="str">
        <f t="shared" si="1"/>
        <v>B150058569</v>
      </c>
      <c r="W71" s="33" t="str">
        <f t="shared" si="2"/>
        <v>GUPTA VINAY VINOD</v>
      </c>
      <c r="X71" s="32" t="str">
        <f t="shared" si="3"/>
        <v>71828751H</v>
      </c>
      <c r="Y71" s="90" t="str">
        <f t="shared" si="4"/>
        <v>I2K17102341</v>
      </c>
      <c r="Z71" s="88">
        <v>83</v>
      </c>
      <c r="AA71" s="88">
        <v>88</v>
      </c>
      <c r="AB71" s="88">
        <v>100</v>
      </c>
      <c r="AC71" s="88"/>
      <c r="AD71" s="86">
        <v>99</v>
      </c>
      <c r="AE71" s="85"/>
      <c r="AF71" s="88">
        <v>22</v>
      </c>
      <c r="AG71" s="88">
        <v>21</v>
      </c>
      <c r="AH71" s="88"/>
      <c r="AI71" s="88"/>
      <c r="AJ71" s="86">
        <v>43</v>
      </c>
      <c r="AK71" s="17">
        <v>42</v>
      </c>
      <c r="AL71" s="17">
        <v>20</v>
      </c>
      <c r="AM71" s="17">
        <v>23</v>
      </c>
      <c r="AN71" s="17">
        <v>44</v>
      </c>
      <c r="AO71" s="17">
        <v>90</v>
      </c>
      <c r="AP71" s="17">
        <v>9.9499999999999993</v>
      </c>
      <c r="AQ71" s="17">
        <v>44</v>
      </c>
      <c r="AR71" s="24">
        <v>8.34</v>
      </c>
      <c r="AS71" s="24">
        <v>7.86</v>
      </c>
      <c r="AT71" s="24">
        <v>8.2200000000000006</v>
      </c>
      <c r="AU71" s="24">
        <v>1626</v>
      </c>
      <c r="AV71" s="24">
        <v>190</v>
      </c>
      <c r="AW71" s="24">
        <v>8.56</v>
      </c>
      <c r="AX71" s="25" t="s">
        <v>77</v>
      </c>
      <c r="AY71" s="26" t="str">
        <f t="shared" si="13"/>
        <v>PASS</v>
      </c>
      <c r="AZ71" s="26" t="str">
        <f t="shared" si="14"/>
        <v>PASS</v>
      </c>
      <c r="BA71" s="27" t="str">
        <f t="shared" si="15"/>
        <v>PASS</v>
      </c>
      <c r="BB71" s="27" t="str">
        <f t="shared" si="16"/>
        <v>PASS</v>
      </c>
      <c r="BC71" s="8" t="str">
        <f t="shared" si="17"/>
        <v>PASS</v>
      </c>
      <c r="BD71" s="8" t="str">
        <f t="shared" si="18"/>
        <v>PASS</v>
      </c>
      <c r="BE71" s="28" t="str">
        <f t="shared" si="19"/>
        <v>YES</v>
      </c>
      <c r="BF71" s="29" t="str">
        <f t="shared" si="20"/>
        <v>DIST</v>
      </c>
      <c r="BG71"/>
    </row>
    <row r="72" spans="1:59">
      <c r="A72" s="17">
        <v>69</v>
      </c>
      <c r="B72" s="32">
        <v>43119</v>
      </c>
      <c r="C72" s="32" t="s">
        <v>280</v>
      </c>
      <c r="D72" s="34" t="s">
        <v>281</v>
      </c>
      <c r="E72" s="17" t="s">
        <v>282</v>
      </c>
      <c r="F72" s="19" t="s">
        <v>815</v>
      </c>
      <c r="G72" s="17">
        <v>96</v>
      </c>
      <c r="H72" s="17">
        <v>94</v>
      </c>
      <c r="I72" s="17">
        <v>92</v>
      </c>
      <c r="J72" s="17">
        <v>99</v>
      </c>
      <c r="K72" s="17">
        <v>100</v>
      </c>
      <c r="L72" s="20"/>
      <c r="M72" s="17">
        <v>44</v>
      </c>
      <c r="N72" s="17">
        <v>43</v>
      </c>
      <c r="O72" s="17">
        <v>44</v>
      </c>
      <c r="P72" s="17">
        <v>43</v>
      </c>
      <c r="Q72" s="17">
        <v>48</v>
      </c>
      <c r="R72" s="17">
        <v>10</v>
      </c>
      <c r="S72" s="17">
        <v>22</v>
      </c>
      <c r="T72" s="21"/>
      <c r="U72" s="32">
        <f t="shared" si="0"/>
        <v>43119</v>
      </c>
      <c r="V72" s="32" t="str">
        <f t="shared" si="1"/>
        <v>B150058570</v>
      </c>
      <c r="W72" s="33" t="str">
        <f t="shared" si="2"/>
        <v>GUPTA YASH ANIL</v>
      </c>
      <c r="X72" s="32" t="str">
        <f t="shared" si="3"/>
        <v>71828752F</v>
      </c>
      <c r="Y72" s="90" t="str">
        <f t="shared" si="4"/>
        <v>I2K17102407</v>
      </c>
      <c r="Z72" s="88">
        <v>98</v>
      </c>
      <c r="AA72" s="88">
        <v>96</v>
      </c>
      <c r="AB72" s="88">
        <v>100</v>
      </c>
      <c r="AC72" s="88"/>
      <c r="AD72" s="86">
        <v>100</v>
      </c>
      <c r="AE72" s="85"/>
      <c r="AF72" s="88">
        <v>24</v>
      </c>
      <c r="AG72" s="88">
        <v>24</v>
      </c>
      <c r="AH72" s="88"/>
      <c r="AI72" s="88"/>
      <c r="AJ72" s="86">
        <v>44</v>
      </c>
      <c r="AK72" s="17">
        <v>42</v>
      </c>
      <c r="AL72" s="17">
        <v>23</v>
      </c>
      <c r="AM72" s="17">
        <v>24</v>
      </c>
      <c r="AN72" s="17">
        <v>48</v>
      </c>
      <c r="AO72" s="17">
        <v>98</v>
      </c>
      <c r="AP72" s="17">
        <v>10</v>
      </c>
      <c r="AQ72" s="17">
        <v>44</v>
      </c>
      <c r="AR72" s="24">
        <v>9.1</v>
      </c>
      <c r="AS72" s="24">
        <v>8.24</v>
      </c>
      <c r="AT72" s="24">
        <v>9.0399999999999991</v>
      </c>
      <c r="AU72" s="24">
        <v>1723</v>
      </c>
      <c r="AV72" s="24">
        <v>190</v>
      </c>
      <c r="AW72" s="24">
        <v>9.07</v>
      </c>
      <c r="AX72" s="25" t="s">
        <v>77</v>
      </c>
      <c r="AY72" s="26" t="str">
        <f t="shared" si="13"/>
        <v>PASS</v>
      </c>
      <c r="AZ72" s="26" t="str">
        <f t="shared" si="14"/>
        <v>PASS</v>
      </c>
      <c r="BA72" s="27" t="str">
        <f t="shared" si="15"/>
        <v>PASS</v>
      </c>
      <c r="BB72" s="27" t="str">
        <f t="shared" si="16"/>
        <v>PASS</v>
      </c>
      <c r="BC72" s="8" t="str">
        <f t="shared" si="17"/>
        <v>PASS</v>
      </c>
      <c r="BD72" s="8" t="str">
        <f t="shared" si="18"/>
        <v>PASS</v>
      </c>
      <c r="BE72" s="28" t="str">
        <f t="shared" si="19"/>
        <v>YES</v>
      </c>
      <c r="BF72" s="29" t="str">
        <f t="shared" si="20"/>
        <v>DIST</v>
      </c>
      <c r="BG72"/>
    </row>
    <row r="73" spans="1:59">
      <c r="A73" s="17">
        <v>70</v>
      </c>
      <c r="B73" s="32">
        <v>43220</v>
      </c>
      <c r="C73" s="32" t="s">
        <v>283</v>
      </c>
      <c r="D73" s="34" t="s">
        <v>284</v>
      </c>
      <c r="E73" s="17" t="s">
        <v>285</v>
      </c>
      <c r="F73" s="19" t="s">
        <v>816</v>
      </c>
      <c r="G73" s="17">
        <v>99</v>
      </c>
      <c r="H73" s="17">
        <v>100</v>
      </c>
      <c r="I73" s="17">
        <v>92</v>
      </c>
      <c r="J73" s="17">
        <v>97</v>
      </c>
      <c r="K73" s="17">
        <v>98</v>
      </c>
      <c r="L73" s="20"/>
      <c r="M73" s="17">
        <v>47</v>
      </c>
      <c r="N73" s="17">
        <v>47</v>
      </c>
      <c r="O73" s="17">
        <v>45</v>
      </c>
      <c r="P73" s="17">
        <v>43</v>
      </c>
      <c r="Q73" s="17">
        <v>39</v>
      </c>
      <c r="R73" s="17">
        <v>9.91</v>
      </c>
      <c r="S73" s="17">
        <v>22</v>
      </c>
      <c r="T73" s="21"/>
      <c r="U73" s="32">
        <f t="shared" si="0"/>
        <v>43220</v>
      </c>
      <c r="V73" s="32" t="str">
        <f t="shared" si="1"/>
        <v>B150058571</v>
      </c>
      <c r="W73" s="33" t="str">
        <f t="shared" si="2"/>
        <v>GWALANI HIMANI DINESH</v>
      </c>
      <c r="X73" s="32" t="str">
        <f t="shared" si="3"/>
        <v>71828753D</v>
      </c>
      <c r="Y73" s="90" t="str">
        <f t="shared" si="4"/>
        <v>I2K17102388</v>
      </c>
      <c r="Z73" s="88">
        <v>87</v>
      </c>
      <c r="AA73" s="88">
        <v>97</v>
      </c>
      <c r="AB73" s="88">
        <v>100</v>
      </c>
      <c r="AC73" s="88"/>
      <c r="AD73" s="86">
        <v>100</v>
      </c>
      <c r="AE73" s="85"/>
      <c r="AF73" s="88">
        <v>22</v>
      </c>
      <c r="AG73" s="88">
        <v>22</v>
      </c>
      <c r="AH73" s="88"/>
      <c r="AI73" s="88"/>
      <c r="AJ73" s="86">
        <v>47</v>
      </c>
      <c r="AK73" s="17">
        <v>41</v>
      </c>
      <c r="AL73" s="17">
        <v>24</v>
      </c>
      <c r="AM73" s="17">
        <v>23</v>
      </c>
      <c r="AN73" s="17">
        <v>44</v>
      </c>
      <c r="AO73" s="17">
        <v>95</v>
      </c>
      <c r="AP73" s="17">
        <v>9.9499999999999993</v>
      </c>
      <c r="AQ73" s="17">
        <v>44</v>
      </c>
      <c r="AR73" s="24">
        <v>9.26</v>
      </c>
      <c r="AS73" s="24">
        <v>8.74</v>
      </c>
      <c r="AT73" s="24">
        <v>8.5</v>
      </c>
      <c r="AU73" s="24">
        <v>1729</v>
      </c>
      <c r="AV73" s="24">
        <v>190</v>
      </c>
      <c r="AW73" s="24">
        <v>9.1</v>
      </c>
      <c r="AX73" s="25" t="s">
        <v>77</v>
      </c>
      <c r="AY73" s="26" t="str">
        <f t="shared" si="13"/>
        <v>PASS</v>
      </c>
      <c r="AZ73" s="26" t="str">
        <f t="shared" si="14"/>
        <v>PASS</v>
      </c>
      <c r="BA73" s="27" t="str">
        <f t="shared" si="15"/>
        <v>PASS</v>
      </c>
      <c r="BB73" s="27" t="str">
        <f t="shared" si="16"/>
        <v>PASS</v>
      </c>
      <c r="BC73" s="8" t="str">
        <f t="shared" si="17"/>
        <v>PASS</v>
      </c>
      <c r="BD73" s="8" t="str">
        <f t="shared" si="18"/>
        <v>PASS</v>
      </c>
      <c r="BE73" s="28" t="str">
        <f t="shared" si="19"/>
        <v>YES</v>
      </c>
      <c r="BF73" s="29" t="str">
        <f t="shared" si="20"/>
        <v>DIST</v>
      </c>
      <c r="BG73"/>
    </row>
    <row r="74" spans="1:59">
      <c r="A74" s="17">
        <v>71</v>
      </c>
      <c r="B74" s="32">
        <v>43219</v>
      </c>
      <c r="C74" s="32" t="s">
        <v>286</v>
      </c>
      <c r="D74" s="34" t="s">
        <v>287</v>
      </c>
      <c r="E74" s="17" t="s">
        <v>288</v>
      </c>
      <c r="F74" s="19" t="s">
        <v>817</v>
      </c>
      <c r="G74" s="17">
        <v>96</v>
      </c>
      <c r="H74" s="17">
        <v>97</v>
      </c>
      <c r="I74" s="17">
        <v>89</v>
      </c>
      <c r="J74" s="17">
        <v>99</v>
      </c>
      <c r="K74" s="17">
        <v>100</v>
      </c>
      <c r="L74" s="20"/>
      <c r="M74" s="17">
        <v>40</v>
      </c>
      <c r="N74" s="17">
        <v>39</v>
      </c>
      <c r="O74" s="17">
        <v>43</v>
      </c>
      <c r="P74" s="17">
        <v>46</v>
      </c>
      <c r="Q74" s="17">
        <v>45</v>
      </c>
      <c r="R74" s="17">
        <v>9.9499999999999993</v>
      </c>
      <c r="S74" s="17">
        <v>22</v>
      </c>
      <c r="T74" s="21"/>
      <c r="U74" s="32">
        <f t="shared" si="0"/>
        <v>43219</v>
      </c>
      <c r="V74" s="32" t="str">
        <f t="shared" si="1"/>
        <v>B150058572</v>
      </c>
      <c r="W74" s="33" t="str">
        <f t="shared" si="2"/>
        <v>HAKE AKSHAY SHIVAJI</v>
      </c>
      <c r="X74" s="32" t="str">
        <f t="shared" si="3"/>
        <v>71828755L</v>
      </c>
      <c r="Y74" s="90" t="str">
        <f t="shared" si="4"/>
        <v>I2K17102179</v>
      </c>
      <c r="Z74" s="88">
        <v>85</v>
      </c>
      <c r="AA74" s="88">
        <v>100</v>
      </c>
      <c r="AB74" s="88">
        <v>99</v>
      </c>
      <c r="AC74" s="88"/>
      <c r="AD74" s="86">
        <v>100</v>
      </c>
      <c r="AE74" s="85"/>
      <c r="AF74" s="88">
        <v>22</v>
      </c>
      <c r="AG74" s="88">
        <v>22</v>
      </c>
      <c r="AH74" s="88"/>
      <c r="AI74" s="88"/>
      <c r="AJ74" s="86">
        <v>42</v>
      </c>
      <c r="AK74" s="17">
        <v>43</v>
      </c>
      <c r="AL74" s="17">
        <v>21</v>
      </c>
      <c r="AM74" s="17">
        <v>24</v>
      </c>
      <c r="AN74" s="17">
        <v>47</v>
      </c>
      <c r="AO74" s="17">
        <v>96</v>
      </c>
      <c r="AP74" s="17">
        <v>9.98</v>
      </c>
      <c r="AQ74" s="17">
        <v>44</v>
      </c>
      <c r="AR74" s="24">
        <v>9.6999999999999993</v>
      </c>
      <c r="AS74" s="24">
        <v>9.64</v>
      </c>
      <c r="AT74" s="24">
        <v>9.7200000000000006</v>
      </c>
      <c r="AU74" s="24">
        <v>1853</v>
      </c>
      <c r="AV74" s="24">
        <v>190</v>
      </c>
      <c r="AW74" s="24">
        <v>9.75</v>
      </c>
      <c r="AX74" s="25" t="s">
        <v>77</v>
      </c>
      <c r="AY74" s="26" t="str">
        <f t="shared" si="13"/>
        <v>PASS</v>
      </c>
      <c r="AZ74" s="26" t="str">
        <f t="shared" si="14"/>
        <v>PASS</v>
      </c>
      <c r="BA74" s="27" t="str">
        <f t="shared" si="15"/>
        <v>PASS</v>
      </c>
      <c r="BB74" s="27" t="str">
        <f t="shared" si="16"/>
        <v>PASS</v>
      </c>
      <c r="BC74" s="8" t="str">
        <f t="shared" si="17"/>
        <v>PASS</v>
      </c>
      <c r="BD74" s="8" t="str">
        <f t="shared" si="18"/>
        <v>PASS</v>
      </c>
      <c r="BE74" s="28" t="str">
        <f t="shared" si="19"/>
        <v>YES</v>
      </c>
      <c r="BF74" s="29" t="str">
        <f t="shared" si="20"/>
        <v>DIST</v>
      </c>
      <c r="BG74"/>
    </row>
    <row r="75" spans="1:59">
      <c r="A75" s="17">
        <v>72</v>
      </c>
      <c r="B75" s="32">
        <v>43329</v>
      </c>
      <c r="C75" s="32" t="s">
        <v>289</v>
      </c>
      <c r="D75" s="34" t="s">
        <v>290</v>
      </c>
      <c r="E75" s="17" t="s">
        <v>291</v>
      </c>
      <c r="F75" s="19" t="s">
        <v>818</v>
      </c>
      <c r="G75" s="17">
        <v>85</v>
      </c>
      <c r="H75" s="17">
        <v>73</v>
      </c>
      <c r="I75" s="17">
        <v>85</v>
      </c>
      <c r="J75" s="17">
        <v>92</v>
      </c>
      <c r="K75" s="17">
        <v>91</v>
      </c>
      <c r="L75" s="20"/>
      <c r="M75" s="17">
        <v>42</v>
      </c>
      <c r="N75" s="17">
        <v>41</v>
      </c>
      <c r="O75" s="17">
        <v>40</v>
      </c>
      <c r="P75" s="17">
        <v>46</v>
      </c>
      <c r="Q75" s="17">
        <v>45</v>
      </c>
      <c r="R75" s="17">
        <v>9.82</v>
      </c>
      <c r="S75" s="17">
        <v>22</v>
      </c>
      <c r="T75" s="21"/>
      <c r="U75" s="32">
        <f t="shared" si="0"/>
        <v>43329</v>
      </c>
      <c r="V75" s="32" t="str">
        <f t="shared" si="1"/>
        <v>B150058573</v>
      </c>
      <c r="W75" s="33" t="str">
        <f t="shared" si="2"/>
        <v>HARKARE ASHUTOSH CHANDRASHEKHAR</v>
      </c>
      <c r="X75" s="32" t="str">
        <f t="shared" si="3"/>
        <v>71828759C</v>
      </c>
      <c r="Y75" s="90" t="str">
        <f t="shared" si="4"/>
        <v>I2K17102367</v>
      </c>
      <c r="Z75" s="88">
        <v>100</v>
      </c>
      <c r="AA75" s="88">
        <v>94</v>
      </c>
      <c r="AB75" s="89"/>
      <c r="AC75" s="88">
        <v>91</v>
      </c>
      <c r="AD75" s="86">
        <v>100</v>
      </c>
      <c r="AE75" s="85"/>
      <c r="AF75" s="89"/>
      <c r="AG75" s="89"/>
      <c r="AH75" s="88">
        <v>22</v>
      </c>
      <c r="AI75" s="88">
        <v>22</v>
      </c>
      <c r="AJ75" s="86">
        <v>42</v>
      </c>
      <c r="AK75" s="17">
        <v>42</v>
      </c>
      <c r="AL75" s="17">
        <v>23</v>
      </c>
      <c r="AM75" s="17">
        <v>22</v>
      </c>
      <c r="AN75" s="17">
        <v>46</v>
      </c>
      <c r="AO75" s="17">
        <v>96</v>
      </c>
      <c r="AP75" s="17">
        <v>9.91</v>
      </c>
      <c r="AQ75" s="17">
        <v>44</v>
      </c>
      <c r="AR75" s="24">
        <v>9.16</v>
      </c>
      <c r="AS75" s="24">
        <v>9.1199999999999992</v>
      </c>
      <c r="AT75" s="24">
        <v>9.59</v>
      </c>
      <c r="AU75" s="24">
        <v>1791</v>
      </c>
      <c r="AV75" s="24">
        <v>190</v>
      </c>
      <c r="AW75" s="24">
        <v>9.43</v>
      </c>
      <c r="AX75" s="25" t="s">
        <v>77</v>
      </c>
      <c r="AY75" s="26" t="str">
        <f t="shared" si="13"/>
        <v>PASS</v>
      </c>
      <c r="AZ75" s="26" t="str">
        <f t="shared" si="14"/>
        <v>PASS</v>
      </c>
      <c r="BA75" s="27" t="str">
        <f t="shared" si="15"/>
        <v>PASS</v>
      </c>
      <c r="BB75" s="27" t="str">
        <f t="shared" si="16"/>
        <v>PASS</v>
      </c>
      <c r="BC75" s="8" t="str">
        <f t="shared" si="17"/>
        <v>PASS</v>
      </c>
      <c r="BD75" s="8" t="str">
        <f t="shared" si="18"/>
        <v>PASS</v>
      </c>
      <c r="BE75" s="28" t="str">
        <f t="shared" si="19"/>
        <v>YES</v>
      </c>
      <c r="BF75" s="29" t="str">
        <f t="shared" si="20"/>
        <v>DIST</v>
      </c>
      <c r="BG75"/>
    </row>
    <row r="76" spans="1:59">
      <c r="A76" s="17">
        <v>73</v>
      </c>
      <c r="B76" s="32">
        <v>43120</v>
      </c>
      <c r="C76" s="32" t="s">
        <v>292</v>
      </c>
      <c r="D76" s="34" t="s">
        <v>293</v>
      </c>
      <c r="E76" s="17" t="s">
        <v>294</v>
      </c>
      <c r="F76" s="19" t="s">
        <v>819</v>
      </c>
      <c r="G76" s="17">
        <v>96</v>
      </c>
      <c r="H76" s="17">
        <v>99</v>
      </c>
      <c r="I76" s="17">
        <v>85</v>
      </c>
      <c r="J76" s="17">
        <v>94</v>
      </c>
      <c r="K76" s="17">
        <v>100</v>
      </c>
      <c r="L76" s="20"/>
      <c r="M76" s="17">
        <v>42</v>
      </c>
      <c r="N76" s="17">
        <v>41</v>
      </c>
      <c r="O76" s="17">
        <v>44</v>
      </c>
      <c r="P76" s="17">
        <v>45</v>
      </c>
      <c r="Q76" s="17">
        <v>43</v>
      </c>
      <c r="R76" s="17">
        <v>10</v>
      </c>
      <c r="S76" s="17">
        <v>22</v>
      </c>
      <c r="T76" s="21"/>
      <c r="U76" s="32">
        <f t="shared" si="0"/>
        <v>43120</v>
      </c>
      <c r="V76" s="32" t="str">
        <f t="shared" si="1"/>
        <v>B150058574</v>
      </c>
      <c r="W76" s="33" t="str">
        <f t="shared" si="2"/>
        <v>HARWANI VINAY MOHAN</v>
      </c>
      <c r="X76" s="32" t="str">
        <f t="shared" si="3"/>
        <v>71828763M</v>
      </c>
      <c r="Y76" s="90" t="str">
        <f t="shared" si="4"/>
        <v>I2K17102181</v>
      </c>
      <c r="Z76" s="88">
        <v>95</v>
      </c>
      <c r="AA76" s="88">
        <v>93</v>
      </c>
      <c r="AB76" s="89"/>
      <c r="AC76" s="88">
        <v>95</v>
      </c>
      <c r="AD76" s="86">
        <v>100</v>
      </c>
      <c r="AE76" s="85"/>
      <c r="AF76" s="89"/>
      <c r="AG76" s="89"/>
      <c r="AH76" s="88">
        <v>22</v>
      </c>
      <c r="AI76" s="88">
        <v>23</v>
      </c>
      <c r="AJ76" s="86">
        <v>42</v>
      </c>
      <c r="AK76" s="17">
        <v>41</v>
      </c>
      <c r="AL76" s="17">
        <v>22</v>
      </c>
      <c r="AM76" s="17">
        <v>24</v>
      </c>
      <c r="AN76" s="17">
        <v>45</v>
      </c>
      <c r="AO76" s="17">
        <v>97</v>
      </c>
      <c r="AP76" s="17">
        <v>10</v>
      </c>
      <c r="AQ76" s="17">
        <v>44</v>
      </c>
      <c r="AR76" s="24">
        <v>9.6999999999999993</v>
      </c>
      <c r="AS76" s="24">
        <v>9.42</v>
      </c>
      <c r="AT76" s="24">
        <v>9.39</v>
      </c>
      <c r="AU76" s="24">
        <v>1828</v>
      </c>
      <c r="AV76" s="24">
        <v>190</v>
      </c>
      <c r="AW76" s="24">
        <v>9.6199999999999992</v>
      </c>
      <c r="AX76" s="25" t="s">
        <v>77</v>
      </c>
      <c r="AY76" s="26" t="str">
        <f t="shared" si="13"/>
        <v>PASS</v>
      </c>
      <c r="AZ76" s="26" t="str">
        <f t="shared" si="14"/>
        <v>PASS</v>
      </c>
      <c r="BA76" s="27" t="str">
        <f t="shared" si="15"/>
        <v>PASS</v>
      </c>
      <c r="BB76" s="27" t="str">
        <f t="shared" si="16"/>
        <v>PASS</v>
      </c>
      <c r="BC76" s="8" t="str">
        <f t="shared" si="17"/>
        <v>PASS</v>
      </c>
      <c r="BD76" s="8" t="str">
        <f t="shared" si="18"/>
        <v>PASS</v>
      </c>
      <c r="BE76" s="28" t="str">
        <f t="shared" si="19"/>
        <v>YES</v>
      </c>
      <c r="BF76" s="29" t="str">
        <f t="shared" si="20"/>
        <v>DIST</v>
      </c>
      <c r="BG76"/>
    </row>
    <row r="77" spans="1:59">
      <c r="A77" s="17">
        <v>74</v>
      </c>
      <c r="B77" s="32">
        <v>43330</v>
      </c>
      <c r="C77" s="32" t="s">
        <v>295</v>
      </c>
      <c r="D77" s="34" t="s">
        <v>296</v>
      </c>
      <c r="E77" s="17" t="s">
        <v>297</v>
      </c>
      <c r="F77" s="19" t="s">
        <v>820</v>
      </c>
      <c r="G77" s="17">
        <v>100</v>
      </c>
      <c r="H77" s="17">
        <v>90</v>
      </c>
      <c r="I77" s="17">
        <v>87</v>
      </c>
      <c r="J77" s="17">
        <v>80</v>
      </c>
      <c r="K77" s="17">
        <v>99</v>
      </c>
      <c r="L77" s="20"/>
      <c r="M77" s="17">
        <v>43</v>
      </c>
      <c r="N77" s="17">
        <v>42</v>
      </c>
      <c r="O77" s="17">
        <v>42</v>
      </c>
      <c r="P77" s="17">
        <v>41</v>
      </c>
      <c r="Q77" s="17">
        <v>44</v>
      </c>
      <c r="R77" s="17">
        <v>10</v>
      </c>
      <c r="S77" s="17">
        <v>22</v>
      </c>
      <c r="T77" s="21"/>
      <c r="U77" s="32">
        <f t="shared" si="0"/>
        <v>43330</v>
      </c>
      <c r="V77" s="32" t="str">
        <f t="shared" si="1"/>
        <v>B150058575</v>
      </c>
      <c r="W77" s="33" t="str">
        <f t="shared" si="2"/>
        <v>HOLAMBE RANI BHASKAR</v>
      </c>
      <c r="X77" s="32" t="str">
        <f t="shared" si="3"/>
        <v>71924020E</v>
      </c>
      <c r="Y77" s="90" t="str">
        <f t="shared" si="4"/>
        <v>I2K18205150</v>
      </c>
      <c r="Z77" s="88">
        <v>85</v>
      </c>
      <c r="AA77" s="88">
        <v>94</v>
      </c>
      <c r="AB77" s="88">
        <v>100</v>
      </c>
      <c r="AC77" s="88"/>
      <c r="AD77" s="86">
        <v>99</v>
      </c>
      <c r="AE77" s="85"/>
      <c r="AF77" s="88">
        <v>21</v>
      </c>
      <c r="AG77" s="88">
        <v>20</v>
      </c>
      <c r="AH77" s="88"/>
      <c r="AI77" s="88"/>
      <c r="AJ77" s="86">
        <v>40</v>
      </c>
      <c r="AK77" s="17">
        <v>40</v>
      </c>
      <c r="AL77" s="17">
        <v>23</v>
      </c>
      <c r="AM77" s="17">
        <v>22</v>
      </c>
      <c r="AN77" s="17">
        <v>45</v>
      </c>
      <c r="AO77" s="17">
        <v>94</v>
      </c>
      <c r="AP77" s="17">
        <v>10</v>
      </c>
      <c r="AQ77" s="17">
        <v>44</v>
      </c>
      <c r="AR77" s="31"/>
      <c r="AS77" s="24">
        <v>7.92</v>
      </c>
      <c r="AT77" s="24">
        <v>9.59</v>
      </c>
      <c r="AU77" s="24">
        <v>1277</v>
      </c>
      <c r="AV77" s="24">
        <v>140</v>
      </c>
      <c r="AW77" s="24">
        <v>9.1199999999999992</v>
      </c>
      <c r="AX77" s="25" t="s">
        <v>77</v>
      </c>
      <c r="AY77" s="26" t="str">
        <f t="shared" si="13"/>
        <v>PASS</v>
      </c>
      <c r="AZ77" s="26" t="str">
        <f t="shared" si="14"/>
        <v>PASS</v>
      </c>
      <c r="BA77" s="27" t="str">
        <f t="shared" si="15"/>
        <v>PASS</v>
      </c>
      <c r="BB77" s="27" t="str">
        <f t="shared" si="16"/>
        <v>PASS</v>
      </c>
      <c r="BC77" s="8" t="str">
        <f t="shared" si="17"/>
        <v>PASS</v>
      </c>
      <c r="BD77" s="8" t="str">
        <f t="shared" si="18"/>
        <v>PASS</v>
      </c>
      <c r="BE77" s="28" t="str">
        <f t="shared" si="19"/>
        <v>YES</v>
      </c>
      <c r="BF77" s="29" t="str">
        <f t="shared" si="20"/>
        <v>DIST</v>
      </c>
      <c r="BG77"/>
    </row>
    <row r="78" spans="1:59">
      <c r="A78" s="17">
        <v>75</v>
      </c>
      <c r="B78" s="32">
        <v>43331</v>
      </c>
      <c r="C78" s="32" t="s">
        <v>298</v>
      </c>
      <c r="D78" s="34" t="s">
        <v>299</v>
      </c>
      <c r="E78" s="17" t="s">
        <v>300</v>
      </c>
      <c r="F78" s="19" t="s">
        <v>821</v>
      </c>
      <c r="G78" s="17">
        <v>100</v>
      </c>
      <c r="H78" s="17">
        <v>88</v>
      </c>
      <c r="I78" s="17">
        <v>93</v>
      </c>
      <c r="J78" s="17">
        <v>97</v>
      </c>
      <c r="K78" s="17">
        <v>97</v>
      </c>
      <c r="L78" s="20"/>
      <c r="M78" s="17">
        <v>43</v>
      </c>
      <c r="N78" s="17">
        <v>42</v>
      </c>
      <c r="O78" s="17">
        <v>44</v>
      </c>
      <c r="P78" s="17">
        <v>40</v>
      </c>
      <c r="Q78" s="17">
        <v>40</v>
      </c>
      <c r="R78" s="17">
        <v>10</v>
      </c>
      <c r="S78" s="17">
        <v>22</v>
      </c>
      <c r="T78" s="21"/>
      <c r="U78" s="32">
        <f t="shared" si="0"/>
        <v>43331</v>
      </c>
      <c r="V78" s="32" t="str">
        <f t="shared" si="1"/>
        <v>B150058576</v>
      </c>
      <c r="W78" s="33" t="str">
        <f t="shared" si="2"/>
        <v>HRITIK ZUTSHI</v>
      </c>
      <c r="X78" s="32" t="str">
        <f t="shared" si="3"/>
        <v>71828774G</v>
      </c>
      <c r="Y78" s="90" t="str">
        <f t="shared" si="4"/>
        <v>I2K17102282</v>
      </c>
      <c r="Z78" s="88">
        <v>89</v>
      </c>
      <c r="AA78" s="88">
        <v>98</v>
      </c>
      <c r="AB78" s="89"/>
      <c r="AC78" s="88">
        <v>83</v>
      </c>
      <c r="AD78" s="86">
        <v>100</v>
      </c>
      <c r="AE78" s="85"/>
      <c r="AF78" s="89"/>
      <c r="AG78" s="89"/>
      <c r="AH78" s="88">
        <v>21</v>
      </c>
      <c r="AI78" s="88">
        <v>23</v>
      </c>
      <c r="AJ78" s="86">
        <v>43</v>
      </c>
      <c r="AK78" s="17">
        <v>43</v>
      </c>
      <c r="AL78" s="17">
        <v>22</v>
      </c>
      <c r="AM78" s="17">
        <v>21</v>
      </c>
      <c r="AN78" s="17">
        <v>46</v>
      </c>
      <c r="AO78" s="17">
        <v>95</v>
      </c>
      <c r="AP78" s="17">
        <v>10</v>
      </c>
      <c r="AQ78" s="17">
        <v>44</v>
      </c>
      <c r="AR78" s="24">
        <v>9.1999999999999993</v>
      </c>
      <c r="AS78" s="24">
        <v>8.98</v>
      </c>
      <c r="AT78" s="24">
        <v>9.07</v>
      </c>
      <c r="AU78" s="24">
        <v>1766</v>
      </c>
      <c r="AV78" s="24">
        <v>190</v>
      </c>
      <c r="AW78" s="24">
        <v>9.2899999999999991</v>
      </c>
      <c r="AX78" s="25" t="s">
        <v>77</v>
      </c>
      <c r="AY78" s="26" t="str">
        <f t="shared" si="13"/>
        <v>PASS</v>
      </c>
      <c r="AZ78" s="26" t="str">
        <f t="shared" si="14"/>
        <v>PASS</v>
      </c>
      <c r="BA78" s="27" t="str">
        <f t="shared" si="15"/>
        <v>PASS</v>
      </c>
      <c r="BB78" s="27" t="str">
        <f t="shared" si="16"/>
        <v>PASS</v>
      </c>
      <c r="BC78" s="8" t="str">
        <f t="shared" si="17"/>
        <v>PASS</v>
      </c>
      <c r="BD78" s="8" t="str">
        <f t="shared" si="18"/>
        <v>PASS</v>
      </c>
      <c r="BE78" s="28" t="str">
        <f t="shared" si="19"/>
        <v>YES</v>
      </c>
      <c r="BF78" s="29" t="str">
        <f t="shared" si="20"/>
        <v>DIST</v>
      </c>
      <c r="BG78"/>
    </row>
    <row r="79" spans="1:59">
      <c r="A79" s="17">
        <v>76</v>
      </c>
      <c r="B79" s="32">
        <v>43221</v>
      </c>
      <c r="C79" s="32" t="s">
        <v>301</v>
      </c>
      <c r="D79" s="34" t="s">
        <v>302</v>
      </c>
      <c r="E79" s="17" t="s">
        <v>303</v>
      </c>
      <c r="F79" s="19" t="s">
        <v>822</v>
      </c>
      <c r="G79" s="17">
        <v>94</v>
      </c>
      <c r="H79" s="17">
        <v>77</v>
      </c>
      <c r="I79" s="17">
        <v>76</v>
      </c>
      <c r="J79" s="17">
        <v>83</v>
      </c>
      <c r="K79" s="17">
        <v>94</v>
      </c>
      <c r="L79" s="20"/>
      <c r="M79" s="17">
        <v>41</v>
      </c>
      <c r="N79" s="17">
        <v>40</v>
      </c>
      <c r="O79" s="17">
        <v>39</v>
      </c>
      <c r="P79" s="17">
        <v>38</v>
      </c>
      <c r="Q79" s="17">
        <v>40</v>
      </c>
      <c r="R79" s="17">
        <v>9.59</v>
      </c>
      <c r="S79" s="17">
        <v>22</v>
      </c>
      <c r="T79" s="21"/>
      <c r="U79" s="32">
        <f t="shared" si="0"/>
        <v>43221</v>
      </c>
      <c r="V79" s="32" t="str">
        <f t="shared" si="1"/>
        <v>B150058577</v>
      </c>
      <c r="W79" s="33" t="str">
        <f t="shared" si="2"/>
        <v>ISHITA JAIN</v>
      </c>
      <c r="X79" s="32" t="str">
        <f t="shared" si="3"/>
        <v>71828778K</v>
      </c>
      <c r="Y79" s="90" t="str">
        <f t="shared" si="4"/>
        <v>I2K17102309</v>
      </c>
      <c r="Z79" s="88">
        <v>94</v>
      </c>
      <c r="AA79" s="88">
        <v>85</v>
      </c>
      <c r="AB79" s="88">
        <v>100</v>
      </c>
      <c r="AC79" s="88"/>
      <c r="AD79" s="86">
        <v>100</v>
      </c>
      <c r="AE79" s="85"/>
      <c r="AF79" s="88">
        <v>23</v>
      </c>
      <c r="AG79" s="88">
        <v>23</v>
      </c>
      <c r="AH79" s="88"/>
      <c r="AI79" s="88"/>
      <c r="AJ79" s="86">
        <v>42</v>
      </c>
      <c r="AK79" s="17">
        <v>44</v>
      </c>
      <c r="AL79" s="17">
        <v>21</v>
      </c>
      <c r="AM79" s="17">
        <v>21</v>
      </c>
      <c r="AN79" s="17">
        <v>40</v>
      </c>
      <c r="AO79" s="17">
        <v>88</v>
      </c>
      <c r="AP79" s="17">
        <v>9.8000000000000007</v>
      </c>
      <c r="AQ79" s="17">
        <v>44</v>
      </c>
      <c r="AR79" s="24">
        <v>9.06</v>
      </c>
      <c r="AS79" s="24">
        <v>8.66</v>
      </c>
      <c r="AT79" s="24">
        <v>8.2200000000000006</v>
      </c>
      <c r="AU79" s="24">
        <v>1695</v>
      </c>
      <c r="AV79" s="24">
        <v>190</v>
      </c>
      <c r="AW79" s="24">
        <v>8.92</v>
      </c>
      <c r="AX79" s="25" t="s">
        <v>77</v>
      </c>
      <c r="AY79" s="26" t="str">
        <f t="shared" si="13"/>
        <v>PASS</v>
      </c>
      <c r="AZ79" s="26" t="str">
        <f t="shared" si="14"/>
        <v>PASS</v>
      </c>
      <c r="BA79" s="27" t="str">
        <f t="shared" si="15"/>
        <v>PASS</v>
      </c>
      <c r="BB79" s="27" t="str">
        <f t="shared" si="16"/>
        <v>PASS</v>
      </c>
      <c r="BC79" s="8" t="str">
        <f t="shared" si="17"/>
        <v>PASS</v>
      </c>
      <c r="BD79" s="8" t="str">
        <f t="shared" si="18"/>
        <v>PASS</v>
      </c>
      <c r="BE79" s="28" t="str">
        <f t="shared" si="19"/>
        <v>YES</v>
      </c>
      <c r="BF79" s="29" t="str">
        <f t="shared" si="20"/>
        <v>DIST</v>
      </c>
      <c r="BG79"/>
    </row>
    <row r="80" spans="1:59">
      <c r="A80" s="17">
        <v>77</v>
      </c>
      <c r="B80" s="32">
        <v>43163</v>
      </c>
      <c r="C80" s="32" t="s">
        <v>304</v>
      </c>
      <c r="D80" s="34" t="s">
        <v>305</v>
      </c>
      <c r="E80" s="17" t="s">
        <v>306</v>
      </c>
      <c r="F80" s="19" t="s">
        <v>823</v>
      </c>
      <c r="G80" s="17">
        <v>96</v>
      </c>
      <c r="H80" s="17">
        <v>87</v>
      </c>
      <c r="I80" s="17">
        <v>90</v>
      </c>
      <c r="J80" s="17">
        <v>98</v>
      </c>
      <c r="K80" s="17">
        <v>100</v>
      </c>
      <c r="L80" s="20"/>
      <c r="M80" s="17">
        <v>42</v>
      </c>
      <c r="N80" s="17">
        <v>41</v>
      </c>
      <c r="O80" s="17">
        <v>44</v>
      </c>
      <c r="P80" s="17">
        <v>43</v>
      </c>
      <c r="Q80" s="17">
        <v>40</v>
      </c>
      <c r="R80" s="17">
        <v>10</v>
      </c>
      <c r="S80" s="17">
        <v>22</v>
      </c>
      <c r="T80" s="21"/>
      <c r="U80" s="32">
        <f t="shared" si="0"/>
        <v>43163</v>
      </c>
      <c r="V80" s="32" t="str">
        <f t="shared" si="1"/>
        <v>B150058578</v>
      </c>
      <c r="W80" s="33" t="str">
        <f t="shared" si="2"/>
        <v>ISHWAR RAVINDRA SHINDE</v>
      </c>
      <c r="X80" s="32" t="str">
        <f t="shared" si="3"/>
        <v>71828779H</v>
      </c>
      <c r="Y80" s="90" t="str">
        <f t="shared" si="4"/>
        <v>I2K17102215</v>
      </c>
      <c r="Z80" s="88">
        <v>96</v>
      </c>
      <c r="AA80" s="88">
        <v>97</v>
      </c>
      <c r="AB80" s="88">
        <v>100</v>
      </c>
      <c r="AC80" s="88"/>
      <c r="AD80" s="86">
        <v>100</v>
      </c>
      <c r="AE80" s="85"/>
      <c r="AF80" s="88">
        <v>23</v>
      </c>
      <c r="AG80" s="88">
        <v>23</v>
      </c>
      <c r="AH80" s="88"/>
      <c r="AI80" s="88"/>
      <c r="AJ80" s="86">
        <v>40</v>
      </c>
      <c r="AK80" s="17">
        <v>41</v>
      </c>
      <c r="AL80" s="17">
        <v>23</v>
      </c>
      <c r="AM80" s="17">
        <v>24</v>
      </c>
      <c r="AN80" s="17">
        <v>45</v>
      </c>
      <c r="AO80" s="17">
        <v>92</v>
      </c>
      <c r="AP80" s="17">
        <v>10</v>
      </c>
      <c r="AQ80" s="17">
        <v>44</v>
      </c>
      <c r="AR80" s="24">
        <v>9.86</v>
      </c>
      <c r="AS80" s="24">
        <v>8.94</v>
      </c>
      <c r="AT80" s="24">
        <v>9.48</v>
      </c>
      <c r="AU80" s="24">
        <v>1816</v>
      </c>
      <c r="AV80" s="24">
        <v>190</v>
      </c>
      <c r="AW80" s="24">
        <v>9.56</v>
      </c>
      <c r="AX80" s="25" t="s">
        <v>77</v>
      </c>
      <c r="AY80" s="26" t="str">
        <f t="shared" si="13"/>
        <v>PASS</v>
      </c>
      <c r="AZ80" s="26" t="str">
        <f t="shared" si="14"/>
        <v>PASS</v>
      </c>
      <c r="BA80" s="27" t="str">
        <f t="shared" si="15"/>
        <v>PASS</v>
      </c>
      <c r="BB80" s="27" t="str">
        <f t="shared" si="16"/>
        <v>PASS</v>
      </c>
      <c r="BC80" s="8" t="str">
        <f t="shared" si="17"/>
        <v>PASS</v>
      </c>
      <c r="BD80" s="8" t="str">
        <f t="shared" si="18"/>
        <v>PASS</v>
      </c>
      <c r="BE80" s="28" t="str">
        <f t="shared" si="19"/>
        <v>YES</v>
      </c>
      <c r="BF80" s="29" t="str">
        <f t="shared" si="20"/>
        <v>DIST</v>
      </c>
      <c r="BG80"/>
    </row>
    <row r="81" spans="1:59">
      <c r="A81" s="17">
        <v>78</v>
      </c>
      <c r="B81" s="32">
        <v>43332</v>
      </c>
      <c r="C81" s="32" t="s">
        <v>307</v>
      </c>
      <c r="D81" s="34" t="s">
        <v>308</v>
      </c>
      <c r="E81" s="17" t="s">
        <v>309</v>
      </c>
      <c r="F81" s="19" t="s">
        <v>824</v>
      </c>
      <c r="G81" s="17">
        <v>99</v>
      </c>
      <c r="H81" s="17">
        <v>92</v>
      </c>
      <c r="I81" s="17">
        <v>96</v>
      </c>
      <c r="J81" s="17">
        <v>98</v>
      </c>
      <c r="K81" s="17">
        <v>85</v>
      </c>
      <c r="L81" s="20"/>
      <c r="M81" s="17">
        <v>46</v>
      </c>
      <c r="N81" s="17">
        <v>45</v>
      </c>
      <c r="O81" s="17">
        <v>46</v>
      </c>
      <c r="P81" s="17">
        <v>46</v>
      </c>
      <c r="Q81" s="17">
        <v>44</v>
      </c>
      <c r="R81" s="17">
        <v>10</v>
      </c>
      <c r="S81" s="17">
        <v>22</v>
      </c>
      <c r="T81" s="21"/>
      <c r="U81" s="32">
        <f t="shared" si="0"/>
        <v>43332</v>
      </c>
      <c r="V81" s="32" t="str">
        <f t="shared" si="1"/>
        <v>B150058579</v>
      </c>
      <c r="W81" s="33" t="str">
        <f t="shared" si="2"/>
        <v>JADHAV ANUSHKA SUNIL</v>
      </c>
      <c r="X81" s="32" t="str">
        <f t="shared" si="3"/>
        <v>71924021C</v>
      </c>
      <c r="Y81" s="90" t="str">
        <f t="shared" si="4"/>
        <v>I2K18205123</v>
      </c>
      <c r="Z81" s="88">
        <v>91</v>
      </c>
      <c r="AA81" s="88">
        <v>94</v>
      </c>
      <c r="AB81" s="88">
        <v>87</v>
      </c>
      <c r="AC81" s="88"/>
      <c r="AD81" s="86">
        <v>86</v>
      </c>
      <c r="AE81" s="85"/>
      <c r="AF81" s="88">
        <v>21</v>
      </c>
      <c r="AG81" s="88">
        <v>20</v>
      </c>
      <c r="AH81" s="88"/>
      <c r="AI81" s="88"/>
      <c r="AJ81" s="86">
        <v>45</v>
      </c>
      <c r="AK81" s="17">
        <v>44</v>
      </c>
      <c r="AL81" s="17">
        <v>23</v>
      </c>
      <c r="AM81" s="17">
        <v>24</v>
      </c>
      <c r="AN81" s="17">
        <v>46</v>
      </c>
      <c r="AO81" s="17">
        <v>94</v>
      </c>
      <c r="AP81" s="17">
        <v>10</v>
      </c>
      <c r="AQ81" s="17">
        <v>44</v>
      </c>
      <c r="AR81" s="24"/>
      <c r="AS81" s="24">
        <v>9.26</v>
      </c>
      <c r="AT81" s="24">
        <v>9.35</v>
      </c>
      <c r="AU81" s="24">
        <v>1333</v>
      </c>
      <c r="AV81" s="24">
        <v>140</v>
      </c>
      <c r="AW81" s="24">
        <v>9.52</v>
      </c>
      <c r="AX81" s="25" t="s">
        <v>77</v>
      </c>
      <c r="AY81" s="26" t="str">
        <f t="shared" si="13"/>
        <v>PASS</v>
      </c>
      <c r="AZ81" s="26" t="str">
        <f t="shared" si="14"/>
        <v>PASS</v>
      </c>
      <c r="BA81" s="27" t="str">
        <f t="shared" si="15"/>
        <v>PASS</v>
      </c>
      <c r="BB81" s="27" t="str">
        <f t="shared" si="16"/>
        <v>PASS</v>
      </c>
      <c r="BC81" s="8" t="str">
        <f t="shared" si="17"/>
        <v>PASS</v>
      </c>
      <c r="BD81" s="8" t="str">
        <f t="shared" si="18"/>
        <v>PASS</v>
      </c>
      <c r="BE81" s="28" t="str">
        <f t="shared" si="19"/>
        <v>YES</v>
      </c>
      <c r="BF81" s="29" t="str">
        <f t="shared" si="20"/>
        <v>DIST</v>
      </c>
      <c r="BG81"/>
    </row>
    <row r="82" spans="1:59">
      <c r="A82" s="17">
        <v>79</v>
      </c>
      <c r="B82" s="32">
        <v>43333</v>
      </c>
      <c r="C82" s="32" t="s">
        <v>310</v>
      </c>
      <c r="D82" s="34" t="s">
        <v>311</v>
      </c>
      <c r="E82" s="17" t="s">
        <v>312</v>
      </c>
      <c r="F82" s="19" t="s">
        <v>825</v>
      </c>
      <c r="G82" s="17">
        <v>97</v>
      </c>
      <c r="H82" s="17">
        <v>86</v>
      </c>
      <c r="I82" s="17">
        <v>82</v>
      </c>
      <c r="J82" s="17">
        <v>93</v>
      </c>
      <c r="K82" s="17">
        <v>100</v>
      </c>
      <c r="L82" s="20"/>
      <c r="M82" s="17">
        <v>41</v>
      </c>
      <c r="N82" s="17">
        <v>40</v>
      </c>
      <c r="O82" s="17">
        <v>38</v>
      </c>
      <c r="P82" s="17">
        <v>40</v>
      </c>
      <c r="Q82" s="17">
        <v>42</v>
      </c>
      <c r="R82" s="17">
        <v>9.9499999999999993</v>
      </c>
      <c r="S82" s="17">
        <v>22</v>
      </c>
      <c r="T82" s="21"/>
      <c r="U82" s="32">
        <f t="shared" si="0"/>
        <v>43333</v>
      </c>
      <c r="V82" s="32" t="str">
        <f t="shared" si="1"/>
        <v>B150058580</v>
      </c>
      <c r="W82" s="33" t="str">
        <f t="shared" si="2"/>
        <v>JADHAV ASHWIN RAJENDRA</v>
      </c>
      <c r="X82" s="32" t="str">
        <f t="shared" si="3"/>
        <v>71828781K</v>
      </c>
      <c r="Y82" s="90" t="str">
        <f t="shared" si="4"/>
        <v>I2K17102406</v>
      </c>
      <c r="Z82" s="88">
        <v>81</v>
      </c>
      <c r="AA82" s="88">
        <v>93</v>
      </c>
      <c r="AB82" s="89"/>
      <c r="AC82" s="88">
        <v>82</v>
      </c>
      <c r="AD82" s="86">
        <v>100</v>
      </c>
      <c r="AE82" s="85"/>
      <c r="AF82" s="89"/>
      <c r="AG82" s="89"/>
      <c r="AH82" s="88">
        <v>21</v>
      </c>
      <c r="AI82" s="88">
        <v>20</v>
      </c>
      <c r="AJ82" s="86">
        <v>40</v>
      </c>
      <c r="AK82" s="17">
        <v>40</v>
      </c>
      <c r="AL82" s="17">
        <v>22</v>
      </c>
      <c r="AM82" s="17">
        <v>22</v>
      </c>
      <c r="AN82" s="17">
        <v>41</v>
      </c>
      <c r="AO82" s="17">
        <v>91</v>
      </c>
      <c r="AP82" s="17">
        <v>9.98</v>
      </c>
      <c r="AQ82" s="17">
        <v>44</v>
      </c>
      <c r="AR82" s="24">
        <v>7.66</v>
      </c>
      <c r="AS82" s="24">
        <v>7.24</v>
      </c>
      <c r="AT82" s="24">
        <v>6.54</v>
      </c>
      <c r="AU82" s="24">
        <v>1485</v>
      </c>
      <c r="AV82" s="24">
        <v>190</v>
      </c>
      <c r="AW82" s="24">
        <v>7.82</v>
      </c>
      <c r="AX82" s="25" t="s">
        <v>77</v>
      </c>
      <c r="AY82" s="26" t="str">
        <f t="shared" si="13"/>
        <v>PASS</v>
      </c>
      <c r="AZ82" s="26" t="str">
        <f t="shared" si="14"/>
        <v>PASS</v>
      </c>
      <c r="BA82" s="27" t="str">
        <f t="shared" si="15"/>
        <v>PASS</v>
      </c>
      <c r="BB82" s="27" t="str">
        <f t="shared" si="16"/>
        <v>PASS</v>
      </c>
      <c r="BC82" s="8" t="str">
        <f t="shared" si="17"/>
        <v>PASS</v>
      </c>
      <c r="BD82" s="8" t="str">
        <f t="shared" si="18"/>
        <v>PASS</v>
      </c>
      <c r="BE82" s="28" t="str">
        <f t="shared" si="19"/>
        <v>YES</v>
      </c>
      <c r="BF82" s="29" t="str">
        <f t="shared" si="20"/>
        <v>DIST</v>
      </c>
      <c r="BG82"/>
    </row>
    <row r="83" spans="1:59">
      <c r="A83" s="17">
        <v>80</v>
      </c>
      <c r="B83" s="32">
        <v>43122</v>
      </c>
      <c r="C83" s="32" t="s">
        <v>313</v>
      </c>
      <c r="D83" s="34" t="s">
        <v>314</v>
      </c>
      <c r="E83" s="17" t="s">
        <v>315</v>
      </c>
      <c r="F83" s="19" t="s">
        <v>826</v>
      </c>
      <c r="G83" s="17">
        <v>100</v>
      </c>
      <c r="H83" s="17">
        <v>92</v>
      </c>
      <c r="I83" s="17">
        <v>77</v>
      </c>
      <c r="J83" s="17">
        <v>99</v>
      </c>
      <c r="K83" s="17">
        <v>100</v>
      </c>
      <c r="L83" s="20"/>
      <c r="M83" s="17">
        <v>41</v>
      </c>
      <c r="N83" s="17">
        <v>40</v>
      </c>
      <c r="O83" s="17">
        <v>44</v>
      </c>
      <c r="P83" s="17">
        <v>45</v>
      </c>
      <c r="Q83" s="17">
        <v>46</v>
      </c>
      <c r="R83" s="17">
        <v>9.86</v>
      </c>
      <c r="S83" s="17">
        <v>22</v>
      </c>
      <c r="T83" s="21"/>
      <c r="U83" s="32">
        <f t="shared" si="0"/>
        <v>43122</v>
      </c>
      <c r="V83" s="32" t="str">
        <f t="shared" si="1"/>
        <v>B150058581</v>
      </c>
      <c r="W83" s="33" t="str">
        <f t="shared" si="2"/>
        <v>JADHWANI SUMIT AMARKUMAR</v>
      </c>
      <c r="X83" s="32" t="str">
        <f t="shared" si="3"/>
        <v>71828789E</v>
      </c>
      <c r="Y83" s="90" t="str">
        <f t="shared" si="4"/>
        <v>I2K17102380</v>
      </c>
      <c r="Z83" s="88">
        <v>97</v>
      </c>
      <c r="AA83" s="88">
        <v>98</v>
      </c>
      <c r="AB83" s="88">
        <v>100</v>
      </c>
      <c r="AC83" s="88"/>
      <c r="AD83" s="86">
        <v>100</v>
      </c>
      <c r="AE83" s="85"/>
      <c r="AF83" s="88">
        <v>23</v>
      </c>
      <c r="AG83" s="88">
        <v>23</v>
      </c>
      <c r="AH83" s="88"/>
      <c r="AI83" s="88"/>
      <c r="AJ83" s="86">
        <v>42</v>
      </c>
      <c r="AK83" s="17">
        <v>40</v>
      </c>
      <c r="AL83" s="17">
        <v>22</v>
      </c>
      <c r="AM83" s="17">
        <v>24</v>
      </c>
      <c r="AN83" s="17">
        <v>45</v>
      </c>
      <c r="AO83" s="17">
        <v>93</v>
      </c>
      <c r="AP83" s="17">
        <v>9.93</v>
      </c>
      <c r="AQ83" s="17">
        <v>44</v>
      </c>
      <c r="AR83" s="24">
        <v>9.0399999999999991</v>
      </c>
      <c r="AS83" s="24">
        <v>8.76</v>
      </c>
      <c r="AT83" s="24">
        <v>8.8699999999999992</v>
      </c>
      <c r="AU83" s="24">
        <v>1735</v>
      </c>
      <c r="AV83" s="24">
        <v>190</v>
      </c>
      <c r="AW83" s="24">
        <v>9.1300000000000008</v>
      </c>
      <c r="AX83" s="25" t="s">
        <v>77</v>
      </c>
      <c r="AY83" s="26" t="str">
        <f t="shared" si="13"/>
        <v>PASS</v>
      </c>
      <c r="AZ83" s="26" t="str">
        <f t="shared" si="14"/>
        <v>PASS</v>
      </c>
      <c r="BA83" s="27" t="str">
        <f t="shared" si="15"/>
        <v>PASS</v>
      </c>
      <c r="BB83" s="27" t="str">
        <f t="shared" si="16"/>
        <v>PASS</v>
      </c>
      <c r="BC83" s="8" t="str">
        <f t="shared" si="17"/>
        <v>PASS</v>
      </c>
      <c r="BD83" s="8" t="str">
        <f t="shared" si="18"/>
        <v>PASS</v>
      </c>
      <c r="BE83" s="28" t="str">
        <f t="shared" si="19"/>
        <v>YES</v>
      </c>
      <c r="BF83" s="29" t="str">
        <f t="shared" si="20"/>
        <v>DIST</v>
      </c>
      <c r="BG83"/>
    </row>
    <row r="84" spans="1:59">
      <c r="A84" s="17">
        <v>81</v>
      </c>
      <c r="B84" s="32">
        <v>43222</v>
      </c>
      <c r="C84" s="32" t="s">
        <v>316</v>
      </c>
      <c r="D84" s="34" t="s">
        <v>317</v>
      </c>
      <c r="E84" s="17" t="s">
        <v>318</v>
      </c>
      <c r="F84" s="19" t="s">
        <v>827</v>
      </c>
      <c r="G84" s="17">
        <v>100</v>
      </c>
      <c r="H84" s="17">
        <v>93</v>
      </c>
      <c r="I84" s="17">
        <v>90</v>
      </c>
      <c r="J84" s="17">
        <v>97</v>
      </c>
      <c r="K84" s="17">
        <v>99</v>
      </c>
      <c r="L84" s="20"/>
      <c r="M84" s="17">
        <v>42</v>
      </c>
      <c r="N84" s="17">
        <v>41</v>
      </c>
      <c r="O84" s="17">
        <v>43</v>
      </c>
      <c r="P84" s="17">
        <v>43</v>
      </c>
      <c r="Q84" s="17">
        <v>46</v>
      </c>
      <c r="R84" s="17">
        <v>10</v>
      </c>
      <c r="S84" s="17">
        <v>22</v>
      </c>
      <c r="T84" s="21"/>
      <c r="U84" s="32">
        <f t="shared" si="0"/>
        <v>43222</v>
      </c>
      <c r="V84" s="32" t="str">
        <f t="shared" si="1"/>
        <v>B150058582</v>
      </c>
      <c r="W84" s="33" t="str">
        <f t="shared" si="2"/>
        <v>JAJU NEHA GOWARDHAN</v>
      </c>
      <c r="X84" s="32" t="str">
        <f t="shared" si="3"/>
        <v>71828796H</v>
      </c>
      <c r="Y84" s="90" t="str">
        <f t="shared" si="4"/>
        <v>I2K17102338</v>
      </c>
      <c r="Z84" s="88">
        <v>100</v>
      </c>
      <c r="AA84" s="88">
        <v>94</v>
      </c>
      <c r="AB84" s="88">
        <v>100</v>
      </c>
      <c r="AC84" s="88"/>
      <c r="AD84" s="86">
        <v>100</v>
      </c>
      <c r="AE84" s="85"/>
      <c r="AF84" s="88">
        <v>22</v>
      </c>
      <c r="AG84" s="88">
        <v>22</v>
      </c>
      <c r="AH84" s="88"/>
      <c r="AI84" s="88"/>
      <c r="AJ84" s="86">
        <v>43</v>
      </c>
      <c r="AK84" s="17">
        <v>43</v>
      </c>
      <c r="AL84" s="17">
        <v>23</v>
      </c>
      <c r="AM84" s="17">
        <v>23</v>
      </c>
      <c r="AN84" s="17">
        <v>46</v>
      </c>
      <c r="AO84" s="17">
        <v>96</v>
      </c>
      <c r="AP84" s="17">
        <v>10</v>
      </c>
      <c r="AQ84" s="17">
        <v>44</v>
      </c>
      <c r="AR84" s="24">
        <v>8.6999999999999993</v>
      </c>
      <c r="AS84" s="24">
        <v>8.3000000000000007</v>
      </c>
      <c r="AT84" s="24">
        <v>8.52</v>
      </c>
      <c r="AU84" s="24">
        <v>1682</v>
      </c>
      <c r="AV84" s="24">
        <v>190</v>
      </c>
      <c r="AW84" s="24">
        <v>8.85</v>
      </c>
      <c r="AX84" s="25" t="s">
        <v>77</v>
      </c>
      <c r="AY84" s="26" t="str">
        <f t="shared" si="13"/>
        <v>PASS</v>
      </c>
      <c r="AZ84" s="26" t="str">
        <f t="shared" si="14"/>
        <v>PASS</v>
      </c>
      <c r="BA84" s="27" t="str">
        <f t="shared" si="15"/>
        <v>PASS</v>
      </c>
      <c r="BB84" s="27" t="str">
        <f t="shared" si="16"/>
        <v>PASS</v>
      </c>
      <c r="BC84" s="8" t="str">
        <f t="shared" si="17"/>
        <v>PASS</v>
      </c>
      <c r="BD84" s="8" t="str">
        <f t="shared" si="18"/>
        <v>PASS</v>
      </c>
      <c r="BE84" s="28" t="str">
        <f t="shared" si="19"/>
        <v>YES</v>
      </c>
      <c r="BF84" s="29" t="str">
        <f t="shared" si="20"/>
        <v>DIST</v>
      </c>
      <c r="BG84"/>
    </row>
    <row r="85" spans="1:59">
      <c r="A85" s="17">
        <v>82</v>
      </c>
      <c r="B85" s="32">
        <v>43334</v>
      </c>
      <c r="C85" s="32" t="s">
        <v>319</v>
      </c>
      <c r="D85" s="34" t="s">
        <v>320</v>
      </c>
      <c r="E85" s="17" t="s">
        <v>321</v>
      </c>
      <c r="F85" s="19" t="s">
        <v>828</v>
      </c>
      <c r="G85" s="17">
        <v>100</v>
      </c>
      <c r="H85" s="17">
        <v>96</v>
      </c>
      <c r="I85" s="17">
        <v>86</v>
      </c>
      <c r="J85" s="17">
        <v>100</v>
      </c>
      <c r="K85" s="17">
        <v>96</v>
      </c>
      <c r="L85" s="20"/>
      <c r="M85" s="17">
        <v>43</v>
      </c>
      <c r="N85" s="17">
        <v>42</v>
      </c>
      <c r="O85" s="17">
        <v>46</v>
      </c>
      <c r="P85" s="17">
        <v>45</v>
      </c>
      <c r="Q85" s="17">
        <v>46</v>
      </c>
      <c r="R85" s="17">
        <v>10</v>
      </c>
      <c r="S85" s="17">
        <v>22</v>
      </c>
      <c r="T85" s="21"/>
      <c r="U85" s="32">
        <f t="shared" si="0"/>
        <v>43334</v>
      </c>
      <c r="V85" s="32" t="str">
        <f t="shared" si="1"/>
        <v>B150058583</v>
      </c>
      <c r="W85" s="33" t="str">
        <f t="shared" si="2"/>
        <v>JAKHETE PRABHAV DATTAKUMAR</v>
      </c>
      <c r="X85" s="32" t="str">
        <f t="shared" si="3"/>
        <v>71828797F</v>
      </c>
      <c r="Y85" s="90" t="str">
        <f t="shared" si="4"/>
        <v>I2K17102375</v>
      </c>
      <c r="Z85" s="88">
        <v>89</v>
      </c>
      <c r="AA85" s="88">
        <v>88</v>
      </c>
      <c r="AB85" s="88">
        <v>100</v>
      </c>
      <c r="AC85" s="88"/>
      <c r="AD85" s="86">
        <v>100</v>
      </c>
      <c r="AE85" s="85"/>
      <c r="AF85" s="88">
        <v>22</v>
      </c>
      <c r="AG85" s="88">
        <v>21</v>
      </c>
      <c r="AH85" s="88"/>
      <c r="AI85" s="88"/>
      <c r="AJ85" s="86">
        <v>43</v>
      </c>
      <c r="AK85" s="17">
        <v>44</v>
      </c>
      <c r="AL85" s="17">
        <v>23</v>
      </c>
      <c r="AM85" s="17">
        <v>24</v>
      </c>
      <c r="AN85" s="17">
        <v>46</v>
      </c>
      <c r="AO85" s="17">
        <v>95</v>
      </c>
      <c r="AP85" s="17">
        <v>10</v>
      </c>
      <c r="AQ85" s="17">
        <v>44</v>
      </c>
      <c r="AR85" s="24">
        <v>9.6999999999999993</v>
      </c>
      <c r="AS85" s="24">
        <v>9.16</v>
      </c>
      <c r="AT85" s="24">
        <v>9.5</v>
      </c>
      <c r="AU85" s="24">
        <v>1820</v>
      </c>
      <c r="AV85" s="24">
        <v>190</v>
      </c>
      <c r="AW85" s="24">
        <v>9.58</v>
      </c>
      <c r="AX85" s="25" t="s">
        <v>77</v>
      </c>
      <c r="AY85" s="26" t="str">
        <f t="shared" si="13"/>
        <v>PASS</v>
      </c>
      <c r="AZ85" s="26" t="str">
        <f t="shared" si="14"/>
        <v>PASS</v>
      </c>
      <c r="BA85" s="27" t="str">
        <f t="shared" si="15"/>
        <v>PASS</v>
      </c>
      <c r="BB85" s="27" t="str">
        <f t="shared" si="16"/>
        <v>PASS</v>
      </c>
      <c r="BC85" s="8" t="str">
        <f t="shared" si="17"/>
        <v>PASS</v>
      </c>
      <c r="BD85" s="8" t="str">
        <f t="shared" si="18"/>
        <v>PASS</v>
      </c>
      <c r="BE85" s="28" t="str">
        <f t="shared" si="19"/>
        <v>YES</v>
      </c>
      <c r="BF85" s="29" t="str">
        <f t="shared" si="20"/>
        <v>DIST</v>
      </c>
      <c r="BG85"/>
    </row>
    <row r="86" spans="1:59">
      <c r="A86" s="17">
        <v>83</v>
      </c>
      <c r="B86" s="17">
        <v>43118</v>
      </c>
      <c r="C86" s="17" t="s">
        <v>322</v>
      </c>
      <c r="D86" s="18" t="s">
        <v>323</v>
      </c>
      <c r="E86" s="17" t="s">
        <v>324</v>
      </c>
      <c r="F86" s="19" t="s">
        <v>829</v>
      </c>
      <c r="G86" s="17">
        <v>97</v>
      </c>
      <c r="H86" s="17">
        <v>100</v>
      </c>
      <c r="I86" s="17">
        <v>93</v>
      </c>
      <c r="J86" s="17">
        <v>95</v>
      </c>
      <c r="K86" s="17">
        <v>100</v>
      </c>
      <c r="L86" s="20"/>
      <c r="M86" s="17">
        <v>42</v>
      </c>
      <c r="N86" s="17">
        <v>41</v>
      </c>
      <c r="O86" s="17">
        <v>44</v>
      </c>
      <c r="P86" s="17">
        <v>43</v>
      </c>
      <c r="Q86" s="17">
        <v>48</v>
      </c>
      <c r="R86" s="17">
        <v>10</v>
      </c>
      <c r="S86" s="17">
        <v>22</v>
      </c>
      <c r="T86" s="21"/>
      <c r="U86" s="32">
        <f t="shared" si="0"/>
        <v>43118</v>
      </c>
      <c r="V86" s="32" t="str">
        <f t="shared" si="1"/>
        <v>B150058584</v>
      </c>
      <c r="W86" s="33" t="str">
        <f t="shared" si="2"/>
        <v>JASH VILAS GUJARATHI</v>
      </c>
      <c r="X86" s="32" t="str">
        <f t="shared" si="3"/>
        <v>71828800K</v>
      </c>
      <c r="Y86" s="90" t="str">
        <f t="shared" si="4"/>
        <v>I2K17102404</v>
      </c>
      <c r="Z86" s="88">
        <v>97</v>
      </c>
      <c r="AA86" s="88">
        <v>92</v>
      </c>
      <c r="AB86" s="88">
        <v>100</v>
      </c>
      <c r="AC86" s="88"/>
      <c r="AD86" s="86">
        <v>100</v>
      </c>
      <c r="AE86" s="85"/>
      <c r="AF86" s="88">
        <v>24</v>
      </c>
      <c r="AG86" s="88">
        <v>24</v>
      </c>
      <c r="AH86" s="88"/>
      <c r="AI86" s="88"/>
      <c r="AJ86" s="86">
        <v>45</v>
      </c>
      <c r="AK86" s="17">
        <v>44</v>
      </c>
      <c r="AL86" s="17">
        <v>23</v>
      </c>
      <c r="AM86" s="17">
        <v>23</v>
      </c>
      <c r="AN86" s="17">
        <v>49</v>
      </c>
      <c r="AO86" s="17">
        <v>98</v>
      </c>
      <c r="AP86" s="17">
        <v>10</v>
      </c>
      <c r="AQ86" s="17">
        <v>44</v>
      </c>
      <c r="AR86" s="24">
        <v>9.7200000000000006</v>
      </c>
      <c r="AS86" s="24">
        <v>9.16</v>
      </c>
      <c r="AT86" s="24">
        <v>9.26</v>
      </c>
      <c r="AU86" s="24">
        <v>1810</v>
      </c>
      <c r="AV86" s="24">
        <v>190</v>
      </c>
      <c r="AW86" s="24">
        <v>9.5299999999999994</v>
      </c>
      <c r="AX86" s="25" t="s">
        <v>77</v>
      </c>
      <c r="AY86" s="26" t="str">
        <f t="shared" si="13"/>
        <v>PASS</v>
      </c>
      <c r="AZ86" s="26" t="str">
        <f t="shared" si="14"/>
        <v>PASS</v>
      </c>
      <c r="BA86" s="27" t="str">
        <f t="shared" si="15"/>
        <v>PASS</v>
      </c>
      <c r="BB86" s="27" t="str">
        <f t="shared" si="16"/>
        <v>PASS</v>
      </c>
      <c r="BC86" s="8" t="str">
        <f t="shared" si="17"/>
        <v>PASS</v>
      </c>
      <c r="BD86" s="8" t="str">
        <f t="shared" si="18"/>
        <v>PASS</v>
      </c>
      <c r="BE86" s="28" t="str">
        <f t="shared" si="19"/>
        <v>YES</v>
      </c>
      <c r="BF86" s="29" t="str">
        <f t="shared" si="20"/>
        <v>DIST</v>
      </c>
      <c r="BG86"/>
    </row>
    <row r="87" spans="1:59">
      <c r="A87" s="17">
        <v>84</v>
      </c>
      <c r="B87" s="17">
        <v>43123</v>
      </c>
      <c r="C87" s="17" t="s">
        <v>325</v>
      </c>
      <c r="D87" s="18" t="s">
        <v>326</v>
      </c>
      <c r="E87" s="17" t="s">
        <v>327</v>
      </c>
      <c r="F87" s="19" t="s">
        <v>830</v>
      </c>
      <c r="G87" s="17">
        <v>94</v>
      </c>
      <c r="H87" s="17">
        <v>97</v>
      </c>
      <c r="I87" s="17">
        <v>85</v>
      </c>
      <c r="J87" s="17">
        <v>98</v>
      </c>
      <c r="K87" s="17">
        <v>100</v>
      </c>
      <c r="L87" s="20"/>
      <c r="M87" s="17">
        <v>43</v>
      </c>
      <c r="N87" s="17">
        <v>42</v>
      </c>
      <c r="O87" s="17">
        <v>42</v>
      </c>
      <c r="P87" s="17">
        <v>43</v>
      </c>
      <c r="Q87" s="17">
        <v>41</v>
      </c>
      <c r="R87" s="17">
        <v>10</v>
      </c>
      <c r="S87" s="17">
        <v>22</v>
      </c>
      <c r="T87" s="21"/>
      <c r="U87" s="32">
        <f t="shared" si="0"/>
        <v>43123</v>
      </c>
      <c r="V87" s="32" t="str">
        <f t="shared" si="1"/>
        <v>B150058585</v>
      </c>
      <c r="W87" s="33" t="str">
        <f t="shared" si="2"/>
        <v>JESWANI YASH SURAJ</v>
      </c>
      <c r="X87" s="32" t="str">
        <f t="shared" si="3"/>
        <v>71828802F</v>
      </c>
      <c r="Y87" s="90" t="str">
        <f t="shared" si="4"/>
        <v>I2K17102353</v>
      </c>
      <c r="Z87" s="88">
        <v>100</v>
      </c>
      <c r="AA87" s="88">
        <v>97</v>
      </c>
      <c r="AB87" s="88">
        <v>100</v>
      </c>
      <c r="AC87" s="88"/>
      <c r="AD87" s="86">
        <v>100</v>
      </c>
      <c r="AE87" s="85"/>
      <c r="AF87" s="88">
        <v>23</v>
      </c>
      <c r="AG87" s="88">
        <v>23</v>
      </c>
      <c r="AH87" s="88"/>
      <c r="AI87" s="88"/>
      <c r="AJ87" s="86">
        <v>40</v>
      </c>
      <c r="AK87" s="17">
        <v>41</v>
      </c>
      <c r="AL87" s="17">
        <v>21</v>
      </c>
      <c r="AM87" s="17">
        <v>23</v>
      </c>
      <c r="AN87" s="17">
        <v>42</v>
      </c>
      <c r="AO87" s="17">
        <v>90</v>
      </c>
      <c r="AP87" s="17">
        <v>10</v>
      </c>
      <c r="AQ87" s="17">
        <v>44</v>
      </c>
      <c r="AR87" s="24">
        <v>9.6</v>
      </c>
      <c r="AS87" s="24">
        <v>8.82</v>
      </c>
      <c r="AT87" s="24">
        <v>8.89</v>
      </c>
      <c r="AU87" s="24">
        <v>1770</v>
      </c>
      <c r="AV87" s="24">
        <v>190</v>
      </c>
      <c r="AW87" s="24">
        <v>9.32</v>
      </c>
      <c r="AX87" s="25" t="s">
        <v>77</v>
      </c>
      <c r="AY87" s="26" t="str">
        <f t="shared" si="13"/>
        <v>PASS</v>
      </c>
      <c r="AZ87" s="26" t="str">
        <f t="shared" si="14"/>
        <v>PASS</v>
      </c>
      <c r="BA87" s="27" t="str">
        <f t="shared" si="15"/>
        <v>PASS</v>
      </c>
      <c r="BB87" s="27" t="str">
        <f t="shared" si="16"/>
        <v>PASS</v>
      </c>
      <c r="BC87" s="8" t="str">
        <f t="shared" si="17"/>
        <v>PASS</v>
      </c>
      <c r="BD87" s="8" t="str">
        <f t="shared" si="18"/>
        <v>PASS</v>
      </c>
      <c r="BE87" s="28" t="str">
        <f t="shared" si="19"/>
        <v>YES</v>
      </c>
      <c r="BF87" s="29" t="str">
        <f t="shared" si="20"/>
        <v>DIST</v>
      </c>
      <c r="BG87"/>
    </row>
    <row r="88" spans="1:59">
      <c r="A88" s="17">
        <v>85</v>
      </c>
      <c r="B88" s="17">
        <v>43223</v>
      </c>
      <c r="C88" s="17" t="s">
        <v>328</v>
      </c>
      <c r="D88" s="18" t="s">
        <v>329</v>
      </c>
      <c r="E88" s="17" t="s">
        <v>330</v>
      </c>
      <c r="F88" s="19" t="s">
        <v>831</v>
      </c>
      <c r="G88" s="17">
        <v>85</v>
      </c>
      <c r="H88" s="17">
        <v>96</v>
      </c>
      <c r="I88" s="17">
        <v>99</v>
      </c>
      <c r="J88" s="17">
        <v>97</v>
      </c>
      <c r="K88" s="17">
        <v>100</v>
      </c>
      <c r="L88" s="20"/>
      <c r="M88" s="17">
        <v>45</v>
      </c>
      <c r="N88" s="17">
        <v>44</v>
      </c>
      <c r="O88" s="17">
        <v>43</v>
      </c>
      <c r="P88" s="17">
        <v>44</v>
      </c>
      <c r="Q88" s="17">
        <v>46</v>
      </c>
      <c r="R88" s="17">
        <v>10</v>
      </c>
      <c r="S88" s="17">
        <v>22</v>
      </c>
      <c r="T88" s="21"/>
      <c r="U88" s="17">
        <f t="shared" si="0"/>
        <v>43223</v>
      </c>
      <c r="V88" s="17" t="str">
        <f t="shared" si="1"/>
        <v>B150058586</v>
      </c>
      <c r="W88" s="22" t="str">
        <f t="shared" si="2"/>
        <v>JOSHI PRATHMESH SHRINIWAS</v>
      </c>
      <c r="X88" s="17" t="str">
        <f t="shared" si="3"/>
        <v>71828811E</v>
      </c>
      <c r="Y88" s="90" t="str">
        <f t="shared" si="4"/>
        <v>I2K17102300</v>
      </c>
      <c r="Z88" s="88">
        <v>98</v>
      </c>
      <c r="AA88" s="88">
        <v>100</v>
      </c>
      <c r="AB88" s="88">
        <v>100</v>
      </c>
      <c r="AC88" s="88"/>
      <c r="AD88" s="86">
        <v>100</v>
      </c>
      <c r="AE88" s="85"/>
      <c r="AF88" s="88">
        <v>23</v>
      </c>
      <c r="AG88" s="88">
        <v>23</v>
      </c>
      <c r="AH88" s="88"/>
      <c r="AI88" s="88"/>
      <c r="AJ88" s="86">
        <v>45</v>
      </c>
      <c r="AK88" s="17">
        <v>42</v>
      </c>
      <c r="AL88" s="17">
        <v>23</v>
      </c>
      <c r="AM88" s="17">
        <v>24</v>
      </c>
      <c r="AN88" s="17">
        <v>47</v>
      </c>
      <c r="AO88" s="17">
        <v>97</v>
      </c>
      <c r="AP88" s="17">
        <v>10</v>
      </c>
      <c r="AQ88" s="17">
        <v>44</v>
      </c>
      <c r="AR88" s="24">
        <v>9.4600000000000009</v>
      </c>
      <c r="AS88" s="24">
        <v>9.24</v>
      </c>
      <c r="AT88" s="24">
        <v>9.52</v>
      </c>
      <c r="AU88" s="24">
        <v>1813</v>
      </c>
      <c r="AV88" s="24">
        <v>190</v>
      </c>
      <c r="AW88" s="24">
        <v>9.5399999999999991</v>
      </c>
      <c r="AX88" s="25" t="s">
        <v>77</v>
      </c>
      <c r="AY88" s="26" t="str">
        <f t="shared" si="13"/>
        <v>PASS</v>
      </c>
      <c r="AZ88" s="26" t="str">
        <f t="shared" si="14"/>
        <v>PASS</v>
      </c>
      <c r="BA88" s="27" t="str">
        <f t="shared" si="15"/>
        <v>PASS</v>
      </c>
      <c r="BB88" s="27" t="str">
        <f t="shared" si="16"/>
        <v>PASS</v>
      </c>
      <c r="BC88" s="8" t="str">
        <f t="shared" si="17"/>
        <v>PASS</v>
      </c>
      <c r="BD88" s="8" t="str">
        <f t="shared" si="18"/>
        <v>PASS</v>
      </c>
      <c r="BE88" s="28" t="str">
        <f t="shared" si="19"/>
        <v>YES</v>
      </c>
      <c r="BF88" s="29" t="str">
        <f t="shared" si="20"/>
        <v>DIST</v>
      </c>
      <c r="BG88"/>
    </row>
    <row r="89" spans="1:59">
      <c r="A89" s="17">
        <v>86</v>
      </c>
      <c r="B89" s="17">
        <v>43335</v>
      </c>
      <c r="C89" s="17" t="s">
        <v>331</v>
      </c>
      <c r="D89" s="18" t="s">
        <v>332</v>
      </c>
      <c r="E89" s="17" t="s">
        <v>333</v>
      </c>
      <c r="F89" s="19" t="s">
        <v>832</v>
      </c>
      <c r="G89" s="17">
        <v>100</v>
      </c>
      <c r="H89" s="17">
        <v>100</v>
      </c>
      <c r="I89" s="17">
        <v>80</v>
      </c>
      <c r="J89" s="17">
        <v>97</v>
      </c>
      <c r="K89" s="17">
        <v>100</v>
      </c>
      <c r="L89" s="20"/>
      <c r="M89" s="17">
        <v>44</v>
      </c>
      <c r="N89" s="17">
        <v>43</v>
      </c>
      <c r="O89" s="17">
        <v>45</v>
      </c>
      <c r="P89" s="17">
        <v>43</v>
      </c>
      <c r="Q89" s="17">
        <v>46</v>
      </c>
      <c r="R89" s="17">
        <v>10</v>
      </c>
      <c r="S89" s="17">
        <v>22</v>
      </c>
      <c r="T89" s="21"/>
      <c r="U89" s="17">
        <f t="shared" si="0"/>
        <v>43335</v>
      </c>
      <c r="V89" s="17" t="str">
        <f t="shared" si="1"/>
        <v>B150058587</v>
      </c>
      <c r="W89" s="22" t="str">
        <f t="shared" si="2"/>
        <v>JOSHI SAMEER SACHIN</v>
      </c>
      <c r="X89" s="17" t="str">
        <f t="shared" si="3"/>
        <v>71828813M</v>
      </c>
      <c r="Y89" s="90" t="str">
        <f t="shared" si="4"/>
        <v>I2K17102332</v>
      </c>
      <c r="Z89" s="88">
        <v>93</v>
      </c>
      <c r="AA89" s="88">
        <v>85</v>
      </c>
      <c r="AB89" s="88">
        <v>100</v>
      </c>
      <c r="AC89" s="88"/>
      <c r="AD89" s="86">
        <v>100</v>
      </c>
      <c r="AE89" s="85"/>
      <c r="AF89" s="88">
        <v>23</v>
      </c>
      <c r="AG89" s="88">
        <v>23</v>
      </c>
      <c r="AH89" s="88"/>
      <c r="AI89" s="88"/>
      <c r="AJ89" s="86">
        <v>44</v>
      </c>
      <c r="AK89" s="17">
        <v>42</v>
      </c>
      <c r="AL89" s="17">
        <v>24</v>
      </c>
      <c r="AM89" s="17">
        <v>23</v>
      </c>
      <c r="AN89" s="17">
        <v>46</v>
      </c>
      <c r="AO89" s="17">
        <v>95</v>
      </c>
      <c r="AP89" s="17">
        <v>10</v>
      </c>
      <c r="AQ89" s="17">
        <v>44</v>
      </c>
      <c r="AR89" s="24">
        <v>9.3000000000000007</v>
      </c>
      <c r="AS89" s="24">
        <v>8.68</v>
      </c>
      <c r="AT89" s="24">
        <v>9.02</v>
      </c>
      <c r="AU89" s="24">
        <v>1754</v>
      </c>
      <c r="AV89" s="24">
        <v>190</v>
      </c>
      <c r="AW89" s="24">
        <v>9.23</v>
      </c>
      <c r="AX89" s="25" t="s">
        <v>77</v>
      </c>
      <c r="AY89" s="26" t="str">
        <f t="shared" si="13"/>
        <v>PASS</v>
      </c>
      <c r="AZ89" s="26" t="str">
        <f t="shared" si="14"/>
        <v>PASS</v>
      </c>
      <c r="BA89" s="27" t="str">
        <f t="shared" si="15"/>
        <v>PASS</v>
      </c>
      <c r="BB89" s="27" t="str">
        <f t="shared" si="16"/>
        <v>PASS</v>
      </c>
      <c r="BC89" s="8" t="str">
        <f t="shared" si="17"/>
        <v>PASS</v>
      </c>
      <c r="BD89" s="8" t="str">
        <f t="shared" si="18"/>
        <v>PASS</v>
      </c>
      <c r="BE89" s="28" t="str">
        <f t="shared" si="19"/>
        <v>YES</v>
      </c>
      <c r="BF89" s="29" t="str">
        <f t="shared" si="20"/>
        <v>DIST</v>
      </c>
      <c r="BG89"/>
    </row>
    <row r="90" spans="1:59">
      <c r="A90" s="17">
        <v>87</v>
      </c>
      <c r="B90" s="17">
        <v>43162</v>
      </c>
      <c r="C90" s="17" t="s">
        <v>334</v>
      </c>
      <c r="D90" s="18" t="s">
        <v>335</v>
      </c>
      <c r="E90" s="17" t="s">
        <v>336</v>
      </c>
      <c r="F90" s="19" t="s">
        <v>833</v>
      </c>
      <c r="G90" s="17">
        <v>100</v>
      </c>
      <c r="H90" s="17">
        <v>100</v>
      </c>
      <c r="I90" s="17">
        <v>92</v>
      </c>
      <c r="J90" s="17">
        <v>97</v>
      </c>
      <c r="K90" s="17">
        <v>97</v>
      </c>
      <c r="L90" s="20"/>
      <c r="M90" s="17">
        <v>42</v>
      </c>
      <c r="N90" s="17">
        <v>41</v>
      </c>
      <c r="O90" s="17">
        <v>43</v>
      </c>
      <c r="P90" s="17">
        <v>43</v>
      </c>
      <c r="Q90" s="17">
        <v>46</v>
      </c>
      <c r="R90" s="17">
        <v>10</v>
      </c>
      <c r="S90" s="17">
        <v>22</v>
      </c>
      <c r="T90" s="21"/>
      <c r="U90" s="17">
        <f t="shared" si="0"/>
        <v>43162</v>
      </c>
      <c r="V90" s="17" t="str">
        <f t="shared" si="1"/>
        <v>B150058588</v>
      </c>
      <c r="W90" s="22" t="str">
        <f t="shared" si="2"/>
        <v>JOSHI SHAUNAK HEMANT</v>
      </c>
      <c r="X90" s="17" t="str">
        <f t="shared" si="3"/>
        <v>71828815H</v>
      </c>
      <c r="Y90" s="90" t="str">
        <f t="shared" si="4"/>
        <v>I2K17102379</v>
      </c>
      <c r="Z90" s="88">
        <v>88</v>
      </c>
      <c r="AA90" s="88">
        <v>99</v>
      </c>
      <c r="AB90" s="88">
        <v>100</v>
      </c>
      <c r="AC90" s="88"/>
      <c r="AD90" s="86">
        <v>100</v>
      </c>
      <c r="AE90" s="85"/>
      <c r="AF90" s="88">
        <v>23</v>
      </c>
      <c r="AG90" s="88">
        <v>23</v>
      </c>
      <c r="AH90" s="88"/>
      <c r="AI90" s="88"/>
      <c r="AJ90" s="86">
        <v>44</v>
      </c>
      <c r="AK90" s="17">
        <v>44</v>
      </c>
      <c r="AL90" s="17">
        <v>23</v>
      </c>
      <c r="AM90" s="17">
        <v>24</v>
      </c>
      <c r="AN90" s="17">
        <v>45</v>
      </c>
      <c r="AO90" s="17">
        <v>94</v>
      </c>
      <c r="AP90" s="17">
        <v>10</v>
      </c>
      <c r="AQ90" s="17">
        <v>44</v>
      </c>
      <c r="AR90" s="24">
        <v>9.58</v>
      </c>
      <c r="AS90" s="24">
        <v>9.3000000000000007</v>
      </c>
      <c r="AT90" s="24">
        <v>9.41</v>
      </c>
      <c r="AU90" s="24">
        <v>1817</v>
      </c>
      <c r="AV90" s="24">
        <v>190</v>
      </c>
      <c r="AW90" s="24">
        <v>9.56</v>
      </c>
      <c r="AX90" s="25" t="s">
        <v>77</v>
      </c>
      <c r="AY90" s="26" t="str">
        <f t="shared" si="13"/>
        <v>PASS</v>
      </c>
      <c r="AZ90" s="26" t="str">
        <f t="shared" si="14"/>
        <v>PASS</v>
      </c>
      <c r="BA90" s="27" t="str">
        <f t="shared" si="15"/>
        <v>PASS</v>
      </c>
      <c r="BB90" s="27" t="str">
        <f t="shared" si="16"/>
        <v>PASS</v>
      </c>
      <c r="BC90" s="8" t="str">
        <f t="shared" si="17"/>
        <v>PASS</v>
      </c>
      <c r="BD90" s="8" t="str">
        <f t="shared" si="18"/>
        <v>PASS</v>
      </c>
      <c r="BE90" s="28" t="str">
        <f t="shared" si="19"/>
        <v>YES</v>
      </c>
      <c r="BF90" s="29" t="str">
        <f t="shared" si="20"/>
        <v>DIST</v>
      </c>
      <c r="BG90"/>
    </row>
    <row r="91" spans="1:59">
      <c r="A91" s="17">
        <v>88</v>
      </c>
      <c r="B91" s="17">
        <v>43124</v>
      </c>
      <c r="C91" s="17" t="s">
        <v>337</v>
      </c>
      <c r="D91" s="18" t="s">
        <v>338</v>
      </c>
      <c r="E91" s="17" t="s">
        <v>339</v>
      </c>
      <c r="F91" s="19" t="s">
        <v>834</v>
      </c>
      <c r="G91" s="17">
        <v>99</v>
      </c>
      <c r="H91" s="17">
        <v>89</v>
      </c>
      <c r="I91" s="17">
        <v>85</v>
      </c>
      <c r="J91" s="17">
        <v>91</v>
      </c>
      <c r="K91" s="17">
        <v>100</v>
      </c>
      <c r="L91" s="20"/>
      <c r="M91" s="17">
        <v>41</v>
      </c>
      <c r="N91" s="17">
        <v>40</v>
      </c>
      <c r="O91" s="17">
        <v>44</v>
      </c>
      <c r="P91" s="17">
        <v>39</v>
      </c>
      <c r="Q91" s="17">
        <v>42</v>
      </c>
      <c r="R91" s="17">
        <v>9.9499999999999993</v>
      </c>
      <c r="S91" s="17">
        <v>22</v>
      </c>
      <c r="T91" s="21"/>
      <c r="U91" s="17">
        <f t="shared" si="0"/>
        <v>43124</v>
      </c>
      <c r="V91" s="17" t="str">
        <f t="shared" si="1"/>
        <v>B150058589</v>
      </c>
      <c r="W91" s="22" t="str">
        <f t="shared" si="2"/>
        <v>KABRA VINAYAK BANWARILAL</v>
      </c>
      <c r="X91" s="17" t="str">
        <f t="shared" si="3"/>
        <v>71828819L</v>
      </c>
      <c r="Y91" s="90" t="str">
        <f t="shared" si="4"/>
        <v>I2K17102372</v>
      </c>
      <c r="Z91" s="88">
        <v>91</v>
      </c>
      <c r="AA91" s="88">
        <v>92</v>
      </c>
      <c r="AB91" s="88">
        <v>100</v>
      </c>
      <c r="AC91" s="88"/>
      <c r="AD91" s="86">
        <v>100</v>
      </c>
      <c r="AE91" s="85"/>
      <c r="AF91" s="88">
        <v>23</v>
      </c>
      <c r="AG91" s="88">
        <v>23</v>
      </c>
      <c r="AH91" s="88"/>
      <c r="AI91" s="88"/>
      <c r="AJ91" s="86">
        <v>40</v>
      </c>
      <c r="AK91" s="17">
        <v>40</v>
      </c>
      <c r="AL91" s="17">
        <v>22</v>
      </c>
      <c r="AM91" s="17">
        <v>21</v>
      </c>
      <c r="AN91" s="17">
        <v>42</v>
      </c>
      <c r="AO91" s="17">
        <v>90</v>
      </c>
      <c r="AP91" s="17">
        <v>9.98</v>
      </c>
      <c r="AQ91" s="17">
        <v>44</v>
      </c>
      <c r="AR91" s="24">
        <v>7.9</v>
      </c>
      <c r="AS91" s="24">
        <v>7.12</v>
      </c>
      <c r="AT91" s="24">
        <v>7.13</v>
      </c>
      <c r="AU91" s="24">
        <v>1518</v>
      </c>
      <c r="AV91" s="24">
        <v>190</v>
      </c>
      <c r="AW91" s="24">
        <v>7.99</v>
      </c>
      <c r="AX91" s="25" t="s">
        <v>77</v>
      </c>
      <c r="AY91" s="26" t="str">
        <f t="shared" si="13"/>
        <v>PASS</v>
      </c>
      <c r="AZ91" s="26" t="str">
        <f t="shared" si="14"/>
        <v>PASS</v>
      </c>
      <c r="BA91" s="27" t="str">
        <f t="shared" si="15"/>
        <v>PASS</v>
      </c>
      <c r="BB91" s="27" t="str">
        <f t="shared" si="16"/>
        <v>PASS</v>
      </c>
      <c r="BC91" s="8" t="str">
        <f t="shared" si="17"/>
        <v>PASS</v>
      </c>
      <c r="BD91" s="8" t="str">
        <f t="shared" si="18"/>
        <v>PASS</v>
      </c>
      <c r="BE91" s="28" t="str">
        <f t="shared" si="19"/>
        <v>YES</v>
      </c>
      <c r="BF91" s="29" t="str">
        <f t="shared" si="20"/>
        <v>DIST</v>
      </c>
      <c r="BG91"/>
    </row>
    <row r="92" spans="1:59">
      <c r="A92" s="17">
        <v>89</v>
      </c>
      <c r="B92" s="17">
        <v>43224</v>
      </c>
      <c r="C92" s="17" t="s">
        <v>340</v>
      </c>
      <c r="D92" s="18" t="s">
        <v>341</v>
      </c>
      <c r="E92" s="17" t="s">
        <v>342</v>
      </c>
      <c r="F92" s="19" t="s">
        <v>835</v>
      </c>
      <c r="G92" s="17">
        <v>94</v>
      </c>
      <c r="H92" s="17">
        <v>96</v>
      </c>
      <c r="I92" s="17">
        <v>94</v>
      </c>
      <c r="J92" s="17">
        <v>91</v>
      </c>
      <c r="K92" s="17">
        <v>100</v>
      </c>
      <c r="L92" s="20"/>
      <c r="M92" s="17">
        <v>43</v>
      </c>
      <c r="N92" s="17">
        <v>42</v>
      </c>
      <c r="O92" s="17">
        <v>45</v>
      </c>
      <c r="P92" s="17">
        <v>44</v>
      </c>
      <c r="Q92" s="17">
        <v>44</v>
      </c>
      <c r="R92" s="17">
        <v>10</v>
      </c>
      <c r="S92" s="17">
        <v>22</v>
      </c>
      <c r="T92" s="21"/>
      <c r="U92" s="17">
        <f t="shared" si="0"/>
        <v>43224</v>
      </c>
      <c r="V92" s="17" t="str">
        <f t="shared" si="1"/>
        <v>B150058590</v>
      </c>
      <c r="W92" s="22" t="str">
        <f t="shared" si="2"/>
        <v>KADAM ADITYA HEMANT</v>
      </c>
      <c r="X92" s="17" t="str">
        <f t="shared" si="3"/>
        <v>71828821B</v>
      </c>
      <c r="Y92" s="90" t="str">
        <f t="shared" si="4"/>
        <v>I2K17102355</v>
      </c>
      <c r="Z92" s="88">
        <v>86</v>
      </c>
      <c r="AA92" s="88">
        <v>100</v>
      </c>
      <c r="AB92" s="88">
        <v>99</v>
      </c>
      <c r="AC92" s="88"/>
      <c r="AD92" s="86">
        <v>100</v>
      </c>
      <c r="AE92" s="85"/>
      <c r="AF92" s="88">
        <v>22</v>
      </c>
      <c r="AG92" s="88">
        <v>22</v>
      </c>
      <c r="AH92" s="88"/>
      <c r="AI92" s="88"/>
      <c r="AJ92" s="86">
        <v>41</v>
      </c>
      <c r="AK92" s="17">
        <v>42</v>
      </c>
      <c r="AL92" s="17">
        <v>23</v>
      </c>
      <c r="AM92" s="17">
        <v>23</v>
      </c>
      <c r="AN92" s="17">
        <v>47</v>
      </c>
      <c r="AO92" s="17">
        <v>96</v>
      </c>
      <c r="AP92" s="17">
        <v>10</v>
      </c>
      <c r="AQ92" s="17">
        <v>44</v>
      </c>
      <c r="AR92" s="24">
        <v>9.92</v>
      </c>
      <c r="AS92" s="24">
        <v>9.3000000000000007</v>
      </c>
      <c r="AT92" s="24">
        <v>9.33</v>
      </c>
      <c r="AU92" s="24">
        <v>1830</v>
      </c>
      <c r="AV92" s="24">
        <v>190</v>
      </c>
      <c r="AW92" s="24">
        <v>9.6300000000000008</v>
      </c>
      <c r="AX92" s="25" t="s">
        <v>77</v>
      </c>
      <c r="AY92" s="26" t="str">
        <f t="shared" si="13"/>
        <v>PASS</v>
      </c>
      <c r="AZ92" s="26" t="str">
        <f t="shared" si="14"/>
        <v>PASS</v>
      </c>
      <c r="BA92" s="27" t="str">
        <f t="shared" si="15"/>
        <v>PASS</v>
      </c>
      <c r="BB92" s="27" t="str">
        <f t="shared" si="16"/>
        <v>PASS</v>
      </c>
      <c r="BC92" s="8" t="str">
        <f t="shared" si="17"/>
        <v>PASS</v>
      </c>
      <c r="BD92" s="8" t="str">
        <f t="shared" si="18"/>
        <v>PASS</v>
      </c>
      <c r="BE92" s="28" t="str">
        <f t="shared" si="19"/>
        <v>YES</v>
      </c>
      <c r="BF92" s="29" t="str">
        <f t="shared" si="20"/>
        <v>DIST</v>
      </c>
      <c r="BG92"/>
    </row>
    <row r="93" spans="1:59">
      <c r="A93" s="17">
        <v>90</v>
      </c>
      <c r="B93" s="17">
        <v>43336</v>
      </c>
      <c r="C93" s="17" t="s">
        <v>343</v>
      </c>
      <c r="D93" s="18" t="s">
        <v>344</v>
      </c>
      <c r="E93" s="17" t="s">
        <v>345</v>
      </c>
      <c r="F93" s="19" t="s">
        <v>836</v>
      </c>
      <c r="G93" s="17">
        <v>97</v>
      </c>
      <c r="H93" s="17">
        <v>89</v>
      </c>
      <c r="I93" s="17">
        <v>79</v>
      </c>
      <c r="J93" s="17">
        <v>97</v>
      </c>
      <c r="K93" s="17">
        <v>99</v>
      </c>
      <c r="L93" s="20"/>
      <c r="M93" s="17">
        <v>41</v>
      </c>
      <c r="N93" s="17">
        <v>40</v>
      </c>
      <c r="O93" s="17">
        <v>41</v>
      </c>
      <c r="P93" s="17">
        <v>45</v>
      </c>
      <c r="Q93" s="17">
        <v>43</v>
      </c>
      <c r="R93" s="17">
        <v>9.86</v>
      </c>
      <c r="S93" s="17">
        <v>22</v>
      </c>
      <c r="T93" s="21"/>
      <c r="U93" s="17">
        <f t="shared" si="0"/>
        <v>43336</v>
      </c>
      <c r="V93" s="17" t="str">
        <f t="shared" si="1"/>
        <v>B150058591</v>
      </c>
      <c r="W93" s="22" t="str">
        <f t="shared" si="2"/>
        <v>KADAM AJAY DEEPAK</v>
      </c>
      <c r="X93" s="17" t="str">
        <f t="shared" si="3"/>
        <v>71828822L</v>
      </c>
      <c r="Y93" s="90" t="str">
        <f t="shared" si="4"/>
        <v>I2K17102203</v>
      </c>
      <c r="Z93" s="88">
        <v>90</v>
      </c>
      <c r="AA93" s="88">
        <v>99</v>
      </c>
      <c r="AB93" s="88">
        <v>90</v>
      </c>
      <c r="AC93" s="88"/>
      <c r="AD93" s="86">
        <v>100</v>
      </c>
      <c r="AE93" s="85"/>
      <c r="AF93" s="88">
        <v>23</v>
      </c>
      <c r="AG93" s="88">
        <v>23</v>
      </c>
      <c r="AH93" s="88"/>
      <c r="AI93" s="88"/>
      <c r="AJ93" s="86">
        <v>42</v>
      </c>
      <c r="AK93" s="17">
        <v>42</v>
      </c>
      <c r="AL93" s="17">
        <v>24</v>
      </c>
      <c r="AM93" s="17">
        <v>24</v>
      </c>
      <c r="AN93" s="17">
        <v>46</v>
      </c>
      <c r="AO93" s="17">
        <v>95</v>
      </c>
      <c r="AP93" s="17">
        <v>9.93</v>
      </c>
      <c r="AQ93" s="17">
        <v>44</v>
      </c>
      <c r="AR93" s="24">
        <v>9.3800000000000008</v>
      </c>
      <c r="AS93" s="24">
        <v>8.66</v>
      </c>
      <c r="AT93" s="24">
        <v>8.85</v>
      </c>
      <c r="AU93" s="24">
        <v>1746</v>
      </c>
      <c r="AV93" s="24">
        <v>190</v>
      </c>
      <c r="AW93" s="24">
        <v>9.19</v>
      </c>
      <c r="AX93" s="25" t="s">
        <v>77</v>
      </c>
      <c r="AY93" s="26" t="str">
        <f t="shared" si="13"/>
        <v>PASS</v>
      </c>
      <c r="AZ93" s="26" t="str">
        <f t="shared" si="14"/>
        <v>PASS</v>
      </c>
      <c r="BA93" s="27" t="str">
        <f t="shared" si="15"/>
        <v>PASS</v>
      </c>
      <c r="BB93" s="27" t="str">
        <f t="shared" si="16"/>
        <v>PASS</v>
      </c>
      <c r="BC93" s="8" t="str">
        <f t="shared" si="17"/>
        <v>PASS</v>
      </c>
      <c r="BD93" s="8" t="str">
        <f t="shared" si="18"/>
        <v>PASS</v>
      </c>
      <c r="BE93" s="28" t="str">
        <f t="shared" si="19"/>
        <v>YES</v>
      </c>
      <c r="BF93" s="29" t="str">
        <f t="shared" si="20"/>
        <v>DIST</v>
      </c>
      <c r="BG93"/>
    </row>
    <row r="94" spans="1:59">
      <c r="A94" s="17">
        <v>91</v>
      </c>
      <c r="B94" s="17">
        <v>43337</v>
      </c>
      <c r="C94" s="17" t="s">
        <v>346</v>
      </c>
      <c r="D94" s="18" t="s">
        <v>347</v>
      </c>
      <c r="E94" s="17" t="s">
        <v>348</v>
      </c>
      <c r="F94" s="19" t="s">
        <v>837</v>
      </c>
      <c r="G94" s="17">
        <v>96</v>
      </c>
      <c r="H94" s="17">
        <v>89</v>
      </c>
      <c r="I94" s="17">
        <v>88</v>
      </c>
      <c r="J94" s="17">
        <v>88</v>
      </c>
      <c r="K94" s="17">
        <v>99</v>
      </c>
      <c r="L94" s="20"/>
      <c r="M94" s="17">
        <v>44</v>
      </c>
      <c r="N94" s="17">
        <v>43</v>
      </c>
      <c r="O94" s="17">
        <v>43</v>
      </c>
      <c r="P94" s="17">
        <v>43</v>
      </c>
      <c r="Q94" s="17">
        <v>48</v>
      </c>
      <c r="R94" s="17">
        <v>10</v>
      </c>
      <c r="S94" s="17">
        <v>22</v>
      </c>
      <c r="T94" s="21"/>
      <c r="U94" s="17">
        <f t="shared" si="0"/>
        <v>43337</v>
      </c>
      <c r="V94" s="17" t="str">
        <f t="shared" si="1"/>
        <v>B150058593</v>
      </c>
      <c r="W94" s="22" t="str">
        <f t="shared" si="2"/>
        <v>KAPADNI KSHITIJ SANJAY</v>
      </c>
      <c r="X94" s="17" t="str">
        <f t="shared" si="3"/>
        <v>71924022M</v>
      </c>
      <c r="Y94" s="90" t="str">
        <f t="shared" si="4"/>
        <v>I2K18205142</v>
      </c>
      <c r="Z94" s="88">
        <v>99</v>
      </c>
      <c r="AA94" s="88">
        <v>97</v>
      </c>
      <c r="AB94" s="88">
        <v>100</v>
      </c>
      <c r="AC94" s="88"/>
      <c r="AD94" s="86">
        <v>100</v>
      </c>
      <c r="AE94" s="85"/>
      <c r="AF94" s="88">
        <v>22</v>
      </c>
      <c r="AG94" s="88">
        <v>21</v>
      </c>
      <c r="AH94" s="88"/>
      <c r="AI94" s="88"/>
      <c r="AJ94" s="86">
        <v>43</v>
      </c>
      <c r="AK94" s="17">
        <v>41</v>
      </c>
      <c r="AL94" s="17">
        <v>24</v>
      </c>
      <c r="AM94" s="17">
        <v>24</v>
      </c>
      <c r="AN94" s="17">
        <v>48</v>
      </c>
      <c r="AO94" s="17">
        <v>97</v>
      </c>
      <c r="AP94" s="17">
        <v>10</v>
      </c>
      <c r="AQ94" s="17">
        <v>44</v>
      </c>
      <c r="AR94" s="24"/>
      <c r="AS94" s="24">
        <v>8.14</v>
      </c>
      <c r="AT94" s="24">
        <v>8.43</v>
      </c>
      <c r="AU94" s="24">
        <v>1235</v>
      </c>
      <c r="AV94" s="24">
        <v>140</v>
      </c>
      <c r="AW94" s="24">
        <v>8.82</v>
      </c>
      <c r="AX94" s="25" t="s">
        <v>77</v>
      </c>
      <c r="AY94" s="26" t="str">
        <f t="shared" si="13"/>
        <v>PASS</v>
      </c>
      <c r="AZ94" s="26" t="str">
        <f t="shared" si="14"/>
        <v>PASS</v>
      </c>
      <c r="BA94" s="27" t="str">
        <f t="shared" si="15"/>
        <v>PASS</v>
      </c>
      <c r="BB94" s="27" t="str">
        <f t="shared" si="16"/>
        <v>PASS</v>
      </c>
      <c r="BC94" s="8" t="str">
        <f t="shared" si="17"/>
        <v>PASS</v>
      </c>
      <c r="BD94" s="8" t="str">
        <f t="shared" si="18"/>
        <v>PASS</v>
      </c>
      <c r="BE94" s="28" t="str">
        <f t="shared" si="19"/>
        <v>YES</v>
      </c>
      <c r="BF94" s="29" t="str">
        <f t="shared" si="20"/>
        <v>DIST</v>
      </c>
      <c r="BG94"/>
    </row>
    <row r="95" spans="1:59">
      <c r="A95" s="17">
        <v>92</v>
      </c>
      <c r="B95" s="17">
        <v>43338</v>
      </c>
      <c r="C95" s="17" t="s">
        <v>349</v>
      </c>
      <c r="D95" s="18" t="s">
        <v>350</v>
      </c>
      <c r="E95" s="17" t="s">
        <v>351</v>
      </c>
      <c r="F95" s="19" t="s">
        <v>838</v>
      </c>
      <c r="G95" s="17">
        <v>96</v>
      </c>
      <c r="H95" s="17">
        <v>79</v>
      </c>
      <c r="I95" s="17">
        <v>79</v>
      </c>
      <c r="J95" s="17">
        <v>94</v>
      </c>
      <c r="K95" s="17">
        <v>99</v>
      </c>
      <c r="L95" s="20"/>
      <c r="M95" s="17">
        <v>44</v>
      </c>
      <c r="N95" s="17">
        <v>43</v>
      </c>
      <c r="O95" s="17">
        <v>43</v>
      </c>
      <c r="P95" s="17">
        <v>39</v>
      </c>
      <c r="Q95" s="17">
        <v>43</v>
      </c>
      <c r="R95" s="17">
        <v>9.64</v>
      </c>
      <c r="S95" s="17">
        <v>22</v>
      </c>
      <c r="T95" s="21"/>
      <c r="U95" s="17">
        <f t="shared" si="0"/>
        <v>43338</v>
      </c>
      <c r="V95" s="17" t="str">
        <f t="shared" si="1"/>
        <v>B150058594</v>
      </c>
      <c r="W95" s="22" t="str">
        <f t="shared" si="2"/>
        <v>KASAR SHIVANI SANJAY</v>
      </c>
      <c r="X95" s="17" t="str">
        <f t="shared" si="3"/>
        <v>71924023K</v>
      </c>
      <c r="Y95" s="90" t="str">
        <f t="shared" si="4"/>
        <v>I2K18205152</v>
      </c>
      <c r="Z95" s="88">
        <v>73</v>
      </c>
      <c r="AA95" s="88">
        <v>95</v>
      </c>
      <c r="AB95" s="88">
        <v>100</v>
      </c>
      <c r="AC95" s="88"/>
      <c r="AD95" s="86">
        <v>98</v>
      </c>
      <c r="AE95" s="85"/>
      <c r="AF95" s="88">
        <v>23</v>
      </c>
      <c r="AG95" s="88">
        <v>23</v>
      </c>
      <c r="AH95" s="88"/>
      <c r="AI95" s="88"/>
      <c r="AJ95" s="86">
        <v>42</v>
      </c>
      <c r="AK95" s="17">
        <v>39</v>
      </c>
      <c r="AL95" s="17">
        <v>22</v>
      </c>
      <c r="AM95" s="17">
        <v>22</v>
      </c>
      <c r="AN95" s="17">
        <v>44</v>
      </c>
      <c r="AO95" s="17">
        <v>95</v>
      </c>
      <c r="AP95" s="17">
        <v>9.73</v>
      </c>
      <c r="AQ95" s="17">
        <v>44</v>
      </c>
      <c r="AR95" s="24"/>
      <c r="AS95" s="24">
        <v>9</v>
      </c>
      <c r="AT95" s="24">
        <v>9</v>
      </c>
      <c r="AU95" s="24">
        <v>1292</v>
      </c>
      <c r="AV95" s="24">
        <v>140</v>
      </c>
      <c r="AW95" s="24">
        <v>9.23</v>
      </c>
      <c r="AX95" s="25" t="s">
        <v>77</v>
      </c>
      <c r="AY95" s="26" t="str">
        <f t="shared" si="13"/>
        <v>PASS</v>
      </c>
      <c r="AZ95" s="26" t="str">
        <f t="shared" si="14"/>
        <v>PASS</v>
      </c>
      <c r="BA95" s="27" t="str">
        <f t="shared" si="15"/>
        <v>PASS</v>
      </c>
      <c r="BB95" s="27" t="str">
        <f t="shared" si="16"/>
        <v>PASS</v>
      </c>
      <c r="BC95" s="8" t="str">
        <f t="shared" si="17"/>
        <v>PASS</v>
      </c>
      <c r="BD95" s="8" t="str">
        <f t="shared" si="18"/>
        <v>PASS</v>
      </c>
      <c r="BE95" s="28" t="str">
        <f t="shared" si="19"/>
        <v>YES</v>
      </c>
      <c r="BF95" s="29" t="str">
        <f t="shared" si="20"/>
        <v>DIST</v>
      </c>
      <c r="BG95"/>
    </row>
    <row r="96" spans="1:59">
      <c r="A96" s="17">
        <v>93</v>
      </c>
      <c r="B96" s="17">
        <v>43150</v>
      </c>
      <c r="C96" s="17" t="s">
        <v>352</v>
      </c>
      <c r="D96" s="18" t="s">
        <v>353</v>
      </c>
      <c r="E96" s="17" t="s">
        <v>354</v>
      </c>
      <c r="F96" s="19" t="s">
        <v>839</v>
      </c>
      <c r="G96" s="17">
        <v>99</v>
      </c>
      <c r="H96" s="17">
        <v>92</v>
      </c>
      <c r="I96" s="17">
        <v>96</v>
      </c>
      <c r="J96" s="17">
        <v>97</v>
      </c>
      <c r="K96" s="17">
        <v>100</v>
      </c>
      <c r="L96" s="20"/>
      <c r="M96" s="17">
        <v>46</v>
      </c>
      <c r="N96" s="17">
        <v>45</v>
      </c>
      <c r="O96" s="17">
        <v>42</v>
      </c>
      <c r="P96" s="17">
        <v>44</v>
      </c>
      <c r="Q96" s="17">
        <v>46</v>
      </c>
      <c r="R96" s="17">
        <v>10</v>
      </c>
      <c r="S96" s="17">
        <v>22</v>
      </c>
      <c r="T96" s="21"/>
      <c r="U96" s="17">
        <f t="shared" si="0"/>
        <v>43150</v>
      </c>
      <c r="V96" s="17" t="str">
        <f t="shared" si="1"/>
        <v>B150058595</v>
      </c>
      <c r="W96" s="22" t="str">
        <f t="shared" si="2"/>
        <v>KATARIYA PRANAV KISHOR</v>
      </c>
      <c r="X96" s="17" t="str">
        <f t="shared" si="3"/>
        <v>71828843C</v>
      </c>
      <c r="Y96" s="90" t="str">
        <f t="shared" si="4"/>
        <v>I2K17102306</v>
      </c>
      <c r="Z96" s="88">
        <v>78</v>
      </c>
      <c r="AA96" s="88">
        <v>95</v>
      </c>
      <c r="AB96" s="88">
        <v>100</v>
      </c>
      <c r="AC96" s="88"/>
      <c r="AD96" s="86">
        <v>100</v>
      </c>
      <c r="AE96" s="85"/>
      <c r="AF96" s="88">
        <v>24</v>
      </c>
      <c r="AG96" s="88">
        <v>24</v>
      </c>
      <c r="AH96" s="88"/>
      <c r="AI96" s="88"/>
      <c r="AJ96" s="86">
        <v>45</v>
      </c>
      <c r="AK96" s="17">
        <v>42</v>
      </c>
      <c r="AL96" s="17">
        <v>22</v>
      </c>
      <c r="AM96" s="17">
        <v>24</v>
      </c>
      <c r="AN96" s="17">
        <v>46</v>
      </c>
      <c r="AO96" s="17">
        <v>96</v>
      </c>
      <c r="AP96" s="17">
        <v>9.93</v>
      </c>
      <c r="AQ96" s="17">
        <v>44</v>
      </c>
      <c r="AR96" s="24">
        <v>9.2799999999999994</v>
      </c>
      <c r="AS96" s="24">
        <v>8.76</v>
      </c>
      <c r="AT96" s="24">
        <v>9.33</v>
      </c>
      <c r="AU96" s="24">
        <v>1768</v>
      </c>
      <c r="AV96" s="24">
        <v>190</v>
      </c>
      <c r="AW96" s="24">
        <v>9.31</v>
      </c>
      <c r="AX96" s="25" t="s">
        <v>77</v>
      </c>
      <c r="AY96" s="26" t="str">
        <f t="shared" si="13"/>
        <v>PASS</v>
      </c>
      <c r="AZ96" s="26" t="str">
        <f t="shared" si="14"/>
        <v>PASS</v>
      </c>
      <c r="BA96" s="27" t="str">
        <f t="shared" si="15"/>
        <v>PASS</v>
      </c>
      <c r="BB96" s="27" t="str">
        <f t="shared" si="16"/>
        <v>PASS</v>
      </c>
      <c r="BC96" s="8" t="str">
        <f t="shared" si="17"/>
        <v>PASS</v>
      </c>
      <c r="BD96" s="8" t="str">
        <f t="shared" si="18"/>
        <v>PASS</v>
      </c>
      <c r="BE96" s="28" t="str">
        <f t="shared" si="19"/>
        <v>YES</v>
      </c>
      <c r="BF96" s="29" t="str">
        <f t="shared" si="20"/>
        <v>DIST</v>
      </c>
      <c r="BG96"/>
    </row>
    <row r="97" spans="1:59">
      <c r="A97" s="17">
        <v>94</v>
      </c>
      <c r="B97" s="17">
        <v>43339</v>
      </c>
      <c r="C97" s="17" t="s">
        <v>355</v>
      </c>
      <c r="D97" s="18" t="s">
        <v>356</v>
      </c>
      <c r="E97" s="17" t="s">
        <v>357</v>
      </c>
      <c r="F97" s="19" t="s">
        <v>840</v>
      </c>
      <c r="G97" s="17">
        <v>92</v>
      </c>
      <c r="H97" s="17">
        <v>82</v>
      </c>
      <c r="I97" s="17">
        <v>88</v>
      </c>
      <c r="J97" s="17">
        <v>91</v>
      </c>
      <c r="K97" s="17">
        <v>100</v>
      </c>
      <c r="L97" s="20"/>
      <c r="M97" s="17">
        <v>38</v>
      </c>
      <c r="N97" s="17">
        <v>35</v>
      </c>
      <c r="O97" s="17">
        <v>30</v>
      </c>
      <c r="P97" s="17">
        <v>36</v>
      </c>
      <c r="Q97" s="17">
        <v>41</v>
      </c>
      <c r="R97" s="17">
        <v>9.77</v>
      </c>
      <c r="S97" s="17">
        <v>22</v>
      </c>
      <c r="T97" s="21"/>
      <c r="U97" s="17">
        <f t="shared" si="0"/>
        <v>43339</v>
      </c>
      <c r="V97" s="17" t="str">
        <f t="shared" si="1"/>
        <v>B150058596</v>
      </c>
      <c r="W97" s="22" t="str">
        <f t="shared" si="2"/>
        <v>KAUTE HARSHAL JANARDHAN</v>
      </c>
      <c r="X97" s="17" t="str">
        <f t="shared" si="3"/>
        <v>71700938G</v>
      </c>
      <c r="Y97" s="90" t="str">
        <f t="shared" si="4"/>
        <v>I2K16102078</v>
      </c>
      <c r="Z97" s="88">
        <v>83</v>
      </c>
      <c r="AA97" s="88">
        <v>90</v>
      </c>
      <c r="AB97" s="88">
        <v>100</v>
      </c>
      <c r="AC97" s="88"/>
      <c r="AD97" s="86">
        <v>100</v>
      </c>
      <c r="AE97" s="85"/>
      <c r="AF97" s="88">
        <v>19</v>
      </c>
      <c r="AG97" s="88">
        <v>20</v>
      </c>
      <c r="AH97" s="88"/>
      <c r="AI97" s="88"/>
      <c r="AJ97" s="86">
        <v>41</v>
      </c>
      <c r="AK97" s="17">
        <v>40</v>
      </c>
      <c r="AL97" s="17">
        <v>21</v>
      </c>
      <c r="AM97" s="17">
        <v>21</v>
      </c>
      <c r="AN97" s="17">
        <v>41</v>
      </c>
      <c r="AO97" s="17">
        <v>91</v>
      </c>
      <c r="AP97" s="17">
        <v>9.86</v>
      </c>
      <c r="AQ97" s="17">
        <v>44</v>
      </c>
      <c r="AR97" s="24">
        <v>5.4</v>
      </c>
      <c r="AS97" s="24">
        <v>5.66</v>
      </c>
      <c r="AT97" s="24">
        <v>6.3</v>
      </c>
      <c r="AU97" s="24">
        <v>1277</v>
      </c>
      <c r="AV97" s="24">
        <v>190</v>
      </c>
      <c r="AW97" s="24">
        <v>6.72</v>
      </c>
      <c r="AX97" s="25" t="s">
        <v>358</v>
      </c>
      <c r="AY97" s="26" t="str">
        <f t="shared" si="13"/>
        <v>PASS</v>
      </c>
      <c r="AZ97" s="26" t="str">
        <f t="shared" si="14"/>
        <v>PASS</v>
      </c>
      <c r="BA97" s="27" t="str">
        <f t="shared" si="15"/>
        <v>PASS</v>
      </c>
      <c r="BB97" s="27" t="str">
        <f t="shared" si="16"/>
        <v>PASS</v>
      </c>
      <c r="BC97" s="8" t="str">
        <f t="shared" si="17"/>
        <v>PASS</v>
      </c>
      <c r="BD97" s="8" t="str">
        <f t="shared" si="18"/>
        <v>PASS</v>
      </c>
      <c r="BE97" s="28" t="str">
        <f t="shared" si="19"/>
        <v>YES</v>
      </c>
      <c r="BF97" s="29" t="str">
        <f t="shared" si="20"/>
        <v>HSC</v>
      </c>
      <c r="BG97"/>
    </row>
    <row r="98" spans="1:59">
      <c r="A98" s="17">
        <v>95</v>
      </c>
      <c r="B98" s="17">
        <v>43225</v>
      </c>
      <c r="C98" s="17" t="s">
        <v>359</v>
      </c>
      <c r="D98" s="18" t="s">
        <v>360</v>
      </c>
      <c r="E98" s="17" t="s">
        <v>361</v>
      </c>
      <c r="F98" s="19" t="s">
        <v>841</v>
      </c>
      <c r="G98" s="17">
        <v>100</v>
      </c>
      <c r="H98" s="17">
        <v>97</v>
      </c>
      <c r="I98" s="17">
        <v>91</v>
      </c>
      <c r="J98" s="17">
        <v>97</v>
      </c>
      <c r="K98" s="17">
        <v>100</v>
      </c>
      <c r="L98" s="20"/>
      <c r="M98" s="17">
        <v>46</v>
      </c>
      <c r="N98" s="17">
        <v>45</v>
      </c>
      <c r="O98" s="17">
        <v>45</v>
      </c>
      <c r="P98" s="17">
        <v>45</v>
      </c>
      <c r="Q98" s="17">
        <v>46</v>
      </c>
      <c r="R98" s="17">
        <v>10</v>
      </c>
      <c r="S98" s="17">
        <v>22</v>
      </c>
      <c r="T98" s="21"/>
      <c r="U98" s="17">
        <f t="shared" si="0"/>
        <v>43225</v>
      </c>
      <c r="V98" s="17" t="str">
        <f t="shared" si="1"/>
        <v>B150058597</v>
      </c>
      <c r="W98" s="22" t="str">
        <f t="shared" si="2"/>
        <v>KHACHANE SHYAMAL SANJAY</v>
      </c>
      <c r="X98" s="17" t="str">
        <f t="shared" si="3"/>
        <v>71828850F</v>
      </c>
      <c r="Y98" s="90" t="str">
        <f t="shared" si="4"/>
        <v>I2K17102242</v>
      </c>
      <c r="Z98" s="88">
        <v>99</v>
      </c>
      <c r="AA98" s="88">
        <v>100</v>
      </c>
      <c r="AB98" s="88">
        <v>100</v>
      </c>
      <c r="AC98" s="88"/>
      <c r="AD98" s="86">
        <v>100</v>
      </c>
      <c r="AE98" s="85"/>
      <c r="AF98" s="88">
        <v>24</v>
      </c>
      <c r="AG98" s="88">
        <v>24</v>
      </c>
      <c r="AH98" s="88"/>
      <c r="AI98" s="88"/>
      <c r="AJ98" s="86">
        <v>45</v>
      </c>
      <c r="AK98" s="17">
        <v>42</v>
      </c>
      <c r="AL98" s="17">
        <v>24</v>
      </c>
      <c r="AM98" s="17">
        <v>24</v>
      </c>
      <c r="AN98" s="17">
        <v>47</v>
      </c>
      <c r="AO98" s="17">
        <v>95</v>
      </c>
      <c r="AP98" s="17">
        <v>10</v>
      </c>
      <c r="AQ98" s="17">
        <v>44</v>
      </c>
      <c r="AR98" s="24">
        <v>9.68</v>
      </c>
      <c r="AS98" s="24">
        <v>9.42</v>
      </c>
      <c r="AT98" s="24">
        <v>9.57</v>
      </c>
      <c r="AU98" s="24">
        <v>1835</v>
      </c>
      <c r="AV98" s="24">
        <v>190</v>
      </c>
      <c r="AW98" s="24">
        <v>9.66</v>
      </c>
      <c r="AX98" s="25" t="s">
        <v>77</v>
      </c>
      <c r="AY98" s="26" t="str">
        <f t="shared" si="13"/>
        <v>PASS</v>
      </c>
      <c r="AZ98" s="26" t="str">
        <f t="shared" si="14"/>
        <v>PASS</v>
      </c>
      <c r="BA98" s="27" t="str">
        <f t="shared" si="15"/>
        <v>PASS</v>
      </c>
      <c r="BB98" s="27" t="str">
        <f t="shared" si="16"/>
        <v>PASS</v>
      </c>
      <c r="BC98" s="8" t="str">
        <f t="shared" si="17"/>
        <v>PASS</v>
      </c>
      <c r="BD98" s="8" t="str">
        <f t="shared" si="18"/>
        <v>PASS</v>
      </c>
      <c r="BE98" s="28" t="str">
        <f t="shared" si="19"/>
        <v>YES</v>
      </c>
      <c r="BF98" s="29" t="str">
        <f t="shared" si="20"/>
        <v>DIST</v>
      </c>
      <c r="BG98"/>
    </row>
    <row r="99" spans="1:59">
      <c r="A99" s="17">
        <v>96</v>
      </c>
      <c r="B99" s="17">
        <v>43366</v>
      </c>
      <c r="C99" s="17" t="s">
        <v>362</v>
      </c>
      <c r="D99" s="18" t="s">
        <v>363</v>
      </c>
      <c r="E99" s="17" t="s">
        <v>364</v>
      </c>
      <c r="F99" s="19" t="s">
        <v>842</v>
      </c>
      <c r="G99" s="17">
        <v>89</v>
      </c>
      <c r="H99" s="17">
        <v>66</v>
      </c>
      <c r="I99" s="17">
        <v>76</v>
      </c>
      <c r="J99" s="17">
        <v>89</v>
      </c>
      <c r="K99" s="17">
        <v>73</v>
      </c>
      <c r="L99" s="20"/>
      <c r="M99" s="17">
        <v>43</v>
      </c>
      <c r="N99" s="17">
        <v>42</v>
      </c>
      <c r="O99" s="17">
        <v>42</v>
      </c>
      <c r="P99" s="17">
        <v>41</v>
      </c>
      <c r="Q99" s="17">
        <v>41</v>
      </c>
      <c r="R99" s="17">
        <v>9.36</v>
      </c>
      <c r="S99" s="17">
        <v>22</v>
      </c>
      <c r="T99" s="21"/>
      <c r="U99" s="17">
        <f t="shared" si="0"/>
        <v>43366</v>
      </c>
      <c r="V99" s="17" t="str">
        <f t="shared" si="1"/>
        <v>B150058598</v>
      </c>
      <c r="W99" s="22" t="str">
        <f t="shared" si="2"/>
        <v>KHADASE SONALI VINOD</v>
      </c>
      <c r="X99" s="17" t="str">
        <f t="shared" si="3"/>
        <v>71924024H</v>
      </c>
      <c r="Y99" s="90" t="str">
        <f t="shared" si="4"/>
        <v>I2K18205156</v>
      </c>
      <c r="Z99" s="88">
        <v>66</v>
      </c>
      <c r="AA99" s="88">
        <v>81</v>
      </c>
      <c r="AB99" s="88">
        <v>97</v>
      </c>
      <c r="AC99" s="88"/>
      <c r="AD99" s="86">
        <v>98</v>
      </c>
      <c r="AE99" s="85"/>
      <c r="AF99" s="88">
        <v>21</v>
      </c>
      <c r="AG99" s="88">
        <v>20</v>
      </c>
      <c r="AH99" s="88"/>
      <c r="AI99" s="88"/>
      <c r="AJ99" s="86">
        <v>42</v>
      </c>
      <c r="AK99" s="17">
        <v>41</v>
      </c>
      <c r="AL99" s="17">
        <v>22</v>
      </c>
      <c r="AM99" s="17">
        <v>23</v>
      </c>
      <c r="AN99" s="17">
        <v>47</v>
      </c>
      <c r="AO99" s="17">
        <v>95</v>
      </c>
      <c r="AP99" s="17">
        <v>9.5500000000000007</v>
      </c>
      <c r="AQ99" s="17">
        <v>44</v>
      </c>
      <c r="AR99" s="24"/>
      <c r="AS99" s="24">
        <v>6.8</v>
      </c>
      <c r="AT99" s="24">
        <v>8.39</v>
      </c>
      <c r="AU99" s="24">
        <v>1146</v>
      </c>
      <c r="AV99" s="24">
        <v>140</v>
      </c>
      <c r="AW99" s="24">
        <v>8.19</v>
      </c>
      <c r="AX99" s="25" t="s">
        <v>77</v>
      </c>
      <c r="AY99" s="26" t="str">
        <f t="shared" si="13"/>
        <v>PASS</v>
      </c>
      <c r="AZ99" s="26" t="str">
        <f t="shared" si="14"/>
        <v>PASS</v>
      </c>
      <c r="BA99" s="27" t="str">
        <f t="shared" si="15"/>
        <v>PASS</v>
      </c>
      <c r="BB99" s="27" t="str">
        <f t="shared" si="16"/>
        <v>PASS</v>
      </c>
      <c r="BC99" s="8" t="str">
        <f t="shared" si="17"/>
        <v>PASS</v>
      </c>
      <c r="BD99" s="8" t="str">
        <f t="shared" si="18"/>
        <v>PASS</v>
      </c>
      <c r="BE99" s="28" t="str">
        <f t="shared" si="19"/>
        <v>YES</v>
      </c>
      <c r="BF99" s="29" t="str">
        <f t="shared" si="20"/>
        <v>DIST</v>
      </c>
      <c r="BG99"/>
    </row>
    <row r="100" spans="1:59">
      <c r="A100" s="17">
        <v>97</v>
      </c>
      <c r="B100" s="17">
        <v>43156</v>
      </c>
      <c r="C100" s="17" t="s">
        <v>365</v>
      </c>
      <c r="D100" s="18" t="s">
        <v>366</v>
      </c>
      <c r="E100" s="17" t="s">
        <v>367</v>
      </c>
      <c r="F100" s="19" t="s">
        <v>843</v>
      </c>
      <c r="G100" s="17">
        <v>100</v>
      </c>
      <c r="H100" s="17">
        <v>100</v>
      </c>
      <c r="I100" s="17">
        <v>94</v>
      </c>
      <c r="J100" s="17">
        <v>98</v>
      </c>
      <c r="K100" s="17">
        <v>100</v>
      </c>
      <c r="L100" s="20"/>
      <c r="M100" s="17">
        <v>44</v>
      </c>
      <c r="N100" s="17">
        <v>43</v>
      </c>
      <c r="O100" s="17">
        <v>44</v>
      </c>
      <c r="P100" s="17">
        <v>45</v>
      </c>
      <c r="Q100" s="17">
        <v>45</v>
      </c>
      <c r="R100" s="17">
        <v>10</v>
      </c>
      <c r="S100" s="17">
        <v>22</v>
      </c>
      <c r="T100" s="21"/>
      <c r="U100" s="17">
        <f t="shared" si="0"/>
        <v>43156</v>
      </c>
      <c r="V100" s="17" t="str">
        <f t="shared" si="1"/>
        <v>B150058599</v>
      </c>
      <c r="W100" s="22" t="str">
        <f t="shared" si="2"/>
        <v>KHANDELWAL RITIKA SACHIN</v>
      </c>
      <c r="X100" s="17" t="str">
        <f t="shared" si="3"/>
        <v>71828857C</v>
      </c>
      <c r="Y100" s="90" t="str">
        <f t="shared" si="4"/>
        <v>I2K17102364</v>
      </c>
      <c r="Z100" s="88">
        <v>88</v>
      </c>
      <c r="AA100" s="88">
        <v>99</v>
      </c>
      <c r="AB100" s="88">
        <v>100</v>
      </c>
      <c r="AC100" s="88"/>
      <c r="AD100" s="86">
        <v>100</v>
      </c>
      <c r="AE100" s="85"/>
      <c r="AF100" s="88">
        <v>24</v>
      </c>
      <c r="AG100" s="88">
        <v>24</v>
      </c>
      <c r="AH100" s="88"/>
      <c r="AI100" s="88"/>
      <c r="AJ100" s="86">
        <v>44</v>
      </c>
      <c r="AK100" s="17">
        <v>42</v>
      </c>
      <c r="AL100" s="17">
        <v>23</v>
      </c>
      <c r="AM100" s="17">
        <v>24</v>
      </c>
      <c r="AN100" s="17">
        <v>46</v>
      </c>
      <c r="AO100" s="17">
        <v>94</v>
      </c>
      <c r="AP100" s="17">
        <v>10</v>
      </c>
      <c r="AQ100" s="17">
        <v>44</v>
      </c>
      <c r="AR100" s="24">
        <v>9.1</v>
      </c>
      <c r="AS100" s="24">
        <v>8.86</v>
      </c>
      <c r="AT100" s="24">
        <v>8.85</v>
      </c>
      <c r="AU100" s="24">
        <v>1745</v>
      </c>
      <c r="AV100" s="24">
        <v>190</v>
      </c>
      <c r="AW100" s="24">
        <v>9.18</v>
      </c>
      <c r="AX100" s="25" t="s">
        <v>77</v>
      </c>
      <c r="AY100" s="26" t="str">
        <f t="shared" si="13"/>
        <v>PASS</v>
      </c>
      <c r="AZ100" s="26" t="str">
        <f t="shared" si="14"/>
        <v>PASS</v>
      </c>
      <c r="BA100" s="27" t="str">
        <f t="shared" si="15"/>
        <v>PASS</v>
      </c>
      <c r="BB100" s="27" t="str">
        <f t="shared" si="16"/>
        <v>PASS</v>
      </c>
      <c r="BC100" s="8" t="str">
        <f t="shared" si="17"/>
        <v>PASS</v>
      </c>
      <c r="BD100" s="8" t="str">
        <f t="shared" si="18"/>
        <v>PASS</v>
      </c>
      <c r="BE100" s="28" t="str">
        <f t="shared" si="19"/>
        <v>YES</v>
      </c>
      <c r="BF100" s="29" t="str">
        <f t="shared" si="20"/>
        <v>DIST</v>
      </c>
      <c r="BG100"/>
    </row>
    <row r="101" spans="1:59">
      <c r="A101" s="17">
        <v>98</v>
      </c>
      <c r="B101" s="17">
        <v>43142</v>
      </c>
      <c r="C101" s="17" t="s">
        <v>368</v>
      </c>
      <c r="D101" s="18" t="s">
        <v>369</v>
      </c>
      <c r="E101" s="17" t="s">
        <v>370</v>
      </c>
      <c r="F101" s="19" t="s">
        <v>844</v>
      </c>
      <c r="G101" s="17">
        <v>100</v>
      </c>
      <c r="H101" s="17">
        <v>100</v>
      </c>
      <c r="I101" s="17">
        <v>84</v>
      </c>
      <c r="J101" s="17">
        <v>97</v>
      </c>
      <c r="K101" s="17">
        <v>100</v>
      </c>
      <c r="L101" s="20"/>
      <c r="M101" s="17">
        <v>45</v>
      </c>
      <c r="N101" s="17">
        <v>44</v>
      </c>
      <c r="O101" s="17">
        <v>42</v>
      </c>
      <c r="P101" s="17">
        <v>45</v>
      </c>
      <c r="Q101" s="17">
        <v>45</v>
      </c>
      <c r="R101" s="17">
        <v>10</v>
      </c>
      <c r="S101" s="17">
        <v>22</v>
      </c>
      <c r="T101" s="21"/>
      <c r="U101" s="17">
        <f t="shared" si="0"/>
        <v>43142</v>
      </c>
      <c r="V101" s="17" t="str">
        <f t="shared" si="1"/>
        <v>B150058600</v>
      </c>
      <c r="W101" s="22" t="str">
        <f t="shared" si="2"/>
        <v>KHIVASARA NIKITA NIRMAL</v>
      </c>
      <c r="X101" s="17" t="str">
        <f t="shared" si="3"/>
        <v>71828861M</v>
      </c>
      <c r="Y101" s="90" t="str">
        <f t="shared" si="4"/>
        <v>I2K17102308</v>
      </c>
      <c r="Z101" s="88">
        <v>84</v>
      </c>
      <c r="AA101" s="88">
        <v>99</v>
      </c>
      <c r="AB101" s="88">
        <v>100</v>
      </c>
      <c r="AC101" s="88"/>
      <c r="AD101" s="86">
        <v>100</v>
      </c>
      <c r="AE101" s="85"/>
      <c r="AF101" s="88">
        <v>23</v>
      </c>
      <c r="AG101" s="88">
        <v>23</v>
      </c>
      <c r="AH101" s="88"/>
      <c r="AI101" s="88"/>
      <c r="AJ101" s="86">
        <v>43</v>
      </c>
      <c r="AK101" s="17">
        <v>43</v>
      </c>
      <c r="AL101" s="17">
        <v>23</v>
      </c>
      <c r="AM101" s="17">
        <v>24</v>
      </c>
      <c r="AN101" s="17">
        <v>45</v>
      </c>
      <c r="AO101" s="17">
        <v>96</v>
      </c>
      <c r="AP101" s="17">
        <v>10</v>
      </c>
      <c r="AQ101" s="17">
        <v>44</v>
      </c>
      <c r="AR101" s="24">
        <v>9.36</v>
      </c>
      <c r="AS101" s="24">
        <v>9.66</v>
      </c>
      <c r="AT101" s="24">
        <v>9.5399999999999991</v>
      </c>
      <c r="AU101" s="24">
        <v>1830</v>
      </c>
      <c r="AV101" s="24">
        <v>190</v>
      </c>
      <c r="AW101" s="24">
        <v>9.6300000000000008</v>
      </c>
      <c r="AX101" s="25" t="s">
        <v>77</v>
      </c>
      <c r="AY101" s="26" t="str">
        <f t="shared" si="13"/>
        <v>PASS</v>
      </c>
      <c r="AZ101" s="26" t="str">
        <f t="shared" si="14"/>
        <v>PASS</v>
      </c>
      <c r="BA101" s="27" t="str">
        <f t="shared" si="15"/>
        <v>PASS</v>
      </c>
      <c r="BB101" s="27" t="str">
        <f t="shared" si="16"/>
        <v>PASS</v>
      </c>
      <c r="BC101" s="8" t="str">
        <f t="shared" si="17"/>
        <v>PASS</v>
      </c>
      <c r="BD101" s="8" t="str">
        <f t="shared" si="18"/>
        <v>PASS</v>
      </c>
      <c r="BE101" s="28" t="str">
        <f t="shared" si="19"/>
        <v>YES</v>
      </c>
      <c r="BF101" s="29" t="str">
        <f t="shared" si="20"/>
        <v>DIST</v>
      </c>
      <c r="BG101"/>
    </row>
    <row r="102" spans="1:59">
      <c r="A102" s="17">
        <v>99</v>
      </c>
      <c r="B102" s="17">
        <v>43340</v>
      </c>
      <c r="C102" s="17" t="s">
        <v>371</v>
      </c>
      <c r="D102" s="18" t="s">
        <v>372</v>
      </c>
      <c r="E102" s="17" t="s">
        <v>373</v>
      </c>
      <c r="F102" s="19" t="s">
        <v>845</v>
      </c>
      <c r="G102" s="17">
        <v>97</v>
      </c>
      <c r="H102" s="17">
        <v>96</v>
      </c>
      <c r="I102" s="17">
        <v>81</v>
      </c>
      <c r="J102" s="17">
        <v>97</v>
      </c>
      <c r="K102" s="17">
        <v>100</v>
      </c>
      <c r="L102" s="20"/>
      <c r="M102" s="17">
        <v>44</v>
      </c>
      <c r="N102" s="17">
        <v>43</v>
      </c>
      <c r="O102" s="17">
        <v>43</v>
      </c>
      <c r="P102" s="17">
        <v>43</v>
      </c>
      <c r="Q102" s="17">
        <v>42</v>
      </c>
      <c r="R102" s="17">
        <v>10</v>
      </c>
      <c r="S102" s="17">
        <v>22</v>
      </c>
      <c r="T102" s="21"/>
      <c r="U102" s="17">
        <f t="shared" si="0"/>
        <v>43340</v>
      </c>
      <c r="V102" s="17" t="str">
        <f t="shared" si="1"/>
        <v>B150058601</v>
      </c>
      <c r="W102" s="22" t="str">
        <f t="shared" si="2"/>
        <v>KIRVE SHUBHAM RAJENDRA</v>
      </c>
      <c r="X102" s="17" t="str">
        <f t="shared" si="3"/>
        <v>71828866B</v>
      </c>
      <c r="Y102" s="90" t="str">
        <f t="shared" si="4"/>
        <v>I2K17102199</v>
      </c>
      <c r="Z102" s="88">
        <v>96</v>
      </c>
      <c r="AA102" s="88">
        <v>96</v>
      </c>
      <c r="AB102" s="88">
        <v>100</v>
      </c>
      <c r="AC102" s="88"/>
      <c r="AD102" s="86">
        <v>100</v>
      </c>
      <c r="AE102" s="85"/>
      <c r="AF102" s="88">
        <v>22</v>
      </c>
      <c r="AG102" s="88">
        <v>21</v>
      </c>
      <c r="AH102" s="88"/>
      <c r="AI102" s="88"/>
      <c r="AJ102" s="86">
        <v>42</v>
      </c>
      <c r="AK102" s="17">
        <v>42</v>
      </c>
      <c r="AL102" s="17">
        <v>22</v>
      </c>
      <c r="AM102" s="17">
        <v>23</v>
      </c>
      <c r="AN102" s="17">
        <v>44</v>
      </c>
      <c r="AO102" s="17">
        <v>90</v>
      </c>
      <c r="AP102" s="17">
        <v>10</v>
      </c>
      <c r="AQ102" s="17">
        <v>44</v>
      </c>
      <c r="AR102" s="24">
        <v>9.4600000000000009</v>
      </c>
      <c r="AS102" s="24">
        <v>8.6999999999999993</v>
      </c>
      <c r="AT102" s="24">
        <v>9.5</v>
      </c>
      <c r="AU102" s="24">
        <v>1785</v>
      </c>
      <c r="AV102" s="24">
        <v>190</v>
      </c>
      <c r="AW102" s="24">
        <v>9.39</v>
      </c>
      <c r="AX102" s="25" t="s">
        <v>77</v>
      </c>
      <c r="AY102" s="26" t="str">
        <f t="shared" si="13"/>
        <v>PASS</v>
      </c>
      <c r="AZ102" s="26" t="str">
        <f t="shared" si="14"/>
        <v>PASS</v>
      </c>
      <c r="BA102" s="27" t="str">
        <f t="shared" si="15"/>
        <v>PASS</v>
      </c>
      <c r="BB102" s="27" t="str">
        <f t="shared" si="16"/>
        <v>PASS</v>
      </c>
      <c r="BC102" s="8" t="str">
        <f t="shared" si="17"/>
        <v>PASS</v>
      </c>
      <c r="BD102" s="8" t="str">
        <f t="shared" si="18"/>
        <v>PASS</v>
      </c>
      <c r="BE102" s="28" t="str">
        <f t="shared" si="19"/>
        <v>YES</v>
      </c>
      <c r="BF102" s="29" t="str">
        <f t="shared" si="20"/>
        <v>DIST</v>
      </c>
      <c r="BG102"/>
    </row>
    <row r="103" spans="1:59">
      <c r="A103" s="17">
        <v>100</v>
      </c>
      <c r="B103" s="17">
        <v>43125</v>
      </c>
      <c r="C103" s="17" t="s">
        <v>374</v>
      </c>
      <c r="D103" s="18" t="s">
        <v>375</v>
      </c>
      <c r="E103" s="17" t="s">
        <v>376</v>
      </c>
      <c r="F103" s="19" t="s">
        <v>846</v>
      </c>
      <c r="G103" s="17">
        <v>79</v>
      </c>
      <c r="H103" s="17">
        <v>90</v>
      </c>
      <c r="I103" s="17">
        <v>81</v>
      </c>
      <c r="J103" s="17">
        <v>97</v>
      </c>
      <c r="K103" s="17">
        <v>100</v>
      </c>
      <c r="L103" s="20"/>
      <c r="M103" s="17">
        <v>40</v>
      </c>
      <c r="N103" s="17">
        <v>38</v>
      </c>
      <c r="O103" s="17">
        <v>45</v>
      </c>
      <c r="P103" s="17">
        <v>43</v>
      </c>
      <c r="Q103" s="17">
        <v>35</v>
      </c>
      <c r="R103" s="17">
        <v>9.73</v>
      </c>
      <c r="S103" s="17">
        <v>22</v>
      </c>
      <c r="T103" s="21"/>
      <c r="U103" s="17">
        <f t="shared" si="0"/>
        <v>43125</v>
      </c>
      <c r="V103" s="17" t="str">
        <f t="shared" si="1"/>
        <v>B150058602</v>
      </c>
      <c r="W103" s="22" t="str">
        <f t="shared" si="2"/>
        <v>KOTALWAR SOHAM SHANKAR</v>
      </c>
      <c r="X103" s="17" t="str">
        <f t="shared" si="3"/>
        <v>71828873E</v>
      </c>
      <c r="Y103" s="90" t="str">
        <f t="shared" si="4"/>
        <v>I2K17102307</v>
      </c>
      <c r="Z103" s="88">
        <v>81</v>
      </c>
      <c r="AA103" s="88">
        <v>93</v>
      </c>
      <c r="AB103" s="89"/>
      <c r="AC103" s="88">
        <v>74</v>
      </c>
      <c r="AD103" s="86">
        <v>78</v>
      </c>
      <c r="AE103" s="85"/>
      <c r="AF103" s="89"/>
      <c r="AG103" s="89"/>
      <c r="AH103" s="88">
        <v>23</v>
      </c>
      <c r="AI103" s="88">
        <v>21</v>
      </c>
      <c r="AJ103" s="86">
        <v>40</v>
      </c>
      <c r="AK103" s="17">
        <v>38</v>
      </c>
      <c r="AL103" s="17">
        <v>22</v>
      </c>
      <c r="AM103" s="17">
        <v>22</v>
      </c>
      <c r="AN103" s="17">
        <v>41</v>
      </c>
      <c r="AO103" s="17">
        <v>90</v>
      </c>
      <c r="AP103" s="17">
        <v>9.6999999999999993</v>
      </c>
      <c r="AQ103" s="17">
        <v>44</v>
      </c>
      <c r="AR103" s="24">
        <v>8.4600000000000009</v>
      </c>
      <c r="AS103" s="24">
        <v>8.06</v>
      </c>
      <c r="AT103" s="24">
        <v>8.76</v>
      </c>
      <c r="AU103" s="24">
        <v>1656</v>
      </c>
      <c r="AV103" s="24">
        <v>190</v>
      </c>
      <c r="AW103" s="24">
        <v>8.7200000000000006</v>
      </c>
      <c r="AX103" s="25" t="s">
        <v>77</v>
      </c>
      <c r="AY103" s="26" t="str">
        <f t="shared" si="13"/>
        <v>PASS</v>
      </c>
      <c r="AZ103" s="26" t="str">
        <f t="shared" si="14"/>
        <v>PASS</v>
      </c>
      <c r="BA103" s="27" t="str">
        <f t="shared" si="15"/>
        <v>PASS</v>
      </c>
      <c r="BB103" s="27" t="str">
        <f t="shared" si="16"/>
        <v>PASS</v>
      </c>
      <c r="BC103" s="8" t="str">
        <f t="shared" si="17"/>
        <v>PASS</v>
      </c>
      <c r="BD103" s="8" t="str">
        <f t="shared" si="18"/>
        <v>PASS</v>
      </c>
      <c r="BE103" s="28" t="str">
        <f t="shared" si="19"/>
        <v>YES</v>
      </c>
      <c r="BF103" s="29" t="str">
        <f t="shared" si="20"/>
        <v>DIST</v>
      </c>
      <c r="BG103"/>
    </row>
    <row r="104" spans="1:59">
      <c r="A104" s="17">
        <v>101</v>
      </c>
      <c r="B104" s="17">
        <v>43226</v>
      </c>
      <c r="C104" s="17" t="s">
        <v>377</v>
      </c>
      <c r="D104" s="18" t="s">
        <v>378</v>
      </c>
      <c r="E104" s="17" t="s">
        <v>379</v>
      </c>
      <c r="F104" s="19" t="s">
        <v>847</v>
      </c>
      <c r="G104" s="17">
        <v>86</v>
      </c>
      <c r="H104" s="17">
        <v>97</v>
      </c>
      <c r="I104" s="17">
        <v>100</v>
      </c>
      <c r="J104" s="17">
        <v>94</v>
      </c>
      <c r="K104" s="17">
        <v>99</v>
      </c>
      <c r="L104" s="20"/>
      <c r="M104" s="17">
        <v>44</v>
      </c>
      <c r="N104" s="17">
        <v>43</v>
      </c>
      <c r="O104" s="17">
        <v>45</v>
      </c>
      <c r="P104" s="17">
        <v>44</v>
      </c>
      <c r="Q104" s="17">
        <v>45</v>
      </c>
      <c r="R104" s="17">
        <v>10</v>
      </c>
      <c r="S104" s="17">
        <v>22</v>
      </c>
      <c r="T104" s="21"/>
      <c r="U104" s="17">
        <f t="shared" si="0"/>
        <v>43226</v>
      </c>
      <c r="V104" s="17" t="str">
        <f t="shared" si="1"/>
        <v>B150058603</v>
      </c>
      <c r="W104" s="22" t="str">
        <f t="shared" si="2"/>
        <v>KSHIRSAGAR GAURAV JITENDRA</v>
      </c>
      <c r="X104" s="17" t="str">
        <f t="shared" si="3"/>
        <v>71828879D</v>
      </c>
      <c r="Y104" s="90" t="str">
        <f t="shared" si="4"/>
        <v>I2K17102249</v>
      </c>
      <c r="Z104" s="88">
        <v>98</v>
      </c>
      <c r="AA104" s="88">
        <v>100</v>
      </c>
      <c r="AB104" s="88">
        <v>100</v>
      </c>
      <c r="AC104" s="88"/>
      <c r="AD104" s="86">
        <v>100</v>
      </c>
      <c r="AE104" s="85"/>
      <c r="AF104" s="88">
        <v>23</v>
      </c>
      <c r="AG104" s="88">
        <v>23</v>
      </c>
      <c r="AH104" s="88"/>
      <c r="AI104" s="88"/>
      <c r="AJ104" s="86">
        <v>44</v>
      </c>
      <c r="AK104" s="17">
        <v>41</v>
      </c>
      <c r="AL104" s="17">
        <v>23</v>
      </c>
      <c r="AM104" s="17">
        <v>24</v>
      </c>
      <c r="AN104" s="17">
        <v>48</v>
      </c>
      <c r="AO104" s="17">
        <v>97</v>
      </c>
      <c r="AP104" s="17">
        <v>10</v>
      </c>
      <c r="AQ104" s="17">
        <v>44</v>
      </c>
      <c r="AR104" s="24">
        <v>9.8000000000000007</v>
      </c>
      <c r="AS104" s="24">
        <v>9.1999999999999993</v>
      </c>
      <c r="AT104" s="24">
        <v>8.67</v>
      </c>
      <c r="AU104" s="24">
        <v>1789</v>
      </c>
      <c r="AV104" s="24">
        <v>190</v>
      </c>
      <c r="AW104" s="24">
        <v>9.42</v>
      </c>
      <c r="AX104" s="25" t="s">
        <v>77</v>
      </c>
      <c r="AY104" s="26" t="str">
        <f t="shared" si="13"/>
        <v>PASS</v>
      </c>
      <c r="AZ104" s="26" t="str">
        <f t="shared" si="14"/>
        <v>PASS</v>
      </c>
      <c r="BA104" s="27" t="str">
        <f t="shared" si="15"/>
        <v>PASS</v>
      </c>
      <c r="BB104" s="27" t="str">
        <f t="shared" si="16"/>
        <v>PASS</v>
      </c>
      <c r="BC104" s="8" t="str">
        <f t="shared" si="17"/>
        <v>PASS</v>
      </c>
      <c r="BD104" s="8" t="str">
        <f t="shared" si="18"/>
        <v>PASS</v>
      </c>
      <c r="BE104" s="28" t="str">
        <f t="shared" si="19"/>
        <v>YES</v>
      </c>
      <c r="BF104" s="29" t="str">
        <f t="shared" si="20"/>
        <v>DIST</v>
      </c>
      <c r="BG104"/>
    </row>
    <row r="105" spans="1:59">
      <c r="A105" s="17">
        <v>102</v>
      </c>
      <c r="B105" s="17">
        <v>43341</v>
      </c>
      <c r="C105" s="17" t="s">
        <v>380</v>
      </c>
      <c r="D105" s="18" t="s">
        <v>381</v>
      </c>
      <c r="E105" s="17" t="s">
        <v>382</v>
      </c>
      <c r="F105" s="19" t="s">
        <v>848</v>
      </c>
      <c r="G105" s="17">
        <v>94</v>
      </c>
      <c r="H105" s="17">
        <v>76</v>
      </c>
      <c r="I105" s="17">
        <v>75</v>
      </c>
      <c r="J105" s="17">
        <v>89</v>
      </c>
      <c r="K105" s="17">
        <v>94</v>
      </c>
      <c r="L105" s="20"/>
      <c r="M105" s="17">
        <v>45</v>
      </c>
      <c r="N105" s="17">
        <v>44</v>
      </c>
      <c r="O105" s="17">
        <v>44</v>
      </c>
      <c r="P105" s="17">
        <v>43</v>
      </c>
      <c r="Q105" s="17">
        <v>43</v>
      </c>
      <c r="R105" s="17">
        <v>9.68</v>
      </c>
      <c r="S105" s="17">
        <v>22</v>
      </c>
      <c r="T105" s="21"/>
      <c r="U105" s="17">
        <f t="shared" si="0"/>
        <v>43341</v>
      </c>
      <c r="V105" s="17" t="str">
        <f t="shared" si="1"/>
        <v>B150058604</v>
      </c>
      <c r="W105" s="22" t="str">
        <f t="shared" si="2"/>
        <v>KSHIRSAGAR GAYATRI MOHAN</v>
      </c>
      <c r="X105" s="17" t="str">
        <f t="shared" si="3"/>
        <v>71828880H</v>
      </c>
      <c r="Y105" s="90" t="str">
        <f t="shared" si="4"/>
        <v>I2K17102392</v>
      </c>
      <c r="Z105" s="88">
        <v>83</v>
      </c>
      <c r="AA105" s="88">
        <v>87</v>
      </c>
      <c r="AB105" s="88">
        <v>100</v>
      </c>
      <c r="AC105" s="88"/>
      <c r="AD105" s="86">
        <v>100</v>
      </c>
      <c r="AE105" s="85"/>
      <c r="AF105" s="88">
        <v>23</v>
      </c>
      <c r="AG105" s="88">
        <v>23</v>
      </c>
      <c r="AH105" s="88"/>
      <c r="AI105" s="88"/>
      <c r="AJ105" s="86">
        <v>44</v>
      </c>
      <c r="AK105" s="17">
        <v>44</v>
      </c>
      <c r="AL105" s="17">
        <v>23</v>
      </c>
      <c r="AM105" s="17">
        <v>24</v>
      </c>
      <c r="AN105" s="17">
        <v>46</v>
      </c>
      <c r="AO105" s="17">
        <v>95</v>
      </c>
      <c r="AP105" s="17">
        <v>9.84</v>
      </c>
      <c r="AQ105" s="17">
        <v>44</v>
      </c>
      <c r="AR105" s="24">
        <v>8.1999999999999993</v>
      </c>
      <c r="AS105" s="24">
        <v>8.7799999999999994</v>
      </c>
      <c r="AT105" s="24">
        <v>9.07</v>
      </c>
      <c r="AU105" s="24">
        <v>1699</v>
      </c>
      <c r="AV105" s="24">
        <v>190</v>
      </c>
      <c r="AW105" s="24">
        <v>8.94</v>
      </c>
      <c r="AX105" s="25" t="s">
        <v>77</v>
      </c>
      <c r="AY105" s="26" t="str">
        <f t="shared" si="13"/>
        <v>PASS</v>
      </c>
      <c r="AZ105" s="26" t="str">
        <f t="shared" si="14"/>
        <v>PASS</v>
      </c>
      <c r="BA105" s="27" t="str">
        <f t="shared" si="15"/>
        <v>PASS</v>
      </c>
      <c r="BB105" s="27" t="str">
        <f t="shared" si="16"/>
        <v>PASS</v>
      </c>
      <c r="BC105" s="8" t="str">
        <f t="shared" si="17"/>
        <v>PASS</v>
      </c>
      <c r="BD105" s="8" t="str">
        <f t="shared" si="18"/>
        <v>PASS</v>
      </c>
      <c r="BE105" s="28" t="str">
        <f t="shared" si="19"/>
        <v>YES</v>
      </c>
      <c r="BF105" s="29" t="str">
        <f t="shared" si="20"/>
        <v>DIST</v>
      </c>
      <c r="BG105"/>
    </row>
    <row r="106" spans="1:59">
      <c r="A106" s="17">
        <v>103</v>
      </c>
      <c r="B106" s="17">
        <v>43126</v>
      </c>
      <c r="C106" s="17" t="s">
        <v>383</v>
      </c>
      <c r="D106" s="18" t="s">
        <v>384</v>
      </c>
      <c r="E106" s="17" t="s">
        <v>385</v>
      </c>
      <c r="F106" s="19" t="s">
        <v>849</v>
      </c>
      <c r="G106" s="17">
        <v>94</v>
      </c>
      <c r="H106" s="17">
        <v>100</v>
      </c>
      <c r="I106" s="17">
        <v>83</v>
      </c>
      <c r="J106" s="17">
        <v>94</v>
      </c>
      <c r="K106" s="17">
        <v>97</v>
      </c>
      <c r="L106" s="20"/>
      <c r="M106" s="17">
        <v>38</v>
      </c>
      <c r="N106" s="17">
        <v>35</v>
      </c>
      <c r="O106" s="17">
        <v>35</v>
      </c>
      <c r="P106" s="17">
        <v>35</v>
      </c>
      <c r="Q106" s="17">
        <v>39</v>
      </c>
      <c r="R106" s="17">
        <v>9.73</v>
      </c>
      <c r="S106" s="17">
        <v>22</v>
      </c>
      <c r="T106" s="21"/>
      <c r="U106" s="17">
        <f t="shared" si="0"/>
        <v>43126</v>
      </c>
      <c r="V106" s="17" t="str">
        <f t="shared" si="1"/>
        <v>B150058605</v>
      </c>
      <c r="W106" s="22" t="str">
        <f t="shared" si="2"/>
        <v>KSHITIJ GUGALE</v>
      </c>
      <c r="X106" s="17" t="str">
        <f t="shared" si="3"/>
        <v>71700961M</v>
      </c>
      <c r="Y106" s="90" t="str">
        <f t="shared" si="4"/>
        <v>I2K16102117</v>
      </c>
      <c r="Z106" s="88">
        <v>92</v>
      </c>
      <c r="AA106" s="88">
        <v>98</v>
      </c>
      <c r="AB106" s="89"/>
      <c r="AC106" s="88">
        <v>87</v>
      </c>
      <c r="AD106" s="86">
        <v>100</v>
      </c>
      <c r="AE106" s="85"/>
      <c r="AF106" s="89"/>
      <c r="AG106" s="89"/>
      <c r="AH106" s="88">
        <v>23</v>
      </c>
      <c r="AI106" s="88">
        <v>20</v>
      </c>
      <c r="AJ106" s="86">
        <v>41</v>
      </c>
      <c r="AK106" s="17">
        <v>41</v>
      </c>
      <c r="AL106" s="17">
        <v>20</v>
      </c>
      <c r="AM106" s="17">
        <v>19</v>
      </c>
      <c r="AN106" s="17">
        <v>42</v>
      </c>
      <c r="AO106" s="17">
        <v>90</v>
      </c>
      <c r="AP106" s="17">
        <v>9.84</v>
      </c>
      <c r="AQ106" s="17">
        <v>44</v>
      </c>
      <c r="AR106" s="24">
        <v>5.62</v>
      </c>
      <c r="AS106" s="24">
        <v>5.88</v>
      </c>
      <c r="AT106" s="24">
        <v>7.09</v>
      </c>
      <c r="AU106" s="24">
        <v>1334</v>
      </c>
      <c r="AV106" s="24">
        <v>190</v>
      </c>
      <c r="AW106" s="24">
        <v>7.02</v>
      </c>
      <c r="AX106" s="25" t="s">
        <v>132</v>
      </c>
      <c r="AY106" s="26" t="str">
        <f t="shared" si="13"/>
        <v>PASS</v>
      </c>
      <c r="AZ106" s="26" t="str">
        <f t="shared" si="14"/>
        <v>PASS</v>
      </c>
      <c r="BA106" s="27" t="str">
        <f t="shared" si="15"/>
        <v>PASS</v>
      </c>
      <c r="BB106" s="27" t="str">
        <f t="shared" si="16"/>
        <v>PASS</v>
      </c>
      <c r="BC106" s="8" t="str">
        <f t="shared" si="17"/>
        <v>PASS</v>
      </c>
      <c r="BD106" s="8" t="str">
        <f t="shared" si="18"/>
        <v>PASS</v>
      </c>
      <c r="BE106" s="28" t="str">
        <f t="shared" si="19"/>
        <v>YES</v>
      </c>
      <c r="BF106" s="29" t="str">
        <f t="shared" si="20"/>
        <v>FIRST</v>
      </c>
      <c r="BG106"/>
    </row>
    <row r="107" spans="1:59">
      <c r="A107" s="17">
        <v>104</v>
      </c>
      <c r="B107" s="17">
        <v>43127</v>
      </c>
      <c r="C107" s="17" t="s">
        <v>386</v>
      </c>
      <c r="D107" s="18" t="s">
        <v>387</v>
      </c>
      <c r="E107" s="17" t="s">
        <v>388</v>
      </c>
      <c r="F107" s="19" t="s">
        <v>850</v>
      </c>
      <c r="G107" s="17">
        <v>94</v>
      </c>
      <c r="H107" s="17">
        <v>86</v>
      </c>
      <c r="I107" s="17">
        <v>89</v>
      </c>
      <c r="J107" s="17">
        <v>96</v>
      </c>
      <c r="K107" s="17">
        <v>100</v>
      </c>
      <c r="L107" s="20"/>
      <c r="M107" s="17">
        <v>45</v>
      </c>
      <c r="N107" s="17">
        <v>44</v>
      </c>
      <c r="O107" s="17">
        <v>45</v>
      </c>
      <c r="P107" s="17">
        <v>44</v>
      </c>
      <c r="Q107" s="17">
        <v>46</v>
      </c>
      <c r="R107" s="17">
        <v>10</v>
      </c>
      <c r="S107" s="17">
        <v>22</v>
      </c>
      <c r="T107" s="21"/>
      <c r="U107" s="17">
        <f t="shared" si="0"/>
        <v>43127</v>
      </c>
      <c r="V107" s="17" t="str">
        <f t="shared" si="1"/>
        <v>B150058606</v>
      </c>
      <c r="W107" s="22" t="str">
        <f t="shared" si="2"/>
        <v>KULKARNI AJINKYA SATISH.</v>
      </c>
      <c r="X107" s="17" t="str">
        <f t="shared" si="3"/>
        <v>71828888C</v>
      </c>
      <c r="Y107" s="90" t="str">
        <f t="shared" si="4"/>
        <v>I2K17102410</v>
      </c>
      <c r="Z107" s="88">
        <v>90</v>
      </c>
      <c r="AA107" s="88">
        <v>83</v>
      </c>
      <c r="AB107" s="89"/>
      <c r="AC107" s="88">
        <v>87</v>
      </c>
      <c r="AD107" s="86">
        <v>100</v>
      </c>
      <c r="AE107" s="85"/>
      <c r="AF107" s="89"/>
      <c r="AG107" s="89"/>
      <c r="AH107" s="88">
        <v>22</v>
      </c>
      <c r="AI107" s="88">
        <v>23</v>
      </c>
      <c r="AJ107" s="86">
        <v>40</v>
      </c>
      <c r="AK107" s="17">
        <v>41</v>
      </c>
      <c r="AL107" s="17">
        <v>23</v>
      </c>
      <c r="AM107" s="17">
        <v>23</v>
      </c>
      <c r="AN107" s="17">
        <v>48</v>
      </c>
      <c r="AO107" s="17">
        <v>96</v>
      </c>
      <c r="AP107" s="17">
        <v>10</v>
      </c>
      <c r="AQ107" s="17">
        <v>44</v>
      </c>
      <c r="AR107" s="24">
        <v>8.64</v>
      </c>
      <c r="AS107" s="24">
        <v>8.68</v>
      </c>
      <c r="AT107" s="24">
        <v>9.17</v>
      </c>
      <c r="AU107" s="24">
        <v>1728</v>
      </c>
      <c r="AV107" s="24">
        <v>190</v>
      </c>
      <c r="AW107" s="24">
        <v>9.09</v>
      </c>
      <c r="AX107" s="25" t="s">
        <v>77</v>
      </c>
      <c r="AY107" s="26" t="str">
        <f t="shared" si="13"/>
        <v>PASS</v>
      </c>
      <c r="AZ107" s="26" t="str">
        <f t="shared" si="14"/>
        <v>PASS</v>
      </c>
      <c r="BA107" s="27" t="str">
        <f t="shared" si="15"/>
        <v>PASS</v>
      </c>
      <c r="BB107" s="27" t="str">
        <f t="shared" si="16"/>
        <v>PASS</v>
      </c>
      <c r="BC107" s="8" t="str">
        <f t="shared" si="17"/>
        <v>PASS</v>
      </c>
      <c r="BD107" s="8" t="str">
        <f t="shared" si="18"/>
        <v>PASS</v>
      </c>
      <c r="BE107" s="28" t="str">
        <f t="shared" si="19"/>
        <v>YES</v>
      </c>
      <c r="BF107" s="29" t="str">
        <f t="shared" si="20"/>
        <v>DIST</v>
      </c>
      <c r="BG107"/>
    </row>
    <row r="108" spans="1:59">
      <c r="A108" s="17">
        <v>105</v>
      </c>
      <c r="B108" s="17">
        <v>43227</v>
      </c>
      <c r="C108" s="17" t="s">
        <v>389</v>
      </c>
      <c r="D108" s="18" t="s">
        <v>390</v>
      </c>
      <c r="E108" s="17" t="s">
        <v>391</v>
      </c>
      <c r="F108" s="19" t="s">
        <v>851</v>
      </c>
      <c r="G108" s="17">
        <v>86</v>
      </c>
      <c r="H108" s="17">
        <v>86</v>
      </c>
      <c r="I108" s="17">
        <v>92</v>
      </c>
      <c r="J108" s="17">
        <v>94</v>
      </c>
      <c r="K108" s="17">
        <v>100</v>
      </c>
      <c r="L108" s="20"/>
      <c r="M108" s="17">
        <v>46</v>
      </c>
      <c r="N108" s="17">
        <v>45</v>
      </c>
      <c r="O108" s="17">
        <v>47</v>
      </c>
      <c r="P108" s="17">
        <v>45</v>
      </c>
      <c r="Q108" s="17">
        <v>49</v>
      </c>
      <c r="R108" s="17">
        <v>10</v>
      </c>
      <c r="S108" s="17">
        <v>22</v>
      </c>
      <c r="T108" s="21"/>
      <c r="U108" s="17">
        <f t="shared" si="0"/>
        <v>43227</v>
      </c>
      <c r="V108" s="17" t="str">
        <f t="shared" si="1"/>
        <v>B150058607</v>
      </c>
      <c r="W108" s="22" t="str">
        <f t="shared" si="2"/>
        <v>KULKARNI ANISH KIRAN</v>
      </c>
      <c r="X108" s="17" t="str">
        <f t="shared" si="3"/>
        <v>71828890E</v>
      </c>
      <c r="Y108" s="90" t="str">
        <f t="shared" si="4"/>
        <v>I2K17102246</v>
      </c>
      <c r="Z108" s="88">
        <v>85</v>
      </c>
      <c r="AA108" s="88">
        <v>92</v>
      </c>
      <c r="AB108" s="89"/>
      <c r="AC108" s="88">
        <v>97</v>
      </c>
      <c r="AD108" s="86">
        <v>100</v>
      </c>
      <c r="AE108" s="85"/>
      <c r="AF108" s="89"/>
      <c r="AG108" s="89"/>
      <c r="AH108" s="88">
        <v>24</v>
      </c>
      <c r="AI108" s="88">
        <v>24</v>
      </c>
      <c r="AJ108" s="86">
        <v>45</v>
      </c>
      <c r="AK108" s="17">
        <v>42</v>
      </c>
      <c r="AL108" s="17">
        <v>24</v>
      </c>
      <c r="AM108" s="17">
        <v>24</v>
      </c>
      <c r="AN108" s="17">
        <v>48</v>
      </c>
      <c r="AO108" s="17">
        <v>97</v>
      </c>
      <c r="AP108" s="17">
        <v>10</v>
      </c>
      <c r="AQ108" s="17">
        <v>44</v>
      </c>
      <c r="AR108" s="24">
        <v>9.8800000000000008</v>
      </c>
      <c r="AS108" s="24">
        <v>9.52</v>
      </c>
      <c r="AT108" s="24">
        <v>9.5399999999999991</v>
      </c>
      <c r="AU108" s="24">
        <v>1849</v>
      </c>
      <c r="AV108" s="24">
        <v>190</v>
      </c>
      <c r="AW108" s="24">
        <v>9.73</v>
      </c>
      <c r="AX108" s="25" t="s">
        <v>77</v>
      </c>
      <c r="AY108" s="26" t="str">
        <f t="shared" si="13"/>
        <v>PASS</v>
      </c>
      <c r="AZ108" s="26" t="str">
        <f t="shared" si="14"/>
        <v>PASS</v>
      </c>
      <c r="BA108" s="27" t="str">
        <f t="shared" si="15"/>
        <v>PASS</v>
      </c>
      <c r="BB108" s="27" t="str">
        <f t="shared" si="16"/>
        <v>PASS</v>
      </c>
      <c r="BC108" s="8" t="str">
        <f t="shared" si="17"/>
        <v>PASS</v>
      </c>
      <c r="BD108" s="8" t="str">
        <f t="shared" si="18"/>
        <v>PASS</v>
      </c>
      <c r="BE108" s="28" t="str">
        <f t="shared" si="19"/>
        <v>YES</v>
      </c>
      <c r="BF108" s="29" t="str">
        <f t="shared" si="20"/>
        <v>DIST</v>
      </c>
      <c r="BG108"/>
    </row>
    <row r="109" spans="1:59">
      <c r="A109" s="17">
        <v>106</v>
      </c>
      <c r="B109" s="17">
        <v>43342</v>
      </c>
      <c r="C109" s="17" t="s">
        <v>392</v>
      </c>
      <c r="D109" s="18" t="s">
        <v>393</v>
      </c>
      <c r="E109" s="17" t="s">
        <v>394</v>
      </c>
      <c r="F109" s="19" t="s">
        <v>852</v>
      </c>
      <c r="G109" s="17">
        <v>92</v>
      </c>
      <c r="H109" s="17">
        <v>90</v>
      </c>
      <c r="I109" s="17">
        <v>92</v>
      </c>
      <c r="J109" s="17">
        <v>98</v>
      </c>
      <c r="K109" s="17">
        <v>85</v>
      </c>
      <c r="L109" s="20"/>
      <c r="M109" s="17">
        <v>47</v>
      </c>
      <c r="N109" s="17">
        <v>46</v>
      </c>
      <c r="O109" s="17">
        <v>48</v>
      </c>
      <c r="P109" s="17">
        <v>46</v>
      </c>
      <c r="Q109" s="17">
        <v>46</v>
      </c>
      <c r="R109" s="17">
        <v>10</v>
      </c>
      <c r="S109" s="17">
        <v>22</v>
      </c>
      <c r="T109" s="21"/>
      <c r="U109" s="17">
        <f t="shared" si="0"/>
        <v>43342</v>
      </c>
      <c r="V109" s="17" t="str">
        <f t="shared" si="1"/>
        <v>B150058608</v>
      </c>
      <c r="W109" s="22" t="str">
        <f t="shared" si="2"/>
        <v>KULKARNI ATHARVA SHRIKRISHNA</v>
      </c>
      <c r="X109" s="17" t="str">
        <f t="shared" si="3"/>
        <v>71828892M</v>
      </c>
      <c r="Y109" s="90" t="str">
        <f t="shared" si="4"/>
        <v>I2K17102344</v>
      </c>
      <c r="Z109" s="88">
        <v>80</v>
      </c>
      <c r="AA109" s="88">
        <v>96</v>
      </c>
      <c r="AB109" s="88">
        <v>100</v>
      </c>
      <c r="AC109" s="88"/>
      <c r="AD109" s="86">
        <v>100</v>
      </c>
      <c r="AE109" s="85"/>
      <c r="AF109" s="88">
        <v>23</v>
      </c>
      <c r="AG109" s="88">
        <v>23</v>
      </c>
      <c r="AH109" s="88"/>
      <c r="AI109" s="88"/>
      <c r="AJ109" s="86">
        <v>45</v>
      </c>
      <c r="AK109" s="17">
        <v>42</v>
      </c>
      <c r="AL109" s="17">
        <v>23</v>
      </c>
      <c r="AM109" s="17">
        <v>24</v>
      </c>
      <c r="AN109" s="17">
        <v>46</v>
      </c>
      <c r="AO109" s="17">
        <v>95</v>
      </c>
      <c r="AP109" s="17">
        <v>10</v>
      </c>
      <c r="AQ109" s="17">
        <v>44</v>
      </c>
      <c r="AR109" s="24">
        <v>9.76</v>
      </c>
      <c r="AS109" s="24">
        <v>9.02</v>
      </c>
      <c r="AT109" s="24">
        <v>9.39</v>
      </c>
      <c r="AU109" s="24">
        <v>1811</v>
      </c>
      <c r="AV109" s="24">
        <v>190</v>
      </c>
      <c r="AW109" s="24">
        <v>9.5299999999999994</v>
      </c>
      <c r="AX109" s="25" t="s">
        <v>77</v>
      </c>
      <c r="AY109" s="26" t="str">
        <f t="shared" si="13"/>
        <v>PASS</v>
      </c>
      <c r="AZ109" s="26" t="str">
        <f t="shared" si="14"/>
        <v>PASS</v>
      </c>
      <c r="BA109" s="27" t="str">
        <f t="shared" si="15"/>
        <v>PASS</v>
      </c>
      <c r="BB109" s="27" t="str">
        <f t="shared" si="16"/>
        <v>PASS</v>
      </c>
      <c r="BC109" s="8" t="str">
        <f t="shared" si="17"/>
        <v>PASS</v>
      </c>
      <c r="BD109" s="8" t="str">
        <f t="shared" si="18"/>
        <v>PASS</v>
      </c>
      <c r="BE109" s="28" t="str">
        <f t="shared" si="19"/>
        <v>YES</v>
      </c>
      <c r="BF109" s="29" t="str">
        <f t="shared" si="20"/>
        <v>DIST</v>
      </c>
      <c r="BG109"/>
    </row>
    <row r="110" spans="1:59">
      <c r="A110" s="17">
        <v>107</v>
      </c>
      <c r="B110" s="17">
        <v>43128</v>
      </c>
      <c r="C110" s="17" t="s">
        <v>395</v>
      </c>
      <c r="D110" s="18" t="s">
        <v>396</v>
      </c>
      <c r="E110" s="17" t="s">
        <v>397</v>
      </c>
      <c r="F110" s="19" t="s">
        <v>853</v>
      </c>
      <c r="G110" s="17">
        <v>90</v>
      </c>
      <c r="H110" s="17">
        <v>92</v>
      </c>
      <c r="I110" s="17">
        <v>97</v>
      </c>
      <c r="J110" s="17">
        <v>98</v>
      </c>
      <c r="K110" s="17">
        <v>100</v>
      </c>
      <c r="L110" s="20"/>
      <c r="M110" s="17">
        <v>43</v>
      </c>
      <c r="N110" s="17">
        <v>42</v>
      </c>
      <c r="O110" s="17">
        <v>46</v>
      </c>
      <c r="P110" s="17">
        <v>45</v>
      </c>
      <c r="Q110" s="17">
        <v>48</v>
      </c>
      <c r="R110" s="17">
        <v>10</v>
      </c>
      <c r="S110" s="17">
        <v>22</v>
      </c>
      <c r="T110" s="21"/>
      <c r="U110" s="17">
        <f t="shared" si="0"/>
        <v>43128</v>
      </c>
      <c r="V110" s="17" t="str">
        <f t="shared" si="1"/>
        <v>B150058609</v>
      </c>
      <c r="W110" s="22" t="str">
        <f t="shared" si="2"/>
        <v>KULKARNI DEVAKI GURUNATH</v>
      </c>
      <c r="X110" s="17" t="str">
        <f t="shared" si="3"/>
        <v>71828894H</v>
      </c>
      <c r="Y110" s="90" t="str">
        <f t="shared" si="4"/>
        <v>I2K17102187</v>
      </c>
      <c r="Z110" s="88">
        <v>94</v>
      </c>
      <c r="AA110" s="88">
        <v>98</v>
      </c>
      <c r="AB110" s="89"/>
      <c r="AC110" s="88">
        <v>94</v>
      </c>
      <c r="AD110" s="86">
        <v>100</v>
      </c>
      <c r="AE110" s="85"/>
      <c r="AF110" s="89"/>
      <c r="AG110" s="89"/>
      <c r="AH110" s="88">
        <v>23</v>
      </c>
      <c r="AI110" s="88">
        <v>24</v>
      </c>
      <c r="AJ110" s="86">
        <v>43</v>
      </c>
      <c r="AK110" s="17">
        <v>42</v>
      </c>
      <c r="AL110" s="17">
        <v>23</v>
      </c>
      <c r="AM110" s="17">
        <v>23</v>
      </c>
      <c r="AN110" s="17">
        <v>47</v>
      </c>
      <c r="AO110" s="17">
        <v>95</v>
      </c>
      <c r="AP110" s="17">
        <v>10</v>
      </c>
      <c r="AQ110" s="17">
        <v>44</v>
      </c>
      <c r="AR110" s="24">
        <v>9.74</v>
      </c>
      <c r="AS110" s="24">
        <v>9.1</v>
      </c>
      <c r="AT110" s="24">
        <v>9.1300000000000008</v>
      </c>
      <c r="AU110" s="24">
        <v>1802</v>
      </c>
      <c r="AV110" s="24">
        <v>190</v>
      </c>
      <c r="AW110" s="24">
        <v>9.48</v>
      </c>
      <c r="AX110" s="25" t="s">
        <v>77</v>
      </c>
      <c r="AY110" s="26" t="str">
        <f t="shared" si="13"/>
        <v>PASS</v>
      </c>
      <c r="AZ110" s="26" t="str">
        <f t="shared" si="14"/>
        <v>PASS</v>
      </c>
      <c r="BA110" s="27" t="str">
        <f t="shared" si="15"/>
        <v>PASS</v>
      </c>
      <c r="BB110" s="27" t="str">
        <f t="shared" si="16"/>
        <v>PASS</v>
      </c>
      <c r="BC110" s="8" t="str">
        <f t="shared" si="17"/>
        <v>PASS</v>
      </c>
      <c r="BD110" s="8" t="str">
        <f t="shared" si="18"/>
        <v>PASS</v>
      </c>
      <c r="BE110" s="28" t="str">
        <f t="shared" si="19"/>
        <v>YES</v>
      </c>
      <c r="BF110" s="29" t="str">
        <f t="shared" si="20"/>
        <v>DIST</v>
      </c>
      <c r="BG110"/>
    </row>
    <row r="111" spans="1:59">
      <c r="A111" s="17">
        <v>108</v>
      </c>
      <c r="B111" s="17">
        <v>43275</v>
      </c>
      <c r="C111" s="17" t="s">
        <v>398</v>
      </c>
      <c r="D111" s="18" t="s">
        <v>399</v>
      </c>
      <c r="E111" s="17" t="s">
        <v>400</v>
      </c>
      <c r="F111" s="19" t="s">
        <v>854</v>
      </c>
      <c r="G111" s="17">
        <v>89</v>
      </c>
      <c r="H111" s="17">
        <v>79</v>
      </c>
      <c r="I111" s="17">
        <v>80</v>
      </c>
      <c r="J111" s="17">
        <v>85</v>
      </c>
      <c r="K111" s="17">
        <v>85</v>
      </c>
      <c r="L111" s="20"/>
      <c r="M111" s="17">
        <v>38</v>
      </c>
      <c r="N111" s="17">
        <v>35</v>
      </c>
      <c r="O111" s="17">
        <v>30</v>
      </c>
      <c r="P111" s="17">
        <v>34</v>
      </c>
      <c r="Q111" s="17">
        <v>35</v>
      </c>
      <c r="R111" s="17">
        <v>9.4499999999999993</v>
      </c>
      <c r="S111" s="17">
        <v>22</v>
      </c>
      <c r="T111" s="21"/>
      <c r="U111" s="17">
        <f t="shared" si="0"/>
        <v>43275</v>
      </c>
      <c r="V111" s="17" t="str">
        <f t="shared" si="1"/>
        <v>B150058610</v>
      </c>
      <c r="W111" s="22" t="str">
        <f t="shared" si="2"/>
        <v>KULKARNI GAURAV MAHESH</v>
      </c>
      <c r="X111" s="17" t="str">
        <f t="shared" si="3"/>
        <v>71700962K</v>
      </c>
      <c r="Y111" s="90" t="str">
        <f t="shared" si="4"/>
        <v>I2K16102163</v>
      </c>
      <c r="Z111" s="88">
        <v>67</v>
      </c>
      <c r="AA111" s="88">
        <v>79</v>
      </c>
      <c r="AB111" s="88">
        <v>98</v>
      </c>
      <c r="AC111" s="88"/>
      <c r="AD111" s="86">
        <v>90</v>
      </c>
      <c r="AE111" s="85"/>
      <c r="AF111" s="88">
        <v>15</v>
      </c>
      <c r="AG111" s="88">
        <v>15</v>
      </c>
      <c r="AH111" s="88"/>
      <c r="AI111" s="88"/>
      <c r="AJ111" s="86">
        <v>38</v>
      </c>
      <c r="AK111" s="17">
        <v>37</v>
      </c>
      <c r="AL111" s="17">
        <v>17</v>
      </c>
      <c r="AM111" s="17">
        <v>19</v>
      </c>
      <c r="AN111" s="17">
        <v>37</v>
      </c>
      <c r="AO111" s="17">
        <v>75</v>
      </c>
      <c r="AP111" s="17">
        <v>9.27</v>
      </c>
      <c r="AQ111" s="17">
        <v>44</v>
      </c>
      <c r="AR111" s="24">
        <v>7.9</v>
      </c>
      <c r="AS111" s="24">
        <v>6.26</v>
      </c>
      <c r="AT111" s="24">
        <v>7.83</v>
      </c>
      <c r="AU111" s="24">
        <v>1476</v>
      </c>
      <c r="AV111" s="24">
        <v>190</v>
      </c>
      <c r="AW111" s="24">
        <v>7.77</v>
      </c>
      <c r="AX111" s="25" t="s">
        <v>77</v>
      </c>
      <c r="AY111" s="26" t="str">
        <f t="shared" si="13"/>
        <v>PASS</v>
      </c>
      <c r="AZ111" s="26" t="str">
        <f t="shared" si="14"/>
        <v>PASS</v>
      </c>
      <c r="BA111" s="27" t="str">
        <f t="shared" si="15"/>
        <v>PASS</v>
      </c>
      <c r="BB111" s="27" t="str">
        <f t="shared" si="16"/>
        <v>PASS</v>
      </c>
      <c r="BC111" s="8" t="str">
        <f t="shared" si="17"/>
        <v>PASS</v>
      </c>
      <c r="BD111" s="8" t="str">
        <f t="shared" si="18"/>
        <v>PASS</v>
      </c>
      <c r="BE111" s="28" t="str">
        <f t="shared" si="19"/>
        <v>YES</v>
      </c>
      <c r="BF111" s="29" t="str">
        <f t="shared" si="20"/>
        <v>DIST</v>
      </c>
      <c r="BG111"/>
    </row>
    <row r="112" spans="1:59">
      <c r="A112" s="17">
        <v>109</v>
      </c>
      <c r="B112" s="17">
        <v>43228</v>
      </c>
      <c r="C112" s="32" t="s">
        <v>401</v>
      </c>
      <c r="D112" s="18" t="s">
        <v>402</v>
      </c>
      <c r="E112" s="17" t="s">
        <v>403</v>
      </c>
      <c r="F112" s="19" t="s">
        <v>855</v>
      </c>
      <c r="G112" s="17">
        <v>100</v>
      </c>
      <c r="H112" s="17">
        <v>93</v>
      </c>
      <c r="I112" s="17">
        <v>86</v>
      </c>
      <c r="J112" s="17">
        <v>96</v>
      </c>
      <c r="K112" s="17">
        <v>100</v>
      </c>
      <c r="L112" s="20"/>
      <c r="M112" s="17">
        <v>44</v>
      </c>
      <c r="N112" s="17">
        <v>43</v>
      </c>
      <c r="O112" s="17">
        <v>44</v>
      </c>
      <c r="P112" s="17">
        <v>43</v>
      </c>
      <c r="Q112" s="17">
        <v>42</v>
      </c>
      <c r="R112" s="17">
        <v>10</v>
      </c>
      <c r="S112" s="17">
        <v>22</v>
      </c>
      <c r="T112" s="21"/>
      <c r="U112" s="17">
        <f t="shared" si="0"/>
        <v>43228</v>
      </c>
      <c r="V112" s="17" t="str">
        <f t="shared" si="1"/>
        <v>B150058611</v>
      </c>
      <c r="W112" s="22" t="str">
        <f t="shared" si="2"/>
        <v>KULKARNI KAUSTUBH RAJESH</v>
      </c>
      <c r="X112" s="17" t="str">
        <f t="shared" si="3"/>
        <v>71828895F</v>
      </c>
      <c r="Y112" s="90" t="str">
        <f t="shared" si="4"/>
        <v>I2K17102223</v>
      </c>
      <c r="Z112" s="88">
        <v>98</v>
      </c>
      <c r="AA112" s="88">
        <v>100</v>
      </c>
      <c r="AB112" s="88">
        <v>100</v>
      </c>
      <c r="AC112" s="88"/>
      <c r="AD112" s="86">
        <v>100</v>
      </c>
      <c r="AE112" s="85"/>
      <c r="AF112" s="88">
        <v>23</v>
      </c>
      <c r="AG112" s="88">
        <v>23</v>
      </c>
      <c r="AH112" s="88"/>
      <c r="AI112" s="88"/>
      <c r="AJ112" s="86">
        <v>44</v>
      </c>
      <c r="AK112" s="17">
        <v>41</v>
      </c>
      <c r="AL112" s="17">
        <v>22</v>
      </c>
      <c r="AM112" s="17">
        <v>24</v>
      </c>
      <c r="AN112" s="17">
        <v>44</v>
      </c>
      <c r="AO112" s="17">
        <v>88</v>
      </c>
      <c r="AP112" s="17">
        <v>10</v>
      </c>
      <c r="AQ112" s="17">
        <v>44</v>
      </c>
      <c r="AR112" s="24">
        <v>8.82</v>
      </c>
      <c r="AS112" s="24">
        <v>8.36</v>
      </c>
      <c r="AT112" s="24">
        <v>8.8699999999999992</v>
      </c>
      <c r="AU112" s="24">
        <v>1707</v>
      </c>
      <c r="AV112" s="24">
        <v>190</v>
      </c>
      <c r="AW112" s="24">
        <v>8.98</v>
      </c>
      <c r="AX112" s="25" t="s">
        <v>77</v>
      </c>
      <c r="AY112" s="26" t="str">
        <f t="shared" si="13"/>
        <v>PASS</v>
      </c>
      <c r="AZ112" s="26" t="str">
        <f t="shared" si="14"/>
        <v>PASS</v>
      </c>
      <c r="BA112" s="27" t="str">
        <f t="shared" si="15"/>
        <v>PASS</v>
      </c>
      <c r="BB112" s="27" t="str">
        <f t="shared" si="16"/>
        <v>PASS</v>
      </c>
      <c r="BC112" s="8" t="str">
        <f t="shared" si="17"/>
        <v>PASS</v>
      </c>
      <c r="BD112" s="8" t="str">
        <f t="shared" si="18"/>
        <v>PASS</v>
      </c>
      <c r="BE112" s="28" t="str">
        <f t="shared" si="19"/>
        <v>YES</v>
      </c>
      <c r="BF112" s="29" t="str">
        <f t="shared" si="20"/>
        <v>DIST</v>
      </c>
      <c r="BG112"/>
    </row>
    <row r="113" spans="1:59">
      <c r="A113" s="17">
        <v>110</v>
      </c>
      <c r="B113" s="17">
        <v>43343</v>
      </c>
      <c r="C113" s="17" t="s">
        <v>404</v>
      </c>
      <c r="D113" s="18" t="s">
        <v>405</v>
      </c>
      <c r="E113" s="17" t="s">
        <v>406</v>
      </c>
      <c r="F113" s="19" t="s">
        <v>856</v>
      </c>
      <c r="G113" s="17">
        <v>94</v>
      </c>
      <c r="H113" s="17">
        <v>96</v>
      </c>
      <c r="I113" s="17">
        <v>97</v>
      </c>
      <c r="J113" s="17">
        <v>98</v>
      </c>
      <c r="K113" s="17">
        <v>95</v>
      </c>
      <c r="L113" s="20"/>
      <c r="M113" s="17">
        <v>43</v>
      </c>
      <c r="N113" s="17">
        <v>42</v>
      </c>
      <c r="O113" s="17">
        <v>44</v>
      </c>
      <c r="P113" s="17">
        <v>45</v>
      </c>
      <c r="Q113" s="17">
        <v>46</v>
      </c>
      <c r="R113" s="17">
        <v>10</v>
      </c>
      <c r="S113" s="17">
        <v>22</v>
      </c>
      <c r="T113" s="21"/>
      <c r="U113" s="17">
        <f t="shared" si="0"/>
        <v>43343</v>
      </c>
      <c r="V113" s="17" t="str">
        <f t="shared" si="1"/>
        <v>B150058612</v>
      </c>
      <c r="W113" s="22" t="str">
        <f t="shared" si="2"/>
        <v>KULKARNI PURUSHOTTAM LAXMIKANTRAO</v>
      </c>
      <c r="X113" s="17" t="str">
        <f t="shared" si="3"/>
        <v>71828898L</v>
      </c>
      <c r="Y113" s="90" t="str">
        <f t="shared" si="4"/>
        <v>I2K17102384</v>
      </c>
      <c r="Z113" s="88">
        <v>89</v>
      </c>
      <c r="AA113" s="88">
        <v>97</v>
      </c>
      <c r="AB113" s="89"/>
      <c r="AC113" s="88">
        <v>92</v>
      </c>
      <c r="AD113" s="86">
        <v>100</v>
      </c>
      <c r="AE113" s="85"/>
      <c r="AF113" s="89"/>
      <c r="AG113" s="89"/>
      <c r="AH113" s="88">
        <v>23</v>
      </c>
      <c r="AI113" s="88">
        <v>22</v>
      </c>
      <c r="AJ113" s="86">
        <v>43</v>
      </c>
      <c r="AK113" s="17">
        <v>41</v>
      </c>
      <c r="AL113" s="17">
        <v>23</v>
      </c>
      <c r="AM113" s="17">
        <v>23</v>
      </c>
      <c r="AN113" s="17">
        <v>46</v>
      </c>
      <c r="AO113" s="17">
        <v>95</v>
      </c>
      <c r="AP113" s="17">
        <v>10</v>
      </c>
      <c r="AQ113" s="17">
        <v>44</v>
      </c>
      <c r="AR113" s="24">
        <v>7.26</v>
      </c>
      <c r="AS113" s="24">
        <v>7.4</v>
      </c>
      <c r="AT113" s="24">
        <v>8.65</v>
      </c>
      <c r="AU113" s="24">
        <v>1571</v>
      </c>
      <c r="AV113" s="24">
        <v>190</v>
      </c>
      <c r="AW113" s="24">
        <v>8.27</v>
      </c>
      <c r="AX113" s="25" t="s">
        <v>77</v>
      </c>
      <c r="AY113" s="26" t="str">
        <f t="shared" si="13"/>
        <v>PASS</v>
      </c>
      <c r="AZ113" s="26" t="str">
        <f t="shared" si="14"/>
        <v>PASS</v>
      </c>
      <c r="BA113" s="27" t="str">
        <f t="shared" si="15"/>
        <v>PASS</v>
      </c>
      <c r="BB113" s="27" t="str">
        <f t="shared" si="16"/>
        <v>PASS</v>
      </c>
      <c r="BC113" s="8" t="str">
        <f t="shared" si="17"/>
        <v>PASS</v>
      </c>
      <c r="BD113" s="8" t="str">
        <f t="shared" si="18"/>
        <v>PASS</v>
      </c>
      <c r="BE113" s="28" t="str">
        <f t="shared" si="19"/>
        <v>YES</v>
      </c>
      <c r="BF113" s="29" t="str">
        <f t="shared" si="20"/>
        <v>DIST</v>
      </c>
      <c r="BG113"/>
    </row>
    <row r="114" spans="1:59">
      <c r="A114" s="17">
        <v>111</v>
      </c>
      <c r="B114" s="17">
        <v>43130</v>
      </c>
      <c r="C114" s="17" t="s">
        <v>407</v>
      </c>
      <c r="D114" s="18" t="s">
        <v>408</v>
      </c>
      <c r="E114" s="17" t="s">
        <v>409</v>
      </c>
      <c r="F114" s="19" t="s">
        <v>857</v>
      </c>
      <c r="G114" s="17">
        <v>99</v>
      </c>
      <c r="H114" s="17">
        <v>93</v>
      </c>
      <c r="I114" s="17">
        <v>85</v>
      </c>
      <c r="J114" s="17">
        <v>97</v>
      </c>
      <c r="K114" s="17">
        <v>100</v>
      </c>
      <c r="L114" s="20"/>
      <c r="M114" s="17">
        <v>42</v>
      </c>
      <c r="N114" s="17">
        <v>41</v>
      </c>
      <c r="O114" s="17">
        <v>40</v>
      </c>
      <c r="P114" s="17">
        <v>44</v>
      </c>
      <c r="Q114" s="17">
        <v>46</v>
      </c>
      <c r="R114" s="17">
        <v>10</v>
      </c>
      <c r="S114" s="17">
        <v>22</v>
      </c>
      <c r="T114" s="21"/>
      <c r="U114" s="17">
        <f t="shared" si="0"/>
        <v>43130</v>
      </c>
      <c r="V114" s="17" t="str">
        <f t="shared" si="1"/>
        <v>B150058613</v>
      </c>
      <c r="W114" s="22" t="str">
        <f t="shared" si="2"/>
        <v>KULKARNI YASH RAHUL</v>
      </c>
      <c r="X114" s="17" t="str">
        <f t="shared" si="3"/>
        <v>71828904J</v>
      </c>
      <c r="Y114" s="90" t="str">
        <f t="shared" si="4"/>
        <v>I2K17102286</v>
      </c>
      <c r="Z114" s="88">
        <v>90</v>
      </c>
      <c r="AA114" s="88">
        <v>85</v>
      </c>
      <c r="AB114" s="88">
        <v>100</v>
      </c>
      <c r="AC114" s="88"/>
      <c r="AD114" s="86">
        <v>100</v>
      </c>
      <c r="AE114" s="85"/>
      <c r="AF114" s="88">
        <v>22</v>
      </c>
      <c r="AG114" s="88">
        <v>22</v>
      </c>
      <c r="AH114" s="88"/>
      <c r="AI114" s="88"/>
      <c r="AJ114" s="86">
        <v>43</v>
      </c>
      <c r="AK114" s="17">
        <v>42</v>
      </c>
      <c r="AL114" s="17">
        <v>22</v>
      </c>
      <c r="AM114" s="17">
        <v>24</v>
      </c>
      <c r="AN114" s="17">
        <v>48</v>
      </c>
      <c r="AO114" s="17">
        <v>96</v>
      </c>
      <c r="AP114" s="17">
        <v>10</v>
      </c>
      <c r="AQ114" s="17">
        <v>44</v>
      </c>
      <c r="AR114" s="24">
        <v>8.0399999999999991</v>
      </c>
      <c r="AS114" s="24">
        <v>8.7200000000000006</v>
      </c>
      <c r="AT114" s="24">
        <v>9.57</v>
      </c>
      <c r="AU114" s="24">
        <v>1718</v>
      </c>
      <c r="AV114" s="24">
        <v>190</v>
      </c>
      <c r="AW114" s="24">
        <v>9.0399999999999991</v>
      </c>
      <c r="AX114" s="25" t="s">
        <v>77</v>
      </c>
      <c r="AY114" s="26" t="str">
        <f t="shared" si="13"/>
        <v>PASS</v>
      </c>
      <c r="AZ114" s="26" t="str">
        <f t="shared" si="14"/>
        <v>PASS</v>
      </c>
      <c r="BA114" s="27" t="str">
        <f t="shared" si="15"/>
        <v>PASS</v>
      </c>
      <c r="BB114" s="27" t="str">
        <f t="shared" si="16"/>
        <v>PASS</v>
      </c>
      <c r="BC114" s="8" t="str">
        <f t="shared" si="17"/>
        <v>PASS</v>
      </c>
      <c r="BD114" s="8" t="str">
        <f t="shared" si="18"/>
        <v>PASS</v>
      </c>
      <c r="BE114" s="28" t="str">
        <f t="shared" si="19"/>
        <v>YES</v>
      </c>
      <c r="BF114" s="29" t="str">
        <f t="shared" si="20"/>
        <v>DIST</v>
      </c>
      <c r="BG114"/>
    </row>
    <row r="115" spans="1:59">
      <c r="A115" s="17">
        <v>112</v>
      </c>
      <c r="B115" s="17">
        <v>43344</v>
      </c>
      <c r="C115" s="17" t="s">
        <v>410</v>
      </c>
      <c r="D115" s="18" t="s">
        <v>411</v>
      </c>
      <c r="E115" s="17"/>
      <c r="F115" s="19" t="s">
        <v>858</v>
      </c>
      <c r="G115" s="17">
        <v>94</v>
      </c>
      <c r="H115" s="17">
        <v>92</v>
      </c>
      <c r="I115" s="17">
        <v>85</v>
      </c>
      <c r="J115" s="17">
        <v>98</v>
      </c>
      <c r="K115" s="17">
        <v>100</v>
      </c>
      <c r="L115" s="20"/>
      <c r="M115" s="17">
        <v>45</v>
      </c>
      <c r="N115" s="17">
        <v>44</v>
      </c>
      <c r="O115" s="17">
        <v>40</v>
      </c>
      <c r="P115" s="17">
        <v>38</v>
      </c>
      <c r="Q115" s="17">
        <v>38</v>
      </c>
      <c r="R115" s="17">
        <v>9.86</v>
      </c>
      <c r="S115" s="17">
        <v>22</v>
      </c>
      <c r="T115" s="21"/>
      <c r="U115" s="17">
        <f t="shared" si="0"/>
        <v>43344</v>
      </c>
      <c r="V115" s="17" t="str">
        <f t="shared" si="1"/>
        <v>B150058614</v>
      </c>
      <c r="W115" s="22" t="str">
        <f t="shared" si="2"/>
        <v>KULTHE SATYAM SHAHU</v>
      </c>
      <c r="X115" s="17">
        <f t="shared" si="3"/>
        <v>0</v>
      </c>
      <c r="Y115" s="90" t="str">
        <f t="shared" si="4"/>
        <v>I2K17102237</v>
      </c>
      <c r="Z115" s="88">
        <v>93</v>
      </c>
      <c r="AA115" s="88">
        <v>99</v>
      </c>
      <c r="AB115" s="88">
        <v>100</v>
      </c>
      <c r="AC115" s="88"/>
      <c r="AD115" s="86">
        <v>100</v>
      </c>
      <c r="AE115" s="85"/>
      <c r="AF115" s="88">
        <v>22</v>
      </c>
      <c r="AG115" s="88">
        <v>21</v>
      </c>
      <c r="AH115" s="88"/>
      <c r="AI115" s="88"/>
      <c r="AJ115" s="86">
        <v>43</v>
      </c>
      <c r="AK115" s="17">
        <v>41</v>
      </c>
      <c r="AL115" s="17">
        <v>22</v>
      </c>
      <c r="AM115" s="17">
        <v>21</v>
      </c>
      <c r="AN115" s="17">
        <v>44</v>
      </c>
      <c r="AO115" s="17">
        <v>90</v>
      </c>
      <c r="AP115" s="17">
        <v>9.93</v>
      </c>
      <c r="AQ115" s="17">
        <v>44</v>
      </c>
      <c r="AR115" s="24">
        <v>9.76</v>
      </c>
      <c r="AS115" s="24">
        <v>8.84</v>
      </c>
      <c r="AT115" s="24">
        <v>9.0399999999999991</v>
      </c>
      <c r="AU115" s="24">
        <v>1783</v>
      </c>
      <c r="AV115" s="24">
        <v>190</v>
      </c>
      <c r="AW115" s="24">
        <v>9.3800000000000008</v>
      </c>
      <c r="AX115" s="25" t="s">
        <v>77</v>
      </c>
      <c r="AY115" s="26" t="str">
        <f t="shared" si="13"/>
        <v>PASS</v>
      </c>
      <c r="AZ115" s="26" t="str">
        <f t="shared" si="14"/>
        <v>PASS</v>
      </c>
      <c r="BA115" s="27" t="str">
        <f t="shared" si="15"/>
        <v>PASS</v>
      </c>
      <c r="BB115" s="27" t="str">
        <f t="shared" si="16"/>
        <v>PASS</v>
      </c>
      <c r="BC115" s="8" t="str">
        <f t="shared" si="17"/>
        <v>PASS</v>
      </c>
      <c r="BD115" s="8" t="str">
        <f t="shared" si="18"/>
        <v>PASS</v>
      </c>
      <c r="BE115" s="28" t="str">
        <f t="shared" si="19"/>
        <v>YES</v>
      </c>
      <c r="BF115" s="29" t="str">
        <f t="shared" si="20"/>
        <v>DIST</v>
      </c>
      <c r="BG115"/>
    </row>
    <row r="116" spans="1:59">
      <c r="A116" s="17">
        <v>113</v>
      </c>
      <c r="B116" s="17">
        <v>43229</v>
      </c>
      <c r="C116" s="17" t="s">
        <v>412</v>
      </c>
      <c r="D116" s="18" t="s">
        <v>413</v>
      </c>
      <c r="E116" s="17"/>
      <c r="F116" s="19" t="s">
        <v>859</v>
      </c>
      <c r="G116" s="17">
        <v>100</v>
      </c>
      <c r="H116" s="17">
        <v>99</v>
      </c>
      <c r="I116" s="17">
        <v>83</v>
      </c>
      <c r="J116" s="17">
        <v>92</v>
      </c>
      <c r="K116" s="17">
        <v>100</v>
      </c>
      <c r="L116" s="20"/>
      <c r="M116" s="17">
        <v>47</v>
      </c>
      <c r="N116" s="17">
        <v>47</v>
      </c>
      <c r="O116" s="17">
        <v>45</v>
      </c>
      <c r="P116" s="17">
        <v>45</v>
      </c>
      <c r="Q116" s="17">
        <v>48</v>
      </c>
      <c r="R116" s="17">
        <v>10</v>
      </c>
      <c r="S116" s="17">
        <v>22</v>
      </c>
      <c r="T116" s="21"/>
      <c r="U116" s="17">
        <f t="shared" si="0"/>
        <v>43229</v>
      </c>
      <c r="V116" s="17" t="str">
        <f t="shared" si="1"/>
        <v>B150058615</v>
      </c>
      <c r="W116" s="22" t="str">
        <f t="shared" si="2"/>
        <v>KUNAL SAMEER CHADHA</v>
      </c>
      <c r="X116" s="17">
        <f t="shared" si="3"/>
        <v>0</v>
      </c>
      <c r="Y116" s="90" t="str">
        <f t="shared" si="4"/>
        <v>I2K17102317</v>
      </c>
      <c r="Z116" s="88">
        <v>100</v>
      </c>
      <c r="AA116" s="88">
        <v>100</v>
      </c>
      <c r="AB116" s="89"/>
      <c r="AC116" s="88">
        <v>93</v>
      </c>
      <c r="AD116" s="86">
        <v>100</v>
      </c>
      <c r="AE116" s="85"/>
      <c r="AF116" s="89"/>
      <c r="AG116" s="89"/>
      <c r="AH116" s="88">
        <v>23</v>
      </c>
      <c r="AI116" s="88">
        <v>23</v>
      </c>
      <c r="AJ116" s="86">
        <v>46</v>
      </c>
      <c r="AK116" s="17">
        <v>42</v>
      </c>
      <c r="AL116" s="17">
        <v>21</v>
      </c>
      <c r="AM116" s="17">
        <v>22</v>
      </c>
      <c r="AN116" s="17">
        <v>48</v>
      </c>
      <c r="AO116" s="17">
        <v>98</v>
      </c>
      <c r="AP116" s="17">
        <v>10</v>
      </c>
      <c r="AQ116" s="17">
        <v>44</v>
      </c>
      <c r="AR116" s="24">
        <v>9.02</v>
      </c>
      <c r="AS116" s="24">
        <v>8.98</v>
      </c>
      <c r="AT116" s="24">
        <v>9.09</v>
      </c>
      <c r="AU116" s="24">
        <v>1758</v>
      </c>
      <c r="AV116" s="24">
        <v>190</v>
      </c>
      <c r="AW116" s="24">
        <v>9.25</v>
      </c>
      <c r="AX116" s="25" t="s">
        <v>77</v>
      </c>
      <c r="AY116" s="26" t="str">
        <f t="shared" si="13"/>
        <v>PASS</v>
      </c>
      <c r="AZ116" s="26" t="str">
        <f t="shared" si="14"/>
        <v>PASS</v>
      </c>
      <c r="BA116" s="27" t="str">
        <f t="shared" si="15"/>
        <v>PASS</v>
      </c>
      <c r="BB116" s="27" t="str">
        <f t="shared" si="16"/>
        <v>PASS</v>
      </c>
      <c r="BC116" s="8" t="str">
        <f t="shared" si="17"/>
        <v>PASS</v>
      </c>
      <c r="BD116" s="8" t="str">
        <f t="shared" si="18"/>
        <v>PASS</v>
      </c>
      <c r="BE116" s="28" t="str">
        <f t="shared" si="19"/>
        <v>YES</v>
      </c>
      <c r="BF116" s="29" t="str">
        <f t="shared" si="20"/>
        <v>DIST</v>
      </c>
      <c r="BG116"/>
    </row>
    <row r="117" spans="1:59">
      <c r="A117" s="17">
        <v>114</v>
      </c>
      <c r="B117" s="17">
        <v>43345</v>
      </c>
      <c r="C117" s="17" t="s">
        <v>414</v>
      </c>
      <c r="D117" s="18" t="s">
        <v>415</v>
      </c>
      <c r="E117" s="17"/>
      <c r="F117" s="19" t="s">
        <v>860</v>
      </c>
      <c r="G117" s="17">
        <v>97</v>
      </c>
      <c r="H117" s="17">
        <v>71</v>
      </c>
      <c r="I117" s="17">
        <v>78</v>
      </c>
      <c r="J117" s="17">
        <v>94</v>
      </c>
      <c r="K117" s="17">
        <v>85</v>
      </c>
      <c r="L117" s="20"/>
      <c r="M117" s="17">
        <v>46</v>
      </c>
      <c r="N117" s="17">
        <v>46</v>
      </c>
      <c r="O117" s="17">
        <v>45</v>
      </c>
      <c r="P117" s="17">
        <v>40</v>
      </c>
      <c r="Q117" s="17">
        <v>38</v>
      </c>
      <c r="R117" s="17">
        <v>9.59</v>
      </c>
      <c r="S117" s="17">
        <v>22</v>
      </c>
      <c r="T117" s="21"/>
      <c r="U117" s="17">
        <f t="shared" si="0"/>
        <v>43345</v>
      </c>
      <c r="V117" s="17" t="str">
        <f t="shared" si="1"/>
        <v>B150058616</v>
      </c>
      <c r="W117" s="22" t="str">
        <f t="shared" si="2"/>
        <v>KURAPATI SUMANJALI BALRAJ</v>
      </c>
      <c r="X117" s="17">
        <f t="shared" si="3"/>
        <v>0</v>
      </c>
      <c r="Y117" s="90" t="str">
        <f t="shared" si="4"/>
        <v>I2K18205148</v>
      </c>
      <c r="Z117" s="88">
        <v>88</v>
      </c>
      <c r="AA117" s="88">
        <v>97</v>
      </c>
      <c r="AB117" s="88">
        <v>100</v>
      </c>
      <c r="AC117" s="88"/>
      <c r="AD117" s="86">
        <v>100</v>
      </c>
      <c r="AE117" s="85"/>
      <c r="AF117" s="88">
        <v>23</v>
      </c>
      <c r="AG117" s="88">
        <v>23</v>
      </c>
      <c r="AH117" s="88"/>
      <c r="AI117" s="88"/>
      <c r="AJ117" s="86">
        <v>44</v>
      </c>
      <c r="AK117" s="17">
        <v>43</v>
      </c>
      <c r="AL117" s="17">
        <v>23</v>
      </c>
      <c r="AM117" s="17">
        <v>21</v>
      </c>
      <c r="AN117" s="17">
        <v>46</v>
      </c>
      <c r="AO117" s="17">
        <v>93</v>
      </c>
      <c r="AP117" s="17">
        <v>9.8000000000000007</v>
      </c>
      <c r="AQ117" s="17">
        <v>44</v>
      </c>
      <c r="AR117" s="24"/>
      <c r="AS117" s="24">
        <v>8.34</v>
      </c>
      <c r="AT117" s="24">
        <v>8.6300000000000008</v>
      </c>
      <c r="AU117" s="24">
        <v>1245</v>
      </c>
      <c r="AV117" s="24">
        <v>140</v>
      </c>
      <c r="AW117" s="24">
        <v>8.89</v>
      </c>
      <c r="AX117" s="25" t="s">
        <v>77</v>
      </c>
      <c r="AY117" s="26" t="str">
        <f t="shared" si="13"/>
        <v>PASS</v>
      </c>
      <c r="AZ117" s="26" t="str">
        <f t="shared" si="14"/>
        <v>PASS</v>
      </c>
      <c r="BA117" s="27" t="str">
        <f t="shared" si="15"/>
        <v>PASS</v>
      </c>
      <c r="BB117" s="27" t="str">
        <f t="shared" si="16"/>
        <v>PASS</v>
      </c>
      <c r="BC117" s="8" t="str">
        <f t="shared" si="17"/>
        <v>PASS</v>
      </c>
      <c r="BD117" s="8" t="str">
        <f t="shared" si="18"/>
        <v>PASS</v>
      </c>
      <c r="BE117" s="28" t="str">
        <f t="shared" si="19"/>
        <v>YES</v>
      </c>
      <c r="BF117" s="29" t="str">
        <f t="shared" si="20"/>
        <v>DIST</v>
      </c>
      <c r="BG117"/>
    </row>
    <row r="118" spans="1:59">
      <c r="A118" s="17">
        <v>115</v>
      </c>
      <c r="B118" s="17">
        <v>43346</v>
      </c>
      <c r="C118" s="17" t="s">
        <v>416</v>
      </c>
      <c r="D118" s="18" t="s">
        <v>417</v>
      </c>
      <c r="E118" s="17"/>
      <c r="F118" s="19" t="s">
        <v>861</v>
      </c>
      <c r="G118" s="17">
        <v>92</v>
      </c>
      <c r="H118" s="17">
        <v>96</v>
      </c>
      <c r="I118" s="17">
        <v>82</v>
      </c>
      <c r="J118" s="17">
        <v>98</v>
      </c>
      <c r="K118" s="17">
        <v>100</v>
      </c>
      <c r="L118" s="20"/>
      <c r="M118" s="17">
        <v>38</v>
      </c>
      <c r="N118" s="17">
        <v>36</v>
      </c>
      <c r="O118" s="17">
        <v>35</v>
      </c>
      <c r="P118" s="17">
        <v>40</v>
      </c>
      <c r="Q118" s="17">
        <v>25</v>
      </c>
      <c r="R118" s="17">
        <v>9.5</v>
      </c>
      <c r="S118" s="17">
        <v>22</v>
      </c>
      <c r="T118" s="21"/>
      <c r="U118" s="17">
        <f t="shared" si="0"/>
        <v>43346</v>
      </c>
      <c r="V118" s="17" t="str">
        <f t="shared" si="1"/>
        <v>B150058617</v>
      </c>
      <c r="W118" s="22" t="str">
        <f t="shared" si="2"/>
        <v>KUTHE ABHINAV DAULAT</v>
      </c>
      <c r="X118" s="17">
        <f t="shared" si="3"/>
        <v>0</v>
      </c>
      <c r="Y118" s="90" t="str">
        <f t="shared" si="4"/>
        <v>I2K17102366</v>
      </c>
      <c r="Z118" s="88">
        <v>94</v>
      </c>
      <c r="AA118" s="88">
        <v>93</v>
      </c>
      <c r="AB118" s="88">
        <v>100</v>
      </c>
      <c r="AC118" s="88"/>
      <c r="AD118" s="86">
        <v>100</v>
      </c>
      <c r="AE118" s="85"/>
      <c r="AF118" s="88">
        <v>22</v>
      </c>
      <c r="AG118" s="88">
        <v>21</v>
      </c>
      <c r="AH118" s="88"/>
      <c r="AI118" s="88"/>
      <c r="AJ118" s="86">
        <v>46</v>
      </c>
      <c r="AK118" s="17">
        <v>44</v>
      </c>
      <c r="AL118" s="17">
        <v>21</v>
      </c>
      <c r="AM118" s="17">
        <v>23</v>
      </c>
      <c r="AN118" s="17">
        <v>30</v>
      </c>
      <c r="AO118" s="17">
        <v>60</v>
      </c>
      <c r="AP118" s="17">
        <v>9.48</v>
      </c>
      <c r="AQ118" s="17">
        <v>44</v>
      </c>
      <c r="AR118" s="24">
        <v>8.52</v>
      </c>
      <c r="AS118" s="24">
        <v>8.42</v>
      </c>
      <c r="AT118" s="24">
        <v>8.8000000000000007</v>
      </c>
      <c r="AU118" s="24">
        <v>1669</v>
      </c>
      <c r="AV118" s="24">
        <v>190</v>
      </c>
      <c r="AW118" s="24">
        <v>8.7799999999999994</v>
      </c>
      <c r="AX118" s="25" t="s">
        <v>77</v>
      </c>
      <c r="AY118" s="26" t="str">
        <f t="shared" si="13"/>
        <v>PASS</v>
      </c>
      <c r="AZ118" s="26" t="str">
        <f t="shared" si="14"/>
        <v>PASS</v>
      </c>
      <c r="BA118" s="27" t="str">
        <f t="shared" si="15"/>
        <v>PASS</v>
      </c>
      <c r="BB118" s="27" t="str">
        <f t="shared" si="16"/>
        <v>PASS</v>
      </c>
      <c r="BC118" s="8" t="str">
        <f t="shared" si="17"/>
        <v>PASS</v>
      </c>
      <c r="BD118" s="8" t="str">
        <f t="shared" si="18"/>
        <v>PASS</v>
      </c>
      <c r="BE118" s="28" t="str">
        <f t="shared" si="19"/>
        <v>YES</v>
      </c>
      <c r="BF118" s="29" t="str">
        <f t="shared" si="20"/>
        <v>DIST</v>
      </c>
      <c r="BG118"/>
    </row>
    <row r="119" spans="1:59">
      <c r="A119" s="17">
        <v>116</v>
      </c>
      <c r="B119" s="17">
        <v>43132</v>
      </c>
      <c r="C119" s="17" t="s">
        <v>418</v>
      </c>
      <c r="D119" s="18" t="s">
        <v>419</v>
      </c>
      <c r="E119" s="17"/>
      <c r="F119" s="19" t="s">
        <v>862</v>
      </c>
      <c r="G119" s="17">
        <v>100</v>
      </c>
      <c r="H119" s="17">
        <v>99</v>
      </c>
      <c r="I119" s="17">
        <v>95</v>
      </c>
      <c r="J119" s="17">
        <v>98</v>
      </c>
      <c r="K119" s="17">
        <v>100</v>
      </c>
      <c r="L119" s="20"/>
      <c r="M119" s="17">
        <v>46</v>
      </c>
      <c r="N119" s="17">
        <v>44</v>
      </c>
      <c r="O119" s="17">
        <v>41</v>
      </c>
      <c r="P119" s="17">
        <v>43</v>
      </c>
      <c r="Q119" s="17">
        <v>47</v>
      </c>
      <c r="R119" s="17">
        <v>10</v>
      </c>
      <c r="S119" s="17">
        <v>22</v>
      </c>
      <c r="T119" s="21"/>
      <c r="U119" s="17">
        <f t="shared" si="0"/>
        <v>43132</v>
      </c>
      <c r="V119" s="17" t="str">
        <f t="shared" si="1"/>
        <v>B150058618</v>
      </c>
      <c r="W119" s="22" t="str">
        <f t="shared" si="2"/>
        <v>LANDGE ANIMESH GIRISH</v>
      </c>
      <c r="X119" s="17">
        <f t="shared" si="3"/>
        <v>0</v>
      </c>
      <c r="Y119" s="90" t="str">
        <f t="shared" si="4"/>
        <v>I2K17102374</v>
      </c>
      <c r="Z119" s="88">
        <v>99</v>
      </c>
      <c r="AA119" s="88">
        <v>97</v>
      </c>
      <c r="AB119" s="88">
        <v>99</v>
      </c>
      <c r="AC119" s="88"/>
      <c r="AD119" s="86">
        <v>100</v>
      </c>
      <c r="AE119" s="85"/>
      <c r="AF119" s="88">
        <v>23</v>
      </c>
      <c r="AG119" s="88">
        <v>23</v>
      </c>
      <c r="AH119" s="88"/>
      <c r="AI119" s="88"/>
      <c r="AJ119" s="86">
        <v>45</v>
      </c>
      <c r="AK119" s="17">
        <v>47</v>
      </c>
      <c r="AL119" s="17">
        <v>22</v>
      </c>
      <c r="AM119" s="17">
        <v>22</v>
      </c>
      <c r="AN119" s="17">
        <v>47</v>
      </c>
      <c r="AO119" s="17">
        <v>98</v>
      </c>
      <c r="AP119" s="17">
        <v>10</v>
      </c>
      <c r="AQ119" s="17">
        <v>44</v>
      </c>
      <c r="AR119" s="24">
        <v>9.4</v>
      </c>
      <c r="AS119" s="24">
        <v>9.2200000000000006</v>
      </c>
      <c r="AT119" s="24">
        <v>9.57</v>
      </c>
      <c r="AU119" s="24">
        <v>1811</v>
      </c>
      <c r="AV119" s="24">
        <v>190</v>
      </c>
      <c r="AW119" s="24">
        <v>9.5299999999999994</v>
      </c>
      <c r="AX119" s="25" t="s">
        <v>77</v>
      </c>
      <c r="AY119" s="26" t="str">
        <f t="shared" si="13"/>
        <v>PASS</v>
      </c>
      <c r="AZ119" s="26" t="str">
        <f t="shared" si="14"/>
        <v>PASS</v>
      </c>
      <c r="BA119" s="27" t="str">
        <f t="shared" si="15"/>
        <v>PASS</v>
      </c>
      <c r="BB119" s="27" t="str">
        <f t="shared" si="16"/>
        <v>PASS</v>
      </c>
      <c r="BC119" s="8" t="str">
        <f t="shared" si="17"/>
        <v>PASS</v>
      </c>
      <c r="BD119" s="8" t="str">
        <f t="shared" si="18"/>
        <v>PASS</v>
      </c>
      <c r="BE119" s="28" t="str">
        <f t="shared" si="19"/>
        <v>YES</v>
      </c>
      <c r="BF119" s="29" t="str">
        <f t="shared" si="20"/>
        <v>DIST</v>
      </c>
      <c r="BG119"/>
    </row>
    <row r="120" spans="1:59">
      <c r="A120" s="17">
        <v>117</v>
      </c>
      <c r="B120" s="17">
        <v>43245</v>
      </c>
      <c r="C120" s="17" t="s">
        <v>420</v>
      </c>
      <c r="D120" s="18" t="s">
        <v>421</v>
      </c>
      <c r="E120" s="17"/>
      <c r="F120" s="19" t="s">
        <v>863</v>
      </c>
      <c r="G120" s="17">
        <v>80</v>
      </c>
      <c r="H120" s="17">
        <v>97</v>
      </c>
      <c r="I120" s="17">
        <v>78</v>
      </c>
      <c r="J120" s="17">
        <v>87</v>
      </c>
      <c r="K120" s="17">
        <v>100</v>
      </c>
      <c r="L120" s="20"/>
      <c r="M120" s="17">
        <v>44</v>
      </c>
      <c r="N120" s="17">
        <v>44</v>
      </c>
      <c r="O120" s="17">
        <v>45</v>
      </c>
      <c r="P120" s="17">
        <v>42</v>
      </c>
      <c r="Q120" s="17">
        <v>47</v>
      </c>
      <c r="R120" s="17">
        <v>9.86</v>
      </c>
      <c r="S120" s="17">
        <v>22</v>
      </c>
      <c r="T120" s="21"/>
      <c r="U120" s="17">
        <f t="shared" si="0"/>
        <v>43245</v>
      </c>
      <c r="V120" s="17" t="str">
        <f t="shared" si="1"/>
        <v>B150058619</v>
      </c>
      <c r="W120" s="22" t="str">
        <f t="shared" si="2"/>
        <v>LANJE PRAJAKTA UDARAM</v>
      </c>
      <c r="X120" s="17">
        <f t="shared" si="3"/>
        <v>0</v>
      </c>
      <c r="Y120" s="90" t="str">
        <f t="shared" si="4"/>
        <v>I2K17102361</v>
      </c>
      <c r="Z120" s="88">
        <v>87</v>
      </c>
      <c r="AA120" s="88">
        <v>96</v>
      </c>
      <c r="AB120" s="89"/>
      <c r="AC120" s="88">
        <v>91</v>
      </c>
      <c r="AD120" s="86">
        <v>100</v>
      </c>
      <c r="AE120" s="85"/>
      <c r="AF120" s="89"/>
      <c r="AG120" s="89"/>
      <c r="AH120" s="88">
        <v>23</v>
      </c>
      <c r="AI120" s="88">
        <v>21</v>
      </c>
      <c r="AJ120" s="86">
        <v>43</v>
      </c>
      <c r="AK120" s="17">
        <v>42</v>
      </c>
      <c r="AL120" s="17">
        <v>21</v>
      </c>
      <c r="AM120" s="17">
        <v>21</v>
      </c>
      <c r="AN120" s="17">
        <v>47</v>
      </c>
      <c r="AO120" s="17">
        <v>97</v>
      </c>
      <c r="AP120" s="17">
        <v>9.93</v>
      </c>
      <c r="AQ120" s="17">
        <v>44</v>
      </c>
      <c r="AR120" s="24">
        <v>9.18</v>
      </c>
      <c r="AS120" s="24">
        <v>8.44</v>
      </c>
      <c r="AT120" s="24">
        <v>8.4600000000000009</v>
      </c>
      <c r="AU120" s="24">
        <v>1707</v>
      </c>
      <c r="AV120" s="24">
        <v>190</v>
      </c>
      <c r="AW120" s="24">
        <v>8.98</v>
      </c>
      <c r="AX120" s="25" t="s">
        <v>77</v>
      </c>
      <c r="AY120" s="26" t="str">
        <f t="shared" si="13"/>
        <v>PASS</v>
      </c>
      <c r="AZ120" s="26" t="str">
        <f t="shared" si="14"/>
        <v>PASS</v>
      </c>
      <c r="BA120" s="27" t="str">
        <f t="shared" si="15"/>
        <v>PASS</v>
      </c>
      <c r="BB120" s="27" t="str">
        <f t="shared" si="16"/>
        <v>PASS</v>
      </c>
      <c r="BC120" s="8" t="str">
        <f t="shared" si="17"/>
        <v>PASS</v>
      </c>
      <c r="BD120" s="8" t="str">
        <f t="shared" si="18"/>
        <v>PASS</v>
      </c>
      <c r="BE120" s="28" t="str">
        <f t="shared" si="19"/>
        <v>YES</v>
      </c>
      <c r="BF120" s="29" t="str">
        <f t="shared" si="20"/>
        <v>DIST</v>
      </c>
      <c r="BG120"/>
    </row>
    <row r="121" spans="1:59">
      <c r="A121" s="17">
        <v>118</v>
      </c>
      <c r="B121" s="17">
        <v>43230</v>
      </c>
      <c r="C121" s="17" t="s">
        <v>422</v>
      </c>
      <c r="D121" s="18" t="s">
        <v>423</v>
      </c>
      <c r="E121" s="17"/>
      <c r="F121" s="19" t="s">
        <v>864</v>
      </c>
      <c r="G121" s="17">
        <v>97</v>
      </c>
      <c r="H121" s="17">
        <v>96</v>
      </c>
      <c r="I121" s="17">
        <v>83</v>
      </c>
      <c r="J121" s="17">
        <v>98</v>
      </c>
      <c r="K121" s="17">
        <v>100</v>
      </c>
      <c r="L121" s="20"/>
      <c r="M121" s="17">
        <v>46</v>
      </c>
      <c r="N121" s="17">
        <v>46</v>
      </c>
      <c r="O121" s="17">
        <v>46</v>
      </c>
      <c r="P121" s="17">
        <v>43</v>
      </c>
      <c r="Q121" s="17">
        <v>47</v>
      </c>
      <c r="R121" s="17">
        <v>10</v>
      </c>
      <c r="S121" s="17">
        <v>22</v>
      </c>
      <c r="T121" s="21"/>
      <c r="U121" s="17">
        <f t="shared" si="0"/>
        <v>43230</v>
      </c>
      <c r="V121" s="17" t="str">
        <f t="shared" si="1"/>
        <v>B150058620</v>
      </c>
      <c r="W121" s="22" t="str">
        <f t="shared" si="2"/>
        <v>LIKHITE SHIBANI VIVEK</v>
      </c>
      <c r="X121" s="17">
        <f t="shared" si="3"/>
        <v>0</v>
      </c>
      <c r="Y121" s="90" t="str">
        <f t="shared" si="4"/>
        <v>I2K17102217</v>
      </c>
      <c r="Z121" s="88">
        <v>89</v>
      </c>
      <c r="AA121" s="88">
        <v>100</v>
      </c>
      <c r="AB121" s="88">
        <v>100</v>
      </c>
      <c r="AC121" s="88"/>
      <c r="AD121" s="86">
        <v>100</v>
      </c>
      <c r="AE121" s="85"/>
      <c r="AF121" s="88">
        <v>22</v>
      </c>
      <c r="AG121" s="88">
        <v>21</v>
      </c>
      <c r="AH121" s="88"/>
      <c r="AI121" s="88"/>
      <c r="AJ121" s="86">
        <v>45</v>
      </c>
      <c r="AK121" s="17">
        <v>47</v>
      </c>
      <c r="AL121" s="17">
        <v>21</v>
      </c>
      <c r="AM121" s="17">
        <v>22</v>
      </c>
      <c r="AN121" s="17">
        <v>45</v>
      </c>
      <c r="AO121" s="17">
        <v>93</v>
      </c>
      <c r="AP121" s="17">
        <v>10</v>
      </c>
      <c r="AQ121" s="17">
        <v>44</v>
      </c>
      <c r="AR121" s="24">
        <v>9.32</v>
      </c>
      <c r="AS121" s="24">
        <v>9.36</v>
      </c>
      <c r="AT121" s="24">
        <v>9.2799999999999994</v>
      </c>
      <c r="AU121" s="24">
        <v>1801</v>
      </c>
      <c r="AV121" s="24">
        <v>190</v>
      </c>
      <c r="AW121" s="24">
        <v>9.48</v>
      </c>
      <c r="AX121" s="25" t="s">
        <v>77</v>
      </c>
      <c r="AY121" s="26" t="str">
        <f t="shared" si="13"/>
        <v>PASS</v>
      </c>
      <c r="AZ121" s="26" t="str">
        <f t="shared" si="14"/>
        <v>PASS</v>
      </c>
      <c r="BA121" s="27" t="str">
        <f t="shared" si="15"/>
        <v>PASS</v>
      </c>
      <c r="BB121" s="27" t="str">
        <f t="shared" si="16"/>
        <v>PASS</v>
      </c>
      <c r="BC121" s="8" t="str">
        <f t="shared" si="17"/>
        <v>PASS</v>
      </c>
      <c r="BD121" s="8" t="str">
        <f t="shared" si="18"/>
        <v>PASS</v>
      </c>
      <c r="BE121" s="28" t="str">
        <f t="shared" si="19"/>
        <v>YES</v>
      </c>
      <c r="BF121" s="29" t="str">
        <f t="shared" si="20"/>
        <v>DIST</v>
      </c>
      <c r="BG121"/>
    </row>
    <row r="122" spans="1:59">
      <c r="A122" s="17">
        <v>119</v>
      </c>
      <c r="B122" s="17">
        <v>43347</v>
      </c>
      <c r="C122" s="17" t="s">
        <v>424</v>
      </c>
      <c r="D122" s="18" t="s">
        <v>425</v>
      </c>
      <c r="E122" s="17"/>
      <c r="F122" s="19" t="s">
        <v>865</v>
      </c>
      <c r="G122" s="17">
        <v>90</v>
      </c>
      <c r="H122" s="17">
        <v>86</v>
      </c>
      <c r="I122" s="17">
        <v>80</v>
      </c>
      <c r="J122" s="17">
        <v>91</v>
      </c>
      <c r="K122" s="17">
        <v>92</v>
      </c>
      <c r="L122" s="20"/>
      <c r="M122" s="17">
        <v>47</v>
      </c>
      <c r="N122" s="17">
        <v>47</v>
      </c>
      <c r="O122" s="17">
        <v>47</v>
      </c>
      <c r="P122" s="17">
        <v>45</v>
      </c>
      <c r="Q122" s="17">
        <v>46</v>
      </c>
      <c r="R122" s="17">
        <v>10</v>
      </c>
      <c r="S122" s="17">
        <v>22</v>
      </c>
      <c r="T122" s="21"/>
      <c r="U122" s="17">
        <f t="shared" si="0"/>
        <v>43347</v>
      </c>
      <c r="V122" s="17" t="str">
        <f t="shared" si="1"/>
        <v>B150058621</v>
      </c>
      <c r="W122" s="22" t="str">
        <f t="shared" si="2"/>
        <v>LIKHITKAR MANALI MANGESH</v>
      </c>
      <c r="X122" s="17">
        <f t="shared" si="3"/>
        <v>0</v>
      </c>
      <c r="Y122" s="90" t="str">
        <f t="shared" si="4"/>
        <v>I2K17102395</v>
      </c>
      <c r="Z122" s="88">
        <v>84</v>
      </c>
      <c r="AA122" s="88">
        <v>89</v>
      </c>
      <c r="AB122" s="88">
        <v>92</v>
      </c>
      <c r="AC122" s="88"/>
      <c r="AD122" s="86">
        <v>99</v>
      </c>
      <c r="AE122" s="85"/>
      <c r="AF122" s="88">
        <v>23</v>
      </c>
      <c r="AG122" s="88">
        <v>23</v>
      </c>
      <c r="AH122" s="88"/>
      <c r="AI122" s="88"/>
      <c r="AJ122" s="86">
        <v>43</v>
      </c>
      <c r="AK122" s="17">
        <v>44</v>
      </c>
      <c r="AL122" s="17">
        <v>22</v>
      </c>
      <c r="AM122" s="17">
        <v>21</v>
      </c>
      <c r="AN122" s="17">
        <v>46</v>
      </c>
      <c r="AO122" s="17">
        <v>95</v>
      </c>
      <c r="AP122" s="17">
        <v>10</v>
      </c>
      <c r="AQ122" s="17">
        <v>44</v>
      </c>
      <c r="AR122" s="24">
        <v>9.3000000000000007</v>
      </c>
      <c r="AS122" s="24">
        <v>8.6199999999999992</v>
      </c>
      <c r="AT122" s="24">
        <v>9.52</v>
      </c>
      <c r="AU122" s="24">
        <v>1774</v>
      </c>
      <c r="AV122" s="24">
        <v>190</v>
      </c>
      <c r="AW122" s="24">
        <v>9.34</v>
      </c>
      <c r="AX122" s="25" t="s">
        <v>77</v>
      </c>
      <c r="AY122" s="26" t="str">
        <f t="shared" si="13"/>
        <v>PASS</v>
      </c>
      <c r="AZ122" s="26" t="str">
        <f t="shared" si="14"/>
        <v>PASS</v>
      </c>
      <c r="BA122" s="27" t="str">
        <f t="shared" si="15"/>
        <v>PASS</v>
      </c>
      <c r="BB122" s="27" t="str">
        <f t="shared" si="16"/>
        <v>PASS</v>
      </c>
      <c r="BC122" s="8" t="str">
        <f t="shared" si="17"/>
        <v>PASS</v>
      </c>
      <c r="BD122" s="8" t="str">
        <f t="shared" si="18"/>
        <v>PASS</v>
      </c>
      <c r="BE122" s="28" t="str">
        <f t="shared" si="19"/>
        <v>YES</v>
      </c>
      <c r="BF122" s="29" t="str">
        <f t="shared" si="20"/>
        <v>DIST</v>
      </c>
      <c r="BG122"/>
    </row>
    <row r="123" spans="1:59">
      <c r="A123" s="17">
        <v>120</v>
      </c>
      <c r="B123" s="17">
        <v>43133</v>
      </c>
      <c r="C123" s="17" t="s">
        <v>426</v>
      </c>
      <c r="D123" s="18" t="s">
        <v>427</v>
      </c>
      <c r="E123" s="17"/>
      <c r="F123" s="19" t="s">
        <v>866</v>
      </c>
      <c r="G123" s="17">
        <v>100</v>
      </c>
      <c r="H123" s="17">
        <v>100</v>
      </c>
      <c r="I123" s="17">
        <v>100</v>
      </c>
      <c r="J123" s="17">
        <v>100</v>
      </c>
      <c r="K123" s="17">
        <v>100</v>
      </c>
      <c r="L123" s="20"/>
      <c r="M123" s="17">
        <v>47</v>
      </c>
      <c r="N123" s="17">
        <v>47</v>
      </c>
      <c r="O123" s="17">
        <v>48</v>
      </c>
      <c r="P123" s="17">
        <v>46</v>
      </c>
      <c r="Q123" s="17">
        <v>46</v>
      </c>
      <c r="R123" s="17">
        <v>10</v>
      </c>
      <c r="S123" s="17">
        <v>22</v>
      </c>
      <c r="T123" s="21"/>
      <c r="U123" s="17">
        <f t="shared" si="0"/>
        <v>43133</v>
      </c>
      <c r="V123" s="17" t="str">
        <f t="shared" si="1"/>
        <v>B150058622</v>
      </c>
      <c r="W123" s="22" t="str">
        <f t="shared" si="2"/>
        <v>LINGAYAT VISHWESH SANDIP</v>
      </c>
      <c r="X123" s="17">
        <f t="shared" si="3"/>
        <v>0</v>
      </c>
      <c r="Y123" s="90" t="str">
        <f t="shared" si="4"/>
        <v>E2K17103009</v>
      </c>
      <c r="Z123" s="88">
        <v>100</v>
      </c>
      <c r="AA123" s="88">
        <v>99</v>
      </c>
      <c r="AB123" s="88">
        <v>100</v>
      </c>
      <c r="AC123" s="88"/>
      <c r="AD123" s="86">
        <v>100</v>
      </c>
      <c r="AE123" s="85"/>
      <c r="AF123" s="88">
        <v>24</v>
      </c>
      <c r="AG123" s="88">
        <v>24</v>
      </c>
      <c r="AH123" s="88"/>
      <c r="AI123" s="88"/>
      <c r="AJ123" s="86">
        <v>47</v>
      </c>
      <c r="AK123" s="17">
        <v>45</v>
      </c>
      <c r="AL123" s="17">
        <v>24</v>
      </c>
      <c r="AM123" s="17">
        <v>24</v>
      </c>
      <c r="AN123" s="17">
        <v>49</v>
      </c>
      <c r="AO123" s="17">
        <v>97</v>
      </c>
      <c r="AP123" s="17">
        <v>10</v>
      </c>
      <c r="AQ123" s="17">
        <v>44</v>
      </c>
      <c r="AR123" s="24">
        <v>9.92</v>
      </c>
      <c r="AS123" s="24">
        <v>9.6</v>
      </c>
      <c r="AT123" s="24">
        <v>9.7799999999999994</v>
      </c>
      <c r="AU123" s="24">
        <v>1866</v>
      </c>
      <c r="AV123" s="24">
        <v>190</v>
      </c>
      <c r="AW123" s="24">
        <v>9.82</v>
      </c>
      <c r="AX123" s="25" t="s">
        <v>77</v>
      </c>
      <c r="AY123" s="26" t="str">
        <f t="shared" si="13"/>
        <v>PASS</v>
      </c>
      <c r="AZ123" s="26" t="str">
        <f t="shared" si="14"/>
        <v>PASS</v>
      </c>
      <c r="BA123" s="27" t="str">
        <f t="shared" si="15"/>
        <v>PASS</v>
      </c>
      <c r="BB123" s="27" t="str">
        <f t="shared" si="16"/>
        <v>PASS</v>
      </c>
      <c r="BC123" s="8" t="str">
        <f t="shared" si="17"/>
        <v>PASS</v>
      </c>
      <c r="BD123" s="8" t="str">
        <f t="shared" si="18"/>
        <v>PASS</v>
      </c>
      <c r="BE123" s="28" t="str">
        <f t="shared" si="19"/>
        <v>YES</v>
      </c>
      <c r="BF123" s="29" t="str">
        <f t="shared" si="20"/>
        <v>DIST</v>
      </c>
      <c r="BG123"/>
    </row>
    <row r="124" spans="1:59">
      <c r="A124" s="17">
        <v>121</v>
      </c>
      <c r="B124" s="17">
        <v>43348</v>
      </c>
      <c r="C124" s="17" t="s">
        <v>428</v>
      </c>
      <c r="D124" s="18" t="s">
        <v>429</v>
      </c>
      <c r="E124" s="17"/>
      <c r="F124" s="19" t="s">
        <v>867</v>
      </c>
      <c r="G124" s="17">
        <v>89</v>
      </c>
      <c r="H124" s="17">
        <v>71</v>
      </c>
      <c r="I124" s="17">
        <v>74</v>
      </c>
      <c r="J124" s="17">
        <v>94</v>
      </c>
      <c r="K124" s="17">
        <v>95</v>
      </c>
      <c r="L124" s="20"/>
      <c r="M124" s="17">
        <v>45</v>
      </c>
      <c r="N124" s="17">
        <v>44</v>
      </c>
      <c r="O124" s="17">
        <v>44</v>
      </c>
      <c r="P124" s="17">
        <v>40</v>
      </c>
      <c r="Q124" s="17">
        <v>44</v>
      </c>
      <c r="R124" s="17">
        <v>9.68</v>
      </c>
      <c r="S124" s="17">
        <v>22</v>
      </c>
      <c r="T124" s="21"/>
      <c r="U124" s="17">
        <f t="shared" si="0"/>
        <v>43348</v>
      </c>
      <c r="V124" s="17" t="str">
        <f t="shared" si="1"/>
        <v>B150058623</v>
      </c>
      <c r="W124" s="22" t="str">
        <f t="shared" si="2"/>
        <v>LONE SURABHI SANJAY</v>
      </c>
      <c r="X124" s="17">
        <f t="shared" si="3"/>
        <v>0</v>
      </c>
      <c r="Y124" s="90" t="str">
        <f t="shared" si="4"/>
        <v>I2K18205134</v>
      </c>
      <c r="Z124" s="88">
        <v>76</v>
      </c>
      <c r="AA124" s="88">
        <v>82</v>
      </c>
      <c r="AB124" s="88">
        <v>100</v>
      </c>
      <c r="AC124" s="88"/>
      <c r="AD124" s="86">
        <v>93</v>
      </c>
      <c r="AE124" s="85"/>
      <c r="AF124" s="88">
        <v>21</v>
      </c>
      <c r="AG124" s="88">
        <v>21</v>
      </c>
      <c r="AH124" s="88"/>
      <c r="AI124" s="88"/>
      <c r="AJ124" s="86">
        <v>40</v>
      </c>
      <c r="AK124" s="17">
        <v>42</v>
      </c>
      <c r="AL124" s="17">
        <v>22</v>
      </c>
      <c r="AM124" s="17">
        <v>21</v>
      </c>
      <c r="AN124" s="17">
        <v>46</v>
      </c>
      <c r="AO124" s="17">
        <v>93</v>
      </c>
      <c r="AP124" s="17">
        <v>9.77</v>
      </c>
      <c r="AQ124" s="17">
        <v>44</v>
      </c>
      <c r="AR124" s="24"/>
      <c r="AS124" s="24">
        <v>8.24</v>
      </c>
      <c r="AT124" s="24">
        <v>8</v>
      </c>
      <c r="AU124" s="24">
        <v>1210</v>
      </c>
      <c r="AV124" s="24">
        <v>140</v>
      </c>
      <c r="AW124" s="24">
        <v>8.64</v>
      </c>
      <c r="AX124" s="25" t="s">
        <v>77</v>
      </c>
      <c r="AY124" s="26" t="str">
        <f t="shared" si="13"/>
        <v>PASS</v>
      </c>
      <c r="AZ124" s="26" t="str">
        <f t="shared" si="14"/>
        <v>PASS</v>
      </c>
      <c r="BA124" s="27" t="str">
        <f t="shared" si="15"/>
        <v>PASS</v>
      </c>
      <c r="BB124" s="27" t="str">
        <f t="shared" si="16"/>
        <v>PASS</v>
      </c>
      <c r="BC124" s="8" t="str">
        <f t="shared" si="17"/>
        <v>PASS</v>
      </c>
      <c r="BD124" s="8" t="str">
        <f t="shared" si="18"/>
        <v>PASS</v>
      </c>
      <c r="BE124" s="28" t="str">
        <f t="shared" si="19"/>
        <v>YES</v>
      </c>
      <c r="BF124" s="29" t="str">
        <f t="shared" si="20"/>
        <v>DIST</v>
      </c>
      <c r="BG124"/>
    </row>
    <row r="125" spans="1:59">
      <c r="A125" s="17">
        <v>122</v>
      </c>
      <c r="B125" s="17">
        <v>43134</v>
      </c>
      <c r="C125" s="17" t="s">
        <v>430</v>
      </c>
      <c r="D125" s="18" t="s">
        <v>431</v>
      </c>
      <c r="E125" s="17"/>
      <c r="F125" s="19" t="s">
        <v>868</v>
      </c>
      <c r="G125" s="17">
        <v>100</v>
      </c>
      <c r="H125" s="17">
        <v>96</v>
      </c>
      <c r="I125" s="17">
        <v>92</v>
      </c>
      <c r="J125" s="17">
        <v>97</v>
      </c>
      <c r="K125" s="17">
        <v>100</v>
      </c>
      <c r="L125" s="20"/>
      <c r="M125" s="17">
        <v>47</v>
      </c>
      <c r="N125" s="17">
        <v>46</v>
      </c>
      <c r="O125" s="17">
        <v>44</v>
      </c>
      <c r="P125" s="17">
        <v>42</v>
      </c>
      <c r="Q125" s="17">
        <v>47</v>
      </c>
      <c r="R125" s="17">
        <v>10</v>
      </c>
      <c r="S125" s="17">
        <v>22</v>
      </c>
      <c r="T125" s="21"/>
      <c r="U125" s="17">
        <f t="shared" si="0"/>
        <v>43134</v>
      </c>
      <c r="V125" s="17" t="str">
        <f t="shared" si="1"/>
        <v>B150058624</v>
      </c>
      <c r="W125" s="22" t="str">
        <f t="shared" si="2"/>
        <v>LOYA SHUBHAM SANDEEP</v>
      </c>
      <c r="X125" s="17">
        <f t="shared" si="3"/>
        <v>0</v>
      </c>
      <c r="Y125" s="90" t="str">
        <f t="shared" si="4"/>
        <v>I2K17102342</v>
      </c>
      <c r="Z125" s="88">
        <v>96</v>
      </c>
      <c r="AA125" s="88">
        <v>98</v>
      </c>
      <c r="AB125" s="88">
        <v>100</v>
      </c>
      <c r="AC125" s="88"/>
      <c r="AD125" s="86">
        <v>100</v>
      </c>
      <c r="AE125" s="85"/>
      <c r="AF125" s="88">
        <v>22</v>
      </c>
      <c r="AG125" s="88">
        <v>22</v>
      </c>
      <c r="AH125" s="88"/>
      <c r="AI125" s="88"/>
      <c r="AJ125" s="86">
        <v>42</v>
      </c>
      <c r="AK125" s="17">
        <v>41</v>
      </c>
      <c r="AL125" s="17">
        <v>23</v>
      </c>
      <c r="AM125" s="17">
        <v>22</v>
      </c>
      <c r="AN125" s="17">
        <v>46</v>
      </c>
      <c r="AO125" s="17">
        <v>94</v>
      </c>
      <c r="AP125" s="17">
        <v>10</v>
      </c>
      <c r="AQ125" s="17">
        <v>44</v>
      </c>
      <c r="AR125" s="24">
        <v>8.8800000000000008</v>
      </c>
      <c r="AS125" s="24">
        <v>8.66</v>
      </c>
      <c r="AT125" s="24">
        <v>9</v>
      </c>
      <c r="AU125" s="24">
        <v>1731</v>
      </c>
      <c r="AV125" s="24">
        <v>190</v>
      </c>
      <c r="AW125" s="24">
        <v>9.11</v>
      </c>
      <c r="AX125" s="25" t="s">
        <v>77</v>
      </c>
      <c r="AY125" s="26" t="str">
        <f t="shared" si="13"/>
        <v>PASS</v>
      </c>
      <c r="AZ125" s="26" t="str">
        <f t="shared" si="14"/>
        <v>PASS</v>
      </c>
      <c r="BA125" s="27" t="str">
        <f t="shared" si="15"/>
        <v>PASS</v>
      </c>
      <c r="BB125" s="27" t="str">
        <f t="shared" si="16"/>
        <v>PASS</v>
      </c>
      <c r="BC125" s="8" t="str">
        <f t="shared" si="17"/>
        <v>PASS</v>
      </c>
      <c r="BD125" s="8" t="str">
        <f t="shared" si="18"/>
        <v>PASS</v>
      </c>
      <c r="BE125" s="28" t="str">
        <f t="shared" si="19"/>
        <v>YES</v>
      </c>
      <c r="BF125" s="29" t="str">
        <f t="shared" si="20"/>
        <v>DIST</v>
      </c>
      <c r="BG125"/>
    </row>
    <row r="126" spans="1:59">
      <c r="A126" s="17">
        <v>123</v>
      </c>
      <c r="B126" s="17">
        <v>43368</v>
      </c>
      <c r="C126" s="17" t="s">
        <v>432</v>
      </c>
      <c r="D126" s="18" t="s">
        <v>433</v>
      </c>
      <c r="E126" s="17"/>
      <c r="F126" s="19" t="s">
        <v>869</v>
      </c>
      <c r="G126" s="17">
        <v>100</v>
      </c>
      <c r="H126" s="17">
        <v>94</v>
      </c>
      <c r="I126" s="17">
        <v>91</v>
      </c>
      <c r="J126" s="17">
        <v>97</v>
      </c>
      <c r="K126" s="17">
        <v>91</v>
      </c>
      <c r="L126" s="20"/>
      <c r="M126" s="17">
        <v>46</v>
      </c>
      <c r="N126" s="17">
        <v>46</v>
      </c>
      <c r="O126" s="17">
        <v>47</v>
      </c>
      <c r="P126" s="17">
        <v>43</v>
      </c>
      <c r="Q126" s="17">
        <v>46</v>
      </c>
      <c r="R126" s="17">
        <v>10</v>
      </c>
      <c r="S126" s="17">
        <v>22</v>
      </c>
      <c r="T126" s="21"/>
      <c r="U126" s="17">
        <f t="shared" si="0"/>
        <v>43368</v>
      </c>
      <c r="V126" s="17" t="str">
        <f t="shared" si="1"/>
        <v>B150058625</v>
      </c>
      <c r="W126" s="22" t="str">
        <f t="shared" si="2"/>
        <v>MADAMWAR TANVI MANOJ</v>
      </c>
      <c r="X126" s="17">
        <f t="shared" si="3"/>
        <v>0</v>
      </c>
      <c r="Y126" s="90" t="str">
        <f t="shared" si="4"/>
        <v>I2K18205153</v>
      </c>
      <c r="Z126" s="88">
        <v>92</v>
      </c>
      <c r="AA126" s="88">
        <v>87</v>
      </c>
      <c r="AB126" s="88">
        <v>100</v>
      </c>
      <c r="AC126" s="88"/>
      <c r="AD126" s="86">
        <v>100</v>
      </c>
      <c r="AE126" s="85"/>
      <c r="AF126" s="88">
        <v>23</v>
      </c>
      <c r="AG126" s="88">
        <v>23</v>
      </c>
      <c r="AH126" s="88"/>
      <c r="AI126" s="88"/>
      <c r="AJ126" s="86">
        <v>46</v>
      </c>
      <c r="AK126" s="17">
        <v>46</v>
      </c>
      <c r="AL126" s="17">
        <v>23</v>
      </c>
      <c r="AM126" s="17">
        <v>21</v>
      </c>
      <c r="AN126" s="17">
        <v>46</v>
      </c>
      <c r="AO126" s="17">
        <v>96</v>
      </c>
      <c r="AP126" s="17">
        <v>10</v>
      </c>
      <c r="AQ126" s="17">
        <v>44</v>
      </c>
      <c r="AR126" s="24"/>
      <c r="AS126" s="24">
        <v>9.5399999999999991</v>
      </c>
      <c r="AT126" s="24">
        <v>9.39</v>
      </c>
      <c r="AU126" s="24">
        <v>1349</v>
      </c>
      <c r="AV126" s="24">
        <v>140</v>
      </c>
      <c r="AW126" s="24">
        <v>9.64</v>
      </c>
      <c r="AX126" s="25" t="s">
        <v>77</v>
      </c>
      <c r="AY126" s="26" t="str">
        <f t="shared" si="13"/>
        <v>PASS</v>
      </c>
      <c r="AZ126" s="26" t="str">
        <f t="shared" si="14"/>
        <v>PASS</v>
      </c>
      <c r="BA126" s="27" t="str">
        <f t="shared" si="15"/>
        <v>PASS</v>
      </c>
      <c r="BB126" s="27" t="str">
        <f t="shared" si="16"/>
        <v>PASS</v>
      </c>
      <c r="BC126" s="8" t="str">
        <f t="shared" si="17"/>
        <v>PASS</v>
      </c>
      <c r="BD126" s="8" t="str">
        <f t="shared" si="18"/>
        <v>PASS</v>
      </c>
      <c r="BE126" s="28" t="str">
        <f t="shared" si="19"/>
        <v>YES</v>
      </c>
      <c r="BF126" s="29" t="str">
        <f t="shared" si="20"/>
        <v>DIST</v>
      </c>
      <c r="BG126"/>
    </row>
    <row r="127" spans="1:59">
      <c r="A127" s="17">
        <v>124</v>
      </c>
      <c r="B127" s="17">
        <v>43158</v>
      </c>
      <c r="C127" s="17" t="s">
        <v>434</v>
      </c>
      <c r="D127" s="18" t="s">
        <v>435</v>
      </c>
      <c r="E127" s="17"/>
      <c r="F127" s="19" t="s">
        <v>870</v>
      </c>
      <c r="G127" s="17">
        <v>100</v>
      </c>
      <c r="H127" s="17">
        <v>87</v>
      </c>
      <c r="I127" s="17">
        <v>93</v>
      </c>
      <c r="J127" s="17">
        <v>97</v>
      </c>
      <c r="K127" s="17">
        <v>100</v>
      </c>
      <c r="L127" s="20"/>
      <c r="M127" s="17">
        <v>45</v>
      </c>
      <c r="N127" s="17">
        <v>44</v>
      </c>
      <c r="O127" s="17">
        <v>43</v>
      </c>
      <c r="P127" s="17">
        <v>38</v>
      </c>
      <c r="Q127" s="17">
        <v>44</v>
      </c>
      <c r="R127" s="17">
        <v>9.9499999999999993</v>
      </c>
      <c r="S127" s="17">
        <v>22</v>
      </c>
      <c r="T127" s="21"/>
      <c r="U127" s="17">
        <f t="shared" si="0"/>
        <v>43158</v>
      </c>
      <c r="V127" s="17" t="str">
        <f t="shared" si="1"/>
        <v>B150058626</v>
      </c>
      <c r="W127" s="22" t="str">
        <f t="shared" si="2"/>
        <v>MAHAJAN RUTUJA DHANANJAY</v>
      </c>
      <c r="X127" s="17">
        <f t="shared" si="3"/>
        <v>0</v>
      </c>
      <c r="Y127" s="90" t="str">
        <f t="shared" si="4"/>
        <v>I2K17102394</v>
      </c>
      <c r="Z127" s="88">
        <v>97</v>
      </c>
      <c r="AA127" s="88">
        <v>92</v>
      </c>
      <c r="AB127" s="89"/>
      <c r="AC127" s="88">
        <v>100</v>
      </c>
      <c r="AD127" s="86">
        <v>100</v>
      </c>
      <c r="AE127" s="85"/>
      <c r="AF127" s="89"/>
      <c r="AG127" s="89"/>
      <c r="AH127" s="88">
        <v>24</v>
      </c>
      <c r="AI127" s="88">
        <v>24</v>
      </c>
      <c r="AJ127" s="86">
        <v>45</v>
      </c>
      <c r="AK127" s="17">
        <v>43</v>
      </c>
      <c r="AL127" s="17">
        <v>22</v>
      </c>
      <c r="AM127" s="17">
        <v>22</v>
      </c>
      <c r="AN127" s="17">
        <v>46</v>
      </c>
      <c r="AO127" s="17">
        <v>96</v>
      </c>
      <c r="AP127" s="17">
        <v>9.98</v>
      </c>
      <c r="AQ127" s="17">
        <v>44</v>
      </c>
      <c r="AR127" s="24">
        <v>9.5399999999999991</v>
      </c>
      <c r="AS127" s="24">
        <v>9.26</v>
      </c>
      <c r="AT127" s="24">
        <v>9.3000000000000007</v>
      </c>
      <c r="AU127" s="24">
        <v>1807</v>
      </c>
      <c r="AV127" s="24">
        <v>190</v>
      </c>
      <c r="AW127" s="24">
        <v>9.51</v>
      </c>
      <c r="AX127" s="25" t="s">
        <v>77</v>
      </c>
      <c r="AY127" s="26" t="str">
        <f t="shared" si="13"/>
        <v>PASS</v>
      </c>
      <c r="AZ127" s="26" t="str">
        <f t="shared" si="14"/>
        <v>PASS</v>
      </c>
      <c r="BA127" s="27" t="str">
        <f t="shared" si="15"/>
        <v>PASS</v>
      </c>
      <c r="BB127" s="27" t="str">
        <f t="shared" si="16"/>
        <v>PASS</v>
      </c>
      <c r="BC127" s="8" t="str">
        <f t="shared" si="17"/>
        <v>PASS</v>
      </c>
      <c r="BD127" s="8" t="str">
        <f t="shared" si="18"/>
        <v>PASS</v>
      </c>
      <c r="BE127" s="28" t="str">
        <f t="shared" si="19"/>
        <v>YES</v>
      </c>
      <c r="BF127" s="29" t="str">
        <f t="shared" si="20"/>
        <v>DIST</v>
      </c>
      <c r="BG127"/>
    </row>
    <row r="128" spans="1:59">
      <c r="A128" s="17">
        <v>125</v>
      </c>
      <c r="B128" s="17">
        <v>43231</v>
      </c>
      <c r="C128" s="17" t="s">
        <v>436</v>
      </c>
      <c r="D128" s="18" t="s">
        <v>437</v>
      </c>
      <c r="E128" s="17"/>
      <c r="F128" s="19" t="s">
        <v>871</v>
      </c>
      <c r="G128" s="17">
        <v>85</v>
      </c>
      <c r="H128" s="17">
        <v>93</v>
      </c>
      <c r="I128" s="17">
        <v>82</v>
      </c>
      <c r="J128" s="17">
        <v>95</v>
      </c>
      <c r="K128" s="17">
        <v>100</v>
      </c>
      <c r="L128" s="20"/>
      <c r="M128" s="17">
        <v>45</v>
      </c>
      <c r="N128" s="17">
        <v>43</v>
      </c>
      <c r="O128" s="17">
        <v>43</v>
      </c>
      <c r="P128" s="17">
        <v>35</v>
      </c>
      <c r="Q128" s="17">
        <v>39</v>
      </c>
      <c r="R128" s="17">
        <v>9.86</v>
      </c>
      <c r="S128" s="17">
        <v>22</v>
      </c>
      <c r="T128" s="21"/>
      <c r="U128" s="17">
        <f t="shared" si="0"/>
        <v>43231</v>
      </c>
      <c r="V128" s="17" t="str">
        <f t="shared" si="1"/>
        <v>B150058627</v>
      </c>
      <c r="W128" s="22" t="str">
        <f t="shared" si="2"/>
        <v>MAKODE HRUSHIKESH GOPAL</v>
      </c>
      <c r="X128" s="17">
        <f t="shared" si="3"/>
        <v>0</v>
      </c>
      <c r="Y128" s="90" t="str">
        <f t="shared" si="4"/>
        <v>I2K17102233</v>
      </c>
      <c r="Z128" s="88">
        <v>91</v>
      </c>
      <c r="AA128" s="88">
        <v>99</v>
      </c>
      <c r="AB128" s="88">
        <v>100</v>
      </c>
      <c r="AC128" s="88"/>
      <c r="AD128" s="86">
        <v>100</v>
      </c>
      <c r="AE128" s="85"/>
      <c r="AF128" s="88">
        <v>23</v>
      </c>
      <c r="AG128" s="88">
        <v>23</v>
      </c>
      <c r="AH128" s="88"/>
      <c r="AI128" s="88"/>
      <c r="AJ128" s="86">
        <v>42</v>
      </c>
      <c r="AK128" s="17">
        <v>42</v>
      </c>
      <c r="AL128" s="17">
        <v>22</v>
      </c>
      <c r="AM128" s="17">
        <v>22</v>
      </c>
      <c r="AN128" s="17">
        <v>40</v>
      </c>
      <c r="AO128" s="17">
        <v>86</v>
      </c>
      <c r="AP128" s="17">
        <v>9.93</v>
      </c>
      <c r="AQ128" s="17">
        <v>44</v>
      </c>
      <c r="AR128" s="24">
        <v>8.92</v>
      </c>
      <c r="AS128" s="24">
        <v>9.08</v>
      </c>
      <c r="AT128" s="24">
        <v>9.09</v>
      </c>
      <c r="AU128" s="24">
        <v>1755</v>
      </c>
      <c r="AV128" s="24">
        <v>190</v>
      </c>
      <c r="AW128" s="24">
        <v>9.24</v>
      </c>
      <c r="AX128" s="25" t="s">
        <v>77</v>
      </c>
      <c r="AY128" s="26" t="str">
        <f t="shared" si="13"/>
        <v>PASS</v>
      </c>
      <c r="AZ128" s="26" t="str">
        <f t="shared" si="14"/>
        <v>PASS</v>
      </c>
      <c r="BA128" s="27" t="str">
        <f t="shared" si="15"/>
        <v>PASS</v>
      </c>
      <c r="BB128" s="27" t="str">
        <f t="shared" si="16"/>
        <v>PASS</v>
      </c>
      <c r="BC128" s="8" t="str">
        <f t="shared" si="17"/>
        <v>PASS</v>
      </c>
      <c r="BD128" s="8" t="str">
        <f t="shared" si="18"/>
        <v>PASS</v>
      </c>
      <c r="BE128" s="28" t="str">
        <f t="shared" si="19"/>
        <v>YES</v>
      </c>
      <c r="BF128" s="29" t="str">
        <f t="shared" si="20"/>
        <v>DIST</v>
      </c>
      <c r="BG128"/>
    </row>
    <row r="129" spans="1:59">
      <c r="A129" s="17">
        <v>126</v>
      </c>
      <c r="B129" s="17">
        <v>43135</v>
      </c>
      <c r="C129" s="17" t="s">
        <v>438</v>
      </c>
      <c r="D129" s="18" t="s">
        <v>439</v>
      </c>
      <c r="E129" s="17"/>
      <c r="F129" s="19" t="s">
        <v>872</v>
      </c>
      <c r="G129" s="17">
        <v>90</v>
      </c>
      <c r="H129" s="17">
        <v>89</v>
      </c>
      <c r="I129" s="17">
        <v>86</v>
      </c>
      <c r="J129" s="17">
        <v>87</v>
      </c>
      <c r="K129" s="17">
        <v>100</v>
      </c>
      <c r="L129" s="20"/>
      <c r="M129" s="17">
        <v>47</v>
      </c>
      <c r="N129" s="17">
        <v>46</v>
      </c>
      <c r="O129" s="17">
        <v>40</v>
      </c>
      <c r="P129" s="17">
        <v>38</v>
      </c>
      <c r="Q129" s="17">
        <v>39</v>
      </c>
      <c r="R129" s="17">
        <v>9.86</v>
      </c>
      <c r="S129" s="17">
        <v>22</v>
      </c>
      <c r="T129" s="21"/>
      <c r="U129" s="17">
        <f t="shared" si="0"/>
        <v>43135</v>
      </c>
      <c r="V129" s="17" t="str">
        <f t="shared" si="1"/>
        <v>B150058628</v>
      </c>
      <c r="W129" s="22" t="str">
        <f t="shared" si="2"/>
        <v>MAMDYAL VISHAKHA PURUSHOTTAM</v>
      </c>
      <c r="X129" s="17">
        <f t="shared" si="3"/>
        <v>0</v>
      </c>
      <c r="Y129" s="90" t="str">
        <f t="shared" si="4"/>
        <v>I2K17102236</v>
      </c>
      <c r="Z129" s="88">
        <v>77</v>
      </c>
      <c r="AA129" s="88">
        <v>89</v>
      </c>
      <c r="AB129" s="88">
        <v>100</v>
      </c>
      <c r="AC129" s="88"/>
      <c r="AD129" s="86">
        <v>100</v>
      </c>
      <c r="AE129" s="85"/>
      <c r="AF129" s="88">
        <v>22</v>
      </c>
      <c r="AG129" s="88">
        <v>22</v>
      </c>
      <c r="AH129" s="88"/>
      <c r="AI129" s="88"/>
      <c r="AJ129" s="86">
        <v>41</v>
      </c>
      <c r="AK129" s="17">
        <v>42</v>
      </c>
      <c r="AL129" s="17">
        <v>21</v>
      </c>
      <c r="AM129" s="17">
        <v>20</v>
      </c>
      <c r="AN129" s="17">
        <v>44</v>
      </c>
      <c r="AO129" s="17">
        <v>94</v>
      </c>
      <c r="AP129" s="17">
        <v>9.86</v>
      </c>
      <c r="AQ129" s="17">
        <v>44</v>
      </c>
      <c r="AR129" s="24">
        <v>8.64</v>
      </c>
      <c r="AS129" s="24">
        <v>7.56</v>
      </c>
      <c r="AT129" s="24">
        <v>8.39</v>
      </c>
      <c r="AU129" s="24">
        <v>1630</v>
      </c>
      <c r="AV129" s="24">
        <v>190</v>
      </c>
      <c r="AW129" s="24">
        <v>8.58</v>
      </c>
      <c r="AX129" s="25" t="s">
        <v>77</v>
      </c>
      <c r="AY129" s="26" t="str">
        <f t="shared" si="13"/>
        <v>PASS</v>
      </c>
      <c r="AZ129" s="26" t="str">
        <f t="shared" si="14"/>
        <v>PASS</v>
      </c>
      <c r="BA129" s="27" t="str">
        <f t="shared" si="15"/>
        <v>PASS</v>
      </c>
      <c r="BB129" s="27" t="str">
        <f t="shared" si="16"/>
        <v>PASS</v>
      </c>
      <c r="BC129" s="8" t="str">
        <f t="shared" si="17"/>
        <v>PASS</v>
      </c>
      <c r="BD129" s="8" t="str">
        <f t="shared" si="18"/>
        <v>PASS</v>
      </c>
      <c r="BE129" s="28" t="str">
        <f t="shared" si="19"/>
        <v>YES</v>
      </c>
      <c r="BF129" s="29" t="str">
        <f t="shared" si="20"/>
        <v>DIST</v>
      </c>
      <c r="BG129"/>
    </row>
    <row r="130" spans="1:59">
      <c r="A130" s="17">
        <v>127</v>
      </c>
      <c r="B130" s="17">
        <v>43350</v>
      </c>
      <c r="C130" s="17" t="s">
        <v>440</v>
      </c>
      <c r="D130" s="18" t="s">
        <v>441</v>
      </c>
      <c r="E130" s="17"/>
      <c r="F130" s="19" t="s">
        <v>873</v>
      </c>
      <c r="G130" s="17">
        <v>97</v>
      </c>
      <c r="H130" s="17">
        <v>94</v>
      </c>
      <c r="I130" s="17">
        <v>92</v>
      </c>
      <c r="J130" s="17">
        <v>97</v>
      </c>
      <c r="K130" s="17">
        <v>100</v>
      </c>
      <c r="L130" s="20"/>
      <c r="M130" s="17">
        <v>47</v>
      </c>
      <c r="N130" s="17">
        <v>45</v>
      </c>
      <c r="O130" s="17">
        <v>44</v>
      </c>
      <c r="P130" s="17">
        <v>39</v>
      </c>
      <c r="Q130" s="17">
        <v>46</v>
      </c>
      <c r="R130" s="17">
        <v>9.9499999999999993</v>
      </c>
      <c r="S130" s="17">
        <v>22</v>
      </c>
      <c r="T130" s="21"/>
      <c r="U130" s="17">
        <f t="shared" si="0"/>
        <v>43350</v>
      </c>
      <c r="V130" s="17" t="str">
        <f t="shared" si="1"/>
        <v>B150058629</v>
      </c>
      <c r="W130" s="22" t="str">
        <f t="shared" si="2"/>
        <v>MANDHANE MEET NITIN</v>
      </c>
      <c r="X130" s="17">
        <f t="shared" si="3"/>
        <v>0</v>
      </c>
      <c r="Y130" s="90" t="str">
        <f t="shared" si="4"/>
        <v>I2K17102305</v>
      </c>
      <c r="Z130" s="88">
        <v>98</v>
      </c>
      <c r="AA130" s="88">
        <v>98</v>
      </c>
      <c r="AB130" s="88">
        <v>100</v>
      </c>
      <c r="AC130" s="88"/>
      <c r="AD130" s="86">
        <v>100</v>
      </c>
      <c r="AE130" s="85"/>
      <c r="AF130" s="88">
        <v>21</v>
      </c>
      <c r="AG130" s="88">
        <v>21</v>
      </c>
      <c r="AH130" s="88"/>
      <c r="AI130" s="88"/>
      <c r="AJ130" s="86">
        <v>44</v>
      </c>
      <c r="AK130" s="17">
        <v>45</v>
      </c>
      <c r="AL130" s="17">
        <v>23</v>
      </c>
      <c r="AM130" s="17">
        <v>22</v>
      </c>
      <c r="AN130" s="17">
        <v>46</v>
      </c>
      <c r="AO130" s="17">
        <v>95</v>
      </c>
      <c r="AP130" s="17">
        <v>9.98</v>
      </c>
      <c r="AQ130" s="17">
        <v>44</v>
      </c>
      <c r="AR130" s="24">
        <v>9.56</v>
      </c>
      <c r="AS130" s="24">
        <v>8.94</v>
      </c>
      <c r="AT130" s="24">
        <v>8.9600000000000009</v>
      </c>
      <c r="AU130" s="24">
        <v>1776</v>
      </c>
      <c r="AV130" s="24">
        <v>190</v>
      </c>
      <c r="AW130" s="24">
        <v>9.35</v>
      </c>
      <c r="AX130" s="25" t="s">
        <v>77</v>
      </c>
      <c r="AY130" s="26" t="str">
        <f t="shared" si="13"/>
        <v>PASS</v>
      </c>
      <c r="AZ130" s="26" t="str">
        <f t="shared" si="14"/>
        <v>PASS</v>
      </c>
      <c r="BA130" s="27" t="str">
        <f t="shared" si="15"/>
        <v>PASS</v>
      </c>
      <c r="BB130" s="27" t="str">
        <f t="shared" si="16"/>
        <v>PASS</v>
      </c>
      <c r="BC130" s="8" t="str">
        <f t="shared" si="17"/>
        <v>PASS</v>
      </c>
      <c r="BD130" s="8" t="str">
        <f t="shared" si="18"/>
        <v>PASS</v>
      </c>
      <c r="BE130" s="28" t="str">
        <f t="shared" si="19"/>
        <v>YES</v>
      </c>
      <c r="BF130" s="29" t="str">
        <f t="shared" si="20"/>
        <v>DIST</v>
      </c>
      <c r="BG130"/>
    </row>
    <row r="131" spans="1:59">
      <c r="A131" s="17">
        <v>128</v>
      </c>
      <c r="B131" s="17">
        <v>43136</v>
      </c>
      <c r="C131" s="17" t="s">
        <v>442</v>
      </c>
      <c r="D131" s="18" t="s">
        <v>443</v>
      </c>
      <c r="E131" s="17"/>
      <c r="F131" s="19" t="s">
        <v>874</v>
      </c>
      <c r="G131" s="17">
        <v>76</v>
      </c>
      <c r="H131" s="17">
        <v>85</v>
      </c>
      <c r="I131" s="17">
        <v>89</v>
      </c>
      <c r="J131" s="17">
        <v>96</v>
      </c>
      <c r="K131" s="17">
        <v>91</v>
      </c>
      <c r="L131" s="20"/>
      <c r="M131" s="17">
        <v>44</v>
      </c>
      <c r="N131" s="17">
        <v>42</v>
      </c>
      <c r="O131" s="17">
        <v>35</v>
      </c>
      <c r="P131" s="17">
        <v>41</v>
      </c>
      <c r="Q131" s="17">
        <v>46</v>
      </c>
      <c r="R131" s="17">
        <v>9.82</v>
      </c>
      <c r="S131" s="17">
        <v>22</v>
      </c>
      <c r="T131" s="21"/>
      <c r="U131" s="17">
        <f t="shared" si="0"/>
        <v>43136</v>
      </c>
      <c r="V131" s="17" t="str">
        <f t="shared" si="1"/>
        <v>B150058630</v>
      </c>
      <c r="W131" s="22" t="str">
        <f t="shared" si="2"/>
        <v>MANE VEDANT SURYAKANT</v>
      </c>
      <c r="X131" s="17">
        <f t="shared" si="3"/>
        <v>0</v>
      </c>
      <c r="Y131" s="90" t="str">
        <f t="shared" si="4"/>
        <v>I2K17102398</v>
      </c>
      <c r="Z131" s="88">
        <v>73</v>
      </c>
      <c r="AA131" s="88">
        <v>84</v>
      </c>
      <c r="AB131" s="88">
        <v>100</v>
      </c>
      <c r="AC131" s="88"/>
      <c r="AD131" s="86">
        <v>98</v>
      </c>
      <c r="AE131" s="85"/>
      <c r="AF131" s="88">
        <v>19</v>
      </c>
      <c r="AG131" s="88">
        <v>19</v>
      </c>
      <c r="AH131" s="88"/>
      <c r="AI131" s="88"/>
      <c r="AJ131" s="86">
        <v>46</v>
      </c>
      <c r="AK131" s="17">
        <v>45</v>
      </c>
      <c r="AL131" s="17">
        <v>22</v>
      </c>
      <c r="AM131" s="17">
        <v>23</v>
      </c>
      <c r="AN131" s="17">
        <v>48</v>
      </c>
      <c r="AO131" s="17">
        <v>97</v>
      </c>
      <c r="AP131" s="17">
        <v>9.82</v>
      </c>
      <c r="AQ131" s="17">
        <v>44</v>
      </c>
      <c r="AR131" s="24">
        <v>7.14</v>
      </c>
      <c r="AS131" s="24">
        <v>6.46</v>
      </c>
      <c r="AT131" s="24">
        <v>7.76</v>
      </c>
      <c r="AU131" s="24">
        <v>1469</v>
      </c>
      <c r="AV131" s="24">
        <v>190</v>
      </c>
      <c r="AW131" s="24">
        <v>7.73</v>
      </c>
      <c r="AX131" s="25" t="s">
        <v>132</v>
      </c>
      <c r="AY131" s="26" t="str">
        <f t="shared" si="13"/>
        <v>PASS</v>
      </c>
      <c r="AZ131" s="26" t="str">
        <f t="shared" si="14"/>
        <v>PASS</v>
      </c>
      <c r="BA131" s="27" t="str">
        <f t="shared" si="15"/>
        <v>PASS</v>
      </c>
      <c r="BB131" s="27" t="str">
        <f t="shared" si="16"/>
        <v>PASS</v>
      </c>
      <c r="BC131" s="8" t="str">
        <f t="shared" si="17"/>
        <v>PASS</v>
      </c>
      <c r="BD131" s="8" t="str">
        <f t="shared" si="18"/>
        <v>PASS</v>
      </c>
      <c r="BE131" s="28" t="str">
        <f t="shared" si="19"/>
        <v>YES</v>
      </c>
      <c r="BF131" s="29" t="str">
        <f t="shared" si="20"/>
        <v>FIRST</v>
      </c>
      <c r="BG131"/>
    </row>
    <row r="132" spans="1:59">
      <c r="A132" s="17">
        <v>129</v>
      </c>
      <c r="B132" s="17">
        <v>43233</v>
      </c>
      <c r="C132" s="17" t="s">
        <v>444</v>
      </c>
      <c r="D132" s="18" t="s">
        <v>445</v>
      </c>
      <c r="E132" s="17"/>
      <c r="F132" s="19" t="s">
        <v>875</v>
      </c>
      <c r="G132" s="17">
        <v>99</v>
      </c>
      <c r="H132" s="17">
        <v>93</v>
      </c>
      <c r="I132" s="17">
        <v>87</v>
      </c>
      <c r="J132" s="17">
        <v>97</v>
      </c>
      <c r="K132" s="17">
        <v>97</v>
      </c>
      <c r="L132" s="20"/>
      <c r="M132" s="17">
        <v>47</v>
      </c>
      <c r="N132" s="17">
        <v>46</v>
      </c>
      <c r="O132" s="17">
        <v>47</v>
      </c>
      <c r="P132" s="17">
        <v>42</v>
      </c>
      <c r="Q132" s="17">
        <v>46</v>
      </c>
      <c r="R132" s="17">
        <v>10</v>
      </c>
      <c r="S132" s="17">
        <v>22</v>
      </c>
      <c r="T132" s="21"/>
      <c r="U132" s="17">
        <f t="shared" si="0"/>
        <v>43233</v>
      </c>
      <c r="V132" s="17" t="str">
        <f t="shared" si="1"/>
        <v>B150058631</v>
      </c>
      <c r="W132" s="22" t="str">
        <f t="shared" si="2"/>
        <v>MANVI PANDYA</v>
      </c>
      <c r="X132" s="17">
        <f t="shared" si="3"/>
        <v>0</v>
      </c>
      <c r="Y132" s="90" t="str">
        <f t="shared" si="4"/>
        <v>I2K17102310</v>
      </c>
      <c r="Z132" s="88">
        <v>100</v>
      </c>
      <c r="AA132" s="88">
        <v>100</v>
      </c>
      <c r="AB132" s="88">
        <v>100</v>
      </c>
      <c r="AC132" s="88"/>
      <c r="AD132" s="86">
        <v>100</v>
      </c>
      <c r="AE132" s="85"/>
      <c r="AF132" s="88">
        <v>23</v>
      </c>
      <c r="AG132" s="88">
        <v>23</v>
      </c>
      <c r="AH132" s="88"/>
      <c r="AI132" s="88"/>
      <c r="AJ132" s="86">
        <v>42</v>
      </c>
      <c r="AK132" s="17">
        <v>43</v>
      </c>
      <c r="AL132" s="17">
        <v>23</v>
      </c>
      <c r="AM132" s="17">
        <v>21</v>
      </c>
      <c r="AN132" s="17">
        <v>46</v>
      </c>
      <c r="AO132" s="17">
        <v>96</v>
      </c>
      <c r="AP132" s="17">
        <v>10</v>
      </c>
      <c r="AQ132" s="17">
        <v>44</v>
      </c>
      <c r="AR132" s="24">
        <v>9.1199999999999992</v>
      </c>
      <c r="AS132" s="24">
        <v>9.56</v>
      </c>
      <c r="AT132" s="24">
        <v>9.1999999999999993</v>
      </c>
      <c r="AU132" s="24">
        <v>1797</v>
      </c>
      <c r="AV132" s="24">
        <v>190</v>
      </c>
      <c r="AW132" s="24">
        <v>9.4600000000000009</v>
      </c>
      <c r="AX132" s="25" t="s">
        <v>77</v>
      </c>
      <c r="AY132" s="26" t="str">
        <f t="shared" si="13"/>
        <v>PASS</v>
      </c>
      <c r="AZ132" s="26" t="str">
        <f t="shared" si="14"/>
        <v>PASS</v>
      </c>
      <c r="BA132" s="27" t="str">
        <f t="shared" si="15"/>
        <v>PASS</v>
      </c>
      <c r="BB132" s="27" t="str">
        <f t="shared" si="16"/>
        <v>PASS</v>
      </c>
      <c r="BC132" s="8" t="str">
        <f t="shared" si="17"/>
        <v>PASS</v>
      </c>
      <c r="BD132" s="8" t="str">
        <f t="shared" si="18"/>
        <v>PASS</v>
      </c>
      <c r="BE132" s="28" t="str">
        <f t="shared" si="19"/>
        <v>YES</v>
      </c>
      <c r="BF132" s="29" t="str">
        <f t="shared" si="20"/>
        <v>DIST</v>
      </c>
      <c r="BG132"/>
    </row>
    <row r="133" spans="1:59">
      <c r="A133" s="17">
        <v>130</v>
      </c>
      <c r="B133" s="17">
        <v>43351</v>
      </c>
      <c r="C133" s="17" t="s">
        <v>446</v>
      </c>
      <c r="D133" s="18" t="s">
        <v>447</v>
      </c>
      <c r="E133" s="17"/>
      <c r="F133" s="19" t="s">
        <v>876</v>
      </c>
      <c r="G133" s="17">
        <v>93</v>
      </c>
      <c r="H133" s="17">
        <v>90</v>
      </c>
      <c r="I133" s="17">
        <v>88</v>
      </c>
      <c r="J133" s="17">
        <v>96</v>
      </c>
      <c r="K133" s="17">
        <v>97</v>
      </c>
      <c r="L133" s="20"/>
      <c r="M133" s="17">
        <v>45</v>
      </c>
      <c r="N133" s="17">
        <v>44</v>
      </c>
      <c r="O133" s="17">
        <v>46</v>
      </c>
      <c r="P133" s="17">
        <v>38</v>
      </c>
      <c r="Q133" s="17">
        <v>44</v>
      </c>
      <c r="R133" s="17">
        <v>9.9499999999999993</v>
      </c>
      <c r="S133" s="17">
        <v>22</v>
      </c>
      <c r="T133" s="21"/>
      <c r="U133" s="17">
        <f t="shared" si="0"/>
        <v>43351</v>
      </c>
      <c r="V133" s="17" t="str">
        <f t="shared" si="1"/>
        <v>B150058632</v>
      </c>
      <c r="W133" s="22" t="str">
        <f t="shared" si="2"/>
        <v>MATEY SAGARIKA DILIP</v>
      </c>
      <c r="X133" s="17">
        <f t="shared" si="3"/>
        <v>0</v>
      </c>
      <c r="Y133" s="90" t="str">
        <f t="shared" si="4"/>
        <v>I2K18205126</v>
      </c>
      <c r="Z133" s="88">
        <v>89</v>
      </c>
      <c r="AA133" s="88">
        <v>98</v>
      </c>
      <c r="AB133" s="88">
        <v>100</v>
      </c>
      <c r="AC133" s="88"/>
      <c r="AD133" s="86">
        <v>100</v>
      </c>
      <c r="AE133" s="85"/>
      <c r="AF133" s="88">
        <v>23</v>
      </c>
      <c r="AG133" s="88">
        <v>23</v>
      </c>
      <c r="AH133" s="88"/>
      <c r="AI133" s="88"/>
      <c r="AJ133" s="86">
        <v>45</v>
      </c>
      <c r="AK133" s="17">
        <v>44</v>
      </c>
      <c r="AL133" s="17">
        <v>22</v>
      </c>
      <c r="AM133" s="17">
        <v>21</v>
      </c>
      <c r="AN133" s="17">
        <v>46</v>
      </c>
      <c r="AO133" s="17">
        <v>94</v>
      </c>
      <c r="AP133" s="17">
        <v>9.98</v>
      </c>
      <c r="AQ133" s="17">
        <v>44</v>
      </c>
      <c r="AR133" s="24"/>
      <c r="AS133" s="24">
        <v>8.24</v>
      </c>
      <c r="AT133" s="24">
        <v>9.07</v>
      </c>
      <c r="AU133" s="24">
        <v>1268</v>
      </c>
      <c r="AV133" s="24">
        <v>140</v>
      </c>
      <c r="AW133" s="24">
        <v>9.06</v>
      </c>
      <c r="AX133" s="25" t="s">
        <v>77</v>
      </c>
      <c r="AY133" s="26" t="str">
        <f t="shared" ref="AY133:AY196" si="21">IF(COUNTIF(G133:K133,"FF"),"FAIL",IF(COUNTIF(G133:K133,"AB"),"FAIL","PASS"))</f>
        <v>PASS</v>
      </c>
      <c r="AZ133" s="26" t="str">
        <f t="shared" ref="AZ133:AZ196" si="22">IF(COUNTIF(Z133:AD133,"FF"),"FAIL",IF(COUNTIF(Z133:AD133,"AB"),"FAIL","PASS"))</f>
        <v>PASS</v>
      </c>
      <c r="BA133" s="27" t="str">
        <f t="shared" ref="BA133:BA196" si="23">IF(COUNTIF(M133:Q133,"FF"),"FAIL",IF(COUNTIF(M133:Q133,"AB"),"FAIL","PASS"))</f>
        <v>PASS</v>
      </c>
      <c r="BB133" s="27" t="str">
        <f t="shared" ref="BB133:BB196" si="24">IF(COUNTIF(AF133:AO133,"FF"),"FAIL",IF(COUNTIF(AF133:AO133,"AB"),"FAIL","PASS"))</f>
        <v>PASS</v>
      </c>
      <c r="BC133" s="8" t="str">
        <f t="shared" ref="BC133:BC196" si="25">IF(AND(AY133="PASS",AZ133="PASS"),"PASS","FAIL")</f>
        <v>PASS</v>
      </c>
      <c r="BD133" s="8" t="str">
        <f t="shared" ref="BD133:BD196" si="26">IF(AND(BA133="PASS",BB133="PASS"),"PASS","FAIL")</f>
        <v>PASS</v>
      </c>
      <c r="BE133" s="28" t="str">
        <f t="shared" ref="BE133:BE196" si="27">IF(BF133="ATKT","NO",IF(BF133="FAIL","NO","YES"))</f>
        <v>YES</v>
      </c>
      <c r="BF133" s="29" t="str">
        <f t="shared" ref="BF133:BF196" si="28">IF(AQ133=44,IF(AW133&gt;=7.75,"DIST",IF(AW133&gt;=6.75,"FIRST",IF(AW133&gt;=6.25,"HSC",IF(AW133&gt;=5.5,"SC","FAIL")))),IF(AW133&gt;=23,"ATKT","FAIL"))</f>
        <v>DIST</v>
      </c>
      <c r="BG133"/>
    </row>
    <row r="134" spans="1:59">
      <c r="A134" s="17">
        <v>131</v>
      </c>
      <c r="B134" s="17">
        <v>43352</v>
      </c>
      <c r="C134" s="17" t="s">
        <v>448</v>
      </c>
      <c r="D134" s="18" t="s">
        <v>449</v>
      </c>
      <c r="E134" s="17"/>
      <c r="F134" s="19" t="s">
        <v>877</v>
      </c>
      <c r="G134" s="17">
        <v>86</v>
      </c>
      <c r="H134" s="17">
        <v>83</v>
      </c>
      <c r="I134" s="17">
        <v>84</v>
      </c>
      <c r="J134" s="17">
        <v>87</v>
      </c>
      <c r="K134" s="17">
        <v>99</v>
      </c>
      <c r="L134" s="20"/>
      <c r="M134" s="17">
        <v>44</v>
      </c>
      <c r="N134" s="17">
        <v>44</v>
      </c>
      <c r="O134" s="17">
        <v>42</v>
      </c>
      <c r="P134" s="17">
        <v>40</v>
      </c>
      <c r="Q134" s="17">
        <v>45</v>
      </c>
      <c r="R134" s="17">
        <v>10</v>
      </c>
      <c r="S134" s="17">
        <v>22</v>
      </c>
      <c r="T134" s="21"/>
      <c r="U134" s="17">
        <f t="shared" si="0"/>
        <v>43352</v>
      </c>
      <c r="V134" s="17" t="str">
        <f t="shared" si="1"/>
        <v>B150058633</v>
      </c>
      <c r="W134" s="22" t="str">
        <f t="shared" si="2"/>
        <v>MHETRE GAURI NARAYAN</v>
      </c>
      <c r="X134" s="17">
        <f t="shared" si="3"/>
        <v>0</v>
      </c>
      <c r="Y134" s="90" t="str">
        <f t="shared" si="4"/>
        <v>I2K17102188</v>
      </c>
      <c r="Z134" s="88">
        <v>85</v>
      </c>
      <c r="AA134" s="88">
        <v>90</v>
      </c>
      <c r="AB134" s="88">
        <v>100</v>
      </c>
      <c r="AC134" s="88"/>
      <c r="AD134" s="86">
        <v>100</v>
      </c>
      <c r="AE134" s="85"/>
      <c r="AF134" s="88">
        <v>22</v>
      </c>
      <c r="AG134" s="88">
        <v>21</v>
      </c>
      <c r="AH134" s="88"/>
      <c r="AI134" s="88"/>
      <c r="AJ134" s="86">
        <v>43</v>
      </c>
      <c r="AK134" s="17">
        <v>41</v>
      </c>
      <c r="AL134" s="17">
        <v>22</v>
      </c>
      <c r="AM134" s="17">
        <v>22</v>
      </c>
      <c r="AN134" s="17">
        <v>47</v>
      </c>
      <c r="AO134" s="17">
        <v>96</v>
      </c>
      <c r="AP134" s="17">
        <v>10</v>
      </c>
      <c r="AQ134" s="17">
        <v>44</v>
      </c>
      <c r="AR134" s="24">
        <v>8.98</v>
      </c>
      <c r="AS134" s="24">
        <v>8.4</v>
      </c>
      <c r="AT134" s="24">
        <v>8.8000000000000007</v>
      </c>
      <c r="AU134" s="24">
        <v>1714</v>
      </c>
      <c r="AV134" s="24">
        <v>190</v>
      </c>
      <c r="AW134" s="24">
        <v>9.02</v>
      </c>
      <c r="AX134" s="25" t="s">
        <v>77</v>
      </c>
      <c r="AY134" s="26" t="str">
        <f t="shared" si="21"/>
        <v>PASS</v>
      </c>
      <c r="AZ134" s="26" t="str">
        <f t="shared" si="22"/>
        <v>PASS</v>
      </c>
      <c r="BA134" s="27" t="str">
        <f t="shared" si="23"/>
        <v>PASS</v>
      </c>
      <c r="BB134" s="27" t="str">
        <f t="shared" si="24"/>
        <v>PASS</v>
      </c>
      <c r="BC134" s="8" t="str">
        <f t="shared" si="25"/>
        <v>PASS</v>
      </c>
      <c r="BD134" s="8" t="str">
        <f t="shared" si="26"/>
        <v>PASS</v>
      </c>
      <c r="BE134" s="28" t="str">
        <f t="shared" si="27"/>
        <v>YES</v>
      </c>
      <c r="BF134" s="29" t="str">
        <f t="shared" si="28"/>
        <v>DIST</v>
      </c>
      <c r="BG134"/>
    </row>
    <row r="135" spans="1:59">
      <c r="A135" s="17">
        <v>132</v>
      </c>
      <c r="B135" s="17">
        <v>43137</v>
      </c>
      <c r="C135" s="17" t="s">
        <v>450</v>
      </c>
      <c r="D135" s="18" t="s">
        <v>451</v>
      </c>
      <c r="E135" s="17"/>
      <c r="F135" s="19" t="s">
        <v>878</v>
      </c>
      <c r="G135" s="17">
        <v>100</v>
      </c>
      <c r="H135" s="17">
        <v>100</v>
      </c>
      <c r="I135" s="17">
        <v>92</v>
      </c>
      <c r="J135" s="17">
        <v>98</v>
      </c>
      <c r="K135" s="17">
        <v>87</v>
      </c>
      <c r="L135" s="20"/>
      <c r="M135" s="17">
        <v>47</v>
      </c>
      <c r="N135" s="17">
        <v>45</v>
      </c>
      <c r="O135" s="17">
        <v>43</v>
      </c>
      <c r="P135" s="17">
        <v>41</v>
      </c>
      <c r="Q135" s="17">
        <v>42</v>
      </c>
      <c r="R135" s="17">
        <v>10</v>
      </c>
      <c r="S135" s="17">
        <v>22</v>
      </c>
      <c r="T135" s="21"/>
      <c r="U135" s="17">
        <f t="shared" si="0"/>
        <v>43137</v>
      </c>
      <c r="V135" s="17" t="str">
        <f t="shared" si="1"/>
        <v>B150058634</v>
      </c>
      <c r="W135" s="22" t="str">
        <f t="shared" si="2"/>
        <v>MIHIR PANDHARIPANDE</v>
      </c>
      <c r="X135" s="17">
        <f t="shared" si="3"/>
        <v>0</v>
      </c>
      <c r="Y135" s="90" t="str">
        <f t="shared" si="4"/>
        <v>I2K17102322</v>
      </c>
      <c r="Z135" s="88">
        <v>98</v>
      </c>
      <c r="AA135" s="88">
        <v>98</v>
      </c>
      <c r="AB135" s="88">
        <v>82</v>
      </c>
      <c r="AC135" s="88"/>
      <c r="AD135" s="86">
        <v>100</v>
      </c>
      <c r="AE135" s="85"/>
      <c r="AF135" s="88">
        <v>22</v>
      </c>
      <c r="AG135" s="88">
        <v>22</v>
      </c>
      <c r="AH135" s="88"/>
      <c r="AI135" s="88"/>
      <c r="AJ135" s="86">
        <v>45</v>
      </c>
      <c r="AK135" s="17">
        <v>46</v>
      </c>
      <c r="AL135" s="17">
        <v>22</v>
      </c>
      <c r="AM135" s="17">
        <v>21</v>
      </c>
      <c r="AN135" s="17">
        <v>46</v>
      </c>
      <c r="AO135" s="17">
        <v>95</v>
      </c>
      <c r="AP135" s="17">
        <v>10</v>
      </c>
      <c r="AQ135" s="17">
        <v>44</v>
      </c>
      <c r="AR135" s="24">
        <v>7.54</v>
      </c>
      <c r="AS135" s="24">
        <v>7.28</v>
      </c>
      <c r="AT135" s="24">
        <v>8.33</v>
      </c>
      <c r="AU135" s="24">
        <v>1564</v>
      </c>
      <c r="AV135" s="24">
        <v>190</v>
      </c>
      <c r="AW135" s="24">
        <v>8.23</v>
      </c>
      <c r="AX135" s="25" t="s">
        <v>77</v>
      </c>
      <c r="AY135" s="26" t="str">
        <f t="shared" si="21"/>
        <v>PASS</v>
      </c>
      <c r="AZ135" s="26" t="str">
        <f t="shared" si="22"/>
        <v>PASS</v>
      </c>
      <c r="BA135" s="27" t="str">
        <f t="shared" si="23"/>
        <v>PASS</v>
      </c>
      <c r="BB135" s="27" t="str">
        <f t="shared" si="24"/>
        <v>PASS</v>
      </c>
      <c r="BC135" s="8" t="str">
        <f t="shared" si="25"/>
        <v>PASS</v>
      </c>
      <c r="BD135" s="8" t="str">
        <f t="shared" si="26"/>
        <v>PASS</v>
      </c>
      <c r="BE135" s="28" t="str">
        <f t="shared" si="27"/>
        <v>YES</v>
      </c>
      <c r="BF135" s="29" t="str">
        <f t="shared" si="28"/>
        <v>DIST</v>
      </c>
      <c r="BG135"/>
    </row>
    <row r="136" spans="1:59">
      <c r="A136" s="17">
        <v>133</v>
      </c>
      <c r="B136" s="17">
        <v>43234</v>
      </c>
      <c r="C136" s="17" t="s">
        <v>452</v>
      </c>
      <c r="D136" s="18" t="s">
        <v>453</v>
      </c>
      <c r="E136" s="17"/>
      <c r="F136" s="19" t="s">
        <v>879</v>
      </c>
      <c r="G136" s="17">
        <v>83</v>
      </c>
      <c r="H136" s="17">
        <v>99</v>
      </c>
      <c r="I136" s="17">
        <v>92</v>
      </c>
      <c r="J136" s="17">
        <v>96</v>
      </c>
      <c r="K136" s="17">
        <v>100</v>
      </c>
      <c r="L136" s="20"/>
      <c r="M136" s="17">
        <v>45</v>
      </c>
      <c r="N136" s="17">
        <v>42</v>
      </c>
      <c r="O136" s="17">
        <v>40</v>
      </c>
      <c r="P136" s="17">
        <v>42</v>
      </c>
      <c r="Q136" s="17">
        <v>46</v>
      </c>
      <c r="R136" s="17">
        <v>10</v>
      </c>
      <c r="S136" s="17">
        <v>22</v>
      </c>
      <c r="T136" s="21"/>
      <c r="U136" s="17">
        <f t="shared" si="0"/>
        <v>43234</v>
      </c>
      <c r="V136" s="17" t="str">
        <f t="shared" si="1"/>
        <v>B150058635</v>
      </c>
      <c r="W136" s="22" t="str">
        <f t="shared" si="2"/>
        <v>MISHRA ARYAN DEEPAK</v>
      </c>
      <c r="X136" s="17">
        <f t="shared" si="3"/>
        <v>0</v>
      </c>
      <c r="Y136" s="90" t="str">
        <f t="shared" si="4"/>
        <v>I2K17102274</v>
      </c>
      <c r="Z136" s="88">
        <v>97</v>
      </c>
      <c r="AA136" s="88">
        <v>96</v>
      </c>
      <c r="AB136" s="88">
        <v>96</v>
      </c>
      <c r="AC136" s="88"/>
      <c r="AD136" s="86">
        <v>93</v>
      </c>
      <c r="AE136" s="85"/>
      <c r="AF136" s="88">
        <v>23</v>
      </c>
      <c r="AG136" s="88">
        <v>23</v>
      </c>
      <c r="AH136" s="88"/>
      <c r="AI136" s="88"/>
      <c r="AJ136" s="86">
        <v>42</v>
      </c>
      <c r="AK136" s="17">
        <v>41</v>
      </c>
      <c r="AL136" s="17">
        <v>21</v>
      </c>
      <c r="AM136" s="17">
        <v>21</v>
      </c>
      <c r="AN136" s="17">
        <v>41</v>
      </c>
      <c r="AO136" s="17">
        <v>82</v>
      </c>
      <c r="AP136" s="17">
        <v>9.98</v>
      </c>
      <c r="AQ136" s="17">
        <v>44</v>
      </c>
      <c r="AR136" s="24">
        <v>9.32</v>
      </c>
      <c r="AS136" s="24">
        <v>8.58</v>
      </c>
      <c r="AT136" s="24">
        <v>9.24</v>
      </c>
      <c r="AU136" s="24">
        <v>1756</v>
      </c>
      <c r="AV136" s="24">
        <v>190</v>
      </c>
      <c r="AW136" s="24">
        <v>9.26</v>
      </c>
      <c r="AX136" s="25" t="s">
        <v>77</v>
      </c>
      <c r="AY136" s="26" t="str">
        <f>IF(COUNTIF(G136:K136,"FF"),"FAIL",IF(COUNTIF(G136:K136,"AB"),"FAIL","PASS"))</f>
        <v>PASS</v>
      </c>
      <c r="AZ136" s="26" t="str">
        <f>IF(COUNTIF(Z136:AD136,"FF"),"FAIL",IF(COUNTIF(Z136:AD136,"AB"),"FAIL","PASS"))</f>
        <v>PASS</v>
      </c>
      <c r="BA136" s="27" t="str">
        <f>IF(COUNTIF(M136:Q136,"FF"),"FAIL",IF(COUNTIF(M136:Q136,"AB"),"FAIL","PASS"))</f>
        <v>PASS</v>
      </c>
      <c r="BB136" s="27" t="str">
        <f>IF(COUNTIF(AF136:AO136,"FF"),"FAIL",IF(COUNTIF(AF136:AO136,"AB"),"FAIL","PASS"))</f>
        <v>PASS</v>
      </c>
      <c r="BC136" s="8" t="str">
        <f>IF(AND(AY136="PASS",AZ136="PASS"),"PASS","FAIL")</f>
        <v>PASS</v>
      </c>
      <c r="BD136" s="8" t="str">
        <f>IF(AND(BA136="PASS",BB136="PASS"),"PASS","FAIL")</f>
        <v>PASS</v>
      </c>
      <c r="BE136" s="28" t="str">
        <f>IF(BF136="ATKT","NO",IF(BF136="FAIL","NO","YES"))</f>
        <v>YES</v>
      </c>
      <c r="BF136" s="29" t="str">
        <f>IF(AQ136=44,IF(AW136&gt;=7.75,"DIST",IF(AW136&gt;=6.75,"FIRST",IF(AW136&gt;=6.25,"HSC",IF(AW136&gt;=5.5,"SC","FAIL")))),IF(AW136&gt;=23,"ATKT","FAIL"))</f>
        <v>DIST</v>
      </c>
      <c r="BG136"/>
    </row>
    <row r="137" spans="1:59">
      <c r="A137" s="17">
        <v>134</v>
      </c>
      <c r="B137" s="17">
        <v>43138</v>
      </c>
      <c r="C137" s="17" t="s">
        <v>454</v>
      </c>
      <c r="D137" s="18" t="s">
        <v>455</v>
      </c>
      <c r="E137" s="17"/>
      <c r="F137" s="19" t="s">
        <v>880</v>
      </c>
      <c r="G137" s="17">
        <v>83</v>
      </c>
      <c r="H137" s="17">
        <v>99</v>
      </c>
      <c r="I137" s="17">
        <v>92</v>
      </c>
      <c r="J137" s="17">
        <v>96</v>
      </c>
      <c r="K137" s="17">
        <v>100</v>
      </c>
      <c r="L137" s="20"/>
      <c r="M137" s="17">
        <v>45</v>
      </c>
      <c r="N137" s="17">
        <v>42</v>
      </c>
      <c r="O137" s="17">
        <v>40</v>
      </c>
      <c r="P137" s="17">
        <v>42</v>
      </c>
      <c r="Q137" s="17">
        <v>46</v>
      </c>
      <c r="R137" s="17">
        <v>10</v>
      </c>
      <c r="S137" s="17">
        <v>22</v>
      </c>
      <c r="T137" s="21"/>
      <c r="U137" s="17">
        <f t="shared" si="0"/>
        <v>43138</v>
      </c>
      <c r="V137" s="17" t="str">
        <f t="shared" si="1"/>
        <v>B150058636</v>
      </c>
      <c r="W137" s="22" t="str">
        <f t="shared" si="2"/>
        <v>MITTAL ABHAY RAKESH</v>
      </c>
      <c r="X137" s="17">
        <f t="shared" si="3"/>
        <v>0</v>
      </c>
      <c r="Y137" s="90" t="str">
        <f t="shared" si="4"/>
        <v>I2K17102362</v>
      </c>
      <c r="Z137" s="88">
        <v>98</v>
      </c>
      <c r="AA137" s="88">
        <v>95</v>
      </c>
      <c r="AB137" s="88">
        <v>100</v>
      </c>
      <c r="AC137" s="88"/>
      <c r="AD137" s="86">
        <v>100</v>
      </c>
      <c r="AE137" s="85"/>
      <c r="AF137" s="88">
        <v>23</v>
      </c>
      <c r="AG137" s="88">
        <v>23</v>
      </c>
      <c r="AH137" s="88"/>
      <c r="AI137" s="88"/>
      <c r="AJ137" s="86">
        <v>41</v>
      </c>
      <c r="AK137" s="17">
        <v>41</v>
      </c>
      <c r="AL137" s="17">
        <v>21</v>
      </c>
      <c r="AM137" s="17">
        <v>21</v>
      </c>
      <c r="AN137" s="17">
        <v>46</v>
      </c>
      <c r="AO137" s="17">
        <v>95</v>
      </c>
      <c r="AP137" s="17">
        <v>10</v>
      </c>
      <c r="AQ137" s="17">
        <v>44</v>
      </c>
      <c r="AR137" s="24">
        <v>8.66</v>
      </c>
      <c r="AS137" s="24">
        <v>8.06</v>
      </c>
      <c r="AT137" s="24">
        <v>8.0399999999999991</v>
      </c>
      <c r="AU137" s="24">
        <v>1646</v>
      </c>
      <c r="AV137" s="24">
        <v>190</v>
      </c>
      <c r="AW137" s="24">
        <v>8.66</v>
      </c>
      <c r="AX137" s="25" t="s">
        <v>77</v>
      </c>
      <c r="AY137" s="26" t="str">
        <f t="shared" si="21"/>
        <v>PASS</v>
      </c>
      <c r="AZ137" s="26" t="str">
        <f t="shared" si="22"/>
        <v>PASS</v>
      </c>
      <c r="BA137" s="27" t="str">
        <f t="shared" si="23"/>
        <v>PASS</v>
      </c>
      <c r="BB137" s="27" t="str">
        <f t="shared" si="24"/>
        <v>PASS</v>
      </c>
      <c r="BC137" s="8" t="str">
        <f t="shared" si="25"/>
        <v>PASS</v>
      </c>
      <c r="BD137" s="8" t="str">
        <f t="shared" si="26"/>
        <v>PASS</v>
      </c>
      <c r="BE137" s="28" t="str">
        <f t="shared" si="27"/>
        <v>YES</v>
      </c>
      <c r="BF137" s="29" t="str">
        <f t="shared" si="28"/>
        <v>DIST</v>
      </c>
      <c r="BG137"/>
    </row>
    <row r="138" spans="1:59">
      <c r="A138" s="17">
        <v>135</v>
      </c>
      <c r="B138" s="17">
        <v>43353</v>
      </c>
      <c r="C138" s="17" t="s">
        <v>456</v>
      </c>
      <c r="D138" s="18" t="s">
        <v>457</v>
      </c>
      <c r="E138" s="17"/>
      <c r="F138" s="19" t="s">
        <v>881</v>
      </c>
      <c r="G138" s="17">
        <v>99</v>
      </c>
      <c r="H138" s="17">
        <v>82</v>
      </c>
      <c r="I138" s="17">
        <v>88</v>
      </c>
      <c r="J138" s="17">
        <v>94</v>
      </c>
      <c r="K138" s="17">
        <v>92</v>
      </c>
      <c r="L138" s="20"/>
      <c r="M138" s="17">
        <v>43</v>
      </c>
      <c r="N138" s="17">
        <v>41</v>
      </c>
      <c r="O138" s="17">
        <v>44</v>
      </c>
      <c r="P138" s="17">
        <v>40</v>
      </c>
      <c r="Q138" s="17">
        <v>40</v>
      </c>
      <c r="R138" s="17">
        <v>10</v>
      </c>
      <c r="S138" s="17">
        <v>22</v>
      </c>
      <c r="T138" s="21"/>
      <c r="U138" s="17">
        <f t="shared" si="0"/>
        <v>43353</v>
      </c>
      <c r="V138" s="17" t="str">
        <f t="shared" si="1"/>
        <v>B150058637</v>
      </c>
      <c r="W138" s="22" t="str">
        <f t="shared" si="2"/>
        <v>MORE SHWETA VIJAY</v>
      </c>
      <c r="X138" s="17">
        <f t="shared" si="3"/>
        <v>0</v>
      </c>
      <c r="Y138" s="90" t="str">
        <f t="shared" si="4"/>
        <v>I2K18205141</v>
      </c>
      <c r="Z138" s="88">
        <v>94</v>
      </c>
      <c r="AA138" s="88">
        <v>100</v>
      </c>
      <c r="AB138" s="88">
        <v>100</v>
      </c>
      <c r="AC138" s="88"/>
      <c r="AD138" s="86">
        <v>100</v>
      </c>
      <c r="AE138" s="85"/>
      <c r="AF138" s="88">
        <v>22</v>
      </c>
      <c r="AG138" s="88">
        <v>21</v>
      </c>
      <c r="AH138" s="88"/>
      <c r="AI138" s="88"/>
      <c r="AJ138" s="86">
        <v>40</v>
      </c>
      <c r="AK138" s="17">
        <v>41</v>
      </c>
      <c r="AL138" s="17">
        <v>21</v>
      </c>
      <c r="AM138" s="17">
        <v>22</v>
      </c>
      <c r="AN138" s="17">
        <v>43</v>
      </c>
      <c r="AO138" s="17">
        <v>92</v>
      </c>
      <c r="AP138" s="17">
        <v>10</v>
      </c>
      <c r="AQ138" s="17">
        <v>44</v>
      </c>
      <c r="AR138" s="24"/>
      <c r="AS138" s="24">
        <v>6.24</v>
      </c>
      <c r="AT138" s="24">
        <v>7.67</v>
      </c>
      <c r="AU138" s="24">
        <v>1105</v>
      </c>
      <c r="AV138" s="24">
        <v>140</v>
      </c>
      <c r="AW138" s="24">
        <v>7.89</v>
      </c>
      <c r="AX138" s="25" t="s">
        <v>77</v>
      </c>
      <c r="AY138" s="26" t="str">
        <f t="shared" si="21"/>
        <v>PASS</v>
      </c>
      <c r="AZ138" s="26" t="str">
        <f t="shared" si="22"/>
        <v>PASS</v>
      </c>
      <c r="BA138" s="27" t="str">
        <f t="shared" si="23"/>
        <v>PASS</v>
      </c>
      <c r="BB138" s="27" t="str">
        <f t="shared" si="24"/>
        <v>PASS</v>
      </c>
      <c r="BC138" s="8" t="str">
        <f t="shared" si="25"/>
        <v>PASS</v>
      </c>
      <c r="BD138" s="8" t="str">
        <f t="shared" si="26"/>
        <v>PASS</v>
      </c>
      <c r="BE138" s="28" t="str">
        <f t="shared" si="27"/>
        <v>YES</v>
      </c>
      <c r="BF138" s="29" t="str">
        <f t="shared" si="28"/>
        <v>DIST</v>
      </c>
      <c r="BG138"/>
    </row>
    <row r="139" spans="1:59">
      <c r="A139" s="17">
        <v>136</v>
      </c>
      <c r="B139" s="17">
        <v>43354</v>
      </c>
      <c r="C139" s="17" t="s">
        <v>458</v>
      </c>
      <c r="D139" s="18" t="s">
        <v>459</v>
      </c>
      <c r="E139" s="17"/>
      <c r="F139" s="19" t="s">
        <v>882</v>
      </c>
      <c r="G139" s="17">
        <v>92</v>
      </c>
      <c r="H139" s="17">
        <v>83</v>
      </c>
      <c r="I139" s="17">
        <v>72</v>
      </c>
      <c r="J139" s="17">
        <v>91</v>
      </c>
      <c r="K139" s="17">
        <v>83</v>
      </c>
      <c r="L139" s="20"/>
      <c r="M139" s="17">
        <v>43</v>
      </c>
      <c r="N139" s="17">
        <v>41</v>
      </c>
      <c r="O139" s="17">
        <v>42</v>
      </c>
      <c r="P139" s="17">
        <v>35</v>
      </c>
      <c r="Q139" s="17">
        <v>40</v>
      </c>
      <c r="R139" s="17">
        <v>9.82</v>
      </c>
      <c r="S139" s="17">
        <v>22</v>
      </c>
      <c r="T139" s="21"/>
      <c r="U139" s="17">
        <f t="shared" si="0"/>
        <v>43354</v>
      </c>
      <c r="V139" s="17" t="str">
        <f t="shared" si="1"/>
        <v>B150058638</v>
      </c>
      <c r="W139" s="22" t="str">
        <f t="shared" si="2"/>
        <v>MOSE SWATI SHIVRAM</v>
      </c>
      <c r="X139" s="17">
        <f t="shared" si="3"/>
        <v>0</v>
      </c>
      <c r="Y139" s="90" t="str">
        <f t="shared" si="4"/>
        <v>I2K18205140</v>
      </c>
      <c r="Z139" s="88">
        <v>68</v>
      </c>
      <c r="AA139" s="88">
        <v>79</v>
      </c>
      <c r="AB139" s="88">
        <v>97</v>
      </c>
      <c r="AC139" s="88"/>
      <c r="AD139" s="86">
        <v>85</v>
      </c>
      <c r="AE139" s="85"/>
      <c r="AF139" s="88">
        <v>22</v>
      </c>
      <c r="AG139" s="88">
        <v>21</v>
      </c>
      <c r="AH139" s="88"/>
      <c r="AI139" s="88"/>
      <c r="AJ139" s="86">
        <v>40</v>
      </c>
      <c r="AK139" s="17">
        <v>40</v>
      </c>
      <c r="AL139" s="17">
        <v>21</v>
      </c>
      <c r="AM139" s="17">
        <v>21</v>
      </c>
      <c r="AN139" s="17">
        <v>43</v>
      </c>
      <c r="AO139" s="17">
        <v>92</v>
      </c>
      <c r="AP139" s="17">
        <v>9.6999999999999993</v>
      </c>
      <c r="AQ139" s="17">
        <v>44</v>
      </c>
      <c r="AR139" s="24"/>
      <c r="AS139" s="24">
        <v>6.3</v>
      </c>
      <c r="AT139" s="24">
        <v>7.89</v>
      </c>
      <c r="AU139" s="24">
        <v>1105</v>
      </c>
      <c r="AV139" s="24">
        <v>140</v>
      </c>
      <c r="AW139" s="24">
        <v>7.89</v>
      </c>
      <c r="AX139" s="25" t="s">
        <v>77</v>
      </c>
      <c r="AY139" s="26" t="str">
        <f t="shared" si="21"/>
        <v>PASS</v>
      </c>
      <c r="AZ139" s="26" t="str">
        <f t="shared" si="22"/>
        <v>PASS</v>
      </c>
      <c r="BA139" s="27" t="str">
        <f t="shared" si="23"/>
        <v>PASS</v>
      </c>
      <c r="BB139" s="27" t="str">
        <f t="shared" si="24"/>
        <v>PASS</v>
      </c>
      <c r="BC139" s="8" t="str">
        <f t="shared" si="25"/>
        <v>PASS</v>
      </c>
      <c r="BD139" s="8" t="str">
        <f t="shared" si="26"/>
        <v>PASS</v>
      </c>
      <c r="BE139" s="28" t="str">
        <f t="shared" si="27"/>
        <v>YES</v>
      </c>
      <c r="BF139" s="29" t="str">
        <f t="shared" si="28"/>
        <v>DIST</v>
      </c>
      <c r="BG139"/>
    </row>
    <row r="140" spans="1:59">
      <c r="A140" s="17">
        <v>137</v>
      </c>
      <c r="B140" s="17">
        <v>43355</v>
      </c>
      <c r="C140" s="17" t="s">
        <v>460</v>
      </c>
      <c r="D140" s="18" t="s">
        <v>461</v>
      </c>
      <c r="E140" s="17"/>
      <c r="F140" s="19" t="s">
        <v>883</v>
      </c>
      <c r="G140" s="17">
        <v>85</v>
      </c>
      <c r="H140" s="17">
        <v>96</v>
      </c>
      <c r="I140" s="17">
        <v>76</v>
      </c>
      <c r="J140" s="17">
        <v>97</v>
      </c>
      <c r="K140" s="17">
        <v>100</v>
      </c>
      <c r="L140" s="20"/>
      <c r="M140" s="17">
        <v>40</v>
      </c>
      <c r="N140" s="17">
        <v>40</v>
      </c>
      <c r="O140" s="17">
        <v>40</v>
      </c>
      <c r="P140" s="17">
        <v>30</v>
      </c>
      <c r="Q140" s="17">
        <v>41</v>
      </c>
      <c r="R140" s="17">
        <v>9.77</v>
      </c>
      <c r="S140" s="17">
        <v>22</v>
      </c>
      <c r="T140" s="21"/>
      <c r="U140" s="17">
        <f t="shared" si="0"/>
        <v>43355</v>
      </c>
      <c r="V140" s="17" t="str">
        <f t="shared" si="1"/>
        <v>B150058639</v>
      </c>
      <c r="W140" s="22" t="str">
        <f t="shared" si="2"/>
        <v>MUNDE ANUP HARISHCHANDRA</v>
      </c>
      <c r="X140" s="17">
        <f t="shared" si="3"/>
        <v>0</v>
      </c>
      <c r="Y140" s="90" t="str">
        <f t="shared" si="4"/>
        <v>I2K16102034</v>
      </c>
      <c r="Z140" s="88">
        <v>77</v>
      </c>
      <c r="AA140" s="88">
        <v>97</v>
      </c>
      <c r="AB140" s="88">
        <v>100</v>
      </c>
      <c r="AC140" s="88"/>
      <c r="AD140" s="86">
        <v>100</v>
      </c>
      <c r="AE140" s="85"/>
      <c r="AF140" s="88">
        <v>22</v>
      </c>
      <c r="AG140" s="88">
        <v>22</v>
      </c>
      <c r="AH140" s="88"/>
      <c r="AI140" s="88"/>
      <c r="AJ140" s="86">
        <v>40</v>
      </c>
      <c r="AK140" s="17">
        <v>40</v>
      </c>
      <c r="AL140" s="17">
        <v>21</v>
      </c>
      <c r="AM140" s="17">
        <v>23</v>
      </c>
      <c r="AN140" s="17">
        <v>42</v>
      </c>
      <c r="AO140" s="17">
        <v>92</v>
      </c>
      <c r="AP140" s="17">
        <v>9.82</v>
      </c>
      <c r="AQ140" s="17">
        <v>44</v>
      </c>
      <c r="AR140" s="24">
        <v>4.96</v>
      </c>
      <c r="AS140" s="24">
        <v>6.94</v>
      </c>
      <c r="AT140" s="24">
        <v>7.37</v>
      </c>
      <c r="AU140" s="24">
        <v>1366</v>
      </c>
      <c r="AV140" s="24">
        <v>190</v>
      </c>
      <c r="AW140" s="24">
        <v>7.19</v>
      </c>
      <c r="AX140" s="25" t="s">
        <v>132</v>
      </c>
      <c r="AY140" s="26" t="str">
        <f t="shared" si="21"/>
        <v>PASS</v>
      </c>
      <c r="AZ140" s="26" t="str">
        <f t="shared" si="22"/>
        <v>PASS</v>
      </c>
      <c r="BA140" s="27" t="str">
        <f t="shared" si="23"/>
        <v>PASS</v>
      </c>
      <c r="BB140" s="27" t="str">
        <f t="shared" si="24"/>
        <v>PASS</v>
      </c>
      <c r="BC140" s="8" t="str">
        <f t="shared" si="25"/>
        <v>PASS</v>
      </c>
      <c r="BD140" s="8" t="str">
        <f t="shared" si="26"/>
        <v>PASS</v>
      </c>
      <c r="BE140" s="28" t="str">
        <f t="shared" si="27"/>
        <v>YES</v>
      </c>
      <c r="BF140" s="29" t="str">
        <f t="shared" si="28"/>
        <v>FIRST</v>
      </c>
      <c r="BG140"/>
    </row>
    <row r="141" spans="1:59">
      <c r="A141" s="17">
        <v>138</v>
      </c>
      <c r="B141" s="17">
        <v>43235</v>
      </c>
      <c r="C141" s="17" t="s">
        <v>462</v>
      </c>
      <c r="D141" s="18" t="s">
        <v>463</v>
      </c>
      <c r="E141" s="17"/>
      <c r="F141" s="19" t="s">
        <v>884</v>
      </c>
      <c r="G141" s="17">
        <v>100</v>
      </c>
      <c r="H141" s="17">
        <v>87</v>
      </c>
      <c r="I141" s="17">
        <v>99</v>
      </c>
      <c r="J141" s="17">
        <v>98</v>
      </c>
      <c r="K141" s="17">
        <v>100</v>
      </c>
      <c r="L141" s="20"/>
      <c r="M141" s="17">
        <v>46</v>
      </c>
      <c r="N141" s="17">
        <v>44</v>
      </c>
      <c r="O141" s="17">
        <v>43</v>
      </c>
      <c r="P141" s="17">
        <v>40</v>
      </c>
      <c r="Q141" s="17">
        <v>42</v>
      </c>
      <c r="R141" s="17">
        <v>10</v>
      </c>
      <c r="S141" s="17">
        <v>22</v>
      </c>
      <c r="T141" s="21"/>
      <c r="U141" s="17">
        <f t="shared" si="0"/>
        <v>43235</v>
      </c>
      <c r="V141" s="17" t="str">
        <f t="shared" si="1"/>
        <v>B150058640</v>
      </c>
      <c r="W141" s="22" t="str">
        <f t="shared" si="2"/>
        <v>MUTYALWAR TEJAS DILIP</v>
      </c>
      <c r="X141" s="17">
        <f t="shared" si="3"/>
        <v>0</v>
      </c>
      <c r="Y141" s="90" t="str">
        <f t="shared" si="4"/>
        <v>I2K17102210</v>
      </c>
      <c r="Z141" s="88">
        <v>88</v>
      </c>
      <c r="AA141" s="88">
        <v>92</v>
      </c>
      <c r="AB141" s="89"/>
      <c r="AC141" s="88">
        <v>91</v>
      </c>
      <c r="AD141" s="86">
        <v>100</v>
      </c>
      <c r="AE141" s="85"/>
      <c r="AF141" s="89"/>
      <c r="AG141" s="89"/>
      <c r="AH141" s="88">
        <v>22</v>
      </c>
      <c r="AI141" s="88">
        <v>21</v>
      </c>
      <c r="AJ141" s="86">
        <v>40</v>
      </c>
      <c r="AK141" s="17">
        <v>40</v>
      </c>
      <c r="AL141" s="17">
        <v>21</v>
      </c>
      <c r="AM141" s="17">
        <v>21</v>
      </c>
      <c r="AN141" s="17">
        <v>45</v>
      </c>
      <c r="AO141" s="17">
        <v>91</v>
      </c>
      <c r="AP141" s="17">
        <v>10</v>
      </c>
      <c r="AQ141" s="17">
        <v>44</v>
      </c>
      <c r="AR141" s="24">
        <v>9.5399999999999991</v>
      </c>
      <c r="AS141" s="24">
        <v>8.3800000000000008</v>
      </c>
      <c r="AT141" s="24">
        <v>8.93</v>
      </c>
      <c r="AU141" s="24">
        <v>1747</v>
      </c>
      <c r="AV141" s="24">
        <v>190</v>
      </c>
      <c r="AW141" s="24">
        <v>9.19</v>
      </c>
      <c r="AX141" s="25" t="s">
        <v>77</v>
      </c>
      <c r="AY141" s="26" t="str">
        <f t="shared" si="21"/>
        <v>PASS</v>
      </c>
      <c r="AZ141" s="26" t="str">
        <f t="shared" si="22"/>
        <v>PASS</v>
      </c>
      <c r="BA141" s="27" t="str">
        <f t="shared" si="23"/>
        <v>PASS</v>
      </c>
      <c r="BB141" s="27" t="str">
        <f t="shared" si="24"/>
        <v>PASS</v>
      </c>
      <c r="BC141" s="8" t="str">
        <f t="shared" si="25"/>
        <v>PASS</v>
      </c>
      <c r="BD141" s="8" t="str">
        <f t="shared" si="26"/>
        <v>PASS</v>
      </c>
      <c r="BE141" s="28" t="str">
        <f t="shared" si="27"/>
        <v>YES</v>
      </c>
      <c r="BF141" s="29" t="str">
        <f t="shared" si="28"/>
        <v>DIST</v>
      </c>
      <c r="BG141"/>
    </row>
    <row r="142" spans="1:59">
      <c r="A142" s="17">
        <v>139</v>
      </c>
      <c r="B142" s="17">
        <v>43140</v>
      </c>
      <c r="C142" s="17" t="s">
        <v>464</v>
      </c>
      <c r="D142" s="18" t="s">
        <v>465</v>
      </c>
      <c r="E142" s="17"/>
      <c r="F142" s="19" t="s">
        <v>885</v>
      </c>
      <c r="G142" s="17">
        <v>100</v>
      </c>
      <c r="H142" s="17">
        <v>93</v>
      </c>
      <c r="I142" s="17">
        <v>93</v>
      </c>
      <c r="J142" s="17">
        <v>97</v>
      </c>
      <c r="K142" s="17">
        <v>100</v>
      </c>
      <c r="L142" s="20"/>
      <c r="M142" s="17">
        <v>45</v>
      </c>
      <c r="N142" s="17">
        <v>45</v>
      </c>
      <c r="O142" s="17">
        <v>46</v>
      </c>
      <c r="P142" s="17">
        <v>41</v>
      </c>
      <c r="Q142" s="17">
        <v>44</v>
      </c>
      <c r="R142" s="17">
        <v>10</v>
      </c>
      <c r="S142" s="17">
        <v>22</v>
      </c>
      <c r="T142" s="21"/>
      <c r="U142" s="17">
        <f t="shared" si="0"/>
        <v>43140</v>
      </c>
      <c r="V142" s="17" t="str">
        <f t="shared" si="1"/>
        <v>B150058641</v>
      </c>
      <c r="W142" s="22" t="str">
        <f t="shared" si="2"/>
        <v>NAMITA BHALERAO</v>
      </c>
      <c r="X142" s="17">
        <f t="shared" si="3"/>
        <v>0</v>
      </c>
      <c r="Y142" s="90" t="str">
        <f t="shared" si="4"/>
        <v>E2K17102874</v>
      </c>
      <c r="Z142" s="88">
        <v>97</v>
      </c>
      <c r="AA142" s="88">
        <v>98</v>
      </c>
      <c r="AB142" s="89"/>
      <c r="AC142" s="88">
        <v>99</v>
      </c>
      <c r="AD142" s="86">
        <v>100</v>
      </c>
      <c r="AE142" s="85"/>
      <c r="AF142" s="89"/>
      <c r="AG142" s="89"/>
      <c r="AH142" s="88">
        <v>24</v>
      </c>
      <c r="AI142" s="88">
        <v>24</v>
      </c>
      <c r="AJ142" s="86">
        <v>46</v>
      </c>
      <c r="AK142" s="17">
        <v>45</v>
      </c>
      <c r="AL142" s="17">
        <v>22</v>
      </c>
      <c r="AM142" s="17">
        <v>22</v>
      </c>
      <c r="AN142" s="17">
        <v>46</v>
      </c>
      <c r="AO142" s="17">
        <v>97</v>
      </c>
      <c r="AP142" s="17">
        <v>10</v>
      </c>
      <c r="AQ142" s="17">
        <v>44</v>
      </c>
      <c r="AR142" s="24">
        <v>9.92</v>
      </c>
      <c r="AS142" s="24">
        <v>8.7200000000000006</v>
      </c>
      <c r="AT142" s="24">
        <v>9.07</v>
      </c>
      <c r="AU142" s="24">
        <v>1789</v>
      </c>
      <c r="AV142" s="24">
        <v>190</v>
      </c>
      <c r="AW142" s="24">
        <v>9.42</v>
      </c>
      <c r="AX142" s="25" t="s">
        <v>77</v>
      </c>
      <c r="AY142" s="26" t="str">
        <f t="shared" si="21"/>
        <v>PASS</v>
      </c>
      <c r="AZ142" s="26" t="str">
        <f t="shared" si="22"/>
        <v>PASS</v>
      </c>
      <c r="BA142" s="27" t="str">
        <f t="shared" si="23"/>
        <v>PASS</v>
      </c>
      <c r="BB142" s="27" t="str">
        <f t="shared" si="24"/>
        <v>PASS</v>
      </c>
      <c r="BC142" s="8" t="str">
        <f t="shared" si="25"/>
        <v>PASS</v>
      </c>
      <c r="BD142" s="8" t="str">
        <f t="shared" si="26"/>
        <v>PASS</v>
      </c>
      <c r="BE142" s="28" t="str">
        <f t="shared" si="27"/>
        <v>YES</v>
      </c>
      <c r="BF142" s="29" t="str">
        <f t="shared" si="28"/>
        <v>DIST</v>
      </c>
      <c r="BG142"/>
    </row>
    <row r="143" spans="1:59">
      <c r="A143" s="17">
        <v>140</v>
      </c>
      <c r="B143" s="17">
        <v>43236</v>
      </c>
      <c r="C143" s="17" t="s">
        <v>466</v>
      </c>
      <c r="D143" s="18" t="s">
        <v>467</v>
      </c>
      <c r="E143" s="17"/>
      <c r="F143" s="19" t="s">
        <v>886</v>
      </c>
      <c r="G143" s="17">
        <v>97</v>
      </c>
      <c r="H143" s="17">
        <v>97</v>
      </c>
      <c r="I143" s="17">
        <v>83</v>
      </c>
      <c r="J143" s="17">
        <v>98</v>
      </c>
      <c r="K143" s="17">
        <v>98</v>
      </c>
      <c r="L143" s="20"/>
      <c r="M143" s="17">
        <v>44</v>
      </c>
      <c r="N143" s="17">
        <v>42</v>
      </c>
      <c r="O143" s="17">
        <v>45</v>
      </c>
      <c r="P143" s="17">
        <v>42</v>
      </c>
      <c r="Q143" s="17">
        <v>45</v>
      </c>
      <c r="R143" s="17">
        <v>10</v>
      </c>
      <c r="S143" s="17">
        <v>22</v>
      </c>
      <c r="T143" s="21"/>
      <c r="U143" s="17">
        <f t="shared" si="0"/>
        <v>43236</v>
      </c>
      <c r="V143" s="17" t="str">
        <f t="shared" si="1"/>
        <v>B150058642</v>
      </c>
      <c r="W143" s="22" t="str">
        <f t="shared" si="2"/>
        <v>NANDKHEDKAR GAURI SUNIL</v>
      </c>
      <c r="X143" s="17">
        <f t="shared" si="3"/>
        <v>0</v>
      </c>
      <c r="Y143" s="90" t="str">
        <f t="shared" si="4"/>
        <v>I2K17102381</v>
      </c>
      <c r="Z143" s="88">
        <v>99</v>
      </c>
      <c r="AA143" s="88">
        <v>93</v>
      </c>
      <c r="AB143" s="88">
        <v>100</v>
      </c>
      <c r="AC143" s="88"/>
      <c r="AD143" s="86">
        <v>100</v>
      </c>
      <c r="AE143" s="85"/>
      <c r="AF143" s="88">
        <v>23</v>
      </c>
      <c r="AG143" s="88">
        <v>23</v>
      </c>
      <c r="AH143" s="88"/>
      <c r="AI143" s="88"/>
      <c r="AJ143" s="86">
        <v>43</v>
      </c>
      <c r="AK143" s="17">
        <v>42</v>
      </c>
      <c r="AL143" s="17">
        <v>21</v>
      </c>
      <c r="AM143" s="17">
        <v>23</v>
      </c>
      <c r="AN143" s="17">
        <v>44</v>
      </c>
      <c r="AO143" s="17">
        <v>93</v>
      </c>
      <c r="AP143" s="17">
        <v>10</v>
      </c>
      <c r="AQ143" s="17">
        <v>44</v>
      </c>
      <c r="AR143" s="24">
        <v>8.44</v>
      </c>
      <c r="AS143" s="24">
        <v>8.08</v>
      </c>
      <c r="AT143" s="24">
        <v>9.33</v>
      </c>
      <c r="AU143" s="24">
        <v>1695</v>
      </c>
      <c r="AV143" s="24">
        <v>190</v>
      </c>
      <c r="AW143" s="24">
        <v>8.92</v>
      </c>
      <c r="AX143" s="25" t="s">
        <v>77</v>
      </c>
      <c r="AY143" s="26" t="str">
        <f t="shared" si="21"/>
        <v>PASS</v>
      </c>
      <c r="AZ143" s="26" t="str">
        <f t="shared" si="22"/>
        <v>PASS</v>
      </c>
      <c r="BA143" s="27" t="str">
        <f t="shared" si="23"/>
        <v>PASS</v>
      </c>
      <c r="BB143" s="27" t="str">
        <f t="shared" si="24"/>
        <v>PASS</v>
      </c>
      <c r="BC143" s="8" t="str">
        <f t="shared" si="25"/>
        <v>PASS</v>
      </c>
      <c r="BD143" s="8" t="str">
        <f t="shared" si="26"/>
        <v>PASS</v>
      </c>
      <c r="BE143" s="28" t="str">
        <f t="shared" si="27"/>
        <v>YES</v>
      </c>
      <c r="BF143" s="29" t="str">
        <f t="shared" si="28"/>
        <v>DIST</v>
      </c>
      <c r="BG143"/>
    </row>
    <row r="144" spans="1:59">
      <c r="A144" s="17">
        <v>141</v>
      </c>
      <c r="B144" s="17">
        <v>43141</v>
      </c>
      <c r="C144" s="17" t="s">
        <v>468</v>
      </c>
      <c r="D144" s="18" t="s">
        <v>469</v>
      </c>
      <c r="E144" s="17"/>
      <c r="F144" s="19" t="s">
        <v>887</v>
      </c>
      <c r="G144" s="17">
        <v>99</v>
      </c>
      <c r="H144" s="17">
        <v>90</v>
      </c>
      <c r="I144" s="17">
        <v>94</v>
      </c>
      <c r="J144" s="17">
        <v>95</v>
      </c>
      <c r="K144" s="17">
        <v>100</v>
      </c>
      <c r="L144" s="20"/>
      <c r="M144" s="17">
        <v>47</v>
      </c>
      <c r="N144" s="17">
        <v>47</v>
      </c>
      <c r="O144" s="17">
        <v>45</v>
      </c>
      <c r="P144" s="17">
        <v>43</v>
      </c>
      <c r="Q144" s="17">
        <v>46</v>
      </c>
      <c r="R144" s="17">
        <v>10</v>
      </c>
      <c r="S144" s="17">
        <v>22</v>
      </c>
      <c r="T144" s="21"/>
      <c r="U144" s="17">
        <f t="shared" si="0"/>
        <v>43141</v>
      </c>
      <c r="V144" s="17" t="str">
        <f t="shared" si="1"/>
        <v>B150058643</v>
      </c>
      <c r="W144" s="22" t="str">
        <f t="shared" si="2"/>
        <v>NAPHADE SAHIL MILIND</v>
      </c>
      <c r="X144" s="17">
        <f t="shared" si="3"/>
        <v>0</v>
      </c>
      <c r="Y144" s="90" t="str">
        <f t="shared" si="4"/>
        <v>I2K17102180</v>
      </c>
      <c r="Z144" s="88">
        <v>93</v>
      </c>
      <c r="AA144" s="88">
        <v>100</v>
      </c>
      <c r="AB144" s="89"/>
      <c r="AC144" s="88">
        <v>97</v>
      </c>
      <c r="AD144" s="86">
        <v>100</v>
      </c>
      <c r="AE144" s="85"/>
      <c r="AF144" s="89"/>
      <c r="AG144" s="89"/>
      <c r="AH144" s="88">
        <v>24</v>
      </c>
      <c r="AI144" s="88">
        <v>24</v>
      </c>
      <c r="AJ144" s="86">
        <v>46</v>
      </c>
      <c r="AK144" s="17">
        <v>45</v>
      </c>
      <c r="AL144" s="17">
        <v>23</v>
      </c>
      <c r="AM144" s="17">
        <v>23</v>
      </c>
      <c r="AN144" s="17">
        <v>49</v>
      </c>
      <c r="AO144" s="17">
        <v>97</v>
      </c>
      <c r="AP144" s="17">
        <v>10</v>
      </c>
      <c r="AQ144" s="17">
        <v>44</v>
      </c>
      <c r="AR144" s="24">
        <v>9.32</v>
      </c>
      <c r="AS144" s="24">
        <v>9.34</v>
      </c>
      <c r="AT144" s="24">
        <v>9.3699999999999992</v>
      </c>
      <c r="AU144" s="24">
        <v>1804</v>
      </c>
      <c r="AV144" s="24">
        <v>190</v>
      </c>
      <c r="AW144" s="24">
        <v>9.49</v>
      </c>
      <c r="AX144" s="25" t="s">
        <v>77</v>
      </c>
      <c r="AY144" s="26" t="str">
        <f t="shared" si="21"/>
        <v>PASS</v>
      </c>
      <c r="AZ144" s="26" t="str">
        <f t="shared" si="22"/>
        <v>PASS</v>
      </c>
      <c r="BA144" s="27" t="str">
        <f t="shared" si="23"/>
        <v>PASS</v>
      </c>
      <c r="BB144" s="27" t="str">
        <f t="shared" si="24"/>
        <v>PASS</v>
      </c>
      <c r="BC144" s="8" t="str">
        <f t="shared" si="25"/>
        <v>PASS</v>
      </c>
      <c r="BD144" s="8" t="str">
        <f t="shared" si="26"/>
        <v>PASS</v>
      </c>
      <c r="BE144" s="28" t="str">
        <f t="shared" si="27"/>
        <v>YES</v>
      </c>
      <c r="BF144" s="29" t="str">
        <f t="shared" si="28"/>
        <v>DIST</v>
      </c>
      <c r="BG144"/>
    </row>
    <row r="145" spans="1:59">
      <c r="A145" s="17">
        <v>142</v>
      </c>
      <c r="B145" s="17">
        <v>43237</v>
      </c>
      <c r="C145" s="17" t="s">
        <v>470</v>
      </c>
      <c r="D145" s="18" t="s">
        <v>471</v>
      </c>
      <c r="E145" s="17"/>
      <c r="F145" s="19" t="s">
        <v>888</v>
      </c>
      <c r="G145" s="17">
        <v>97</v>
      </c>
      <c r="H145" s="17">
        <v>87</v>
      </c>
      <c r="I145" s="17">
        <v>81</v>
      </c>
      <c r="J145" s="17">
        <v>90</v>
      </c>
      <c r="K145" s="17">
        <v>98</v>
      </c>
      <c r="L145" s="20"/>
      <c r="M145" s="17">
        <v>45</v>
      </c>
      <c r="N145" s="17">
        <v>45</v>
      </c>
      <c r="O145" s="17">
        <v>40</v>
      </c>
      <c r="P145" s="17">
        <v>40</v>
      </c>
      <c r="Q145" s="17">
        <v>40</v>
      </c>
      <c r="R145" s="17">
        <v>10</v>
      </c>
      <c r="S145" s="17">
        <v>22</v>
      </c>
      <c r="T145" s="21"/>
      <c r="U145" s="17">
        <f t="shared" si="0"/>
        <v>43237</v>
      </c>
      <c r="V145" s="17" t="str">
        <f t="shared" si="1"/>
        <v>B150058644</v>
      </c>
      <c r="W145" s="22" t="str">
        <f t="shared" si="2"/>
        <v>NEELANJNEY PILARISETTY</v>
      </c>
      <c r="X145" s="17">
        <f t="shared" si="3"/>
        <v>0</v>
      </c>
      <c r="Y145" s="90" t="str">
        <f t="shared" si="4"/>
        <v>I2K17102268</v>
      </c>
      <c r="Z145" s="88">
        <v>90</v>
      </c>
      <c r="AA145" s="88">
        <v>90</v>
      </c>
      <c r="AB145" s="88">
        <v>100</v>
      </c>
      <c r="AC145" s="88"/>
      <c r="AD145" s="86">
        <v>100</v>
      </c>
      <c r="AE145" s="85"/>
      <c r="AF145" s="88">
        <v>19</v>
      </c>
      <c r="AG145" s="88">
        <v>19</v>
      </c>
      <c r="AH145" s="88"/>
      <c r="AI145" s="88"/>
      <c r="AJ145" s="86">
        <v>40</v>
      </c>
      <c r="AK145" s="17">
        <v>44</v>
      </c>
      <c r="AL145" s="17">
        <v>22</v>
      </c>
      <c r="AM145" s="17">
        <v>23</v>
      </c>
      <c r="AN145" s="17">
        <v>43</v>
      </c>
      <c r="AO145" s="17">
        <v>92</v>
      </c>
      <c r="AP145" s="17">
        <v>9.98</v>
      </c>
      <c r="AQ145" s="17">
        <v>44</v>
      </c>
      <c r="AR145" s="24">
        <v>8.02</v>
      </c>
      <c r="AS145" s="24">
        <v>7.5</v>
      </c>
      <c r="AT145" s="24">
        <v>8.4600000000000009</v>
      </c>
      <c r="AU145" s="24">
        <v>1604</v>
      </c>
      <c r="AV145" s="24">
        <v>190</v>
      </c>
      <c r="AW145" s="24">
        <v>8.44</v>
      </c>
      <c r="AX145" s="25" t="s">
        <v>77</v>
      </c>
      <c r="AY145" s="26" t="str">
        <f t="shared" si="21"/>
        <v>PASS</v>
      </c>
      <c r="AZ145" s="26" t="str">
        <f t="shared" si="22"/>
        <v>PASS</v>
      </c>
      <c r="BA145" s="27" t="str">
        <f t="shared" si="23"/>
        <v>PASS</v>
      </c>
      <c r="BB145" s="27" t="str">
        <f t="shared" si="24"/>
        <v>PASS</v>
      </c>
      <c r="BC145" s="8" t="str">
        <f t="shared" si="25"/>
        <v>PASS</v>
      </c>
      <c r="BD145" s="8" t="str">
        <f t="shared" si="26"/>
        <v>PASS</v>
      </c>
      <c r="BE145" s="28" t="str">
        <f t="shared" si="27"/>
        <v>YES</v>
      </c>
      <c r="BF145" s="29" t="str">
        <f t="shared" si="28"/>
        <v>DIST</v>
      </c>
      <c r="BG145"/>
    </row>
    <row r="146" spans="1:59">
      <c r="A146" s="17">
        <v>143</v>
      </c>
      <c r="B146" s="17">
        <v>43238</v>
      </c>
      <c r="C146" s="17" t="s">
        <v>472</v>
      </c>
      <c r="D146" s="18" t="s">
        <v>473</v>
      </c>
      <c r="E146" s="17"/>
      <c r="F146" s="19" t="s">
        <v>889</v>
      </c>
      <c r="G146" s="17">
        <v>94</v>
      </c>
      <c r="H146" s="17">
        <v>97</v>
      </c>
      <c r="I146" s="17">
        <v>96</v>
      </c>
      <c r="J146" s="17">
        <v>98</v>
      </c>
      <c r="K146" s="17">
        <v>100</v>
      </c>
      <c r="L146" s="20"/>
      <c r="M146" s="17">
        <v>47</v>
      </c>
      <c r="N146" s="17">
        <v>47</v>
      </c>
      <c r="O146" s="17">
        <v>45</v>
      </c>
      <c r="P146" s="17">
        <v>45</v>
      </c>
      <c r="Q146" s="17">
        <v>48</v>
      </c>
      <c r="R146" s="17">
        <v>10</v>
      </c>
      <c r="S146" s="17">
        <v>22</v>
      </c>
      <c r="T146" s="21"/>
      <c r="U146" s="17">
        <f t="shared" si="0"/>
        <v>43238</v>
      </c>
      <c r="V146" s="17" t="str">
        <f t="shared" si="1"/>
        <v>B150058645</v>
      </c>
      <c r="W146" s="22" t="str">
        <f t="shared" si="2"/>
        <v>NIKUMBH SIDDHANT VINAY</v>
      </c>
      <c r="X146" s="17">
        <f t="shared" si="3"/>
        <v>0</v>
      </c>
      <c r="Y146" s="90" t="str">
        <f t="shared" si="4"/>
        <v>I2K17102370</v>
      </c>
      <c r="Z146" s="88">
        <v>93</v>
      </c>
      <c r="AA146" s="88">
        <v>99</v>
      </c>
      <c r="AB146" s="89"/>
      <c r="AC146" s="88">
        <v>93</v>
      </c>
      <c r="AD146" s="86">
        <v>100</v>
      </c>
      <c r="AE146" s="85"/>
      <c r="AF146" s="89"/>
      <c r="AG146" s="89"/>
      <c r="AH146" s="88">
        <v>23</v>
      </c>
      <c r="AI146" s="88">
        <v>21</v>
      </c>
      <c r="AJ146" s="86">
        <v>43</v>
      </c>
      <c r="AK146" s="17">
        <v>44</v>
      </c>
      <c r="AL146" s="17">
        <v>23</v>
      </c>
      <c r="AM146" s="17">
        <v>22</v>
      </c>
      <c r="AN146" s="17">
        <v>48</v>
      </c>
      <c r="AO146" s="17">
        <v>97</v>
      </c>
      <c r="AP146" s="17">
        <v>10</v>
      </c>
      <c r="AQ146" s="17">
        <v>44</v>
      </c>
      <c r="AR146" s="24">
        <v>9.42</v>
      </c>
      <c r="AS146" s="24">
        <v>8.6199999999999992</v>
      </c>
      <c r="AT146" s="24">
        <v>7.48</v>
      </c>
      <c r="AU146" s="24">
        <v>1686</v>
      </c>
      <c r="AV146" s="24">
        <v>190</v>
      </c>
      <c r="AW146" s="24">
        <v>8.8699999999999992</v>
      </c>
      <c r="AX146" s="25" t="s">
        <v>77</v>
      </c>
      <c r="AY146" s="26" t="str">
        <f t="shared" si="21"/>
        <v>PASS</v>
      </c>
      <c r="AZ146" s="26" t="str">
        <f t="shared" si="22"/>
        <v>PASS</v>
      </c>
      <c r="BA146" s="27" t="str">
        <f t="shared" si="23"/>
        <v>PASS</v>
      </c>
      <c r="BB146" s="27" t="str">
        <f t="shared" si="24"/>
        <v>PASS</v>
      </c>
      <c r="BC146" s="8" t="str">
        <f t="shared" si="25"/>
        <v>PASS</v>
      </c>
      <c r="BD146" s="8" t="str">
        <f t="shared" si="26"/>
        <v>PASS</v>
      </c>
      <c r="BE146" s="28" t="str">
        <f t="shared" si="27"/>
        <v>YES</v>
      </c>
      <c r="BF146" s="29" t="str">
        <f t="shared" si="28"/>
        <v>DIST</v>
      </c>
      <c r="BG146"/>
    </row>
    <row r="147" spans="1:59">
      <c r="A147" s="17">
        <v>144</v>
      </c>
      <c r="B147" s="17">
        <v>43349</v>
      </c>
      <c r="C147" s="17" t="s">
        <v>474</v>
      </c>
      <c r="D147" s="18" t="s">
        <v>475</v>
      </c>
      <c r="E147" s="17"/>
      <c r="F147" s="19" t="s">
        <v>890</v>
      </c>
      <c r="G147" s="17">
        <v>93</v>
      </c>
      <c r="H147" s="17">
        <v>90</v>
      </c>
      <c r="I147" s="17">
        <v>87</v>
      </c>
      <c r="J147" s="17">
        <v>96</v>
      </c>
      <c r="K147" s="17">
        <v>99</v>
      </c>
      <c r="L147" s="20"/>
      <c r="M147" s="17">
        <v>45</v>
      </c>
      <c r="N147" s="17">
        <v>43</v>
      </c>
      <c r="O147" s="17">
        <v>44</v>
      </c>
      <c r="P147" s="17">
        <v>46</v>
      </c>
      <c r="Q147" s="17">
        <v>38</v>
      </c>
      <c r="R147" s="17">
        <v>9.91</v>
      </c>
      <c r="S147" s="17">
        <v>22</v>
      </c>
      <c r="T147" s="21"/>
      <c r="U147" s="17">
        <f t="shared" si="0"/>
        <v>43349</v>
      </c>
      <c r="V147" s="17" t="str">
        <f t="shared" si="1"/>
        <v>B150058646</v>
      </c>
      <c r="W147" s="22" t="str">
        <f t="shared" si="2"/>
        <v>OM RADHESHAM MALPANI</v>
      </c>
      <c r="X147" s="17">
        <f t="shared" si="3"/>
        <v>0</v>
      </c>
      <c r="Y147" s="90" t="str">
        <f t="shared" si="4"/>
        <v>I2K17102397</v>
      </c>
      <c r="Z147" s="88">
        <v>83</v>
      </c>
      <c r="AA147" s="88">
        <v>97</v>
      </c>
      <c r="AB147" s="88">
        <v>92</v>
      </c>
      <c r="AC147" s="88"/>
      <c r="AD147" s="86">
        <v>100</v>
      </c>
      <c r="AE147" s="85"/>
      <c r="AF147" s="88">
        <v>21</v>
      </c>
      <c r="AG147" s="88">
        <v>21</v>
      </c>
      <c r="AH147" s="88"/>
      <c r="AI147" s="88"/>
      <c r="AJ147" s="86">
        <v>46</v>
      </c>
      <c r="AK147" s="17">
        <v>45</v>
      </c>
      <c r="AL147" s="17">
        <v>22</v>
      </c>
      <c r="AM147" s="17">
        <v>23</v>
      </c>
      <c r="AN147" s="17">
        <v>44</v>
      </c>
      <c r="AO147" s="17">
        <v>90</v>
      </c>
      <c r="AP147" s="17">
        <v>9.9499999999999993</v>
      </c>
      <c r="AQ147" s="35">
        <v>44</v>
      </c>
      <c r="AR147" s="36">
        <v>9.32</v>
      </c>
      <c r="AS147" s="24">
        <v>8.9</v>
      </c>
      <c r="AT147" s="24">
        <v>8.98</v>
      </c>
      <c r="AU147" s="24">
        <v>1762</v>
      </c>
      <c r="AV147" s="24">
        <v>190</v>
      </c>
      <c r="AW147" s="24">
        <v>9.27</v>
      </c>
      <c r="AX147" s="25" t="s">
        <v>77</v>
      </c>
      <c r="AY147" s="26" t="str">
        <f t="shared" si="21"/>
        <v>PASS</v>
      </c>
      <c r="AZ147" s="26" t="str">
        <f t="shared" si="22"/>
        <v>PASS</v>
      </c>
      <c r="BA147" s="27" t="str">
        <f t="shared" si="23"/>
        <v>PASS</v>
      </c>
      <c r="BB147" s="27" t="str">
        <f t="shared" si="24"/>
        <v>PASS</v>
      </c>
      <c r="BC147" s="8" t="str">
        <f t="shared" si="25"/>
        <v>PASS</v>
      </c>
      <c r="BD147" s="8" t="str">
        <f t="shared" si="26"/>
        <v>PASS</v>
      </c>
      <c r="BE147" s="28" t="str">
        <f t="shared" si="27"/>
        <v>YES</v>
      </c>
      <c r="BF147" s="29" t="str">
        <f t="shared" si="28"/>
        <v>DIST</v>
      </c>
      <c r="BG147"/>
    </row>
    <row r="148" spans="1:59">
      <c r="A148" s="17">
        <v>145</v>
      </c>
      <c r="B148" s="17">
        <v>43255</v>
      </c>
      <c r="C148" s="17" t="s">
        <v>476</v>
      </c>
      <c r="D148" s="18" t="s">
        <v>477</v>
      </c>
      <c r="E148" s="17"/>
      <c r="F148" s="19" t="s">
        <v>891</v>
      </c>
      <c r="G148" s="17">
        <v>94</v>
      </c>
      <c r="H148" s="17">
        <v>96</v>
      </c>
      <c r="I148" s="17">
        <v>82</v>
      </c>
      <c r="J148" s="17">
        <v>83</v>
      </c>
      <c r="K148" s="17">
        <v>94</v>
      </c>
      <c r="L148" s="20"/>
      <c r="M148" s="17">
        <v>42</v>
      </c>
      <c r="N148" s="17">
        <v>41</v>
      </c>
      <c r="O148" s="17">
        <v>45</v>
      </c>
      <c r="P148" s="17">
        <v>42</v>
      </c>
      <c r="Q148" s="17">
        <v>42</v>
      </c>
      <c r="R148" s="17">
        <v>10</v>
      </c>
      <c r="S148" s="17">
        <v>22</v>
      </c>
      <c r="T148" s="21"/>
      <c r="U148" s="17">
        <f t="shared" si="0"/>
        <v>43255</v>
      </c>
      <c r="V148" s="17" t="str">
        <f t="shared" si="1"/>
        <v>B150058647</v>
      </c>
      <c r="W148" s="22" t="str">
        <f t="shared" si="2"/>
        <v>PADHYE SHAUNAK ANAND</v>
      </c>
      <c r="X148" s="17">
        <f t="shared" si="3"/>
        <v>0</v>
      </c>
      <c r="Y148" s="90" t="str">
        <f t="shared" si="4"/>
        <v>I2K17102245</v>
      </c>
      <c r="Z148" s="88">
        <v>96</v>
      </c>
      <c r="AA148" s="88">
        <v>99</v>
      </c>
      <c r="AB148" s="89"/>
      <c r="AC148" s="88">
        <v>92</v>
      </c>
      <c r="AD148" s="86">
        <v>92</v>
      </c>
      <c r="AE148" s="85"/>
      <c r="AF148" s="89"/>
      <c r="AG148" s="89"/>
      <c r="AH148" s="88">
        <v>23</v>
      </c>
      <c r="AI148" s="88">
        <v>22</v>
      </c>
      <c r="AJ148" s="86">
        <v>45</v>
      </c>
      <c r="AK148" s="17">
        <v>42</v>
      </c>
      <c r="AL148" s="17">
        <v>22</v>
      </c>
      <c r="AM148" s="17">
        <v>22</v>
      </c>
      <c r="AN148" s="17">
        <v>46</v>
      </c>
      <c r="AO148" s="17">
        <v>96</v>
      </c>
      <c r="AP148" s="17">
        <v>10</v>
      </c>
      <c r="AQ148" s="17">
        <v>44</v>
      </c>
      <c r="AR148" s="24">
        <v>9.74</v>
      </c>
      <c r="AS148" s="24">
        <v>8.74</v>
      </c>
      <c r="AT148" s="24">
        <v>8.85</v>
      </c>
      <c r="AU148" s="24">
        <v>1771</v>
      </c>
      <c r="AV148" s="24">
        <v>190</v>
      </c>
      <c r="AW148" s="24">
        <v>9.32</v>
      </c>
      <c r="AX148" s="25" t="s">
        <v>77</v>
      </c>
      <c r="AY148" s="26" t="str">
        <f t="shared" si="21"/>
        <v>PASS</v>
      </c>
      <c r="AZ148" s="26" t="str">
        <f t="shared" si="22"/>
        <v>PASS</v>
      </c>
      <c r="BA148" s="27" t="str">
        <f t="shared" si="23"/>
        <v>PASS</v>
      </c>
      <c r="BB148" s="27" t="str">
        <f t="shared" si="24"/>
        <v>PASS</v>
      </c>
      <c r="BC148" s="8" t="str">
        <f t="shared" si="25"/>
        <v>PASS</v>
      </c>
      <c r="BD148" s="8" t="str">
        <f t="shared" si="26"/>
        <v>PASS</v>
      </c>
      <c r="BE148" s="28" t="str">
        <f t="shared" si="27"/>
        <v>YES</v>
      </c>
      <c r="BF148" s="29" t="str">
        <f t="shared" si="28"/>
        <v>DIST</v>
      </c>
      <c r="BG148"/>
    </row>
    <row r="149" spans="1:59">
      <c r="A149" s="17">
        <v>146</v>
      </c>
      <c r="B149" s="17">
        <v>43143</v>
      </c>
      <c r="C149" s="17" t="s">
        <v>478</v>
      </c>
      <c r="D149" s="18" t="s">
        <v>479</v>
      </c>
      <c r="E149" s="17"/>
      <c r="F149" s="19" t="s">
        <v>892</v>
      </c>
      <c r="G149" s="17">
        <v>100</v>
      </c>
      <c r="H149" s="17">
        <v>100</v>
      </c>
      <c r="I149" s="17">
        <v>87</v>
      </c>
      <c r="J149" s="17">
        <v>98</v>
      </c>
      <c r="K149" s="17">
        <v>100</v>
      </c>
      <c r="L149" s="20"/>
      <c r="M149" s="17">
        <v>43</v>
      </c>
      <c r="N149" s="17">
        <v>42</v>
      </c>
      <c r="O149" s="17">
        <v>44</v>
      </c>
      <c r="P149" s="17">
        <v>41</v>
      </c>
      <c r="Q149" s="17">
        <v>46</v>
      </c>
      <c r="R149" s="17">
        <v>10</v>
      </c>
      <c r="S149" s="17">
        <v>22</v>
      </c>
      <c r="T149" s="21"/>
      <c r="U149" s="17">
        <f t="shared" si="0"/>
        <v>43143</v>
      </c>
      <c r="V149" s="17" t="str">
        <f t="shared" si="1"/>
        <v>B150058648</v>
      </c>
      <c r="W149" s="22" t="str">
        <f t="shared" si="2"/>
        <v>PALI NISHITA KALPESH</v>
      </c>
      <c r="X149" s="17">
        <f t="shared" si="3"/>
        <v>0</v>
      </c>
      <c r="Y149" s="90" t="str">
        <f t="shared" si="4"/>
        <v>I2K17102385</v>
      </c>
      <c r="Z149" s="88">
        <v>98</v>
      </c>
      <c r="AA149" s="88">
        <v>98</v>
      </c>
      <c r="AB149" s="88">
        <v>100</v>
      </c>
      <c r="AC149" s="88"/>
      <c r="AD149" s="86">
        <v>100</v>
      </c>
      <c r="AE149" s="85"/>
      <c r="AF149" s="88">
        <v>22</v>
      </c>
      <c r="AG149" s="88">
        <v>22</v>
      </c>
      <c r="AH149" s="88"/>
      <c r="AI149" s="88"/>
      <c r="AJ149" s="86">
        <v>46</v>
      </c>
      <c r="AK149" s="17">
        <v>46</v>
      </c>
      <c r="AL149" s="17">
        <v>22</v>
      </c>
      <c r="AM149" s="17">
        <v>22</v>
      </c>
      <c r="AN149" s="17">
        <v>45</v>
      </c>
      <c r="AO149" s="17">
        <v>96</v>
      </c>
      <c r="AP149" s="17">
        <v>10</v>
      </c>
      <c r="AQ149" s="17">
        <v>44</v>
      </c>
      <c r="AR149" s="24">
        <v>9.66</v>
      </c>
      <c r="AS149" s="24">
        <v>9.36</v>
      </c>
      <c r="AT149" s="24">
        <v>9.24</v>
      </c>
      <c r="AU149" s="24">
        <v>1816</v>
      </c>
      <c r="AV149" s="24">
        <v>190</v>
      </c>
      <c r="AW149" s="24">
        <v>9.56</v>
      </c>
      <c r="AX149" s="25" t="s">
        <v>77</v>
      </c>
      <c r="AY149" s="26" t="str">
        <f t="shared" si="21"/>
        <v>PASS</v>
      </c>
      <c r="AZ149" s="26" t="str">
        <f t="shared" si="22"/>
        <v>PASS</v>
      </c>
      <c r="BA149" s="27" t="str">
        <f t="shared" si="23"/>
        <v>PASS</v>
      </c>
      <c r="BB149" s="27" t="str">
        <f t="shared" si="24"/>
        <v>PASS</v>
      </c>
      <c r="BC149" s="8" t="str">
        <f t="shared" si="25"/>
        <v>PASS</v>
      </c>
      <c r="BD149" s="8" t="str">
        <f t="shared" si="26"/>
        <v>PASS</v>
      </c>
      <c r="BE149" s="28" t="str">
        <f t="shared" si="27"/>
        <v>YES</v>
      </c>
      <c r="BF149" s="29" t="str">
        <f t="shared" si="28"/>
        <v>DIST</v>
      </c>
      <c r="BG149"/>
    </row>
    <row r="150" spans="1:59">
      <c r="A150" s="17">
        <v>147</v>
      </c>
      <c r="B150" s="17">
        <v>43239</v>
      </c>
      <c r="C150" s="17" t="s">
        <v>480</v>
      </c>
      <c r="D150" s="18" t="s">
        <v>481</v>
      </c>
      <c r="E150" s="17"/>
      <c r="F150" s="19" t="s">
        <v>893</v>
      </c>
      <c r="G150" s="17">
        <v>100</v>
      </c>
      <c r="H150" s="17">
        <v>94</v>
      </c>
      <c r="I150" s="17">
        <v>73</v>
      </c>
      <c r="J150" s="17">
        <v>92</v>
      </c>
      <c r="K150" s="17">
        <v>100</v>
      </c>
      <c r="L150" s="20"/>
      <c r="M150" s="17">
        <v>42</v>
      </c>
      <c r="N150" s="17">
        <v>42</v>
      </c>
      <c r="O150" s="17">
        <v>42</v>
      </c>
      <c r="P150" s="17">
        <v>40</v>
      </c>
      <c r="Q150" s="17">
        <v>47</v>
      </c>
      <c r="R150" s="17">
        <v>9.86</v>
      </c>
      <c r="S150" s="17">
        <v>22</v>
      </c>
      <c r="T150" s="21"/>
      <c r="U150" s="17">
        <f t="shared" si="0"/>
        <v>43239</v>
      </c>
      <c r="V150" s="17" t="str">
        <f t="shared" si="1"/>
        <v>B150058649</v>
      </c>
      <c r="W150" s="22" t="str">
        <f t="shared" si="2"/>
        <v>PALLAVI DHANANJAY DADAPE</v>
      </c>
      <c r="X150" s="17">
        <f t="shared" si="3"/>
        <v>0</v>
      </c>
      <c r="Y150" s="90" t="str">
        <f t="shared" si="4"/>
        <v>I2K17102328</v>
      </c>
      <c r="Z150" s="88">
        <v>96</v>
      </c>
      <c r="AA150" s="88">
        <v>100</v>
      </c>
      <c r="AB150" s="88">
        <v>100</v>
      </c>
      <c r="AC150" s="88"/>
      <c r="AD150" s="86">
        <v>100</v>
      </c>
      <c r="AE150" s="85"/>
      <c r="AF150" s="88">
        <v>22</v>
      </c>
      <c r="AG150" s="88">
        <v>21</v>
      </c>
      <c r="AH150" s="88"/>
      <c r="AI150" s="88"/>
      <c r="AJ150" s="86">
        <v>43</v>
      </c>
      <c r="AK150" s="17">
        <v>42</v>
      </c>
      <c r="AL150" s="17">
        <v>21</v>
      </c>
      <c r="AM150" s="17">
        <v>23</v>
      </c>
      <c r="AN150" s="17">
        <v>47</v>
      </c>
      <c r="AO150" s="17">
        <v>97</v>
      </c>
      <c r="AP150" s="17">
        <v>9.93</v>
      </c>
      <c r="AQ150" s="17">
        <v>44</v>
      </c>
      <c r="AR150" s="24">
        <v>6.46</v>
      </c>
      <c r="AS150" s="24">
        <v>6.38</v>
      </c>
      <c r="AT150" s="24">
        <v>6.15</v>
      </c>
      <c r="AU150" s="24">
        <v>1362</v>
      </c>
      <c r="AV150" s="24">
        <v>190</v>
      </c>
      <c r="AW150" s="24">
        <v>7.17</v>
      </c>
      <c r="AX150" s="25" t="s">
        <v>132</v>
      </c>
      <c r="AY150" s="26" t="str">
        <f t="shared" si="21"/>
        <v>PASS</v>
      </c>
      <c r="AZ150" s="26" t="str">
        <f t="shared" si="22"/>
        <v>PASS</v>
      </c>
      <c r="BA150" s="27" t="str">
        <f t="shared" si="23"/>
        <v>PASS</v>
      </c>
      <c r="BB150" s="27" t="str">
        <f t="shared" si="24"/>
        <v>PASS</v>
      </c>
      <c r="BC150" s="8" t="str">
        <f t="shared" si="25"/>
        <v>PASS</v>
      </c>
      <c r="BD150" s="8" t="str">
        <f t="shared" si="26"/>
        <v>PASS</v>
      </c>
      <c r="BE150" s="28" t="str">
        <f t="shared" si="27"/>
        <v>YES</v>
      </c>
      <c r="BF150" s="29" t="str">
        <f t="shared" si="28"/>
        <v>FIRST</v>
      </c>
      <c r="BG150"/>
    </row>
    <row r="151" spans="1:59">
      <c r="A151" s="17">
        <v>148</v>
      </c>
      <c r="B151" s="17">
        <v>43144</v>
      </c>
      <c r="C151" s="17" t="s">
        <v>482</v>
      </c>
      <c r="D151" s="18" t="s">
        <v>483</v>
      </c>
      <c r="E151" s="17"/>
      <c r="F151" s="19" t="s">
        <v>894</v>
      </c>
      <c r="G151" s="17">
        <v>100</v>
      </c>
      <c r="H151" s="17">
        <v>95</v>
      </c>
      <c r="I151" s="17">
        <v>99</v>
      </c>
      <c r="J151" s="17">
        <v>99</v>
      </c>
      <c r="K151" s="17">
        <v>99</v>
      </c>
      <c r="L151" s="20"/>
      <c r="M151" s="17">
        <v>44</v>
      </c>
      <c r="N151" s="17">
        <v>41</v>
      </c>
      <c r="O151" s="17">
        <v>47</v>
      </c>
      <c r="P151" s="17">
        <v>44</v>
      </c>
      <c r="Q151" s="17">
        <v>48</v>
      </c>
      <c r="R151" s="17">
        <v>10</v>
      </c>
      <c r="S151" s="17">
        <v>22</v>
      </c>
      <c r="T151" s="21"/>
      <c r="U151" s="17">
        <f t="shared" si="0"/>
        <v>43144</v>
      </c>
      <c r="V151" s="17" t="str">
        <f t="shared" si="1"/>
        <v>B150058650</v>
      </c>
      <c r="W151" s="22" t="str">
        <f t="shared" si="2"/>
        <v>PANDE RUCHIKA SUBHASH</v>
      </c>
      <c r="X151" s="17">
        <f t="shared" si="3"/>
        <v>0</v>
      </c>
      <c r="Y151" s="90" t="str">
        <f t="shared" si="4"/>
        <v>I2K17102200</v>
      </c>
      <c r="Z151" s="88">
        <v>100</v>
      </c>
      <c r="AA151" s="88">
        <v>100</v>
      </c>
      <c r="AB151" s="88">
        <v>100</v>
      </c>
      <c r="AC151" s="88"/>
      <c r="AD151" s="86">
        <v>100</v>
      </c>
      <c r="AE151" s="85"/>
      <c r="AF151" s="88">
        <v>23</v>
      </c>
      <c r="AG151" s="88">
        <v>23</v>
      </c>
      <c r="AH151" s="88"/>
      <c r="AI151" s="88"/>
      <c r="AJ151" s="86">
        <v>45</v>
      </c>
      <c r="AK151" s="17">
        <v>44</v>
      </c>
      <c r="AL151" s="17">
        <v>22</v>
      </c>
      <c r="AM151" s="17">
        <v>23</v>
      </c>
      <c r="AN151" s="17">
        <v>47</v>
      </c>
      <c r="AO151" s="17">
        <v>95</v>
      </c>
      <c r="AP151" s="17">
        <v>10</v>
      </c>
      <c r="AQ151" s="17">
        <v>44</v>
      </c>
      <c r="AR151" s="24">
        <v>9.42</v>
      </c>
      <c r="AS151" s="24">
        <v>8.5399999999999991</v>
      </c>
      <c r="AT151" s="24">
        <v>8.65</v>
      </c>
      <c r="AU151" s="24">
        <v>1736</v>
      </c>
      <c r="AV151" s="24">
        <v>190</v>
      </c>
      <c r="AW151" s="24">
        <v>9.14</v>
      </c>
      <c r="AX151" s="25" t="s">
        <v>77</v>
      </c>
      <c r="AY151" s="26" t="str">
        <f t="shared" si="21"/>
        <v>PASS</v>
      </c>
      <c r="AZ151" s="26" t="str">
        <f t="shared" si="22"/>
        <v>PASS</v>
      </c>
      <c r="BA151" s="27" t="str">
        <f t="shared" si="23"/>
        <v>PASS</v>
      </c>
      <c r="BB151" s="27" t="str">
        <f t="shared" si="24"/>
        <v>PASS</v>
      </c>
      <c r="BC151" s="8" t="str">
        <f t="shared" si="25"/>
        <v>PASS</v>
      </c>
      <c r="BD151" s="8" t="str">
        <f t="shared" si="26"/>
        <v>PASS</v>
      </c>
      <c r="BE151" s="28" t="str">
        <f t="shared" si="27"/>
        <v>YES</v>
      </c>
      <c r="BF151" s="29" t="str">
        <f t="shared" si="28"/>
        <v>DIST</v>
      </c>
      <c r="BG151"/>
    </row>
    <row r="152" spans="1:59">
      <c r="A152" s="17">
        <v>149</v>
      </c>
      <c r="B152" s="17">
        <v>43121</v>
      </c>
      <c r="C152" s="17" t="s">
        <v>484</v>
      </c>
      <c r="D152" s="18" t="s">
        <v>485</v>
      </c>
      <c r="E152" s="17"/>
      <c r="F152" s="19" t="s">
        <v>895</v>
      </c>
      <c r="G152" s="17">
        <v>94</v>
      </c>
      <c r="H152" s="17">
        <v>93</v>
      </c>
      <c r="I152" s="17">
        <v>83</v>
      </c>
      <c r="J152" s="17">
        <v>97</v>
      </c>
      <c r="K152" s="17">
        <v>100</v>
      </c>
      <c r="L152" s="20"/>
      <c r="M152" s="17">
        <v>45</v>
      </c>
      <c r="N152" s="17">
        <v>42</v>
      </c>
      <c r="O152" s="17">
        <v>44</v>
      </c>
      <c r="P152" s="17">
        <v>44</v>
      </c>
      <c r="Q152" s="17">
        <v>46</v>
      </c>
      <c r="R152" s="17">
        <v>10</v>
      </c>
      <c r="S152" s="17">
        <v>22</v>
      </c>
      <c r="T152" s="21"/>
      <c r="U152" s="17">
        <f t="shared" si="0"/>
        <v>43121</v>
      </c>
      <c r="V152" s="17" t="str">
        <f t="shared" si="1"/>
        <v>B150058651</v>
      </c>
      <c r="W152" s="22" t="str">
        <f t="shared" si="2"/>
        <v>PARDIKAR ISHA ATUL</v>
      </c>
      <c r="X152" s="17">
        <f t="shared" si="3"/>
        <v>0</v>
      </c>
      <c r="Y152" s="90" t="str">
        <f t="shared" si="4"/>
        <v>I2K17102373</v>
      </c>
      <c r="Z152" s="88">
        <v>99</v>
      </c>
      <c r="AA152" s="88">
        <v>96</v>
      </c>
      <c r="AB152" s="88">
        <v>100</v>
      </c>
      <c r="AC152" s="88"/>
      <c r="AD152" s="86">
        <v>100</v>
      </c>
      <c r="AE152" s="85"/>
      <c r="AF152" s="88">
        <v>24</v>
      </c>
      <c r="AG152" s="88">
        <v>24</v>
      </c>
      <c r="AH152" s="88"/>
      <c r="AI152" s="88"/>
      <c r="AJ152" s="86">
        <v>46</v>
      </c>
      <c r="AK152" s="17">
        <v>45</v>
      </c>
      <c r="AL152" s="17">
        <v>22</v>
      </c>
      <c r="AM152" s="17">
        <v>23</v>
      </c>
      <c r="AN152" s="17">
        <v>48</v>
      </c>
      <c r="AO152" s="17">
        <v>96</v>
      </c>
      <c r="AP152" s="17">
        <v>10</v>
      </c>
      <c r="AQ152" s="17">
        <v>44</v>
      </c>
      <c r="AR152" s="24">
        <v>9.5</v>
      </c>
      <c r="AS152" s="24">
        <v>9.2200000000000006</v>
      </c>
      <c r="AT152" s="24">
        <v>9.6300000000000008</v>
      </c>
      <c r="AU152" s="24">
        <v>1819</v>
      </c>
      <c r="AV152" s="24">
        <v>190</v>
      </c>
      <c r="AW152" s="24">
        <v>9.57</v>
      </c>
      <c r="AX152" s="25" t="s">
        <v>77</v>
      </c>
      <c r="AY152" s="26" t="str">
        <f t="shared" si="21"/>
        <v>PASS</v>
      </c>
      <c r="AZ152" s="26" t="str">
        <f t="shared" si="22"/>
        <v>PASS</v>
      </c>
      <c r="BA152" s="27" t="str">
        <f t="shared" si="23"/>
        <v>PASS</v>
      </c>
      <c r="BB152" s="27" t="str">
        <f t="shared" si="24"/>
        <v>PASS</v>
      </c>
      <c r="BC152" s="8" t="str">
        <f t="shared" si="25"/>
        <v>PASS</v>
      </c>
      <c r="BD152" s="8" t="str">
        <f t="shared" si="26"/>
        <v>PASS</v>
      </c>
      <c r="BE152" s="28" t="str">
        <f t="shared" si="27"/>
        <v>YES</v>
      </c>
      <c r="BF152" s="29" t="str">
        <f t="shared" si="28"/>
        <v>DIST</v>
      </c>
      <c r="BG152"/>
    </row>
    <row r="153" spans="1:59">
      <c r="A153" s="17">
        <v>150</v>
      </c>
      <c r="B153" s="17">
        <v>43145</v>
      </c>
      <c r="C153" s="17" t="s">
        <v>486</v>
      </c>
      <c r="D153" s="18" t="s">
        <v>487</v>
      </c>
      <c r="E153" s="17"/>
      <c r="F153" s="19" t="s">
        <v>896</v>
      </c>
      <c r="G153" s="17">
        <v>94</v>
      </c>
      <c r="H153" s="17">
        <v>94</v>
      </c>
      <c r="I153" s="17">
        <v>91</v>
      </c>
      <c r="J153" s="17">
        <v>91</v>
      </c>
      <c r="K153" s="17">
        <v>100</v>
      </c>
      <c r="L153" s="20"/>
      <c r="M153" s="17">
        <v>46</v>
      </c>
      <c r="N153" s="17">
        <v>44</v>
      </c>
      <c r="O153" s="17">
        <v>46</v>
      </c>
      <c r="P153" s="17">
        <v>40</v>
      </c>
      <c r="Q153" s="17">
        <v>46</v>
      </c>
      <c r="R153" s="17">
        <v>10</v>
      </c>
      <c r="S153" s="17">
        <v>22</v>
      </c>
      <c r="T153" s="21"/>
      <c r="U153" s="17">
        <f t="shared" si="0"/>
        <v>43145</v>
      </c>
      <c r="V153" s="17" t="str">
        <f t="shared" si="1"/>
        <v>B150058652</v>
      </c>
      <c r="W153" s="22" t="str">
        <f t="shared" si="2"/>
        <v>PARMAR KOMAL PRADIP</v>
      </c>
      <c r="X153" s="17">
        <f t="shared" si="3"/>
        <v>0</v>
      </c>
      <c r="Y153" s="90" t="str">
        <f t="shared" si="4"/>
        <v>I2K17102221</v>
      </c>
      <c r="Z153" s="88">
        <v>95</v>
      </c>
      <c r="AA153" s="88">
        <v>92</v>
      </c>
      <c r="AB153" s="89"/>
      <c r="AC153" s="88">
        <v>97</v>
      </c>
      <c r="AD153" s="86">
        <v>100</v>
      </c>
      <c r="AE153" s="85"/>
      <c r="AF153" s="89"/>
      <c r="AG153" s="89"/>
      <c r="AH153" s="88">
        <v>24</v>
      </c>
      <c r="AI153" s="88">
        <v>23</v>
      </c>
      <c r="AJ153" s="86">
        <v>45</v>
      </c>
      <c r="AK153" s="17">
        <v>44</v>
      </c>
      <c r="AL153" s="17">
        <v>22</v>
      </c>
      <c r="AM153" s="17">
        <v>23</v>
      </c>
      <c r="AN153" s="17">
        <v>46</v>
      </c>
      <c r="AO153" s="17">
        <v>96</v>
      </c>
      <c r="AP153" s="17">
        <v>10</v>
      </c>
      <c r="AQ153" s="17">
        <v>44</v>
      </c>
      <c r="AR153" s="24">
        <v>8.94</v>
      </c>
      <c r="AS153" s="24">
        <v>8.42</v>
      </c>
      <c r="AT153" s="24">
        <v>8.52</v>
      </c>
      <c r="AU153" s="24">
        <v>1700</v>
      </c>
      <c r="AV153" s="24">
        <v>190</v>
      </c>
      <c r="AW153" s="24">
        <v>8.9499999999999993</v>
      </c>
      <c r="AX153" s="25" t="s">
        <v>77</v>
      </c>
      <c r="AY153" s="26" t="str">
        <f t="shared" si="21"/>
        <v>PASS</v>
      </c>
      <c r="AZ153" s="26" t="str">
        <f t="shared" si="22"/>
        <v>PASS</v>
      </c>
      <c r="BA153" s="27" t="str">
        <f t="shared" si="23"/>
        <v>PASS</v>
      </c>
      <c r="BB153" s="27" t="str">
        <f t="shared" si="24"/>
        <v>PASS</v>
      </c>
      <c r="BC153" s="8" t="str">
        <f t="shared" si="25"/>
        <v>PASS</v>
      </c>
      <c r="BD153" s="8" t="str">
        <f t="shared" si="26"/>
        <v>PASS</v>
      </c>
      <c r="BE153" s="28" t="str">
        <f t="shared" si="27"/>
        <v>YES</v>
      </c>
      <c r="BF153" s="29" t="str">
        <f t="shared" si="28"/>
        <v>DIST</v>
      </c>
      <c r="BG153"/>
    </row>
    <row r="154" spans="1:59">
      <c r="A154" s="17">
        <v>151</v>
      </c>
      <c r="B154" s="17">
        <v>43107</v>
      </c>
      <c r="C154" s="17" t="s">
        <v>488</v>
      </c>
      <c r="D154" s="18" t="s">
        <v>489</v>
      </c>
      <c r="E154" s="17"/>
      <c r="F154" s="19" t="s">
        <v>897</v>
      </c>
      <c r="G154" s="17">
        <v>100</v>
      </c>
      <c r="H154" s="17">
        <v>100</v>
      </c>
      <c r="I154" s="17">
        <v>96</v>
      </c>
      <c r="J154" s="17">
        <v>99</v>
      </c>
      <c r="K154" s="17">
        <v>100</v>
      </c>
      <c r="L154" s="20"/>
      <c r="M154" s="17">
        <v>45</v>
      </c>
      <c r="N154" s="17">
        <v>42</v>
      </c>
      <c r="O154" s="17">
        <v>46</v>
      </c>
      <c r="P154" s="17">
        <v>44</v>
      </c>
      <c r="Q154" s="17">
        <v>48</v>
      </c>
      <c r="R154" s="17">
        <v>10</v>
      </c>
      <c r="S154" s="17">
        <v>22</v>
      </c>
      <c r="T154" s="21"/>
      <c r="U154" s="17">
        <f t="shared" si="0"/>
        <v>43107</v>
      </c>
      <c r="V154" s="17" t="str">
        <f t="shared" si="1"/>
        <v>B150058653</v>
      </c>
      <c r="W154" s="22" t="str">
        <f t="shared" si="2"/>
        <v>PATANI AYUSHI NIKHIL</v>
      </c>
      <c r="X154" s="17">
        <f t="shared" si="3"/>
        <v>0</v>
      </c>
      <c r="Y154" s="90" t="str">
        <f t="shared" si="4"/>
        <v>I2K17102247</v>
      </c>
      <c r="Z154" s="88">
        <v>95</v>
      </c>
      <c r="AA154" s="88">
        <v>100</v>
      </c>
      <c r="AB154" s="88">
        <v>100</v>
      </c>
      <c r="AC154" s="88"/>
      <c r="AD154" s="86">
        <v>100</v>
      </c>
      <c r="AE154" s="85"/>
      <c r="AF154" s="88">
        <v>24</v>
      </c>
      <c r="AG154" s="88">
        <v>24</v>
      </c>
      <c r="AH154" s="88"/>
      <c r="AI154" s="88"/>
      <c r="AJ154" s="86">
        <v>46</v>
      </c>
      <c r="AK154" s="17">
        <v>45</v>
      </c>
      <c r="AL154" s="17">
        <v>23</v>
      </c>
      <c r="AM154" s="17">
        <v>23</v>
      </c>
      <c r="AN154" s="17">
        <v>48</v>
      </c>
      <c r="AO154" s="17">
        <v>98</v>
      </c>
      <c r="AP154" s="17">
        <v>10</v>
      </c>
      <c r="AQ154" s="17">
        <v>44</v>
      </c>
      <c r="AR154" s="24">
        <v>9.8800000000000008</v>
      </c>
      <c r="AS154" s="24">
        <v>9.36</v>
      </c>
      <c r="AT154" s="24">
        <v>9.57</v>
      </c>
      <c r="AU154" s="24">
        <v>1842</v>
      </c>
      <c r="AV154" s="24">
        <v>190</v>
      </c>
      <c r="AW154" s="24">
        <v>9.69</v>
      </c>
      <c r="AX154" s="25" t="s">
        <v>77</v>
      </c>
      <c r="AY154" s="26" t="str">
        <f t="shared" si="21"/>
        <v>PASS</v>
      </c>
      <c r="AZ154" s="26" t="str">
        <f t="shared" si="22"/>
        <v>PASS</v>
      </c>
      <c r="BA154" s="27" t="str">
        <f t="shared" si="23"/>
        <v>PASS</v>
      </c>
      <c r="BB154" s="27" t="str">
        <f t="shared" si="24"/>
        <v>PASS</v>
      </c>
      <c r="BC154" s="8" t="str">
        <f t="shared" si="25"/>
        <v>PASS</v>
      </c>
      <c r="BD154" s="8" t="str">
        <f t="shared" si="26"/>
        <v>PASS</v>
      </c>
      <c r="BE154" s="28" t="str">
        <f t="shared" si="27"/>
        <v>YES</v>
      </c>
      <c r="BF154" s="29" t="str">
        <f t="shared" si="28"/>
        <v>DIST</v>
      </c>
      <c r="BG154"/>
    </row>
    <row r="155" spans="1:59">
      <c r="A155" s="17">
        <v>152</v>
      </c>
      <c r="B155" s="17">
        <v>43356</v>
      </c>
      <c r="C155" s="17" t="s">
        <v>490</v>
      </c>
      <c r="D155" s="18" t="s">
        <v>491</v>
      </c>
      <c r="E155" s="17"/>
      <c r="F155" s="19" t="s">
        <v>898</v>
      </c>
      <c r="G155" s="17">
        <v>100</v>
      </c>
      <c r="H155" s="17">
        <v>94</v>
      </c>
      <c r="I155" s="17">
        <v>94</v>
      </c>
      <c r="J155" s="17">
        <v>99</v>
      </c>
      <c r="K155" s="17">
        <v>100</v>
      </c>
      <c r="L155" s="20"/>
      <c r="M155" s="17">
        <v>45</v>
      </c>
      <c r="N155" s="17">
        <v>43</v>
      </c>
      <c r="O155" s="17">
        <v>45</v>
      </c>
      <c r="P155" s="17">
        <v>45</v>
      </c>
      <c r="Q155" s="17">
        <v>46</v>
      </c>
      <c r="R155" s="17">
        <v>10</v>
      </c>
      <c r="S155" s="17">
        <v>22</v>
      </c>
      <c r="T155" s="21"/>
      <c r="U155" s="17">
        <f t="shared" si="0"/>
        <v>43356</v>
      </c>
      <c r="V155" s="17" t="str">
        <f t="shared" si="1"/>
        <v>B150058654</v>
      </c>
      <c r="W155" s="22" t="str">
        <f t="shared" si="2"/>
        <v>PATIL MANAS NITIN</v>
      </c>
      <c r="X155" s="17">
        <f t="shared" si="3"/>
        <v>0</v>
      </c>
      <c r="Y155" s="90" t="str">
        <f t="shared" si="4"/>
        <v>I2K18205125</v>
      </c>
      <c r="Z155" s="88">
        <v>90</v>
      </c>
      <c r="AA155" s="88">
        <v>100</v>
      </c>
      <c r="AB155" s="88">
        <v>100</v>
      </c>
      <c r="AC155" s="88"/>
      <c r="AD155" s="86">
        <v>100</v>
      </c>
      <c r="AE155" s="85"/>
      <c r="AF155" s="88">
        <v>22</v>
      </c>
      <c r="AG155" s="88">
        <v>22</v>
      </c>
      <c r="AH155" s="88"/>
      <c r="AI155" s="88"/>
      <c r="AJ155" s="86">
        <v>43</v>
      </c>
      <c r="AK155" s="17">
        <v>43</v>
      </c>
      <c r="AL155" s="17">
        <v>22</v>
      </c>
      <c r="AM155" s="17">
        <v>22</v>
      </c>
      <c r="AN155" s="17">
        <v>45</v>
      </c>
      <c r="AO155" s="17">
        <v>95</v>
      </c>
      <c r="AP155" s="17">
        <v>10</v>
      </c>
      <c r="AQ155" s="17">
        <v>44</v>
      </c>
      <c r="AR155" s="24"/>
      <c r="AS155" s="24">
        <v>7.94</v>
      </c>
      <c r="AT155" s="24">
        <v>8.83</v>
      </c>
      <c r="AU155" s="24">
        <v>1243</v>
      </c>
      <c r="AV155" s="24">
        <v>140</v>
      </c>
      <c r="AW155" s="24">
        <v>8.8800000000000008</v>
      </c>
      <c r="AX155" s="25" t="s">
        <v>77</v>
      </c>
      <c r="AY155" s="26" t="str">
        <f t="shared" si="21"/>
        <v>PASS</v>
      </c>
      <c r="AZ155" s="26" t="str">
        <f t="shared" si="22"/>
        <v>PASS</v>
      </c>
      <c r="BA155" s="27" t="str">
        <f t="shared" si="23"/>
        <v>PASS</v>
      </c>
      <c r="BB155" s="27" t="str">
        <f t="shared" si="24"/>
        <v>PASS</v>
      </c>
      <c r="BC155" s="8" t="str">
        <f t="shared" si="25"/>
        <v>PASS</v>
      </c>
      <c r="BD155" s="8" t="str">
        <f t="shared" si="26"/>
        <v>PASS</v>
      </c>
      <c r="BE155" s="28" t="str">
        <f t="shared" si="27"/>
        <v>YES</v>
      </c>
      <c r="BF155" s="29" t="str">
        <f t="shared" si="28"/>
        <v>DIST</v>
      </c>
      <c r="BG155"/>
    </row>
    <row r="156" spans="1:59">
      <c r="A156" s="17">
        <v>153</v>
      </c>
      <c r="B156" s="17">
        <v>43241</v>
      </c>
      <c r="C156" s="17" t="s">
        <v>492</v>
      </c>
      <c r="D156" s="18" t="s">
        <v>493</v>
      </c>
      <c r="E156" s="17"/>
      <c r="F156" s="19" t="s">
        <v>899</v>
      </c>
      <c r="G156" s="17">
        <v>87</v>
      </c>
      <c r="H156" s="17">
        <v>80</v>
      </c>
      <c r="I156" s="17">
        <v>95</v>
      </c>
      <c r="J156" s="17">
        <v>99</v>
      </c>
      <c r="K156" s="17">
        <v>95</v>
      </c>
      <c r="L156" s="20"/>
      <c r="M156" s="17">
        <v>47</v>
      </c>
      <c r="N156" s="17">
        <v>47</v>
      </c>
      <c r="O156" s="17">
        <v>45</v>
      </c>
      <c r="P156" s="17">
        <v>44</v>
      </c>
      <c r="Q156" s="17">
        <v>47</v>
      </c>
      <c r="R156" s="17">
        <v>10</v>
      </c>
      <c r="S156" s="17">
        <v>22</v>
      </c>
      <c r="T156" s="21"/>
      <c r="U156" s="17">
        <f t="shared" si="0"/>
        <v>43241</v>
      </c>
      <c r="V156" s="17" t="str">
        <f t="shared" si="1"/>
        <v>B150058655</v>
      </c>
      <c r="W156" s="22" t="str">
        <f t="shared" si="2"/>
        <v>PATIL MAYUR RAJENDRA</v>
      </c>
      <c r="X156" s="17">
        <f t="shared" si="3"/>
        <v>0</v>
      </c>
      <c r="Y156" s="90" t="str">
        <f t="shared" si="4"/>
        <v>I2K17102357</v>
      </c>
      <c r="Z156" s="88">
        <v>94</v>
      </c>
      <c r="AA156" s="88">
        <v>97</v>
      </c>
      <c r="AB156" s="89"/>
      <c r="AC156" s="88">
        <v>93</v>
      </c>
      <c r="AD156" s="86">
        <v>95</v>
      </c>
      <c r="AE156" s="85"/>
      <c r="AF156" s="89"/>
      <c r="AG156" s="89"/>
      <c r="AH156" s="88">
        <v>22</v>
      </c>
      <c r="AI156" s="88">
        <v>22</v>
      </c>
      <c r="AJ156" s="86">
        <v>44</v>
      </c>
      <c r="AK156" s="17">
        <v>41</v>
      </c>
      <c r="AL156" s="17">
        <v>22</v>
      </c>
      <c r="AM156" s="17">
        <v>21</v>
      </c>
      <c r="AN156" s="17">
        <v>46</v>
      </c>
      <c r="AO156" s="17">
        <v>95</v>
      </c>
      <c r="AP156" s="17">
        <v>10</v>
      </c>
      <c r="AQ156" s="17">
        <v>44</v>
      </c>
      <c r="AR156" s="24">
        <v>9.2799999999999994</v>
      </c>
      <c r="AS156" s="24">
        <v>8.9600000000000009</v>
      </c>
      <c r="AT156" s="24">
        <v>8.8699999999999992</v>
      </c>
      <c r="AU156" s="24">
        <v>1760</v>
      </c>
      <c r="AV156" s="24">
        <v>190</v>
      </c>
      <c r="AW156" s="24">
        <v>9.26</v>
      </c>
      <c r="AX156" s="25" t="s">
        <v>77</v>
      </c>
      <c r="AY156" s="26" t="str">
        <f t="shared" si="21"/>
        <v>PASS</v>
      </c>
      <c r="AZ156" s="26" t="str">
        <f t="shared" si="22"/>
        <v>PASS</v>
      </c>
      <c r="BA156" s="27" t="str">
        <f t="shared" si="23"/>
        <v>PASS</v>
      </c>
      <c r="BB156" s="27" t="str">
        <f t="shared" si="24"/>
        <v>PASS</v>
      </c>
      <c r="BC156" s="8" t="str">
        <f t="shared" si="25"/>
        <v>PASS</v>
      </c>
      <c r="BD156" s="8" t="str">
        <f t="shared" si="26"/>
        <v>PASS</v>
      </c>
      <c r="BE156" s="28" t="str">
        <f t="shared" si="27"/>
        <v>YES</v>
      </c>
      <c r="BF156" s="29" t="str">
        <f t="shared" si="28"/>
        <v>DIST</v>
      </c>
      <c r="BG156"/>
    </row>
    <row r="157" spans="1:59">
      <c r="A157" s="17">
        <v>154</v>
      </c>
      <c r="B157" s="17">
        <v>43357</v>
      </c>
      <c r="C157" s="17" t="s">
        <v>494</v>
      </c>
      <c r="D157" s="18" t="s">
        <v>495</v>
      </c>
      <c r="E157" s="17"/>
      <c r="F157" s="19" t="s">
        <v>900</v>
      </c>
      <c r="G157" s="17">
        <v>86</v>
      </c>
      <c r="H157" s="17">
        <v>85</v>
      </c>
      <c r="I157" s="17">
        <v>88</v>
      </c>
      <c r="J157" s="17">
        <v>93</v>
      </c>
      <c r="K157" s="17">
        <v>93</v>
      </c>
      <c r="L157" s="20"/>
      <c r="M157" s="17">
        <v>46</v>
      </c>
      <c r="N157" s="17">
        <v>44</v>
      </c>
      <c r="O157" s="17">
        <v>42</v>
      </c>
      <c r="P157" s="17">
        <v>41</v>
      </c>
      <c r="Q157" s="17">
        <v>45</v>
      </c>
      <c r="R157" s="17">
        <v>10</v>
      </c>
      <c r="S157" s="17">
        <v>22</v>
      </c>
      <c r="T157" s="21"/>
      <c r="U157" s="17">
        <f t="shared" si="0"/>
        <v>43357</v>
      </c>
      <c r="V157" s="17" t="str">
        <f t="shared" si="1"/>
        <v>B150058656</v>
      </c>
      <c r="W157" s="22" t="str">
        <f t="shared" si="2"/>
        <v>PATIL NIRANJAN NITIN</v>
      </c>
      <c r="X157" s="17">
        <f t="shared" si="3"/>
        <v>0</v>
      </c>
      <c r="Y157" s="90" t="str">
        <f t="shared" si="4"/>
        <v>I2K18205154</v>
      </c>
      <c r="Z157" s="88">
        <v>95</v>
      </c>
      <c r="AA157" s="88">
        <v>93</v>
      </c>
      <c r="AB157" s="88">
        <v>99</v>
      </c>
      <c r="AC157" s="88"/>
      <c r="AD157" s="86">
        <v>100</v>
      </c>
      <c r="AE157" s="85"/>
      <c r="AF157" s="88">
        <v>22</v>
      </c>
      <c r="AG157" s="88">
        <v>22</v>
      </c>
      <c r="AH157" s="88"/>
      <c r="AI157" s="88"/>
      <c r="AJ157" s="86">
        <v>38</v>
      </c>
      <c r="AK157" s="17">
        <v>41</v>
      </c>
      <c r="AL157" s="17">
        <v>22</v>
      </c>
      <c r="AM157" s="17">
        <v>21</v>
      </c>
      <c r="AN157" s="17">
        <v>46</v>
      </c>
      <c r="AO157" s="17">
        <v>95</v>
      </c>
      <c r="AP157" s="17">
        <v>9.98</v>
      </c>
      <c r="AQ157" s="17">
        <v>44</v>
      </c>
      <c r="AR157" s="24"/>
      <c r="AS157" s="24">
        <v>8.7799999999999994</v>
      </c>
      <c r="AT157" s="24">
        <v>8.85</v>
      </c>
      <c r="AU157" s="24">
        <v>1285</v>
      </c>
      <c r="AV157" s="24">
        <v>140</v>
      </c>
      <c r="AW157" s="24">
        <v>9.18</v>
      </c>
      <c r="AX157" s="25" t="s">
        <v>77</v>
      </c>
      <c r="AY157" s="26" t="str">
        <f t="shared" si="21"/>
        <v>PASS</v>
      </c>
      <c r="AZ157" s="26" t="str">
        <f t="shared" si="22"/>
        <v>PASS</v>
      </c>
      <c r="BA157" s="27" t="str">
        <f t="shared" si="23"/>
        <v>PASS</v>
      </c>
      <c r="BB157" s="27" t="str">
        <f t="shared" si="24"/>
        <v>PASS</v>
      </c>
      <c r="BC157" s="8" t="str">
        <f t="shared" si="25"/>
        <v>PASS</v>
      </c>
      <c r="BD157" s="8" t="str">
        <f t="shared" si="26"/>
        <v>PASS</v>
      </c>
      <c r="BE157" s="28" t="str">
        <f t="shared" si="27"/>
        <v>YES</v>
      </c>
      <c r="BF157" s="29" t="str">
        <f t="shared" si="28"/>
        <v>DIST</v>
      </c>
      <c r="BG157"/>
    </row>
    <row r="158" spans="1:59">
      <c r="A158" s="17">
        <v>155</v>
      </c>
      <c r="B158" s="17">
        <v>43358</v>
      </c>
      <c r="C158" s="17" t="s">
        <v>496</v>
      </c>
      <c r="D158" s="18" t="s">
        <v>497</v>
      </c>
      <c r="E158" s="17"/>
      <c r="F158" s="19" t="s">
        <v>901</v>
      </c>
      <c r="G158" s="17">
        <v>85</v>
      </c>
      <c r="H158" s="17">
        <v>63</v>
      </c>
      <c r="I158" s="17">
        <v>68</v>
      </c>
      <c r="J158" s="17">
        <v>74</v>
      </c>
      <c r="K158" s="17">
        <v>90</v>
      </c>
      <c r="L158" s="20"/>
      <c r="M158" s="17">
        <v>42</v>
      </c>
      <c r="N158" s="17">
        <v>41</v>
      </c>
      <c r="O158" s="17">
        <v>40</v>
      </c>
      <c r="P158" s="17">
        <v>38</v>
      </c>
      <c r="Q158" s="17">
        <v>43</v>
      </c>
      <c r="R158" s="17">
        <v>9.18</v>
      </c>
      <c r="S158" s="17">
        <v>22</v>
      </c>
      <c r="T158" s="21"/>
      <c r="U158" s="17">
        <f t="shared" si="0"/>
        <v>43358</v>
      </c>
      <c r="V158" s="17" t="str">
        <f t="shared" si="1"/>
        <v>B150058657</v>
      </c>
      <c r="W158" s="22" t="str">
        <f t="shared" si="2"/>
        <v>PATIL POOJA LAXMAN</v>
      </c>
      <c r="X158" s="17">
        <f t="shared" si="3"/>
        <v>0</v>
      </c>
      <c r="Y158" s="90" t="str">
        <f t="shared" si="4"/>
        <v>I2K18205130</v>
      </c>
      <c r="Z158" s="88">
        <v>73</v>
      </c>
      <c r="AA158" s="88">
        <v>77</v>
      </c>
      <c r="AB158" s="88">
        <v>94</v>
      </c>
      <c r="AC158" s="88"/>
      <c r="AD158" s="86">
        <v>95</v>
      </c>
      <c r="AE158" s="85"/>
      <c r="AF158" s="88">
        <v>22</v>
      </c>
      <c r="AG158" s="88">
        <v>22</v>
      </c>
      <c r="AH158" s="88"/>
      <c r="AI158" s="88"/>
      <c r="AJ158" s="86">
        <v>40</v>
      </c>
      <c r="AK158" s="17">
        <v>44</v>
      </c>
      <c r="AL158" s="17">
        <v>23</v>
      </c>
      <c r="AM158" s="17">
        <v>21</v>
      </c>
      <c r="AN158" s="17">
        <v>45</v>
      </c>
      <c r="AO158" s="17">
        <v>94</v>
      </c>
      <c r="AP158" s="17">
        <v>9.4499999999999993</v>
      </c>
      <c r="AQ158" s="17">
        <v>44</v>
      </c>
      <c r="AR158" s="24"/>
      <c r="AS158" s="24">
        <v>8.32</v>
      </c>
      <c r="AT158" s="24">
        <v>9.3000000000000007</v>
      </c>
      <c r="AU158" s="24">
        <v>1260</v>
      </c>
      <c r="AV158" s="24">
        <v>140</v>
      </c>
      <c r="AW158" s="24">
        <v>9</v>
      </c>
      <c r="AX158" s="25" t="s">
        <v>77</v>
      </c>
      <c r="AY158" s="26" t="str">
        <f t="shared" si="21"/>
        <v>PASS</v>
      </c>
      <c r="AZ158" s="26" t="str">
        <f t="shared" si="22"/>
        <v>PASS</v>
      </c>
      <c r="BA158" s="27" t="str">
        <f t="shared" si="23"/>
        <v>PASS</v>
      </c>
      <c r="BB158" s="27" t="str">
        <f t="shared" si="24"/>
        <v>PASS</v>
      </c>
      <c r="BC158" s="8" t="str">
        <f t="shared" si="25"/>
        <v>PASS</v>
      </c>
      <c r="BD158" s="8" t="str">
        <f t="shared" si="26"/>
        <v>PASS</v>
      </c>
      <c r="BE158" s="28" t="str">
        <f t="shared" si="27"/>
        <v>YES</v>
      </c>
      <c r="BF158" s="29" t="str">
        <f t="shared" si="28"/>
        <v>DIST</v>
      </c>
      <c r="BG158"/>
    </row>
    <row r="159" spans="1:59">
      <c r="A159" s="17">
        <v>156</v>
      </c>
      <c r="B159" s="17">
        <v>43146</v>
      </c>
      <c r="C159" s="17" t="s">
        <v>498</v>
      </c>
      <c r="D159" s="18" t="s">
        <v>499</v>
      </c>
      <c r="E159" s="17"/>
      <c r="F159" s="19" t="s">
        <v>902</v>
      </c>
      <c r="G159" s="17">
        <v>100</v>
      </c>
      <c r="H159" s="17">
        <v>93</v>
      </c>
      <c r="I159" s="17">
        <v>91</v>
      </c>
      <c r="J159" s="17">
        <v>98</v>
      </c>
      <c r="K159" s="17">
        <v>100</v>
      </c>
      <c r="L159" s="20"/>
      <c r="M159" s="17">
        <v>45</v>
      </c>
      <c r="N159" s="17">
        <v>42</v>
      </c>
      <c r="O159" s="17">
        <v>45</v>
      </c>
      <c r="P159" s="17">
        <v>38</v>
      </c>
      <c r="Q159" s="17">
        <v>48</v>
      </c>
      <c r="R159" s="17">
        <v>9.9499999999999993</v>
      </c>
      <c r="S159" s="17">
        <v>22</v>
      </c>
      <c r="T159" s="21"/>
      <c r="U159" s="17">
        <f t="shared" si="0"/>
        <v>43146</v>
      </c>
      <c r="V159" s="17" t="str">
        <f t="shared" si="1"/>
        <v>B150058658</v>
      </c>
      <c r="W159" s="22" t="str">
        <f t="shared" si="2"/>
        <v>PATIL SHWETA SAKHARAM</v>
      </c>
      <c r="X159" s="17">
        <f t="shared" si="3"/>
        <v>0</v>
      </c>
      <c r="Y159" s="90" t="str">
        <f t="shared" si="4"/>
        <v>I2K17102290</v>
      </c>
      <c r="Z159" s="88">
        <v>94</v>
      </c>
      <c r="AA159" s="88">
        <v>95</v>
      </c>
      <c r="AB159" s="89"/>
      <c r="AC159" s="88">
        <v>91</v>
      </c>
      <c r="AD159" s="86">
        <v>100</v>
      </c>
      <c r="AE159" s="85"/>
      <c r="AF159" s="89"/>
      <c r="AG159" s="89"/>
      <c r="AH159" s="88">
        <v>23</v>
      </c>
      <c r="AI159" s="88">
        <v>21</v>
      </c>
      <c r="AJ159" s="86">
        <v>46</v>
      </c>
      <c r="AK159" s="17">
        <v>43</v>
      </c>
      <c r="AL159" s="17">
        <v>21</v>
      </c>
      <c r="AM159" s="17">
        <v>20</v>
      </c>
      <c r="AN159" s="17">
        <v>47</v>
      </c>
      <c r="AO159" s="17">
        <v>95</v>
      </c>
      <c r="AP159" s="17">
        <v>9.98</v>
      </c>
      <c r="AQ159" s="17">
        <v>44</v>
      </c>
      <c r="AR159" s="24">
        <v>9.24</v>
      </c>
      <c r="AS159" s="24">
        <v>7.68</v>
      </c>
      <c r="AT159" s="24">
        <v>7.83</v>
      </c>
      <c r="AU159" s="24">
        <v>1645</v>
      </c>
      <c r="AV159" s="24">
        <v>190</v>
      </c>
      <c r="AW159" s="24">
        <v>8.66</v>
      </c>
      <c r="AX159" s="25" t="s">
        <v>77</v>
      </c>
      <c r="AY159" s="26" t="str">
        <f t="shared" si="21"/>
        <v>PASS</v>
      </c>
      <c r="AZ159" s="26" t="str">
        <f t="shared" si="22"/>
        <v>PASS</v>
      </c>
      <c r="BA159" s="27" t="str">
        <f t="shared" si="23"/>
        <v>PASS</v>
      </c>
      <c r="BB159" s="27" t="str">
        <f t="shared" si="24"/>
        <v>PASS</v>
      </c>
      <c r="BC159" s="8" t="str">
        <f t="shared" si="25"/>
        <v>PASS</v>
      </c>
      <c r="BD159" s="8" t="str">
        <f t="shared" si="26"/>
        <v>PASS</v>
      </c>
      <c r="BE159" s="28" t="str">
        <f t="shared" si="27"/>
        <v>YES</v>
      </c>
      <c r="BF159" s="29" t="str">
        <f t="shared" si="28"/>
        <v>DIST</v>
      </c>
      <c r="BG159"/>
    </row>
    <row r="160" spans="1:59">
      <c r="A160" s="17">
        <v>157</v>
      </c>
      <c r="B160" s="17">
        <v>43359</v>
      </c>
      <c r="C160" s="17" t="s">
        <v>500</v>
      </c>
      <c r="D160" s="18" t="s">
        <v>501</v>
      </c>
      <c r="E160" s="17"/>
      <c r="F160" s="19" t="s">
        <v>903</v>
      </c>
      <c r="G160" s="17">
        <v>92</v>
      </c>
      <c r="H160" s="17">
        <v>92</v>
      </c>
      <c r="I160" s="17">
        <v>89</v>
      </c>
      <c r="J160" s="17">
        <v>89</v>
      </c>
      <c r="K160" s="17">
        <v>99</v>
      </c>
      <c r="L160" s="20"/>
      <c r="M160" s="17">
        <v>44</v>
      </c>
      <c r="N160" s="17">
        <v>42</v>
      </c>
      <c r="O160" s="17">
        <v>43</v>
      </c>
      <c r="P160" s="17">
        <v>38</v>
      </c>
      <c r="Q160" s="17">
        <v>45</v>
      </c>
      <c r="R160" s="17">
        <v>9.9499999999999993</v>
      </c>
      <c r="S160" s="17">
        <v>22</v>
      </c>
      <c r="T160" s="21"/>
      <c r="U160" s="17">
        <f t="shared" si="0"/>
        <v>43359</v>
      </c>
      <c r="V160" s="17" t="str">
        <f t="shared" si="1"/>
        <v>B150058659</v>
      </c>
      <c r="W160" s="22" t="str">
        <f t="shared" si="2"/>
        <v>PATIL SWAPNIL GOKOOL</v>
      </c>
      <c r="X160" s="17">
        <f t="shared" si="3"/>
        <v>0</v>
      </c>
      <c r="Y160" s="90" t="str">
        <f t="shared" si="4"/>
        <v>I2K18205128</v>
      </c>
      <c r="Z160" s="88">
        <v>91</v>
      </c>
      <c r="AA160" s="88">
        <v>80</v>
      </c>
      <c r="AB160" s="88">
        <v>100</v>
      </c>
      <c r="AC160" s="88"/>
      <c r="AD160" s="86">
        <v>100</v>
      </c>
      <c r="AE160" s="85"/>
      <c r="AF160" s="88">
        <v>22</v>
      </c>
      <c r="AG160" s="88">
        <v>22</v>
      </c>
      <c r="AH160" s="88"/>
      <c r="AI160" s="88"/>
      <c r="AJ160" s="86">
        <v>44</v>
      </c>
      <c r="AK160" s="17">
        <v>43</v>
      </c>
      <c r="AL160" s="17">
        <v>21</v>
      </c>
      <c r="AM160" s="17">
        <v>21</v>
      </c>
      <c r="AN160" s="17">
        <v>45</v>
      </c>
      <c r="AO160" s="17">
        <v>95</v>
      </c>
      <c r="AP160" s="17">
        <v>9.98</v>
      </c>
      <c r="AQ160" s="17">
        <v>44</v>
      </c>
      <c r="AR160" s="24"/>
      <c r="AS160" s="24">
        <v>7.86</v>
      </c>
      <c r="AT160" s="24">
        <v>9.15</v>
      </c>
      <c r="AU160" s="24">
        <v>1253</v>
      </c>
      <c r="AV160" s="24">
        <v>140</v>
      </c>
      <c r="AW160" s="24">
        <v>8.9499999999999993</v>
      </c>
      <c r="AX160" s="25" t="s">
        <v>77</v>
      </c>
      <c r="AY160" s="26" t="str">
        <f t="shared" si="21"/>
        <v>PASS</v>
      </c>
      <c r="AZ160" s="26" t="str">
        <f t="shared" si="22"/>
        <v>PASS</v>
      </c>
      <c r="BA160" s="27" t="str">
        <f t="shared" si="23"/>
        <v>PASS</v>
      </c>
      <c r="BB160" s="27" t="str">
        <f t="shared" si="24"/>
        <v>PASS</v>
      </c>
      <c r="BC160" s="8" t="str">
        <f t="shared" si="25"/>
        <v>PASS</v>
      </c>
      <c r="BD160" s="8" t="str">
        <f t="shared" si="26"/>
        <v>PASS</v>
      </c>
      <c r="BE160" s="28" t="str">
        <f t="shared" si="27"/>
        <v>YES</v>
      </c>
      <c r="BF160" s="29" t="str">
        <f t="shared" si="28"/>
        <v>DIST</v>
      </c>
      <c r="BG160"/>
    </row>
    <row r="161" spans="1:59">
      <c r="A161" s="17">
        <v>158</v>
      </c>
      <c r="B161" s="17">
        <v>43242</v>
      </c>
      <c r="C161" s="17" t="s">
        <v>502</v>
      </c>
      <c r="D161" s="18" t="s">
        <v>503</v>
      </c>
      <c r="E161" s="17"/>
      <c r="F161" s="19" t="s">
        <v>904</v>
      </c>
      <c r="G161" s="17">
        <v>100</v>
      </c>
      <c r="H161" s="17">
        <v>97</v>
      </c>
      <c r="I161" s="17">
        <v>91</v>
      </c>
      <c r="J161" s="17">
        <v>98</v>
      </c>
      <c r="K161" s="17">
        <v>98</v>
      </c>
      <c r="L161" s="20"/>
      <c r="M161" s="17">
        <v>45</v>
      </c>
      <c r="N161" s="17">
        <v>44</v>
      </c>
      <c r="O161" s="17">
        <v>45</v>
      </c>
      <c r="P161" s="17">
        <v>45</v>
      </c>
      <c r="Q161" s="17">
        <v>48</v>
      </c>
      <c r="R161" s="17">
        <v>10</v>
      </c>
      <c r="S161" s="17">
        <v>22</v>
      </c>
      <c r="T161" s="21"/>
      <c r="U161" s="17">
        <f t="shared" si="0"/>
        <v>43242</v>
      </c>
      <c r="V161" s="17" t="str">
        <f t="shared" si="1"/>
        <v>B150058660</v>
      </c>
      <c r="W161" s="22" t="str">
        <f t="shared" si="2"/>
        <v>PATIL VINIT PANDURANG</v>
      </c>
      <c r="X161" s="17">
        <f t="shared" si="3"/>
        <v>0</v>
      </c>
      <c r="Y161" s="90" t="str">
        <f t="shared" si="4"/>
        <v>I2K17102339</v>
      </c>
      <c r="Z161" s="88">
        <v>96</v>
      </c>
      <c r="AA161" s="88">
        <v>86</v>
      </c>
      <c r="AB161" s="88">
        <v>100</v>
      </c>
      <c r="AC161" s="88"/>
      <c r="AD161" s="86">
        <v>100</v>
      </c>
      <c r="AE161" s="85"/>
      <c r="AF161" s="88">
        <v>23</v>
      </c>
      <c r="AG161" s="88">
        <v>23</v>
      </c>
      <c r="AH161" s="88"/>
      <c r="AI161" s="88"/>
      <c r="AJ161" s="86">
        <v>45</v>
      </c>
      <c r="AK161" s="17">
        <v>47</v>
      </c>
      <c r="AL161" s="17">
        <v>21</v>
      </c>
      <c r="AM161" s="30">
        <v>21</v>
      </c>
      <c r="AN161" s="30">
        <v>47</v>
      </c>
      <c r="AO161" s="17">
        <v>96</v>
      </c>
      <c r="AP161" s="17">
        <v>10</v>
      </c>
      <c r="AQ161" s="17">
        <v>44</v>
      </c>
      <c r="AR161" s="24">
        <v>9.9600000000000009</v>
      </c>
      <c r="AS161" s="24">
        <v>9.5399999999999991</v>
      </c>
      <c r="AT161" s="24">
        <v>9.5</v>
      </c>
      <c r="AU161" s="24">
        <v>1852</v>
      </c>
      <c r="AV161" s="24">
        <v>190</v>
      </c>
      <c r="AW161" s="24">
        <v>9.75</v>
      </c>
      <c r="AX161" s="25" t="s">
        <v>77</v>
      </c>
      <c r="AY161" s="26" t="str">
        <f t="shared" si="21"/>
        <v>PASS</v>
      </c>
      <c r="AZ161" s="26" t="str">
        <f t="shared" si="22"/>
        <v>PASS</v>
      </c>
      <c r="BA161" s="27" t="str">
        <f t="shared" si="23"/>
        <v>PASS</v>
      </c>
      <c r="BB161" s="27" t="str">
        <f t="shared" si="24"/>
        <v>PASS</v>
      </c>
      <c r="BC161" s="8" t="str">
        <f t="shared" si="25"/>
        <v>PASS</v>
      </c>
      <c r="BD161" s="8" t="str">
        <f t="shared" si="26"/>
        <v>PASS</v>
      </c>
      <c r="BE161" s="28" t="str">
        <f t="shared" si="27"/>
        <v>YES</v>
      </c>
      <c r="BF161" s="29" t="str">
        <f t="shared" si="28"/>
        <v>DIST</v>
      </c>
      <c r="BG161"/>
    </row>
    <row r="162" spans="1:59">
      <c r="A162" s="17">
        <v>159</v>
      </c>
      <c r="B162" s="17">
        <v>43147</v>
      </c>
      <c r="C162" s="17" t="s">
        <v>504</v>
      </c>
      <c r="D162" s="18" t="s">
        <v>505</v>
      </c>
      <c r="E162" s="17"/>
      <c r="F162" s="19" t="s">
        <v>905</v>
      </c>
      <c r="G162" s="17">
        <v>100</v>
      </c>
      <c r="H162" s="17">
        <v>100</v>
      </c>
      <c r="I162" s="17">
        <v>90</v>
      </c>
      <c r="J162" s="17">
        <v>96</v>
      </c>
      <c r="K162" s="17">
        <v>96</v>
      </c>
      <c r="L162" s="20"/>
      <c r="M162" s="17">
        <v>43</v>
      </c>
      <c r="N162" s="17">
        <v>41</v>
      </c>
      <c r="O162" s="17">
        <v>44</v>
      </c>
      <c r="P162" s="17">
        <v>43</v>
      </c>
      <c r="Q162" s="17">
        <v>46</v>
      </c>
      <c r="R162" s="17">
        <v>10</v>
      </c>
      <c r="S162" s="17">
        <v>22</v>
      </c>
      <c r="T162" s="21"/>
      <c r="U162" s="17">
        <f t="shared" si="0"/>
        <v>43147</v>
      </c>
      <c r="V162" s="17" t="str">
        <f t="shared" si="1"/>
        <v>B150058661</v>
      </c>
      <c r="W162" s="22" t="str">
        <f t="shared" si="2"/>
        <v>PATIL YASH ANIL</v>
      </c>
      <c r="X162" s="17">
        <f t="shared" si="3"/>
        <v>0</v>
      </c>
      <c r="Y162" s="90" t="str">
        <f t="shared" si="4"/>
        <v>I2K17102390</v>
      </c>
      <c r="Z162" s="88">
        <v>92</v>
      </c>
      <c r="AA162" s="88">
        <v>96</v>
      </c>
      <c r="AB162" s="89"/>
      <c r="AC162" s="88">
        <v>96</v>
      </c>
      <c r="AD162" s="86">
        <v>100</v>
      </c>
      <c r="AE162" s="85"/>
      <c r="AF162" s="89"/>
      <c r="AG162" s="89"/>
      <c r="AH162" s="88">
        <v>23</v>
      </c>
      <c r="AI162" s="88">
        <v>23</v>
      </c>
      <c r="AJ162" s="86">
        <v>46</v>
      </c>
      <c r="AK162" s="17">
        <v>45</v>
      </c>
      <c r="AL162" s="17">
        <v>22</v>
      </c>
      <c r="AM162" s="17">
        <v>23</v>
      </c>
      <c r="AN162" s="17">
        <v>48</v>
      </c>
      <c r="AO162" s="17">
        <v>96</v>
      </c>
      <c r="AP162" s="17">
        <v>10</v>
      </c>
      <c r="AQ162" s="17">
        <v>44</v>
      </c>
      <c r="AR162" s="24">
        <v>9.66</v>
      </c>
      <c r="AS162" s="24">
        <v>9.36</v>
      </c>
      <c r="AT162" s="24">
        <v>8.98</v>
      </c>
      <c r="AU162" s="24">
        <v>1804</v>
      </c>
      <c r="AV162" s="24">
        <v>190</v>
      </c>
      <c r="AW162" s="24">
        <v>9.49</v>
      </c>
      <c r="AX162" s="25" t="s">
        <v>77</v>
      </c>
      <c r="AY162" s="26" t="str">
        <f t="shared" si="21"/>
        <v>PASS</v>
      </c>
      <c r="AZ162" s="26" t="str">
        <f t="shared" si="22"/>
        <v>PASS</v>
      </c>
      <c r="BA162" s="27" t="str">
        <f t="shared" si="23"/>
        <v>PASS</v>
      </c>
      <c r="BB162" s="27" t="str">
        <f t="shared" si="24"/>
        <v>PASS</v>
      </c>
      <c r="BC162" s="8" t="str">
        <f t="shared" si="25"/>
        <v>PASS</v>
      </c>
      <c r="BD162" s="8" t="str">
        <f t="shared" si="26"/>
        <v>PASS</v>
      </c>
      <c r="BE162" s="28" t="str">
        <f t="shared" si="27"/>
        <v>YES</v>
      </c>
      <c r="BF162" s="29" t="str">
        <f t="shared" si="28"/>
        <v>DIST</v>
      </c>
      <c r="BG162"/>
    </row>
    <row r="163" spans="1:59">
      <c r="A163" s="17">
        <v>160</v>
      </c>
      <c r="B163" s="17">
        <v>43243</v>
      </c>
      <c r="C163" s="17" t="s">
        <v>506</v>
      </c>
      <c r="D163" s="18" t="s">
        <v>507</v>
      </c>
      <c r="E163" s="17"/>
      <c r="F163" s="19" t="s">
        <v>906</v>
      </c>
      <c r="G163" s="17">
        <v>82</v>
      </c>
      <c r="H163" s="17">
        <v>93</v>
      </c>
      <c r="I163" s="17">
        <v>91</v>
      </c>
      <c r="J163" s="17">
        <v>98</v>
      </c>
      <c r="K163" s="17">
        <v>100</v>
      </c>
      <c r="L163" s="20"/>
      <c r="M163" s="17">
        <v>42</v>
      </c>
      <c r="N163" s="17">
        <v>41</v>
      </c>
      <c r="O163" s="17">
        <v>40</v>
      </c>
      <c r="P163" s="17">
        <v>34</v>
      </c>
      <c r="Q163" s="17">
        <v>41</v>
      </c>
      <c r="R163" s="17">
        <v>9.91</v>
      </c>
      <c r="S163" s="17">
        <v>22</v>
      </c>
      <c r="T163" s="21"/>
      <c r="U163" s="17">
        <f t="shared" si="0"/>
        <v>43243</v>
      </c>
      <c r="V163" s="17" t="str">
        <f t="shared" si="1"/>
        <v>B150058662</v>
      </c>
      <c r="W163" s="22" t="str">
        <f t="shared" si="2"/>
        <v>PAUL SARVESH SUNIL</v>
      </c>
      <c r="X163" s="17">
        <f t="shared" si="3"/>
        <v>0</v>
      </c>
      <c r="Y163" s="90" t="str">
        <f t="shared" si="4"/>
        <v>I2K17102351</v>
      </c>
      <c r="Z163" s="88">
        <v>94</v>
      </c>
      <c r="AA163" s="88">
        <v>99</v>
      </c>
      <c r="AB163" s="88">
        <v>100</v>
      </c>
      <c r="AC163" s="88"/>
      <c r="AD163" s="86">
        <v>100</v>
      </c>
      <c r="AE163" s="85"/>
      <c r="AF163" s="88">
        <v>22</v>
      </c>
      <c r="AG163" s="88">
        <v>21</v>
      </c>
      <c r="AH163" s="88"/>
      <c r="AI163" s="88"/>
      <c r="AJ163" s="86">
        <v>38</v>
      </c>
      <c r="AK163" s="17">
        <v>39</v>
      </c>
      <c r="AL163" s="17">
        <v>22</v>
      </c>
      <c r="AM163" s="17">
        <v>22</v>
      </c>
      <c r="AN163" s="17">
        <v>42</v>
      </c>
      <c r="AO163" s="17">
        <v>92</v>
      </c>
      <c r="AP163" s="17">
        <v>9.91</v>
      </c>
      <c r="AQ163" s="17">
        <v>44</v>
      </c>
      <c r="AR163" s="24">
        <v>8.6199999999999992</v>
      </c>
      <c r="AS163" s="24">
        <v>8.02</v>
      </c>
      <c r="AT163" s="24">
        <v>7.96</v>
      </c>
      <c r="AU163" s="24">
        <v>1634</v>
      </c>
      <c r="AV163" s="24">
        <v>190</v>
      </c>
      <c r="AW163" s="24">
        <v>8.6</v>
      </c>
      <c r="AX163" s="25" t="s">
        <v>77</v>
      </c>
      <c r="AY163" s="26" t="str">
        <f t="shared" si="21"/>
        <v>PASS</v>
      </c>
      <c r="AZ163" s="26" t="str">
        <f t="shared" si="22"/>
        <v>PASS</v>
      </c>
      <c r="BA163" s="27" t="str">
        <f t="shared" si="23"/>
        <v>PASS</v>
      </c>
      <c r="BB163" s="27" t="str">
        <f t="shared" si="24"/>
        <v>PASS</v>
      </c>
      <c r="BC163" s="8" t="str">
        <f t="shared" si="25"/>
        <v>PASS</v>
      </c>
      <c r="BD163" s="8" t="str">
        <f t="shared" si="26"/>
        <v>PASS</v>
      </c>
      <c r="BE163" s="28" t="str">
        <f t="shared" si="27"/>
        <v>YES</v>
      </c>
      <c r="BF163" s="29" t="str">
        <f t="shared" si="28"/>
        <v>DIST</v>
      </c>
      <c r="BG163"/>
    </row>
    <row r="164" spans="1:59">
      <c r="A164" s="17">
        <v>161</v>
      </c>
      <c r="B164" s="17">
        <v>43148</v>
      </c>
      <c r="C164" s="17" t="s">
        <v>508</v>
      </c>
      <c r="D164" s="18" t="s">
        <v>509</v>
      </c>
      <c r="E164" s="17"/>
      <c r="F164" s="19" t="s">
        <v>907</v>
      </c>
      <c r="G164" s="17">
        <v>97</v>
      </c>
      <c r="H164" s="17">
        <v>100</v>
      </c>
      <c r="I164" s="17">
        <v>93</v>
      </c>
      <c r="J164" s="17">
        <v>97</v>
      </c>
      <c r="K164" s="17">
        <v>99</v>
      </c>
      <c r="L164" s="20"/>
      <c r="M164" s="17">
        <v>47</v>
      </c>
      <c r="N164" s="17">
        <v>47</v>
      </c>
      <c r="O164" s="17">
        <v>40</v>
      </c>
      <c r="P164" s="17">
        <v>35</v>
      </c>
      <c r="Q164" s="17">
        <v>48</v>
      </c>
      <c r="R164" s="17">
        <v>9.9499999999999993</v>
      </c>
      <c r="S164" s="17">
        <v>22</v>
      </c>
      <c r="T164" s="21"/>
      <c r="U164" s="17">
        <f t="shared" si="0"/>
        <v>43148</v>
      </c>
      <c r="V164" s="17" t="str">
        <f t="shared" si="1"/>
        <v>B150058663</v>
      </c>
      <c r="W164" s="22" t="str">
        <f t="shared" si="2"/>
        <v>PAVAN DHARMENDRA LALWANI</v>
      </c>
      <c r="X164" s="17">
        <f t="shared" si="3"/>
        <v>0</v>
      </c>
      <c r="Y164" s="90" t="str">
        <f t="shared" si="4"/>
        <v>I2K17102183</v>
      </c>
      <c r="Z164" s="88">
        <v>84</v>
      </c>
      <c r="AA164" s="88">
        <v>97</v>
      </c>
      <c r="AB164" s="88">
        <v>100</v>
      </c>
      <c r="AC164" s="88"/>
      <c r="AD164" s="86">
        <v>100</v>
      </c>
      <c r="AE164" s="85"/>
      <c r="AF164" s="88">
        <v>22</v>
      </c>
      <c r="AG164" s="88">
        <v>21</v>
      </c>
      <c r="AH164" s="88"/>
      <c r="AI164" s="88"/>
      <c r="AJ164" s="86">
        <v>40</v>
      </c>
      <c r="AK164" s="17">
        <v>42</v>
      </c>
      <c r="AL164" s="17">
        <v>21</v>
      </c>
      <c r="AM164" s="17">
        <v>22</v>
      </c>
      <c r="AN164" s="17">
        <v>48</v>
      </c>
      <c r="AO164" s="17">
        <v>98</v>
      </c>
      <c r="AP164" s="17">
        <v>9.98</v>
      </c>
      <c r="AQ164" s="17">
        <v>44</v>
      </c>
      <c r="AR164" s="24">
        <v>8.58</v>
      </c>
      <c r="AS164" s="24">
        <v>8.6999999999999993</v>
      </c>
      <c r="AT164" s="24">
        <v>8.59</v>
      </c>
      <c r="AU164" s="24">
        <v>1698</v>
      </c>
      <c r="AV164" s="24">
        <v>190</v>
      </c>
      <c r="AW164" s="24">
        <v>8.94</v>
      </c>
      <c r="AX164" s="25" t="s">
        <v>77</v>
      </c>
      <c r="AY164" s="26" t="str">
        <f t="shared" si="21"/>
        <v>PASS</v>
      </c>
      <c r="AZ164" s="26" t="str">
        <f t="shared" si="22"/>
        <v>PASS</v>
      </c>
      <c r="BA164" s="27" t="str">
        <f t="shared" si="23"/>
        <v>PASS</v>
      </c>
      <c r="BB164" s="27" t="str">
        <f t="shared" si="24"/>
        <v>PASS</v>
      </c>
      <c r="BC164" s="8" t="str">
        <f t="shared" si="25"/>
        <v>PASS</v>
      </c>
      <c r="BD164" s="8" t="str">
        <f t="shared" si="26"/>
        <v>PASS</v>
      </c>
      <c r="BE164" s="28" t="str">
        <f t="shared" si="27"/>
        <v>YES</v>
      </c>
      <c r="BF164" s="29" t="str">
        <f t="shared" si="28"/>
        <v>DIST</v>
      </c>
      <c r="BG164"/>
    </row>
    <row r="165" spans="1:59">
      <c r="A165" s="17">
        <v>162</v>
      </c>
      <c r="B165" s="17">
        <v>43244</v>
      </c>
      <c r="C165" s="17" t="s">
        <v>510</v>
      </c>
      <c r="D165" s="18" t="s">
        <v>511</v>
      </c>
      <c r="E165" s="17"/>
      <c r="F165" s="19" t="s">
        <v>908</v>
      </c>
      <c r="G165" s="17">
        <v>100</v>
      </c>
      <c r="H165" s="17">
        <v>78</v>
      </c>
      <c r="I165" s="17">
        <v>79</v>
      </c>
      <c r="J165" s="17">
        <v>95</v>
      </c>
      <c r="K165" s="17">
        <v>90</v>
      </c>
      <c r="L165" s="20"/>
      <c r="M165" s="17">
        <v>43</v>
      </c>
      <c r="N165" s="17">
        <v>41</v>
      </c>
      <c r="O165" s="17">
        <v>42</v>
      </c>
      <c r="P165" s="17">
        <v>42</v>
      </c>
      <c r="Q165" s="17">
        <v>33</v>
      </c>
      <c r="R165" s="17">
        <v>9.5</v>
      </c>
      <c r="S165" s="17">
        <v>22</v>
      </c>
      <c r="T165" s="21"/>
      <c r="U165" s="17">
        <f t="shared" si="0"/>
        <v>43244</v>
      </c>
      <c r="V165" s="17" t="str">
        <f t="shared" si="1"/>
        <v>B150058664</v>
      </c>
      <c r="W165" s="22" t="str">
        <f t="shared" si="2"/>
        <v>PAWAR HRISHIKESH SANJAY</v>
      </c>
      <c r="X165" s="17">
        <f t="shared" si="3"/>
        <v>0</v>
      </c>
      <c r="Y165" s="90" t="str">
        <f t="shared" si="4"/>
        <v>I2K17102227</v>
      </c>
      <c r="Z165" s="88">
        <v>84</v>
      </c>
      <c r="AA165" s="88">
        <v>94</v>
      </c>
      <c r="AB165" s="88">
        <v>100</v>
      </c>
      <c r="AC165" s="88"/>
      <c r="AD165" s="86">
        <v>100</v>
      </c>
      <c r="AE165" s="85"/>
      <c r="AF165" s="88">
        <v>23</v>
      </c>
      <c r="AG165" s="88">
        <v>23</v>
      </c>
      <c r="AH165" s="88"/>
      <c r="AI165" s="88"/>
      <c r="AJ165" s="86">
        <v>38</v>
      </c>
      <c r="AK165" s="17">
        <v>38</v>
      </c>
      <c r="AL165" s="17">
        <v>21</v>
      </c>
      <c r="AM165" s="17">
        <v>22</v>
      </c>
      <c r="AN165" s="17">
        <v>30</v>
      </c>
      <c r="AO165" s="17">
        <v>60</v>
      </c>
      <c r="AP165" s="17">
        <v>9.43</v>
      </c>
      <c r="AQ165" s="17">
        <v>44</v>
      </c>
      <c r="AR165" s="24">
        <v>9.6199999999999992</v>
      </c>
      <c r="AS165" s="24">
        <v>8.6199999999999992</v>
      </c>
      <c r="AT165" s="24">
        <v>8.59</v>
      </c>
      <c r="AU165" s="24">
        <v>1722</v>
      </c>
      <c r="AV165" s="24">
        <v>190</v>
      </c>
      <c r="AW165" s="24">
        <v>9.06</v>
      </c>
      <c r="AX165" s="25" t="s">
        <v>77</v>
      </c>
      <c r="AY165" s="26" t="str">
        <f t="shared" si="21"/>
        <v>PASS</v>
      </c>
      <c r="AZ165" s="26" t="str">
        <f t="shared" si="22"/>
        <v>PASS</v>
      </c>
      <c r="BA165" s="27" t="str">
        <f t="shared" si="23"/>
        <v>PASS</v>
      </c>
      <c r="BB165" s="27" t="str">
        <f t="shared" si="24"/>
        <v>PASS</v>
      </c>
      <c r="BC165" s="8" t="str">
        <f t="shared" si="25"/>
        <v>PASS</v>
      </c>
      <c r="BD165" s="8" t="str">
        <f t="shared" si="26"/>
        <v>PASS</v>
      </c>
      <c r="BE165" s="28" t="str">
        <f t="shared" si="27"/>
        <v>YES</v>
      </c>
      <c r="BF165" s="29" t="str">
        <f t="shared" si="28"/>
        <v>DIST</v>
      </c>
      <c r="BG165"/>
    </row>
    <row r="166" spans="1:59">
      <c r="A166" s="17">
        <v>163</v>
      </c>
      <c r="B166" s="17">
        <v>43360</v>
      </c>
      <c r="C166" s="17" t="s">
        <v>512</v>
      </c>
      <c r="D166" s="18" t="s">
        <v>513</v>
      </c>
      <c r="E166" s="17"/>
      <c r="F166" s="19" t="s">
        <v>909</v>
      </c>
      <c r="G166" s="17">
        <v>82</v>
      </c>
      <c r="H166" s="17">
        <v>79</v>
      </c>
      <c r="I166" s="17">
        <v>75</v>
      </c>
      <c r="J166" s="17">
        <v>94</v>
      </c>
      <c r="K166" s="17">
        <v>89</v>
      </c>
      <c r="L166" s="20"/>
      <c r="M166" s="17">
        <v>42</v>
      </c>
      <c r="N166" s="17">
        <v>41</v>
      </c>
      <c r="O166" s="17">
        <v>45</v>
      </c>
      <c r="P166" s="17">
        <v>36</v>
      </c>
      <c r="Q166" s="17">
        <v>44</v>
      </c>
      <c r="R166" s="17">
        <v>9.64</v>
      </c>
      <c r="S166" s="17">
        <v>22</v>
      </c>
      <c r="T166" s="21"/>
      <c r="U166" s="17">
        <f t="shared" si="0"/>
        <v>43360</v>
      </c>
      <c r="V166" s="17" t="str">
        <f t="shared" si="1"/>
        <v>B150058665</v>
      </c>
      <c r="W166" s="22" t="str">
        <f t="shared" si="2"/>
        <v>PAWAR PADMAJA SHAHAJI</v>
      </c>
      <c r="X166" s="17">
        <f t="shared" si="3"/>
        <v>0</v>
      </c>
      <c r="Y166" s="90" t="str">
        <f t="shared" si="4"/>
        <v>I2K18205138</v>
      </c>
      <c r="Z166" s="88">
        <v>86</v>
      </c>
      <c r="AA166" s="88">
        <v>78</v>
      </c>
      <c r="AB166" s="88">
        <v>99</v>
      </c>
      <c r="AC166" s="88"/>
      <c r="AD166" s="86">
        <v>100</v>
      </c>
      <c r="AE166" s="85"/>
      <c r="AF166" s="88">
        <v>22</v>
      </c>
      <c r="AG166" s="88">
        <v>22</v>
      </c>
      <c r="AH166" s="88"/>
      <c r="AI166" s="88"/>
      <c r="AJ166" s="86">
        <v>40</v>
      </c>
      <c r="AK166" s="17">
        <v>40</v>
      </c>
      <c r="AL166" s="17">
        <v>22</v>
      </c>
      <c r="AM166" s="17">
        <v>21</v>
      </c>
      <c r="AN166" s="17">
        <v>46</v>
      </c>
      <c r="AO166" s="17">
        <v>95</v>
      </c>
      <c r="AP166" s="17">
        <v>9.75</v>
      </c>
      <c r="AQ166" s="17">
        <v>44</v>
      </c>
      <c r="AR166" s="24"/>
      <c r="AS166" s="24">
        <v>8.08</v>
      </c>
      <c r="AT166" s="24">
        <v>9.02</v>
      </c>
      <c r="AU166" s="24">
        <v>1248</v>
      </c>
      <c r="AV166" s="24">
        <v>140</v>
      </c>
      <c r="AW166" s="24">
        <v>8.91</v>
      </c>
      <c r="AX166" s="25" t="s">
        <v>77</v>
      </c>
      <c r="AY166" s="26" t="str">
        <f t="shared" si="21"/>
        <v>PASS</v>
      </c>
      <c r="AZ166" s="26" t="str">
        <f t="shared" si="22"/>
        <v>PASS</v>
      </c>
      <c r="BA166" s="27" t="str">
        <f t="shared" si="23"/>
        <v>PASS</v>
      </c>
      <c r="BB166" s="27" t="str">
        <f t="shared" si="24"/>
        <v>PASS</v>
      </c>
      <c r="BC166" s="8" t="str">
        <f t="shared" si="25"/>
        <v>PASS</v>
      </c>
      <c r="BD166" s="8" t="str">
        <f t="shared" si="26"/>
        <v>PASS</v>
      </c>
      <c r="BE166" s="28" t="str">
        <f t="shared" si="27"/>
        <v>YES</v>
      </c>
      <c r="BF166" s="29" t="str">
        <f t="shared" si="28"/>
        <v>DIST</v>
      </c>
      <c r="BG166"/>
    </row>
    <row r="167" spans="1:59">
      <c r="A167" s="17">
        <v>164</v>
      </c>
      <c r="B167" s="17">
        <v>43149</v>
      </c>
      <c r="C167" s="17" t="s">
        <v>514</v>
      </c>
      <c r="D167" s="18" t="s">
        <v>515</v>
      </c>
      <c r="E167" s="17"/>
      <c r="F167" s="19" t="s">
        <v>910</v>
      </c>
      <c r="G167" s="17">
        <v>86</v>
      </c>
      <c r="H167" s="17">
        <v>92</v>
      </c>
      <c r="I167" s="17">
        <v>79</v>
      </c>
      <c r="J167" s="17">
        <v>90</v>
      </c>
      <c r="K167" s="17">
        <v>100</v>
      </c>
      <c r="L167" s="20"/>
      <c r="M167" s="17">
        <v>45</v>
      </c>
      <c r="N167" s="17">
        <v>43</v>
      </c>
      <c r="O167" s="17">
        <v>46</v>
      </c>
      <c r="P167" s="17">
        <v>40</v>
      </c>
      <c r="Q167" s="17">
        <v>43</v>
      </c>
      <c r="R167" s="17">
        <v>9.86</v>
      </c>
      <c r="S167" s="17">
        <v>22</v>
      </c>
      <c r="T167" s="21"/>
      <c r="U167" s="17">
        <f t="shared" si="0"/>
        <v>43149</v>
      </c>
      <c r="V167" s="17" t="str">
        <f t="shared" si="1"/>
        <v>B150058666</v>
      </c>
      <c r="W167" s="22" t="str">
        <f t="shared" si="2"/>
        <v>PRAJAKTA AMAR GHUMATKAR</v>
      </c>
      <c r="X167" s="17">
        <f t="shared" si="3"/>
        <v>0</v>
      </c>
      <c r="Y167" s="90" t="str">
        <f t="shared" si="4"/>
        <v>I2K17102326</v>
      </c>
      <c r="Z167" s="88">
        <v>86</v>
      </c>
      <c r="AA167" s="88">
        <v>99</v>
      </c>
      <c r="AB167" s="89"/>
      <c r="AC167" s="88">
        <v>80</v>
      </c>
      <c r="AD167" s="86">
        <v>100</v>
      </c>
      <c r="AE167" s="85"/>
      <c r="AF167" s="89"/>
      <c r="AG167" s="89"/>
      <c r="AH167" s="88">
        <v>23</v>
      </c>
      <c r="AI167" s="88">
        <v>24</v>
      </c>
      <c r="AJ167" s="86">
        <v>45</v>
      </c>
      <c r="AK167" s="17">
        <v>41</v>
      </c>
      <c r="AL167" s="17">
        <v>22</v>
      </c>
      <c r="AM167" s="17">
        <v>22</v>
      </c>
      <c r="AN167" s="17">
        <v>43</v>
      </c>
      <c r="AO167" s="17">
        <v>91</v>
      </c>
      <c r="AP167" s="17">
        <v>9.93</v>
      </c>
      <c r="AQ167" s="17">
        <v>44</v>
      </c>
      <c r="AR167" s="24">
        <v>7.88</v>
      </c>
      <c r="AS167" s="24">
        <v>8.2200000000000006</v>
      </c>
      <c r="AT167" s="24">
        <v>8.0399999999999991</v>
      </c>
      <c r="AU167" s="24">
        <v>1612</v>
      </c>
      <c r="AV167" s="24">
        <v>190</v>
      </c>
      <c r="AW167" s="24">
        <v>8.48</v>
      </c>
      <c r="AX167" s="25" t="s">
        <v>77</v>
      </c>
      <c r="AY167" s="26" t="str">
        <f t="shared" si="21"/>
        <v>PASS</v>
      </c>
      <c r="AZ167" s="26" t="str">
        <f t="shared" si="22"/>
        <v>PASS</v>
      </c>
      <c r="BA167" s="27" t="str">
        <f t="shared" si="23"/>
        <v>PASS</v>
      </c>
      <c r="BB167" s="27" t="str">
        <f t="shared" si="24"/>
        <v>PASS</v>
      </c>
      <c r="BC167" s="8" t="str">
        <f t="shared" si="25"/>
        <v>PASS</v>
      </c>
      <c r="BD167" s="8" t="str">
        <f t="shared" si="26"/>
        <v>PASS</v>
      </c>
      <c r="BE167" s="28" t="str">
        <f t="shared" si="27"/>
        <v>YES</v>
      </c>
      <c r="BF167" s="29" t="str">
        <f t="shared" si="28"/>
        <v>DIST</v>
      </c>
      <c r="BG167"/>
    </row>
    <row r="168" spans="1:59">
      <c r="A168" s="17">
        <v>165</v>
      </c>
      <c r="B168" s="17">
        <v>43361</v>
      </c>
      <c r="C168" s="17" t="s">
        <v>516</v>
      </c>
      <c r="D168" s="18" t="s">
        <v>517</v>
      </c>
      <c r="E168" s="17"/>
      <c r="F168" s="19" t="s">
        <v>911</v>
      </c>
      <c r="G168" s="17">
        <v>85</v>
      </c>
      <c r="H168" s="17">
        <v>85</v>
      </c>
      <c r="I168" s="17">
        <v>83</v>
      </c>
      <c r="J168" s="17">
        <v>95</v>
      </c>
      <c r="K168" s="17">
        <v>100</v>
      </c>
      <c r="L168" s="20"/>
      <c r="M168" s="17">
        <v>42</v>
      </c>
      <c r="N168" s="17">
        <v>41</v>
      </c>
      <c r="O168" s="17">
        <v>45</v>
      </c>
      <c r="P168" s="17">
        <v>43</v>
      </c>
      <c r="Q168" s="17">
        <v>45</v>
      </c>
      <c r="R168" s="17">
        <v>10</v>
      </c>
      <c r="S168" s="17">
        <v>22</v>
      </c>
      <c r="T168" s="21"/>
      <c r="U168" s="17">
        <f t="shared" si="0"/>
        <v>43361</v>
      </c>
      <c r="V168" s="17" t="str">
        <f t="shared" si="1"/>
        <v>B150058667</v>
      </c>
      <c r="W168" s="22" t="str">
        <f t="shared" si="2"/>
        <v>PRAJAPAT JAYESH JAGDISH</v>
      </c>
      <c r="X168" s="17">
        <f t="shared" si="3"/>
        <v>0</v>
      </c>
      <c r="Y168" s="90" t="str">
        <f t="shared" si="4"/>
        <v>I2K18205131</v>
      </c>
      <c r="Z168" s="88">
        <v>79</v>
      </c>
      <c r="AA168" s="88">
        <v>82</v>
      </c>
      <c r="AB168" s="88">
        <v>100</v>
      </c>
      <c r="AC168" s="88"/>
      <c r="AD168" s="86">
        <v>100</v>
      </c>
      <c r="AE168" s="85"/>
      <c r="AF168" s="88">
        <v>22</v>
      </c>
      <c r="AG168" s="88">
        <v>21</v>
      </c>
      <c r="AH168" s="88"/>
      <c r="AI168" s="88"/>
      <c r="AJ168" s="86">
        <v>45</v>
      </c>
      <c r="AK168" s="17">
        <v>46</v>
      </c>
      <c r="AL168" s="17">
        <v>23</v>
      </c>
      <c r="AM168" s="17">
        <v>21</v>
      </c>
      <c r="AN168" s="17">
        <v>45</v>
      </c>
      <c r="AO168" s="17">
        <v>95</v>
      </c>
      <c r="AP168" s="17">
        <v>9.93</v>
      </c>
      <c r="AQ168" s="17">
        <v>44</v>
      </c>
      <c r="AR168" s="24"/>
      <c r="AS168" s="24">
        <v>8.2200000000000006</v>
      </c>
      <c r="AT168" s="24">
        <v>8.8000000000000007</v>
      </c>
      <c r="AU168" s="24">
        <v>1253</v>
      </c>
      <c r="AV168" s="24">
        <v>140</v>
      </c>
      <c r="AW168" s="24">
        <v>8.9499999999999993</v>
      </c>
      <c r="AX168" s="25" t="s">
        <v>77</v>
      </c>
      <c r="AY168" s="26" t="str">
        <f t="shared" si="21"/>
        <v>PASS</v>
      </c>
      <c r="AZ168" s="26" t="str">
        <f t="shared" si="22"/>
        <v>PASS</v>
      </c>
      <c r="BA168" s="27" t="str">
        <f t="shared" si="23"/>
        <v>PASS</v>
      </c>
      <c r="BB168" s="27" t="str">
        <f t="shared" si="24"/>
        <v>PASS</v>
      </c>
      <c r="BC168" s="8" t="str">
        <f t="shared" si="25"/>
        <v>PASS</v>
      </c>
      <c r="BD168" s="8" t="str">
        <f t="shared" si="26"/>
        <v>PASS</v>
      </c>
      <c r="BE168" s="28" t="str">
        <f t="shared" si="27"/>
        <v>YES</v>
      </c>
      <c r="BF168" s="29" t="str">
        <f t="shared" si="28"/>
        <v>DIST</v>
      </c>
      <c r="BG168"/>
    </row>
    <row r="169" spans="1:59">
      <c r="A169" s="17">
        <v>166</v>
      </c>
      <c r="B169" s="17">
        <v>43246</v>
      </c>
      <c r="C169" s="17" t="s">
        <v>518</v>
      </c>
      <c r="D169" s="18" t="s">
        <v>519</v>
      </c>
      <c r="E169" s="17"/>
      <c r="F169" s="19" t="s">
        <v>912</v>
      </c>
      <c r="G169" s="17">
        <v>90</v>
      </c>
      <c r="H169" s="17">
        <v>72</v>
      </c>
      <c r="I169" s="17">
        <v>71</v>
      </c>
      <c r="J169" s="17">
        <v>92</v>
      </c>
      <c r="K169" s="17">
        <v>98</v>
      </c>
      <c r="L169" s="20"/>
      <c r="M169" s="17">
        <v>38</v>
      </c>
      <c r="N169" s="17">
        <v>38</v>
      </c>
      <c r="O169" s="17">
        <v>40</v>
      </c>
      <c r="P169" s="17">
        <v>39</v>
      </c>
      <c r="Q169" s="17">
        <v>40</v>
      </c>
      <c r="R169" s="17">
        <v>9.5500000000000007</v>
      </c>
      <c r="S169" s="17">
        <v>22</v>
      </c>
      <c r="T169" s="21"/>
      <c r="U169" s="17">
        <f t="shared" si="0"/>
        <v>43246</v>
      </c>
      <c r="V169" s="17" t="str">
        <f t="shared" si="1"/>
        <v>B150058668</v>
      </c>
      <c r="W169" s="22" t="str">
        <f t="shared" si="2"/>
        <v>PRANJALE RUTWIK DEEPAKRAO</v>
      </c>
      <c r="X169" s="17">
        <f t="shared" si="3"/>
        <v>0</v>
      </c>
      <c r="Y169" s="90" t="str">
        <f t="shared" si="4"/>
        <v>I2K17102297</v>
      </c>
      <c r="Z169" s="88">
        <v>71</v>
      </c>
      <c r="AA169" s="88">
        <v>93</v>
      </c>
      <c r="AB169" s="89"/>
      <c r="AC169" s="88">
        <v>94</v>
      </c>
      <c r="AD169" s="86">
        <v>100</v>
      </c>
      <c r="AE169" s="85"/>
      <c r="AF169" s="89"/>
      <c r="AG169" s="89"/>
      <c r="AH169" s="88">
        <v>21</v>
      </c>
      <c r="AI169" s="88">
        <v>21</v>
      </c>
      <c r="AJ169" s="86">
        <v>46</v>
      </c>
      <c r="AK169" s="17">
        <v>44</v>
      </c>
      <c r="AL169" s="17">
        <v>21</v>
      </c>
      <c r="AM169" s="17">
        <v>22</v>
      </c>
      <c r="AN169" s="17">
        <v>46</v>
      </c>
      <c r="AO169" s="17">
        <v>94</v>
      </c>
      <c r="AP169" s="17">
        <v>9.6999999999999993</v>
      </c>
      <c r="AQ169" s="17">
        <v>44</v>
      </c>
      <c r="AR169" s="24">
        <v>9.1999999999999993</v>
      </c>
      <c r="AS169" s="24">
        <v>8.26</v>
      </c>
      <c r="AT169" s="24">
        <v>8.07</v>
      </c>
      <c r="AU169" s="24">
        <v>1671</v>
      </c>
      <c r="AV169" s="24">
        <v>190</v>
      </c>
      <c r="AW169" s="24">
        <v>8.7899999999999991</v>
      </c>
      <c r="AX169" s="25" t="s">
        <v>77</v>
      </c>
      <c r="AY169" s="26" t="str">
        <f t="shared" si="21"/>
        <v>PASS</v>
      </c>
      <c r="AZ169" s="26" t="str">
        <f t="shared" si="22"/>
        <v>PASS</v>
      </c>
      <c r="BA169" s="27" t="str">
        <f t="shared" si="23"/>
        <v>PASS</v>
      </c>
      <c r="BB169" s="27" t="str">
        <f t="shared" si="24"/>
        <v>PASS</v>
      </c>
      <c r="BC169" s="8" t="str">
        <f t="shared" si="25"/>
        <v>PASS</v>
      </c>
      <c r="BD169" s="8" t="str">
        <f t="shared" si="26"/>
        <v>PASS</v>
      </c>
      <c r="BE169" s="28" t="str">
        <f t="shared" si="27"/>
        <v>YES</v>
      </c>
      <c r="BF169" s="29" t="str">
        <f t="shared" si="28"/>
        <v>DIST</v>
      </c>
      <c r="BG169"/>
    </row>
    <row r="170" spans="1:59">
      <c r="A170" s="17">
        <v>167</v>
      </c>
      <c r="B170" s="17">
        <v>43151</v>
      </c>
      <c r="C170" s="17" t="s">
        <v>520</v>
      </c>
      <c r="D170" s="18" t="s">
        <v>521</v>
      </c>
      <c r="E170" s="17"/>
      <c r="F170" s="19" t="s">
        <v>913</v>
      </c>
      <c r="G170" s="17">
        <v>100</v>
      </c>
      <c r="H170" s="17">
        <v>100</v>
      </c>
      <c r="I170" s="17">
        <v>100</v>
      </c>
      <c r="J170" s="17">
        <v>100</v>
      </c>
      <c r="K170" s="17">
        <v>100</v>
      </c>
      <c r="L170" s="20"/>
      <c r="M170" s="17">
        <v>44</v>
      </c>
      <c r="N170" s="17">
        <v>44</v>
      </c>
      <c r="O170" s="17">
        <v>48</v>
      </c>
      <c r="P170" s="17">
        <v>46</v>
      </c>
      <c r="Q170" s="17">
        <v>48</v>
      </c>
      <c r="R170" s="17">
        <v>10</v>
      </c>
      <c r="S170" s="17">
        <v>22</v>
      </c>
      <c r="T170" s="21"/>
      <c r="U170" s="17">
        <f t="shared" si="0"/>
        <v>43151</v>
      </c>
      <c r="V170" s="17" t="str">
        <f t="shared" si="1"/>
        <v>B150058669</v>
      </c>
      <c r="W170" s="22" t="str">
        <f t="shared" si="2"/>
        <v>PRASAD AASHISH MANOJ</v>
      </c>
      <c r="X170" s="17">
        <f t="shared" si="3"/>
        <v>0</v>
      </c>
      <c r="Y170" s="90" t="str">
        <f t="shared" si="4"/>
        <v>I2K17102276</v>
      </c>
      <c r="Z170" s="88">
        <v>100</v>
      </c>
      <c r="AA170" s="88">
        <v>99</v>
      </c>
      <c r="AB170" s="88">
        <v>100</v>
      </c>
      <c r="AC170" s="88"/>
      <c r="AD170" s="86">
        <v>100</v>
      </c>
      <c r="AE170" s="85"/>
      <c r="AF170" s="88">
        <v>23</v>
      </c>
      <c r="AG170" s="88">
        <v>23</v>
      </c>
      <c r="AH170" s="88"/>
      <c r="AI170" s="88"/>
      <c r="AJ170" s="86">
        <v>47</v>
      </c>
      <c r="AK170" s="17">
        <v>46</v>
      </c>
      <c r="AL170" s="17">
        <v>23</v>
      </c>
      <c r="AM170" s="17">
        <v>23</v>
      </c>
      <c r="AN170" s="17">
        <v>48</v>
      </c>
      <c r="AO170" s="17">
        <v>98</v>
      </c>
      <c r="AP170" s="17">
        <v>10</v>
      </c>
      <c r="AQ170" s="17">
        <v>44</v>
      </c>
      <c r="AR170" s="24">
        <v>9.92</v>
      </c>
      <c r="AS170" s="24">
        <v>9.76</v>
      </c>
      <c r="AT170" s="24">
        <v>9.43</v>
      </c>
      <c r="AU170" s="24">
        <v>1858</v>
      </c>
      <c r="AV170" s="24">
        <v>190</v>
      </c>
      <c r="AW170" s="24">
        <v>9.7799999999999994</v>
      </c>
      <c r="AX170" s="25" t="s">
        <v>77</v>
      </c>
      <c r="AY170" s="26" t="str">
        <f t="shared" si="21"/>
        <v>PASS</v>
      </c>
      <c r="AZ170" s="26" t="str">
        <f t="shared" si="22"/>
        <v>PASS</v>
      </c>
      <c r="BA170" s="27" t="str">
        <f t="shared" si="23"/>
        <v>PASS</v>
      </c>
      <c r="BB170" s="27" t="str">
        <f t="shared" si="24"/>
        <v>PASS</v>
      </c>
      <c r="BC170" s="8" t="str">
        <f t="shared" si="25"/>
        <v>PASS</v>
      </c>
      <c r="BD170" s="8" t="str">
        <f t="shared" si="26"/>
        <v>PASS</v>
      </c>
      <c r="BE170" s="28" t="str">
        <f t="shared" si="27"/>
        <v>YES</v>
      </c>
      <c r="BF170" s="29" t="str">
        <f t="shared" si="28"/>
        <v>DIST</v>
      </c>
      <c r="BG170"/>
    </row>
    <row r="171" spans="1:59">
      <c r="A171" s="17">
        <v>168</v>
      </c>
      <c r="B171" s="17">
        <v>43152</v>
      </c>
      <c r="C171" s="17" t="s">
        <v>522</v>
      </c>
      <c r="D171" s="18" t="s">
        <v>523</v>
      </c>
      <c r="E171" s="17"/>
      <c r="F171" s="19" t="s">
        <v>914</v>
      </c>
      <c r="G171" s="17">
        <v>99</v>
      </c>
      <c r="H171" s="17">
        <v>100</v>
      </c>
      <c r="I171" s="17">
        <v>100</v>
      </c>
      <c r="J171" s="17">
        <v>100</v>
      </c>
      <c r="K171" s="17">
        <v>100</v>
      </c>
      <c r="L171" s="20"/>
      <c r="M171" s="17">
        <v>46</v>
      </c>
      <c r="N171" s="17">
        <v>46</v>
      </c>
      <c r="O171" s="17">
        <v>48</v>
      </c>
      <c r="P171" s="17">
        <v>46</v>
      </c>
      <c r="Q171" s="17">
        <v>48</v>
      </c>
      <c r="R171" s="17">
        <v>10</v>
      </c>
      <c r="S171" s="17">
        <v>22</v>
      </c>
      <c r="T171" s="21"/>
      <c r="U171" s="17">
        <f t="shared" si="0"/>
        <v>43152</v>
      </c>
      <c r="V171" s="17" t="str">
        <f t="shared" si="1"/>
        <v>B150058670</v>
      </c>
      <c r="W171" s="22" t="str">
        <f t="shared" si="2"/>
        <v>PURANIK VEDANT KEDAR</v>
      </c>
      <c r="X171" s="17">
        <f t="shared" si="3"/>
        <v>0</v>
      </c>
      <c r="Y171" s="90" t="str">
        <f t="shared" si="4"/>
        <v>I2K17102281</v>
      </c>
      <c r="Z171" s="88">
        <v>100</v>
      </c>
      <c r="AA171" s="88">
        <v>99</v>
      </c>
      <c r="AB171" s="89"/>
      <c r="AC171" s="88">
        <v>100</v>
      </c>
      <c r="AD171" s="86">
        <v>100</v>
      </c>
      <c r="AE171" s="85"/>
      <c r="AF171" s="89"/>
      <c r="AG171" s="89"/>
      <c r="AH171" s="88">
        <v>24</v>
      </c>
      <c r="AI171" s="88">
        <v>24</v>
      </c>
      <c r="AJ171" s="86">
        <v>47</v>
      </c>
      <c r="AK171" s="17">
        <v>46</v>
      </c>
      <c r="AL171" s="17">
        <v>24</v>
      </c>
      <c r="AM171" s="17">
        <v>24</v>
      </c>
      <c r="AN171" s="17">
        <v>49</v>
      </c>
      <c r="AO171" s="17">
        <v>98</v>
      </c>
      <c r="AP171" s="17">
        <v>10</v>
      </c>
      <c r="AQ171" s="17">
        <v>44</v>
      </c>
      <c r="AR171" s="24">
        <v>9.8000000000000007</v>
      </c>
      <c r="AS171" s="24">
        <v>9.9</v>
      </c>
      <c r="AT171" s="24">
        <v>9.52</v>
      </c>
      <c r="AU171" s="24">
        <v>1863</v>
      </c>
      <c r="AV171" s="24">
        <v>190</v>
      </c>
      <c r="AW171" s="24">
        <v>9.81</v>
      </c>
      <c r="AX171" s="25" t="s">
        <v>77</v>
      </c>
      <c r="AY171" s="26" t="str">
        <f t="shared" si="21"/>
        <v>PASS</v>
      </c>
      <c r="AZ171" s="26" t="str">
        <f t="shared" si="22"/>
        <v>PASS</v>
      </c>
      <c r="BA171" s="27" t="str">
        <f t="shared" si="23"/>
        <v>PASS</v>
      </c>
      <c r="BB171" s="27" t="str">
        <f t="shared" si="24"/>
        <v>PASS</v>
      </c>
      <c r="BC171" s="8" t="str">
        <f t="shared" si="25"/>
        <v>PASS</v>
      </c>
      <c r="BD171" s="8" t="str">
        <f t="shared" si="26"/>
        <v>PASS</v>
      </c>
      <c r="BE171" s="28" t="str">
        <f t="shared" si="27"/>
        <v>YES</v>
      </c>
      <c r="BF171" s="29" t="str">
        <f t="shared" si="28"/>
        <v>DIST</v>
      </c>
      <c r="BG171"/>
    </row>
    <row r="172" spans="1:59">
      <c r="A172" s="17">
        <v>169</v>
      </c>
      <c r="B172" s="17">
        <v>43247</v>
      </c>
      <c r="C172" s="17" t="s">
        <v>524</v>
      </c>
      <c r="D172" s="18" t="s">
        <v>525</v>
      </c>
      <c r="E172" s="17"/>
      <c r="F172" s="19" t="s">
        <v>915</v>
      </c>
      <c r="G172" s="17">
        <v>100</v>
      </c>
      <c r="H172" s="17">
        <v>90</v>
      </c>
      <c r="I172" s="17">
        <v>100</v>
      </c>
      <c r="J172" s="17">
        <v>98</v>
      </c>
      <c r="K172" s="17">
        <v>100</v>
      </c>
      <c r="L172" s="20"/>
      <c r="M172" s="17">
        <v>46</v>
      </c>
      <c r="N172" s="17">
        <v>46</v>
      </c>
      <c r="O172" s="17">
        <v>45</v>
      </c>
      <c r="P172" s="17">
        <v>41</v>
      </c>
      <c r="Q172" s="17">
        <v>47</v>
      </c>
      <c r="R172" s="17">
        <v>10</v>
      </c>
      <c r="S172" s="17">
        <v>22</v>
      </c>
      <c r="T172" s="21"/>
      <c r="U172" s="17">
        <f t="shared" si="0"/>
        <v>43247</v>
      </c>
      <c r="V172" s="17" t="str">
        <f t="shared" si="1"/>
        <v>B150058671</v>
      </c>
      <c r="W172" s="22" t="str">
        <f t="shared" si="2"/>
        <v>RAGHAV UTPAT</v>
      </c>
      <c r="X172" s="17">
        <f t="shared" si="3"/>
        <v>0</v>
      </c>
      <c r="Y172" s="90" t="str">
        <f t="shared" si="4"/>
        <v>I2K17102334</v>
      </c>
      <c r="Z172" s="88">
        <v>92</v>
      </c>
      <c r="AA172" s="88">
        <v>99</v>
      </c>
      <c r="AB172" s="88">
        <v>100</v>
      </c>
      <c r="AC172" s="88"/>
      <c r="AD172" s="86">
        <v>100</v>
      </c>
      <c r="AE172" s="85"/>
      <c r="AF172" s="88">
        <v>23</v>
      </c>
      <c r="AG172" s="88">
        <v>23</v>
      </c>
      <c r="AH172" s="88"/>
      <c r="AI172" s="88"/>
      <c r="AJ172" s="86">
        <v>46</v>
      </c>
      <c r="AK172" s="17">
        <v>45</v>
      </c>
      <c r="AL172" s="17">
        <v>22</v>
      </c>
      <c r="AM172" s="17">
        <v>21</v>
      </c>
      <c r="AN172" s="17">
        <v>46</v>
      </c>
      <c r="AO172" s="17">
        <v>94</v>
      </c>
      <c r="AP172" s="17">
        <v>10</v>
      </c>
      <c r="AQ172" s="17">
        <v>44</v>
      </c>
      <c r="AR172" s="24">
        <v>8.84</v>
      </c>
      <c r="AS172" s="24">
        <v>8.8000000000000007</v>
      </c>
      <c r="AT172" s="24">
        <v>8.02</v>
      </c>
      <c r="AU172" s="24">
        <v>1691</v>
      </c>
      <c r="AV172" s="24">
        <v>190</v>
      </c>
      <c r="AW172" s="24">
        <v>8.9</v>
      </c>
      <c r="AX172" s="25" t="s">
        <v>77</v>
      </c>
      <c r="AY172" s="26" t="str">
        <f t="shared" si="21"/>
        <v>PASS</v>
      </c>
      <c r="AZ172" s="26" t="str">
        <f t="shared" si="22"/>
        <v>PASS</v>
      </c>
      <c r="BA172" s="27" t="str">
        <f t="shared" si="23"/>
        <v>PASS</v>
      </c>
      <c r="BB172" s="27" t="str">
        <f t="shared" si="24"/>
        <v>PASS</v>
      </c>
      <c r="BC172" s="8" t="str">
        <f t="shared" si="25"/>
        <v>PASS</v>
      </c>
      <c r="BD172" s="8" t="str">
        <f t="shared" si="26"/>
        <v>PASS</v>
      </c>
      <c r="BE172" s="28" t="str">
        <f t="shared" si="27"/>
        <v>YES</v>
      </c>
      <c r="BF172" s="29" t="str">
        <f t="shared" si="28"/>
        <v>DIST</v>
      </c>
      <c r="BG172"/>
    </row>
    <row r="173" spans="1:59">
      <c r="A173" s="17">
        <v>170</v>
      </c>
      <c r="B173" s="17">
        <v>43129</v>
      </c>
      <c r="C173" s="17" t="s">
        <v>526</v>
      </c>
      <c r="D173" s="18" t="s">
        <v>527</v>
      </c>
      <c r="E173" s="17"/>
      <c r="F173" s="19" t="s">
        <v>916</v>
      </c>
      <c r="G173" s="17">
        <v>100</v>
      </c>
      <c r="H173" s="17">
        <v>94</v>
      </c>
      <c r="I173" s="17">
        <v>94</v>
      </c>
      <c r="J173" s="17">
        <v>97</v>
      </c>
      <c r="K173" s="17">
        <v>100</v>
      </c>
      <c r="L173" s="20"/>
      <c r="M173" s="17">
        <v>44</v>
      </c>
      <c r="N173" s="17">
        <v>42</v>
      </c>
      <c r="O173" s="17">
        <v>43</v>
      </c>
      <c r="P173" s="17">
        <v>42</v>
      </c>
      <c r="Q173" s="17">
        <v>44</v>
      </c>
      <c r="R173" s="17">
        <v>10</v>
      </c>
      <c r="S173" s="17">
        <v>22</v>
      </c>
      <c r="T173" s="21"/>
      <c r="U173" s="17">
        <f t="shared" si="0"/>
        <v>43129</v>
      </c>
      <c r="V173" s="17" t="str">
        <f t="shared" si="1"/>
        <v>B150058672</v>
      </c>
      <c r="W173" s="22" t="str">
        <f t="shared" si="2"/>
        <v>RAJAS HARSHAL KULKARNI</v>
      </c>
      <c r="X173" s="17">
        <f t="shared" si="3"/>
        <v>0</v>
      </c>
      <c r="Y173" s="90" t="str">
        <f t="shared" si="4"/>
        <v>I2K17102265</v>
      </c>
      <c r="Z173" s="88">
        <v>98</v>
      </c>
      <c r="AA173" s="88">
        <v>95</v>
      </c>
      <c r="AB173" s="88">
        <v>100</v>
      </c>
      <c r="AC173" s="88"/>
      <c r="AD173" s="86">
        <v>100</v>
      </c>
      <c r="AE173" s="85"/>
      <c r="AF173" s="88">
        <v>23</v>
      </c>
      <c r="AG173" s="88">
        <v>23</v>
      </c>
      <c r="AH173" s="88"/>
      <c r="AI173" s="88"/>
      <c r="AJ173" s="86">
        <v>44</v>
      </c>
      <c r="AK173" s="17">
        <v>42</v>
      </c>
      <c r="AL173" s="17">
        <v>21</v>
      </c>
      <c r="AM173" s="17">
        <v>21</v>
      </c>
      <c r="AN173" s="17">
        <v>46</v>
      </c>
      <c r="AO173" s="17">
        <v>96</v>
      </c>
      <c r="AP173" s="17">
        <v>10</v>
      </c>
      <c r="AQ173" s="17">
        <v>44</v>
      </c>
      <c r="AR173" s="24">
        <v>9.44</v>
      </c>
      <c r="AS173" s="24">
        <v>8.8000000000000007</v>
      </c>
      <c r="AT173" s="24">
        <v>9.3000000000000007</v>
      </c>
      <c r="AU173" s="24">
        <v>1780</v>
      </c>
      <c r="AV173" s="24">
        <v>190</v>
      </c>
      <c r="AW173" s="24">
        <v>9.3699999999999992</v>
      </c>
      <c r="AX173" s="25" t="s">
        <v>77</v>
      </c>
      <c r="AY173" s="26" t="str">
        <f t="shared" si="21"/>
        <v>PASS</v>
      </c>
      <c r="AZ173" s="26" t="str">
        <f t="shared" si="22"/>
        <v>PASS</v>
      </c>
      <c r="BA173" s="27" t="str">
        <f t="shared" si="23"/>
        <v>PASS</v>
      </c>
      <c r="BB173" s="27" t="str">
        <f t="shared" si="24"/>
        <v>PASS</v>
      </c>
      <c r="BC173" s="8" t="str">
        <f t="shared" si="25"/>
        <v>PASS</v>
      </c>
      <c r="BD173" s="8" t="str">
        <f t="shared" si="26"/>
        <v>PASS</v>
      </c>
      <c r="BE173" s="28" t="str">
        <f t="shared" si="27"/>
        <v>YES</v>
      </c>
      <c r="BF173" s="29" t="str">
        <f t="shared" si="28"/>
        <v>DIST</v>
      </c>
      <c r="BG173"/>
    </row>
    <row r="174" spans="1:59">
      <c r="A174" s="17">
        <v>171</v>
      </c>
      <c r="B174" s="17">
        <v>43153</v>
      </c>
      <c r="C174" s="17" t="s">
        <v>528</v>
      </c>
      <c r="D174" s="18" t="s">
        <v>529</v>
      </c>
      <c r="E174" s="17"/>
      <c r="F174" s="19" t="s">
        <v>917</v>
      </c>
      <c r="G174" s="17">
        <v>88</v>
      </c>
      <c r="H174" s="17">
        <v>90</v>
      </c>
      <c r="I174" s="17">
        <v>69</v>
      </c>
      <c r="J174" s="17">
        <v>79</v>
      </c>
      <c r="K174" s="17">
        <v>100</v>
      </c>
      <c r="L174" s="20"/>
      <c r="M174" s="17">
        <v>42</v>
      </c>
      <c r="N174" s="17">
        <v>40</v>
      </c>
      <c r="O174" s="17">
        <v>44</v>
      </c>
      <c r="P174" s="17">
        <v>38</v>
      </c>
      <c r="Q174" s="17">
        <v>42</v>
      </c>
      <c r="R174" s="17">
        <v>9.5500000000000007</v>
      </c>
      <c r="S174" s="17">
        <v>22</v>
      </c>
      <c r="T174" s="21"/>
      <c r="U174" s="17">
        <f t="shared" si="0"/>
        <v>43153</v>
      </c>
      <c r="V174" s="17" t="str">
        <f t="shared" si="1"/>
        <v>B150058673</v>
      </c>
      <c r="W174" s="22" t="str">
        <f t="shared" si="2"/>
        <v>RAJBHOJ SHRADDHA ANIL</v>
      </c>
      <c r="X174" s="17">
        <f t="shared" si="3"/>
        <v>0</v>
      </c>
      <c r="Y174" s="90" t="str">
        <f t="shared" si="4"/>
        <v>I2K17102234</v>
      </c>
      <c r="Z174" s="88">
        <v>78</v>
      </c>
      <c r="AA174" s="88">
        <v>77</v>
      </c>
      <c r="AB174" s="88">
        <v>99</v>
      </c>
      <c r="AC174" s="88"/>
      <c r="AD174" s="86">
        <v>100</v>
      </c>
      <c r="AE174" s="85"/>
      <c r="AF174" s="88">
        <v>22</v>
      </c>
      <c r="AG174" s="88">
        <v>22</v>
      </c>
      <c r="AH174" s="88"/>
      <c r="AI174" s="88"/>
      <c r="AJ174" s="86">
        <v>41</v>
      </c>
      <c r="AK174" s="17">
        <v>40</v>
      </c>
      <c r="AL174" s="17">
        <v>21</v>
      </c>
      <c r="AM174" s="17">
        <v>22</v>
      </c>
      <c r="AN174" s="17">
        <v>42</v>
      </c>
      <c r="AO174" s="17">
        <v>92</v>
      </c>
      <c r="AP174" s="17">
        <v>9.64</v>
      </c>
      <c r="AQ174" s="17">
        <v>44</v>
      </c>
      <c r="AR174" s="24">
        <v>8.56</v>
      </c>
      <c r="AS174" s="24">
        <v>7.22</v>
      </c>
      <c r="AT174" s="24">
        <v>7.5</v>
      </c>
      <c r="AU174" s="24">
        <v>1558</v>
      </c>
      <c r="AV174" s="24">
        <v>190</v>
      </c>
      <c r="AW174" s="24">
        <v>8.1999999999999993</v>
      </c>
      <c r="AX174" s="25" t="s">
        <v>77</v>
      </c>
      <c r="AY174" s="26" t="str">
        <f t="shared" si="21"/>
        <v>PASS</v>
      </c>
      <c r="AZ174" s="26" t="str">
        <f t="shared" si="22"/>
        <v>PASS</v>
      </c>
      <c r="BA174" s="27" t="str">
        <f t="shared" si="23"/>
        <v>PASS</v>
      </c>
      <c r="BB174" s="27" t="str">
        <f t="shared" si="24"/>
        <v>PASS</v>
      </c>
      <c r="BC174" s="8" t="str">
        <f t="shared" si="25"/>
        <v>PASS</v>
      </c>
      <c r="BD174" s="8" t="str">
        <f t="shared" si="26"/>
        <v>PASS</v>
      </c>
      <c r="BE174" s="28" t="str">
        <f t="shared" si="27"/>
        <v>YES</v>
      </c>
      <c r="BF174" s="29" t="str">
        <f t="shared" si="28"/>
        <v>DIST</v>
      </c>
      <c r="BG174"/>
    </row>
    <row r="175" spans="1:59">
      <c r="A175" s="17">
        <v>172</v>
      </c>
      <c r="B175" s="17">
        <v>43248</v>
      </c>
      <c r="C175" s="17" t="s">
        <v>530</v>
      </c>
      <c r="D175" s="18" t="s">
        <v>531</v>
      </c>
      <c r="E175" s="17"/>
      <c r="F175" s="19" t="s">
        <v>918</v>
      </c>
      <c r="G175" s="17">
        <v>100</v>
      </c>
      <c r="H175" s="17">
        <v>100</v>
      </c>
      <c r="I175" s="17">
        <v>100</v>
      </c>
      <c r="J175" s="17">
        <v>98</v>
      </c>
      <c r="K175" s="17">
        <v>89</v>
      </c>
      <c r="L175" s="20"/>
      <c r="M175" s="17">
        <v>46</v>
      </c>
      <c r="N175" s="17">
        <v>44</v>
      </c>
      <c r="O175" s="17">
        <v>38</v>
      </c>
      <c r="P175" s="17">
        <v>42</v>
      </c>
      <c r="Q175" s="17">
        <v>39</v>
      </c>
      <c r="R175" s="17">
        <v>9.86</v>
      </c>
      <c r="S175" s="17">
        <v>22</v>
      </c>
      <c r="T175" s="21"/>
      <c r="U175" s="17">
        <f t="shared" si="0"/>
        <v>43248</v>
      </c>
      <c r="V175" s="17" t="str">
        <f t="shared" si="1"/>
        <v>B150058674</v>
      </c>
      <c r="W175" s="22" t="str">
        <f t="shared" si="2"/>
        <v>RATHI ANKUSH NITIN</v>
      </c>
      <c r="X175" s="17">
        <f t="shared" si="3"/>
        <v>0</v>
      </c>
      <c r="Y175" s="90" t="str">
        <f t="shared" si="4"/>
        <v>I2K17102263</v>
      </c>
      <c r="Z175" s="88">
        <v>85</v>
      </c>
      <c r="AA175" s="88">
        <v>90</v>
      </c>
      <c r="AB175" s="89"/>
      <c r="AC175" s="88">
        <v>79</v>
      </c>
      <c r="AD175" s="86">
        <v>100</v>
      </c>
      <c r="AE175" s="85"/>
      <c r="AF175" s="89"/>
      <c r="AG175" s="89"/>
      <c r="AH175" s="88">
        <v>23</v>
      </c>
      <c r="AI175" s="88">
        <v>22</v>
      </c>
      <c r="AJ175" s="86">
        <v>43</v>
      </c>
      <c r="AK175" s="17">
        <v>44</v>
      </c>
      <c r="AL175" s="17">
        <v>21</v>
      </c>
      <c r="AM175" s="17">
        <v>22</v>
      </c>
      <c r="AN175" s="17">
        <v>40</v>
      </c>
      <c r="AO175" s="17">
        <v>85</v>
      </c>
      <c r="AP175" s="17">
        <v>9.86</v>
      </c>
      <c r="AQ175" s="17">
        <v>44</v>
      </c>
      <c r="AR175" s="24">
        <v>9.5</v>
      </c>
      <c r="AS175" s="24">
        <v>8.8000000000000007</v>
      </c>
      <c r="AT175" s="24">
        <v>8.74</v>
      </c>
      <c r="AU175" s="24">
        <v>1751</v>
      </c>
      <c r="AV175" s="24">
        <v>190</v>
      </c>
      <c r="AW175" s="24">
        <v>9.2200000000000006</v>
      </c>
      <c r="AX175" s="25" t="s">
        <v>77</v>
      </c>
      <c r="AY175" s="26" t="str">
        <f t="shared" si="21"/>
        <v>PASS</v>
      </c>
      <c r="AZ175" s="26" t="str">
        <f t="shared" si="22"/>
        <v>PASS</v>
      </c>
      <c r="BA175" s="27" t="str">
        <f t="shared" si="23"/>
        <v>PASS</v>
      </c>
      <c r="BB175" s="27" t="str">
        <f t="shared" si="24"/>
        <v>PASS</v>
      </c>
      <c r="BC175" s="8" t="str">
        <f t="shared" si="25"/>
        <v>PASS</v>
      </c>
      <c r="BD175" s="8" t="str">
        <f t="shared" si="26"/>
        <v>PASS</v>
      </c>
      <c r="BE175" s="28" t="str">
        <f t="shared" si="27"/>
        <v>YES</v>
      </c>
      <c r="BF175" s="29" t="str">
        <f t="shared" si="28"/>
        <v>DIST</v>
      </c>
      <c r="BG175"/>
    </row>
    <row r="176" spans="1:59">
      <c r="A176" s="17">
        <v>173</v>
      </c>
      <c r="B176" s="17">
        <v>43154</v>
      </c>
      <c r="C176" s="17" t="s">
        <v>532</v>
      </c>
      <c r="D176" s="18" t="s">
        <v>533</v>
      </c>
      <c r="E176" s="17"/>
      <c r="F176" s="19" t="s">
        <v>919</v>
      </c>
      <c r="G176" s="17">
        <v>92</v>
      </c>
      <c r="H176" s="17">
        <v>87</v>
      </c>
      <c r="I176" s="17">
        <v>80</v>
      </c>
      <c r="J176" s="17">
        <v>97</v>
      </c>
      <c r="K176" s="17">
        <v>100</v>
      </c>
      <c r="L176" s="20"/>
      <c r="M176" s="17">
        <v>45</v>
      </c>
      <c r="N176" s="17">
        <v>45</v>
      </c>
      <c r="O176" s="17">
        <v>43</v>
      </c>
      <c r="P176" s="17">
        <v>40</v>
      </c>
      <c r="Q176" s="17">
        <v>43</v>
      </c>
      <c r="R176" s="17">
        <v>10</v>
      </c>
      <c r="S176" s="17">
        <v>22</v>
      </c>
      <c r="T176" s="21"/>
      <c r="U176" s="17">
        <f t="shared" si="0"/>
        <v>43154</v>
      </c>
      <c r="V176" s="17" t="str">
        <f t="shared" si="1"/>
        <v>B150058675</v>
      </c>
      <c r="W176" s="22" t="str">
        <f t="shared" si="2"/>
        <v>RATHI NILAMBARI KAMALKISHOR</v>
      </c>
      <c r="X176" s="17">
        <f t="shared" si="3"/>
        <v>0</v>
      </c>
      <c r="Y176" s="90" t="str">
        <f t="shared" si="4"/>
        <v>I2K17102262</v>
      </c>
      <c r="Z176" s="88">
        <v>91</v>
      </c>
      <c r="AA176" s="88">
        <v>98</v>
      </c>
      <c r="AB176" s="89"/>
      <c r="AC176" s="88">
        <v>95</v>
      </c>
      <c r="AD176" s="86">
        <v>100</v>
      </c>
      <c r="AE176" s="85"/>
      <c r="AF176" s="89"/>
      <c r="AG176" s="89"/>
      <c r="AH176" s="88">
        <v>22</v>
      </c>
      <c r="AI176" s="88">
        <v>24</v>
      </c>
      <c r="AJ176" s="86">
        <v>42</v>
      </c>
      <c r="AK176" s="17">
        <v>42</v>
      </c>
      <c r="AL176" s="17">
        <v>22</v>
      </c>
      <c r="AM176" s="17">
        <v>22</v>
      </c>
      <c r="AN176" s="17">
        <v>45</v>
      </c>
      <c r="AO176" s="17">
        <v>95</v>
      </c>
      <c r="AP176" s="17">
        <v>10</v>
      </c>
      <c r="AQ176" s="17">
        <v>44</v>
      </c>
      <c r="AR176" s="24">
        <v>9.52</v>
      </c>
      <c r="AS176" s="24">
        <v>9.02</v>
      </c>
      <c r="AT176" s="24">
        <v>8.39</v>
      </c>
      <c r="AU176" s="24">
        <v>1753</v>
      </c>
      <c r="AV176" s="24">
        <v>190</v>
      </c>
      <c r="AW176" s="24">
        <v>9.23</v>
      </c>
      <c r="AX176" s="25" t="s">
        <v>77</v>
      </c>
      <c r="AY176" s="26" t="str">
        <f t="shared" si="21"/>
        <v>PASS</v>
      </c>
      <c r="AZ176" s="26" t="str">
        <f t="shared" si="22"/>
        <v>PASS</v>
      </c>
      <c r="BA176" s="27" t="str">
        <f t="shared" si="23"/>
        <v>PASS</v>
      </c>
      <c r="BB176" s="27" t="str">
        <f t="shared" si="24"/>
        <v>PASS</v>
      </c>
      <c r="BC176" s="8" t="str">
        <f t="shared" si="25"/>
        <v>PASS</v>
      </c>
      <c r="BD176" s="8" t="str">
        <f t="shared" si="26"/>
        <v>PASS</v>
      </c>
      <c r="BE176" s="28" t="str">
        <f t="shared" si="27"/>
        <v>YES</v>
      </c>
      <c r="BF176" s="29" t="str">
        <f t="shared" si="28"/>
        <v>DIST</v>
      </c>
      <c r="BG176"/>
    </row>
    <row r="177" spans="1:59">
      <c r="A177" s="17">
        <v>174</v>
      </c>
      <c r="B177" s="17">
        <v>43155</v>
      </c>
      <c r="C177" s="17" t="s">
        <v>534</v>
      </c>
      <c r="D177" s="18" t="s">
        <v>535</v>
      </c>
      <c r="E177" s="17"/>
      <c r="F177" s="19" t="s">
        <v>920</v>
      </c>
      <c r="G177" s="17">
        <v>94</v>
      </c>
      <c r="H177" s="17">
        <v>93</v>
      </c>
      <c r="I177" s="17">
        <v>96</v>
      </c>
      <c r="J177" s="17">
        <v>90</v>
      </c>
      <c r="K177" s="17">
        <v>100</v>
      </c>
      <c r="L177" s="20"/>
      <c r="M177" s="17">
        <v>35</v>
      </c>
      <c r="N177" s="17">
        <v>35</v>
      </c>
      <c r="O177" s="17">
        <v>39</v>
      </c>
      <c r="P177" s="17">
        <v>30</v>
      </c>
      <c r="Q177" s="17">
        <v>39</v>
      </c>
      <c r="R177" s="17">
        <v>9.68</v>
      </c>
      <c r="S177" s="17">
        <v>22</v>
      </c>
      <c r="T177" s="21"/>
      <c r="U177" s="17">
        <f t="shared" si="0"/>
        <v>43155</v>
      </c>
      <c r="V177" s="17" t="str">
        <f t="shared" si="1"/>
        <v>B150058676</v>
      </c>
      <c r="W177" s="22" t="str">
        <f t="shared" si="2"/>
        <v>RATHI VEDANSH RADHESAHYAM</v>
      </c>
      <c r="X177" s="17">
        <f t="shared" si="3"/>
        <v>0</v>
      </c>
      <c r="Y177" s="90" t="str">
        <f t="shared" si="4"/>
        <v>I2K16102169</v>
      </c>
      <c r="Z177" s="88">
        <v>99</v>
      </c>
      <c r="AA177" s="88">
        <v>92</v>
      </c>
      <c r="AB177" s="88">
        <v>100</v>
      </c>
      <c r="AC177" s="88"/>
      <c r="AD177" s="86">
        <v>93</v>
      </c>
      <c r="AE177" s="85"/>
      <c r="AF177" s="88">
        <v>19</v>
      </c>
      <c r="AG177" s="88">
        <v>19</v>
      </c>
      <c r="AH177" s="88"/>
      <c r="AI177" s="88"/>
      <c r="AJ177" s="86">
        <v>40</v>
      </c>
      <c r="AK177" s="17">
        <v>40</v>
      </c>
      <c r="AL177" s="17">
        <v>20</v>
      </c>
      <c r="AM177" s="17">
        <v>22</v>
      </c>
      <c r="AN177" s="17">
        <v>42</v>
      </c>
      <c r="AO177" s="17">
        <v>89</v>
      </c>
      <c r="AP177" s="17">
        <v>9.82</v>
      </c>
      <c r="AQ177" s="17">
        <v>44</v>
      </c>
      <c r="AR177" s="24">
        <v>7.16</v>
      </c>
      <c r="AS177" s="24">
        <v>6.56</v>
      </c>
      <c r="AT177" s="24">
        <v>7.89</v>
      </c>
      <c r="AU177" s="24">
        <v>1481</v>
      </c>
      <c r="AV177" s="24">
        <v>190</v>
      </c>
      <c r="AW177" s="24">
        <v>7.79</v>
      </c>
      <c r="AX177" s="25" t="s">
        <v>77</v>
      </c>
      <c r="AY177" s="26" t="str">
        <f t="shared" si="21"/>
        <v>PASS</v>
      </c>
      <c r="AZ177" s="26" t="str">
        <f t="shared" si="22"/>
        <v>PASS</v>
      </c>
      <c r="BA177" s="27" t="str">
        <f t="shared" si="23"/>
        <v>PASS</v>
      </c>
      <c r="BB177" s="27" t="str">
        <f t="shared" si="24"/>
        <v>PASS</v>
      </c>
      <c r="BC177" s="8" t="str">
        <f t="shared" si="25"/>
        <v>PASS</v>
      </c>
      <c r="BD177" s="8" t="str">
        <f t="shared" si="26"/>
        <v>PASS</v>
      </c>
      <c r="BE177" s="28" t="str">
        <f t="shared" si="27"/>
        <v>YES</v>
      </c>
      <c r="BF177" s="29" t="str">
        <f t="shared" si="28"/>
        <v>DIST</v>
      </c>
      <c r="BG177"/>
    </row>
    <row r="178" spans="1:59">
      <c r="A178" s="17">
        <v>175</v>
      </c>
      <c r="B178" s="17">
        <v>43249</v>
      </c>
      <c r="C178" s="17" t="s">
        <v>536</v>
      </c>
      <c r="D178" s="18" t="s">
        <v>537</v>
      </c>
      <c r="E178" s="17"/>
      <c r="F178" s="19" t="s">
        <v>921</v>
      </c>
      <c r="G178" s="17">
        <v>95</v>
      </c>
      <c r="H178" s="17">
        <v>77</v>
      </c>
      <c r="I178" s="17">
        <v>75</v>
      </c>
      <c r="J178" s="17">
        <v>89</v>
      </c>
      <c r="K178" s="17">
        <v>88</v>
      </c>
      <c r="L178" s="20"/>
      <c r="M178" s="17">
        <v>30</v>
      </c>
      <c r="N178" s="17">
        <v>30</v>
      </c>
      <c r="O178" s="17">
        <v>30</v>
      </c>
      <c r="P178" s="17">
        <v>30</v>
      </c>
      <c r="Q178" s="17">
        <v>35</v>
      </c>
      <c r="R178" s="17">
        <v>9.23</v>
      </c>
      <c r="S178" s="17">
        <v>22</v>
      </c>
      <c r="T178" s="21"/>
      <c r="U178" s="17">
        <f t="shared" si="0"/>
        <v>43249</v>
      </c>
      <c r="V178" s="17" t="str">
        <f t="shared" si="1"/>
        <v>B150058677</v>
      </c>
      <c r="W178" s="22" t="str">
        <f t="shared" si="2"/>
        <v>RATHOD DHIRAJ SHIVAJI</v>
      </c>
      <c r="X178" s="17">
        <f t="shared" si="3"/>
        <v>0</v>
      </c>
      <c r="Y178" s="90" t="str">
        <f t="shared" si="4"/>
        <v>I2K14101824</v>
      </c>
      <c r="Z178" s="88">
        <v>69</v>
      </c>
      <c r="AA178" s="88">
        <v>66</v>
      </c>
      <c r="AB178" s="88">
        <v>100</v>
      </c>
      <c r="AC178" s="88"/>
      <c r="AD178" s="86">
        <v>95</v>
      </c>
      <c r="AE178" s="85"/>
      <c r="AF178" s="88">
        <v>15</v>
      </c>
      <c r="AG178" s="88">
        <v>15</v>
      </c>
      <c r="AH178" s="88"/>
      <c r="AI178" s="88"/>
      <c r="AJ178" s="86">
        <v>35</v>
      </c>
      <c r="AK178" s="17">
        <v>38</v>
      </c>
      <c r="AL178" s="17">
        <v>17</v>
      </c>
      <c r="AM178" s="17">
        <v>22</v>
      </c>
      <c r="AN178" s="17">
        <v>37</v>
      </c>
      <c r="AO178" s="17">
        <v>75</v>
      </c>
      <c r="AP178" s="17">
        <v>9.09</v>
      </c>
      <c r="AQ178" s="17">
        <v>44</v>
      </c>
      <c r="AR178" s="24"/>
      <c r="AS178" s="24">
        <v>5.2</v>
      </c>
      <c r="AT178" s="24">
        <v>7.22</v>
      </c>
      <c r="AU178" s="24">
        <v>992</v>
      </c>
      <c r="AV178" s="24">
        <v>140</v>
      </c>
      <c r="AW178" s="24">
        <v>7.09</v>
      </c>
      <c r="AX178" s="25" t="s">
        <v>132</v>
      </c>
      <c r="AY178" s="26" t="str">
        <f t="shared" si="21"/>
        <v>PASS</v>
      </c>
      <c r="AZ178" s="26" t="str">
        <f t="shared" si="22"/>
        <v>PASS</v>
      </c>
      <c r="BA178" s="27" t="str">
        <f t="shared" si="23"/>
        <v>PASS</v>
      </c>
      <c r="BB178" s="27" t="str">
        <f t="shared" si="24"/>
        <v>PASS</v>
      </c>
      <c r="BC178" s="8" t="str">
        <f t="shared" si="25"/>
        <v>PASS</v>
      </c>
      <c r="BD178" s="8" t="str">
        <f t="shared" si="26"/>
        <v>PASS</v>
      </c>
      <c r="BE178" s="28" t="str">
        <f t="shared" si="27"/>
        <v>YES</v>
      </c>
      <c r="BF178" s="29" t="str">
        <f t="shared" si="28"/>
        <v>FIRST</v>
      </c>
      <c r="BG178"/>
    </row>
    <row r="179" spans="1:59">
      <c r="A179" s="17">
        <v>176</v>
      </c>
      <c r="B179" s="17">
        <v>43214</v>
      </c>
      <c r="C179" s="17" t="s">
        <v>538</v>
      </c>
      <c r="D179" s="18" t="s">
        <v>539</v>
      </c>
      <c r="E179" s="17"/>
      <c r="F179" s="19" t="s">
        <v>922</v>
      </c>
      <c r="G179" s="17">
        <v>90</v>
      </c>
      <c r="H179" s="17">
        <v>99</v>
      </c>
      <c r="I179" s="17">
        <v>88</v>
      </c>
      <c r="J179" s="17">
        <v>94</v>
      </c>
      <c r="K179" s="17">
        <v>99</v>
      </c>
      <c r="L179" s="20"/>
      <c r="M179" s="17">
        <v>46</v>
      </c>
      <c r="N179" s="17">
        <v>44</v>
      </c>
      <c r="O179" s="17">
        <v>43</v>
      </c>
      <c r="P179" s="17">
        <v>40</v>
      </c>
      <c r="Q179" s="17">
        <v>39</v>
      </c>
      <c r="R179" s="17">
        <v>9.91</v>
      </c>
      <c r="S179" s="17">
        <v>22</v>
      </c>
      <c r="T179" s="21"/>
      <c r="U179" s="17">
        <f t="shared" si="0"/>
        <v>43214</v>
      </c>
      <c r="V179" s="17" t="str">
        <f t="shared" si="1"/>
        <v>B150058678</v>
      </c>
      <c r="W179" s="22" t="str">
        <f t="shared" si="2"/>
        <v>RIYA BIREN DHARAMSI</v>
      </c>
      <c r="X179" s="17">
        <f t="shared" si="3"/>
        <v>0</v>
      </c>
      <c r="Y179" s="90" t="str">
        <f t="shared" si="4"/>
        <v>I2K17102257</v>
      </c>
      <c r="Z179" s="88">
        <v>100</v>
      </c>
      <c r="AA179" s="88">
        <v>90</v>
      </c>
      <c r="AB179" s="89"/>
      <c r="AC179" s="88">
        <v>85</v>
      </c>
      <c r="AD179" s="86">
        <v>100</v>
      </c>
      <c r="AE179" s="85"/>
      <c r="AF179" s="89"/>
      <c r="AG179" s="89"/>
      <c r="AH179" s="88">
        <v>22</v>
      </c>
      <c r="AI179" s="88">
        <v>22</v>
      </c>
      <c r="AJ179" s="86">
        <v>45</v>
      </c>
      <c r="AK179" s="17">
        <v>44</v>
      </c>
      <c r="AL179" s="17">
        <v>21</v>
      </c>
      <c r="AM179" s="17">
        <v>22</v>
      </c>
      <c r="AN179" s="17">
        <v>45</v>
      </c>
      <c r="AO179" s="17">
        <v>95</v>
      </c>
      <c r="AP179" s="17">
        <v>9.9499999999999993</v>
      </c>
      <c r="AQ179" s="17">
        <v>44</v>
      </c>
      <c r="AR179" s="24">
        <v>9.0399999999999991</v>
      </c>
      <c r="AS179" s="24">
        <v>8.1199999999999992</v>
      </c>
      <c r="AT179" s="24">
        <v>8.67</v>
      </c>
      <c r="AU179" s="24">
        <v>1695</v>
      </c>
      <c r="AV179" s="24">
        <v>190</v>
      </c>
      <c r="AW179" s="24">
        <v>8.92</v>
      </c>
      <c r="AX179" s="25" t="s">
        <v>77</v>
      </c>
      <c r="AY179" s="26" t="str">
        <f t="shared" si="21"/>
        <v>PASS</v>
      </c>
      <c r="AZ179" s="26" t="str">
        <f t="shared" si="22"/>
        <v>PASS</v>
      </c>
      <c r="BA179" s="27" t="str">
        <f t="shared" si="23"/>
        <v>PASS</v>
      </c>
      <c r="BB179" s="27" t="str">
        <f t="shared" si="24"/>
        <v>PASS</v>
      </c>
      <c r="BC179" s="8" t="str">
        <f t="shared" si="25"/>
        <v>PASS</v>
      </c>
      <c r="BD179" s="8" t="str">
        <f t="shared" si="26"/>
        <v>PASS</v>
      </c>
      <c r="BE179" s="28" t="str">
        <f t="shared" si="27"/>
        <v>YES</v>
      </c>
      <c r="BF179" s="29" t="str">
        <f t="shared" si="28"/>
        <v>DIST</v>
      </c>
      <c r="BG179"/>
    </row>
    <row r="180" spans="1:59">
      <c r="A180" s="17">
        <v>177</v>
      </c>
      <c r="B180" s="17">
        <v>43157</v>
      </c>
      <c r="C180" s="17" t="s">
        <v>540</v>
      </c>
      <c r="D180" s="18" t="s">
        <v>541</v>
      </c>
      <c r="E180" s="17"/>
      <c r="F180" s="19" t="s">
        <v>923</v>
      </c>
      <c r="G180" s="17">
        <v>96</v>
      </c>
      <c r="H180" s="17">
        <v>96</v>
      </c>
      <c r="I180" s="17">
        <v>96</v>
      </c>
      <c r="J180" s="17">
        <v>97</v>
      </c>
      <c r="K180" s="17">
        <v>100</v>
      </c>
      <c r="L180" s="20"/>
      <c r="M180" s="17">
        <v>45</v>
      </c>
      <c r="N180" s="17">
        <v>44</v>
      </c>
      <c r="O180" s="17">
        <v>38</v>
      </c>
      <c r="P180" s="17">
        <v>36</v>
      </c>
      <c r="Q180" s="17">
        <v>42</v>
      </c>
      <c r="R180" s="17">
        <v>9.91</v>
      </c>
      <c r="S180" s="17">
        <v>22</v>
      </c>
      <c r="T180" s="21"/>
      <c r="U180" s="17">
        <f t="shared" si="0"/>
        <v>43157</v>
      </c>
      <c r="V180" s="17" t="str">
        <f t="shared" si="1"/>
        <v>B150058679</v>
      </c>
      <c r="W180" s="22" t="str">
        <f t="shared" si="2"/>
        <v>ROHAN PRAMOD NAIK</v>
      </c>
      <c r="X180" s="17">
        <f t="shared" si="3"/>
        <v>0</v>
      </c>
      <c r="Y180" s="90" t="str">
        <f t="shared" si="4"/>
        <v>I2K16102149</v>
      </c>
      <c r="Z180" s="88">
        <v>98</v>
      </c>
      <c r="AA180" s="88">
        <v>92</v>
      </c>
      <c r="AB180" s="88">
        <v>100</v>
      </c>
      <c r="AC180" s="88"/>
      <c r="AD180" s="86">
        <v>100</v>
      </c>
      <c r="AE180" s="85"/>
      <c r="AF180" s="88">
        <v>20</v>
      </c>
      <c r="AG180" s="88">
        <v>20</v>
      </c>
      <c r="AH180" s="88"/>
      <c r="AI180" s="88"/>
      <c r="AJ180" s="86">
        <v>40</v>
      </c>
      <c r="AK180" s="17">
        <v>40</v>
      </c>
      <c r="AL180" s="17">
        <v>21</v>
      </c>
      <c r="AM180" s="17">
        <v>22</v>
      </c>
      <c r="AN180" s="17">
        <v>44</v>
      </c>
      <c r="AO180" s="17">
        <v>90</v>
      </c>
      <c r="AP180" s="17">
        <v>9.9499999999999993</v>
      </c>
      <c r="AQ180" s="17">
        <v>44</v>
      </c>
      <c r="AR180" s="24">
        <v>7.8</v>
      </c>
      <c r="AS180" s="24">
        <v>5.44</v>
      </c>
      <c r="AT180" s="24">
        <v>7.85</v>
      </c>
      <c r="AU180" s="24">
        <v>1461</v>
      </c>
      <c r="AV180" s="24">
        <v>190</v>
      </c>
      <c r="AW180" s="24">
        <v>7.69</v>
      </c>
      <c r="AX180" s="25" t="s">
        <v>132</v>
      </c>
      <c r="AY180" s="26" t="str">
        <f t="shared" si="21"/>
        <v>PASS</v>
      </c>
      <c r="AZ180" s="26" t="str">
        <f t="shared" si="22"/>
        <v>PASS</v>
      </c>
      <c r="BA180" s="27" t="str">
        <f t="shared" si="23"/>
        <v>PASS</v>
      </c>
      <c r="BB180" s="27" t="str">
        <f t="shared" si="24"/>
        <v>PASS</v>
      </c>
      <c r="BC180" s="8" t="str">
        <f t="shared" si="25"/>
        <v>PASS</v>
      </c>
      <c r="BD180" s="8" t="str">
        <f t="shared" si="26"/>
        <v>PASS</v>
      </c>
      <c r="BE180" s="28" t="str">
        <f t="shared" si="27"/>
        <v>YES</v>
      </c>
      <c r="BF180" s="29" t="str">
        <f t="shared" si="28"/>
        <v>FIRST</v>
      </c>
      <c r="BG180"/>
    </row>
    <row r="181" spans="1:59">
      <c r="A181" s="17">
        <v>178</v>
      </c>
      <c r="B181" s="17">
        <v>43362</v>
      </c>
      <c r="C181" s="17" t="s">
        <v>542</v>
      </c>
      <c r="D181" s="18" t="s">
        <v>543</v>
      </c>
      <c r="E181" s="17"/>
      <c r="F181" s="19" t="s">
        <v>924</v>
      </c>
      <c r="G181" s="17">
        <v>100</v>
      </c>
      <c r="H181" s="17">
        <v>89</v>
      </c>
      <c r="I181" s="17">
        <v>96</v>
      </c>
      <c r="J181" s="17">
        <v>95</v>
      </c>
      <c r="K181" s="17">
        <v>96</v>
      </c>
      <c r="L181" s="20"/>
      <c r="M181" s="17">
        <v>46</v>
      </c>
      <c r="N181" s="17">
        <v>45</v>
      </c>
      <c r="O181" s="17">
        <v>43</v>
      </c>
      <c r="P181" s="17">
        <v>38</v>
      </c>
      <c r="Q181" s="17">
        <v>46</v>
      </c>
      <c r="R181" s="17">
        <v>9.9499999999999993</v>
      </c>
      <c r="S181" s="17">
        <v>22</v>
      </c>
      <c r="T181" s="21"/>
      <c r="U181" s="17">
        <f t="shared" si="0"/>
        <v>43362</v>
      </c>
      <c r="V181" s="17" t="str">
        <f t="shared" si="1"/>
        <v>B150058680</v>
      </c>
      <c r="W181" s="22" t="str">
        <f t="shared" si="2"/>
        <v>RUPESH KAILAS MALI</v>
      </c>
      <c r="X181" s="17">
        <f t="shared" si="3"/>
        <v>0</v>
      </c>
      <c r="Y181" s="90" t="str">
        <f t="shared" si="4"/>
        <v>I2K18205136</v>
      </c>
      <c r="Z181" s="88">
        <v>97</v>
      </c>
      <c r="AA181" s="88">
        <v>92</v>
      </c>
      <c r="AB181" s="88">
        <v>99</v>
      </c>
      <c r="AC181" s="88"/>
      <c r="AD181" s="86">
        <v>100</v>
      </c>
      <c r="AE181" s="85"/>
      <c r="AF181" s="88">
        <v>22</v>
      </c>
      <c r="AG181" s="88">
        <v>21</v>
      </c>
      <c r="AH181" s="88"/>
      <c r="AI181" s="88"/>
      <c r="AJ181" s="86">
        <v>45</v>
      </c>
      <c r="AK181" s="17">
        <v>41</v>
      </c>
      <c r="AL181" s="17">
        <v>21</v>
      </c>
      <c r="AM181" s="17">
        <v>22</v>
      </c>
      <c r="AN181" s="17">
        <v>49</v>
      </c>
      <c r="AO181" s="17">
        <v>96</v>
      </c>
      <c r="AP181" s="17">
        <v>9.98</v>
      </c>
      <c r="AQ181" s="17">
        <v>44</v>
      </c>
      <c r="AR181" s="24"/>
      <c r="AS181" s="24">
        <v>7.64</v>
      </c>
      <c r="AT181" s="24">
        <v>7.65</v>
      </c>
      <c r="AU181" s="24">
        <v>1173</v>
      </c>
      <c r="AV181" s="24">
        <v>140</v>
      </c>
      <c r="AW181" s="24">
        <v>9.3800000000000008</v>
      </c>
      <c r="AX181" s="25" t="s">
        <v>77</v>
      </c>
      <c r="AY181" s="26" t="str">
        <f t="shared" si="21"/>
        <v>PASS</v>
      </c>
      <c r="AZ181" s="26" t="str">
        <f t="shared" si="22"/>
        <v>PASS</v>
      </c>
      <c r="BA181" s="27" t="str">
        <f t="shared" si="23"/>
        <v>PASS</v>
      </c>
      <c r="BB181" s="27" t="str">
        <f t="shared" si="24"/>
        <v>PASS</v>
      </c>
      <c r="BC181" s="8" t="str">
        <f t="shared" si="25"/>
        <v>PASS</v>
      </c>
      <c r="BD181" s="8" t="str">
        <f t="shared" si="26"/>
        <v>PASS</v>
      </c>
      <c r="BE181" s="28" t="str">
        <f t="shared" si="27"/>
        <v>YES</v>
      </c>
      <c r="BF181" s="29" t="str">
        <f t="shared" si="28"/>
        <v>DIST</v>
      </c>
      <c r="BG181"/>
    </row>
    <row r="182" spans="1:59">
      <c r="A182" s="17">
        <v>179</v>
      </c>
      <c r="B182" s="17">
        <v>43131</v>
      </c>
      <c r="C182" s="17" t="s">
        <v>544</v>
      </c>
      <c r="D182" s="18" t="s">
        <v>545</v>
      </c>
      <c r="E182" s="17"/>
      <c r="F182" s="19" t="s">
        <v>925</v>
      </c>
      <c r="G182" s="17">
        <v>100</v>
      </c>
      <c r="H182" s="17">
        <v>100</v>
      </c>
      <c r="I182" s="17">
        <v>89</v>
      </c>
      <c r="J182" s="17">
        <v>98</v>
      </c>
      <c r="K182" s="17">
        <v>100</v>
      </c>
      <c r="L182" s="20"/>
      <c r="M182" s="17">
        <v>46</v>
      </c>
      <c r="N182" s="17">
        <v>46</v>
      </c>
      <c r="O182" s="17">
        <v>45</v>
      </c>
      <c r="P182" s="17">
        <v>44</v>
      </c>
      <c r="Q182" s="17">
        <v>48</v>
      </c>
      <c r="R182" s="17">
        <v>10</v>
      </c>
      <c r="S182" s="17">
        <v>22</v>
      </c>
      <c r="T182" s="21"/>
      <c r="U182" s="17">
        <f t="shared" si="0"/>
        <v>43131</v>
      </c>
      <c r="V182" s="17" t="str">
        <f t="shared" si="1"/>
        <v>B150058681</v>
      </c>
      <c r="W182" s="22" t="str">
        <f t="shared" si="2"/>
        <v>SACHDEV KUNAL HARISH</v>
      </c>
      <c r="X182" s="17">
        <f t="shared" si="3"/>
        <v>0</v>
      </c>
      <c r="Y182" s="90" t="str">
        <f t="shared" si="4"/>
        <v>I2K17102359</v>
      </c>
      <c r="Z182" s="88">
        <v>94</v>
      </c>
      <c r="AA182" s="88">
        <v>95</v>
      </c>
      <c r="AB182" s="88">
        <v>100</v>
      </c>
      <c r="AC182" s="88"/>
      <c r="AD182" s="86">
        <v>100</v>
      </c>
      <c r="AE182" s="85"/>
      <c r="AF182" s="88">
        <v>24</v>
      </c>
      <c r="AG182" s="88">
        <v>24</v>
      </c>
      <c r="AH182" s="88"/>
      <c r="AI182" s="88"/>
      <c r="AJ182" s="86">
        <v>43</v>
      </c>
      <c r="AK182" s="17">
        <v>42</v>
      </c>
      <c r="AL182" s="17">
        <v>22</v>
      </c>
      <c r="AM182" s="17">
        <v>22</v>
      </c>
      <c r="AN182" s="17">
        <v>48</v>
      </c>
      <c r="AO182" s="17">
        <v>98</v>
      </c>
      <c r="AP182" s="17">
        <v>10</v>
      </c>
      <c r="AQ182" s="17">
        <v>44</v>
      </c>
      <c r="AR182" s="24">
        <v>9.74</v>
      </c>
      <c r="AS182" s="24">
        <v>9.44</v>
      </c>
      <c r="AT182" s="24">
        <v>9.4600000000000009</v>
      </c>
      <c r="AU182" s="24">
        <v>1834</v>
      </c>
      <c r="AV182" s="24">
        <v>190</v>
      </c>
      <c r="AW182" s="24">
        <v>9.65</v>
      </c>
      <c r="AX182" s="25" t="s">
        <v>77</v>
      </c>
      <c r="AY182" s="26" t="str">
        <f t="shared" si="21"/>
        <v>PASS</v>
      </c>
      <c r="AZ182" s="26" t="str">
        <f t="shared" si="22"/>
        <v>PASS</v>
      </c>
      <c r="BA182" s="27" t="str">
        <f t="shared" si="23"/>
        <v>PASS</v>
      </c>
      <c r="BB182" s="27" t="str">
        <f t="shared" si="24"/>
        <v>PASS</v>
      </c>
      <c r="BC182" s="8" t="str">
        <f t="shared" si="25"/>
        <v>PASS</v>
      </c>
      <c r="BD182" s="8" t="str">
        <f t="shared" si="26"/>
        <v>PASS</v>
      </c>
      <c r="BE182" s="28" t="str">
        <f t="shared" si="27"/>
        <v>YES</v>
      </c>
      <c r="BF182" s="29" t="str">
        <f t="shared" si="28"/>
        <v>DIST</v>
      </c>
      <c r="BG182"/>
    </row>
    <row r="183" spans="1:59">
      <c r="A183" s="17">
        <v>180</v>
      </c>
      <c r="B183" s="17">
        <v>43276</v>
      </c>
      <c r="C183" s="17" t="s">
        <v>546</v>
      </c>
      <c r="D183" s="18" t="s">
        <v>547</v>
      </c>
      <c r="E183" s="17"/>
      <c r="F183" s="19" t="s">
        <v>926</v>
      </c>
      <c r="G183" s="17">
        <v>81</v>
      </c>
      <c r="H183" s="17">
        <v>73</v>
      </c>
      <c r="I183" s="17">
        <v>73</v>
      </c>
      <c r="J183" s="17">
        <v>91</v>
      </c>
      <c r="K183" s="17">
        <v>89</v>
      </c>
      <c r="L183" s="20"/>
      <c r="M183" s="17">
        <v>38</v>
      </c>
      <c r="N183" s="17">
        <v>38</v>
      </c>
      <c r="O183" s="17">
        <v>36</v>
      </c>
      <c r="P183" s="17">
        <v>38</v>
      </c>
      <c r="Q183" s="17">
        <v>41</v>
      </c>
      <c r="R183" s="17">
        <v>9.5</v>
      </c>
      <c r="S183" s="17">
        <v>22</v>
      </c>
      <c r="T183" s="21"/>
      <c r="U183" s="17">
        <f t="shared" si="0"/>
        <v>43276</v>
      </c>
      <c r="V183" s="17" t="str">
        <f t="shared" si="1"/>
        <v>B150058682</v>
      </c>
      <c r="W183" s="22" t="str">
        <f t="shared" si="2"/>
        <v>SAGAR VIJAY SINGH SHIHIRE</v>
      </c>
      <c r="X183" s="17">
        <f t="shared" si="3"/>
        <v>0</v>
      </c>
      <c r="Y183" s="90" t="str">
        <f t="shared" si="4"/>
        <v>I2K17102191</v>
      </c>
      <c r="Z183" s="88">
        <v>82</v>
      </c>
      <c r="AA183" s="88">
        <v>96</v>
      </c>
      <c r="AB183" s="89"/>
      <c r="AC183" s="88">
        <v>77</v>
      </c>
      <c r="AD183" s="86">
        <v>100</v>
      </c>
      <c r="AE183" s="85"/>
      <c r="AF183" s="89"/>
      <c r="AG183" s="89"/>
      <c r="AH183" s="88">
        <v>20</v>
      </c>
      <c r="AI183" s="88">
        <v>21</v>
      </c>
      <c r="AJ183" s="86">
        <v>40</v>
      </c>
      <c r="AK183" s="17">
        <v>41</v>
      </c>
      <c r="AL183" s="17">
        <v>21</v>
      </c>
      <c r="AM183" s="17">
        <v>22</v>
      </c>
      <c r="AN183" s="17">
        <v>42</v>
      </c>
      <c r="AO183" s="17">
        <v>92</v>
      </c>
      <c r="AP183" s="17">
        <v>9.68</v>
      </c>
      <c r="AQ183" s="17">
        <v>44</v>
      </c>
      <c r="AR183" s="24">
        <v>7.36</v>
      </c>
      <c r="AS183" s="24">
        <v>6.68</v>
      </c>
      <c r="AT183" s="24">
        <v>8.41</v>
      </c>
      <c r="AU183" s="24">
        <v>1515</v>
      </c>
      <c r="AV183" s="24">
        <v>190</v>
      </c>
      <c r="AW183" s="24">
        <v>7.97</v>
      </c>
      <c r="AX183" s="25" t="s">
        <v>77</v>
      </c>
      <c r="AY183" s="26" t="str">
        <f t="shared" si="21"/>
        <v>PASS</v>
      </c>
      <c r="AZ183" s="26" t="str">
        <f t="shared" si="22"/>
        <v>PASS</v>
      </c>
      <c r="BA183" s="27" t="str">
        <f t="shared" si="23"/>
        <v>PASS</v>
      </c>
      <c r="BB183" s="27" t="str">
        <f t="shared" si="24"/>
        <v>PASS</v>
      </c>
      <c r="BC183" s="8" t="str">
        <f t="shared" si="25"/>
        <v>PASS</v>
      </c>
      <c r="BD183" s="8" t="str">
        <f t="shared" si="26"/>
        <v>PASS</v>
      </c>
      <c r="BE183" s="28" t="str">
        <f t="shared" si="27"/>
        <v>YES</v>
      </c>
      <c r="BF183" s="29" t="str">
        <f t="shared" si="28"/>
        <v>DIST</v>
      </c>
      <c r="BG183"/>
    </row>
    <row r="184" spans="1:59">
      <c r="A184" s="17">
        <v>181</v>
      </c>
      <c r="B184" s="17">
        <v>43363</v>
      </c>
      <c r="C184" s="17" t="s">
        <v>548</v>
      </c>
      <c r="D184" s="18" t="s">
        <v>549</v>
      </c>
      <c r="E184" s="17"/>
      <c r="F184" s="19" t="s">
        <v>927</v>
      </c>
      <c r="G184" s="17">
        <v>80</v>
      </c>
      <c r="H184" s="17">
        <v>93</v>
      </c>
      <c r="I184" s="17">
        <v>83</v>
      </c>
      <c r="J184" s="17">
        <v>98</v>
      </c>
      <c r="K184" s="17">
        <v>100</v>
      </c>
      <c r="L184" s="20"/>
      <c r="M184" s="17">
        <v>38</v>
      </c>
      <c r="N184" s="17">
        <v>38</v>
      </c>
      <c r="O184" s="17">
        <v>42</v>
      </c>
      <c r="P184" s="17">
        <v>37</v>
      </c>
      <c r="Q184" s="17">
        <v>46</v>
      </c>
      <c r="R184" s="17">
        <v>9.86</v>
      </c>
      <c r="S184" s="17">
        <v>22</v>
      </c>
      <c r="T184" s="21"/>
      <c r="U184" s="17">
        <f t="shared" si="0"/>
        <v>43363</v>
      </c>
      <c r="V184" s="17" t="str">
        <f t="shared" si="1"/>
        <v>B150058683</v>
      </c>
      <c r="W184" s="22" t="str">
        <f t="shared" si="2"/>
        <v>SAHANE SANKET UTTAMRAO</v>
      </c>
      <c r="X184" s="17">
        <f t="shared" si="3"/>
        <v>0</v>
      </c>
      <c r="Y184" s="90" t="str">
        <f t="shared" si="4"/>
        <v>I2K18205132</v>
      </c>
      <c r="Z184" s="88">
        <v>89</v>
      </c>
      <c r="AA184" s="88">
        <v>84</v>
      </c>
      <c r="AB184" s="88">
        <v>100</v>
      </c>
      <c r="AC184" s="88"/>
      <c r="AD184" s="86">
        <v>100</v>
      </c>
      <c r="AE184" s="85"/>
      <c r="AF184" s="88">
        <v>22</v>
      </c>
      <c r="AG184" s="88">
        <v>21</v>
      </c>
      <c r="AH184" s="88"/>
      <c r="AI184" s="88"/>
      <c r="AJ184" s="86">
        <v>44</v>
      </c>
      <c r="AK184" s="17">
        <v>44</v>
      </c>
      <c r="AL184" s="17">
        <v>21</v>
      </c>
      <c r="AM184" s="17">
        <v>22</v>
      </c>
      <c r="AN184" s="17">
        <v>49</v>
      </c>
      <c r="AO184" s="17">
        <v>95</v>
      </c>
      <c r="AP184" s="17">
        <v>9.93</v>
      </c>
      <c r="AQ184" s="17">
        <v>44</v>
      </c>
      <c r="AR184" s="24"/>
      <c r="AS184" s="24">
        <v>7.6</v>
      </c>
      <c r="AT184" s="24">
        <v>8.74</v>
      </c>
      <c r="AU184" s="24">
        <v>1219</v>
      </c>
      <c r="AV184" s="24">
        <v>140</v>
      </c>
      <c r="AW184" s="24">
        <v>8.7100000000000009</v>
      </c>
      <c r="AX184" s="25" t="s">
        <v>77</v>
      </c>
      <c r="AY184" s="26" t="str">
        <f t="shared" si="21"/>
        <v>PASS</v>
      </c>
      <c r="AZ184" s="26" t="str">
        <f t="shared" si="22"/>
        <v>PASS</v>
      </c>
      <c r="BA184" s="27" t="str">
        <f t="shared" si="23"/>
        <v>PASS</v>
      </c>
      <c r="BB184" s="27" t="str">
        <f t="shared" si="24"/>
        <v>PASS</v>
      </c>
      <c r="BC184" s="8" t="str">
        <f t="shared" si="25"/>
        <v>PASS</v>
      </c>
      <c r="BD184" s="8" t="str">
        <f t="shared" si="26"/>
        <v>PASS</v>
      </c>
      <c r="BE184" s="28" t="str">
        <f t="shared" si="27"/>
        <v>YES</v>
      </c>
      <c r="BF184" s="29" t="str">
        <f t="shared" si="28"/>
        <v>DIST</v>
      </c>
      <c r="BG184"/>
    </row>
    <row r="185" spans="1:59">
      <c r="A185" s="17">
        <v>182</v>
      </c>
      <c r="B185" s="17">
        <v>43252</v>
      </c>
      <c r="C185" s="17" t="s">
        <v>550</v>
      </c>
      <c r="D185" s="18" t="s">
        <v>551</v>
      </c>
      <c r="E185" s="17"/>
      <c r="F185" s="19" t="s">
        <v>928</v>
      </c>
      <c r="G185" s="17">
        <v>100</v>
      </c>
      <c r="H185" s="17">
        <v>92</v>
      </c>
      <c r="I185" s="17">
        <v>97</v>
      </c>
      <c r="J185" s="17">
        <v>96</v>
      </c>
      <c r="K185" s="17">
        <v>100</v>
      </c>
      <c r="L185" s="20"/>
      <c r="M185" s="17">
        <v>46</v>
      </c>
      <c r="N185" s="17">
        <v>44</v>
      </c>
      <c r="O185" s="17">
        <v>40</v>
      </c>
      <c r="P185" s="17">
        <v>39</v>
      </c>
      <c r="Q185" s="17">
        <v>42</v>
      </c>
      <c r="R185" s="17">
        <v>9.9499999999999993</v>
      </c>
      <c r="S185" s="17">
        <v>22</v>
      </c>
      <c r="T185" s="21"/>
      <c r="U185" s="17">
        <f t="shared" si="0"/>
        <v>43252</v>
      </c>
      <c r="V185" s="17" t="str">
        <f t="shared" si="1"/>
        <v>B150058684</v>
      </c>
      <c r="W185" s="22" t="str">
        <f t="shared" si="2"/>
        <v>SALUNKHE PRAVIN BALASAHEB</v>
      </c>
      <c r="X185" s="17">
        <f t="shared" si="3"/>
        <v>0</v>
      </c>
      <c r="Y185" s="90" t="str">
        <f t="shared" si="4"/>
        <v>I2K17102386</v>
      </c>
      <c r="Z185" s="88">
        <v>85</v>
      </c>
      <c r="AA185" s="88">
        <v>97</v>
      </c>
      <c r="AB185" s="88">
        <v>96</v>
      </c>
      <c r="AC185" s="88"/>
      <c r="AD185" s="86">
        <v>100</v>
      </c>
      <c r="AE185" s="85"/>
      <c r="AF185" s="88">
        <v>22</v>
      </c>
      <c r="AG185" s="88">
        <v>22</v>
      </c>
      <c r="AH185" s="88"/>
      <c r="AI185" s="88"/>
      <c r="AJ185" s="86">
        <v>44</v>
      </c>
      <c r="AK185" s="17">
        <v>45</v>
      </c>
      <c r="AL185" s="17">
        <v>21</v>
      </c>
      <c r="AM185" s="17">
        <v>22</v>
      </c>
      <c r="AN185" s="17">
        <v>44</v>
      </c>
      <c r="AO185" s="17">
        <v>94</v>
      </c>
      <c r="AP185" s="17">
        <v>9.98</v>
      </c>
      <c r="AQ185" s="17">
        <v>44</v>
      </c>
      <c r="AR185" s="24">
        <v>9.3800000000000008</v>
      </c>
      <c r="AS185" s="24">
        <v>8.94</v>
      </c>
      <c r="AT185" s="24">
        <v>9.48</v>
      </c>
      <c r="AU185" s="24">
        <v>1791</v>
      </c>
      <c r="AV185" s="24">
        <v>190</v>
      </c>
      <c r="AW185" s="24">
        <v>9.43</v>
      </c>
      <c r="AX185" s="25" t="s">
        <v>77</v>
      </c>
      <c r="AY185" s="26" t="str">
        <f t="shared" si="21"/>
        <v>PASS</v>
      </c>
      <c r="AZ185" s="26" t="str">
        <f t="shared" si="22"/>
        <v>PASS</v>
      </c>
      <c r="BA185" s="27" t="str">
        <f t="shared" si="23"/>
        <v>PASS</v>
      </c>
      <c r="BB185" s="27" t="str">
        <f t="shared" si="24"/>
        <v>PASS</v>
      </c>
      <c r="BC185" s="8" t="str">
        <f t="shared" si="25"/>
        <v>PASS</v>
      </c>
      <c r="BD185" s="8" t="str">
        <f t="shared" si="26"/>
        <v>PASS</v>
      </c>
      <c r="BE185" s="28" t="str">
        <f t="shared" si="27"/>
        <v>YES</v>
      </c>
      <c r="BF185" s="29" t="str">
        <f t="shared" si="28"/>
        <v>DIST</v>
      </c>
      <c r="BG185"/>
    </row>
    <row r="186" spans="1:59">
      <c r="A186" s="17">
        <v>183</v>
      </c>
      <c r="B186" s="17">
        <v>43364</v>
      </c>
      <c r="C186" s="17" t="s">
        <v>552</v>
      </c>
      <c r="D186" s="18" t="s">
        <v>553</v>
      </c>
      <c r="E186" s="17"/>
      <c r="F186" s="19" t="s">
        <v>929</v>
      </c>
      <c r="G186" s="17">
        <v>87</v>
      </c>
      <c r="H186" s="17">
        <v>70</v>
      </c>
      <c r="I186" s="17">
        <v>79</v>
      </c>
      <c r="J186" s="17">
        <v>89</v>
      </c>
      <c r="K186" s="17">
        <v>86</v>
      </c>
      <c r="L186" s="20"/>
      <c r="M186" s="17">
        <v>38</v>
      </c>
      <c r="N186" s="17">
        <v>38</v>
      </c>
      <c r="O186" s="17">
        <v>41</v>
      </c>
      <c r="P186" s="17">
        <v>36</v>
      </c>
      <c r="Q186" s="17">
        <v>45</v>
      </c>
      <c r="R186" s="17">
        <v>9.5500000000000007</v>
      </c>
      <c r="S186" s="17">
        <v>22</v>
      </c>
      <c r="T186" s="21"/>
      <c r="U186" s="17">
        <f t="shared" si="0"/>
        <v>43364</v>
      </c>
      <c r="V186" s="17" t="str">
        <f t="shared" si="1"/>
        <v>B150058685</v>
      </c>
      <c r="W186" s="22" t="str">
        <f t="shared" si="2"/>
        <v>SALUNKHE SAURABH SANDIP</v>
      </c>
      <c r="X186" s="17">
        <f t="shared" si="3"/>
        <v>0</v>
      </c>
      <c r="Y186" s="90" t="str">
        <f t="shared" si="4"/>
        <v>I2K18205143</v>
      </c>
      <c r="Z186" s="88">
        <v>79</v>
      </c>
      <c r="AA186" s="88">
        <v>92</v>
      </c>
      <c r="AB186" s="88">
        <v>100</v>
      </c>
      <c r="AC186" s="88"/>
      <c r="AD186" s="86">
        <v>100</v>
      </c>
      <c r="AE186" s="85"/>
      <c r="AF186" s="88">
        <v>22</v>
      </c>
      <c r="AG186" s="88">
        <v>22</v>
      </c>
      <c r="AH186" s="88"/>
      <c r="AI186" s="88"/>
      <c r="AJ186" s="86">
        <v>44</v>
      </c>
      <c r="AK186" s="17">
        <v>42</v>
      </c>
      <c r="AL186" s="17">
        <v>21</v>
      </c>
      <c r="AM186" s="17">
        <v>22</v>
      </c>
      <c r="AN186" s="17">
        <v>46</v>
      </c>
      <c r="AO186" s="17">
        <v>95</v>
      </c>
      <c r="AP186" s="17">
        <v>9.6999999999999993</v>
      </c>
      <c r="AQ186" s="17">
        <v>44</v>
      </c>
      <c r="AR186" s="24"/>
      <c r="AS186" s="24">
        <v>6.86</v>
      </c>
      <c r="AT186" s="24">
        <v>7.22</v>
      </c>
      <c r="AU186" s="24">
        <v>1102</v>
      </c>
      <c r="AV186" s="24">
        <v>140</v>
      </c>
      <c r="AW186" s="24">
        <v>7.87</v>
      </c>
      <c r="AX186" s="25" t="s">
        <v>77</v>
      </c>
      <c r="AY186" s="26" t="str">
        <f t="shared" si="21"/>
        <v>PASS</v>
      </c>
      <c r="AZ186" s="26" t="str">
        <f t="shared" si="22"/>
        <v>PASS</v>
      </c>
      <c r="BA186" s="27" t="str">
        <f t="shared" si="23"/>
        <v>PASS</v>
      </c>
      <c r="BB186" s="27" t="str">
        <f t="shared" si="24"/>
        <v>PASS</v>
      </c>
      <c r="BC186" s="8" t="str">
        <f t="shared" si="25"/>
        <v>PASS</v>
      </c>
      <c r="BD186" s="8" t="str">
        <f t="shared" si="26"/>
        <v>PASS</v>
      </c>
      <c r="BE186" s="28" t="str">
        <f t="shared" si="27"/>
        <v>YES</v>
      </c>
      <c r="BF186" s="29" t="str">
        <f t="shared" si="28"/>
        <v>DIST</v>
      </c>
      <c r="BG186"/>
    </row>
    <row r="187" spans="1:59">
      <c r="A187" s="17">
        <v>184</v>
      </c>
      <c r="B187" s="17">
        <v>43240</v>
      </c>
      <c r="C187" s="17" t="s">
        <v>554</v>
      </c>
      <c r="D187" s="18" t="s">
        <v>555</v>
      </c>
      <c r="E187" s="17"/>
      <c r="F187" s="19" t="s">
        <v>930</v>
      </c>
      <c r="G187" s="17">
        <v>82</v>
      </c>
      <c r="H187" s="17">
        <v>83</v>
      </c>
      <c r="I187" s="17">
        <v>73</v>
      </c>
      <c r="J187" s="17">
        <v>94</v>
      </c>
      <c r="K187" s="17">
        <v>100</v>
      </c>
      <c r="L187" s="20"/>
      <c r="M187" s="17">
        <v>44</v>
      </c>
      <c r="N187" s="17">
        <v>42</v>
      </c>
      <c r="O187" s="17">
        <v>43</v>
      </c>
      <c r="P187" s="17">
        <v>37</v>
      </c>
      <c r="Q187" s="17">
        <v>44</v>
      </c>
      <c r="R187" s="17">
        <v>9.82</v>
      </c>
      <c r="S187" s="17">
        <v>22</v>
      </c>
      <c r="T187" s="21"/>
      <c r="U187" s="17">
        <f t="shared" si="0"/>
        <v>43240</v>
      </c>
      <c r="V187" s="17" t="str">
        <f t="shared" si="1"/>
        <v>B150058686</v>
      </c>
      <c r="W187" s="22" t="str">
        <f t="shared" si="2"/>
        <v>SANJIVANI SHESHRAO PANDE</v>
      </c>
      <c r="X187" s="17">
        <f t="shared" si="3"/>
        <v>0</v>
      </c>
      <c r="Y187" s="90" t="str">
        <f t="shared" si="4"/>
        <v>I2K17102393</v>
      </c>
      <c r="Z187" s="88">
        <v>93</v>
      </c>
      <c r="AA187" s="88">
        <v>83</v>
      </c>
      <c r="AB187" s="88">
        <v>97</v>
      </c>
      <c r="AC187" s="88"/>
      <c r="AD187" s="86">
        <v>100</v>
      </c>
      <c r="AE187" s="85"/>
      <c r="AF187" s="88">
        <v>22</v>
      </c>
      <c r="AG187" s="88">
        <v>22</v>
      </c>
      <c r="AH187" s="88"/>
      <c r="AI187" s="88"/>
      <c r="AJ187" s="86">
        <v>43</v>
      </c>
      <c r="AK187" s="17">
        <v>41</v>
      </c>
      <c r="AL187" s="17">
        <v>21</v>
      </c>
      <c r="AM187" s="17">
        <v>23</v>
      </c>
      <c r="AN187" s="17">
        <v>45</v>
      </c>
      <c r="AO187" s="17">
        <v>96</v>
      </c>
      <c r="AP187" s="17">
        <v>9.91</v>
      </c>
      <c r="AQ187" s="17">
        <v>44</v>
      </c>
      <c r="AR187" s="24">
        <v>8.4600000000000009</v>
      </c>
      <c r="AS187" s="24">
        <v>8.1</v>
      </c>
      <c r="AT187" s="24">
        <v>8.1300000000000008</v>
      </c>
      <c r="AU187" s="24">
        <v>1638</v>
      </c>
      <c r="AV187" s="24">
        <v>190</v>
      </c>
      <c r="AW187" s="24">
        <v>8.6199999999999992</v>
      </c>
      <c r="AX187" s="25" t="s">
        <v>77</v>
      </c>
      <c r="AY187" s="26" t="str">
        <f t="shared" si="21"/>
        <v>PASS</v>
      </c>
      <c r="AZ187" s="26" t="str">
        <f t="shared" si="22"/>
        <v>PASS</v>
      </c>
      <c r="BA187" s="27" t="str">
        <f t="shared" si="23"/>
        <v>PASS</v>
      </c>
      <c r="BB187" s="27" t="str">
        <f t="shared" si="24"/>
        <v>PASS</v>
      </c>
      <c r="BC187" s="8" t="str">
        <f t="shared" si="25"/>
        <v>PASS</v>
      </c>
      <c r="BD187" s="8" t="str">
        <f t="shared" si="26"/>
        <v>PASS</v>
      </c>
      <c r="BE187" s="28" t="str">
        <f t="shared" si="27"/>
        <v>YES</v>
      </c>
      <c r="BF187" s="29" t="str">
        <f t="shared" si="28"/>
        <v>DIST</v>
      </c>
      <c r="BG187"/>
    </row>
    <row r="188" spans="1:59">
      <c r="A188" s="17">
        <v>185</v>
      </c>
      <c r="B188" s="17">
        <v>43253</v>
      </c>
      <c r="C188" s="17" t="s">
        <v>556</v>
      </c>
      <c r="D188" s="18" t="s">
        <v>557</v>
      </c>
      <c r="E188" s="17"/>
      <c r="F188" s="19" t="s">
        <v>931</v>
      </c>
      <c r="G188" s="17">
        <v>89</v>
      </c>
      <c r="H188" s="17">
        <v>96</v>
      </c>
      <c r="I188" s="17">
        <v>92</v>
      </c>
      <c r="J188" s="17">
        <v>97</v>
      </c>
      <c r="K188" s="17">
        <v>100</v>
      </c>
      <c r="L188" s="20"/>
      <c r="M188" s="17">
        <v>46</v>
      </c>
      <c r="N188" s="17">
        <v>44</v>
      </c>
      <c r="O188" s="17">
        <v>40</v>
      </c>
      <c r="P188" s="17">
        <v>40</v>
      </c>
      <c r="Q188" s="17">
        <v>45</v>
      </c>
      <c r="R188" s="17">
        <v>10</v>
      </c>
      <c r="S188" s="17">
        <v>22</v>
      </c>
      <c r="T188" s="21"/>
      <c r="U188" s="17">
        <f t="shared" si="0"/>
        <v>43253</v>
      </c>
      <c r="V188" s="17" t="str">
        <f t="shared" si="1"/>
        <v>B150058687</v>
      </c>
      <c r="W188" s="22" t="str">
        <f t="shared" si="2"/>
        <v>SANYA S VARGHESE</v>
      </c>
      <c r="X188" s="17">
        <f t="shared" si="3"/>
        <v>0</v>
      </c>
      <c r="Y188" s="90" t="str">
        <f t="shared" si="4"/>
        <v>I2K17102350</v>
      </c>
      <c r="Z188" s="88">
        <v>88</v>
      </c>
      <c r="AA188" s="88">
        <v>94</v>
      </c>
      <c r="AB188" s="89"/>
      <c r="AC188" s="88">
        <v>86</v>
      </c>
      <c r="AD188" s="86">
        <v>100</v>
      </c>
      <c r="AE188" s="85"/>
      <c r="AF188" s="89"/>
      <c r="AG188" s="89"/>
      <c r="AH188" s="88">
        <v>22</v>
      </c>
      <c r="AI188" s="88">
        <v>22</v>
      </c>
      <c r="AJ188" s="86">
        <v>44</v>
      </c>
      <c r="AK188" s="17">
        <v>43</v>
      </c>
      <c r="AL188" s="17">
        <v>21</v>
      </c>
      <c r="AM188" s="17">
        <v>22</v>
      </c>
      <c r="AN188" s="17">
        <v>44</v>
      </c>
      <c r="AO188" s="17">
        <v>94</v>
      </c>
      <c r="AP188" s="17">
        <v>10</v>
      </c>
      <c r="AQ188" s="17">
        <v>44</v>
      </c>
      <c r="AR188" s="24">
        <v>9.24</v>
      </c>
      <c r="AS188" s="24">
        <v>8.7799999999999994</v>
      </c>
      <c r="AT188" s="24">
        <v>8.61</v>
      </c>
      <c r="AU188" s="24">
        <v>1737</v>
      </c>
      <c r="AV188" s="24">
        <v>190</v>
      </c>
      <c r="AW188" s="24">
        <v>9.14</v>
      </c>
      <c r="AX188" s="25" t="s">
        <v>77</v>
      </c>
      <c r="AY188" s="26" t="str">
        <f t="shared" si="21"/>
        <v>PASS</v>
      </c>
      <c r="AZ188" s="26" t="str">
        <f t="shared" si="22"/>
        <v>PASS</v>
      </c>
      <c r="BA188" s="27" t="str">
        <f t="shared" si="23"/>
        <v>PASS</v>
      </c>
      <c r="BB188" s="27" t="str">
        <f t="shared" si="24"/>
        <v>PASS</v>
      </c>
      <c r="BC188" s="8" t="str">
        <f t="shared" si="25"/>
        <v>PASS</v>
      </c>
      <c r="BD188" s="8" t="str">
        <f t="shared" si="26"/>
        <v>PASS</v>
      </c>
      <c r="BE188" s="28" t="str">
        <f t="shared" si="27"/>
        <v>YES</v>
      </c>
      <c r="BF188" s="29" t="str">
        <f t="shared" si="28"/>
        <v>DIST</v>
      </c>
      <c r="BG188"/>
    </row>
    <row r="189" spans="1:59">
      <c r="A189" s="17">
        <v>186</v>
      </c>
      <c r="B189" s="17">
        <v>43267</v>
      </c>
      <c r="C189" s="17" t="s">
        <v>558</v>
      </c>
      <c r="D189" s="18" t="s">
        <v>559</v>
      </c>
      <c r="E189" s="17"/>
      <c r="F189" s="19" t="s">
        <v>932</v>
      </c>
      <c r="G189" s="17">
        <v>93</v>
      </c>
      <c r="H189" s="17">
        <v>92</v>
      </c>
      <c r="I189" s="17">
        <v>80</v>
      </c>
      <c r="J189" s="17">
        <v>90</v>
      </c>
      <c r="K189" s="17">
        <v>99</v>
      </c>
      <c r="L189" s="20"/>
      <c r="M189" s="17">
        <v>38</v>
      </c>
      <c r="N189" s="17">
        <v>38</v>
      </c>
      <c r="O189" s="17">
        <v>35</v>
      </c>
      <c r="P189" s="17">
        <v>38</v>
      </c>
      <c r="Q189" s="17">
        <v>41</v>
      </c>
      <c r="R189" s="17">
        <v>9.82</v>
      </c>
      <c r="S189" s="17">
        <v>22</v>
      </c>
      <c r="T189" s="21"/>
      <c r="U189" s="17">
        <f t="shared" si="0"/>
        <v>43267</v>
      </c>
      <c r="V189" s="17" t="str">
        <f t="shared" si="1"/>
        <v>B150058688</v>
      </c>
      <c r="W189" s="22" t="str">
        <f t="shared" si="2"/>
        <v>SAWALE VIJAY RAMESH</v>
      </c>
      <c r="X189" s="17">
        <f t="shared" si="3"/>
        <v>0</v>
      </c>
      <c r="Y189" s="90" t="str">
        <f t="shared" si="4"/>
        <v>I2K17102213</v>
      </c>
      <c r="Z189" s="88">
        <v>92</v>
      </c>
      <c r="AA189" s="88">
        <v>96</v>
      </c>
      <c r="AB189" s="89"/>
      <c r="AC189" s="88">
        <v>82</v>
      </c>
      <c r="AD189" s="86">
        <v>100</v>
      </c>
      <c r="AE189" s="85"/>
      <c r="AF189" s="89"/>
      <c r="AG189" s="89"/>
      <c r="AH189" s="88">
        <v>21</v>
      </c>
      <c r="AI189" s="88">
        <v>21</v>
      </c>
      <c r="AJ189" s="86">
        <v>42</v>
      </c>
      <c r="AK189" s="17">
        <v>38</v>
      </c>
      <c r="AL189" s="17">
        <v>22</v>
      </c>
      <c r="AM189" s="17">
        <v>21</v>
      </c>
      <c r="AN189" s="17">
        <v>44</v>
      </c>
      <c r="AO189" s="17">
        <v>86</v>
      </c>
      <c r="AP189" s="17">
        <v>9.89</v>
      </c>
      <c r="AQ189" s="17">
        <v>44</v>
      </c>
      <c r="AR189" s="24">
        <v>6.94</v>
      </c>
      <c r="AS189" s="24">
        <v>7.98</v>
      </c>
      <c r="AT189" s="24">
        <v>7.98</v>
      </c>
      <c r="AU189" s="24">
        <v>1548</v>
      </c>
      <c r="AV189" s="24">
        <v>190</v>
      </c>
      <c r="AW189" s="24">
        <v>8.15</v>
      </c>
      <c r="AX189" s="25" t="s">
        <v>77</v>
      </c>
      <c r="AY189" s="26" t="str">
        <f t="shared" si="21"/>
        <v>PASS</v>
      </c>
      <c r="AZ189" s="26" t="str">
        <f t="shared" si="22"/>
        <v>PASS</v>
      </c>
      <c r="BA189" s="27" t="str">
        <f t="shared" si="23"/>
        <v>PASS</v>
      </c>
      <c r="BB189" s="27" t="str">
        <f t="shared" si="24"/>
        <v>PASS</v>
      </c>
      <c r="BC189" s="8" t="str">
        <f t="shared" si="25"/>
        <v>PASS</v>
      </c>
      <c r="BD189" s="8" t="str">
        <f t="shared" si="26"/>
        <v>PASS</v>
      </c>
      <c r="BE189" s="28" t="str">
        <f t="shared" si="27"/>
        <v>YES</v>
      </c>
      <c r="BF189" s="29" t="str">
        <f t="shared" si="28"/>
        <v>DIST</v>
      </c>
      <c r="BG189"/>
    </row>
    <row r="190" spans="1:59">
      <c r="A190" s="17">
        <v>187</v>
      </c>
      <c r="B190" s="17">
        <v>43160</v>
      </c>
      <c r="C190" s="17" t="s">
        <v>560</v>
      </c>
      <c r="D190" s="18" t="s">
        <v>561</v>
      </c>
      <c r="E190" s="17"/>
      <c r="F190" s="19" t="s">
        <v>933</v>
      </c>
      <c r="G190" s="17">
        <v>85</v>
      </c>
      <c r="H190" s="17">
        <v>90</v>
      </c>
      <c r="I190" s="17">
        <v>90</v>
      </c>
      <c r="J190" s="17">
        <v>97</v>
      </c>
      <c r="K190" s="17">
        <v>100</v>
      </c>
      <c r="L190" s="20"/>
      <c r="M190" s="17">
        <v>42</v>
      </c>
      <c r="N190" s="17">
        <v>40</v>
      </c>
      <c r="O190" s="17">
        <v>40</v>
      </c>
      <c r="P190" s="17">
        <v>37</v>
      </c>
      <c r="Q190" s="17">
        <v>37</v>
      </c>
      <c r="R190" s="17">
        <v>9.86</v>
      </c>
      <c r="S190" s="17">
        <v>22</v>
      </c>
      <c r="T190" s="21"/>
      <c r="U190" s="17">
        <f t="shared" si="0"/>
        <v>43160</v>
      </c>
      <c r="V190" s="17" t="str">
        <f t="shared" si="1"/>
        <v>B150058689</v>
      </c>
      <c r="W190" s="22" t="str">
        <f t="shared" si="2"/>
        <v>SAWANT SIDDHESH UDAYSHINHA</v>
      </c>
      <c r="X190" s="17">
        <f t="shared" si="3"/>
        <v>0</v>
      </c>
      <c r="Y190" s="90" t="str">
        <f t="shared" si="4"/>
        <v>I2K17102186</v>
      </c>
      <c r="Z190" s="88">
        <v>89</v>
      </c>
      <c r="AA190" s="88">
        <v>99</v>
      </c>
      <c r="AB190" s="88">
        <v>100</v>
      </c>
      <c r="AC190" s="88"/>
      <c r="AD190" s="86">
        <v>100</v>
      </c>
      <c r="AE190" s="85"/>
      <c r="AF190" s="88">
        <v>22</v>
      </c>
      <c r="AG190" s="88">
        <v>22</v>
      </c>
      <c r="AH190" s="88"/>
      <c r="AI190" s="88"/>
      <c r="AJ190" s="86">
        <v>40</v>
      </c>
      <c r="AK190" s="17">
        <v>38</v>
      </c>
      <c r="AL190" s="17">
        <v>21</v>
      </c>
      <c r="AM190" s="17">
        <v>23</v>
      </c>
      <c r="AN190" s="17">
        <v>37</v>
      </c>
      <c r="AO190" s="17">
        <v>83</v>
      </c>
      <c r="AP190" s="17">
        <v>9.82</v>
      </c>
      <c r="AQ190" s="17">
        <v>44</v>
      </c>
      <c r="AR190" s="24">
        <v>8.0399999999999991</v>
      </c>
      <c r="AS190" s="24">
        <v>6.72</v>
      </c>
      <c r="AT190" s="24">
        <v>7.87</v>
      </c>
      <c r="AU190" s="24">
        <v>1532</v>
      </c>
      <c r="AV190" s="24">
        <v>190</v>
      </c>
      <c r="AW190" s="24">
        <v>8.06</v>
      </c>
      <c r="AX190" s="25" t="s">
        <v>77</v>
      </c>
      <c r="AY190" s="26" t="str">
        <f t="shared" si="21"/>
        <v>PASS</v>
      </c>
      <c r="AZ190" s="26" t="str">
        <f t="shared" si="22"/>
        <v>PASS</v>
      </c>
      <c r="BA190" s="27" t="str">
        <f t="shared" si="23"/>
        <v>PASS</v>
      </c>
      <c r="BB190" s="27" t="str">
        <f t="shared" si="24"/>
        <v>PASS</v>
      </c>
      <c r="BC190" s="8" t="str">
        <f t="shared" si="25"/>
        <v>PASS</v>
      </c>
      <c r="BD190" s="8" t="str">
        <f t="shared" si="26"/>
        <v>PASS</v>
      </c>
      <c r="BE190" s="28" t="str">
        <f t="shared" si="27"/>
        <v>YES</v>
      </c>
      <c r="BF190" s="29" t="str">
        <f t="shared" si="28"/>
        <v>DIST</v>
      </c>
      <c r="BG190"/>
    </row>
    <row r="191" spans="1:59">
      <c r="A191" s="17">
        <v>188</v>
      </c>
      <c r="B191" s="17">
        <v>43254</v>
      </c>
      <c r="C191" s="17" t="s">
        <v>562</v>
      </c>
      <c r="D191" s="18" t="s">
        <v>563</v>
      </c>
      <c r="E191" s="17"/>
      <c r="F191" s="19" t="s">
        <v>934</v>
      </c>
      <c r="G191" s="17">
        <v>99</v>
      </c>
      <c r="H191" s="17">
        <v>94</v>
      </c>
      <c r="I191" s="17">
        <v>94</v>
      </c>
      <c r="J191" s="17">
        <v>98</v>
      </c>
      <c r="K191" s="17">
        <v>100</v>
      </c>
      <c r="L191" s="20"/>
      <c r="M191" s="17">
        <v>46</v>
      </c>
      <c r="N191" s="17">
        <v>45</v>
      </c>
      <c r="O191" s="17">
        <v>47</v>
      </c>
      <c r="P191" s="17">
        <v>45</v>
      </c>
      <c r="Q191" s="17">
        <v>47</v>
      </c>
      <c r="R191" s="17">
        <v>10</v>
      </c>
      <c r="S191" s="17">
        <v>22</v>
      </c>
      <c r="T191" s="21"/>
      <c r="U191" s="17">
        <f t="shared" si="0"/>
        <v>43254</v>
      </c>
      <c r="V191" s="17" t="str">
        <f t="shared" si="1"/>
        <v>B150058690</v>
      </c>
      <c r="W191" s="22" t="str">
        <f t="shared" si="2"/>
        <v>SHAH SANIYA BHARAT</v>
      </c>
      <c r="X191" s="17">
        <f t="shared" si="3"/>
        <v>0</v>
      </c>
      <c r="Y191" s="90" t="str">
        <f t="shared" si="4"/>
        <v>I2K17102311</v>
      </c>
      <c r="Z191" s="88">
        <v>95</v>
      </c>
      <c r="AA191" s="88">
        <v>89</v>
      </c>
      <c r="AB191" s="88">
        <v>100</v>
      </c>
      <c r="AC191" s="88"/>
      <c r="AD191" s="86">
        <v>100</v>
      </c>
      <c r="AE191" s="85"/>
      <c r="AF191" s="88">
        <v>23</v>
      </c>
      <c r="AG191" s="88">
        <v>23</v>
      </c>
      <c r="AH191" s="88"/>
      <c r="AI191" s="88"/>
      <c r="AJ191" s="86">
        <v>46</v>
      </c>
      <c r="AK191" s="17">
        <v>46</v>
      </c>
      <c r="AL191" s="17">
        <v>23</v>
      </c>
      <c r="AM191" s="17">
        <v>22</v>
      </c>
      <c r="AN191" s="17">
        <v>45</v>
      </c>
      <c r="AO191" s="17">
        <v>93</v>
      </c>
      <c r="AP191" s="17">
        <v>10</v>
      </c>
      <c r="AQ191" s="17">
        <v>44</v>
      </c>
      <c r="AR191" s="24">
        <v>9.3000000000000007</v>
      </c>
      <c r="AS191" s="24">
        <v>9.1</v>
      </c>
      <c r="AT191" s="24">
        <v>9.7799999999999994</v>
      </c>
      <c r="AU191" s="24">
        <v>1810</v>
      </c>
      <c r="AV191" s="24">
        <v>190</v>
      </c>
      <c r="AW191" s="24">
        <v>9.5299999999999994</v>
      </c>
      <c r="AX191" s="25" t="s">
        <v>77</v>
      </c>
      <c r="AY191" s="26" t="str">
        <f t="shared" si="21"/>
        <v>PASS</v>
      </c>
      <c r="AZ191" s="26" t="str">
        <f t="shared" si="22"/>
        <v>PASS</v>
      </c>
      <c r="BA191" s="27" t="str">
        <f t="shared" si="23"/>
        <v>PASS</v>
      </c>
      <c r="BB191" s="27" t="str">
        <f t="shared" si="24"/>
        <v>PASS</v>
      </c>
      <c r="BC191" s="8" t="str">
        <f t="shared" si="25"/>
        <v>PASS</v>
      </c>
      <c r="BD191" s="8" t="str">
        <f t="shared" si="26"/>
        <v>PASS</v>
      </c>
      <c r="BE191" s="28" t="str">
        <f t="shared" si="27"/>
        <v>YES</v>
      </c>
      <c r="BF191" s="29" t="str">
        <f t="shared" si="28"/>
        <v>DIST</v>
      </c>
      <c r="BG191"/>
    </row>
    <row r="192" spans="1:59">
      <c r="A192" s="17">
        <v>189</v>
      </c>
      <c r="B192" s="17">
        <v>43365</v>
      </c>
      <c r="C192" s="17" t="s">
        <v>564</v>
      </c>
      <c r="D192" s="18" t="s">
        <v>565</v>
      </c>
      <c r="E192" s="17"/>
      <c r="F192" s="19" t="s">
        <v>935</v>
      </c>
      <c r="G192" s="17">
        <v>99</v>
      </c>
      <c r="H192" s="17">
        <v>93</v>
      </c>
      <c r="I192" s="17">
        <v>99</v>
      </c>
      <c r="J192" s="17">
        <v>94</v>
      </c>
      <c r="K192" s="17">
        <v>100</v>
      </c>
      <c r="L192" s="20"/>
      <c r="M192" s="17">
        <v>42</v>
      </c>
      <c r="N192" s="17">
        <v>41</v>
      </c>
      <c r="O192" s="17">
        <v>45</v>
      </c>
      <c r="P192" s="17">
        <v>42</v>
      </c>
      <c r="Q192" s="17">
        <v>46</v>
      </c>
      <c r="R192" s="17">
        <v>10</v>
      </c>
      <c r="S192" s="17">
        <v>22</v>
      </c>
      <c r="T192" s="21"/>
      <c r="U192" s="17">
        <f t="shared" si="0"/>
        <v>43365</v>
      </c>
      <c r="V192" s="17" t="str">
        <f t="shared" si="1"/>
        <v>B150058691</v>
      </c>
      <c r="W192" s="22" t="str">
        <f t="shared" si="2"/>
        <v>SHAIKH SAHIL ASLAM</v>
      </c>
      <c r="X192" s="17">
        <f t="shared" si="3"/>
        <v>0</v>
      </c>
      <c r="Y192" s="90" t="str">
        <f t="shared" si="4"/>
        <v>I2K18205159</v>
      </c>
      <c r="Z192" s="88">
        <v>93</v>
      </c>
      <c r="AA192" s="88">
        <v>93</v>
      </c>
      <c r="AB192" s="88">
        <v>100</v>
      </c>
      <c r="AC192" s="88"/>
      <c r="AD192" s="86">
        <v>100</v>
      </c>
      <c r="AE192" s="85"/>
      <c r="AF192" s="88">
        <v>22</v>
      </c>
      <c r="AG192" s="88">
        <v>22</v>
      </c>
      <c r="AH192" s="88"/>
      <c r="AI192" s="88"/>
      <c r="AJ192" s="86">
        <v>44</v>
      </c>
      <c r="AK192" s="17">
        <v>44</v>
      </c>
      <c r="AL192" s="17">
        <v>22</v>
      </c>
      <c r="AM192" s="17">
        <v>22</v>
      </c>
      <c r="AN192" s="17">
        <v>47</v>
      </c>
      <c r="AO192" s="17">
        <v>95</v>
      </c>
      <c r="AP192" s="17">
        <v>10</v>
      </c>
      <c r="AQ192" s="17">
        <v>44</v>
      </c>
      <c r="AR192" s="24"/>
      <c r="AS192" s="24">
        <v>6.82</v>
      </c>
      <c r="AT192" s="24">
        <v>8.3699999999999992</v>
      </c>
      <c r="AU192" s="24">
        <v>1166</v>
      </c>
      <c r="AV192" s="24">
        <v>140</v>
      </c>
      <c r="AW192" s="24">
        <v>8.33</v>
      </c>
      <c r="AX192" s="25" t="s">
        <v>77</v>
      </c>
      <c r="AY192" s="26" t="str">
        <f t="shared" si="21"/>
        <v>PASS</v>
      </c>
      <c r="AZ192" s="26" t="str">
        <f t="shared" si="22"/>
        <v>PASS</v>
      </c>
      <c r="BA192" s="27" t="str">
        <f t="shared" si="23"/>
        <v>PASS</v>
      </c>
      <c r="BB192" s="27" t="str">
        <f t="shared" si="24"/>
        <v>PASS</v>
      </c>
      <c r="BC192" s="8" t="str">
        <f t="shared" si="25"/>
        <v>PASS</v>
      </c>
      <c r="BD192" s="8" t="str">
        <f t="shared" si="26"/>
        <v>PASS</v>
      </c>
      <c r="BE192" s="28" t="str">
        <f t="shared" si="27"/>
        <v>YES</v>
      </c>
      <c r="BF192" s="29" t="str">
        <f t="shared" si="28"/>
        <v>DIST</v>
      </c>
      <c r="BG192"/>
    </row>
    <row r="193" spans="1:59">
      <c r="A193" s="17">
        <v>190</v>
      </c>
      <c r="B193" s="17">
        <v>43161</v>
      </c>
      <c r="C193" s="17" t="s">
        <v>566</v>
      </c>
      <c r="D193" s="18" t="s">
        <v>567</v>
      </c>
      <c r="E193" s="17"/>
      <c r="F193" s="19" t="s">
        <v>936</v>
      </c>
      <c r="G193" s="17">
        <v>100</v>
      </c>
      <c r="H193" s="17">
        <v>100</v>
      </c>
      <c r="I193" s="17">
        <v>88</v>
      </c>
      <c r="J193" s="17">
        <v>98</v>
      </c>
      <c r="K193" s="17">
        <v>100</v>
      </c>
      <c r="L193" s="20"/>
      <c r="M193" s="17">
        <v>42</v>
      </c>
      <c r="N193" s="17">
        <v>41</v>
      </c>
      <c r="O193" s="17">
        <v>41</v>
      </c>
      <c r="P193" s="17">
        <v>36</v>
      </c>
      <c r="Q193" s="17">
        <v>44</v>
      </c>
      <c r="R193" s="17">
        <v>9.9499999999999993</v>
      </c>
      <c r="S193" s="17">
        <v>22</v>
      </c>
      <c r="T193" s="21"/>
      <c r="U193" s="17">
        <f t="shared" si="0"/>
        <v>43161</v>
      </c>
      <c r="V193" s="17" t="str">
        <f t="shared" si="1"/>
        <v>B150058692</v>
      </c>
      <c r="W193" s="22" t="str">
        <f t="shared" si="2"/>
        <v>SHAIKH SAIF JAHID AHEMAD</v>
      </c>
      <c r="X193" s="17">
        <f t="shared" si="3"/>
        <v>0</v>
      </c>
      <c r="Y193" s="90" t="str">
        <f t="shared" si="4"/>
        <v>I2K17102389</v>
      </c>
      <c r="Z193" s="88">
        <v>99</v>
      </c>
      <c r="AA193" s="88">
        <v>99</v>
      </c>
      <c r="AB193" s="89"/>
      <c r="AC193" s="88">
        <v>95</v>
      </c>
      <c r="AD193" s="86">
        <v>100</v>
      </c>
      <c r="AE193" s="85"/>
      <c r="AF193" s="89"/>
      <c r="AG193" s="89"/>
      <c r="AH193" s="88">
        <v>22</v>
      </c>
      <c r="AI193" s="88">
        <v>23</v>
      </c>
      <c r="AJ193" s="86">
        <v>44</v>
      </c>
      <c r="AK193" s="17">
        <v>41</v>
      </c>
      <c r="AL193" s="17">
        <v>22</v>
      </c>
      <c r="AM193" s="17">
        <v>23</v>
      </c>
      <c r="AN193" s="17">
        <v>45</v>
      </c>
      <c r="AO193" s="17">
        <v>92</v>
      </c>
      <c r="AP193" s="17">
        <v>9.98</v>
      </c>
      <c r="AQ193" s="17">
        <v>44</v>
      </c>
      <c r="AR193" s="24">
        <v>9.4</v>
      </c>
      <c r="AS193" s="24">
        <v>8.9</v>
      </c>
      <c r="AT193" s="24">
        <v>8.48</v>
      </c>
      <c r="AU193" s="24">
        <v>1744</v>
      </c>
      <c r="AV193" s="24">
        <v>190</v>
      </c>
      <c r="AW193" s="24">
        <v>9.18</v>
      </c>
      <c r="AX193" s="25" t="s">
        <v>77</v>
      </c>
      <c r="AY193" s="26" t="str">
        <f t="shared" si="21"/>
        <v>PASS</v>
      </c>
      <c r="AZ193" s="26" t="str">
        <f t="shared" si="22"/>
        <v>PASS</v>
      </c>
      <c r="BA193" s="27" t="str">
        <f t="shared" si="23"/>
        <v>PASS</v>
      </c>
      <c r="BB193" s="27" t="str">
        <f t="shared" si="24"/>
        <v>PASS</v>
      </c>
      <c r="BC193" s="8" t="str">
        <f t="shared" si="25"/>
        <v>PASS</v>
      </c>
      <c r="BD193" s="8" t="str">
        <f t="shared" si="26"/>
        <v>PASS</v>
      </c>
      <c r="BE193" s="28" t="str">
        <f t="shared" si="27"/>
        <v>YES</v>
      </c>
      <c r="BF193" s="29" t="str">
        <f t="shared" si="28"/>
        <v>DIST</v>
      </c>
      <c r="BG193"/>
    </row>
    <row r="194" spans="1:59">
      <c r="A194" s="17">
        <v>191</v>
      </c>
      <c r="B194" s="17">
        <v>43256</v>
      </c>
      <c r="C194" s="17" t="s">
        <v>568</v>
      </c>
      <c r="D194" s="18" t="s">
        <v>569</v>
      </c>
      <c r="E194" s="17"/>
      <c r="F194" s="19" t="s">
        <v>937</v>
      </c>
      <c r="G194" s="17">
        <v>92</v>
      </c>
      <c r="H194" s="17">
        <v>72</v>
      </c>
      <c r="I194" s="17">
        <v>72</v>
      </c>
      <c r="J194" s="17">
        <v>83</v>
      </c>
      <c r="K194" s="17">
        <v>99</v>
      </c>
      <c r="L194" s="20"/>
      <c r="M194" s="17">
        <v>43</v>
      </c>
      <c r="N194" s="17">
        <v>42</v>
      </c>
      <c r="O194" s="17">
        <v>38</v>
      </c>
      <c r="P194" s="17">
        <v>35</v>
      </c>
      <c r="Q194" s="17">
        <v>35</v>
      </c>
      <c r="R194" s="17">
        <v>9.5</v>
      </c>
      <c r="S194" s="17">
        <v>22</v>
      </c>
      <c r="T194" s="21"/>
      <c r="U194" s="17">
        <f t="shared" si="0"/>
        <v>43256</v>
      </c>
      <c r="V194" s="17" t="str">
        <f t="shared" si="1"/>
        <v>B150058693</v>
      </c>
      <c r="W194" s="22" t="str">
        <f t="shared" si="2"/>
        <v>SHIKHARE PRANAV GOKUL</v>
      </c>
      <c r="X194" s="17">
        <f t="shared" si="3"/>
        <v>0</v>
      </c>
      <c r="Y194" s="90" t="str">
        <f t="shared" si="4"/>
        <v>I2K17102277</v>
      </c>
      <c r="Z194" s="88">
        <v>77</v>
      </c>
      <c r="AA194" s="88">
        <v>81</v>
      </c>
      <c r="AB194" s="89"/>
      <c r="AC194" s="88">
        <v>71</v>
      </c>
      <c r="AD194" s="86">
        <v>100</v>
      </c>
      <c r="AE194" s="85"/>
      <c r="AF194" s="89"/>
      <c r="AG194" s="89"/>
      <c r="AH194" s="88">
        <v>21</v>
      </c>
      <c r="AI194" s="88">
        <v>18</v>
      </c>
      <c r="AJ194" s="86">
        <v>39</v>
      </c>
      <c r="AK194" s="17">
        <v>38</v>
      </c>
      <c r="AL194" s="17">
        <v>19</v>
      </c>
      <c r="AM194" s="17">
        <v>21</v>
      </c>
      <c r="AN194" s="17">
        <v>37</v>
      </c>
      <c r="AO194" s="17">
        <v>80</v>
      </c>
      <c r="AP194" s="17">
        <v>9.4499999999999993</v>
      </c>
      <c r="AQ194" s="17">
        <v>44</v>
      </c>
      <c r="AR194" s="24">
        <v>6.04</v>
      </c>
      <c r="AS194" s="24">
        <v>6.16</v>
      </c>
      <c r="AT194" s="24">
        <v>7.09</v>
      </c>
      <c r="AU194" s="24">
        <v>1352</v>
      </c>
      <c r="AV194" s="24">
        <v>190</v>
      </c>
      <c r="AW194" s="24">
        <v>7.12</v>
      </c>
      <c r="AX194" s="25" t="s">
        <v>132</v>
      </c>
      <c r="AY194" s="26" t="str">
        <f t="shared" si="21"/>
        <v>PASS</v>
      </c>
      <c r="AZ194" s="26" t="str">
        <f t="shared" si="22"/>
        <v>PASS</v>
      </c>
      <c r="BA194" s="27" t="str">
        <f t="shared" si="23"/>
        <v>PASS</v>
      </c>
      <c r="BB194" s="27" t="str">
        <f t="shared" si="24"/>
        <v>PASS</v>
      </c>
      <c r="BC194" s="8" t="str">
        <f t="shared" si="25"/>
        <v>PASS</v>
      </c>
      <c r="BD194" s="8" t="str">
        <f t="shared" si="26"/>
        <v>PASS</v>
      </c>
      <c r="BE194" s="28" t="str">
        <f t="shared" si="27"/>
        <v>YES</v>
      </c>
      <c r="BF194" s="29" t="str">
        <f t="shared" si="28"/>
        <v>FIRST</v>
      </c>
      <c r="BG194"/>
    </row>
    <row r="195" spans="1:59">
      <c r="A195" s="17">
        <v>192</v>
      </c>
      <c r="B195" s="17">
        <v>43257</v>
      </c>
      <c r="C195" s="17" t="s">
        <v>570</v>
      </c>
      <c r="D195" s="18" t="s">
        <v>571</v>
      </c>
      <c r="E195" s="17"/>
      <c r="F195" s="19" t="s">
        <v>938</v>
      </c>
      <c r="G195" s="17">
        <v>99</v>
      </c>
      <c r="H195" s="17">
        <v>89</v>
      </c>
      <c r="I195" s="17">
        <v>82</v>
      </c>
      <c r="J195" s="17">
        <v>93</v>
      </c>
      <c r="K195" s="17">
        <v>99</v>
      </c>
      <c r="L195" s="20"/>
      <c r="M195" s="17">
        <v>43</v>
      </c>
      <c r="N195" s="17">
        <v>41</v>
      </c>
      <c r="O195" s="17">
        <v>40</v>
      </c>
      <c r="P195" s="17">
        <v>37</v>
      </c>
      <c r="Q195" s="17">
        <v>46</v>
      </c>
      <c r="R195" s="17">
        <v>9.9499999999999993</v>
      </c>
      <c r="S195" s="17">
        <v>22</v>
      </c>
      <c r="T195" s="21"/>
      <c r="U195" s="17">
        <f t="shared" si="0"/>
        <v>43257</v>
      </c>
      <c r="V195" s="17" t="str">
        <f t="shared" si="1"/>
        <v>B150058694</v>
      </c>
      <c r="W195" s="22" t="str">
        <f t="shared" si="2"/>
        <v>SHINDE RISHIKESH SHIVAJI</v>
      </c>
      <c r="X195" s="17">
        <f t="shared" si="3"/>
        <v>0</v>
      </c>
      <c r="Y195" s="90" t="str">
        <f t="shared" si="4"/>
        <v>I2K17102252</v>
      </c>
      <c r="Z195" s="88">
        <v>85</v>
      </c>
      <c r="AA195" s="88">
        <v>99</v>
      </c>
      <c r="AB195" s="88">
        <v>100</v>
      </c>
      <c r="AC195" s="88"/>
      <c r="AD195" s="86">
        <v>100</v>
      </c>
      <c r="AE195" s="85"/>
      <c r="AF195" s="88">
        <v>23</v>
      </c>
      <c r="AG195" s="88">
        <v>23</v>
      </c>
      <c r="AH195" s="88"/>
      <c r="AI195" s="88"/>
      <c r="AJ195" s="86">
        <v>41</v>
      </c>
      <c r="AK195" s="17">
        <v>40</v>
      </c>
      <c r="AL195" s="17">
        <v>23</v>
      </c>
      <c r="AM195" s="17">
        <v>23</v>
      </c>
      <c r="AN195" s="17">
        <v>46</v>
      </c>
      <c r="AO195" s="17">
        <v>95</v>
      </c>
      <c r="AP195" s="17">
        <v>9.98</v>
      </c>
      <c r="AQ195" s="17">
        <v>44</v>
      </c>
      <c r="AR195" s="24">
        <v>8.82</v>
      </c>
      <c r="AS195" s="24">
        <v>8.3800000000000008</v>
      </c>
      <c r="AT195" s="24">
        <v>9.3699999999999992</v>
      </c>
      <c r="AU195" s="24">
        <v>1730</v>
      </c>
      <c r="AV195" s="24">
        <v>190</v>
      </c>
      <c r="AW195" s="24">
        <v>9.11</v>
      </c>
      <c r="AX195" s="25" t="s">
        <v>77</v>
      </c>
      <c r="AY195" s="26" t="str">
        <f t="shared" si="21"/>
        <v>PASS</v>
      </c>
      <c r="AZ195" s="26" t="str">
        <f t="shared" si="22"/>
        <v>PASS</v>
      </c>
      <c r="BA195" s="27" t="str">
        <f t="shared" si="23"/>
        <v>PASS</v>
      </c>
      <c r="BB195" s="27" t="str">
        <f t="shared" si="24"/>
        <v>PASS</v>
      </c>
      <c r="BC195" s="8" t="str">
        <f t="shared" si="25"/>
        <v>PASS</v>
      </c>
      <c r="BD195" s="8" t="str">
        <f t="shared" si="26"/>
        <v>PASS</v>
      </c>
      <c r="BE195" s="28" t="str">
        <f t="shared" si="27"/>
        <v>YES</v>
      </c>
      <c r="BF195" s="29" t="str">
        <f t="shared" si="28"/>
        <v>DIST</v>
      </c>
      <c r="BG195"/>
    </row>
    <row r="196" spans="1:59">
      <c r="A196" s="17">
        <v>193</v>
      </c>
      <c r="B196" s="17">
        <v>43164</v>
      </c>
      <c r="C196" s="17" t="s">
        <v>572</v>
      </c>
      <c r="D196" s="18" t="s">
        <v>573</v>
      </c>
      <c r="E196" s="17"/>
      <c r="F196" s="19" t="s">
        <v>939</v>
      </c>
      <c r="G196" s="17">
        <v>93</v>
      </c>
      <c r="H196" s="17">
        <v>97</v>
      </c>
      <c r="I196" s="17">
        <v>86</v>
      </c>
      <c r="J196" s="17">
        <v>97</v>
      </c>
      <c r="K196" s="17">
        <v>100</v>
      </c>
      <c r="L196" s="20"/>
      <c r="M196" s="17">
        <v>47</v>
      </c>
      <c r="N196" s="17">
        <v>45</v>
      </c>
      <c r="O196" s="17">
        <v>39</v>
      </c>
      <c r="P196" s="17">
        <v>35</v>
      </c>
      <c r="Q196" s="17">
        <v>44</v>
      </c>
      <c r="R196" s="17">
        <v>9.91</v>
      </c>
      <c r="S196" s="17">
        <v>22</v>
      </c>
      <c r="T196" s="21"/>
      <c r="U196" s="17">
        <f t="shared" si="0"/>
        <v>43164</v>
      </c>
      <c r="V196" s="17" t="str">
        <f t="shared" si="1"/>
        <v>B150058695</v>
      </c>
      <c r="W196" s="22" t="str">
        <f t="shared" si="2"/>
        <v>SHINDE RUCHA SARANG</v>
      </c>
      <c r="X196" s="17">
        <f t="shared" si="3"/>
        <v>0</v>
      </c>
      <c r="Y196" s="90" t="str">
        <f t="shared" si="4"/>
        <v>I2K17102387</v>
      </c>
      <c r="Z196" s="88">
        <v>91</v>
      </c>
      <c r="AA196" s="88">
        <v>93</v>
      </c>
      <c r="AB196" s="88">
        <v>100</v>
      </c>
      <c r="AC196" s="88"/>
      <c r="AD196" s="86">
        <v>100</v>
      </c>
      <c r="AE196" s="85"/>
      <c r="AF196" s="88">
        <v>23</v>
      </c>
      <c r="AG196" s="88">
        <v>23</v>
      </c>
      <c r="AH196" s="88"/>
      <c r="AI196" s="88"/>
      <c r="AJ196" s="86">
        <v>44</v>
      </c>
      <c r="AK196" s="17">
        <v>40</v>
      </c>
      <c r="AL196" s="17">
        <v>21</v>
      </c>
      <c r="AM196" s="17">
        <v>22</v>
      </c>
      <c r="AN196" s="17">
        <v>46</v>
      </c>
      <c r="AO196" s="17">
        <v>94</v>
      </c>
      <c r="AP196" s="17">
        <v>9.9499999999999993</v>
      </c>
      <c r="AQ196" s="17">
        <v>44</v>
      </c>
      <c r="AR196" s="24">
        <v>8.9</v>
      </c>
      <c r="AS196" s="24">
        <v>8.1</v>
      </c>
      <c r="AT196" s="24">
        <v>9.07</v>
      </c>
      <c r="AU196" s="24">
        <v>1705</v>
      </c>
      <c r="AV196" s="24">
        <v>190</v>
      </c>
      <c r="AW196" s="24">
        <v>8.9700000000000006</v>
      </c>
      <c r="AX196" s="25" t="s">
        <v>77</v>
      </c>
      <c r="AY196" s="26" t="str">
        <f t="shared" si="21"/>
        <v>PASS</v>
      </c>
      <c r="AZ196" s="26" t="str">
        <f t="shared" si="22"/>
        <v>PASS</v>
      </c>
      <c r="BA196" s="27" t="str">
        <f t="shared" si="23"/>
        <v>PASS</v>
      </c>
      <c r="BB196" s="27" t="str">
        <f t="shared" si="24"/>
        <v>PASS</v>
      </c>
      <c r="BC196" s="8" t="str">
        <f t="shared" si="25"/>
        <v>PASS</v>
      </c>
      <c r="BD196" s="8" t="str">
        <f t="shared" si="26"/>
        <v>PASS</v>
      </c>
      <c r="BE196" s="28" t="str">
        <f t="shared" si="27"/>
        <v>YES</v>
      </c>
      <c r="BF196" s="29" t="str">
        <f t="shared" si="28"/>
        <v>DIST</v>
      </c>
      <c r="BG196"/>
    </row>
    <row r="197" spans="1:59">
      <c r="A197" s="17">
        <v>194</v>
      </c>
      <c r="B197" s="17">
        <v>43170</v>
      </c>
      <c r="C197" s="17" t="s">
        <v>574</v>
      </c>
      <c r="D197" s="18" t="s">
        <v>575</v>
      </c>
      <c r="E197" s="17"/>
      <c r="F197" s="19" t="s">
        <v>940</v>
      </c>
      <c r="G197" s="17">
        <v>100</v>
      </c>
      <c r="H197" s="17">
        <v>90</v>
      </c>
      <c r="I197" s="17">
        <v>86</v>
      </c>
      <c r="J197" s="17">
        <v>96</v>
      </c>
      <c r="K197" s="17">
        <v>100</v>
      </c>
      <c r="L197" s="20"/>
      <c r="M197" s="17">
        <v>46</v>
      </c>
      <c r="N197" s="17">
        <v>45</v>
      </c>
      <c r="O197" s="17">
        <v>45</v>
      </c>
      <c r="P197" s="17">
        <v>40</v>
      </c>
      <c r="Q197" s="17">
        <v>45</v>
      </c>
      <c r="R197" s="17">
        <v>10</v>
      </c>
      <c r="S197" s="17">
        <v>22</v>
      </c>
      <c r="T197" s="21"/>
      <c r="U197" s="17">
        <f t="shared" si="0"/>
        <v>43170</v>
      </c>
      <c r="V197" s="17" t="str">
        <f t="shared" si="1"/>
        <v>B150058696</v>
      </c>
      <c r="W197" s="22" t="str">
        <f t="shared" si="2"/>
        <v>SHREEYA SANJAY THIGALE</v>
      </c>
      <c r="X197" s="17">
        <f t="shared" si="3"/>
        <v>0</v>
      </c>
      <c r="Y197" s="90" t="str">
        <f t="shared" si="4"/>
        <v>I2K17102241</v>
      </c>
      <c r="Z197" s="88">
        <v>91</v>
      </c>
      <c r="AA197" s="88">
        <v>79</v>
      </c>
      <c r="AB197" s="88">
        <v>100</v>
      </c>
      <c r="AC197" s="88"/>
      <c r="AD197" s="86">
        <v>100</v>
      </c>
      <c r="AE197" s="85"/>
      <c r="AF197" s="88">
        <v>23</v>
      </c>
      <c r="AG197" s="88">
        <v>23</v>
      </c>
      <c r="AH197" s="88"/>
      <c r="AI197" s="88"/>
      <c r="AJ197" s="86">
        <v>45</v>
      </c>
      <c r="AK197" s="17">
        <v>41</v>
      </c>
      <c r="AL197" s="17">
        <v>23</v>
      </c>
      <c r="AM197" s="17">
        <v>23</v>
      </c>
      <c r="AN197" s="17">
        <v>46</v>
      </c>
      <c r="AO197" s="17">
        <v>94</v>
      </c>
      <c r="AP197" s="17">
        <v>9.93</v>
      </c>
      <c r="AQ197" s="17">
        <v>44</v>
      </c>
      <c r="AR197" s="24">
        <v>9.7799999999999994</v>
      </c>
      <c r="AS197" s="24">
        <v>9.34</v>
      </c>
      <c r="AT197" s="24">
        <v>9.39</v>
      </c>
      <c r="AU197" s="24">
        <v>1825</v>
      </c>
      <c r="AV197" s="24">
        <v>190</v>
      </c>
      <c r="AW197" s="24">
        <v>9.61</v>
      </c>
      <c r="AX197" s="25" t="s">
        <v>77</v>
      </c>
      <c r="AY197" s="26" t="str">
        <f t="shared" ref="AY197:AY226" si="29">IF(COUNTIF(G197:K197,"FF"),"FAIL",IF(COUNTIF(G197:K197,"AB"),"FAIL","PASS"))</f>
        <v>PASS</v>
      </c>
      <c r="AZ197" s="26" t="str">
        <f t="shared" ref="AZ197:AZ226" si="30">IF(COUNTIF(Z197:AD197,"FF"),"FAIL",IF(COUNTIF(Z197:AD197,"AB"),"FAIL","PASS"))</f>
        <v>PASS</v>
      </c>
      <c r="BA197" s="27" t="str">
        <f t="shared" ref="BA197:BA226" si="31">IF(COUNTIF(M197:Q197,"FF"),"FAIL",IF(COUNTIF(M197:Q197,"AB"),"FAIL","PASS"))</f>
        <v>PASS</v>
      </c>
      <c r="BB197" s="27" t="str">
        <f t="shared" ref="BB197:BB226" si="32">IF(COUNTIF(AF197:AO197,"FF"),"FAIL",IF(COUNTIF(AF197:AO197,"AB"),"FAIL","PASS"))</f>
        <v>PASS</v>
      </c>
      <c r="BC197" s="8" t="str">
        <f t="shared" ref="BC197:BC226" si="33">IF(AND(AY197="PASS",AZ197="PASS"),"PASS","FAIL")</f>
        <v>PASS</v>
      </c>
      <c r="BD197" s="8" t="str">
        <f t="shared" ref="BD197:BD226" si="34">IF(AND(BA197="PASS",BB197="PASS"),"PASS","FAIL")</f>
        <v>PASS</v>
      </c>
      <c r="BE197" s="28" t="str">
        <f t="shared" ref="BE197:BE226" si="35">IF(BF197="ATKT","NO",IF(BF197="FAIL","NO","YES"))</f>
        <v>YES</v>
      </c>
      <c r="BF197" s="29" t="str">
        <f t="shared" ref="BF197:BF226" si="36">IF(AQ197=44,IF(AW197&gt;=7.75,"DIST",IF(AW197&gt;=6.75,"FIRST",IF(AW197&gt;=6.25,"HSC",IF(AW197&gt;=5.5,"SC","FAIL")))),IF(AW197&gt;=23,"ATKT","FAIL"))</f>
        <v>DIST</v>
      </c>
      <c r="BG197"/>
    </row>
    <row r="198" spans="1:59">
      <c r="A198" s="17">
        <v>195</v>
      </c>
      <c r="B198" s="17">
        <v>43258</v>
      </c>
      <c r="C198" s="17" t="s">
        <v>576</v>
      </c>
      <c r="D198" s="18" t="s">
        <v>577</v>
      </c>
      <c r="E198" s="17"/>
      <c r="F198" s="19" t="s">
        <v>941</v>
      </c>
      <c r="G198" s="17">
        <v>100</v>
      </c>
      <c r="H198" s="17">
        <v>93</v>
      </c>
      <c r="I198" s="17">
        <v>92</v>
      </c>
      <c r="J198" s="17">
        <v>98</v>
      </c>
      <c r="K198" s="17">
        <v>100</v>
      </c>
      <c r="L198" s="20"/>
      <c r="M198" s="17">
        <v>47</v>
      </c>
      <c r="N198" s="17">
        <v>47</v>
      </c>
      <c r="O198" s="17">
        <v>40</v>
      </c>
      <c r="P198" s="17">
        <v>37</v>
      </c>
      <c r="Q198" s="17">
        <v>47</v>
      </c>
      <c r="R198" s="17">
        <v>9.9499999999999993</v>
      </c>
      <c r="S198" s="17">
        <v>22</v>
      </c>
      <c r="T198" s="21"/>
      <c r="U198" s="17">
        <f t="shared" si="0"/>
        <v>43258</v>
      </c>
      <c r="V198" s="17" t="str">
        <f t="shared" si="1"/>
        <v>B150058697</v>
      </c>
      <c r="W198" s="22" t="str">
        <f t="shared" si="2"/>
        <v>SHRIJAN VATS</v>
      </c>
      <c r="X198" s="17">
        <f t="shared" si="3"/>
        <v>0</v>
      </c>
      <c r="Y198" s="90" t="str">
        <f t="shared" si="4"/>
        <v>I2K17102313</v>
      </c>
      <c r="Z198" s="88">
        <v>100</v>
      </c>
      <c r="AA198" s="88">
        <v>93</v>
      </c>
      <c r="AB198" s="88">
        <v>100</v>
      </c>
      <c r="AC198" s="88"/>
      <c r="AD198" s="86">
        <v>100</v>
      </c>
      <c r="AE198" s="85"/>
      <c r="AF198" s="88">
        <v>22</v>
      </c>
      <c r="AG198" s="88">
        <v>21</v>
      </c>
      <c r="AH198" s="88"/>
      <c r="AI198" s="88"/>
      <c r="AJ198" s="86">
        <v>43</v>
      </c>
      <c r="AK198" s="17">
        <v>42</v>
      </c>
      <c r="AL198" s="17">
        <v>22</v>
      </c>
      <c r="AM198" s="17">
        <v>22</v>
      </c>
      <c r="AN198" s="17">
        <v>47</v>
      </c>
      <c r="AO198" s="17">
        <v>98</v>
      </c>
      <c r="AP198" s="17">
        <v>9.98</v>
      </c>
      <c r="AQ198" s="17">
        <v>44</v>
      </c>
      <c r="AR198" s="24">
        <v>8.08</v>
      </c>
      <c r="AS198" s="24">
        <v>8.1</v>
      </c>
      <c r="AT198" s="24">
        <v>9.07</v>
      </c>
      <c r="AU198" s="24">
        <v>1665</v>
      </c>
      <c r="AV198" s="24">
        <v>190</v>
      </c>
      <c r="AW198" s="24">
        <v>8.76</v>
      </c>
      <c r="AX198" s="25" t="s">
        <v>77</v>
      </c>
      <c r="AY198" s="26" t="str">
        <f t="shared" si="29"/>
        <v>PASS</v>
      </c>
      <c r="AZ198" s="26" t="str">
        <f t="shared" si="30"/>
        <v>PASS</v>
      </c>
      <c r="BA198" s="27" t="str">
        <f t="shared" si="31"/>
        <v>PASS</v>
      </c>
      <c r="BB198" s="27" t="str">
        <f t="shared" si="32"/>
        <v>PASS</v>
      </c>
      <c r="BC198" s="8" t="str">
        <f t="shared" si="33"/>
        <v>PASS</v>
      </c>
      <c r="BD198" s="8" t="str">
        <f t="shared" si="34"/>
        <v>PASS</v>
      </c>
      <c r="BE198" s="28" t="str">
        <f t="shared" si="35"/>
        <v>YES</v>
      </c>
      <c r="BF198" s="29" t="str">
        <f t="shared" si="36"/>
        <v>DIST</v>
      </c>
      <c r="BG198"/>
    </row>
    <row r="199" spans="1:59">
      <c r="A199" s="17">
        <v>196</v>
      </c>
      <c r="B199" s="17">
        <v>43259</v>
      </c>
      <c r="C199" s="17" t="s">
        <v>578</v>
      </c>
      <c r="D199" s="18" t="s">
        <v>579</v>
      </c>
      <c r="E199" s="17"/>
      <c r="F199" s="19" t="s">
        <v>942</v>
      </c>
      <c r="G199" s="17">
        <v>100</v>
      </c>
      <c r="H199" s="17">
        <v>100</v>
      </c>
      <c r="I199" s="17">
        <v>94</v>
      </c>
      <c r="J199" s="17">
        <v>98</v>
      </c>
      <c r="K199" s="17">
        <v>87</v>
      </c>
      <c r="L199" s="20"/>
      <c r="M199" s="17">
        <v>45</v>
      </c>
      <c r="N199" s="17">
        <v>44</v>
      </c>
      <c r="O199" s="17">
        <v>40</v>
      </c>
      <c r="P199" s="17">
        <v>38</v>
      </c>
      <c r="Q199" s="17">
        <v>47</v>
      </c>
      <c r="R199" s="17">
        <v>9.9499999999999993</v>
      </c>
      <c r="S199" s="17">
        <v>22</v>
      </c>
      <c r="T199" s="21"/>
      <c r="U199" s="17">
        <f t="shared" si="0"/>
        <v>43259</v>
      </c>
      <c r="V199" s="17" t="str">
        <f t="shared" si="1"/>
        <v>B150058698</v>
      </c>
      <c r="W199" s="22" t="str">
        <f t="shared" si="2"/>
        <v>SHRUTIKA KHARAT</v>
      </c>
      <c r="X199" s="17">
        <f t="shared" si="3"/>
        <v>0</v>
      </c>
      <c r="Y199" s="90" t="str">
        <f t="shared" si="4"/>
        <v>I2K17102209</v>
      </c>
      <c r="Z199" s="88">
        <v>91</v>
      </c>
      <c r="AA199" s="88">
        <v>100</v>
      </c>
      <c r="AB199" s="88">
        <v>100</v>
      </c>
      <c r="AC199" s="88"/>
      <c r="AD199" s="86">
        <v>100</v>
      </c>
      <c r="AE199" s="85"/>
      <c r="AF199" s="88">
        <v>22</v>
      </c>
      <c r="AG199" s="88">
        <v>21</v>
      </c>
      <c r="AH199" s="88"/>
      <c r="AI199" s="88"/>
      <c r="AJ199" s="86">
        <v>40</v>
      </c>
      <c r="AK199" s="17">
        <v>40</v>
      </c>
      <c r="AL199" s="17">
        <v>21</v>
      </c>
      <c r="AM199" s="17">
        <v>22</v>
      </c>
      <c r="AN199" s="17">
        <v>45</v>
      </c>
      <c r="AO199" s="17">
        <v>94</v>
      </c>
      <c r="AP199" s="17">
        <v>9.98</v>
      </c>
      <c r="AQ199" s="17">
        <v>44</v>
      </c>
      <c r="AR199" s="24">
        <v>8.8800000000000008</v>
      </c>
      <c r="AS199" s="24">
        <v>8.16</v>
      </c>
      <c r="AT199" s="24">
        <v>8.89</v>
      </c>
      <c r="AU199" s="24">
        <v>1700</v>
      </c>
      <c r="AV199" s="24">
        <v>190</v>
      </c>
      <c r="AW199" s="24">
        <v>8.9499999999999993</v>
      </c>
      <c r="AX199" s="25" t="s">
        <v>77</v>
      </c>
      <c r="AY199" s="26" t="str">
        <f t="shared" si="29"/>
        <v>PASS</v>
      </c>
      <c r="AZ199" s="26" t="str">
        <f t="shared" si="30"/>
        <v>PASS</v>
      </c>
      <c r="BA199" s="27" t="str">
        <f t="shared" si="31"/>
        <v>PASS</v>
      </c>
      <c r="BB199" s="27" t="str">
        <f t="shared" si="32"/>
        <v>PASS</v>
      </c>
      <c r="BC199" s="8" t="str">
        <f t="shared" si="33"/>
        <v>PASS</v>
      </c>
      <c r="BD199" s="8" t="str">
        <f t="shared" si="34"/>
        <v>PASS</v>
      </c>
      <c r="BE199" s="28" t="str">
        <f t="shared" si="35"/>
        <v>YES</v>
      </c>
      <c r="BF199" s="29" t="str">
        <f t="shared" si="36"/>
        <v>DIST</v>
      </c>
      <c r="BG199"/>
    </row>
    <row r="200" spans="1:59">
      <c r="A200" s="17">
        <v>197</v>
      </c>
      <c r="B200" s="17">
        <v>43165</v>
      </c>
      <c r="C200" s="17" t="s">
        <v>580</v>
      </c>
      <c r="D200" s="18" t="s">
        <v>581</v>
      </c>
      <c r="E200" s="17"/>
      <c r="F200" s="19" t="s">
        <v>943</v>
      </c>
      <c r="G200" s="17">
        <v>100</v>
      </c>
      <c r="H200" s="17">
        <v>100</v>
      </c>
      <c r="I200" s="17">
        <v>88</v>
      </c>
      <c r="J200" s="17">
        <v>97</v>
      </c>
      <c r="K200" s="17">
        <v>100</v>
      </c>
      <c r="L200" s="20"/>
      <c r="M200" s="17">
        <v>47</v>
      </c>
      <c r="N200" s="17">
        <v>47</v>
      </c>
      <c r="O200" s="17">
        <v>38</v>
      </c>
      <c r="P200" s="17">
        <v>33</v>
      </c>
      <c r="Q200" s="17">
        <v>45</v>
      </c>
      <c r="R200" s="17">
        <v>9.86</v>
      </c>
      <c r="S200" s="17">
        <v>22</v>
      </c>
      <c r="T200" s="21"/>
      <c r="U200" s="17">
        <f t="shared" si="0"/>
        <v>43165</v>
      </c>
      <c r="V200" s="17" t="str">
        <f t="shared" si="1"/>
        <v>B150058699</v>
      </c>
      <c r="W200" s="22" t="str">
        <f t="shared" si="2"/>
        <v>SHUBHAM MAHAJAN</v>
      </c>
      <c r="X200" s="17">
        <f t="shared" si="3"/>
        <v>0</v>
      </c>
      <c r="Y200" s="90" t="str">
        <f t="shared" si="4"/>
        <v>I2K17102316</v>
      </c>
      <c r="Z200" s="88">
        <v>95</v>
      </c>
      <c r="AA200" s="88">
        <v>99</v>
      </c>
      <c r="AB200" s="88">
        <v>100</v>
      </c>
      <c r="AC200" s="88"/>
      <c r="AD200" s="86">
        <v>100</v>
      </c>
      <c r="AE200" s="85"/>
      <c r="AF200" s="88">
        <v>23</v>
      </c>
      <c r="AG200" s="88">
        <v>23</v>
      </c>
      <c r="AH200" s="88"/>
      <c r="AI200" s="88"/>
      <c r="AJ200" s="86">
        <v>45</v>
      </c>
      <c r="AK200" s="17">
        <v>45</v>
      </c>
      <c r="AL200" s="17">
        <v>21</v>
      </c>
      <c r="AM200" s="17">
        <v>22</v>
      </c>
      <c r="AN200" s="17">
        <v>46</v>
      </c>
      <c r="AO200" s="17">
        <v>95</v>
      </c>
      <c r="AP200" s="17">
        <v>9.93</v>
      </c>
      <c r="AQ200" s="17">
        <v>44</v>
      </c>
      <c r="AR200" s="24">
        <v>9</v>
      </c>
      <c r="AS200" s="24">
        <v>8.1199999999999992</v>
      </c>
      <c r="AT200" s="24">
        <v>8.61</v>
      </c>
      <c r="AU200" s="24">
        <v>1689</v>
      </c>
      <c r="AV200" s="24">
        <v>190</v>
      </c>
      <c r="AW200" s="24">
        <v>8.89</v>
      </c>
      <c r="AX200" s="25" t="s">
        <v>77</v>
      </c>
      <c r="AY200" s="26" t="str">
        <f t="shared" si="29"/>
        <v>PASS</v>
      </c>
      <c r="AZ200" s="26" t="str">
        <f t="shared" si="30"/>
        <v>PASS</v>
      </c>
      <c r="BA200" s="27" t="str">
        <f t="shared" si="31"/>
        <v>PASS</v>
      </c>
      <c r="BB200" s="27" t="str">
        <f t="shared" si="32"/>
        <v>PASS</v>
      </c>
      <c r="BC200" s="8" t="str">
        <f t="shared" si="33"/>
        <v>PASS</v>
      </c>
      <c r="BD200" s="8" t="str">
        <f t="shared" si="34"/>
        <v>PASS</v>
      </c>
      <c r="BE200" s="28" t="str">
        <f t="shared" si="35"/>
        <v>YES</v>
      </c>
      <c r="BF200" s="29" t="str">
        <f t="shared" si="36"/>
        <v>DIST</v>
      </c>
      <c r="BG200"/>
    </row>
    <row r="201" spans="1:59">
      <c r="A201" s="17">
        <v>198</v>
      </c>
      <c r="B201" s="17">
        <v>43260</v>
      </c>
      <c r="C201" s="17" t="s">
        <v>582</v>
      </c>
      <c r="D201" s="18" t="s">
        <v>583</v>
      </c>
      <c r="E201" s="17"/>
      <c r="F201" s="19" t="s">
        <v>944</v>
      </c>
      <c r="G201" s="17">
        <v>100</v>
      </c>
      <c r="H201" s="17">
        <v>86</v>
      </c>
      <c r="I201" s="17">
        <v>74</v>
      </c>
      <c r="J201" s="17">
        <v>96</v>
      </c>
      <c r="K201" s="17">
        <v>100</v>
      </c>
      <c r="L201" s="20"/>
      <c r="M201" s="17">
        <v>35</v>
      </c>
      <c r="N201" s="17">
        <v>35</v>
      </c>
      <c r="O201" s="17">
        <v>40</v>
      </c>
      <c r="P201" s="17">
        <v>33</v>
      </c>
      <c r="Q201" s="17">
        <v>37</v>
      </c>
      <c r="R201" s="17">
        <v>9.59</v>
      </c>
      <c r="S201" s="17">
        <v>22</v>
      </c>
      <c r="T201" s="21"/>
      <c r="U201" s="17">
        <f t="shared" si="0"/>
        <v>43260</v>
      </c>
      <c r="V201" s="17" t="str">
        <f t="shared" si="1"/>
        <v>B150058700</v>
      </c>
      <c r="W201" s="22" t="str">
        <f t="shared" si="2"/>
        <v>SHUBHAM SUGANDHI</v>
      </c>
      <c r="X201" s="17">
        <f t="shared" si="3"/>
        <v>0</v>
      </c>
      <c r="Y201" s="90" t="str">
        <f t="shared" si="4"/>
        <v>I2K17102337</v>
      </c>
      <c r="Z201" s="88">
        <v>86</v>
      </c>
      <c r="AA201" s="88">
        <v>93</v>
      </c>
      <c r="AB201" s="88">
        <v>100</v>
      </c>
      <c r="AC201" s="88"/>
      <c r="AD201" s="86">
        <v>100</v>
      </c>
      <c r="AE201" s="85"/>
      <c r="AF201" s="88">
        <v>21</v>
      </c>
      <c r="AG201" s="88">
        <v>20</v>
      </c>
      <c r="AH201" s="88"/>
      <c r="AI201" s="88"/>
      <c r="AJ201" s="86">
        <v>40</v>
      </c>
      <c r="AK201" s="17">
        <v>40</v>
      </c>
      <c r="AL201" s="17">
        <v>21</v>
      </c>
      <c r="AM201" s="17">
        <v>20</v>
      </c>
      <c r="AN201" s="17">
        <v>40</v>
      </c>
      <c r="AO201" s="17">
        <v>90</v>
      </c>
      <c r="AP201" s="17">
        <v>9.8000000000000007</v>
      </c>
      <c r="AQ201" s="17">
        <v>44</v>
      </c>
      <c r="AR201" s="24">
        <v>8.4</v>
      </c>
      <c r="AS201" s="24">
        <v>7.88</v>
      </c>
      <c r="AT201" s="24">
        <v>6.28</v>
      </c>
      <c r="AU201" s="24">
        <v>1534</v>
      </c>
      <c r="AV201" s="24">
        <v>190</v>
      </c>
      <c r="AW201" s="24">
        <v>8.07</v>
      </c>
      <c r="AX201" s="25" t="s">
        <v>77</v>
      </c>
      <c r="AY201" s="26" t="str">
        <f t="shared" si="29"/>
        <v>PASS</v>
      </c>
      <c r="AZ201" s="26" t="str">
        <f t="shared" si="30"/>
        <v>PASS</v>
      </c>
      <c r="BA201" s="27" t="str">
        <f t="shared" si="31"/>
        <v>PASS</v>
      </c>
      <c r="BB201" s="27" t="str">
        <f t="shared" si="32"/>
        <v>PASS</v>
      </c>
      <c r="BC201" s="8" t="str">
        <f t="shared" si="33"/>
        <v>PASS</v>
      </c>
      <c r="BD201" s="8" t="str">
        <f t="shared" si="34"/>
        <v>PASS</v>
      </c>
      <c r="BE201" s="28" t="str">
        <f t="shared" si="35"/>
        <v>YES</v>
      </c>
      <c r="BF201" s="29" t="str">
        <f t="shared" si="36"/>
        <v>DIST</v>
      </c>
      <c r="BG201"/>
    </row>
    <row r="202" spans="1:59">
      <c r="A202" s="17">
        <v>199</v>
      </c>
      <c r="B202" s="17">
        <v>43261</v>
      </c>
      <c r="C202" s="17" t="s">
        <v>584</v>
      </c>
      <c r="D202" s="18" t="s">
        <v>585</v>
      </c>
      <c r="E202" s="17"/>
      <c r="F202" s="19" t="s">
        <v>945</v>
      </c>
      <c r="G202" s="17">
        <v>99</v>
      </c>
      <c r="H202" s="17">
        <v>99</v>
      </c>
      <c r="I202" s="17">
        <v>94</v>
      </c>
      <c r="J202" s="17">
        <v>99</v>
      </c>
      <c r="K202" s="17">
        <v>100</v>
      </c>
      <c r="L202" s="20"/>
      <c r="M202" s="17">
        <v>46</v>
      </c>
      <c r="N202" s="17">
        <v>44</v>
      </c>
      <c r="O202" s="17">
        <v>40</v>
      </c>
      <c r="P202" s="17">
        <v>40</v>
      </c>
      <c r="Q202" s="17">
        <v>48</v>
      </c>
      <c r="R202" s="17">
        <v>10</v>
      </c>
      <c r="S202" s="17">
        <v>22</v>
      </c>
      <c r="T202" s="21"/>
      <c r="U202" s="17">
        <f t="shared" si="0"/>
        <v>43261</v>
      </c>
      <c r="V202" s="17" t="str">
        <f t="shared" si="1"/>
        <v>B150058701</v>
      </c>
      <c r="W202" s="22" t="str">
        <f t="shared" si="2"/>
        <v>SIDDHANT LAXMINARAYAN TOUTI</v>
      </c>
      <c r="X202" s="17">
        <f t="shared" si="3"/>
        <v>0</v>
      </c>
      <c r="Y202" s="90" t="str">
        <f t="shared" si="4"/>
        <v>I2K17102301</v>
      </c>
      <c r="Z202" s="88">
        <v>92</v>
      </c>
      <c r="AA202" s="88">
        <v>100</v>
      </c>
      <c r="AB202" s="88">
        <v>100</v>
      </c>
      <c r="AC202" s="88"/>
      <c r="AD202" s="86">
        <v>100</v>
      </c>
      <c r="AE202" s="85"/>
      <c r="AF202" s="88">
        <v>22</v>
      </c>
      <c r="AG202" s="88">
        <v>21</v>
      </c>
      <c r="AH202" s="88"/>
      <c r="AI202" s="88"/>
      <c r="AJ202" s="86">
        <v>44</v>
      </c>
      <c r="AK202" s="17">
        <v>44</v>
      </c>
      <c r="AL202" s="17">
        <v>23</v>
      </c>
      <c r="AM202" s="17">
        <v>23</v>
      </c>
      <c r="AN202" s="17">
        <v>48</v>
      </c>
      <c r="AO202" s="17">
        <v>98</v>
      </c>
      <c r="AP202" s="17">
        <v>10</v>
      </c>
      <c r="AQ202" s="17">
        <v>44</v>
      </c>
      <c r="AR202" s="24">
        <v>9.5399999999999991</v>
      </c>
      <c r="AS202" s="24">
        <v>8.8800000000000008</v>
      </c>
      <c r="AT202" s="24">
        <v>9.3699999999999992</v>
      </c>
      <c r="AU202" s="24">
        <v>1792</v>
      </c>
      <c r="AV202" s="24">
        <v>190</v>
      </c>
      <c r="AW202" s="24">
        <v>9.43</v>
      </c>
      <c r="AX202" s="25" t="s">
        <v>77</v>
      </c>
      <c r="AY202" s="26" t="str">
        <f t="shared" si="29"/>
        <v>PASS</v>
      </c>
      <c r="AZ202" s="26" t="str">
        <f t="shared" si="30"/>
        <v>PASS</v>
      </c>
      <c r="BA202" s="27" t="str">
        <f t="shared" si="31"/>
        <v>PASS</v>
      </c>
      <c r="BB202" s="27" t="str">
        <f t="shared" si="32"/>
        <v>PASS</v>
      </c>
      <c r="BC202" s="8" t="str">
        <f t="shared" si="33"/>
        <v>PASS</v>
      </c>
      <c r="BD202" s="8" t="str">
        <f t="shared" si="34"/>
        <v>PASS</v>
      </c>
      <c r="BE202" s="28" t="str">
        <f t="shared" si="35"/>
        <v>YES</v>
      </c>
      <c r="BF202" s="29" t="str">
        <f t="shared" si="36"/>
        <v>DIST</v>
      </c>
      <c r="BG202"/>
    </row>
    <row r="203" spans="1:59">
      <c r="A203" s="17">
        <v>200</v>
      </c>
      <c r="B203" s="17">
        <v>43139</v>
      </c>
      <c r="C203" s="17" t="s">
        <v>586</v>
      </c>
      <c r="D203" s="18" t="s">
        <v>587</v>
      </c>
      <c r="E203" s="17"/>
      <c r="F203" s="19" t="s">
        <v>946</v>
      </c>
      <c r="G203" s="17">
        <v>100</v>
      </c>
      <c r="H203" s="17">
        <v>78</v>
      </c>
      <c r="I203" s="17">
        <v>69</v>
      </c>
      <c r="J203" s="17">
        <v>94</v>
      </c>
      <c r="K203" s="17">
        <v>100</v>
      </c>
      <c r="L203" s="20"/>
      <c r="M203" s="17">
        <v>45</v>
      </c>
      <c r="N203" s="17">
        <v>45</v>
      </c>
      <c r="O203" s="17">
        <v>40</v>
      </c>
      <c r="P203" s="17">
        <v>38</v>
      </c>
      <c r="Q203" s="17">
        <v>39</v>
      </c>
      <c r="R203" s="17">
        <v>9.41</v>
      </c>
      <c r="S203" s="17">
        <v>22</v>
      </c>
      <c r="T203" s="21"/>
      <c r="U203" s="17">
        <f t="shared" si="0"/>
        <v>43139</v>
      </c>
      <c r="V203" s="17" t="str">
        <f t="shared" si="1"/>
        <v>B150058702</v>
      </c>
      <c r="W203" s="22" t="str">
        <f t="shared" si="2"/>
        <v>SONALI GANGADHAR NAGARGOJE</v>
      </c>
      <c r="X203" s="17">
        <f t="shared" si="3"/>
        <v>0</v>
      </c>
      <c r="Y203" s="90" t="str">
        <f t="shared" si="4"/>
        <v>I2K17102204</v>
      </c>
      <c r="Z203" s="88">
        <v>66</v>
      </c>
      <c r="AA203" s="88">
        <v>87</v>
      </c>
      <c r="AB203" s="89"/>
      <c r="AC203" s="88">
        <v>80</v>
      </c>
      <c r="AD203" s="86">
        <v>100</v>
      </c>
      <c r="AE203" s="85"/>
      <c r="AF203" s="89"/>
      <c r="AG203" s="89"/>
      <c r="AH203" s="88">
        <v>23</v>
      </c>
      <c r="AI203" s="88">
        <v>23</v>
      </c>
      <c r="AJ203" s="86">
        <v>45</v>
      </c>
      <c r="AK203" s="17">
        <v>42</v>
      </c>
      <c r="AL203" s="17">
        <v>20</v>
      </c>
      <c r="AM203" s="17">
        <v>20</v>
      </c>
      <c r="AN203" s="17">
        <v>44</v>
      </c>
      <c r="AO203" s="17">
        <v>90</v>
      </c>
      <c r="AP203" s="17">
        <v>9.57</v>
      </c>
      <c r="AQ203" s="17">
        <v>44</v>
      </c>
      <c r="AR203" s="24">
        <v>7.2</v>
      </c>
      <c r="AS203" s="24">
        <v>7.28</v>
      </c>
      <c r="AT203" s="24">
        <v>7.7</v>
      </c>
      <c r="AU203" s="24">
        <v>1499</v>
      </c>
      <c r="AV203" s="24">
        <v>190</v>
      </c>
      <c r="AW203" s="24">
        <v>7.89</v>
      </c>
      <c r="AX203" s="25" t="s">
        <v>77</v>
      </c>
      <c r="AY203" s="26" t="str">
        <f t="shared" si="29"/>
        <v>PASS</v>
      </c>
      <c r="AZ203" s="26" t="str">
        <f t="shared" si="30"/>
        <v>PASS</v>
      </c>
      <c r="BA203" s="27" t="str">
        <f t="shared" si="31"/>
        <v>PASS</v>
      </c>
      <c r="BB203" s="27" t="str">
        <f t="shared" si="32"/>
        <v>PASS</v>
      </c>
      <c r="BC203" s="8" t="str">
        <f t="shared" si="33"/>
        <v>PASS</v>
      </c>
      <c r="BD203" s="8" t="str">
        <f t="shared" si="34"/>
        <v>PASS</v>
      </c>
      <c r="BE203" s="28" t="str">
        <f t="shared" si="35"/>
        <v>YES</v>
      </c>
      <c r="BF203" s="29" t="str">
        <f t="shared" si="36"/>
        <v>DIST</v>
      </c>
      <c r="BG203"/>
    </row>
    <row r="204" spans="1:59">
      <c r="A204" s="17">
        <v>201</v>
      </c>
      <c r="B204" s="17">
        <v>43367</v>
      </c>
      <c r="C204" s="17" t="s">
        <v>588</v>
      </c>
      <c r="D204" s="18" t="s">
        <v>589</v>
      </c>
      <c r="E204" s="17"/>
      <c r="F204" s="19" t="s">
        <v>947</v>
      </c>
      <c r="G204" s="17">
        <v>90</v>
      </c>
      <c r="H204" s="17">
        <v>78</v>
      </c>
      <c r="I204" s="17">
        <v>64</v>
      </c>
      <c r="J204" s="17">
        <v>81</v>
      </c>
      <c r="K204" s="17">
        <v>77</v>
      </c>
      <c r="L204" s="20"/>
      <c r="M204" s="17">
        <v>40</v>
      </c>
      <c r="N204" s="17">
        <v>40</v>
      </c>
      <c r="O204" s="17">
        <v>43</v>
      </c>
      <c r="P204" s="17">
        <v>38</v>
      </c>
      <c r="Q204" s="17">
        <v>41</v>
      </c>
      <c r="R204" s="17">
        <v>9.36</v>
      </c>
      <c r="S204" s="17">
        <v>22</v>
      </c>
      <c r="T204" s="21"/>
      <c r="U204" s="17">
        <f t="shared" si="0"/>
        <v>43367</v>
      </c>
      <c r="V204" s="17" t="str">
        <f t="shared" si="1"/>
        <v>B150058703</v>
      </c>
      <c r="W204" s="22" t="str">
        <f t="shared" si="2"/>
        <v>SONEKAR SHRADDHA BALRAM</v>
      </c>
      <c r="X204" s="17">
        <f t="shared" si="3"/>
        <v>0</v>
      </c>
      <c r="Y204" s="90" t="str">
        <f t="shared" si="4"/>
        <v>I2K18205124</v>
      </c>
      <c r="Z204" s="88">
        <v>64</v>
      </c>
      <c r="AA204" s="88">
        <v>70</v>
      </c>
      <c r="AB204" s="88">
        <v>99</v>
      </c>
      <c r="AC204" s="88"/>
      <c r="AD204" s="86">
        <v>80</v>
      </c>
      <c r="AE204" s="85"/>
      <c r="AF204" s="88">
        <v>21</v>
      </c>
      <c r="AG204" s="88">
        <v>20</v>
      </c>
      <c r="AH204" s="88"/>
      <c r="AI204" s="88"/>
      <c r="AJ204" s="86">
        <v>40</v>
      </c>
      <c r="AK204" s="17">
        <v>40</v>
      </c>
      <c r="AL204" s="17">
        <v>22</v>
      </c>
      <c r="AM204" s="17">
        <v>22</v>
      </c>
      <c r="AN204" s="17">
        <v>47</v>
      </c>
      <c r="AO204" s="17">
        <v>95</v>
      </c>
      <c r="AP204" s="17">
        <v>9.48</v>
      </c>
      <c r="AQ204" s="17">
        <v>44</v>
      </c>
      <c r="AR204" s="24"/>
      <c r="AS204" s="24">
        <v>6.56</v>
      </c>
      <c r="AT204" s="24">
        <v>7.98</v>
      </c>
      <c r="AU204" s="24">
        <v>1112</v>
      </c>
      <c r="AV204" s="24">
        <v>140</v>
      </c>
      <c r="AW204" s="24">
        <v>7.94</v>
      </c>
      <c r="AX204" s="25" t="s">
        <v>77</v>
      </c>
      <c r="AY204" s="26" t="str">
        <f t="shared" si="29"/>
        <v>PASS</v>
      </c>
      <c r="AZ204" s="26" t="str">
        <f t="shared" si="30"/>
        <v>PASS</v>
      </c>
      <c r="BA204" s="27" t="str">
        <f t="shared" si="31"/>
        <v>PASS</v>
      </c>
      <c r="BB204" s="27" t="str">
        <f t="shared" si="32"/>
        <v>PASS</v>
      </c>
      <c r="BC204" s="8" t="str">
        <f t="shared" si="33"/>
        <v>PASS</v>
      </c>
      <c r="BD204" s="8" t="str">
        <f t="shared" si="34"/>
        <v>PASS</v>
      </c>
      <c r="BE204" s="28" t="str">
        <f t="shared" si="35"/>
        <v>YES</v>
      </c>
      <c r="BF204" s="29" t="str">
        <f t="shared" si="36"/>
        <v>DIST</v>
      </c>
      <c r="BG204"/>
    </row>
    <row r="205" spans="1:59">
      <c r="A205" s="17">
        <v>202</v>
      </c>
      <c r="B205" s="17">
        <v>43167</v>
      </c>
      <c r="C205" s="17" t="s">
        <v>590</v>
      </c>
      <c r="D205" s="18" t="s">
        <v>591</v>
      </c>
      <c r="E205" s="17"/>
      <c r="F205" s="19" t="s">
        <v>948</v>
      </c>
      <c r="G205" s="17">
        <v>100</v>
      </c>
      <c r="H205" s="17">
        <v>97</v>
      </c>
      <c r="I205" s="17">
        <v>89</v>
      </c>
      <c r="J205" s="17">
        <v>98</v>
      </c>
      <c r="K205" s="17">
        <v>100</v>
      </c>
      <c r="L205" s="20"/>
      <c r="M205" s="17">
        <v>46</v>
      </c>
      <c r="N205" s="17">
        <v>46</v>
      </c>
      <c r="O205" s="17">
        <v>42</v>
      </c>
      <c r="P205" s="17">
        <v>41</v>
      </c>
      <c r="Q205" s="17">
        <v>47</v>
      </c>
      <c r="R205" s="17">
        <v>10</v>
      </c>
      <c r="S205" s="17">
        <v>22</v>
      </c>
      <c r="T205" s="21"/>
      <c r="U205" s="17">
        <f t="shared" si="0"/>
        <v>43167</v>
      </c>
      <c r="V205" s="17" t="str">
        <f t="shared" si="1"/>
        <v>B150058704</v>
      </c>
      <c r="W205" s="22" t="str">
        <f t="shared" si="2"/>
        <v>STEPHEN KEVIN</v>
      </c>
      <c r="X205" s="17">
        <f t="shared" si="3"/>
        <v>0</v>
      </c>
      <c r="Y205" s="90" t="str">
        <f t="shared" si="4"/>
        <v>I2K17102319</v>
      </c>
      <c r="Z205" s="88">
        <v>94</v>
      </c>
      <c r="AA205" s="88">
        <v>93</v>
      </c>
      <c r="AB205" s="89"/>
      <c r="AC205" s="88">
        <v>94</v>
      </c>
      <c r="AD205" s="86">
        <v>100</v>
      </c>
      <c r="AE205" s="85"/>
      <c r="AF205" s="89"/>
      <c r="AG205" s="89"/>
      <c r="AH205" s="88">
        <v>22</v>
      </c>
      <c r="AI205" s="88">
        <v>22</v>
      </c>
      <c r="AJ205" s="86">
        <v>43</v>
      </c>
      <c r="AK205" s="17">
        <v>42</v>
      </c>
      <c r="AL205" s="17">
        <v>21</v>
      </c>
      <c r="AM205" s="17">
        <v>22</v>
      </c>
      <c r="AN205" s="17">
        <v>46</v>
      </c>
      <c r="AO205" s="17">
        <v>94</v>
      </c>
      <c r="AP205" s="17">
        <v>10</v>
      </c>
      <c r="AQ205" s="17">
        <v>44</v>
      </c>
      <c r="AR205" s="24">
        <v>8.52</v>
      </c>
      <c r="AS205" s="24">
        <v>8.26</v>
      </c>
      <c r="AT205" s="24">
        <v>8.76</v>
      </c>
      <c r="AU205" s="24">
        <v>1682</v>
      </c>
      <c r="AV205" s="24">
        <v>190</v>
      </c>
      <c r="AW205" s="24">
        <v>8.85</v>
      </c>
      <c r="AX205" s="25" t="s">
        <v>77</v>
      </c>
      <c r="AY205" s="26" t="str">
        <f t="shared" si="29"/>
        <v>PASS</v>
      </c>
      <c r="AZ205" s="26" t="str">
        <f t="shared" si="30"/>
        <v>PASS</v>
      </c>
      <c r="BA205" s="27" t="str">
        <f t="shared" si="31"/>
        <v>PASS</v>
      </c>
      <c r="BB205" s="27" t="str">
        <f t="shared" si="32"/>
        <v>PASS</v>
      </c>
      <c r="BC205" s="8" t="str">
        <f t="shared" si="33"/>
        <v>PASS</v>
      </c>
      <c r="BD205" s="8" t="str">
        <f t="shared" si="34"/>
        <v>PASS</v>
      </c>
      <c r="BE205" s="28" t="str">
        <f t="shared" si="35"/>
        <v>YES</v>
      </c>
      <c r="BF205" s="29" t="str">
        <f t="shared" si="36"/>
        <v>DIST</v>
      </c>
      <c r="BG205"/>
    </row>
    <row r="206" spans="1:59">
      <c r="A206" s="17">
        <v>203</v>
      </c>
      <c r="B206" s="17">
        <v>43262</v>
      </c>
      <c r="C206" s="17" t="s">
        <v>592</v>
      </c>
      <c r="D206" s="18" t="s">
        <v>593</v>
      </c>
      <c r="E206" s="17"/>
      <c r="F206" s="19" t="s">
        <v>949</v>
      </c>
      <c r="G206" s="17">
        <v>99</v>
      </c>
      <c r="H206" s="17">
        <v>97</v>
      </c>
      <c r="I206" s="17">
        <v>80</v>
      </c>
      <c r="J206" s="17">
        <v>97</v>
      </c>
      <c r="K206" s="17">
        <v>100</v>
      </c>
      <c r="L206" s="20"/>
      <c r="M206" s="17">
        <v>45</v>
      </c>
      <c r="N206" s="17">
        <v>44</v>
      </c>
      <c r="O206" s="17">
        <v>45</v>
      </c>
      <c r="P206" s="17">
        <v>43</v>
      </c>
      <c r="Q206" s="17">
        <v>45</v>
      </c>
      <c r="R206" s="17">
        <v>10</v>
      </c>
      <c r="S206" s="17">
        <v>22</v>
      </c>
      <c r="T206" s="21"/>
      <c r="U206" s="17">
        <f t="shared" si="0"/>
        <v>43262</v>
      </c>
      <c r="V206" s="17" t="str">
        <f t="shared" si="1"/>
        <v>B150058705</v>
      </c>
      <c r="W206" s="22" t="str">
        <f t="shared" si="2"/>
        <v>SUPRIYA DADASO GHAGARE</v>
      </c>
      <c r="X206" s="17">
        <f t="shared" si="3"/>
        <v>0</v>
      </c>
      <c r="Y206" s="90" t="str">
        <f t="shared" si="4"/>
        <v>I2K17102333</v>
      </c>
      <c r="Z206" s="88">
        <v>96</v>
      </c>
      <c r="AA206" s="88">
        <v>96</v>
      </c>
      <c r="AB206" s="88">
        <v>100</v>
      </c>
      <c r="AC206" s="88"/>
      <c r="AD206" s="86">
        <v>94</v>
      </c>
      <c r="AE206" s="85"/>
      <c r="AF206" s="88">
        <v>22</v>
      </c>
      <c r="AG206" s="88">
        <v>21</v>
      </c>
      <c r="AH206" s="88"/>
      <c r="AI206" s="88"/>
      <c r="AJ206" s="86">
        <v>42</v>
      </c>
      <c r="AK206" s="17">
        <v>43</v>
      </c>
      <c r="AL206" s="17">
        <v>22</v>
      </c>
      <c r="AM206" s="17">
        <v>22</v>
      </c>
      <c r="AN206" s="17">
        <v>47</v>
      </c>
      <c r="AO206" s="17">
        <v>95</v>
      </c>
      <c r="AP206" s="17">
        <v>10</v>
      </c>
      <c r="AQ206" s="17">
        <v>44</v>
      </c>
      <c r="AR206" s="24">
        <v>7.88</v>
      </c>
      <c r="AS206" s="24">
        <v>6.94</v>
      </c>
      <c r="AT206" s="24">
        <v>8.3699999999999992</v>
      </c>
      <c r="AU206" s="24">
        <v>1566</v>
      </c>
      <c r="AV206" s="24">
        <v>190</v>
      </c>
      <c r="AW206" s="24">
        <v>8.24</v>
      </c>
      <c r="AX206" s="25" t="s">
        <v>77</v>
      </c>
      <c r="AY206" s="26" t="str">
        <f t="shared" si="29"/>
        <v>PASS</v>
      </c>
      <c r="AZ206" s="26" t="str">
        <f t="shared" si="30"/>
        <v>PASS</v>
      </c>
      <c r="BA206" s="27" t="str">
        <f t="shared" si="31"/>
        <v>PASS</v>
      </c>
      <c r="BB206" s="27" t="str">
        <f t="shared" si="32"/>
        <v>PASS</v>
      </c>
      <c r="BC206" s="8" t="str">
        <f t="shared" si="33"/>
        <v>PASS</v>
      </c>
      <c r="BD206" s="8" t="str">
        <f t="shared" si="34"/>
        <v>PASS</v>
      </c>
      <c r="BE206" s="28" t="str">
        <f t="shared" si="35"/>
        <v>YES</v>
      </c>
      <c r="BF206" s="29" t="str">
        <f t="shared" si="36"/>
        <v>DIST</v>
      </c>
      <c r="BG206"/>
    </row>
    <row r="207" spans="1:59">
      <c r="A207" s="17">
        <v>204</v>
      </c>
      <c r="B207" s="17">
        <v>43159</v>
      </c>
      <c r="C207" s="17" t="s">
        <v>594</v>
      </c>
      <c r="D207" s="18" t="s">
        <v>595</v>
      </c>
      <c r="E207" s="17"/>
      <c r="F207" s="19" t="s">
        <v>950</v>
      </c>
      <c r="G207" s="17">
        <v>94</v>
      </c>
      <c r="H207" s="17">
        <v>100</v>
      </c>
      <c r="I207" s="17">
        <v>78</v>
      </c>
      <c r="J207" s="17">
        <v>98</v>
      </c>
      <c r="K207" s="17">
        <v>100</v>
      </c>
      <c r="L207" s="20"/>
      <c r="M207" s="17">
        <v>46</v>
      </c>
      <c r="N207" s="17">
        <v>44</v>
      </c>
      <c r="O207" s="17">
        <v>42</v>
      </c>
      <c r="P207" s="17">
        <v>41</v>
      </c>
      <c r="Q207" s="17">
        <v>45</v>
      </c>
      <c r="R207" s="17">
        <v>9.86</v>
      </c>
      <c r="S207" s="17">
        <v>22</v>
      </c>
      <c r="T207" s="21"/>
      <c r="U207" s="17">
        <f t="shared" si="0"/>
        <v>43159</v>
      </c>
      <c r="V207" s="17" t="str">
        <f t="shared" si="1"/>
        <v>B150058706</v>
      </c>
      <c r="W207" s="22" t="str">
        <f t="shared" si="2"/>
        <v>TANTAK SAKSHI VIVEK</v>
      </c>
      <c r="X207" s="17">
        <f t="shared" si="3"/>
        <v>0</v>
      </c>
      <c r="Y207" s="90" t="str">
        <f t="shared" si="4"/>
        <v>I2K17102363</v>
      </c>
      <c r="Z207" s="88">
        <v>96</v>
      </c>
      <c r="AA207" s="88">
        <v>96</v>
      </c>
      <c r="AB207" s="89"/>
      <c r="AC207" s="88">
        <v>94</v>
      </c>
      <c r="AD207" s="86">
        <v>100</v>
      </c>
      <c r="AE207" s="85"/>
      <c r="AF207" s="89"/>
      <c r="AG207" s="89"/>
      <c r="AH207" s="88">
        <v>22</v>
      </c>
      <c r="AI207" s="88">
        <v>23</v>
      </c>
      <c r="AJ207" s="86">
        <v>45</v>
      </c>
      <c r="AK207" s="17">
        <v>45</v>
      </c>
      <c r="AL207" s="17">
        <v>23</v>
      </c>
      <c r="AM207" s="17">
        <v>23</v>
      </c>
      <c r="AN207" s="17">
        <v>46</v>
      </c>
      <c r="AO207" s="17">
        <v>95</v>
      </c>
      <c r="AP207" s="17">
        <v>9.93</v>
      </c>
      <c r="AQ207" s="17">
        <v>44</v>
      </c>
      <c r="AR207" s="24">
        <v>8.98</v>
      </c>
      <c r="AS207" s="24">
        <v>8.14</v>
      </c>
      <c r="AT207" s="24">
        <v>8.9600000000000009</v>
      </c>
      <c r="AU207" s="24">
        <v>1705</v>
      </c>
      <c r="AV207" s="24">
        <v>190</v>
      </c>
      <c r="AW207" s="24">
        <v>8.9700000000000006</v>
      </c>
      <c r="AX207" s="25" t="s">
        <v>77</v>
      </c>
      <c r="AY207" s="26" t="str">
        <f t="shared" si="29"/>
        <v>PASS</v>
      </c>
      <c r="AZ207" s="26" t="str">
        <f t="shared" si="30"/>
        <v>PASS</v>
      </c>
      <c r="BA207" s="27" t="str">
        <f t="shared" si="31"/>
        <v>PASS</v>
      </c>
      <c r="BB207" s="27" t="str">
        <f t="shared" si="32"/>
        <v>PASS</v>
      </c>
      <c r="BC207" s="8" t="str">
        <f t="shared" si="33"/>
        <v>PASS</v>
      </c>
      <c r="BD207" s="8" t="str">
        <f t="shared" si="34"/>
        <v>PASS</v>
      </c>
      <c r="BE207" s="28" t="str">
        <f t="shared" si="35"/>
        <v>YES</v>
      </c>
      <c r="BF207" s="29" t="str">
        <f t="shared" si="36"/>
        <v>DIST</v>
      </c>
      <c r="BG207"/>
    </row>
    <row r="208" spans="1:59">
      <c r="A208" s="17">
        <v>205</v>
      </c>
      <c r="B208" s="17">
        <v>43263</v>
      </c>
      <c r="C208" s="17" t="s">
        <v>596</v>
      </c>
      <c r="D208" s="18" t="s">
        <v>597</v>
      </c>
      <c r="E208" s="17"/>
      <c r="F208" s="19" t="s">
        <v>951</v>
      </c>
      <c r="G208" s="17">
        <v>93</v>
      </c>
      <c r="H208" s="17">
        <v>97</v>
      </c>
      <c r="I208" s="17">
        <v>83</v>
      </c>
      <c r="J208" s="17">
        <v>98</v>
      </c>
      <c r="K208" s="17">
        <v>100</v>
      </c>
      <c r="L208" s="20"/>
      <c r="M208" s="17">
        <v>47</v>
      </c>
      <c r="N208" s="17">
        <v>47</v>
      </c>
      <c r="O208" s="17">
        <v>44</v>
      </c>
      <c r="P208" s="17">
        <v>41</v>
      </c>
      <c r="Q208" s="17">
        <v>48</v>
      </c>
      <c r="R208" s="17">
        <v>10</v>
      </c>
      <c r="S208" s="17">
        <v>22</v>
      </c>
      <c r="T208" s="21"/>
      <c r="U208" s="17">
        <f t="shared" si="0"/>
        <v>43263</v>
      </c>
      <c r="V208" s="17" t="str">
        <f t="shared" si="1"/>
        <v>B150058707</v>
      </c>
      <c r="W208" s="22" t="str">
        <f t="shared" si="2"/>
        <v>TANVI UDAY BHASKARWAR</v>
      </c>
      <c r="X208" s="17">
        <f t="shared" si="3"/>
        <v>0</v>
      </c>
      <c r="Y208" s="90" t="str">
        <f t="shared" si="4"/>
        <v>I2K17102318</v>
      </c>
      <c r="Z208" s="88">
        <v>89</v>
      </c>
      <c r="AA208" s="88">
        <v>100</v>
      </c>
      <c r="AB208" s="88">
        <v>100</v>
      </c>
      <c r="AC208" s="88"/>
      <c r="AD208" s="86">
        <v>100</v>
      </c>
      <c r="AE208" s="85"/>
      <c r="AF208" s="88">
        <v>22</v>
      </c>
      <c r="AG208" s="88">
        <v>22</v>
      </c>
      <c r="AH208" s="88"/>
      <c r="AI208" s="88"/>
      <c r="AJ208" s="86">
        <v>43</v>
      </c>
      <c r="AK208" s="17">
        <v>42</v>
      </c>
      <c r="AL208" s="17">
        <v>22</v>
      </c>
      <c r="AM208" s="17">
        <v>23</v>
      </c>
      <c r="AN208" s="17">
        <v>48</v>
      </c>
      <c r="AO208" s="17">
        <v>98</v>
      </c>
      <c r="AP208" s="17">
        <v>10</v>
      </c>
      <c r="AQ208" s="17">
        <v>44</v>
      </c>
      <c r="AR208" s="24">
        <v>8.9</v>
      </c>
      <c r="AS208" s="24">
        <v>8.86</v>
      </c>
      <c r="AT208" s="24">
        <v>9.2799999999999994</v>
      </c>
      <c r="AU208" s="24">
        <v>1755</v>
      </c>
      <c r="AV208" s="24">
        <v>190</v>
      </c>
      <c r="AW208" s="24">
        <v>9.24</v>
      </c>
      <c r="AX208" s="25" t="s">
        <v>77</v>
      </c>
      <c r="AY208" s="26" t="str">
        <f t="shared" si="29"/>
        <v>PASS</v>
      </c>
      <c r="AZ208" s="26" t="str">
        <f t="shared" si="30"/>
        <v>PASS</v>
      </c>
      <c r="BA208" s="27" t="str">
        <f t="shared" si="31"/>
        <v>PASS</v>
      </c>
      <c r="BB208" s="27" t="str">
        <f t="shared" si="32"/>
        <v>PASS</v>
      </c>
      <c r="BC208" s="8" t="str">
        <f t="shared" si="33"/>
        <v>PASS</v>
      </c>
      <c r="BD208" s="8" t="str">
        <f t="shared" si="34"/>
        <v>PASS</v>
      </c>
      <c r="BE208" s="28" t="str">
        <f t="shared" si="35"/>
        <v>YES</v>
      </c>
      <c r="BF208" s="29" t="str">
        <f t="shared" si="36"/>
        <v>DIST</v>
      </c>
      <c r="BG208"/>
    </row>
    <row r="209" spans="1:59">
      <c r="A209" s="17">
        <v>206</v>
      </c>
      <c r="B209" s="17">
        <v>43169</v>
      </c>
      <c r="C209" s="17" t="s">
        <v>598</v>
      </c>
      <c r="D209" s="18" t="s">
        <v>599</v>
      </c>
      <c r="E209" s="17"/>
      <c r="F209" s="19" t="s">
        <v>952</v>
      </c>
      <c r="G209" s="17">
        <v>86</v>
      </c>
      <c r="H209" s="17">
        <v>87</v>
      </c>
      <c r="I209" s="17">
        <v>79</v>
      </c>
      <c r="J209" s="17">
        <v>94</v>
      </c>
      <c r="K209" s="17">
        <v>100</v>
      </c>
      <c r="L209" s="20"/>
      <c r="M209" s="17">
        <v>46</v>
      </c>
      <c r="N209" s="17">
        <v>44</v>
      </c>
      <c r="O209" s="17">
        <v>39</v>
      </c>
      <c r="P209" s="17">
        <v>37</v>
      </c>
      <c r="Q209" s="17">
        <v>39</v>
      </c>
      <c r="R209" s="17">
        <v>9.68</v>
      </c>
      <c r="S209" s="17">
        <v>22</v>
      </c>
      <c r="T209" s="21"/>
      <c r="U209" s="17">
        <f t="shared" si="0"/>
        <v>43169</v>
      </c>
      <c r="V209" s="17" t="str">
        <f t="shared" si="1"/>
        <v>B150058708</v>
      </c>
      <c r="W209" s="22" t="str">
        <f t="shared" si="2"/>
        <v>TAPASE RUCHA SHASHIKANT</v>
      </c>
      <c r="X209" s="17">
        <f t="shared" si="3"/>
        <v>0</v>
      </c>
      <c r="Y209" s="90" t="str">
        <f t="shared" si="4"/>
        <v>I2K17102253</v>
      </c>
      <c r="Z209" s="88">
        <v>90</v>
      </c>
      <c r="AA209" s="88">
        <v>82</v>
      </c>
      <c r="AB209" s="89"/>
      <c r="AC209" s="88">
        <v>88</v>
      </c>
      <c r="AD209" s="86">
        <v>100</v>
      </c>
      <c r="AE209" s="85"/>
      <c r="AF209" s="89"/>
      <c r="AG209" s="89"/>
      <c r="AH209" s="88">
        <v>23</v>
      </c>
      <c r="AI209" s="88">
        <v>23</v>
      </c>
      <c r="AJ209" s="86">
        <v>38</v>
      </c>
      <c r="AK209" s="17">
        <v>39</v>
      </c>
      <c r="AL209" s="17">
        <v>20</v>
      </c>
      <c r="AM209" s="17">
        <v>21</v>
      </c>
      <c r="AN209" s="17">
        <v>44</v>
      </c>
      <c r="AO209" s="17">
        <v>90</v>
      </c>
      <c r="AP209" s="17">
        <v>9.8000000000000007</v>
      </c>
      <c r="AQ209" s="17">
        <v>44</v>
      </c>
      <c r="AR209" s="24">
        <v>6.94</v>
      </c>
      <c r="AS209" s="24">
        <v>6.96</v>
      </c>
      <c r="AT209" s="24">
        <v>7.7</v>
      </c>
      <c r="AU209" s="24">
        <v>1480</v>
      </c>
      <c r="AV209" s="24">
        <v>190</v>
      </c>
      <c r="AW209" s="24">
        <v>7.79</v>
      </c>
      <c r="AX209" s="25" t="s">
        <v>77</v>
      </c>
      <c r="AY209" s="26" t="str">
        <f t="shared" si="29"/>
        <v>PASS</v>
      </c>
      <c r="AZ209" s="26" t="str">
        <f t="shared" si="30"/>
        <v>PASS</v>
      </c>
      <c r="BA209" s="27" t="str">
        <f t="shared" si="31"/>
        <v>PASS</v>
      </c>
      <c r="BB209" s="27" t="str">
        <f t="shared" si="32"/>
        <v>PASS</v>
      </c>
      <c r="BC209" s="8" t="str">
        <f t="shared" si="33"/>
        <v>PASS</v>
      </c>
      <c r="BD209" s="8" t="str">
        <f t="shared" si="34"/>
        <v>PASS</v>
      </c>
      <c r="BE209" s="28" t="str">
        <f t="shared" si="35"/>
        <v>YES</v>
      </c>
      <c r="BF209" s="29" t="str">
        <f t="shared" si="36"/>
        <v>DIST</v>
      </c>
      <c r="BG209"/>
    </row>
    <row r="210" spans="1:59">
      <c r="A210" s="17">
        <v>207</v>
      </c>
      <c r="B210" s="17">
        <v>43264</v>
      </c>
      <c r="C210" s="17" t="s">
        <v>600</v>
      </c>
      <c r="D210" s="18" t="s">
        <v>601</v>
      </c>
      <c r="E210" s="17"/>
      <c r="F210" s="19" t="s">
        <v>953</v>
      </c>
      <c r="G210" s="17">
        <v>92</v>
      </c>
      <c r="H210" s="17">
        <v>92</v>
      </c>
      <c r="I210" s="17">
        <v>80</v>
      </c>
      <c r="J210" s="17">
        <v>95</v>
      </c>
      <c r="K210" s="17">
        <v>99</v>
      </c>
      <c r="L210" s="20"/>
      <c r="M210" s="17">
        <v>42</v>
      </c>
      <c r="N210" s="17">
        <v>40</v>
      </c>
      <c r="O210" s="17">
        <v>41</v>
      </c>
      <c r="P210" s="17">
        <v>37</v>
      </c>
      <c r="Q210" s="17">
        <v>45</v>
      </c>
      <c r="R210" s="17">
        <v>9.9499999999999993</v>
      </c>
      <c r="S210" s="17">
        <v>22</v>
      </c>
      <c r="T210" s="21"/>
      <c r="U210" s="17">
        <f t="shared" si="0"/>
        <v>43264</v>
      </c>
      <c r="V210" s="17" t="str">
        <f t="shared" si="1"/>
        <v>B150058709</v>
      </c>
      <c r="W210" s="22" t="str">
        <f t="shared" si="2"/>
        <v>TAYADE SUMEET RAJENDRA</v>
      </c>
      <c r="X210" s="17">
        <f t="shared" si="3"/>
        <v>0</v>
      </c>
      <c r="Y210" s="90" t="str">
        <f t="shared" si="4"/>
        <v>I2K17102195</v>
      </c>
      <c r="Z210" s="88">
        <v>93</v>
      </c>
      <c r="AA210" s="88">
        <v>89</v>
      </c>
      <c r="AB210" s="89"/>
      <c r="AC210" s="88">
        <v>78</v>
      </c>
      <c r="AD210" s="86">
        <v>100</v>
      </c>
      <c r="AE210" s="85"/>
      <c r="AF210" s="89"/>
      <c r="AG210" s="89"/>
      <c r="AH210" s="88">
        <v>21</v>
      </c>
      <c r="AI210" s="88">
        <v>20</v>
      </c>
      <c r="AJ210" s="86">
        <v>39</v>
      </c>
      <c r="AK210" s="17">
        <v>39</v>
      </c>
      <c r="AL210" s="17">
        <v>21</v>
      </c>
      <c r="AM210" s="17">
        <v>22</v>
      </c>
      <c r="AN210" s="17">
        <v>45</v>
      </c>
      <c r="AO210" s="17">
        <v>94</v>
      </c>
      <c r="AP210" s="17">
        <v>9.86</v>
      </c>
      <c r="AQ210" s="17">
        <v>44</v>
      </c>
      <c r="AR210" s="24">
        <v>9.34</v>
      </c>
      <c r="AS210" s="24">
        <v>8.0399999999999991</v>
      </c>
      <c r="AT210" s="24">
        <v>8.5</v>
      </c>
      <c r="AU210" s="24">
        <v>1694</v>
      </c>
      <c r="AV210" s="24">
        <v>190</v>
      </c>
      <c r="AW210" s="24">
        <v>8.92</v>
      </c>
      <c r="AX210" s="25" t="s">
        <v>77</v>
      </c>
      <c r="AY210" s="26" t="str">
        <f t="shared" si="29"/>
        <v>PASS</v>
      </c>
      <c r="AZ210" s="26" t="str">
        <f t="shared" si="30"/>
        <v>PASS</v>
      </c>
      <c r="BA210" s="27" t="str">
        <f t="shared" si="31"/>
        <v>PASS</v>
      </c>
      <c r="BB210" s="27" t="str">
        <f t="shared" si="32"/>
        <v>PASS</v>
      </c>
      <c r="BC210" s="8" t="str">
        <f t="shared" si="33"/>
        <v>PASS</v>
      </c>
      <c r="BD210" s="8" t="str">
        <f t="shared" si="34"/>
        <v>PASS</v>
      </c>
      <c r="BE210" s="28" t="str">
        <f t="shared" si="35"/>
        <v>YES</v>
      </c>
      <c r="BF210" s="29" t="str">
        <f t="shared" si="36"/>
        <v>DIST</v>
      </c>
      <c r="BG210"/>
    </row>
    <row r="211" spans="1:59">
      <c r="A211" s="17">
        <v>208</v>
      </c>
      <c r="B211" s="17">
        <v>43265</v>
      </c>
      <c r="C211" s="17" t="s">
        <v>602</v>
      </c>
      <c r="D211" s="18" t="s">
        <v>603</v>
      </c>
      <c r="E211" s="17"/>
      <c r="F211" s="19" t="s">
        <v>954</v>
      </c>
      <c r="G211" s="17">
        <v>90</v>
      </c>
      <c r="H211" s="17">
        <v>90</v>
      </c>
      <c r="I211" s="17">
        <v>80</v>
      </c>
      <c r="J211" s="17">
        <v>98</v>
      </c>
      <c r="K211" s="17">
        <v>99</v>
      </c>
      <c r="L211" s="20"/>
      <c r="M211" s="17">
        <v>42</v>
      </c>
      <c r="N211" s="17">
        <v>40</v>
      </c>
      <c r="O211" s="17">
        <v>40</v>
      </c>
      <c r="P211" s="17">
        <v>43</v>
      </c>
      <c r="Q211" s="17">
        <v>44</v>
      </c>
      <c r="R211" s="17">
        <v>10</v>
      </c>
      <c r="S211" s="17">
        <v>22</v>
      </c>
      <c r="T211" s="21"/>
      <c r="U211" s="17">
        <f t="shared" si="0"/>
        <v>43265</v>
      </c>
      <c r="V211" s="17" t="str">
        <f t="shared" si="1"/>
        <v>B150058710</v>
      </c>
      <c r="W211" s="22" t="str">
        <f t="shared" si="2"/>
        <v>THORGULE ABHISHEK MADHUKAR</v>
      </c>
      <c r="X211" s="17">
        <f t="shared" si="3"/>
        <v>0</v>
      </c>
      <c r="Y211" s="90" t="str">
        <f t="shared" si="4"/>
        <v>I2K17102289</v>
      </c>
      <c r="Z211" s="88">
        <v>79</v>
      </c>
      <c r="AA211" s="88">
        <v>87</v>
      </c>
      <c r="AB211" s="88">
        <v>100</v>
      </c>
      <c r="AC211" s="88"/>
      <c r="AD211" s="86">
        <v>100</v>
      </c>
      <c r="AE211" s="85"/>
      <c r="AF211" s="88">
        <v>22</v>
      </c>
      <c r="AG211" s="88">
        <v>22</v>
      </c>
      <c r="AH211" s="88"/>
      <c r="AI211" s="88"/>
      <c r="AJ211" s="86">
        <v>42</v>
      </c>
      <c r="AK211" s="17">
        <v>44</v>
      </c>
      <c r="AL211" s="17">
        <v>22</v>
      </c>
      <c r="AM211" s="17">
        <v>23</v>
      </c>
      <c r="AN211" s="17">
        <v>45</v>
      </c>
      <c r="AO211" s="17">
        <v>93</v>
      </c>
      <c r="AP211" s="17">
        <v>9.93</v>
      </c>
      <c r="AQ211" s="17">
        <v>44</v>
      </c>
      <c r="AR211" s="24">
        <v>8.64</v>
      </c>
      <c r="AS211" s="24">
        <v>8.16</v>
      </c>
      <c r="AT211" s="24">
        <v>8.35</v>
      </c>
      <c r="AU211" s="24">
        <v>1661</v>
      </c>
      <c r="AV211" s="24">
        <v>190</v>
      </c>
      <c r="AW211" s="24">
        <v>8.74</v>
      </c>
      <c r="AX211" s="25" t="s">
        <v>77</v>
      </c>
      <c r="AY211" s="26" t="str">
        <f t="shared" si="29"/>
        <v>PASS</v>
      </c>
      <c r="AZ211" s="26" t="str">
        <f t="shared" si="30"/>
        <v>PASS</v>
      </c>
      <c r="BA211" s="27" t="str">
        <f t="shared" si="31"/>
        <v>PASS</v>
      </c>
      <c r="BB211" s="27" t="str">
        <f t="shared" si="32"/>
        <v>PASS</v>
      </c>
      <c r="BC211" s="8" t="str">
        <f t="shared" si="33"/>
        <v>PASS</v>
      </c>
      <c r="BD211" s="8" t="str">
        <f t="shared" si="34"/>
        <v>PASS</v>
      </c>
      <c r="BE211" s="28" t="str">
        <f t="shared" si="35"/>
        <v>YES</v>
      </c>
      <c r="BF211" s="29" t="str">
        <f t="shared" si="36"/>
        <v>DIST</v>
      </c>
      <c r="BG211"/>
    </row>
    <row r="212" spans="1:59">
      <c r="A212" s="17">
        <v>209</v>
      </c>
      <c r="B212" s="17">
        <v>43166</v>
      </c>
      <c r="C212" s="17" t="s">
        <v>604</v>
      </c>
      <c r="D212" s="18" t="s">
        <v>605</v>
      </c>
      <c r="E212" s="17"/>
      <c r="F212" s="19" t="s">
        <v>955</v>
      </c>
      <c r="G212" s="17">
        <v>96</v>
      </c>
      <c r="H212" s="17">
        <v>97</v>
      </c>
      <c r="I212" s="17">
        <v>80</v>
      </c>
      <c r="J212" s="17">
        <v>94</v>
      </c>
      <c r="K212" s="17">
        <v>100</v>
      </c>
      <c r="L212" s="20"/>
      <c r="M212" s="17">
        <v>40</v>
      </c>
      <c r="N212" s="17">
        <v>40</v>
      </c>
      <c r="O212" s="17">
        <v>37</v>
      </c>
      <c r="P212" s="17">
        <v>39</v>
      </c>
      <c r="Q212" s="17">
        <v>46</v>
      </c>
      <c r="R212" s="17">
        <v>9.91</v>
      </c>
      <c r="S212" s="17">
        <v>22</v>
      </c>
      <c r="T212" s="21"/>
      <c r="U212" s="17">
        <f t="shared" si="0"/>
        <v>43166</v>
      </c>
      <c r="V212" s="17" t="str">
        <f t="shared" si="1"/>
        <v>B150058711</v>
      </c>
      <c r="W212" s="22" t="str">
        <f t="shared" si="2"/>
        <v>TIDKE SHUBHAM VIJAY</v>
      </c>
      <c r="X212" s="17">
        <f t="shared" si="3"/>
        <v>0</v>
      </c>
      <c r="Y212" s="90" t="str">
        <f t="shared" si="4"/>
        <v>I2K17102345</v>
      </c>
      <c r="Z212" s="88">
        <v>97</v>
      </c>
      <c r="AA212" s="88">
        <v>91</v>
      </c>
      <c r="AB212" s="89"/>
      <c r="AC212" s="88">
        <v>83</v>
      </c>
      <c r="AD212" s="86">
        <v>100</v>
      </c>
      <c r="AE212" s="85"/>
      <c r="AF212" s="89"/>
      <c r="AG212" s="89"/>
      <c r="AH212" s="88">
        <v>22</v>
      </c>
      <c r="AI212" s="88">
        <v>23</v>
      </c>
      <c r="AJ212" s="86">
        <v>45</v>
      </c>
      <c r="AK212" s="17">
        <v>47</v>
      </c>
      <c r="AL212" s="17">
        <v>21</v>
      </c>
      <c r="AM212" s="17">
        <v>20</v>
      </c>
      <c r="AN212" s="17">
        <v>45</v>
      </c>
      <c r="AO212" s="17">
        <v>95</v>
      </c>
      <c r="AP212" s="17">
        <v>9.9499999999999993</v>
      </c>
      <c r="AQ212" s="17">
        <v>44</v>
      </c>
      <c r="AR212" s="24">
        <v>9.1</v>
      </c>
      <c r="AS212" s="24">
        <v>9.18</v>
      </c>
      <c r="AT212" s="24">
        <v>8.6999999999999993</v>
      </c>
      <c r="AU212" s="24">
        <v>1752</v>
      </c>
      <c r="AV212" s="24">
        <v>190</v>
      </c>
      <c r="AW212" s="24">
        <v>9.2200000000000006</v>
      </c>
      <c r="AX212" s="25" t="s">
        <v>77</v>
      </c>
      <c r="AY212" s="26" t="str">
        <f t="shared" si="29"/>
        <v>PASS</v>
      </c>
      <c r="AZ212" s="26" t="str">
        <f t="shared" si="30"/>
        <v>PASS</v>
      </c>
      <c r="BA212" s="27" t="str">
        <f t="shared" si="31"/>
        <v>PASS</v>
      </c>
      <c r="BB212" s="27" t="str">
        <f t="shared" si="32"/>
        <v>PASS</v>
      </c>
      <c r="BC212" s="8" t="str">
        <f t="shared" si="33"/>
        <v>PASS</v>
      </c>
      <c r="BD212" s="8" t="str">
        <f t="shared" si="34"/>
        <v>PASS</v>
      </c>
      <c r="BE212" s="28" t="str">
        <f t="shared" si="35"/>
        <v>YES</v>
      </c>
      <c r="BF212" s="29" t="str">
        <f t="shared" si="36"/>
        <v>DIST</v>
      </c>
      <c r="BG212"/>
    </row>
    <row r="213" spans="1:59">
      <c r="A213" s="17">
        <v>210</v>
      </c>
      <c r="B213" s="17">
        <v>43171</v>
      </c>
      <c r="C213" s="17" t="s">
        <v>606</v>
      </c>
      <c r="D213" s="18" t="s">
        <v>607</v>
      </c>
      <c r="E213" s="17"/>
      <c r="F213" s="19" t="s">
        <v>956</v>
      </c>
      <c r="G213" s="17">
        <v>100</v>
      </c>
      <c r="H213" s="17">
        <v>85</v>
      </c>
      <c r="I213" s="17">
        <v>85</v>
      </c>
      <c r="J213" s="17">
        <v>98</v>
      </c>
      <c r="K213" s="17">
        <v>100</v>
      </c>
      <c r="L213" s="20"/>
      <c r="M213" s="17">
        <v>46</v>
      </c>
      <c r="N213" s="17">
        <v>46</v>
      </c>
      <c r="O213" s="17">
        <v>46</v>
      </c>
      <c r="P213" s="17">
        <v>43</v>
      </c>
      <c r="Q213" s="17">
        <v>45</v>
      </c>
      <c r="R213" s="17">
        <v>10</v>
      </c>
      <c r="S213" s="17">
        <v>22</v>
      </c>
      <c r="T213" s="21"/>
      <c r="U213" s="17">
        <f t="shared" si="0"/>
        <v>43171</v>
      </c>
      <c r="V213" s="17" t="str">
        <f t="shared" si="1"/>
        <v>B150058712</v>
      </c>
      <c r="W213" s="22" t="str">
        <f t="shared" si="2"/>
        <v>TOSHNIWAL RIDDHI RAMESH</v>
      </c>
      <c r="X213" s="17">
        <f t="shared" si="3"/>
        <v>0</v>
      </c>
      <c r="Y213" s="90" t="str">
        <f t="shared" si="4"/>
        <v>I2K17102382</v>
      </c>
      <c r="Z213" s="88">
        <v>85</v>
      </c>
      <c r="AA213" s="88">
        <v>98</v>
      </c>
      <c r="AB213" s="89"/>
      <c r="AC213" s="88">
        <v>95</v>
      </c>
      <c r="AD213" s="86">
        <v>100</v>
      </c>
      <c r="AE213" s="85"/>
      <c r="AF213" s="89"/>
      <c r="AG213" s="89"/>
      <c r="AH213" s="88">
        <v>23</v>
      </c>
      <c r="AI213" s="88">
        <v>24</v>
      </c>
      <c r="AJ213" s="86">
        <v>45</v>
      </c>
      <c r="AK213" s="17">
        <v>45</v>
      </c>
      <c r="AL213" s="17">
        <v>23</v>
      </c>
      <c r="AM213" s="17">
        <v>23</v>
      </c>
      <c r="AN213" s="17">
        <v>46</v>
      </c>
      <c r="AO213" s="17">
        <v>95</v>
      </c>
      <c r="AP213" s="17">
        <v>10</v>
      </c>
      <c r="AQ213" s="17">
        <v>44</v>
      </c>
      <c r="AR213" s="24">
        <v>9.6</v>
      </c>
      <c r="AS213" s="24">
        <v>8.7799999999999994</v>
      </c>
      <c r="AT213" s="24">
        <v>9.57</v>
      </c>
      <c r="AU213" s="24">
        <v>1799</v>
      </c>
      <c r="AV213" s="24">
        <v>190</v>
      </c>
      <c r="AW213" s="24">
        <v>9.4700000000000006</v>
      </c>
      <c r="AX213" s="25" t="s">
        <v>77</v>
      </c>
      <c r="AY213" s="26" t="str">
        <f t="shared" si="29"/>
        <v>PASS</v>
      </c>
      <c r="AZ213" s="26" t="str">
        <f t="shared" si="30"/>
        <v>PASS</v>
      </c>
      <c r="BA213" s="27" t="str">
        <f t="shared" si="31"/>
        <v>PASS</v>
      </c>
      <c r="BB213" s="27" t="str">
        <f t="shared" si="32"/>
        <v>PASS</v>
      </c>
      <c r="BC213" s="8" t="str">
        <f t="shared" si="33"/>
        <v>PASS</v>
      </c>
      <c r="BD213" s="8" t="str">
        <f t="shared" si="34"/>
        <v>PASS</v>
      </c>
      <c r="BE213" s="28" t="str">
        <f t="shared" si="35"/>
        <v>YES</v>
      </c>
      <c r="BF213" s="29" t="str">
        <f t="shared" si="36"/>
        <v>DIST</v>
      </c>
      <c r="BG213"/>
    </row>
    <row r="214" spans="1:59">
      <c r="A214" s="17">
        <v>211</v>
      </c>
      <c r="B214" s="17">
        <v>43369</v>
      </c>
      <c r="C214" s="17" t="s">
        <v>608</v>
      </c>
      <c r="D214" s="18" t="s">
        <v>609</v>
      </c>
      <c r="E214" s="17"/>
      <c r="F214" s="19" t="s">
        <v>957</v>
      </c>
      <c r="G214" s="17">
        <v>92</v>
      </c>
      <c r="H214" s="17">
        <v>69</v>
      </c>
      <c r="I214" s="17">
        <v>62</v>
      </c>
      <c r="J214" s="17">
        <v>76</v>
      </c>
      <c r="K214" s="17">
        <v>79</v>
      </c>
      <c r="L214" s="20"/>
      <c r="M214" s="17">
        <v>38</v>
      </c>
      <c r="N214" s="17">
        <v>38</v>
      </c>
      <c r="O214" s="17">
        <v>40</v>
      </c>
      <c r="P214" s="17">
        <v>36</v>
      </c>
      <c r="Q214" s="17">
        <v>40</v>
      </c>
      <c r="R214" s="17">
        <v>8.9499999999999993</v>
      </c>
      <c r="S214" s="17">
        <v>22</v>
      </c>
      <c r="T214" s="21"/>
      <c r="U214" s="17">
        <f t="shared" si="0"/>
        <v>43369</v>
      </c>
      <c r="V214" s="17" t="str">
        <f t="shared" si="1"/>
        <v>B150058713</v>
      </c>
      <c r="W214" s="22" t="str">
        <f t="shared" si="2"/>
        <v>TULE ROHINI PANDURANG</v>
      </c>
      <c r="X214" s="17">
        <f t="shared" si="3"/>
        <v>0</v>
      </c>
      <c r="Y214" s="90" t="str">
        <f t="shared" si="4"/>
        <v>I2K18205137</v>
      </c>
      <c r="Z214" s="88">
        <v>80</v>
      </c>
      <c r="AA214" s="88">
        <v>91</v>
      </c>
      <c r="AB214" s="88">
        <v>100</v>
      </c>
      <c r="AC214" s="88"/>
      <c r="AD214" s="86">
        <v>97</v>
      </c>
      <c r="AE214" s="85"/>
      <c r="AF214" s="88">
        <v>21</v>
      </c>
      <c r="AG214" s="88">
        <v>21</v>
      </c>
      <c r="AH214" s="88"/>
      <c r="AI214" s="88"/>
      <c r="AJ214" s="86">
        <v>38</v>
      </c>
      <c r="AK214" s="17">
        <v>37</v>
      </c>
      <c r="AL214" s="17">
        <v>21</v>
      </c>
      <c r="AM214" s="17">
        <v>22</v>
      </c>
      <c r="AN214" s="17">
        <v>42</v>
      </c>
      <c r="AO214" s="17">
        <v>90</v>
      </c>
      <c r="AP214" s="17">
        <v>9.43</v>
      </c>
      <c r="AQ214" s="17">
        <v>44</v>
      </c>
      <c r="AR214" s="24"/>
      <c r="AS214" s="24">
        <v>7.6</v>
      </c>
      <c r="AT214" s="24">
        <v>8.3000000000000007</v>
      </c>
      <c r="AU214" s="24">
        <v>1177</v>
      </c>
      <c r="AV214" s="24">
        <v>140</v>
      </c>
      <c r="AW214" s="24">
        <v>8.41</v>
      </c>
      <c r="AX214" s="25" t="s">
        <v>77</v>
      </c>
      <c r="AY214" s="26" t="str">
        <f t="shared" si="29"/>
        <v>PASS</v>
      </c>
      <c r="AZ214" s="26" t="str">
        <f t="shared" si="30"/>
        <v>PASS</v>
      </c>
      <c r="BA214" s="27" t="str">
        <f t="shared" si="31"/>
        <v>PASS</v>
      </c>
      <c r="BB214" s="27" t="str">
        <f t="shared" si="32"/>
        <v>PASS</v>
      </c>
      <c r="BC214" s="8" t="str">
        <f t="shared" si="33"/>
        <v>PASS</v>
      </c>
      <c r="BD214" s="8" t="str">
        <f t="shared" si="34"/>
        <v>PASS</v>
      </c>
      <c r="BE214" s="28" t="str">
        <f t="shared" si="35"/>
        <v>YES</v>
      </c>
      <c r="BF214" s="29" t="str">
        <f t="shared" si="36"/>
        <v>DIST</v>
      </c>
      <c r="BG214"/>
    </row>
    <row r="215" spans="1:59">
      <c r="A215" s="17">
        <v>212</v>
      </c>
      <c r="B215" s="17">
        <v>43115</v>
      </c>
      <c r="C215" s="17" t="s">
        <v>610</v>
      </c>
      <c r="D215" s="18" t="s">
        <v>611</v>
      </c>
      <c r="E215" s="17"/>
      <c r="F215" s="19" t="s">
        <v>958</v>
      </c>
      <c r="G215" s="17">
        <v>85</v>
      </c>
      <c r="H215" s="17">
        <v>78</v>
      </c>
      <c r="I215" s="17">
        <v>91</v>
      </c>
      <c r="J215" s="17">
        <v>93</v>
      </c>
      <c r="K215" s="17">
        <v>96</v>
      </c>
      <c r="L215" s="20"/>
      <c r="M215" s="17">
        <v>47</v>
      </c>
      <c r="N215" s="17">
        <v>47</v>
      </c>
      <c r="O215" s="17">
        <v>46</v>
      </c>
      <c r="P215" s="17">
        <v>42</v>
      </c>
      <c r="Q215" s="17">
        <v>47</v>
      </c>
      <c r="R215" s="17">
        <v>9.82</v>
      </c>
      <c r="S215" s="17">
        <v>22</v>
      </c>
      <c r="T215" s="21"/>
      <c r="U215" s="17">
        <f t="shared" si="0"/>
        <v>43115</v>
      </c>
      <c r="V215" s="17" t="str">
        <f t="shared" si="1"/>
        <v>B150058714</v>
      </c>
      <c r="W215" s="22" t="str">
        <f t="shared" si="2"/>
        <v>UCHCHAY VINAYAK DUGAL</v>
      </c>
      <c r="X215" s="17">
        <f t="shared" si="3"/>
        <v>0</v>
      </c>
      <c r="Y215" s="90" t="str">
        <f t="shared" si="4"/>
        <v>I2K17102324</v>
      </c>
      <c r="Z215" s="88">
        <v>94</v>
      </c>
      <c r="AA215" s="88">
        <v>100</v>
      </c>
      <c r="AB215" s="89"/>
      <c r="AC215" s="88">
        <v>94</v>
      </c>
      <c r="AD215" s="86">
        <v>100</v>
      </c>
      <c r="AE215" s="85"/>
      <c r="AF215" s="89"/>
      <c r="AG215" s="89"/>
      <c r="AH215" s="88">
        <v>23</v>
      </c>
      <c r="AI215" s="88">
        <v>23</v>
      </c>
      <c r="AJ215" s="86">
        <v>45</v>
      </c>
      <c r="AK215" s="17">
        <v>44</v>
      </c>
      <c r="AL215" s="17">
        <v>22</v>
      </c>
      <c r="AM215" s="17">
        <v>22</v>
      </c>
      <c r="AN215" s="17">
        <v>46</v>
      </c>
      <c r="AO215" s="17">
        <v>96</v>
      </c>
      <c r="AP215" s="17">
        <v>9.91</v>
      </c>
      <c r="AQ215" s="17">
        <v>44</v>
      </c>
      <c r="AR215" s="24">
        <v>7.44</v>
      </c>
      <c r="AS215" s="24">
        <v>7.12</v>
      </c>
      <c r="AT215" s="24">
        <v>7.39</v>
      </c>
      <c r="AU215" s="24">
        <v>1504</v>
      </c>
      <c r="AV215" s="24">
        <v>190</v>
      </c>
      <c r="AW215" s="24">
        <v>7.92</v>
      </c>
      <c r="AX215" s="25" t="s">
        <v>77</v>
      </c>
      <c r="AY215" s="26" t="str">
        <f t="shared" si="29"/>
        <v>PASS</v>
      </c>
      <c r="AZ215" s="26" t="str">
        <f t="shared" si="30"/>
        <v>PASS</v>
      </c>
      <c r="BA215" s="27" t="str">
        <f t="shared" si="31"/>
        <v>PASS</v>
      </c>
      <c r="BB215" s="27" t="str">
        <f t="shared" si="32"/>
        <v>PASS</v>
      </c>
      <c r="BC215" s="8" t="str">
        <f t="shared" si="33"/>
        <v>PASS</v>
      </c>
      <c r="BD215" s="8" t="str">
        <f t="shared" si="34"/>
        <v>PASS</v>
      </c>
      <c r="BE215" s="28" t="str">
        <f t="shared" si="35"/>
        <v>YES</v>
      </c>
      <c r="BF215" s="29" t="str">
        <f t="shared" si="36"/>
        <v>DIST</v>
      </c>
      <c r="BG215"/>
    </row>
    <row r="216" spans="1:59">
      <c r="A216" s="17">
        <v>213</v>
      </c>
      <c r="B216" s="17">
        <v>43172</v>
      </c>
      <c r="C216" s="17" t="s">
        <v>612</v>
      </c>
      <c r="D216" s="18" t="s">
        <v>613</v>
      </c>
      <c r="E216" s="17"/>
      <c r="F216" s="19" t="s">
        <v>959</v>
      </c>
      <c r="G216" s="17">
        <v>97</v>
      </c>
      <c r="H216" s="17">
        <v>100</v>
      </c>
      <c r="I216" s="17">
        <v>97</v>
      </c>
      <c r="J216" s="17">
        <v>97</v>
      </c>
      <c r="K216" s="17">
        <v>100</v>
      </c>
      <c r="L216" s="20"/>
      <c r="M216" s="17">
        <v>45</v>
      </c>
      <c r="N216" s="17">
        <v>45</v>
      </c>
      <c r="O216" s="17">
        <v>42</v>
      </c>
      <c r="P216" s="17">
        <v>40</v>
      </c>
      <c r="Q216" s="17">
        <v>46</v>
      </c>
      <c r="R216" s="17">
        <v>10</v>
      </c>
      <c r="S216" s="17">
        <v>22</v>
      </c>
      <c r="T216" s="21"/>
      <c r="U216" s="17">
        <f t="shared" si="0"/>
        <v>43172</v>
      </c>
      <c r="V216" s="17" t="str">
        <f t="shared" si="1"/>
        <v>B150058715</v>
      </c>
      <c r="W216" s="22" t="str">
        <f t="shared" si="2"/>
        <v>UTTARWAR SIDDHI SHANTANU</v>
      </c>
      <c r="X216" s="17">
        <f t="shared" si="3"/>
        <v>0</v>
      </c>
      <c r="Y216" s="90" t="str">
        <f t="shared" si="4"/>
        <v>I2K17102212</v>
      </c>
      <c r="Z216" s="88">
        <v>94</v>
      </c>
      <c r="AA216" s="88">
        <v>91</v>
      </c>
      <c r="AB216" s="89"/>
      <c r="AC216" s="88">
        <v>94</v>
      </c>
      <c r="AD216" s="86">
        <v>100</v>
      </c>
      <c r="AE216" s="85"/>
      <c r="AF216" s="89"/>
      <c r="AG216" s="89"/>
      <c r="AH216" s="88">
        <v>22</v>
      </c>
      <c r="AI216" s="88">
        <v>24</v>
      </c>
      <c r="AJ216" s="86">
        <v>41</v>
      </c>
      <c r="AK216" s="17">
        <v>40</v>
      </c>
      <c r="AL216" s="17">
        <v>20</v>
      </c>
      <c r="AM216" s="17">
        <v>23</v>
      </c>
      <c r="AN216" s="17">
        <v>46</v>
      </c>
      <c r="AO216" s="17">
        <v>94</v>
      </c>
      <c r="AP216" s="17">
        <v>10</v>
      </c>
      <c r="AQ216" s="17">
        <v>44</v>
      </c>
      <c r="AR216" s="24">
        <v>8.9600000000000009</v>
      </c>
      <c r="AS216" s="24">
        <v>8.6199999999999992</v>
      </c>
      <c r="AT216" s="24">
        <v>8.3000000000000007</v>
      </c>
      <c r="AU216" s="24">
        <v>1701</v>
      </c>
      <c r="AV216" s="24">
        <v>190</v>
      </c>
      <c r="AW216" s="24">
        <v>8.9499999999999993</v>
      </c>
      <c r="AX216" s="25" t="s">
        <v>77</v>
      </c>
      <c r="AY216" s="26" t="str">
        <f t="shared" si="29"/>
        <v>PASS</v>
      </c>
      <c r="AZ216" s="26" t="str">
        <f t="shared" si="30"/>
        <v>PASS</v>
      </c>
      <c r="BA216" s="27" t="str">
        <f t="shared" si="31"/>
        <v>PASS</v>
      </c>
      <c r="BB216" s="27" t="str">
        <f t="shared" si="32"/>
        <v>PASS</v>
      </c>
      <c r="BC216" s="8" t="str">
        <f t="shared" si="33"/>
        <v>PASS</v>
      </c>
      <c r="BD216" s="8" t="str">
        <f t="shared" si="34"/>
        <v>PASS</v>
      </c>
      <c r="BE216" s="28" t="str">
        <f t="shared" si="35"/>
        <v>YES</v>
      </c>
      <c r="BF216" s="29" t="str">
        <f t="shared" si="36"/>
        <v>DIST</v>
      </c>
      <c r="BG216"/>
    </row>
    <row r="217" spans="1:59">
      <c r="A217" s="17">
        <v>214</v>
      </c>
      <c r="B217" s="17">
        <v>43266</v>
      </c>
      <c r="C217" s="17" t="s">
        <v>614</v>
      </c>
      <c r="D217" s="18" t="s">
        <v>615</v>
      </c>
      <c r="E217" s="17"/>
      <c r="F217" s="19" t="s">
        <v>960</v>
      </c>
      <c r="G217" s="17">
        <v>87</v>
      </c>
      <c r="H217" s="17">
        <v>85</v>
      </c>
      <c r="I217" s="17">
        <v>73</v>
      </c>
      <c r="J217" s="17">
        <v>83</v>
      </c>
      <c r="K217" s="17">
        <v>80</v>
      </c>
      <c r="L217" s="20"/>
      <c r="M217" s="17">
        <v>38</v>
      </c>
      <c r="N217" s="17">
        <v>38</v>
      </c>
      <c r="O217" s="17">
        <v>41</v>
      </c>
      <c r="P217" s="17">
        <v>39</v>
      </c>
      <c r="Q217" s="17">
        <v>43</v>
      </c>
      <c r="R217" s="17">
        <v>9.73</v>
      </c>
      <c r="S217" s="17">
        <v>22</v>
      </c>
      <c r="T217" s="21"/>
      <c r="U217" s="17">
        <f t="shared" si="0"/>
        <v>43266</v>
      </c>
      <c r="V217" s="17" t="str">
        <f t="shared" si="1"/>
        <v>B150058716</v>
      </c>
      <c r="W217" s="22" t="str">
        <f t="shared" si="2"/>
        <v>VADVALE ANKITA VIKASRAO</v>
      </c>
      <c r="X217" s="17">
        <f t="shared" si="3"/>
        <v>0</v>
      </c>
      <c r="Y217" s="90" t="str">
        <f t="shared" si="4"/>
        <v>I2K17102285</v>
      </c>
      <c r="Z217" s="88">
        <v>87</v>
      </c>
      <c r="AA217" s="88">
        <v>85</v>
      </c>
      <c r="AB217" s="88">
        <v>92</v>
      </c>
      <c r="AC217" s="88"/>
      <c r="AD217" s="86">
        <v>96</v>
      </c>
      <c r="AE217" s="85"/>
      <c r="AF217" s="88">
        <v>21</v>
      </c>
      <c r="AG217" s="88">
        <v>21</v>
      </c>
      <c r="AH217" s="88"/>
      <c r="AI217" s="88"/>
      <c r="AJ217" s="86">
        <v>40</v>
      </c>
      <c r="AK217" s="17">
        <v>40</v>
      </c>
      <c r="AL217" s="17">
        <v>21</v>
      </c>
      <c r="AM217" s="17">
        <v>21</v>
      </c>
      <c r="AN217" s="17">
        <v>44</v>
      </c>
      <c r="AO217" s="17">
        <v>95</v>
      </c>
      <c r="AP217" s="17">
        <v>9.86</v>
      </c>
      <c r="AQ217" s="17">
        <v>44</v>
      </c>
      <c r="AR217" s="24">
        <v>8.6199999999999992</v>
      </c>
      <c r="AS217" s="24">
        <v>8.44</v>
      </c>
      <c r="AT217" s="24">
        <v>8.43</v>
      </c>
      <c r="AU217" s="24">
        <v>1675</v>
      </c>
      <c r="AV217" s="24">
        <v>190</v>
      </c>
      <c r="AW217" s="24">
        <v>8.82</v>
      </c>
      <c r="AX217" s="25" t="s">
        <v>77</v>
      </c>
      <c r="AY217" s="26" t="str">
        <f t="shared" si="29"/>
        <v>PASS</v>
      </c>
      <c r="AZ217" s="26" t="str">
        <f t="shared" si="30"/>
        <v>PASS</v>
      </c>
      <c r="BA217" s="27" t="str">
        <f t="shared" si="31"/>
        <v>PASS</v>
      </c>
      <c r="BB217" s="27" t="str">
        <f t="shared" si="32"/>
        <v>PASS</v>
      </c>
      <c r="BC217" s="8" t="str">
        <f t="shared" si="33"/>
        <v>PASS</v>
      </c>
      <c r="BD217" s="8" t="str">
        <f t="shared" si="34"/>
        <v>PASS</v>
      </c>
      <c r="BE217" s="28" t="str">
        <f t="shared" si="35"/>
        <v>YES</v>
      </c>
      <c r="BF217" s="29" t="str">
        <f t="shared" si="36"/>
        <v>DIST</v>
      </c>
      <c r="BG217"/>
    </row>
    <row r="218" spans="1:59">
      <c r="A218" s="17">
        <v>215</v>
      </c>
      <c r="B218" s="17">
        <v>43173</v>
      </c>
      <c r="C218" s="17" t="s">
        <v>616</v>
      </c>
      <c r="D218" s="18" t="s">
        <v>617</v>
      </c>
      <c r="E218" s="17"/>
      <c r="F218" s="19" t="s">
        <v>961</v>
      </c>
      <c r="G218" s="17">
        <v>90</v>
      </c>
      <c r="H218" s="17">
        <v>92</v>
      </c>
      <c r="I218" s="17">
        <v>89</v>
      </c>
      <c r="J218" s="17">
        <v>97</v>
      </c>
      <c r="K218" s="17">
        <v>100</v>
      </c>
      <c r="L218" s="20"/>
      <c r="M218" s="17">
        <v>47</v>
      </c>
      <c r="N218" s="17">
        <v>47</v>
      </c>
      <c r="O218" s="17">
        <v>44</v>
      </c>
      <c r="P218" s="17">
        <v>37</v>
      </c>
      <c r="Q218" s="17">
        <v>48</v>
      </c>
      <c r="R218" s="17">
        <v>9.9499999999999993</v>
      </c>
      <c r="S218" s="17">
        <v>22</v>
      </c>
      <c r="T218" s="21"/>
      <c r="U218" s="17">
        <f t="shared" si="0"/>
        <v>43173</v>
      </c>
      <c r="V218" s="17" t="str">
        <f t="shared" si="1"/>
        <v>B150058717</v>
      </c>
      <c r="W218" s="22" t="str">
        <f t="shared" si="2"/>
        <v>VANKUDRE GAURI DEEPAK</v>
      </c>
      <c r="X218" s="17">
        <f t="shared" si="3"/>
        <v>0</v>
      </c>
      <c r="Y218" s="90" t="str">
        <f t="shared" si="4"/>
        <v>I2K17102368</v>
      </c>
      <c r="Z218" s="88">
        <v>99</v>
      </c>
      <c r="AA218" s="88">
        <v>96</v>
      </c>
      <c r="AB218" s="88">
        <v>100</v>
      </c>
      <c r="AC218" s="88"/>
      <c r="AD218" s="86">
        <v>100</v>
      </c>
      <c r="AE218" s="85"/>
      <c r="AF218" s="88">
        <v>24</v>
      </c>
      <c r="AG218" s="88">
        <v>24</v>
      </c>
      <c r="AH218" s="88"/>
      <c r="AI218" s="88"/>
      <c r="AJ218" s="86">
        <v>42</v>
      </c>
      <c r="AK218" s="17">
        <v>44</v>
      </c>
      <c r="AL218" s="17">
        <v>23</v>
      </c>
      <c r="AM218" s="17">
        <v>24</v>
      </c>
      <c r="AN218" s="17">
        <v>49</v>
      </c>
      <c r="AO218" s="17">
        <v>98</v>
      </c>
      <c r="AP218" s="17">
        <v>9.98</v>
      </c>
      <c r="AQ218" s="17">
        <v>44</v>
      </c>
      <c r="AR218" s="24">
        <v>9.8000000000000007</v>
      </c>
      <c r="AS218" s="24">
        <v>9.34</v>
      </c>
      <c r="AT218" s="24">
        <v>9.52</v>
      </c>
      <c r="AU218" s="24">
        <v>1834</v>
      </c>
      <c r="AV218" s="24">
        <v>190</v>
      </c>
      <c r="AW218" s="24">
        <v>9.65</v>
      </c>
      <c r="AX218" s="25" t="s">
        <v>77</v>
      </c>
      <c r="AY218" s="26" t="str">
        <f t="shared" si="29"/>
        <v>PASS</v>
      </c>
      <c r="AZ218" s="26" t="str">
        <f t="shared" si="30"/>
        <v>PASS</v>
      </c>
      <c r="BA218" s="27" t="str">
        <f t="shared" si="31"/>
        <v>PASS</v>
      </c>
      <c r="BB218" s="27" t="str">
        <f t="shared" si="32"/>
        <v>PASS</v>
      </c>
      <c r="BC218" s="8" t="str">
        <f t="shared" si="33"/>
        <v>PASS</v>
      </c>
      <c r="BD218" s="8" t="str">
        <f t="shared" si="34"/>
        <v>PASS</v>
      </c>
      <c r="BE218" s="28" t="str">
        <f t="shared" si="35"/>
        <v>YES</v>
      </c>
      <c r="BF218" s="29" t="str">
        <f t="shared" si="36"/>
        <v>DIST</v>
      </c>
      <c r="BG218"/>
    </row>
    <row r="219" spans="1:59">
      <c r="A219" s="17">
        <v>216</v>
      </c>
      <c r="B219" s="17">
        <v>43370</v>
      </c>
      <c r="C219" s="17" t="s">
        <v>618</v>
      </c>
      <c r="D219" s="18" t="s">
        <v>619</v>
      </c>
      <c r="E219" s="17"/>
      <c r="F219" s="19" t="s">
        <v>962</v>
      </c>
      <c r="G219" s="17">
        <v>93</v>
      </c>
      <c r="H219" s="17">
        <v>76</v>
      </c>
      <c r="I219" s="17">
        <v>81</v>
      </c>
      <c r="J219" s="17">
        <v>86</v>
      </c>
      <c r="K219" s="17">
        <v>98</v>
      </c>
      <c r="L219" s="20"/>
      <c r="M219" s="17">
        <v>40</v>
      </c>
      <c r="N219" s="17">
        <v>40</v>
      </c>
      <c r="O219" s="17">
        <v>42</v>
      </c>
      <c r="P219" s="17">
        <v>35</v>
      </c>
      <c r="Q219" s="17">
        <v>39</v>
      </c>
      <c r="R219" s="17">
        <v>9.68</v>
      </c>
      <c r="S219" s="17">
        <v>22</v>
      </c>
      <c r="T219" s="21"/>
      <c r="U219" s="17">
        <f t="shared" si="0"/>
        <v>43370</v>
      </c>
      <c r="V219" s="17" t="str">
        <f t="shared" si="1"/>
        <v>B150058718</v>
      </c>
      <c r="W219" s="22" t="str">
        <f t="shared" si="2"/>
        <v>VAVHAL PRACHI SANJAY</v>
      </c>
      <c r="X219" s="17">
        <f t="shared" si="3"/>
        <v>0</v>
      </c>
      <c r="Y219" s="90" t="str">
        <f t="shared" si="4"/>
        <v>I2K18205139</v>
      </c>
      <c r="Z219" s="88">
        <v>82</v>
      </c>
      <c r="AA219" s="88">
        <v>94</v>
      </c>
      <c r="AB219" s="88">
        <v>99</v>
      </c>
      <c r="AC219" s="88"/>
      <c r="AD219" s="86">
        <v>100</v>
      </c>
      <c r="AE219" s="85"/>
      <c r="AF219" s="88">
        <v>22</v>
      </c>
      <c r="AG219" s="88">
        <v>21</v>
      </c>
      <c r="AH219" s="88"/>
      <c r="AI219" s="88"/>
      <c r="AJ219" s="86">
        <v>43</v>
      </c>
      <c r="AK219" s="17">
        <v>45</v>
      </c>
      <c r="AL219" s="17">
        <v>22</v>
      </c>
      <c r="AM219" s="17">
        <v>22</v>
      </c>
      <c r="AN219" s="17">
        <v>46</v>
      </c>
      <c r="AO219" s="17">
        <v>93</v>
      </c>
      <c r="AP219" s="17">
        <v>9.84</v>
      </c>
      <c r="AQ219" s="17">
        <v>44</v>
      </c>
      <c r="AR219" s="24"/>
      <c r="AS219" s="24">
        <v>8.36</v>
      </c>
      <c r="AT219" s="24">
        <v>8.7799999999999994</v>
      </c>
      <c r="AU219" s="24">
        <v>1255</v>
      </c>
      <c r="AV219" s="24">
        <v>140</v>
      </c>
      <c r="AW219" s="24">
        <v>8.9600000000000009</v>
      </c>
      <c r="AX219" s="25" t="s">
        <v>77</v>
      </c>
      <c r="AY219" s="26" t="str">
        <f t="shared" si="29"/>
        <v>PASS</v>
      </c>
      <c r="AZ219" s="26" t="str">
        <f t="shared" si="30"/>
        <v>PASS</v>
      </c>
      <c r="BA219" s="27" t="str">
        <f t="shared" si="31"/>
        <v>PASS</v>
      </c>
      <c r="BB219" s="27" t="str">
        <f t="shared" si="32"/>
        <v>PASS</v>
      </c>
      <c r="BC219" s="8" t="str">
        <f t="shared" si="33"/>
        <v>PASS</v>
      </c>
      <c r="BD219" s="8" t="str">
        <f t="shared" si="34"/>
        <v>PASS</v>
      </c>
      <c r="BE219" s="28" t="str">
        <f t="shared" si="35"/>
        <v>YES</v>
      </c>
      <c r="BF219" s="29" t="str">
        <f t="shared" si="36"/>
        <v>DIST</v>
      </c>
      <c r="BG219"/>
    </row>
    <row r="220" spans="1:59">
      <c r="A220" s="17">
        <v>217</v>
      </c>
      <c r="B220" s="17">
        <v>43371</v>
      </c>
      <c r="C220" s="17" t="s">
        <v>620</v>
      </c>
      <c r="D220" s="18" t="s">
        <v>621</v>
      </c>
      <c r="E220" s="17"/>
      <c r="F220" s="19" t="s">
        <v>963</v>
      </c>
      <c r="G220" s="17">
        <v>96</v>
      </c>
      <c r="H220" s="17">
        <v>96</v>
      </c>
      <c r="I220" s="17">
        <v>88</v>
      </c>
      <c r="J220" s="17">
        <v>99</v>
      </c>
      <c r="K220" s="17">
        <v>100</v>
      </c>
      <c r="L220" s="20"/>
      <c r="M220" s="17">
        <v>42</v>
      </c>
      <c r="N220" s="17">
        <v>40</v>
      </c>
      <c r="O220" s="17">
        <v>43</v>
      </c>
      <c r="P220" s="17">
        <v>36</v>
      </c>
      <c r="Q220" s="17">
        <v>48</v>
      </c>
      <c r="R220" s="17">
        <v>9.9499999999999993</v>
      </c>
      <c r="S220" s="17">
        <v>22</v>
      </c>
      <c r="T220" s="21"/>
      <c r="U220" s="17">
        <f t="shared" si="0"/>
        <v>43371</v>
      </c>
      <c r="V220" s="17" t="str">
        <f t="shared" si="1"/>
        <v>B150058719</v>
      </c>
      <c r="W220" s="22" t="str">
        <f t="shared" si="2"/>
        <v>VISAVE MANISH DNYANESHWAR</v>
      </c>
      <c r="X220" s="17">
        <f t="shared" si="3"/>
        <v>0</v>
      </c>
      <c r="Y220" s="90" t="str">
        <f t="shared" si="4"/>
        <v>I2K18205147</v>
      </c>
      <c r="Z220" s="88">
        <v>91</v>
      </c>
      <c r="AA220" s="88">
        <v>96</v>
      </c>
      <c r="AB220" s="88">
        <v>100</v>
      </c>
      <c r="AC220" s="88"/>
      <c r="AD220" s="86">
        <v>100</v>
      </c>
      <c r="AE220" s="85"/>
      <c r="AF220" s="88">
        <v>21</v>
      </c>
      <c r="AG220" s="88">
        <v>21</v>
      </c>
      <c r="AH220" s="88"/>
      <c r="AI220" s="88"/>
      <c r="AJ220" s="86">
        <v>44</v>
      </c>
      <c r="AK220" s="17">
        <v>47</v>
      </c>
      <c r="AL220" s="17">
        <v>22</v>
      </c>
      <c r="AM220" s="17">
        <v>22</v>
      </c>
      <c r="AN220" s="17">
        <v>48</v>
      </c>
      <c r="AO220" s="17">
        <v>97</v>
      </c>
      <c r="AP220" s="17">
        <v>9.98</v>
      </c>
      <c r="AQ220" s="17">
        <v>44</v>
      </c>
      <c r="AR220" s="24"/>
      <c r="AS220" s="24">
        <v>8.92</v>
      </c>
      <c r="AT220" s="24">
        <v>9.07</v>
      </c>
      <c r="AU220" s="24">
        <v>1302</v>
      </c>
      <c r="AV220" s="24">
        <v>140</v>
      </c>
      <c r="AW220" s="24">
        <v>9.3000000000000007</v>
      </c>
      <c r="AX220" s="25" t="s">
        <v>77</v>
      </c>
      <c r="AY220" s="26" t="str">
        <f t="shared" si="29"/>
        <v>PASS</v>
      </c>
      <c r="AZ220" s="26" t="str">
        <f t="shared" si="30"/>
        <v>PASS</v>
      </c>
      <c r="BA220" s="27" t="str">
        <f t="shared" si="31"/>
        <v>PASS</v>
      </c>
      <c r="BB220" s="27" t="str">
        <f t="shared" si="32"/>
        <v>PASS</v>
      </c>
      <c r="BC220" s="8" t="str">
        <f t="shared" si="33"/>
        <v>PASS</v>
      </c>
      <c r="BD220" s="8" t="str">
        <f t="shared" si="34"/>
        <v>PASS</v>
      </c>
      <c r="BE220" s="28" t="str">
        <f t="shared" si="35"/>
        <v>YES</v>
      </c>
      <c r="BF220" s="29" t="str">
        <f t="shared" si="36"/>
        <v>DIST</v>
      </c>
      <c r="BG220"/>
    </row>
    <row r="221" spans="1:59">
      <c r="A221" s="17">
        <v>218</v>
      </c>
      <c r="B221" s="17">
        <v>43175</v>
      </c>
      <c r="C221" s="17" t="s">
        <v>622</v>
      </c>
      <c r="D221" s="18" t="s">
        <v>623</v>
      </c>
      <c r="E221" s="17"/>
      <c r="F221" s="19" t="s">
        <v>964</v>
      </c>
      <c r="G221" s="17">
        <v>94</v>
      </c>
      <c r="H221" s="17">
        <v>90</v>
      </c>
      <c r="I221" s="17">
        <v>87</v>
      </c>
      <c r="J221" s="17">
        <v>97</v>
      </c>
      <c r="K221" s="17">
        <v>94</v>
      </c>
      <c r="L221" s="20"/>
      <c r="M221" s="17">
        <v>46</v>
      </c>
      <c r="N221" s="17">
        <v>46</v>
      </c>
      <c r="O221" s="17">
        <v>44</v>
      </c>
      <c r="P221" s="17">
        <v>42</v>
      </c>
      <c r="Q221" s="17">
        <v>45</v>
      </c>
      <c r="R221" s="17">
        <v>10</v>
      </c>
      <c r="S221" s="17">
        <v>22</v>
      </c>
      <c r="T221" s="21"/>
      <c r="U221" s="17">
        <f t="shared" si="0"/>
        <v>43175</v>
      </c>
      <c r="V221" s="17" t="str">
        <f t="shared" si="1"/>
        <v>B150058720</v>
      </c>
      <c r="W221" s="22" t="str">
        <f t="shared" si="2"/>
        <v>VISHAP KANWAR MALIK</v>
      </c>
      <c r="X221" s="17">
        <f t="shared" si="3"/>
        <v>0</v>
      </c>
      <c r="Y221" s="90" t="str">
        <f t="shared" si="4"/>
        <v>I2K17102358</v>
      </c>
      <c r="Z221" s="88">
        <v>97</v>
      </c>
      <c r="AA221" s="88">
        <v>96</v>
      </c>
      <c r="AB221" s="89"/>
      <c r="AC221" s="88">
        <v>94</v>
      </c>
      <c r="AD221" s="86">
        <v>100</v>
      </c>
      <c r="AE221" s="85"/>
      <c r="AF221" s="89"/>
      <c r="AG221" s="89"/>
      <c r="AH221" s="88">
        <v>23</v>
      </c>
      <c r="AI221" s="88">
        <v>23</v>
      </c>
      <c r="AJ221" s="86">
        <v>43</v>
      </c>
      <c r="AK221" s="17">
        <v>41</v>
      </c>
      <c r="AL221" s="17">
        <v>22</v>
      </c>
      <c r="AM221" s="17">
        <v>22</v>
      </c>
      <c r="AN221" s="17">
        <v>45</v>
      </c>
      <c r="AO221" s="17">
        <v>95</v>
      </c>
      <c r="AP221" s="17">
        <v>10</v>
      </c>
      <c r="AQ221" s="17">
        <v>44</v>
      </c>
      <c r="AR221" s="24">
        <v>9.32</v>
      </c>
      <c r="AS221" s="24">
        <v>8.5</v>
      </c>
      <c r="AT221" s="24">
        <v>8.43</v>
      </c>
      <c r="AU221" s="24">
        <v>1719</v>
      </c>
      <c r="AV221" s="24">
        <v>190</v>
      </c>
      <c r="AW221" s="24">
        <v>9.0500000000000007</v>
      </c>
      <c r="AX221" s="25" t="s">
        <v>77</v>
      </c>
      <c r="AY221" s="26" t="str">
        <f t="shared" si="29"/>
        <v>PASS</v>
      </c>
      <c r="AZ221" s="26" t="str">
        <f t="shared" si="30"/>
        <v>PASS</v>
      </c>
      <c r="BA221" s="27" t="str">
        <f t="shared" si="31"/>
        <v>PASS</v>
      </c>
      <c r="BB221" s="27" t="str">
        <f t="shared" si="32"/>
        <v>PASS</v>
      </c>
      <c r="BC221" s="8" t="str">
        <f t="shared" si="33"/>
        <v>PASS</v>
      </c>
      <c r="BD221" s="8" t="str">
        <f t="shared" si="34"/>
        <v>PASS</v>
      </c>
      <c r="BE221" s="28" t="str">
        <f t="shared" si="35"/>
        <v>YES</v>
      </c>
      <c r="BF221" s="29" t="str">
        <f t="shared" si="36"/>
        <v>DIST</v>
      </c>
      <c r="BG221"/>
    </row>
    <row r="222" spans="1:59">
      <c r="A222" s="17">
        <v>219</v>
      </c>
      <c r="B222" s="17">
        <v>43269</v>
      </c>
      <c r="C222" s="17" t="s">
        <v>624</v>
      </c>
      <c r="D222" s="18" t="s">
        <v>625</v>
      </c>
      <c r="E222" s="17"/>
      <c r="F222" s="19" t="s">
        <v>965</v>
      </c>
      <c r="G222" s="17">
        <v>100</v>
      </c>
      <c r="H222" s="17">
        <v>100</v>
      </c>
      <c r="I222" s="17">
        <v>89</v>
      </c>
      <c r="J222" s="17">
        <v>99</v>
      </c>
      <c r="K222" s="17">
        <v>100</v>
      </c>
      <c r="L222" s="20"/>
      <c r="M222" s="17">
        <v>46</v>
      </c>
      <c r="N222" s="17">
        <v>45</v>
      </c>
      <c r="O222" s="17">
        <v>38</v>
      </c>
      <c r="P222" s="17">
        <v>38</v>
      </c>
      <c r="Q222" s="17">
        <v>47</v>
      </c>
      <c r="R222" s="17">
        <v>9.91</v>
      </c>
      <c r="S222" s="17">
        <v>22</v>
      </c>
      <c r="T222" s="21"/>
      <c r="U222" s="17">
        <f t="shared" si="0"/>
        <v>43269</v>
      </c>
      <c r="V222" s="17" t="str">
        <f t="shared" si="1"/>
        <v>B150058721</v>
      </c>
      <c r="W222" s="22" t="str">
        <f t="shared" si="2"/>
        <v>WALKE DISHA SANJAY</v>
      </c>
      <c r="X222" s="17">
        <f t="shared" si="3"/>
        <v>0</v>
      </c>
      <c r="Y222" s="90" t="str">
        <f t="shared" si="4"/>
        <v>I2K17102184</v>
      </c>
      <c r="Z222" s="88">
        <v>100</v>
      </c>
      <c r="AA222" s="88">
        <v>100</v>
      </c>
      <c r="AB222" s="88">
        <v>100</v>
      </c>
      <c r="AC222" s="88"/>
      <c r="AD222" s="86">
        <v>100</v>
      </c>
      <c r="AE222" s="85"/>
      <c r="AF222" s="88">
        <v>22</v>
      </c>
      <c r="AG222" s="88">
        <v>21</v>
      </c>
      <c r="AH222" s="88"/>
      <c r="AI222" s="88"/>
      <c r="AJ222" s="86">
        <v>43</v>
      </c>
      <c r="AK222" s="17">
        <v>44</v>
      </c>
      <c r="AL222" s="17">
        <v>21</v>
      </c>
      <c r="AM222" s="17">
        <v>22</v>
      </c>
      <c r="AN222" s="17">
        <v>45</v>
      </c>
      <c r="AO222" s="17">
        <v>94</v>
      </c>
      <c r="AP222" s="17">
        <v>9.9499999999999993</v>
      </c>
      <c r="AQ222" s="17">
        <v>44</v>
      </c>
      <c r="AR222" s="24">
        <v>8.8000000000000007</v>
      </c>
      <c r="AS222" s="24">
        <v>7.74</v>
      </c>
      <c r="AT222" s="24">
        <v>9.0399999999999991</v>
      </c>
      <c r="AU222" s="24">
        <v>1681</v>
      </c>
      <c r="AV222" s="24">
        <v>190</v>
      </c>
      <c r="AW222" s="24">
        <v>8.85</v>
      </c>
      <c r="AX222" s="25" t="s">
        <v>77</v>
      </c>
      <c r="AY222" s="26" t="str">
        <f t="shared" si="29"/>
        <v>PASS</v>
      </c>
      <c r="AZ222" s="26" t="str">
        <f t="shared" si="30"/>
        <v>PASS</v>
      </c>
      <c r="BA222" s="27" t="str">
        <f t="shared" si="31"/>
        <v>PASS</v>
      </c>
      <c r="BB222" s="27" t="str">
        <f t="shared" si="32"/>
        <v>PASS</v>
      </c>
      <c r="BC222" s="8" t="str">
        <f t="shared" si="33"/>
        <v>PASS</v>
      </c>
      <c r="BD222" s="8" t="str">
        <f t="shared" si="34"/>
        <v>PASS</v>
      </c>
      <c r="BE222" s="28" t="str">
        <f t="shared" si="35"/>
        <v>YES</v>
      </c>
      <c r="BF222" s="29" t="str">
        <f t="shared" si="36"/>
        <v>DIST</v>
      </c>
      <c r="BG222"/>
    </row>
    <row r="223" spans="1:59">
      <c r="A223" s="17">
        <v>220</v>
      </c>
      <c r="B223" s="17">
        <v>43372</v>
      </c>
      <c r="C223" s="17" t="s">
        <v>626</v>
      </c>
      <c r="D223" s="18" t="s">
        <v>627</v>
      </c>
      <c r="E223" s="17"/>
      <c r="F223" s="19" t="s">
        <v>966</v>
      </c>
      <c r="G223" s="17">
        <v>89</v>
      </c>
      <c r="H223" s="17">
        <v>71</v>
      </c>
      <c r="I223" s="17">
        <v>78</v>
      </c>
      <c r="J223" s="17">
        <v>93</v>
      </c>
      <c r="K223" s="17">
        <v>99</v>
      </c>
      <c r="L223" s="20"/>
      <c r="M223" s="17">
        <v>45</v>
      </c>
      <c r="N223" s="17">
        <v>45</v>
      </c>
      <c r="O223" s="17">
        <v>35</v>
      </c>
      <c r="P223" s="17">
        <v>34</v>
      </c>
      <c r="Q223" s="17">
        <v>43</v>
      </c>
      <c r="R223" s="17">
        <v>9.5500000000000007</v>
      </c>
      <c r="S223" s="17">
        <v>22</v>
      </c>
      <c r="T223" s="21"/>
      <c r="U223" s="17">
        <f t="shared" si="0"/>
        <v>43372</v>
      </c>
      <c r="V223" s="17" t="str">
        <f t="shared" si="1"/>
        <v>B150058722</v>
      </c>
      <c r="W223" s="22" t="str">
        <f t="shared" si="2"/>
        <v>YADAV NIKITA MOHAN</v>
      </c>
      <c r="X223" s="17">
        <f t="shared" si="3"/>
        <v>0</v>
      </c>
      <c r="Y223" s="90" t="str">
        <f t="shared" si="4"/>
        <v>I2K18205149</v>
      </c>
      <c r="Z223" s="88">
        <v>75</v>
      </c>
      <c r="AA223" s="88">
        <v>92</v>
      </c>
      <c r="AB223" s="88">
        <v>100</v>
      </c>
      <c r="AC223" s="88"/>
      <c r="AD223" s="86">
        <v>98</v>
      </c>
      <c r="AE223" s="85"/>
      <c r="AF223" s="88">
        <v>21</v>
      </c>
      <c r="AG223" s="88">
        <v>21</v>
      </c>
      <c r="AH223" s="89"/>
      <c r="AI223" s="89"/>
      <c r="AJ223" s="86">
        <v>41</v>
      </c>
      <c r="AK223" s="17">
        <v>42</v>
      </c>
      <c r="AL223" s="17">
        <v>23</v>
      </c>
      <c r="AM223" s="17">
        <v>22</v>
      </c>
      <c r="AN223" s="17">
        <v>44</v>
      </c>
      <c r="AO223" s="17">
        <v>95</v>
      </c>
      <c r="AP223" s="17">
        <v>9.6999999999999993</v>
      </c>
      <c r="AQ223" s="17">
        <v>44</v>
      </c>
      <c r="AR223" s="24"/>
      <c r="AS223" s="24">
        <v>7.7</v>
      </c>
      <c r="AT223" s="24">
        <v>8.6999999999999993</v>
      </c>
      <c r="AU223" s="24">
        <v>1212</v>
      </c>
      <c r="AV223" s="24">
        <v>140</v>
      </c>
      <c r="AW223" s="24">
        <v>8.66</v>
      </c>
      <c r="AX223" s="25" t="s">
        <v>77</v>
      </c>
      <c r="AY223" s="26" t="str">
        <f t="shared" si="29"/>
        <v>PASS</v>
      </c>
      <c r="AZ223" s="26" t="str">
        <f t="shared" si="30"/>
        <v>PASS</v>
      </c>
      <c r="BA223" s="27" t="str">
        <f t="shared" si="31"/>
        <v>PASS</v>
      </c>
      <c r="BB223" s="27" t="str">
        <f t="shared" si="32"/>
        <v>PASS</v>
      </c>
      <c r="BC223" s="8" t="str">
        <f t="shared" si="33"/>
        <v>PASS</v>
      </c>
      <c r="BD223" s="8" t="str">
        <f t="shared" si="34"/>
        <v>PASS</v>
      </c>
      <c r="BE223" s="28" t="str">
        <f t="shared" si="35"/>
        <v>YES</v>
      </c>
      <c r="BF223" s="29" t="str">
        <f t="shared" si="36"/>
        <v>DIST</v>
      </c>
      <c r="BG223"/>
    </row>
    <row r="224" spans="1:59">
      <c r="A224" s="17">
        <v>221</v>
      </c>
      <c r="B224" s="17">
        <v>43270</v>
      </c>
      <c r="C224" s="17" t="s">
        <v>628</v>
      </c>
      <c r="D224" s="18" t="s">
        <v>629</v>
      </c>
      <c r="E224" s="17"/>
      <c r="F224" s="19" t="s">
        <v>967</v>
      </c>
      <c r="G224" s="17">
        <v>70</v>
      </c>
      <c r="H224" s="17">
        <v>89</v>
      </c>
      <c r="I224" s="17">
        <v>86</v>
      </c>
      <c r="J224" s="17">
        <v>95</v>
      </c>
      <c r="K224" s="17">
        <v>100</v>
      </c>
      <c r="L224" s="20"/>
      <c r="M224" s="17">
        <v>45</v>
      </c>
      <c r="N224" s="17">
        <v>45</v>
      </c>
      <c r="O224" s="17">
        <v>42</v>
      </c>
      <c r="P224" s="17">
        <v>40</v>
      </c>
      <c r="Q224" s="17">
        <v>38</v>
      </c>
      <c r="R224" s="17">
        <v>9.91</v>
      </c>
      <c r="S224" s="17">
        <v>22</v>
      </c>
      <c r="T224" s="21"/>
      <c r="U224" s="17">
        <f t="shared" si="0"/>
        <v>43270</v>
      </c>
      <c r="V224" s="17" t="str">
        <f t="shared" si="1"/>
        <v>B150058723</v>
      </c>
      <c r="W224" s="22" t="str">
        <f t="shared" si="2"/>
        <v>YADWADE RUSHIKESH SHRISHAIL</v>
      </c>
      <c r="X224" s="17">
        <f t="shared" si="3"/>
        <v>0</v>
      </c>
      <c r="Y224" s="90" t="str">
        <f t="shared" si="4"/>
        <v>I2K17102295</v>
      </c>
      <c r="Z224" s="88">
        <v>100</v>
      </c>
      <c r="AA224" s="88">
        <v>100</v>
      </c>
      <c r="AB224" s="88">
        <v>100</v>
      </c>
      <c r="AC224" s="88"/>
      <c r="AD224" s="86">
        <v>100</v>
      </c>
      <c r="AE224" s="85"/>
      <c r="AF224" s="88">
        <v>21</v>
      </c>
      <c r="AG224" s="88">
        <v>21</v>
      </c>
      <c r="AH224" s="88"/>
      <c r="AI224" s="88"/>
      <c r="AJ224" s="86">
        <v>45</v>
      </c>
      <c r="AK224" s="17">
        <v>45</v>
      </c>
      <c r="AL224" s="17">
        <v>22</v>
      </c>
      <c r="AM224" s="17">
        <v>22</v>
      </c>
      <c r="AN224" s="17">
        <v>45</v>
      </c>
      <c r="AO224" s="17">
        <v>95</v>
      </c>
      <c r="AP224" s="17">
        <v>9.9499999999999993</v>
      </c>
      <c r="AQ224" s="17">
        <v>44</v>
      </c>
      <c r="AR224" s="24">
        <v>8.74</v>
      </c>
      <c r="AS224" s="24">
        <v>8.6999999999999993</v>
      </c>
      <c r="AT224" s="24">
        <v>9.09</v>
      </c>
      <c r="AU224" s="24">
        <v>1728</v>
      </c>
      <c r="AV224" s="24">
        <v>190</v>
      </c>
      <c r="AW224" s="24">
        <v>9.09</v>
      </c>
      <c r="AX224" s="25" t="s">
        <v>77</v>
      </c>
      <c r="AY224" s="26" t="str">
        <f t="shared" si="29"/>
        <v>PASS</v>
      </c>
      <c r="AZ224" s="26" t="str">
        <f t="shared" si="30"/>
        <v>PASS</v>
      </c>
      <c r="BA224" s="27" t="str">
        <f t="shared" si="31"/>
        <v>PASS</v>
      </c>
      <c r="BB224" s="27" t="str">
        <f t="shared" si="32"/>
        <v>PASS</v>
      </c>
      <c r="BC224" s="8" t="str">
        <f t="shared" si="33"/>
        <v>PASS</v>
      </c>
      <c r="BD224" s="8" t="str">
        <f t="shared" si="34"/>
        <v>PASS</v>
      </c>
      <c r="BE224" s="28" t="str">
        <f t="shared" si="35"/>
        <v>YES</v>
      </c>
      <c r="BF224" s="29" t="str">
        <f t="shared" si="36"/>
        <v>DIST</v>
      </c>
      <c r="BG224"/>
    </row>
    <row r="225" spans="1:59">
      <c r="A225" s="17">
        <v>222</v>
      </c>
      <c r="B225" s="17">
        <v>43176</v>
      </c>
      <c r="C225" s="17" t="s">
        <v>630</v>
      </c>
      <c r="D225" s="18" t="s">
        <v>631</v>
      </c>
      <c r="E225" s="17"/>
      <c r="F225" s="19" t="s">
        <v>968</v>
      </c>
      <c r="G225" s="17">
        <v>100</v>
      </c>
      <c r="H225" s="17">
        <v>100</v>
      </c>
      <c r="I225" s="17">
        <v>96</v>
      </c>
      <c r="J225" s="17">
        <v>100</v>
      </c>
      <c r="K225" s="17">
        <v>100</v>
      </c>
      <c r="L225" s="20"/>
      <c r="M225" s="17">
        <v>47</v>
      </c>
      <c r="N225" s="17">
        <v>47</v>
      </c>
      <c r="O225" s="17">
        <v>47</v>
      </c>
      <c r="P225" s="17">
        <v>46</v>
      </c>
      <c r="Q225" s="17">
        <v>46</v>
      </c>
      <c r="R225" s="17">
        <v>10</v>
      </c>
      <c r="S225" s="17">
        <v>22</v>
      </c>
      <c r="T225" s="21"/>
      <c r="U225" s="17">
        <f t="shared" si="0"/>
        <v>43176</v>
      </c>
      <c r="V225" s="17" t="str">
        <f t="shared" si="1"/>
        <v>B150058724</v>
      </c>
      <c r="W225" s="22" t="str">
        <f t="shared" si="2"/>
        <v>YEWALEKAR SHUBHAM VIDYADHAR</v>
      </c>
      <c r="X225" s="17">
        <f t="shared" si="3"/>
        <v>0</v>
      </c>
      <c r="Y225" s="90" t="str">
        <f t="shared" si="4"/>
        <v>E2K17102964</v>
      </c>
      <c r="Z225" s="88">
        <v>100</v>
      </c>
      <c r="AA225" s="88">
        <v>99</v>
      </c>
      <c r="AB225" s="88">
        <v>100</v>
      </c>
      <c r="AC225" s="88"/>
      <c r="AD225" s="86">
        <v>100</v>
      </c>
      <c r="AE225" s="85"/>
      <c r="AF225" s="88">
        <v>24</v>
      </c>
      <c r="AG225" s="88">
        <v>24</v>
      </c>
      <c r="AH225" s="88"/>
      <c r="AI225" s="88"/>
      <c r="AJ225" s="86">
        <v>47</v>
      </c>
      <c r="AK225" s="17">
        <v>46</v>
      </c>
      <c r="AL225" s="17">
        <v>24</v>
      </c>
      <c r="AM225" s="17">
        <v>24</v>
      </c>
      <c r="AN225" s="17">
        <v>48</v>
      </c>
      <c r="AO225" s="17">
        <v>95</v>
      </c>
      <c r="AP225" s="17">
        <v>10</v>
      </c>
      <c r="AQ225" s="17">
        <v>44</v>
      </c>
      <c r="AR225" s="24">
        <v>9.8800000000000008</v>
      </c>
      <c r="AS225" s="24">
        <v>9.76</v>
      </c>
      <c r="AT225" s="24">
        <v>9.57</v>
      </c>
      <c r="AU225" s="24">
        <v>1862</v>
      </c>
      <c r="AV225" s="24">
        <v>190</v>
      </c>
      <c r="AW225" s="24">
        <v>9.8000000000000007</v>
      </c>
      <c r="AX225" s="25" t="s">
        <v>77</v>
      </c>
      <c r="AY225" s="26" t="str">
        <f t="shared" si="29"/>
        <v>PASS</v>
      </c>
      <c r="AZ225" s="26" t="str">
        <f t="shared" si="30"/>
        <v>PASS</v>
      </c>
      <c r="BA225" s="27" t="str">
        <f t="shared" si="31"/>
        <v>PASS</v>
      </c>
      <c r="BB225" s="27" t="str">
        <f t="shared" si="32"/>
        <v>PASS</v>
      </c>
      <c r="BC225" s="8" t="str">
        <f t="shared" si="33"/>
        <v>PASS</v>
      </c>
      <c r="BD225" s="8" t="str">
        <f t="shared" si="34"/>
        <v>PASS</v>
      </c>
      <c r="BE225" s="28" t="str">
        <f t="shared" si="35"/>
        <v>YES</v>
      </c>
      <c r="BF225" s="29" t="str">
        <f t="shared" si="36"/>
        <v>DIST</v>
      </c>
      <c r="BG225"/>
    </row>
    <row r="226" spans="1:59">
      <c r="A226" s="17">
        <v>223</v>
      </c>
      <c r="B226" s="17">
        <v>43177</v>
      </c>
      <c r="C226" s="17" t="s">
        <v>632</v>
      </c>
      <c r="D226" s="18" t="s">
        <v>633</v>
      </c>
      <c r="E226" s="17"/>
      <c r="F226" s="19" t="s">
        <v>969</v>
      </c>
      <c r="G226" s="17">
        <v>100</v>
      </c>
      <c r="H226" s="17">
        <v>97</v>
      </c>
      <c r="I226" s="17">
        <v>90</v>
      </c>
      <c r="J226" s="17">
        <v>97</v>
      </c>
      <c r="K226" s="17">
        <v>93</v>
      </c>
      <c r="L226" s="20"/>
      <c r="M226" s="17">
        <v>44</v>
      </c>
      <c r="N226" s="17">
        <v>43</v>
      </c>
      <c r="O226" s="17">
        <v>42</v>
      </c>
      <c r="P226" s="17">
        <v>42</v>
      </c>
      <c r="Q226" s="17">
        <v>46</v>
      </c>
      <c r="R226" s="17">
        <v>10</v>
      </c>
      <c r="S226" s="17">
        <v>22</v>
      </c>
      <c r="T226" s="21"/>
      <c r="U226" s="17">
        <f t="shared" si="0"/>
        <v>43177</v>
      </c>
      <c r="V226" s="17" t="str">
        <f t="shared" si="1"/>
        <v>B150058725</v>
      </c>
      <c r="W226" s="22" t="str">
        <f t="shared" si="2"/>
        <v>ZANWAR SAURABH VINOD</v>
      </c>
      <c r="X226" s="17">
        <f t="shared" si="3"/>
        <v>0</v>
      </c>
      <c r="Y226" s="90" t="str">
        <f t="shared" si="4"/>
        <v>I2K17102391</v>
      </c>
      <c r="Z226" s="88">
        <v>90</v>
      </c>
      <c r="AA226" s="88">
        <v>94</v>
      </c>
      <c r="AB226" s="89"/>
      <c r="AC226" s="88">
        <v>91</v>
      </c>
      <c r="AD226" s="86">
        <v>100</v>
      </c>
      <c r="AE226" s="85"/>
      <c r="AF226" s="89"/>
      <c r="AG226" s="89"/>
      <c r="AH226" s="88">
        <v>21</v>
      </c>
      <c r="AI226" s="88">
        <v>24</v>
      </c>
      <c r="AJ226" s="86">
        <v>40</v>
      </c>
      <c r="AK226" s="17">
        <v>41</v>
      </c>
      <c r="AL226" s="17">
        <v>20</v>
      </c>
      <c r="AM226" s="17">
        <v>22</v>
      </c>
      <c r="AN226" s="17">
        <v>46</v>
      </c>
      <c r="AO226" s="17">
        <v>95</v>
      </c>
      <c r="AP226" s="17">
        <v>10</v>
      </c>
      <c r="AQ226" s="17">
        <v>44</v>
      </c>
      <c r="AR226" s="24">
        <v>9.1199999999999992</v>
      </c>
      <c r="AS226" s="24">
        <v>8.76</v>
      </c>
      <c r="AT226" s="24">
        <v>9.17</v>
      </c>
      <c r="AU226" s="24">
        <v>1756</v>
      </c>
      <c r="AV226" s="24">
        <v>190</v>
      </c>
      <c r="AW226" s="24">
        <v>9.24</v>
      </c>
      <c r="AX226" s="25" t="s">
        <v>77</v>
      </c>
      <c r="AY226" s="26" t="str">
        <f t="shared" si="29"/>
        <v>PASS</v>
      </c>
      <c r="AZ226" s="26" t="str">
        <f t="shared" si="30"/>
        <v>PASS</v>
      </c>
      <c r="BA226" s="27" t="str">
        <f t="shared" si="31"/>
        <v>PASS</v>
      </c>
      <c r="BB226" s="27" t="str">
        <f t="shared" si="32"/>
        <v>PASS</v>
      </c>
      <c r="BC226" s="8" t="str">
        <f t="shared" si="33"/>
        <v>PASS</v>
      </c>
      <c r="BD226" s="8" t="str">
        <f t="shared" si="34"/>
        <v>PASS</v>
      </c>
      <c r="BE226" s="28" t="str">
        <f t="shared" si="35"/>
        <v>YES</v>
      </c>
      <c r="BF226" s="29" t="str">
        <f t="shared" si="36"/>
        <v>DIST</v>
      </c>
      <c r="BG226"/>
    </row>
    <row r="227" spans="1:59">
      <c r="A227" s="17">
        <v>224</v>
      </c>
      <c r="B227" s="17">
        <v>43271</v>
      </c>
      <c r="C227" s="17" t="s">
        <v>634</v>
      </c>
      <c r="D227" s="18" t="s">
        <v>635</v>
      </c>
      <c r="E227" s="17"/>
      <c r="F227" s="19" t="s">
        <v>970</v>
      </c>
      <c r="G227" s="17">
        <v>100</v>
      </c>
      <c r="H227" s="17">
        <v>93</v>
      </c>
      <c r="I227" s="17">
        <v>75</v>
      </c>
      <c r="J227" s="17">
        <v>94</v>
      </c>
      <c r="K227" s="17">
        <v>98</v>
      </c>
      <c r="L227" s="20"/>
      <c r="M227" s="17">
        <v>42</v>
      </c>
      <c r="N227" s="17">
        <v>41</v>
      </c>
      <c r="O227" s="17">
        <v>38</v>
      </c>
      <c r="P227" s="17">
        <v>35</v>
      </c>
      <c r="Q227" s="17">
        <v>41</v>
      </c>
      <c r="R227" s="17">
        <v>9.77</v>
      </c>
      <c r="S227" s="17">
        <v>22</v>
      </c>
      <c r="T227" s="21"/>
      <c r="U227" s="17">
        <v>43271</v>
      </c>
      <c r="V227" s="17" t="s">
        <v>634</v>
      </c>
      <c r="W227" s="22" t="s">
        <v>635</v>
      </c>
      <c r="X227" s="17">
        <v>0</v>
      </c>
      <c r="Y227" s="90" t="s">
        <v>970</v>
      </c>
      <c r="Z227" s="88">
        <v>87</v>
      </c>
      <c r="AA227" s="88">
        <v>79</v>
      </c>
      <c r="AB227" s="89">
        <v>93</v>
      </c>
      <c r="AC227" s="88"/>
      <c r="AD227" s="86">
        <v>100</v>
      </c>
      <c r="AE227" s="85"/>
      <c r="AF227" s="89">
        <v>23</v>
      </c>
      <c r="AG227" s="89">
        <v>23</v>
      </c>
      <c r="AH227" s="88"/>
      <c r="AI227" s="88"/>
      <c r="AJ227" s="86">
        <v>42</v>
      </c>
      <c r="AK227" s="17">
        <v>42</v>
      </c>
      <c r="AL227" s="17">
        <v>20</v>
      </c>
      <c r="AM227" s="17">
        <v>21</v>
      </c>
      <c r="AN227" s="17">
        <v>40</v>
      </c>
      <c r="AO227" s="17">
        <v>88</v>
      </c>
      <c r="AP227" s="17">
        <v>9.82</v>
      </c>
      <c r="AQ227" s="17">
        <v>44</v>
      </c>
      <c r="AR227" s="24">
        <v>9.3800000000000008</v>
      </c>
      <c r="AS227" s="24">
        <v>8.68</v>
      </c>
      <c r="AT227" s="24">
        <v>8.91</v>
      </c>
      <c r="AU227" s="24">
        <v>1745</v>
      </c>
      <c r="AV227" s="24">
        <v>190</v>
      </c>
      <c r="AW227" s="24">
        <v>9.18</v>
      </c>
      <c r="AX227" s="25" t="s">
        <v>77</v>
      </c>
      <c r="AY227" s="26" t="s">
        <v>972</v>
      </c>
      <c r="AZ227" s="26" t="s">
        <v>972</v>
      </c>
      <c r="BA227" s="27" t="s">
        <v>972</v>
      </c>
      <c r="BB227" s="27" t="s">
        <v>972</v>
      </c>
      <c r="BC227" s="8" t="s">
        <v>972</v>
      </c>
      <c r="BD227" s="8" t="s">
        <v>972</v>
      </c>
      <c r="BE227" s="28" t="s">
        <v>973</v>
      </c>
      <c r="BF227" s="29" t="s">
        <v>974</v>
      </c>
      <c r="BG227"/>
    </row>
    <row r="228" spans="1:59">
      <c r="A228" s="17">
        <v>225</v>
      </c>
      <c r="B228" s="112">
        <v>43306</v>
      </c>
      <c r="C228" s="114" t="s">
        <v>741</v>
      </c>
      <c r="D228" s="113" t="s">
        <v>742</v>
      </c>
      <c r="E228" s="17"/>
      <c r="F228" s="19" t="s">
        <v>746</v>
      </c>
      <c r="G228" s="17">
        <v>89</v>
      </c>
      <c r="H228" s="17">
        <v>100</v>
      </c>
      <c r="I228" s="17">
        <v>88</v>
      </c>
      <c r="J228" s="17">
        <v>95</v>
      </c>
      <c r="K228" s="17">
        <v>100</v>
      </c>
      <c r="L228" s="20"/>
      <c r="M228" s="17">
        <v>42</v>
      </c>
      <c r="N228" s="17">
        <v>40</v>
      </c>
      <c r="O228" s="17">
        <v>44</v>
      </c>
      <c r="P228" s="17">
        <v>40</v>
      </c>
      <c r="Q228" s="17">
        <v>42</v>
      </c>
      <c r="R228" s="17"/>
      <c r="S228" s="17"/>
      <c r="T228" s="21"/>
      <c r="U228" s="17"/>
      <c r="V228" s="17"/>
      <c r="W228" s="22"/>
      <c r="X228" s="17"/>
      <c r="Y228" s="90"/>
      <c r="Z228" s="88">
        <v>90</v>
      </c>
      <c r="AA228" s="88">
        <v>99</v>
      </c>
      <c r="AB228" s="89">
        <v>90</v>
      </c>
      <c r="AC228" s="88"/>
      <c r="AD228" s="86">
        <v>100</v>
      </c>
      <c r="AE228" s="85"/>
      <c r="AF228" s="89">
        <v>23</v>
      </c>
      <c r="AG228" s="89">
        <v>23</v>
      </c>
      <c r="AH228" s="88"/>
      <c r="AI228" s="88"/>
      <c r="AJ228" s="86">
        <v>44</v>
      </c>
      <c r="AK228" s="17">
        <v>40</v>
      </c>
      <c r="AL228" s="17">
        <v>23</v>
      </c>
      <c r="AM228" s="17">
        <v>22</v>
      </c>
      <c r="AN228" s="17">
        <v>46</v>
      </c>
      <c r="AO228" s="17">
        <v>92</v>
      </c>
      <c r="AP228" s="17">
        <v>10</v>
      </c>
      <c r="AQ228" s="17">
        <v>44</v>
      </c>
      <c r="AR228" s="24">
        <v>8.3000000000000007</v>
      </c>
      <c r="AS228" s="24">
        <v>8.02</v>
      </c>
      <c r="AT228" s="24">
        <v>8.41</v>
      </c>
      <c r="AU228" s="24">
        <v>1643</v>
      </c>
      <c r="AV228" s="24">
        <v>190</v>
      </c>
      <c r="AW228" s="24">
        <v>8.65</v>
      </c>
      <c r="AX228" s="25" t="s">
        <v>77</v>
      </c>
      <c r="AY228" s="26" t="s">
        <v>972</v>
      </c>
      <c r="AZ228" s="26" t="s">
        <v>972</v>
      </c>
      <c r="BA228" s="27" t="s">
        <v>972</v>
      </c>
      <c r="BB228" s="27" t="s">
        <v>972</v>
      </c>
      <c r="BC228" s="8" t="s">
        <v>972</v>
      </c>
      <c r="BD228" s="8" t="s">
        <v>972</v>
      </c>
      <c r="BE228" s="28" t="s">
        <v>973</v>
      </c>
      <c r="BF228" s="29" t="s">
        <v>974</v>
      </c>
      <c r="BG228"/>
    </row>
    <row r="229" spans="1:59">
      <c r="A229" s="17">
        <v>226</v>
      </c>
      <c r="B229" s="112">
        <v>43277</v>
      </c>
      <c r="C229" s="114" t="s">
        <v>743</v>
      </c>
      <c r="D229" s="113" t="s">
        <v>744</v>
      </c>
      <c r="E229" s="17"/>
      <c r="F229" s="19" t="s">
        <v>745</v>
      </c>
      <c r="G229" s="17">
        <v>87</v>
      </c>
      <c r="H229" s="17">
        <v>76</v>
      </c>
      <c r="I229" s="17">
        <v>60</v>
      </c>
      <c r="J229" s="17">
        <v>88</v>
      </c>
      <c r="K229" s="17">
        <v>85</v>
      </c>
      <c r="L229" s="20"/>
      <c r="M229" s="17">
        <v>38</v>
      </c>
      <c r="N229" s="17">
        <v>35</v>
      </c>
      <c r="O229" s="17">
        <v>30</v>
      </c>
      <c r="P229" s="17">
        <v>38</v>
      </c>
      <c r="Q229" s="17">
        <v>26</v>
      </c>
      <c r="R229" s="17"/>
      <c r="S229" s="17"/>
      <c r="T229" s="21"/>
      <c r="U229" s="17"/>
      <c r="V229" s="17"/>
      <c r="W229" s="22"/>
      <c r="X229" s="17"/>
      <c r="Y229" s="90"/>
      <c r="Z229" s="88">
        <v>79</v>
      </c>
      <c r="AA229" s="88">
        <v>93</v>
      </c>
      <c r="AB229" s="88">
        <v>89</v>
      </c>
      <c r="AC229" s="88"/>
      <c r="AD229" s="86">
        <v>100</v>
      </c>
      <c r="AE229" s="85"/>
      <c r="AF229" s="88">
        <v>15</v>
      </c>
      <c r="AG229" s="88">
        <v>15</v>
      </c>
      <c r="AH229" s="88"/>
      <c r="AI229" s="88"/>
      <c r="AJ229" s="86">
        <v>38</v>
      </c>
      <c r="AK229" s="17">
        <v>35</v>
      </c>
      <c r="AL229" s="17">
        <v>17</v>
      </c>
      <c r="AM229" s="17">
        <v>20</v>
      </c>
      <c r="AN229" s="17">
        <v>38</v>
      </c>
      <c r="AO229" s="17">
        <v>76</v>
      </c>
      <c r="AP229" s="17"/>
      <c r="AQ229" s="17"/>
      <c r="AR229" s="24"/>
      <c r="AS229" s="24"/>
      <c r="AT229" s="24"/>
      <c r="AU229" s="24"/>
      <c r="AV229" s="24">
        <v>1178</v>
      </c>
      <c r="AW229" s="24">
        <v>1500</v>
      </c>
      <c r="AX229" s="25" t="s">
        <v>77</v>
      </c>
      <c r="AY229" s="26" t="s">
        <v>972</v>
      </c>
      <c r="AZ229" s="26" t="s">
        <v>972</v>
      </c>
      <c r="BA229" s="27" t="s">
        <v>972</v>
      </c>
      <c r="BB229" s="27" t="s">
        <v>972</v>
      </c>
      <c r="BC229" s="8" t="s">
        <v>972</v>
      </c>
      <c r="BD229" s="8" t="s">
        <v>972</v>
      </c>
      <c r="BE229" s="28" t="s">
        <v>973</v>
      </c>
      <c r="BF229" s="29" t="s">
        <v>974</v>
      </c>
      <c r="BG229"/>
    </row>
    <row r="230" spans="1:59" s="38" customFormat="1">
      <c r="A230" s="37"/>
      <c r="B230" s="37"/>
      <c r="C230" s="37"/>
      <c r="E230" s="37"/>
      <c r="F230" s="37"/>
      <c r="G230" s="37"/>
      <c r="H230" s="37"/>
      <c r="I230" s="37"/>
      <c r="J230" s="37"/>
      <c r="K230" s="37"/>
      <c r="L230" s="8"/>
      <c r="M230" s="37"/>
      <c r="N230" s="37"/>
      <c r="O230" s="37"/>
      <c r="P230" s="37"/>
      <c r="Q230" s="37"/>
      <c r="R230" s="37"/>
      <c r="S230" s="37"/>
      <c r="T230" s="2"/>
      <c r="V230" s="37"/>
      <c r="W230" s="39"/>
      <c r="X230" s="37"/>
      <c r="Z230" s="37"/>
      <c r="AA230" s="37"/>
      <c r="AB230" s="37"/>
      <c r="AC230" s="37"/>
      <c r="AD230" s="37"/>
      <c r="AE230" s="8"/>
      <c r="AF230" s="37"/>
      <c r="AG230" s="37"/>
      <c r="AH230" s="37"/>
      <c r="AI230" s="37"/>
      <c r="AJ230" s="37"/>
      <c r="AK230" s="37"/>
      <c r="AL230" s="37"/>
      <c r="AM230" s="37"/>
      <c r="AN230" s="37"/>
      <c r="AO230" s="37"/>
      <c r="AP230" s="37"/>
      <c r="AQ230" s="37"/>
      <c r="AR230" s="37"/>
      <c r="AS230" s="37"/>
      <c r="AT230" s="37"/>
      <c r="AU230" s="37"/>
      <c r="AV230" s="37"/>
      <c r="AW230" s="37"/>
      <c r="AX230" s="37"/>
      <c r="AY230" s="37"/>
      <c r="AZ230" s="37"/>
      <c r="BA230" s="37"/>
      <c r="BB230" s="37"/>
      <c r="BC230" s="37"/>
      <c r="BD230" s="37"/>
      <c r="BE230" s="37"/>
      <c r="BF230" s="37"/>
    </row>
    <row r="231" spans="1:59">
      <c r="D231" s="40" t="s">
        <v>636</v>
      </c>
      <c r="E231" s="41" t="s">
        <v>637</v>
      </c>
      <c r="L231" s="42"/>
      <c r="W231" s="40" t="s">
        <v>636</v>
      </c>
      <c r="X231" s="41" t="s">
        <v>637</v>
      </c>
      <c r="AE231" s="42"/>
      <c r="BC231" s="1" t="s">
        <v>638</v>
      </c>
      <c r="BD231" s="1" t="s">
        <v>639</v>
      </c>
      <c r="BE231" s="1" t="s">
        <v>43</v>
      </c>
    </row>
    <row r="232" spans="1:59">
      <c r="D232" s="40" t="s">
        <v>640</v>
      </c>
      <c r="E232" s="41" t="s">
        <v>641</v>
      </c>
      <c r="L232" s="42"/>
      <c r="Q232" s="43" t="s">
        <v>642</v>
      </c>
      <c r="R232" s="44">
        <f>AVERAGE(R4:R229)</f>
        <v>9.8854017857142811</v>
      </c>
      <c r="W232" s="40" t="s">
        <v>640</v>
      </c>
      <c r="X232" s="41" t="s">
        <v>641</v>
      </c>
      <c r="AE232" s="42"/>
      <c r="AO232" s="43" t="s">
        <v>642</v>
      </c>
      <c r="AP232" s="44">
        <f>AVERAGE(AP4:AP229)</f>
        <v>9.9163555555555565</v>
      </c>
      <c r="AV232" s="43" t="s">
        <v>642</v>
      </c>
      <c r="AW232" s="44">
        <f>AVERAGE(AW4:AW229)</f>
        <v>15.457654867256643</v>
      </c>
      <c r="AY232" s="104" t="s">
        <v>643</v>
      </c>
      <c r="AZ232" s="104"/>
      <c r="BA232" s="104"/>
      <c r="BB232" s="104"/>
      <c r="BC232" s="45">
        <f>COUNTIF(BC4:BC229,"PASS")</f>
        <v>226</v>
      </c>
      <c r="BD232" s="45">
        <f>COUNTIF(BD4:BD229,"PASS")</f>
        <v>226</v>
      </c>
      <c r="BE232" s="45">
        <f>COUNTIF(BE4:BE229,"YES")</f>
        <v>226</v>
      </c>
      <c r="BF232"/>
      <c r="BG232"/>
    </row>
    <row r="233" spans="1:59">
      <c r="L233" s="42"/>
      <c r="AE233" s="42"/>
    </row>
    <row r="234" spans="1:59">
      <c r="L234" s="42"/>
      <c r="AE234" s="42"/>
    </row>
    <row r="235" spans="1:59">
      <c r="E235" s="46" t="s">
        <v>644</v>
      </c>
      <c r="F235" s="47"/>
      <c r="G235" s="7">
        <v>414453</v>
      </c>
      <c r="H235" s="7">
        <v>414454</v>
      </c>
      <c r="I235" s="7">
        <v>414455</v>
      </c>
      <c r="J235" s="7" t="s">
        <v>9</v>
      </c>
      <c r="K235" s="7" t="s">
        <v>10</v>
      </c>
      <c r="L235" s="8"/>
      <c r="M235" s="7" t="s">
        <v>11</v>
      </c>
      <c r="N235" s="7" t="s">
        <v>12</v>
      </c>
      <c r="O235" s="7" t="s">
        <v>13</v>
      </c>
      <c r="P235" s="7" t="s">
        <v>14</v>
      </c>
      <c r="Q235" s="7" t="s">
        <v>15</v>
      </c>
      <c r="S235" s="48"/>
      <c r="X235" s="46" t="s">
        <v>644</v>
      </c>
      <c r="Y235" s="47"/>
      <c r="Z235" s="7">
        <v>414462</v>
      </c>
      <c r="AA235" s="7">
        <v>414463</v>
      </c>
      <c r="AB235" s="7" t="s">
        <v>18</v>
      </c>
      <c r="AC235" s="7" t="s">
        <v>19</v>
      </c>
      <c r="AD235" s="7" t="s">
        <v>20</v>
      </c>
      <c r="AE235" s="8"/>
      <c r="AF235" s="7" t="s">
        <v>21</v>
      </c>
      <c r="AG235" s="7" t="s">
        <v>22</v>
      </c>
      <c r="AH235" s="7" t="s">
        <v>23</v>
      </c>
      <c r="AI235" s="7" t="s">
        <v>24</v>
      </c>
      <c r="AJ235" s="7" t="s">
        <v>25</v>
      </c>
      <c r="AK235" s="7" t="s">
        <v>26</v>
      </c>
      <c r="AL235" s="7" t="s">
        <v>27</v>
      </c>
      <c r="AM235" s="7" t="s">
        <v>28</v>
      </c>
      <c r="AN235" s="7" t="s">
        <v>29</v>
      </c>
      <c r="AO235" s="7" t="s">
        <v>30</v>
      </c>
      <c r="AQ235" s="48"/>
      <c r="AR235" s="48"/>
      <c r="AS235" s="48"/>
      <c r="AT235" s="48"/>
      <c r="AU235" s="48"/>
      <c r="AV235" s="48"/>
      <c r="AW235" s="48"/>
      <c r="AX235" s="49"/>
      <c r="AY235" s="50"/>
      <c r="AZ235" s="50"/>
      <c r="BA235" s="50"/>
      <c r="BB235" s="50"/>
      <c r="BF235" s="48"/>
    </row>
    <row r="236" spans="1:59" ht="16.8">
      <c r="E236" s="51"/>
      <c r="F236" s="47"/>
      <c r="G236" s="7" t="s">
        <v>45</v>
      </c>
      <c r="H236" s="7" t="s">
        <v>46</v>
      </c>
      <c r="I236" s="7" t="s">
        <v>47</v>
      </c>
      <c r="J236" s="7" t="s">
        <v>48</v>
      </c>
      <c r="K236" s="7" t="s">
        <v>49</v>
      </c>
      <c r="L236" s="8"/>
      <c r="M236" s="7" t="s">
        <v>50</v>
      </c>
      <c r="N236" s="7" t="s">
        <v>51</v>
      </c>
      <c r="O236" s="7" t="s">
        <v>52</v>
      </c>
      <c r="P236" s="7" t="s">
        <v>53</v>
      </c>
      <c r="Q236" s="7" t="s">
        <v>54</v>
      </c>
      <c r="S236" s="48"/>
      <c r="X236" s="51"/>
      <c r="Y236" s="47"/>
      <c r="Z236" s="7" t="s">
        <v>55</v>
      </c>
      <c r="AA236" s="7" t="s">
        <v>56</v>
      </c>
      <c r="AB236" s="7" t="s">
        <v>57</v>
      </c>
      <c r="AC236" s="7" t="s">
        <v>58</v>
      </c>
      <c r="AD236" s="7" t="s">
        <v>59</v>
      </c>
      <c r="AE236" s="8"/>
      <c r="AF236" s="7" t="s">
        <v>60</v>
      </c>
      <c r="AG236" s="7" t="s">
        <v>61</v>
      </c>
      <c r="AH236" s="7" t="s">
        <v>62</v>
      </c>
      <c r="AI236" s="7" t="s">
        <v>63</v>
      </c>
      <c r="AJ236" s="7" t="s">
        <v>64</v>
      </c>
      <c r="AK236" s="7" t="s">
        <v>65</v>
      </c>
      <c r="AL236" s="7" t="s">
        <v>66</v>
      </c>
      <c r="AM236" s="7" t="s">
        <v>67</v>
      </c>
      <c r="AN236" s="7" t="s">
        <v>68</v>
      </c>
      <c r="AO236" s="7" t="s">
        <v>69</v>
      </c>
      <c r="AQ236" s="48"/>
      <c r="AR236" s="48"/>
      <c r="AS236" s="48"/>
      <c r="AT236" s="48"/>
      <c r="AU236" s="48"/>
      <c r="AV236" s="48"/>
      <c r="AW236" s="48"/>
      <c r="AX236" s="49"/>
      <c r="AY236" s="52"/>
      <c r="AZ236" s="53" t="s">
        <v>645</v>
      </c>
      <c r="BA236" s="53" t="s">
        <v>646</v>
      </c>
      <c r="BB236" s="50"/>
      <c r="BC236" s="48"/>
      <c r="BE236"/>
      <c r="BF236"/>
      <c r="BG236"/>
    </row>
    <row r="237" spans="1:59" ht="16.8">
      <c r="E237" s="51" t="s">
        <v>647</v>
      </c>
      <c r="F237" s="54" t="s">
        <v>648</v>
      </c>
      <c r="G237" s="55">
        <f>COUNTIF(G4:G229,"&gt;90")</f>
        <v>168</v>
      </c>
      <c r="H237" s="55">
        <f>COUNTIF(H4:H229,"&gt;90")</f>
        <v>129</v>
      </c>
      <c r="I237" s="55">
        <f>COUNTIF(I4:I229,"&gt;90")</f>
        <v>79</v>
      </c>
      <c r="J237" s="55">
        <f>COUNTIF(J4:J229,"&gt;90")</f>
        <v>189</v>
      </c>
      <c r="K237" s="55">
        <f>COUNTIF(K4:K229,"&gt;90")</f>
        <v>204</v>
      </c>
      <c r="L237" s="56"/>
      <c r="M237" s="29"/>
      <c r="N237" s="29"/>
      <c r="O237" s="29"/>
      <c r="P237" s="29"/>
      <c r="Q237" s="29"/>
      <c r="S237" s="48"/>
      <c r="X237" s="51" t="s">
        <v>647</v>
      </c>
      <c r="Y237" s="54" t="s">
        <v>648</v>
      </c>
      <c r="Z237" s="55">
        <f>COUNTIF(Z4:Z229,"&gt;90")</f>
        <v>115</v>
      </c>
      <c r="AA237" s="55">
        <f>COUNTIF(AA4:AA229,"&gt;90")</f>
        <v>170</v>
      </c>
      <c r="AB237" s="55">
        <f>COUNTIF(AB4:AB229,"&gt;90")</f>
        <v>163</v>
      </c>
      <c r="AC237" s="55">
        <f>COUNTIF(AC4:AC229,"&gt;90")</f>
        <v>34</v>
      </c>
      <c r="AD237" s="55">
        <f>COUNTIF(AD4:AD229,"&gt;90")</f>
        <v>219</v>
      </c>
      <c r="AE237" s="56"/>
      <c r="AF237" s="29"/>
      <c r="AG237" s="29"/>
      <c r="AH237" s="29"/>
      <c r="AI237" s="29"/>
      <c r="AJ237" s="29"/>
      <c r="AK237" s="29"/>
      <c r="AL237" s="29"/>
      <c r="AM237" s="29"/>
      <c r="AN237" s="29"/>
      <c r="AO237" s="29"/>
      <c r="AQ237" s="48"/>
      <c r="AR237" s="48"/>
      <c r="AS237" s="48"/>
      <c r="AT237" s="48"/>
      <c r="AU237" s="48"/>
      <c r="AV237" s="48"/>
      <c r="AW237" s="48"/>
      <c r="AX237" s="49"/>
      <c r="AY237" s="53" t="s">
        <v>649</v>
      </c>
      <c r="AZ237" s="52">
        <f>BE232</f>
        <v>226</v>
      </c>
      <c r="BA237" s="57">
        <f t="shared" ref="BA237:BA243" si="37">(AZ237/$Z$245)*100</f>
        <v>100</v>
      </c>
      <c r="BB237" s="50"/>
      <c r="BC237" s="48"/>
      <c r="BD237"/>
      <c r="BE237"/>
      <c r="BF237"/>
      <c r="BG237"/>
    </row>
    <row r="238" spans="1:59" ht="16.8">
      <c r="E238" s="51" t="s">
        <v>650</v>
      </c>
      <c r="F238" s="54" t="s">
        <v>651</v>
      </c>
      <c r="G238" s="55">
        <f>COUNTIFS(G4:G229,"&gt;=80",G4:G229,"&lt;90")</f>
        <v>43</v>
      </c>
      <c r="H238" s="55">
        <f>COUNTIFS(H4:H229,"&gt;=80",H4:H229,"&lt;90")</f>
        <v>50</v>
      </c>
      <c r="I238" s="55">
        <f>COUNTIFS(I4:I229,"&gt;=80",I4:I229,"&lt;90")</f>
        <v>89</v>
      </c>
      <c r="J238" s="55">
        <f>COUNTIFS(J4:J229,"&gt;=80",J4:J229,"&lt;90")</f>
        <v>28</v>
      </c>
      <c r="K238" s="55">
        <f>COUNTIFS(K4:K229,"&gt;=80",K4:K229,"&lt;90")</f>
        <v>16</v>
      </c>
      <c r="L238" s="56"/>
      <c r="M238" s="29"/>
      <c r="N238" s="29"/>
      <c r="O238" s="29"/>
      <c r="P238" s="29"/>
      <c r="Q238" s="29"/>
      <c r="S238" s="48"/>
      <c r="X238" s="51" t="s">
        <v>650</v>
      </c>
      <c r="Y238" s="54" t="s">
        <v>651</v>
      </c>
      <c r="Z238" s="55">
        <f>COUNTIFS(Z4:Z229,"&gt;=80",Z4:Z229,"&lt;90")</f>
        <v>71</v>
      </c>
      <c r="AA238" s="55">
        <f>COUNTIFS(AA4:AA229,"&gt;=80",AA4:AA229,"&lt;90")</f>
        <v>40</v>
      </c>
      <c r="AB238" s="55">
        <f>COUNTIFS(AB4:AB229,"&gt;=80",AB4:AB229,"&lt;90")</f>
        <v>4</v>
      </c>
      <c r="AC238" s="55">
        <f>COUNTIFS(AC4:AC229,"&gt;=80",AC4:AC229,"&lt;90")</f>
        <v>16</v>
      </c>
      <c r="AD238" s="55">
        <f>COUNTIFS(AD4:AD229,"&gt;=80",AD4:AD229,"&lt;90")</f>
        <v>5</v>
      </c>
      <c r="AE238" s="56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Q238" s="48"/>
      <c r="AR238" s="48"/>
      <c r="AS238" s="48"/>
      <c r="AT238" s="48"/>
      <c r="AU238" s="48"/>
      <c r="AV238" s="48"/>
      <c r="AW238" s="48"/>
      <c r="AX238" s="49"/>
      <c r="AY238" s="53" t="s">
        <v>652</v>
      </c>
      <c r="AZ238" s="52">
        <f>COUNTIF(BF4:BF229,"DIST")</f>
        <v>210</v>
      </c>
      <c r="BA238" s="57">
        <f t="shared" si="37"/>
        <v>92.920353982300881</v>
      </c>
      <c r="BB238" s="50"/>
      <c r="BC238" s="48"/>
      <c r="BD238"/>
      <c r="BE238"/>
      <c r="BF238"/>
      <c r="BG238"/>
    </row>
    <row r="239" spans="1:59" ht="16.8">
      <c r="E239" s="51" t="s">
        <v>653</v>
      </c>
      <c r="F239" s="54" t="s">
        <v>654</v>
      </c>
      <c r="G239" s="55">
        <f>COUNTIFS(G4:G229,"&gt;=70",G4:G229,"&lt;80")</f>
        <v>7</v>
      </c>
      <c r="H239" s="55">
        <f>COUNTIFS(H4:H229,"&gt;=70",H4:H229,"&lt;80")</f>
        <v>24</v>
      </c>
      <c r="I239" s="55">
        <f>COUNTIFS(I4:I229,"&gt;=70",I4:I229,"&lt;80")</f>
        <v>39</v>
      </c>
      <c r="J239" s="55">
        <f>COUNTIFS(J4:J229,"&gt;=70",J4:J229,"&lt;80")</f>
        <v>4</v>
      </c>
      <c r="K239" s="55">
        <f>COUNTIFS(K4:K229,"&gt;=70",K4:K229,"&lt;80")</f>
        <v>3</v>
      </c>
      <c r="L239" s="56"/>
      <c r="M239" s="29"/>
      <c r="N239" s="29"/>
      <c r="O239" s="29"/>
      <c r="P239" s="29"/>
      <c r="Q239" s="29"/>
      <c r="S239" s="48"/>
      <c r="X239" s="51" t="s">
        <v>653</v>
      </c>
      <c r="Y239" s="54" t="s">
        <v>654</v>
      </c>
      <c r="Z239" s="55">
        <f>COUNTIFS(Z4:Z229,"&gt;=70",Z4:Z229,"&lt;80")</f>
        <v>23</v>
      </c>
      <c r="AA239" s="55">
        <f>COUNTIFS(AA4:AA229,"&gt;=70",AA4:AA229,"&lt;80")</f>
        <v>9</v>
      </c>
      <c r="AB239" s="55">
        <f>COUNTIFS(AB4:AB229,"&gt;=70",AB4:AB229,"&lt;80")</f>
        <v>0</v>
      </c>
      <c r="AC239" s="55">
        <f>COUNTIFS(AC4:AC229,"&gt;=70",AC4:AC229,"&lt;80")</f>
        <v>7</v>
      </c>
      <c r="AD239" s="55">
        <f>COUNTIFS(AD4:AD229,"&gt;=70",AD4:AD229,"&lt;80")</f>
        <v>1</v>
      </c>
      <c r="AE239" s="56"/>
      <c r="AF239" s="29"/>
      <c r="AG239" s="29"/>
      <c r="AH239" s="29"/>
      <c r="AI239" s="29"/>
      <c r="AJ239" s="29"/>
      <c r="AK239" s="29"/>
      <c r="AL239" s="29"/>
      <c r="AM239" s="29"/>
      <c r="AN239" s="29"/>
      <c r="AO239" s="29"/>
      <c r="AQ239" s="48"/>
      <c r="AR239" s="48"/>
      <c r="AS239" s="48"/>
      <c r="AT239" s="48"/>
      <c r="AU239" s="48"/>
      <c r="AV239" s="48"/>
      <c r="AW239" s="48"/>
      <c r="AX239" s="49"/>
      <c r="AY239" s="53" t="s">
        <v>655</v>
      </c>
      <c r="AZ239" s="52">
        <f>COUNTIF(BF4:BF229,"FIRST")</f>
        <v>15</v>
      </c>
      <c r="BA239" s="57">
        <f t="shared" si="37"/>
        <v>6.6371681415929213</v>
      </c>
      <c r="BB239" s="50"/>
      <c r="BC239" s="48"/>
      <c r="BD239"/>
      <c r="BE239"/>
      <c r="BF239"/>
      <c r="BG239"/>
    </row>
    <row r="240" spans="1:59" ht="33.6">
      <c r="E240" s="51" t="s">
        <v>656</v>
      </c>
      <c r="F240" s="54" t="s">
        <v>657</v>
      </c>
      <c r="G240" s="55">
        <f>COUNTIFS(G4:G229,"&gt;=60",G4:G229,"&lt;70")</f>
        <v>0</v>
      </c>
      <c r="H240" s="55">
        <f>COUNTIFS(H4:H229,"&gt;=60",H4:H229,"&lt;70")</f>
        <v>5</v>
      </c>
      <c r="I240" s="55">
        <f>COUNTIFS(I4:I229,"&gt;=60",I4:I229,"&lt;70")</f>
        <v>9</v>
      </c>
      <c r="J240" s="55">
        <f>COUNTIFS(J4:J229,"&gt;=60",J4:J229,"&lt;70")</f>
        <v>0</v>
      </c>
      <c r="K240" s="55">
        <f>COUNTIFS(K4:K229,"&gt;=60",K4:K229,"&lt;70")</f>
        <v>0</v>
      </c>
      <c r="L240" s="56"/>
      <c r="M240" s="29"/>
      <c r="N240" s="29"/>
      <c r="O240" s="29"/>
      <c r="P240" s="29"/>
      <c r="Q240" s="29"/>
      <c r="S240" s="48"/>
      <c r="X240" s="51" t="s">
        <v>656</v>
      </c>
      <c r="Y240" s="54" t="s">
        <v>657</v>
      </c>
      <c r="Z240" s="55">
        <f>COUNTIFS(Z4:Z229,"&gt;=60",Z4:Z229,"&lt;70")</f>
        <v>6</v>
      </c>
      <c r="AA240" s="55">
        <f>COUNTIFS(AA4:AA229,"&gt;=60",AA4:AA229,"&lt;70")</f>
        <v>1</v>
      </c>
      <c r="AB240" s="55">
        <f>COUNTIFS(AB4:AB229,"&gt;=60",AB4:AB229,"&lt;70")</f>
        <v>0</v>
      </c>
      <c r="AC240" s="55">
        <f>COUNTIFS(AC4:AC229,"&gt;=60",AC4:AC229,"&lt;70")</f>
        <v>0</v>
      </c>
      <c r="AD240" s="55">
        <f>COUNTIFS(AD4:AD229,"&gt;=60",AD4:AD229,"&lt;70")</f>
        <v>0</v>
      </c>
      <c r="AE240" s="56"/>
      <c r="AF240" s="29"/>
      <c r="AG240" s="29"/>
      <c r="AH240" s="29"/>
      <c r="AI240" s="29"/>
      <c r="AJ240" s="29"/>
      <c r="AK240" s="29"/>
      <c r="AL240" s="29"/>
      <c r="AM240" s="29"/>
      <c r="AN240" s="29"/>
      <c r="AO240" s="29"/>
      <c r="AQ240" s="48"/>
      <c r="AR240" s="48"/>
      <c r="AS240" s="48"/>
      <c r="AT240" s="48"/>
      <c r="AU240" s="48"/>
      <c r="AV240" s="48"/>
      <c r="AW240" s="48"/>
      <c r="AX240" s="49"/>
      <c r="AY240" s="58" t="s">
        <v>658</v>
      </c>
      <c r="AZ240" s="52">
        <f>COUNTIF(BF4:BF229,"HSC")</f>
        <v>1</v>
      </c>
      <c r="BA240" s="57">
        <f t="shared" si="37"/>
        <v>0.44247787610619471</v>
      </c>
      <c r="BB240" s="50"/>
      <c r="BC240" s="48"/>
      <c r="BD240"/>
      <c r="BE240"/>
      <c r="BF240"/>
      <c r="BG240"/>
    </row>
    <row r="241" spans="3:59" ht="16.8">
      <c r="E241" s="51" t="s">
        <v>659</v>
      </c>
      <c r="F241" s="54" t="s">
        <v>660</v>
      </c>
      <c r="G241" s="55">
        <f>COUNTIFS(G4:G229,"&gt;=50",G4:G229,"&lt;60")</f>
        <v>0</v>
      </c>
      <c r="H241" s="55">
        <f>COUNTIFS(H4:H229,"&gt;=50",H4:H229,"&lt;60")</f>
        <v>0</v>
      </c>
      <c r="I241" s="55">
        <f>COUNTIFS(I4:I229,"&gt;=50",I4:I229,"&lt;60")</f>
        <v>0</v>
      </c>
      <c r="J241" s="55">
        <f>COUNTIFS(J4:J229,"&gt;=50",J4:J229,"&lt;60")</f>
        <v>0</v>
      </c>
      <c r="K241" s="55">
        <f>COUNTIFS(K4:K229,"&gt;=50",K4:K229,"&lt;60")</f>
        <v>0</v>
      </c>
      <c r="L241" s="56"/>
      <c r="M241" s="29"/>
      <c r="N241" s="29"/>
      <c r="O241" s="29"/>
      <c r="P241" s="29"/>
      <c r="Q241" s="29"/>
      <c r="S241" s="48"/>
      <c r="X241" s="51" t="s">
        <v>659</v>
      </c>
      <c r="Y241" s="54" t="s">
        <v>660</v>
      </c>
      <c r="Z241" s="55">
        <f>COUNTIFS(Z4:Z229,"&gt;=50",Z4:Z229,"&lt;60")</f>
        <v>0</v>
      </c>
      <c r="AA241" s="55">
        <f>COUNTIFS(AA4:AA229,"&gt;=50",AA4:AA229,"&lt;60")</f>
        <v>0</v>
      </c>
      <c r="AB241" s="55">
        <f>COUNTIFS(AB4:AB229,"&gt;=50",AB4:AB229,"&lt;60")</f>
        <v>0</v>
      </c>
      <c r="AC241" s="55">
        <f>COUNTIFS(AC4:AC229,"&gt;=50",AC4:AC229,"&lt;60")</f>
        <v>0</v>
      </c>
      <c r="AD241" s="55">
        <f>COUNTIFS(AD4:AD229,"&gt;=50",AD4:AD229,"&lt;60")</f>
        <v>0</v>
      </c>
      <c r="AE241" s="56"/>
      <c r="AF241" s="29"/>
      <c r="AG241" s="29"/>
      <c r="AH241" s="29"/>
      <c r="AI241" s="29"/>
      <c r="AJ241" s="29"/>
      <c r="AK241" s="29"/>
      <c r="AL241" s="29"/>
      <c r="AM241" s="29"/>
      <c r="AN241" s="29"/>
      <c r="AO241" s="29"/>
      <c r="AQ241" s="48"/>
      <c r="AR241" s="48"/>
      <c r="AS241" s="48"/>
      <c r="AT241" s="48"/>
      <c r="AU241" s="48"/>
      <c r="AV241" s="48"/>
      <c r="AW241" s="48"/>
      <c r="AX241" s="49"/>
      <c r="AY241" s="53" t="s">
        <v>661</v>
      </c>
      <c r="AZ241" s="52">
        <f>COUNTIF(BF4:BF229,"SC")</f>
        <v>0</v>
      </c>
      <c r="BA241" s="57">
        <f t="shared" si="37"/>
        <v>0</v>
      </c>
      <c r="BB241" s="50"/>
      <c r="BC241" s="48"/>
      <c r="BE241"/>
      <c r="BF241"/>
      <c r="BG241"/>
    </row>
    <row r="242" spans="3:59" ht="16.8">
      <c r="E242" s="51" t="s">
        <v>662</v>
      </c>
      <c r="F242" s="54" t="s">
        <v>663</v>
      </c>
      <c r="G242" s="55">
        <f>COUNTIFS(G4:G229,"&gt;=40",G4:G229,"&lt;50")</f>
        <v>0</v>
      </c>
      <c r="H242" s="55">
        <f>COUNTIFS(H4:H229,"&gt;=40",H4:H229,"&lt;50")</f>
        <v>0</v>
      </c>
      <c r="I242" s="55">
        <f>COUNTIFS(I4:I229,"&gt;=40",I4:I229,"&lt;50")</f>
        <v>0</v>
      </c>
      <c r="J242" s="55">
        <f>COUNTIFS(J4:J229,"&gt;=40",J4:J229,"&lt;50")</f>
        <v>0</v>
      </c>
      <c r="K242" s="55">
        <f>COUNTIFS(K4:K229,"&gt;=40",K4:K229,"&lt;50")</f>
        <v>0</v>
      </c>
      <c r="L242" s="56"/>
      <c r="M242" s="29"/>
      <c r="N242" s="29"/>
      <c r="O242" s="29"/>
      <c r="P242" s="29"/>
      <c r="Q242" s="29"/>
      <c r="S242" s="48"/>
      <c r="X242" s="51" t="s">
        <v>662</v>
      </c>
      <c r="Y242" s="54" t="s">
        <v>663</v>
      </c>
      <c r="Z242" s="55">
        <f>COUNTIFS(Z4:Z229,"&gt;=40",Z4:Z229,"&lt;50")</f>
        <v>0</v>
      </c>
      <c r="AA242" s="55">
        <f>COUNTIFS(AA4:AA229,"&gt;=40",AA4:AA229,"&lt;50")</f>
        <v>0</v>
      </c>
      <c r="AB242" s="55">
        <f>COUNTIFS(AB4:AB229,"&gt;=40",AB4:AB229,"&lt;50")</f>
        <v>0</v>
      </c>
      <c r="AC242" s="55">
        <f>COUNTIFS(AC4:AC229,"&gt;=40",AC4:AC229,"&lt;50")</f>
        <v>0</v>
      </c>
      <c r="AD242" s="55">
        <f>COUNTIFS(AD4:AD229,"&gt;=40",AD4:AD229,"&lt;50")</f>
        <v>0</v>
      </c>
      <c r="AE242" s="56"/>
      <c r="AF242" s="29"/>
      <c r="AG242" s="29"/>
      <c r="AH242" s="29"/>
      <c r="AI242" s="29"/>
      <c r="AJ242" s="29"/>
      <c r="AK242" s="29"/>
      <c r="AL242" s="29"/>
      <c r="AM242" s="29"/>
      <c r="AN242" s="29"/>
      <c r="AO242" s="29"/>
      <c r="AQ242" s="48"/>
      <c r="AR242" s="48"/>
      <c r="AS242" s="48"/>
      <c r="AT242" s="48"/>
      <c r="AU242" s="48"/>
      <c r="AV242" s="48"/>
      <c r="AW242" s="48"/>
      <c r="AX242" s="49"/>
      <c r="AY242" s="53" t="s">
        <v>664</v>
      </c>
      <c r="AZ242" s="52">
        <f>COUNTIF(BF4:BF229,"ATKT")</f>
        <v>0</v>
      </c>
      <c r="BA242" s="57">
        <f t="shared" si="37"/>
        <v>0</v>
      </c>
      <c r="BB242" s="50"/>
      <c r="BC242" s="48"/>
      <c r="BE242"/>
      <c r="BF242"/>
      <c r="BG242"/>
    </row>
    <row r="243" spans="3:59" ht="16.8">
      <c r="E243" s="51" t="s">
        <v>665</v>
      </c>
      <c r="F243" s="54" t="s">
        <v>666</v>
      </c>
      <c r="G243" s="55">
        <f>COUNTIF(G4:G229,"FF")</f>
        <v>0</v>
      </c>
      <c r="H243" s="55">
        <f>COUNTIF(H4:H229,"FF")</f>
        <v>0</v>
      </c>
      <c r="I243" s="55">
        <f>COUNTIF(I4:I229,"FF")</f>
        <v>0</v>
      </c>
      <c r="J243" s="55">
        <f>COUNTIF(J4:J229,"FF")</f>
        <v>0</v>
      </c>
      <c r="K243" s="55">
        <f>COUNTIF(K4:K229,"FF")</f>
        <v>0</v>
      </c>
      <c r="L243" s="56"/>
      <c r="M243" s="55">
        <f>COUNTIF(M4:M229,"FF")</f>
        <v>0</v>
      </c>
      <c r="N243" s="55">
        <f>COUNTIF(N4:N229,"FF")</f>
        <v>0</v>
      </c>
      <c r="O243" s="55">
        <f>COUNTIF(O4:O229,"FF")</f>
        <v>0</v>
      </c>
      <c r="P243" s="55">
        <f>COUNTIF(P4:P229,"FF")</f>
        <v>0</v>
      </c>
      <c r="Q243" s="55">
        <f>COUNTIF(Q4:Q229,"FF")</f>
        <v>0</v>
      </c>
      <c r="S243" s="48"/>
      <c r="X243" s="51" t="s">
        <v>665</v>
      </c>
      <c r="Y243" s="54" t="s">
        <v>666</v>
      </c>
      <c r="Z243" s="55">
        <f>COUNTIF(Z4:Z229,"FF")</f>
        <v>0</v>
      </c>
      <c r="AA243" s="55">
        <f>COUNTIF(AA4:AA229,"FF")</f>
        <v>0</v>
      </c>
      <c r="AB243" s="55">
        <f>COUNTIF(AB4:AB229,"FF")</f>
        <v>0</v>
      </c>
      <c r="AC243" s="55">
        <f>COUNTIF(AC4:AC229,"FF")</f>
        <v>0</v>
      </c>
      <c r="AD243" s="55">
        <f>COUNTIF(AD4:AD229,"FF")</f>
        <v>0</v>
      </c>
      <c r="AE243" s="56"/>
      <c r="AF243" s="55">
        <f t="shared" ref="AF243:AO243" si="38">COUNTIF(AF4:AF229,"FF")</f>
        <v>0</v>
      </c>
      <c r="AG243" s="55">
        <f t="shared" si="38"/>
        <v>0</v>
      </c>
      <c r="AH243" s="55">
        <f t="shared" si="38"/>
        <v>0</v>
      </c>
      <c r="AI243" s="55">
        <f t="shared" si="38"/>
        <v>0</v>
      </c>
      <c r="AJ243" s="55">
        <f t="shared" si="38"/>
        <v>0</v>
      </c>
      <c r="AK243" s="55">
        <f t="shared" si="38"/>
        <v>0</v>
      </c>
      <c r="AL243" s="55">
        <f t="shared" si="38"/>
        <v>0</v>
      </c>
      <c r="AM243" s="55">
        <f t="shared" si="38"/>
        <v>0</v>
      </c>
      <c r="AN243" s="55">
        <f t="shared" si="38"/>
        <v>0</v>
      </c>
      <c r="AO243" s="55">
        <f t="shared" si="38"/>
        <v>0</v>
      </c>
      <c r="AQ243" s="48"/>
      <c r="AR243" s="48"/>
      <c r="AS243" s="48"/>
      <c r="AT243" s="48"/>
      <c r="AU243" s="48"/>
      <c r="AV243" s="48"/>
      <c r="AW243" s="48"/>
      <c r="AX243" s="49"/>
      <c r="AY243" s="53" t="s">
        <v>667</v>
      </c>
      <c r="AZ243" s="52">
        <f>COUNTIF(BF4:BF229,"FAIL")</f>
        <v>0</v>
      </c>
      <c r="BA243" s="57">
        <f t="shared" si="37"/>
        <v>0</v>
      </c>
      <c r="BB243" s="50"/>
      <c r="BC243" s="48"/>
      <c r="BE243"/>
      <c r="BF243"/>
      <c r="BG243"/>
    </row>
    <row r="244" spans="3:59" ht="16.8">
      <c r="E244" s="46"/>
      <c r="F244" s="59" t="s">
        <v>668</v>
      </c>
      <c r="G244" s="60">
        <f>COUNTIF(G4:G229,"AB")</f>
        <v>0</v>
      </c>
      <c r="H244" s="60">
        <f>COUNTIF(H4:H229,"AB")</f>
        <v>0</v>
      </c>
      <c r="I244" s="60">
        <f>COUNTIF(I4:I229,"AB")</f>
        <v>0</v>
      </c>
      <c r="J244" s="60">
        <f>COUNTIF(J4:J229,"AB")</f>
        <v>0</v>
      </c>
      <c r="K244" s="60">
        <f>COUNTIF(K4:K229,"AB")</f>
        <v>0</v>
      </c>
      <c r="L244" s="56"/>
      <c r="M244" s="60">
        <f>COUNTIF(M4:M229,"AB")</f>
        <v>0</v>
      </c>
      <c r="N244" s="60">
        <f>COUNTIF(N4:N229,"AB")</f>
        <v>0</v>
      </c>
      <c r="O244" s="60">
        <f>COUNTIF(O4:O229,"AB")</f>
        <v>0</v>
      </c>
      <c r="P244" s="60">
        <f>COUNTIF(P4:P229,"AB")</f>
        <v>0</v>
      </c>
      <c r="Q244" s="60">
        <f>COUNTIF(Q4:Q229,"AB")</f>
        <v>0</v>
      </c>
      <c r="S244" s="48"/>
      <c r="X244" s="46"/>
      <c r="Y244" s="59" t="s">
        <v>668</v>
      </c>
      <c r="Z244" s="60">
        <f>COUNTIF(Z4:Z229,"AB")</f>
        <v>0</v>
      </c>
      <c r="AA244" s="60">
        <f>COUNTIF(AA4:AA229,"AB")</f>
        <v>0</v>
      </c>
      <c r="AB244" s="60">
        <f>COUNTIF(AB4:AB229,"AB")</f>
        <v>0</v>
      </c>
      <c r="AC244" s="60">
        <f>COUNTIF(AC4:AC229,"AB")</f>
        <v>0</v>
      </c>
      <c r="AD244" s="60">
        <f>COUNTIF(AD4:AD229,"AB")</f>
        <v>0</v>
      </c>
      <c r="AE244" s="56"/>
      <c r="AF244" s="60">
        <f t="shared" ref="AF244:AO244" si="39">COUNTIF(AF4:AF229,"AB")</f>
        <v>0</v>
      </c>
      <c r="AG244" s="60">
        <f t="shared" si="39"/>
        <v>0</v>
      </c>
      <c r="AH244" s="60">
        <f t="shared" si="39"/>
        <v>0</v>
      </c>
      <c r="AI244" s="60">
        <f t="shared" si="39"/>
        <v>0</v>
      </c>
      <c r="AJ244" s="60">
        <f t="shared" si="39"/>
        <v>0</v>
      </c>
      <c r="AK244" s="60">
        <f t="shared" si="39"/>
        <v>0</v>
      </c>
      <c r="AL244" s="60">
        <f t="shared" si="39"/>
        <v>0</v>
      </c>
      <c r="AM244" s="60">
        <f t="shared" si="39"/>
        <v>0</v>
      </c>
      <c r="AN244" s="60">
        <f t="shared" si="39"/>
        <v>0</v>
      </c>
      <c r="AO244" s="60">
        <f t="shared" si="39"/>
        <v>0</v>
      </c>
      <c r="AQ244" s="48"/>
      <c r="AR244" s="48"/>
      <c r="AS244" s="48"/>
      <c r="AT244" s="48"/>
      <c r="AU244" s="48"/>
      <c r="AV244" s="48"/>
      <c r="AW244" s="48"/>
      <c r="AX244" s="49"/>
      <c r="AY244" s="53" t="s">
        <v>669</v>
      </c>
      <c r="AZ244" s="53">
        <f>SUM(AZ238:AZ243)</f>
        <v>226</v>
      </c>
      <c r="BA244" s="53"/>
      <c r="BB244" s="49"/>
      <c r="BD244"/>
      <c r="BE244"/>
      <c r="BF244"/>
      <c r="BG244"/>
    </row>
    <row r="245" spans="3:59">
      <c r="E245" s="46"/>
      <c r="F245" s="61" t="s">
        <v>669</v>
      </c>
      <c r="G245" s="62">
        <f>COUNTA(G4:G229)</f>
        <v>226</v>
      </c>
      <c r="H245" s="62">
        <f>COUNTA(H4:H229)</f>
        <v>226</v>
      </c>
      <c r="I245" s="62">
        <f>COUNTA(I4:I229)</f>
        <v>226</v>
      </c>
      <c r="J245" s="62">
        <f>COUNTA(J4:J229)</f>
        <v>226</v>
      </c>
      <c r="K245" s="62">
        <f>COUNTA(K4:K229)</f>
        <v>226</v>
      </c>
      <c r="L245" s="56"/>
      <c r="M245" s="62">
        <f>COUNTA(M4:M229)</f>
        <v>226</v>
      </c>
      <c r="N245" s="62">
        <f>COUNTA(N4:N229)</f>
        <v>226</v>
      </c>
      <c r="O245" s="62">
        <f>COUNTA(O4:O229)</f>
        <v>226</v>
      </c>
      <c r="P245" s="62">
        <f>COUNTA(P4:P229)</f>
        <v>226</v>
      </c>
      <c r="Q245" s="62">
        <f>COUNTA(Q4:Q229)</f>
        <v>226</v>
      </c>
      <c r="S245" s="37"/>
      <c r="X245" s="46"/>
      <c r="Y245" s="61" t="s">
        <v>669</v>
      </c>
      <c r="Z245" s="62">
        <f>COUNTA(Z4:Z229)</f>
        <v>226</v>
      </c>
      <c r="AA245" s="62">
        <f>COUNTA(AA4:AA229)</f>
        <v>226</v>
      </c>
      <c r="AB245" s="62">
        <f>COUNTA(AB4:AB229)</f>
        <v>169</v>
      </c>
      <c r="AC245" s="62">
        <f>COUNTA(AC4:AC229)</f>
        <v>57</v>
      </c>
      <c r="AD245" s="62">
        <f>COUNTA(AD4:AD229)</f>
        <v>226</v>
      </c>
      <c r="AE245" s="56"/>
      <c r="AF245" s="62">
        <f t="shared" ref="AF245:AO245" si="40">COUNTA(AF4:AF229)</f>
        <v>169</v>
      </c>
      <c r="AG245" s="62">
        <f t="shared" si="40"/>
        <v>169</v>
      </c>
      <c r="AH245" s="62">
        <f t="shared" si="40"/>
        <v>57</v>
      </c>
      <c r="AI245" s="62">
        <f t="shared" si="40"/>
        <v>57</v>
      </c>
      <c r="AJ245" s="62">
        <f t="shared" si="40"/>
        <v>226</v>
      </c>
      <c r="AK245" s="62">
        <f t="shared" si="40"/>
        <v>226</v>
      </c>
      <c r="AL245" s="62">
        <f t="shared" si="40"/>
        <v>226</v>
      </c>
      <c r="AM245" s="62">
        <f t="shared" si="40"/>
        <v>226</v>
      </c>
      <c r="AN245" s="62">
        <f t="shared" si="40"/>
        <v>226</v>
      </c>
      <c r="AO245" s="62">
        <f t="shared" si="40"/>
        <v>226</v>
      </c>
      <c r="AQ245" s="37"/>
      <c r="AR245" s="37"/>
      <c r="AS245" s="37"/>
      <c r="AT245" s="37"/>
      <c r="AU245" s="37"/>
      <c r="AV245" s="37"/>
      <c r="AW245" s="37"/>
      <c r="AX245" s="50"/>
      <c r="AY245" s="50"/>
      <c r="AZ245" s="50"/>
      <c r="BA245" s="50"/>
      <c r="BB245" s="50"/>
    </row>
    <row r="246" spans="3:59">
      <c r="E246" s="46"/>
      <c r="F246" s="54" t="s">
        <v>670</v>
      </c>
      <c r="G246" s="55">
        <f>G245-G244</f>
        <v>226</v>
      </c>
      <c r="H246" s="55">
        <f>H245-H244</f>
        <v>226</v>
      </c>
      <c r="I246" s="55">
        <f>I245-I244</f>
        <v>226</v>
      </c>
      <c r="J246" s="55">
        <f>J245-J244</f>
        <v>226</v>
      </c>
      <c r="K246" s="55">
        <f>K245-K244</f>
        <v>226</v>
      </c>
      <c r="L246" s="56"/>
      <c r="M246" s="55">
        <f>M245-M244</f>
        <v>226</v>
      </c>
      <c r="N246" s="55">
        <f>N245-N244</f>
        <v>226</v>
      </c>
      <c r="O246" s="55">
        <f>O245-O244</f>
        <v>226</v>
      </c>
      <c r="P246" s="55">
        <f>P245-P244</f>
        <v>226</v>
      </c>
      <c r="Q246" s="55">
        <f>Q245-Q244</f>
        <v>226</v>
      </c>
      <c r="S246" s="37"/>
      <c r="X246" s="46"/>
      <c r="Y246" s="54" t="s">
        <v>670</v>
      </c>
      <c r="Z246" s="55">
        <f>Z245-Z244</f>
        <v>226</v>
      </c>
      <c r="AA246" s="55">
        <f>AA245-AA244</f>
        <v>226</v>
      </c>
      <c r="AB246" s="55">
        <f>AB245-AB244</f>
        <v>169</v>
      </c>
      <c r="AC246" s="55">
        <f>AC245-AC244</f>
        <v>57</v>
      </c>
      <c r="AD246" s="55">
        <f>AD245-AD244</f>
        <v>226</v>
      </c>
      <c r="AE246" s="56"/>
      <c r="AF246" s="55">
        <f t="shared" ref="AF246:AO246" si="41">AF245-AF244</f>
        <v>169</v>
      </c>
      <c r="AG246" s="55">
        <f t="shared" si="41"/>
        <v>169</v>
      </c>
      <c r="AH246" s="55">
        <f t="shared" si="41"/>
        <v>57</v>
      </c>
      <c r="AI246" s="55">
        <f t="shared" si="41"/>
        <v>57</v>
      </c>
      <c r="AJ246" s="55">
        <f t="shared" si="41"/>
        <v>226</v>
      </c>
      <c r="AK246" s="55">
        <f t="shared" si="41"/>
        <v>226</v>
      </c>
      <c r="AL246" s="55">
        <f t="shared" si="41"/>
        <v>226</v>
      </c>
      <c r="AM246" s="55">
        <f t="shared" si="41"/>
        <v>226</v>
      </c>
      <c r="AN246" s="55">
        <f t="shared" si="41"/>
        <v>226</v>
      </c>
      <c r="AO246" s="55">
        <f t="shared" si="41"/>
        <v>226</v>
      </c>
      <c r="AQ246" s="37"/>
      <c r="AR246" s="37"/>
      <c r="AS246" s="37"/>
      <c r="AT246" s="37"/>
      <c r="AU246" s="37"/>
      <c r="AV246" s="37"/>
      <c r="AW246" s="37"/>
    </row>
    <row r="247" spans="3:59">
      <c r="E247" s="63"/>
      <c r="F247" s="47" t="s">
        <v>671</v>
      </c>
      <c r="G247" s="7">
        <f>G246-G243</f>
        <v>226</v>
      </c>
      <c r="H247" s="7">
        <f>H246-H243</f>
        <v>226</v>
      </c>
      <c r="I247" s="7">
        <f>I246-I243</f>
        <v>226</v>
      </c>
      <c r="J247" s="7">
        <f>J246-J243</f>
        <v>226</v>
      </c>
      <c r="K247" s="7">
        <f>K246-K243</f>
        <v>226</v>
      </c>
      <c r="L247" s="56"/>
      <c r="M247" s="7">
        <f>M246-M243</f>
        <v>226</v>
      </c>
      <c r="N247" s="7">
        <f>N246-N243</f>
        <v>226</v>
      </c>
      <c r="O247" s="7">
        <f>O246-O243</f>
        <v>226</v>
      </c>
      <c r="P247" s="7">
        <f>P246-P243</f>
        <v>226</v>
      </c>
      <c r="Q247" s="7">
        <f>Q246-Q243</f>
        <v>226</v>
      </c>
      <c r="S247" s="37"/>
      <c r="X247" s="63"/>
      <c r="Y247" s="47" t="s">
        <v>671</v>
      </c>
      <c r="Z247" s="7">
        <f>Z246-Z243</f>
        <v>226</v>
      </c>
      <c r="AA247" s="7">
        <f>AA246-AA243</f>
        <v>226</v>
      </c>
      <c r="AB247" s="7">
        <f>AB246-AB243</f>
        <v>169</v>
      </c>
      <c r="AC247" s="7">
        <f>AC246-AC243</f>
        <v>57</v>
      </c>
      <c r="AD247" s="7">
        <f>AD246-AD243</f>
        <v>226</v>
      </c>
      <c r="AE247" s="56"/>
      <c r="AF247" s="7">
        <f t="shared" ref="AF247:AO247" si="42">AF246-AF243</f>
        <v>169</v>
      </c>
      <c r="AG247" s="7">
        <f t="shared" si="42"/>
        <v>169</v>
      </c>
      <c r="AH247" s="7">
        <f t="shared" si="42"/>
        <v>57</v>
      </c>
      <c r="AI247" s="7">
        <f t="shared" si="42"/>
        <v>57</v>
      </c>
      <c r="AJ247" s="7">
        <f t="shared" si="42"/>
        <v>226</v>
      </c>
      <c r="AK247" s="7">
        <f t="shared" si="42"/>
        <v>226</v>
      </c>
      <c r="AL247" s="7">
        <f t="shared" si="42"/>
        <v>226</v>
      </c>
      <c r="AM247" s="7">
        <f t="shared" si="42"/>
        <v>226</v>
      </c>
      <c r="AN247" s="7">
        <f t="shared" si="42"/>
        <v>226</v>
      </c>
      <c r="AO247" s="7">
        <f t="shared" si="42"/>
        <v>226</v>
      </c>
      <c r="AQ247" s="37"/>
      <c r="AR247" s="37"/>
      <c r="AS247" s="37"/>
      <c r="AT247" s="37"/>
      <c r="AU247" s="37"/>
      <c r="AV247" s="37"/>
      <c r="AW247" s="37"/>
    </row>
    <row r="248" spans="3:59">
      <c r="E248" s="48"/>
      <c r="F248" s="64" t="s">
        <v>672</v>
      </c>
      <c r="G248" s="65">
        <f>(G247/G246)*100</f>
        <v>100</v>
      </c>
      <c r="H248" s="65">
        <f>(H247/H246)*100</f>
        <v>100</v>
      </c>
      <c r="I248" s="65">
        <f>(I247/I246)*100</f>
        <v>100</v>
      </c>
      <c r="J248" s="65">
        <f>(J247/J246)*100</f>
        <v>100</v>
      </c>
      <c r="K248" s="65">
        <f>(K247/K246)*100</f>
        <v>100</v>
      </c>
      <c r="L248" s="66"/>
      <c r="M248" s="65">
        <f>(M247/M246)*100</f>
        <v>100</v>
      </c>
      <c r="N248" s="65">
        <f>(N247/N246)*100</f>
        <v>100</v>
      </c>
      <c r="O248" s="65">
        <f>(O247/O246)*100</f>
        <v>100</v>
      </c>
      <c r="P248" s="65">
        <f>(P247/P246)*100</f>
        <v>100</v>
      </c>
      <c r="Q248" s="65">
        <f>(Q247/Q246)*100</f>
        <v>100</v>
      </c>
      <c r="S248" s="37"/>
      <c r="X248" s="48"/>
      <c r="Y248" s="64" t="s">
        <v>672</v>
      </c>
      <c r="Z248" s="65">
        <f>(Z247/Z246)*100</f>
        <v>100</v>
      </c>
      <c r="AA248" s="65">
        <f>(AA247/AA246)*100</f>
        <v>100</v>
      </c>
      <c r="AB248" s="65">
        <f>(AB247/AB246)*100</f>
        <v>100</v>
      </c>
      <c r="AC248" s="65">
        <f>(AC247/AC246)*100</f>
        <v>100</v>
      </c>
      <c r="AD248" s="65">
        <f>(AD247/AD246)*100</f>
        <v>100</v>
      </c>
      <c r="AE248" s="66"/>
      <c r="AF248" s="65">
        <f t="shared" ref="AF248:AO248" si="43">(AF247/AF246)*100</f>
        <v>100</v>
      </c>
      <c r="AG248" s="65">
        <f t="shared" si="43"/>
        <v>100</v>
      </c>
      <c r="AH248" s="65">
        <f t="shared" si="43"/>
        <v>100</v>
      </c>
      <c r="AI248" s="65">
        <f t="shared" si="43"/>
        <v>100</v>
      </c>
      <c r="AJ248" s="65">
        <f t="shared" si="43"/>
        <v>100</v>
      </c>
      <c r="AK248" s="65">
        <f t="shared" si="43"/>
        <v>100</v>
      </c>
      <c r="AL248" s="65">
        <f t="shared" si="43"/>
        <v>100</v>
      </c>
      <c r="AM248" s="65">
        <f t="shared" si="43"/>
        <v>100</v>
      </c>
      <c r="AN248" s="65">
        <f t="shared" si="43"/>
        <v>100</v>
      </c>
      <c r="AO248" s="65">
        <f t="shared" si="43"/>
        <v>100</v>
      </c>
      <c r="AQ248" s="37"/>
      <c r="AR248" s="37"/>
      <c r="AS248" s="37"/>
      <c r="AT248" s="37"/>
      <c r="AU248" s="37"/>
      <c r="AV248" s="37"/>
      <c r="AW248" s="37"/>
    </row>
    <row r="249" spans="3:59">
      <c r="L249" s="42"/>
      <c r="S249" s="37"/>
      <c r="AE249" s="42"/>
      <c r="AQ249" s="37"/>
      <c r="AR249" s="37"/>
      <c r="AS249" s="37"/>
      <c r="AT249" s="37"/>
      <c r="AU249" s="37"/>
      <c r="AV249" s="37"/>
      <c r="AW249" s="37"/>
    </row>
    <row r="250" spans="3:59">
      <c r="L250" s="42"/>
      <c r="S250" s="37"/>
      <c r="AE250" s="42"/>
      <c r="AQ250" s="37"/>
      <c r="AR250" s="37"/>
      <c r="AS250" s="37"/>
      <c r="AT250" s="37"/>
      <c r="AU250" s="37"/>
      <c r="AV250" s="37"/>
      <c r="AW250" s="37"/>
      <c r="AX250" s="42"/>
      <c r="AY250" s="42"/>
      <c r="AZ250" s="42"/>
      <c r="BA250" s="42"/>
    </row>
    <row r="251" spans="3:59" ht="16.2">
      <c r="S251" s="37"/>
      <c r="AE251" s="42"/>
      <c r="AQ251" s="37"/>
      <c r="AR251" s="37"/>
      <c r="AS251" s="37"/>
      <c r="AT251" s="37"/>
      <c r="AU251" s="37"/>
      <c r="AV251" s="37"/>
      <c r="AW251" s="37"/>
      <c r="AX251" s="42"/>
      <c r="AY251" s="67"/>
      <c r="AZ251" s="68" t="s">
        <v>673</v>
      </c>
      <c r="BA251" s="42"/>
    </row>
    <row r="252" spans="3:59" ht="16.2">
      <c r="C252" s="106" t="s">
        <v>674</v>
      </c>
      <c r="D252" s="106"/>
      <c r="E252" s="106"/>
      <c r="F252" s="106"/>
      <c r="S252" s="37"/>
      <c r="AQ252" s="37"/>
      <c r="AR252" s="37"/>
      <c r="AS252" s="37"/>
      <c r="AT252" s="37"/>
      <c r="AU252" s="37"/>
      <c r="AV252" s="37"/>
      <c r="AW252" s="37"/>
      <c r="AX252" s="42"/>
      <c r="AY252" s="70" t="s">
        <v>649</v>
      </c>
      <c r="AZ252" s="71">
        <f>((BE232)/AZ244)*100</f>
        <v>100</v>
      </c>
      <c r="BA252" s="42"/>
    </row>
    <row r="253" spans="3:59" ht="16.2">
      <c r="C253" s="106" t="s">
        <v>675</v>
      </c>
      <c r="D253" s="106"/>
      <c r="E253" s="106"/>
      <c r="F253" s="106"/>
      <c r="S253" s="37"/>
      <c r="AQ253" s="37"/>
      <c r="AR253" s="37"/>
      <c r="AS253" s="37"/>
      <c r="AT253" s="37"/>
      <c r="AU253" s="37"/>
      <c r="AV253" s="37"/>
      <c r="AW253" s="37"/>
      <c r="AX253" s="42"/>
      <c r="AY253" s="70" t="s">
        <v>676</v>
      </c>
      <c r="AZ253" s="71">
        <f>((BC232)/AZ244)*100</f>
        <v>100</v>
      </c>
      <c r="BA253" s="42"/>
    </row>
    <row r="254" spans="3:59" ht="16.2">
      <c r="C254" s="72"/>
      <c r="D254" s="69" t="s">
        <v>677</v>
      </c>
      <c r="E254" s="73" t="s">
        <v>678</v>
      </c>
      <c r="F254" s="69" t="s">
        <v>679</v>
      </c>
      <c r="S254" s="37"/>
      <c r="AQ254" s="37"/>
      <c r="AR254" s="37"/>
      <c r="AS254" s="37"/>
      <c r="AT254" s="37"/>
      <c r="AU254" s="37"/>
      <c r="AV254" s="37"/>
      <c r="AW254" s="37"/>
      <c r="AX254" s="42"/>
      <c r="AY254" s="74" t="s">
        <v>680</v>
      </c>
      <c r="AZ254" s="75">
        <f>((BD232)/AZ244)*100</f>
        <v>100</v>
      </c>
      <c r="BA254" s="42"/>
    </row>
    <row r="255" spans="3:59" ht="16.2">
      <c r="C255" s="69" t="s">
        <v>681</v>
      </c>
      <c r="D255" s="69" t="s">
        <v>682</v>
      </c>
      <c r="E255" s="73" t="s">
        <v>683</v>
      </c>
      <c r="F255" s="69" t="s">
        <v>684</v>
      </c>
      <c r="S255" s="37"/>
      <c r="AQ255" s="37"/>
      <c r="AR255" s="37"/>
      <c r="AS255" s="37"/>
      <c r="AT255" s="37"/>
      <c r="AU255" s="37"/>
      <c r="AV255" s="37"/>
      <c r="AW255" s="37"/>
      <c r="AX255" s="42"/>
      <c r="AY255" s="74" t="s">
        <v>685</v>
      </c>
      <c r="AZ255" s="75">
        <f>(AZ243)/AZ244*100</f>
        <v>0</v>
      </c>
      <c r="BA255" s="42"/>
    </row>
    <row r="256" spans="3:59" ht="16.2">
      <c r="C256" s="69" t="s">
        <v>664</v>
      </c>
      <c r="D256" s="69" t="s">
        <v>686</v>
      </c>
      <c r="E256" s="73" t="s">
        <v>687</v>
      </c>
      <c r="F256" s="69" t="s">
        <v>688</v>
      </c>
      <c r="S256" s="37"/>
      <c r="AQ256" s="37"/>
      <c r="AR256" s="37"/>
      <c r="AS256" s="37"/>
      <c r="AT256" s="37"/>
      <c r="AU256" s="37"/>
      <c r="AV256" s="37"/>
      <c r="AW256" s="37"/>
      <c r="AX256" s="42"/>
      <c r="AY256" s="74" t="s">
        <v>664</v>
      </c>
      <c r="AZ256" s="75">
        <f>(AZ242)/AZ244*100</f>
        <v>0</v>
      </c>
      <c r="BA256" s="42"/>
    </row>
    <row r="257" spans="2:59" ht="16.2">
      <c r="C257" s="48"/>
      <c r="D257" s="76"/>
      <c r="E257" s="48"/>
      <c r="S257" s="37"/>
      <c r="AQ257" s="37"/>
      <c r="AR257" s="37"/>
      <c r="AS257" s="37"/>
      <c r="AT257" s="37"/>
      <c r="AU257" s="37"/>
      <c r="AV257" s="37"/>
      <c r="AW257" s="37"/>
      <c r="AX257" s="42"/>
      <c r="AY257" s="77" t="s">
        <v>689</v>
      </c>
      <c r="AZ257" s="78">
        <f>(AZ242+AZ243)/AZ244*100</f>
        <v>0</v>
      </c>
      <c r="BA257" s="42"/>
    </row>
    <row r="258" spans="2:59">
      <c r="C258" s="79" t="s">
        <v>690</v>
      </c>
      <c r="D258" s="80" t="s">
        <v>691</v>
      </c>
      <c r="E258" s="107"/>
      <c r="F258" s="107"/>
      <c r="S258" s="37"/>
      <c r="AQ258" s="37"/>
      <c r="AR258" s="37"/>
      <c r="AS258" s="37"/>
      <c r="AT258" s="37"/>
      <c r="AU258" s="37"/>
      <c r="AV258" s="37"/>
      <c r="AW258" s="37"/>
      <c r="AX258" s="42"/>
      <c r="AY258" s="42"/>
      <c r="AZ258" s="42"/>
      <c r="BA258" s="42"/>
    </row>
    <row r="259" spans="2:59">
      <c r="C259" s="79">
        <v>1</v>
      </c>
      <c r="D259" s="80" t="s">
        <v>692</v>
      </c>
      <c r="E259" s="107" t="s">
        <v>693</v>
      </c>
      <c r="F259" s="107"/>
      <c r="AQ259" s="37"/>
      <c r="AR259" s="37"/>
      <c r="AS259" s="37"/>
      <c r="AT259" s="37"/>
      <c r="AU259" s="37"/>
      <c r="AV259" s="37"/>
      <c r="AW259" s="37"/>
    </row>
    <row r="260" spans="2:59">
      <c r="C260" s="79">
        <v>2</v>
      </c>
      <c r="D260" s="80" t="s">
        <v>694</v>
      </c>
      <c r="E260" s="107" t="s">
        <v>655</v>
      </c>
      <c r="F260" s="107"/>
      <c r="AQ260" s="37"/>
      <c r="AR260" s="37"/>
      <c r="AS260" s="37"/>
      <c r="AT260" s="37"/>
      <c r="AU260" s="37"/>
      <c r="AV260" s="37"/>
      <c r="AW260" s="37"/>
    </row>
    <row r="261" spans="2:59">
      <c r="C261" s="79">
        <v>3</v>
      </c>
      <c r="D261" s="80" t="s">
        <v>695</v>
      </c>
      <c r="E261" s="107" t="s">
        <v>658</v>
      </c>
      <c r="F261" s="107"/>
      <c r="AQ261" s="37"/>
      <c r="AR261" s="37"/>
      <c r="AS261" s="37"/>
      <c r="AT261" s="37"/>
      <c r="AU261" s="37"/>
      <c r="AV261" s="37"/>
      <c r="AW261" s="37"/>
    </row>
    <row r="262" spans="2:59">
      <c r="C262" s="79">
        <v>4</v>
      </c>
      <c r="D262" s="80" t="s">
        <v>696</v>
      </c>
      <c r="E262" s="107" t="s">
        <v>661</v>
      </c>
      <c r="F262" s="107"/>
      <c r="AQ262" s="37"/>
      <c r="AR262" s="37"/>
      <c r="AS262" s="37"/>
      <c r="AT262" s="37"/>
      <c r="AU262" s="37"/>
      <c r="AV262" s="37"/>
      <c r="AW262" s="37"/>
    </row>
    <row r="263" spans="2:59">
      <c r="C263" s="48"/>
      <c r="D263" s="76"/>
      <c r="E263" s="48"/>
      <c r="AQ263" s="37"/>
      <c r="AR263" s="37"/>
      <c r="AS263" s="37"/>
      <c r="AT263" s="37"/>
      <c r="AU263" s="37"/>
      <c r="AV263" s="37"/>
      <c r="AW263" s="37"/>
    </row>
    <row r="264" spans="2:59">
      <c r="C264" s="107" t="s">
        <v>697</v>
      </c>
      <c r="D264" s="107"/>
      <c r="E264" s="107"/>
      <c r="F264" s="107"/>
      <c r="AQ264" s="37"/>
      <c r="AR264" s="37"/>
      <c r="AS264" s="37"/>
      <c r="AT264" s="37"/>
      <c r="AU264" s="37"/>
      <c r="AV264" s="37"/>
      <c r="AW264" s="37"/>
    </row>
    <row r="265" spans="2:59">
      <c r="C265" s="107" t="s">
        <v>698</v>
      </c>
      <c r="D265" s="107"/>
      <c r="E265" s="107"/>
      <c r="F265" s="107"/>
    </row>
    <row r="268" spans="2:59" hidden="1"/>
    <row r="269" spans="2:59" hidden="1">
      <c r="D269" s="81" t="s">
        <v>699</v>
      </c>
    </row>
    <row r="270" spans="2:59" hidden="1"/>
    <row r="271" spans="2:59" ht="26.4" hidden="1">
      <c r="B271" s="7" t="s">
        <v>4</v>
      </c>
      <c r="C271" s="7" t="s">
        <v>5</v>
      </c>
      <c r="D271" s="6" t="s">
        <v>6</v>
      </c>
      <c r="E271" s="7" t="s">
        <v>7</v>
      </c>
      <c r="F271" s="7" t="s">
        <v>8</v>
      </c>
      <c r="G271" s="7">
        <v>314441</v>
      </c>
      <c r="H271" s="7">
        <v>314442</v>
      </c>
      <c r="I271" s="7">
        <v>314443</v>
      </c>
      <c r="J271" s="7">
        <v>314444</v>
      </c>
      <c r="K271" s="7">
        <v>314445</v>
      </c>
      <c r="L271" s="8"/>
      <c r="M271" s="7" t="s">
        <v>700</v>
      </c>
      <c r="N271" s="7" t="s">
        <v>701</v>
      </c>
      <c r="O271" s="7" t="s">
        <v>702</v>
      </c>
      <c r="P271" s="7" t="s">
        <v>703</v>
      </c>
      <c r="Q271" s="7" t="s">
        <v>704</v>
      </c>
      <c r="R271" s="7" t="s">
        <v>705</v>
      </c>
      <c r="S271" s="7" t="s">
        <v>706</v>
      </c>
      <c r="U271" s="6" t="s">
        <v>4</v>
      </c>
      <c r="V271" s="7" t="s">
        <v>5</v>
      </c>
      <c r="W271" s="9" t="s">
        <v>6</v>
      </c>
      <c r="X271" s="7" t="s">
        <v>7</v>
      </c>
      <c r="Y271" s="6" t="s">
        <v>8</v>
      </c>
      <c r="Z271" s="7">
        <v>314450</v>
      </c>
      <c r="AA271" s="7">
        <v>314451</v>
      </c>
      <c r="AB271" s="7">
        <v>314452</v>
      </c>
      <c r="AC271" s="7">
        <v>314453</v>
      </c>
      <c r="AD271" s="7">
        <v>314454</v>
      </c>
      <c r="AE271" s="8"/>
      <c r="AF271" s="7" t="s">
        <v>707</v>
      </c>
      <c r="AG271" s="7" t="s">
        <v>708</v>
      </c>
      <c r="AH271" s="7" t="s">
        <v>709</v>
      </c>
      <c r="AI271" s="7" t="s">
        <v>710</v>
      </c>
      <c r="AJ271" s="7"/>
      <c r="AK271" s="7"/>
      <c r="AL271" s="7"/>
      <c r="AM271" s="7" t="s">
        <v>711</v>
      </c>
      <c r="AN271" s="7" t="s">
        <v>712</v>
      </c>
      <c r="AO271" s="7" t="s">
        <v>713</v>
      </c>
      <c r="AP271" s="7" t="s">
        <v>705</v>
      </c>
      <c r="AQ271" s="7" t="s">
        <v>706</v>
      </c>
      <c r="AR271" s="82"/>
      <c r="AS271" s="82"/>
      <c r="AT271" s="82"/>
      <c r="AU271" s="82"/>
      <c r="AV271" s="82"/>
      <c r="AW271" s="82"/>
      <c r="AX271" s="82"/>
      <c r="AY271" s="108" t="s">
        <v>40</v>
      </c>
      <c r="AZ271" s="108"/>
      <c r="BA271" s="109" t="s">
        <v>41</v>
      </c>
      <c r="BB271" s="109"/>
      <c r="BC271" s="12" t="s">
        <v>42</v>
      </c>
      <c r="BD271" s="12" t="s">
        <v>42</v>
      </c>
      <c r="BE271" s="83" t="s">
        <v>43</v>
      </c>
      <c r="BF271" s="14" t="s">
        <v>44</v>
      </c>
      <c r="BG271"/>
    </row>
    <row r="272" spans="2:59" hidden="1">
      <c r="B272" s="7"/>
      <c r="C272" s="7"/>
      <c r="D272" s="6"/>
      <c r="E272" s="7"/>
      <c r="F272" s="7"/>
      <c r="G272" s="7" t="s">
        <v>714</v>
      </c>
      <c r="H272" s="7" t="s">
        <v>715</v>
      </c>
      <c r="I272" s="7" t="s">
        <v>716</v>
      </c>
      <c r="J272" s="7" t="s">
        <v>717</v>
      </c>
      <c r="K272" s="7" t="s">
        <v>718</v>
      </c>
      <c r="L272" s="8"/>
      <c r="M272" s="7" t="s">
        <v>719</v>
      </c>
      <c r="N272" s="7" t="s">
        <v>720</v>
      </c>
      <c r="O272" s="7" t="s">
        <v>721</v>
      </c>
      <c r="P272" s="7" t="s">
        <v>722</v>
      </c>
      <c r="Q272" s="7" t="s">
        <v>723</v>
      </c>
      <c r="R272" s="7"/>
      <c r="S272" s="7"/>
      <c r="U272" s="6"/>
      <c r="V272" s="7"/>
      <c r="W272" s="9"/>
      <c r="X272" s="7"/>
      <c r="Y272" s="6"/>
      <c r="Z272" s="7" t="s">
        <v>724</v>
      </c>
      <c r="AA272" s="7" t="s">
        <v>725</v>
      </c>
      <c r="AB272" s="7" t="s">
        <v>726</v>
      </c>
      <c r="AC272" s="7" t="s">
        <v>727</v>
      </c>
      <c r="AD272" s="7" t="s">
        <v>728</v>
      </c>
      <c r="AE272" s="8"/>
      <c r="AF272" s="7" t="s">
        <v>729</v>
      </c>
      <c r="AG272" s="7" t="s">
        <v>730</v>
      </c>
      <c r="AH272" s="7" t="s">
        <v>731</v>
      </c>
      <c r="AI272" s="7" t="s">
        <v>732</v>
      </c>
      <c r="AJ272" s="7"/>
      <c r="AK272" s="7"/>
      <c r="AL272" s="7"/>
      <c r="AM272" s="7" t="s">
        <v>733</v>
      </c>
      <c r="AN272" s="7" t="s">
        <v>734</v>
      </c>
      <c r="AO272" s="7" t="s">
        <v>735</v>
      </c>
      <c r="AP272" s="7"/>
      <c r="AQ272" s="7"/>
      <c r="AR272" s="7"/>
      <c r="AS272" s="7"/>
      <c r="AT272" s="7"/>
      <c r="AU272" s="7"/>
      <c r="AV272" s="7"/>
      <c r="AW272" s="7"/>
      <c r="AX272" s="7"/>
      <c r="AY272" s="15" t="s">
        <v>70</v>
      </c>
      <c r="AZ272" s="15" t="s">
        <v>71</v>
      </c>
      <c r="BA272" s="16" t="s">
        <v>70</v>
      </c>
      <c r="BB272" s="16" t="s">
        <v>71</v>
      </c>
      <c r="BC272" s="10" t="s">
        <v>72</v>
      </c>
      <c r="BD272" s="10" t="s">
        <v>73</v>
      </c>
      <c r="BE272" s="7"/>
      <c r="BF272" s="7"/>
      <c r="BG272"/>
    </row>
    <row r="273" spans="1:59" hidden="1">
      <c r="C273" s="1" t="s">
        <v>736</v>
      </c>
      <c r="D273" t="s">
        <v>547</v>
      </c>
      <c r="E273" s="1" t="s">
        <v>737</v>
      </c>
      <c r="G273" s="1" t="s">
        <v>641</v>
      </c>
      <c r="H273" s="1">
        <v>72</v>
      </c>
      <c r="I273" s="1">
        <v>68</v>
      </c>
      <c r="J273" s="1">
        <v>53</v>
      </c>
      <c r="K273" s="1">
        <v>62</v>
      </c>
      <c r="M273" s="1">
        <v>39</v>
      </c>
      <c r="N273" s="1">
        <v>20</v>
      </c>
      <c r="O273" s="1">
        <v>42</v>
      </c>
      <c r="P273" s="1">
        <v>20</v>
      </c>
      <c r="Q273" s="1" t="s">
        <v>637</v>
      </c>
      <c r="S273" s="1">
        <v>40</v>
      </c>
      <c r="V273" s="1" t="s">
        <v>736</v>
      </c>
      <c r="W273" s="3" t="s">
        <v>547</v>
      </c>
      <c r="X273" s="1" t="s">
        <v>737</v>
      </c>
      <c r="Z273" s="1">
        <v>70</v>
      </c>
      <c r="AA273" s="1">
        <v>70</v>
      </c>
      <c r="AB273" s="1">
        <v>50</v>
      </c>
      <c r="AC273" s="1">
        <v>76</v>
      </c>
      <c r="AD273" s="1">
        <v>68</v>
      </c>
      <c r="AF273" s="1">
        <v>21</v>
      </c>
      <c r="AG273" s="1">
        <v>21</v>
      </c>
      <c r="AH273" s="1">
        <v>28</v>
      </c>
      <c r="AI273" s="1">
        <v>37</v>
      </c>
      <c r="AM273" s="1">
        <v>16</v>
      </c>
      <c r="AN273" s="1">
        <v>17</v>
      </c>
      <c r="AO273" s="1">
        <v>44</v>
      </c>
      <c r="AQ273" s="1">
        <v>40</v>
      </c>
    </row>
    <row r="274" spans="1:59" hidden="1">
      <c r="A274" s="29"/>
      <c r="B274" s="17"/>
      <c r="C274" s="17" t="s">
        <v>738</v>
      </c>
      <c r="D274" s="18" t="s">
        <v>537</v>
      </c>
      <c r="E274" s="17" t="s">
        <v>739</v>
      </c>
      <c r="F274" s="19"/>
      <c r="G274" s="17" t="s">
        <v>641</v>
      </c>
      <c r="H274" s="17" t="s">
        <v>641</v>
      </c>
      <c r="I274" s="17">
        <v>40</v>
      </c>
      <c r="J274" s="17" t="s">
        <v>641</v>
      </c>
      <c r="K274" s="17">
        <v>53</v>
      </c>
      <c r="L274" s="20"/>
      <c r="M274" s="17" t="s">
        <v>637</v>
      </c>
      <c r="N274" s="17">
        <v>10</v>
      </c>
      <c r="O274" s="17">
        <v>25</v>
      </c>
      <c r="P274" s="17">
        <v>10</v>
      </c>
      <c r="Q274" s="17" t="s">
        <v>637</v>
      </c>
      <c r="R274" s="17"/>
      <c r="S274" s="17">
        <v>20</v>
      </c>
      <c r="T274" s="21"/>
      <c r="U274" s="18"/>
      <c r="V274" s="17" t="s">
        <v>738</v>
      </c>
      <c r="W274" s="22" t="s">
        <v>537</v>
      </c>
      <c r="X274" s="17" t="s">
        <v>739</v>
      </c>
      <c r="Y274" s="23"/>
      <c r="Z274" s="84" t="s">
        <v>641</v>
      </c>
      <c r="AA274" s="84">
        <v>42</v>
      </c>
      <c r="AB274" s="84" t="s">
        <v>641</v>
      </c>
      <c r="AC274" s="84">
        <v>44</v>
      </c>
      <c r="AD274" s="84" t="s">
        <v>641</v>
      </c>
      <c r="AE274" s="20"/>
      <c r="AF274" s="84">
        <v>15</v>
      </c>
      <c r="AG274" s="84">
        <v>15</v>
      </c>
      <c r="AH274" s="84">
        <v>25</v>
      </c>
      <c r="AI274" s="84">
        <v>35</v>
      </c>
      <c r="AJ274" s="84"/>
      <c r="AK274" s="84"/>
      <c r="AL274" s="84"/>
      <c r="AM274" s="84">
        <v>10</v>
      </c>
      <c r="AN274" s="84">
        <v>10</v>
      </c>
      <c r="AO274" s="84">
        <v>20</v>
      </c>
      <c r="AP274" s="17"/>
      <c r="AQ274" s="17">
        <v>20</v>
      </c>
      <c r="AR274" s="17"/>
      <c r="AS274" s="17"/>
      <c r="AT274" s="17"/>
      <c r="AU274" s="17"/>
      <c r="AV274" s="17"/>
      <c r="AW274" s="17"/>
      <c r="AX274" s="17"/>
      <c r="AY274" s="26" t="str">
        <f>IF(COUNTIF(G274:K274,"FF"),"FAIL",IF(COUNTIF(G274:K274,"AB"),"FAIL","PASS"))</f>
        <v>FAIL</v>
      </c>
      <c r="AZ274" s="26" t="str">
        <f>IF(COUNTIF(Z274:AD274,"FF"),"FAIL",IF(COUNTIF(Z274:AD274,"AB"),"FAIL","PASS"))</f>
        <v>FAIL</v>
      </c>
      <c r="BA274" s="27" t="str">
        <f>IF(COUNTIF(M274:T274,"FF"),"FAIL",IF(COUNTIF(M274:T274,"AB"),"FAIL","PASS"))</f>
        <v>FAIL</v>
      </c>
      <c r="BB274" s="27" t="str">
        <f>IF(COUNTIF(AF274:AO274,"FF"),"FAIL",IF(COUNTIF(AF274:AO274,"AB"),"FAIL","PASS"))</f>
        <v>PASS</v>
      </c>
      <c r="BC274" s="8" t="str">
        <f>IF(AND(AY274="PASS",AZ274="PASS"),"PASS","FAIL")</f>
        <v>FAIL</v>
      </c>
      <c r="BD274" s="8" t="str">
        <f>IF(AND(BA274="PASS",BB274="PASS"),"PASS","FAIL")</f>
        <v>FAIL</v>
      </c>
      <c r="BE274" s="28" t="str">
        <f>IF(BF274="ATKT","NO",IF(BF274="FAIL","NO","YES"))</f>
        <v>NO</v>
      </c>
      <c r="BF274" s="29" t="str">
        <f>IF(AQ274=46,IF(AP274&gt;=7.75,"DIST",IF(AP274&gt;=6.75,"FIRST",IF(AP274&gt;=6.25,"HSC",IF(AP274&gt;=5.5,"SC","FAIL")))),IF(AQ274&gt;=23,"ATKT","FAIL"))</f>
        <v>FAIL</v>
      </c>
      <c r="BG274"/>
    </row>
    <row r="275" spans="1:59" hidden="1"/>
    <row r="276" spans="1:59" hidden="1"/>
    <row r="277" spans="1:59" hidden="1"/>
    <row r="278" spans="1:59" hidden="1"/>
    <row r="279" spans="1:59" hidden="1"/>
  </sheetData>
  <mergeCells count="17">
    <mergeCell ref="E262:F262"/>
    <mergeCell ref="C264:F264"/>
    <mergeCell ref="C265:F265"/>
    <mergeCell ref="AY271:AZ271"/>
    <mergeCell ref="BA271:BB271"/>
    <mergeCell ref="C252:F252"/>
    <mergeCell ref="C253:F253"/>
    <mergeCell ref="E258:F258"/>
    <mergeCell ref="E259:F259"/>
    <mergeCell ref="E260:F260"/>
    <mergeCell ref="E261:F261"/>
    <mergeCell ref="U1:AQ1"/>
    <mergeCell ref="AR1:AW1"/>
    <mergeCell ref="AY2:AZ2"/>
    <mergeCell ref="BA2:BB2"/>
    <mergeCell ref="AY232:BB232"/>
    <mergeCell ref="A1:S1"/>
  </mergeCells>
  <conditionalFormatting sqref="BE274 BE4:BE230">
    <cfRule type="cellIs" dxfId="596" priority="3" stopIfTrue="1" operator="equal">
      <formula>"NO"</formula>
    </cfRule>
  </conditionalFormatting>
  <conditionalFormatting sqref="BF274 BF4:BF229">
    <cfRule type="cellIs" dxfId="595" priority="4" stopIfTrue="1" operator="equal">
      <formula>"FAIL"</formula>
    </cfRule>
  </conditionalFormatting>
  <conditionalFormatting sqref="G274:Q274 G17:Q81 G4:Q15 G83:Q230 Z83:AO94 Z4:AO6 Z30:AO30 Z29:AG29 AO29 Z57:AO60 Z56:AG56 AN56:AO56 Z138:AO140 AD103:AE103 AL103:AO103 Z104:AO105 Z163:AO166 Z161:AL161 AO161 Z160:AM160 Z224:AO225 Z223:AG223 AL223:AO223 Z8:AO9 Z7:AA7 AJ7:AO7 AD7:AE7 Z11:AO15 Z10:AA10 AJ10:AO10 AD10:AE10 Z18:AO24 Z16:AA17 AD16:AE17 AJ16:AO17 Z26:AO26 Z25:AA25 AJ25:AO25 AD25:AE25 Z28:AO28 Z27:AA27 AJ27:AO27 AD27:AE27 Z33:AO36 Z31:AA32 AD31:AE32 AJ31:AO32 Z38:AO54 Z37:AA37 AJ37:AO37 AD37:AE37 Z55:AA55 AJ55:AO55 AD55:AE55 Z62:AO68 Z61:AA61 AJ61:AO61 AD61:AE61 Z71:AO74 Z69:AA70 AD69:AE70 AJ69:AO70 Z77:AO77 Z75:AA76 AD75:AE76 AJ75:AO76 Z79:AO81 Z78:AA78 AJ78:AO78 AD78:AE78 Z103:AA103 Z109:AO109 Z106:AA108 AD106:AE108 AJ106:AO108 Z96:AO102 Z95:AF95 AI95:AO95 Z111:AO112 Z110:AA110 AJ110:AO110 AD110:AE110 Z114:AO115 Z113:AA113 AJ113:AO113 AD113:AE113 Z117:AO119 Z116:AA116 AJ116:AO116 AD116:AE116 Z121:AO126 Z120:AA120 AJ120:AO120 AD120:AE120 Z128:AO135 Z127:AA127 AJ127:AO127 AD127:AE127 Z143:AO143 Z141:AA142 AD141:AE142 AJ141:AO142 Z145:AO145 Z144:AA144 AJ144:AO144 AD144:AE144 Z147:AO147 Z146:AA146 AJ146:AO146 AD146:AE146 Z149:AO152 Z148:AA148 AJ148:AO148 AD148:AE148 Z154:AO154 Z153:AA153 AJ153:AO153 AD153:AE153 Z157:AO158 Z156:AA156 AD155:AO155 Z155:AB155 AD156:AE156 AJ156:AO156 Z159:AA159 AJ159:AO159 AD159:AE159 Z162:AA162 AJ162:AO162 AD162:AE162 Z168:AO168 Z167:AA167 AJ167:AO167 AD167:AE167 Z170:AO170 Z169:AA169 AJ169:AO169 AD169:AE169 Z172:AO174 Z171:AA171 AJ171:AO171 AD171:AE171 Z177:AO178 Z175:AA176 AD175:AE176 AJ175:AO176 Z180:AO182 Z179:AA179 AJ179:AO179 AD179:AE179 Z184:AO187 Z183:AA183 AJ183:AO183 AD183:AE183 Z190:AO192 Z188:AA189 AD188:AE189 AJ188:AO189 Z195:AO202 Z193:AA194 AD193:AE194 AJ193:AO194 Z204:AO204 Z203:AA203 AJ203:AO203 AD203:AE203 Z206:AO206 Z205:AA205 AJ205:AO205 AD205:AE205 Z208:AO208 Z207:AA207 AJ207:AO207 AD207:AE207 Z211:AO211 Z209:AA210 AD209:AE210 AJ209:AO210 Z214:AO214 Z212:AA213 AD212:AE213 AJ212:AO213 Z217:AO220 Z215:AA216 AD215:AE216 AJ215:AO216 Z222:AO222 Z221:AA221 AJ221:AO221 AD221:AE221 Z229:AO230 Z226:AA228 AJ226:AO228 AD226:AE228">
    <cfRule type="cellIs" dxfId="594" priority="5" stopIfTrue="1" operator="equal">
      <formula>"AB"</formula>
    </cfRule>
    <cfRule type="cellIs" dxfId="593" priority="6" stopIfTrue="1" operator="equal">
      <formula>"FF"</formula>
    </cfRule>
  </conditionalFormatting>
  <conditionalFormatting sqref="Z274:AO274">
    <cfRule type="cellIs" dxfId="592" priority="7" stopIfTrue="1" operator="equal">
      <formula>"AB"</formula>
    </cfRule>
    <cfRule type="cellIs" dxfId="591" priority="8" stopIfTrue="1" operator="equal">
      <formula>"FF"</formula>
    </cfRule>
  </conditionalFormatting>
  <conditionalFormatting sqref="AY274:BD274 AY4:BD230">
    <cfRule type="cellIs" dxfId="590" priority="9" stopIfTrue="1" operator="equal">
      <formula>"FAIL"</formula>
    </cfRule>
  </conditionalFormatting>
  <conditionalFormatting sqref="G82:Q82">
    <cfRule type="cellIs" dxfId="589" priority="10" stopIfTrue="1" operator="equal">
      <formula>"AB"</formula>
    </cfRule>
    <cfRule type="cellIs" dxfId="588" priority="11" stopIfTrue="1" operator="equal">
      <formula>"FF"</formula>
    </cfRule>
  </conditionalFormatting>
  <conditionalFormatting sqref="AJ82:AO82 Z82:AA82 AD82:AE82">
    <cfRule type="cellIs" dxfId="587" priority="12" stopIfTrue="1" operator="equal">
      <formula>"AB"</formula>
    </cfRule>
    <cfRule type="cellIs" dxfId="586" priority="13" stopIfTrue="1" operator="equal">
      <formula>"FF"</formula>
    </cfRule>
  </conditionalFormatting>
  <conditionalFormatting sqref="G16:Q19">
    <cfRule type="cellIs" dxfId="585" priority="14" stopIfTrue="1" operator="equal">
      <formula>"AB"</formula>
    </cfRule>
    <cfRule type="cellIs" dxfId="584" priority="15" stopIfTrue="1" operator="equal">
      <formula>"FF"</formula>
    </cfRule>
  </conditionalFormatting>
  <conditionalFormatting sqref="AJ29:AN29">
    <cfRule type="cellIs" dxfId="583" priority="28" stopIfTrue="1" operator="equal">
      <formula>"AB"</formula>
    </cfRule>
    <cfRule type="cellIs" dxfId="582" priority="29" stopIfTrue="1" operator="equal">
      <formula>"FF"</formula>
    </cfRule>
  </conditionalFormatting>
  <conditionalFormatting sqref="AJ56:AM56">
    <cfRule type="cellIs" dxfId="581" priority="30" stopIfTrue="1" operator="equal">
      <formula>"AB"</formula>
    </cfRule>
    <cfRule type="cellIs" dxfId="580" priority="31" stopIfTrue="1" operator="equal">
      <formula>"FF"</formula>
    </cfRule>
  </conditionalFormatting>
  <conditionalFormatting sqref="AJ103:AK103">
    <cfRule type="cellIs" dxfId="579" priority="32" stopIfTrue="1" operator="equal">
      <formula>"AB"</formula>
    </cfRule>
    <cfRule type="cellIs" dxfId="578" priority="33" stopIfTrue="1" operator="equal">
      <formula>"FF"</formula>
    </cfRule>
  </conditionalFormatting>
  <conditionalFormatting sqref="Z137:AO137">
    <cfRule type="cellIs" dxfId="577" priority="34" stopIfTrue="1" operator="equal">
      <formula>"AB"</formula>
    </cfRule>
    <cfRule type="cellIs" dxfId="576" priority="35" stopIfTrue="1" operator="equal">
      <formula>"FF"</formula>
    </cfRule>
  </conditionalFormatting>
  <conditionalFormatting sqref="AN160:AO160">
    <cfRule type="cellIs" dxfId="575" priority="36" stopIfTrue="1" operator="equal">
      <formula>"AB"</formula>
    </cfRule>
    <cfRule type="cellIs" dxfId="574" priority="37" stopIfTrue="1" operator="equal">
      <formula>"FF"</formula>
    </cfRule>
  </conditionalFormatting>
  <conditionalFormatting sqref="AJ223:AK223">
    <cfRule type="cellIs" dxfId="573" priority="38" stopIfTrue="1" operator="equal">
      <formula>"AB"</formula>
    </cfRule>
    <cfRule type="cellIs" dxfId="572" priority="39" stopIfTrue="1" operator="equal">
      <formula>"FF"</formula>
    </cfRule>
  </conditionalFormatting>
  <conditionalFormatting sqref="AC7">
    <cfRule type="cellIs" dxfId="571" priority="40" stopIfTrue="1" operator="equal">
      <formula>"AB"</formula>
    </cfRule>
    <cfRule type="cellIs" dxfId="570" priority="41" stopIfTrue="1" operator="equal">
      <formula>"FF"</formula>
    </cfRule>
  </conditionalFormatting>
  <conditionalFormatting sqref="AH7:AI7">
    <cfRule type="cellIs" dxfId="569" priority="42" stopIfTrue="1" operator="equal">
      <formula>"AB"</formula>
    </cfRule>
    <cfRule type="cellIs" dxfId="568" priority="43" stopIfTrue="1" operator="equal">
      <formula>"FF"</formula>
    </cfRule>
  </conditionalFormatting>
  <conditionalFormatting sqref="AC10">
    <cfRule type="cellIs" dxfId="567" priority="44" stopIfTrue="1" operator="equal">
      <formula>"AB"</formula>
    </cfRule>
    <cfRule type="cellIs" dxfId="566" priority="45" stopIfTrue="1" operator="equal">
      <formula>"FF"</formula>
    </cfRule>
  </conditionalFormatting>
  <conditionalFormatting sqref="AH10:AI10">
    <cfRule type="cellIs" dxfId="565" priority="46" stopIfTrue="1" operator="equal">
      <formula>"AB"</formula>
    </cfRule>
    <cfRule type="cellIs" dxfId="564" priority="47" stopIfTrue="1" operator="equal">
      <formula>"FF"</formula>
    </cfRule>
  </conditionalFormatting>
  <conditionalFormatting sqref="AC16">
    <cfRule type="cellIs" dxfId="563" priority="48" stopIfTrue="1" operator="equal">
      <formula>"AB"</formula>
    </cfRule>
    <cfRule type="cellIs" dxfId="562" priority="49" stopIfTrue="1" operator="equal">
      <formula>"FF"</formula>
    </cfRule>
  </conditionalFormatting>
  <conditionalFormatting sqref="AH16:AI16">
    <cfRule type="cellIs" dxfId="561" priority="50" stopIfTrue="1" operator="equal">
      <formula>"AB"</formula>
    </cfRule>
    <cfRule type="cellIs" dxfId="560" priority="51" stopIfTrue="1" operator="equal">
      <formula>"FF"</formula>
    </cfRule>
  </conditionalFormatting>
  <conditionalFormatting sqref="AC17">
    <cfRule type="cellIs" dxfId="559" priority="52" stopIfTrue="1" operator="equal">
      <formula>"AB"</formula>
    </cfRule>
    <cfRule type="cellIs" dxfId="558" priority="53" stopIfTrue="1" operator="equal">
      <formula>"FF"</formula>
    </cfRule>
  </conditionalFormatting>
  <conditionalFormatting sqref="AH17:AI17">
    <cfRule type="cellIs" dxfId="557" priority="54" stopIfTrue="1" operator="equal">
      <formula>"AB"</formula>
    </cfRule>
    <cfRule type="cellIs" dxfId="556" priority="55" stopIfTrue="1" operator="equal">
      <formula>"FF"</formula>
    </cfRule>
  </conditionalFormatting>
  <conditionalFormatting sqref="AC25">
    <cfRule type="cellIs" dxfId="555" priority="56" stopIfTrue="1" operator="equal">
      <formula>"AB"</formula>
    </cfRule>
    <cfRule type="cellIs" dxfId="554" priority="57" stopIfTrue="1" operator="equal">
      <formula>"FF"</formula>
    </cfRule>
  </conditionalFormatting>
  <conditionalFormatting sqref="AH25:AI25">
    <cfRule type="cellIs" dxfId="553" priority="58" stopIfTrue="1" operator="equal">
      <formula>"AB"</formula>
    </cfRule>
    <cfRule type="cellIs" dxfId="552" priority="59" stopIfTrue="1" operator="equal">
      <formula>"FF"</formula>
    </cfRule>
  </conditionalFormatting>
  <conditionalFormatting sqref="AC27">
    <cfRule type="cellIs" dxfId="551" priority="60" stopIfTrue="1" operator="equal">
      <formula>"AB"</formula>
    </cfRule>
    <cfRule type="cellIs" dxfId="550" priority="61" stopIfTrue="1" operator="equal">
      <formula>"FF"</formula>
    </cfRule>
  </conditionalFormatting>
  <conditionalFormatting sqref="AH27:AI27">
    <cfRule type="cellIs" dxfId="549" priority="62" stopIfTrue="1" operator="equal">
      <formula>"AB"</formula>
    </cfRule>
    <cfRule type="cellIs" dxfId="548" priority="63" stopIfTrue="1" operator="equal">
      <formula>"FF"</formula>
    </cfRule>
  </conditionalFormatting>
  <conditionalFormatting sqref="AC31">
    <cfRule type="cellIs" dxfId="547" priority="64" stopIfTrue="1" operator="equal">
      <formula>"AB"</formula>
    </cfRule>
    <cfRule type="cellIs" dxfId="546" priority="65" stopIfTrue="1" operator="equal">
      <formula>"FF"</formula>
    </cfRule>
  </conditionalFormatting>
  <conditionalFormatting sqref="AH31:AI31">
    <cfRule type="cellIs" dxfId="545" priority="66" stopIfTrue="1" operator="equal">
      <formula>"AB"</formula>
    </cfRule>
    <cfRule type="cellIs" dxfId="544" priority="67" stopIfTrue="1" operator="equal">
      <formula>"FF"</formula>
    </cfRule>
  </conditionalFormatting>
  <conditionalFormatting sqref="AC32">
    <cfRule type="cellIs" dxfId="543" priority="68" stopIfTrue="1" operator="equal">
      <formula>"AB"</formula>
    </cfRule>
    <cfRule type="cellIs" dxfId="542" priority="69" stopIfTrue="1" operator="equal">
      <formula>"FF"</formula>
    </cfRule>
  </conditionalFormatting>
  <conditionalFormatting sqref="AH32:AI32">
    <cfRule type="cellIs" dxfId="541" priority="70" stopIfTrue="1" operator="equal">
      <formula>"AB"</formula>
    </cfRule>
    <cfRule type="cellIs" dxfId="540" priority="71" stopIfTrue="1" operator="equal">
      <formula>"FF"</formula>
    </cfRule>
  </conditionalFormatting>
  <conditionalFormatting sqref="AC37">
    <cfRule type="cellIs" dxfId="539" priority="72" stopIfTrue="1" operator="equal">
      <formula>"AB"</formula>
    </cfRule>
    <cfRule type="cellIs" dxfId="538" priority="73" stopIfTrue="1" operator="equal">
      <formula>"FF"</formula>
    </cfRule>
  </conditionalFormatting>
  <conditionalFormatting sqref="AH37:AI37">
    <cfRule type="cellIs" dxfId="537" priority="74" stopIfTrue="1" operator="equal">
      <formula>"AB"</formula>
    </cfRule>
    <cfRule type="cellIs" dxfId="536" priority="75" stopIfTrue="1" operator="equal">
      <formula>"FF"</formula>
    </cfRule>
  </conditionalFormatting>
  <conditionalFormatting sqref="AC55">
    <cfRule type="cellIs" dxfId="535" priority="76" stopIfTrue="1" operator="equal">
      <formula>"AB"</formula>
    </cfRule>
    <cfRule type="cellIs" dxfId="534" priority="77" stopIfTrue="1" operator="equal">
      <formula>"FF"</formula>
    </cfRule>
  </conditionalFormatting>
  <conditionalFormatting sqref="AH55:AI55">
    <cfRule type="cellIs" dxfId="533" priority="78" stopIfTrue="1" operator="equal">
      <formula>"AB"</formula>
    </cfRule>
    <cfRule type="cellIs" dxfId="532" priority="79" stopIfTrue="1" operator="equal">
      <formula>"FF"</formula>
    </cfRule>
  </conditionalFormatting>
  <conditionalFormatting sqref="AC61">
    <cfRule type="cellIs" dxfId="531" priority="80" stopIfTrue="1" operator="equal">
      <formula>"AB"</formula>
    </cfRule>
    <cfRule type="cellIs" dxfId="530" priority="81" stopIfTrue="1" operator="equal">
      <formula>"FF"</formula>
    </cfRule>
  </conditionalFormatting>
  <conditionalFormatting sqref="AH61:AI61">
    <cfRule type="cellIs" dxfId="529" priority="82" stopIfTrue="1" operator="equal">
      <formula>"AB"</formula>
    </cfRule>
    <cfRule type="cellIs" dxfId="528" priority="83" stopIfTrue="1" operator="equal">
      <formula>"FF"</formula>
    </cfRule>
  </conditionalFormatting>
  <conditionalFormatting sqref="AC69">
    <cfRule type="cellIs" dxfId="527" priority="84" stopIfTrue="1" operator="equal">
      <formula>"AB"</formula>
    </cfRule>
    <cfRule type="cellIs" dxfId="526" priority="85" stopIfTrue="1" operator="equal">
      <formula>"FF"</formula>
    </cfRule>
  </conditionalFormatting>
  <conditionalFormatting sqref="AH69:AI69">
    <cfRule type="cellIs" dxfId="525" priority="86" stopIfTrue="1" operator="equal">
      <formula>"AB"</formula>
    </cfRule>
    <cfRule type="cellIs" dxfId="524" priority="87" stopIfTrue="1" operator="equal">
      <formula>"FF"</formula>
    </cfRule>
  </conditionalFormatting>
  <conditionalFormatting sqref="AC70">
    <cfRule type="cellIs" dxfId="523" priority="88" stopIfTrue="1" operator="equal">
      <formula>"AB"</formula>
    </cfRule>
    <cfRule type="cellIs" dxfId="522" priority="89" stopIfTrue="1" operator="equal">
      <formula>"FF"</formula>
    </cfRule>
  </conditionalFormatting>
  <conditionalFormatting sqref="AH70:AI70">
    <cfRule type="cellIs" dxfId="521" priority="90" stopIfTrue="1" operator="equal">
      <formula>"AB"</formula>
    </cfRule>
    <cfRule type="cellIs" dxfId="520" priority="91" stopIfTrue="1" operator="equal">
      <formula>"FF"</formula>
    </cfRule>
  </conditionalFormatting>
  <conditionalFormatting sqref="AC75">
    <cfRule type="cellIs" dxfId="519" priority="92" stopIfTrue="1" operator="equal">
      <formula>"AB"</formula>
    </cfRule>
    <cfRule type="cellIs" dxfId="518" priority="93" stopIfTrue="1" operator="equal">
      <formula>"FF"</formula>
    </cfRule>
  </conditionalFormatting>
  <conditionalFormatting sqref="AH75:AI75">
    <cfRule type="cellIs" dxfId="517" priority="94" stopIfTrue="1" operator="equal">
      <formula>"AB"</formula>
    </cfRule>
    <cfRule type="cellIs" dxfId="516" priority="95" stopIfTrue="1" operator="equal">
      <formula>"FF"</formula>
    </cfRule>
  </conditionalFormatting>
  <conditionalFormatting sqref="AC76">
    <cfRule type="cellIs" dxfId="515" priority="96" stopIfTrue="1" operator="equal">
      <formula>"AB"</formula>
    </cfRule>
    <cfRule type="cellIs" dxfId="514" priority="97" stopIfTrue="1" operator="equal">
      <formula>"FF"</formula>
    </cfRule>
  </conditionalFormatting>
  <conditionalFormatting sqref="AH76:AI76">
    <cfRule type="cellIs" dxfId="513" priority="98" stopIfTrue="1" operator="equal">
      <formula>"AB"</formula>
    </cfRule>
    <cfRule type="cellIs" dxfId="512" priority="99" stopIfTrue="1" operator="equal">
      <formula>"FF"</formula>
    </cfRule>
  </conditionalFormatting>
  <conditionalFormatting sqref="AC78">
    <cfRule type="cellIs" dxfId="511" priority="100" stopIfTrue="1" operator="equal">
      <formula>"AB"</formula>
    </cfRule>
    <cfRule type="cellIs" dxfId="510" priority="101" stopIfTrue="1" operator="equal">
      <formula>"FF"</formula>
    </cfRule>
  </conditionalFormatting>
  <conditionalFormatting sqref="AH78:AI78">
    <cfRule type="cellIs" dxfId="509" priority="102" stopIfTrue="1" operator="equal">
      <formula>"AB"</formula>
    </cfRule>
    <cfRule type="cellIs" dxfId="508" priority="103" stopIfTrue="1" operator="equal">
      <formula>"FF"</formula>
    </cfRule>
  </conditionalFormatting>
  <conditionalFormatting sqref="AC82">
    <cfRule type="cellIs" dxfId="507" priority="104" stopIfTrue="1" operator="equal">
      <formula>"AB"</formula>
    </cfRule>
    <cfRule type="cellIs" dxfId="506" priority="105" stopIfTrue="1" operator="equal">
      <formula>"FF"</formula>
    </cfRule>
  </conditionalFormatting>
  <conditionalFormatting sqref="AH82:AI82">
    <cfRule type="cellIs" dxfId="505" priority="106" stopIfTrue="1" operator="equal">
      <formula>"AB"</formula>
    </cfRule>
    <cfRule type="cellIs" dxfId="504" priority="107" stopIfTrue="1" operator="equal">
      <formula>"FF"</formula>
    </cfRule>
  </conditionalFormatting>
  <conditionalFormatting sqref="AC103">
    <cfRule type="cellIs" dxfId="503" priority="108" stopIfTrue="1" operator="equal">
      <formula>"AB"</formula>
    </cfRule>
    <cfRule type="cellIs" dxfId="502" priority="109" stopIfTrue="1" operator="equal">
      <formula>"FF"</formula>
    </cfRule>
  </conditionalFormatting>
  <conditionalFormatting sqref="AH103:AI103">
    <cfRule type="cellIs" dxfId="501" priority="110" stopIfTrue="1" operator="equal">
      <formula>"AB"</formula>
    </cfRule>
    <cfRule type="cellIs" dxfId="500" priority="111" stopIfTrue="1" operator="equal">
      <formula>"FF"</formula>
    </cfRule>
  </conditionalFormatting>
  <conditionalFormatting sqref="AC106">
    <cfRule type="cellIs" dxfId="499" priority="112" stopIfTrue="1" operator="equal">
      <formula>"AB"</formula>
    </cfRule>
    <cfRule type="cellIs" dxfId="498" priority="113" stopIfTrue="1" operator="equal">
      <formula>"FF"</formula>
    </cfRule>
  </conditionalFormatting>
  <conditionalFormatting sqref="AH106:AI106">
    <cfRule type="cellIs" dxfId="497" priority="114" stopIfTrue="1" operator="equal">
      <formula>"AB"</formula>
    </cfRule>
    <cfRule type="cellIs" dxfId="496" priority="115" stopIfTrue="1" operator="equal">
      <formula>"FF"</formula>
    </cfRule>
  </conditionalFormatting>
  <conditionalFormatting sqref="AC107">
    <cfRule type="cellIs" dxfId="495" priority="116" stopIfTrue="1" operator="equal">
      <formula>"AB"</formula>
    </cfRule>
    <cfRule type="cellIs" dxfId="494" priority="117" stopIfTrue="1" operator="equal">
      <formula>"FF"</formula>
    </cfRule>
  </conditionalFormatting>
  <conditionalFormatting sqref="AH107:AI107">
    <cfRule type="cellIs" dxfId="493" priority="118" stopIfTrue="1" operator="equal">
      <formula>"AB"</formula>
    </cfRule>
    <cfRule type="cellIs" dxfId="492" priority="119" stopIfTrue="1" operator="equal">
      <formula>"FF"</formula>
    </cfRule>
  </conditionalFormatting>
  <conditionalFormatting sqref="AC108">
    <cfRule type="cellIs" dxfId="491" priority="120" stopIfTrue="1" operator="equal">
      <formula>"AB"</formula>
    </cfRule>
    <cfRule type="cellIs" dxfId="490" priority="121" stopIfTrue="1" operator="equal">
      <formula>"FF"</formula>
    </cfRule>
  </conditionalFormatting>
  <conditionalFormatting sqref="AG95:AH95">
    <cfRule type="cellIs" dxfId="489" priority="122" stopIfTrue="1" operator="equal">
      <formula>"AB"</formula>
    </cfRule>
    <cfRule type="cellIs" dxfId="488" priority="123" stopIfTrue="1" operator="equal">
      <formula>"FF"</formula>
    </cfRule>
  </conditionalFormatting>
  <conditionalFormatting sqref="AH108:AI108">
    <cfRule type="cellIs" dxfId="487" priority="124" stopIfTrue="1" operator="equal">
      <formula>"AB"</formula>
    </cfRule>
    <cfRule type="cellIs" dxfId="486" priority="125" stopIfTrue="1" operator="equal">
      <formula>"FF"</formula>
    </cfRule>
  </conditionalFormatting>
  <conditionalFormatting sqref="AC110">
    <cfRule type="cellIs" dxfId="485" priority="126" stopIfTrue="1" operator="equal">
      <formula>"AB"</formula>
    </cfRule>
    <cfRule type="cellIs" dxfId="484" priority="127" stopIfTrue="1" operator="equal">
      <formula>"FF"</formula>
    </cfRule>
  </conditionalFormatting>
  <conditionalFormatting sqref="AH110:AI110">
    <cfRule type="cellIs" dxfId="483" priority="128" stopIfTrue="1" operator="equal">
      <formula>"AB"</formula>
    </cfRule>
    <cfRule type="cellIs" dxfId="482" priority="129" stopIfTrue="1" operator="equal">
      <formula>"FF"</formula>
    </cfRule>
  </conditionalFormatting>
  <conditionalFormatting sqref="AC113">
    <cfRule type="cellIs" dxfId="481" priority="130" stopIfTrue="1" operator="equal">
      <formula>"AB"</formula>
    </cfRule>
    <cfRule type="cellIs" dxfId="480" priority="131" stopIfTrue="1" operator="equal">
      <formula>"FF"</formula>
    </cfRule>
  </conditionalFormatting>
  <conditionalFormatting sqref="AH113:AI113">
    <cfRule type="cellIs" dxfId="479" priority="132" stopIfTrue="1" operator="equal">
      <formula>"AB"</formula>
    </cfRule>
    <cfRule type="cellIs" dxfId="478" priority="133" stopIfTrue="1" operator="equal">
      <formula>"FF"</formula>
    </cfRule>
  </conditionalFormatting>
  <conditionalFormatting sqref="AC116">
    <cfRule type="cellIs" dxfId="477" priority="134" stopIfTrue="1" operator="equal">
      <formula>"AB"</formula>
    </cfRule>
    <cfRule type="cellIs" dxfId="476" priority="135" stopIfTrue="1" operator="equal">
      <formula>"FF"</formula>
    </cfRule>
  </conditionalFormatting>
  <conditionalFormatting sqref="AH116:AI116">
    <cfRule type="cellIs" dxfId="475" priority="136" stopIfTrue="1" operator="equal">
      <formula>"AB"</formula>
    </cfRule>
    <cfRule type="cellIs" dxfId="474" priority="137" stopIfTrue="1" operator="equal">
      <formula>"FF"</formula>
    </cfRule>
  </conditionalFormatting>
  <conditionalFormatting sqref="AC120">
    <cfRule type="cellIs" dxfId="473" priority="138" stopIfTrue="1" operator="equal">
      <formula>"AB"</formula>
    </cfRule>
    <cfRule type="cellIs" dxfId="472" priority="139" stopIfTrue="1" operator="equal">
      <formula>"FF"</formula>
    </cfRule>
  </conditionalFormatting>
  <conditionalFormatting sqref="AH120:AI120">
    <cfRule type="cellIs" dxfId="471" priority="140" stopIfTrue="1" operator="equal">
      <formula>"AB"</formula>
    </cfRule>
    <cfRule type="cellIs" dxfId="470" priority="141" stopIfTrue="1" operator="equal">
      <formula>"FF"</formula>
    </cfRule>
  </conditionalFormatting>
  <conditionalFormatting sqref="AC127">
    <cfRule type="cellIs" dxfId="469" priority="142" stopIfTrue="1" operator="equal">
      <formula>"AB"</formula>
    </cfRule>
    <cfRule type="cellIs" dxfId="468" priority="143" stopIfTrue="1" operator="equal">
      <formula>"FF"</formula>
    </cfRule>
  </conditionalFormatting>
  <conditionalFormatting sqref="AH127:AI127">
    <cfRule type="cellIs" dxfId="467" priority="144" stopIfTrue="1" operator="equal">
      <formula>"AB"</formula>
    </cfRule>
    <cfRule type="cellIs" dxfId="466" priority="145" stopIfTrue="1" operator="equal">
      <formula>"FF"</formula>
    </cfRule>
  </conditionalFormatting>
  <conditionalFormatting sqref="AC141">
    <cfRule type="cellIs" dxfId="465" priority="146" stopIfTrue="1" operator="equal">
      <formula>"AB"</formula>
    </cfRule>
    <cfRule type="cellIs" dxfId="464" priority="147" stopIfTrue="1" operator="equal">
      <formula>"FF"</formula>
    </cfRule>
  </conditionalFormatting>
  <conditionalFormatting sqref="AH141:AI141">
    <cfRule type="cellIs" dxfId="463" priority="148" stopIfTrue="1" operator="equal">
      <formula>"AB"</formula>
    </cfRule>
    <cfRule type="cellIs" dxfId="462" priority="149" stopIfTrue="1" operator="equal">
      <formula>"FF"</formula>
    </cfRule>
  </conditionalFormatting>
  <conditionalFormatting sqref="AC142">
    <cfRule type="cellIs" dxfId="461" priority="150" stopIfTrue="1" operator="equal">
      <formula>"AB"</formula>
    </cfRule>
    <cfRule type="cellIs" dxfId="460" priority="151" stopIfTrue="1" operator="equal">
      <formula>"FF"</formula>
    </cfRule>
  </conditionalFormatting>
  <conditionalFormatting sqref="AH142:AI142">
    <cfRule type="cellIs" dxfId="459" priority="152" stopIfTrue="1" operator="equal">
      <formula>"AB"</formula>
    </cfRule>
    <cfRule type="cellIs" dxfId="458" priority="153" stopIfTrue="1" operator="equal">
      <formula>"FF"</formula>
    </cfRule>
  </conditionalFormatting>
  <conditionalFormatting sqref="AC144">
    <cfRule type="cellIs" dxfId="457" priority="154" stopIfTrue="1" operator="equal">
      <formula>"AB"</formula>
    </cfRule>
    <cfRule type="cellIs" dxfId="456" priority="155" stopIfTrue="1" operator="equal">
      <formula>"FF"</formula>
    </cfRule>
  </conditionalFormatting>
  <conditionalFormatting sqref="AH144:AI144">
    <cfRule type="cellIs" dxfId="455" priority="156" stopIfTrue="1" operator="equal">
      <formula>"AB"</formula>
    </cfRule>
    <cfRule type="cellIs" dxfId="454" priority="157" stopIfTrue="1" operator="equal">
      <formula>"FF"</formula>
    </cfRule>
  </conditionalFormatting>
  <conditionalFormatting sqref="AC146">
    <cfRule type="cellIs" dxfId="453" priority="158" stopIfTrue="1" operator="equal">
      <formula>"AB"</formula>
    </cfRule>
    <cfRule type="cellIs" dxfId="452" priority="159" stopIfTrue="1" operator="equal">
      <formula>"FF"</formula>
    </cfRule>
  </conditionalFormatting>
  <conditionalFormatting sqref="AH146:AI146">
    <cfRule type="cellIs" dxfId="451" priority="160" stopIfTrue="1" operator="equal">
      <formula>"AB"</formula>
    </cfRule>
    <cfRule type="cellIs" dxfId="450" priority="161" stopIfTrue="1" operator="equal">
      <formula>"FF"</formula>
    </cfRule>
  </conditionalFormatting>
  <conditionalFormatting sqref="AC148">
    <cfRule type="cellIs" dxfId="449" priority="162" stopIfTrue="1" operator="equal">
      <formula>"AB"</formula>
    </cfRule>
    <cfRule type="cellIs" dxfId="448" priority="163" stopIfTrue="1" operator="equal">
      <formula>"FF"</formula>
    </cfRule>
  </conditionalFormatting>
  <conditionalFormatting sqref="AH148:AI148">
    <cfRule type="cellIs" dxfId="447" priority="164" stopIfTrue="1" operator="equal">
      <formula>"AB"</formula>
    </cfRule>
    <cfRule type="cellIs" dxfId="446" priority="165" stopIfTrue="1" operator="equal">
      <formula>"FF"</formula>
    </cfRule>
  </conditionalFormatting>
  <conditionalFormatting sqref="AC153">
    <cfRule type="cellIs" dxfId="445" priority="166" stopIfTrue="1" operator="equal">
      <formula>"AB"</formula>
    </cfRule>
    <cfRule type="cellIs" dxfId="444" priority="167" stopIfTrue="1" operator="equal">
      <formula>"FF"</formula>
    </cfRule>
  </conditionalFormatting>
  <conditionalFormatting sqref="AH153:AI153">
    <cfRule type="cellIs" dxfId="443" priority="168" stopIfTrue="1" operator="equal">
      <formula>"AB"</formula>
    </cfRule>
    <cfRule type="cellIs" dxfId="442" priority="169" stopIfTrue="1" operator="equal">
      <formula>"FF"</formula>
    </cfRule>
  </conditionalFormatting>
  <conditionalFormatting sqref="AC155">
    <cfRule type="cellIs" dxfId="441" priority="170" stopIfTrue="1" operator="equal">
      <formula>"AB"</formula>
    </cfRule>
    <cfRule type="cellIs" dxfId="440" priority="171" stopIfTrue="1" operator="equal">
      <formula>"FF"</formula>
    </cfRule>
  </conditionalFormatting>
  <conditionalFormatting sqref="AC156">
    <cfRule type="cellIs" dxfId="439" priority="172" stopIfTrue="1" operator="equal">
      <formula>"AB"</formula>
    </cfRule>
    <cfRule type="cellIs" dxfId="438" priority="173" stopIfTrue="1" operator="equal">
      <formula>"FF"</formula>
    </cfRule>
  </conditionalFormatting>
  <conditionalFormatting sqref="AH156:AI156">
    <cfRule type="cellIs" dxfId="437" priority="174" stopIfTrue="1" operator="equal">
      <formula>"AB"</formula>
    </cfRule>
    <cfRule type="cellIs" dxfId="436" priority="175" stopIfTrue="1" operator="equal">
      <formula>"FF"</formula>
    </cfRule>
  </conditionalFormatting>
  <conditionalFormatting sqref="AC159">
    <cfRule type="cellIs" dxfId="435" priority="176" stopIfTrue="1" operator="equal">
      <formula>"AB"</formula>
    </cfRule>
    <cfRule type="cellIs" dxfId="434" priority="177" stopIfTrue="1" operator="equal">
      <formula>"FF"</formula>
    </cfRule>
  </conditionalFormatting>
  <conditionalFormatting sqref="AH159:AI159">
    <cfRule type="cellIs" dxfId="433" priority="178" stopIfTrue="1" operator="equal">
      <formula>"AB"</formula>
    </cfRule>
    <cfRule type="cellIs" dxfId="432" priority="179" stopIfTrue="1" operator="equal">
      <formula>"FF"</formula>
    </cfRule>
  </conditionalFormatting>
  <conditionalFormatting sqref="AC162">
    <cfRule type="cellIs" dxfId="431" priority="180" stopIfTrue="1" operator="equal">
      <formula>"AB"</formula>
    </cfRule>
    <cfRule type="cellIs" dxfId="430" priority="181" stopIfTrue="1" operator="equal">
      <formula>"FF"</formula>
    </cfRule>
  </conditionalFormatting>
  <conditionalFormatting sqref="AH162:AI162">
    <cfRule type="cellIs" dxfId="429" priority="182" stopIfTrue="1" operator="equal">
      <formula>"AB"</formula>
    </cfRule>
    <cfRule type="cellIs" dxfId="428" priority="183" stopIfTrue="1" operator="equal">
      <formula>"FF"</formula>
    </cfRule>
  </conditionalFormatting>
  <conditionalFormatting sqref="AC167">
    <cfRule type="cellIs" dxfId="427" priority="184" stopIfTrue="1" operator="equal">
      <formula>"AB"</formula>
    </cfRule>
    <cfRule type="cellIs" dxfId="426" priority="185" stopIfTrue="1" operator="equal">
      <formula>"FF"</formula>
    </cfRule>
  </conditionalFormatting>
  <conditionalFormatting sqref="AH167:AI167">
    <cfRule type="cellIs" dxfId="425" priority="186" stopIfTrue="1" operator="equal">
      <formula>"AB"</formula>
    </cfRule>
    <cfRule type="cellIs" dxfId="424" priority="187" stopIfTrue="1" operator="equal">
      <formula>"FF"</formula>
    </cfRule>
  </conditionalFormatting>
  <conditionalFormatting sqref="AC169">
    <cfRule type="cellIs" dxfId="423" priority="188" stopIfTrue="1" operator="equal">
      <formula>"AB"</formula>
    </cfRule>
    <cfRule type="cellIs" dxfId="422" priority="189" stopIfTrue="1" operator="equal">
      <formula>"FF"</formula>
    </cfRule>
  </conditionalFormatting>
  <conditionalFormatting sqref="AH169:AI169">
    <cfRule type="cellIs" dxfId="421" priority="190" stopIfTrue="1" operator="equal">
      <formula>"AB"</formula>
    </cfRule>
    <cfRule type="cellIs" dxfId="420" priority="191" stopIfTrue="1" operator="equal">
      <formula>"FF"</formula>
    </cfRule>
  </conditionalFormatting>
  <conditionalFormatting sqref="AC171">
    <cfRule type="cellIs" dxfId="419" priority="192" stopIfTrue="1" operator="equal">
      <formula>"AB"</formula>
    </cfRule>
    <cfRule type="cellIs" dxfId="418" priority="193" stopIfTrue="1" operator="equal">
      <formula>"FF"</formula>
    </cfRule>
  </conditionalFormatting>
  <conditionalFormatting sqref="AH171:AI171">
    <cfRule type="cellIs" dxfId="417" priority="194" stopIfTrue="1" operator="equal">
      <formula>"AB"</formula>
    </cfRule>
    <cfRule type="cellIs" dxfId="416" priority="195" stopIfTrue="1" operator="equal">
      <formula>"FF"</formula>
    </cfRule>
  </conditionalFormatting>
  <conditionalFormatting sqref="AC175">
    <cfRule type="cellIs" dxfId="415" priority="196" stopIfTrue="1" operator="equal">
      <formula>"AB"</formula>
    </cfRule>
    <cfRule type="cellIs" dxfId="414" priority="197" stopIfTrue="1" operator="equal">
      <formula>"FF"</formula>
    </cfRule>
  </conditionalFormatting>
  <conditionalFormatting sqref="AH175:AI175">
    <cfRule type="cellIs" dxfId="413" priority="198" stopIfTrue="1" operator="equal">
      <formula>"AB"</formula>
    </cfRule>
    <cfRule type="cellIs" dxfId="412" priority="199" stopIfTrue="1" operator="equal">
      <formula>"FF"</formula>
    </cfRule>
  </conditionalFormatting>
  <conditionalFormatting sqref="AC176">
    <cfRule type="cellIs" dxfId="411" priority="200" stopIfTrue="1" operator="equal">
      <formula>"AB"</formula>
    </cfRule>
    <cfRule type="cellIs" dxfId="410" priority="201" stopIfTrue="1" operator="equal">
      <formula>"FF"</formula>
    </cfRule>
  </conditionalFormatting>
  <conditionalFormatting sqref="AH176:AI176">
    <cfRule type="cellIs" dxfId="409" priority="202" stopIfTrue="1" operator="equal">
      <formula>"AB"</formula>
    </cfRule>
    <cfRule type="cellIs" dxfId="408" priority="203" stopIfTrue="1" operator="equal">
      <formula>"FF"</formula>
    </cfRule>
  </conditionalFormatting>
  <conditionalFormatting sqref="AC179">
    <cfRule type="cellIs" dxfId="407" priority="204" stopIfTrue="1" operator="equal">
      <formula>"AB"</formula>
    </cfRule>
    <cfRule type="cellIs" dxfId="406" priority="205" stopIfTrue="1" operator="equal">
      <formula>"FF"</formula>
    </cfRule>
  </conditionalFormatting>
  <conditionalFormatting sqref="AH179:AI179">
    <cfRule type="cellIs" dxfId="405" priority="206" stopIfTrue="1" operator="equal">
      <formula>"AB"</formula>
    </cfRule>
    <cfRule type="cellIs" dxfId="404" priority="207" stopIfTrue="1" operator="equal">
      <formula>"FF"</formula>
    </cfRule>
  </conditionalFormatting>
  <conditionalFormatting sqref="AC183">
    <cfRule type="cellIs" dxfId="403" priority="208" stopIfTrue="1" operator="equal">
      <formula>"AB"</formula>
    </cfRule>
    <cfRule type="cellIs" dxfId="402" priority="209" stopIfTrue="1" operator="equal">
      <formula>"FF"</formula>
    </cfRule>
  </conditionalFormatting>
  <conditionalFormatting sqref="AH183:AI183">
    <cfRule type="cellIs" dxfId="401" priority="210" stopIfTrue="1" operator="equal">
      <formula>"AB"</formula>
    </cfRule>
    <cfRule type="cellIs" dxfId="400" priority="211" stopIfTrue="1" operator="equal">
      <formula>"FF"</formula>
    </cfRule>
  </conditionalFormatting>
  <conditionalFormatting sqref="AC188">
    <cfRule type="cellIs" dxfId="399" priority="212" stopIfTrue="1" operator="equal">
      <formula>"AB"</formula>
    </cfRule>
    <cfRule type="cellIs" dxfId="398" priority="213" stopIfTrue="1" operator="equal">
      <formula>"FF"</formula>
    </cfRule>
  </conditionalFormatting>
  <conditionalFormatting sqref="AH188:AI188">
    <cfRule type="cellIs" dxfId="397" priority="214" stopIfTrue="1" operator="equal">
      <formula>"AB"</formula>
    </cfRule>
    <cfRule type="cellIs" dxfId="396" priority="215" stopIfTrue="1" operator="equal">
      <formula>"FF"</formula>
    </cfRule>
  </conditionalFormatting>
  <conditionalFormatting sqref="AC189">
    <cfRule type="cellIs" dxfId="395" priority="216" stopIfTrue="1" operator="equal">
      <formula>"AB"</formula>
    </cfRule>
    <cfRule type="cellIs" dxfId="394" priority="217" stopIfTrue="1" operator="equal">
      <formula>"FF"</formula>
    </cfRule>
  </conditionalFormatting>
  <conditionalFormatting sqref="AH189:AI189">
    <cfRule type="cellIs" dxfId="393" priority="218" stopIfTrue="1" operator="equal">
      <formula>"AB"</formula>
    </cfRule>
    <cfRule type="cellIs" dxfId="392" priority="219" stopIfTrue="1" operator="equal">
      <formula>"FF"</formula>
    </cfRule>
  </conditionalFormatting>
  <conditionalFormatting sqref="AC193">
    <cfRule type="cellIs" dxfId="391" priority="220" stopIfTrue="1" operator="equal">
      <formula>"AB"</formula>
    </cfRule>
    <cfRule type="cellIs" dxfId="390" priority="221" stopIfTrue="1" operator="equal">
      <formula>"FF"</formula>
    </cfRule>
  </conditionalFormatting>
  <conditionalFormatting sqref="AH193:AI193">
    <cfRule type="cellIs" dxfId="389" priority="222" stopIfTrue="1" operator="equal">
      <formula>"AB"</formula>
    </cfRule>
    <cfRule type="cellIs" dxfId="388" priority="223" stopIfTrue="1" operator="equal">
      <formula>"FF"</formula>
    </cfRule>
  </conditionalFormatting>
  <conditionalFormatting sqref="AC194">
    <cfRule type="cellIs" dxfId="387" priority="224" stopIfTrue="1" operator="equal">
      <formula>"AB"</formula>
    </cfRule>
    <cfRule type="cellIs" dxfId="386" priority="225" stopIfTrue="1" operator="equal">
      <formula>"FF"</formula>
    </cfRule>
  </conditionalFormatting>
  <conditionalFormatting sqref="AH194:AI194">
    <cfRule type="cellIs" dxfId="385" priority="226" stopIfTrue="1" operator="equal">
      <formula>"AB"</formula>
    </cfRule>
    <cfRule type="cellIs" dxfId="384" priority="227" stopIfTrue="1" operator="equal">
      <formula>"FF"</formula>
    </cfRule>
  </conditionalFormatting>
  <conditionalFormatting sqref="AC203">
    <cfRule type="cellIs" dxfId="383" priority="228" stopIfTrue="1" operator="equal">
      <formula>"AB"</formula>
    </cfRule>
    <cfRule type="cellIs" dxfId="382" priority="229" stopIfTrue="1" operator="equal">
      <formula>"FF"</formula>
    </cfRule>
  </conditionalFormatting>
  <conditionalFormatting sqref="AH203:AI203">
    <cfRule type="cellIs" dxfId="381" priority="230" stopIfTrue="1" operator="equal">
      <formula>"AB"</formula>
    </cfRule>
    <cfRule type="cellIs" dxfId="380" priority="231" stopIfTrue="1" operator="equal">
      <formula>"FF"</formula>
    </cfRule>
  </conditionalFormatting>
  <conditionalFormatting sqref="AC205">
    <cfRule type="cellIs" dxfId="379" priority="232" stopIfTrue="1" operator="equal">
      <formula>"AB"</formula>
    </cfRule>
    <cfRule type="cellIs" dxfId="378" priority="233" stopIfTrue="1" operator="equal">
      <formula>"FF"</formula>
    </cfRule>
  </conditionalFormatting>
  <conditionalFormatting sqref="AH205:AI205">
    <cfRule type="cellIs" dxfId="377" priority="234" stopIfTrue="1" operator="equal">
      <formula>"AB"</formula>
    </cfRule>
    <cfRule type="cellIs" dxfId="376" priority="235" stopIfTrue="1" operator="equal">
      <formula>"FF"</formula>
    </cfRule>
  </conditionalFormatting>
  <conditionalFormatting sqref="AC207">
    <cfRule type="cellIs" dxfId="375" priority="236" stopIfTrue="1" operator="equal">
      <formula>"AB"</formula>
    </cfRule>
    <cfRule type="cellIs" dxfId="374" priority="237" stopIfTrue="1" operator="equal">
      <formula>"FF"</formula>
    </cfRule>
  </conditionalFormatting>
  <conditionalFormatting sqref="AH207:AI207">
    <cfRule type="cellIs" dxfId="373" priority="238" stopIfTrue="1" operator="equal">
      <formula>"AB"</formula>
    </cfRule>
    <cfRule type="cellIs" dxfId="372" priority="239" stopIfTrue="1" operator="equal">
      <formula>"FF"</formula>
    </cfRule>
  </conditionalFormatting>
  <conditionalFormatting sqref="AC209">
    <cfRule type="cellIs" dxfId="371" priority="240" stopIfTrue="1" operator="equal">
      <formula>"AB"</formula>
    </cfRule>
    <cfRule type="cellIs" dxfId="370" priority="241" stopIfTrue="1" operator="equal">
      <formula>"FF"</formula>
    </cfRule>
  </conditionalFormatting>
  <conditionalFormatting sqref="AH209:AI209">
    <cfRule type="cellIs" dxfId="369" priority="242" stopIfTrue="1" operator="equal">
      <formula>"AB"</formula>
    </cfRule>
    <cfRule type="cellIs" dxfId="368" priority="243" stopIfTrue="1" operator="equal">
      <formula>"FF"</formula>
    </cfRule>
  </conditionalFormatting>
  <conditionalFormatting sqref="AC210">
    <cfRule type="cellIs" dxfId="367" priority="244" stopIfTrue="1" operator="equal">
      <formula>"AB"</formula>
    </cfRule>
    <cfRule type="cellIs" dxfId="366" priority="245" stopIfTrue="1" operator="equal">
      <formula>"FF"</formula>
    </cfRule>
  </conditionalFormatting>
  <conditionalFormatting sqref="AH210:AI210">
    <cfRule type="cellIs" dxfId="365" priority="246" stopIfTrue="1" operator="equal">
      <formula>"AB"</formula>
    </cfRule>
    <cfRule type="cellIs" dxfId="364" priority="247" stopIfTrue="1" operator="equal">
      <formula>"FF"</formula>
    </cfRule>
  </conditionalFormatting>
  <conditionalFormatting sqref="AC212">
    <cfRule type="cellIs" dxfId="363" priority="248" stopIfTrue="1" operator="equal">
      <formula>"AB"</formula>
    </cfRule>
    <cfRule type="cellIs" dxfId="362" priority="249" stopIfTrue="1" operator="equal">
      <formula>"FF"</formula>
    </cfRule>
  </conditionalFormatting>
  <conditionalFormatting sqref="AH212:AI212">
    <cfRule type="cellIs" dxfId="361" priority="250" stopIfTrue="1" operator="equal">
      <formula>"AB"</formula>
    </cfRule>
    <cfRule type="cellIs" dxfId="360" priority="251" stopIfTrue="1" operator="equal">
      <formula>"FF"</formula>
    </cfRule>
  </conditionalFormatting>
  <conditionalFormatting sqref="AC213">
    <cfRule type="cellIs" dxfId="359" priority="252" stopIfTrue="1" operator="equal">
      <formula>"AB"</formula>
    </cfRule>
    <cfRule type="cellIs" dxfId="358" priority="253" stopIfTrue="1" operator="equal">
      <formula>"FF"</formula>
    </cfRule>
  </conditionalFormatting>
  <conditionalFormatting sqref="AH213:AI213">
    <cfRule type="cellIs" dxfId="357" priority="254" stopIfTrue="1" operator="equal">
      <formula>"AB"</formula>
    </cfRule>
    <cfRule type="cellIs" dxfId="356" priority="255" stopIfTrue="1" operator="equal">
      <formula>"FF"</formula>
    </cfRule>
  </conditionalFormatting>
  <conditionalFormatting sqref="AC215">
    <cfRule type="cellIs" dxfId="355" priority="256" stopIfTrue="1" operator="equal">
      <formula>"AB"</formula>
    </cfRule>
    <cfRule type="cellIs" dxfId="354" priority="257" stopIfTrue="1" operator="equal">
      <formula>"FF"</formula>
    </cfRule>
  </conditionalFormatting>
  <conditionalFormatting sqref="AH215:AI215">
    <cfRule type="cellIs" dxfId="353" priority="258" stopIfTrue="1" operator="equal">
      <formula>"AB"</formula>
    </cfRule>
    <cfRule type="cellIs" dxfId="352" priority="259" stopIfTrue="1" operator="equal">
      <formula>"FF"</formula>
    </cfRule>
  </conditionalFormatting>
  <conditionalFormatting sqref="AC216">
    <cfRule type="cellIs" dxfId="351" priority="260" stopIfTrue="1" operator="equal">
      <formula>"AB"</formula>
    </cfRule>
    <cfRule type="cellIs" dxfId="350" priority="261" stopIfTrue="1" operator="equal">
      <formula>"FF"</formula>
    </cfRule>
  </conditionalFormatting>
  <conditionalFormatting sqref="AH216:AI216">
    <cfRule type="cellIs" dxfId="349" priority="262" stopIfTrue="1" operator="equal">
      <formula>"AB"</formula>
    </cfRule>
    <cfRule type="cellIs" dxfId="348" priority="263" stopIfTrue="1" operator="equal">
      <formula>"FF"</formula>
    </cfRule>
  </conditionalFormatting>
  <conditionalFormatting sqref="AC221">
    <cfRule type="cellIs" dxfId="347" priority="264" stopIfTrue="1" operator="equal">
      <formula>"AB"</formula>
    </cfRule>
    <cfRule type="cellIs" dxfId="346" priority="265" stopIfTrue="1" operator="equal">
      <formula>"FF"</formula>
    </cfRule>
  </conditionalFormatting>
  <conditionalFormatting sqref="AH221:AI221">
    <cfRule type="cellIs" dxfId="345" priority="266" stopIfTrue="1" operator="equal">
      <formula>"AB"</formula>
    </cfRule>
    <cfRule type="cellIs" dxfId="344" priority="267" stopIfTrue="1" operator="equal">
      <formula>"FF"</formula>
    </cfRule>
  </conditionalFormatting>
  <conditionalFormatting sqref="AC226:AC228">
    <cfRule type="cellIs" dxfId="343" priority="268" stopIfTrue="1" operator="equal">
      <formula>"AB"</formula>
    </cfRule>
    <cfRule type="cellIs" dxfId="342" priority="269" stopIfTrue="1" operator="equal">
      <formula>"FF"</formula>
    </cfRule>
  </conditionalFormatting>
  <conditionalFormatting sqref="AH226:AI228">
    <cfRule type="cellIs" dxfId="341" priority="270" stopIfTrue="1" operator="equal">
      <formula>"AB"</formula>
    </cfRule>
    <cfRule type="cellIs" dxfId="340" priority="271" stopIfTrue="1" operator="equal">
      <formula>"FF"</formula>
    </cfRule>
  </conditionalFormatting>
  <conditionalFormatting sqref="Z136:AO136">
    <cfRule type="cellIs" dxfId="339" priority="1" stopIfTrue="1" operator="equal">
      <formula>"AB"</formula>
    </cfRule>
    <cfRule type="cellIs" dxfId="338" priority="2" stopIfTrue="1" operator="equal">
      <formula>"FF"</formula>
    </cfRule>
  </conditionalFormatting>
  <pageMargins left="0.23622047244094491" right="0.23622047244094491" top="0.51181102362204722" bottom="0.45" header="0.31496062992125984" footer="0.31496062992125984"/>
  <pageSetup paperSize="8" scale="35" firstPageNumber="0" fitToHeight="0" orientation="landscape" r:id="rId1"/>
  <headerFooter alignWithMargins="0">
    <oddFooter>Page &amp;P of &amp;N</oddFooter>
  </headerFooter>
  <ignoredErrors>
    <ignoredError sqref="BA4:BB135 BA137:BB22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G136"/>
  <sheetViews>
    <sheetView view="pageBreakPreview" zoomScale="60" zoomScaleNormal="40" workbookViewId="0">
      <pane xSplit="4" ySplit="3" topLeftCell="AN4" activePane="bottomRight" state="frozen"/>
      <selection pane="topRight" activeCell="AR1" sqref="AR1"/>
      <selection pane="bottomLeft" activeCell="A4" sqref="A4"/>
      <selection pane="bottomRight" activeCell="BF117" sqref="A1:BF117"/>
    </sheetView>
  </sheetViews>
  <sheetFormatPr defaultColWidth="7.33203125" defaultRowHeight="14.4"/>
  <cols>
    <col min="1" max="1" width="7.33203125" style="1" customWidth="1"/>
    <col min="2" max="2" width="10.33203125" style="1" customWidth="1"/>
    <col min="3" max="3" width="13.6640625" style="1" customWidth="1"/>
    <col min="4" max="4" width="35.33203125" customWidth="1"/>
    <col min="5" max="5" width="13" style="1" customWidth="1"/>
    <col min="6" max="6" width="21.33203125" style="1" customWidth="1"/>
    <col min="7" max="7" width="9.33203125" style="1" customWidth="1"/>
    <col min="8" max="8" width="9" style="1" customWidth="1"/>
    <col min="9" max="9" width="8.6640625" style="1" customWidth="1"/>
    <col min="10" max="10" width="8.5546875" style="1" customWidth="1"/>
    <col min="11" max="11" width="10.88671875" style="1" customWidth="1"/>
    <col min="12" max="12" width="0.88671875" style="1" customWidth="1"/>
    <col min="13" max="13" width="10.44140625" style="1" customWidth="1"/>
    <col min="14" max="14" width="11.109375" style="1" customWidth="1"/>
    <col min="15" max="15" width="10.6640625" style="1" customWidth="1"/>
    <col min="16" max="16" width="11.109375" style="1" customWidth="1"/>
    <col min="17" max="17" width="10.44140625" style="1" customWidth="1"/>
    <col min="18" max="18" width="7.33203125" style="1" customWidth="1"/>
    <col min="19" max="19" width="8" style="1" customWidth="1"/>
    <col min="20" max="20" width="1" style="2" customWidth="1"/>
    <col min="21" max="21" width="10.33203125" style="1" hidden="1" customWidth="1"/>
    <col min="22" max="22" width="14.6640625" style="1" hidden="1" customWidth="1"/>
    <col min="23" max="23" width="35.33203125" style="3" hidden="1" customWidth="1"/>
    <col min="24" max="24" width="24.109375" style="1" hidden="1" customWidth="1"/>
    <col min="25" max="25" width="21.33203125" style="1" hidden="1" customWidth="1"/>
    <col min="26" max="26" width="9" style="1" customWidth="1"/>
    <col min="27" max="27" width="8.6640625" style="1" customWidth="1"/>
    <col min="28" max="29" width="9" style="1" customWidth="1"/>
    <col min="30" max="30" width="9.6640625" style="1" customWidth="1"/>
    <col min="31" max="31" width="0.88671875" style="1" customWidth="1"/>
    <col min="32" max="32" width="11.109375" style="1" customWidth="1"/>
    <col min="33" max="34" width="12" style="1" customWidth="1"/>
    <col min="35" max="35" width="11.6640625" style="1" customWidth="1"/>
    <col min="36" max="36" width="11.109375" style="1" customWidth="1"/>
    <col min="37" max="38" width="10.44140625" style="1" customWidth="1"/>
    <col min="39" max="39" width="11.109375" style="1" customWidth="1"/>
    <col min="40" max="40" width="10.44140625" style="1" customWidth="1"/>
    <col min="41" max="41" width="10.6640625" style="1" customWidth="1"/>
    <col min="42" max="42" width="18.6640625" style="1" customWidth="1"/>
    <col min="43" max="43" width="13.33203125" style="1" customWidth="1"/>
    <col min="44" max="50" width="10.6640625" style="1" customWidth="1"/>
    <col min="51" max="51" width="17.33203125" style="1" customWidth="1"/>
    <col min="52" max="56" width="11.88671875" style="1" customWidth="1"/>
    <col min="57" max="57" width="14.6640625" style="1" customWidth="1"/>
    <col min="58" max="58" width="9.88671875" style="1" customWidth="1"/>
    <col min="59" max="59" width="9.44140625" style="1" customWidth="1"/>
    <col min="60" max="60" width="7.33203125" customWidth="1"/>
    <col min="61" max="61" width="6.5546875" customWidth="1"/>
    <col min="62" max="62" width="20.6640625" customWidth="1"/>
    <col min="63" max="63" width="22" customWidth="1"/>
  </cols>
  <sheetData>
    <row r="1" spans="1:59" ht="24.6" customHeight="1">
      <c r="B1" s="111" t="s">
        <v>0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4"/>
      <c r="S1" s="4"/>
      <c r="U1" s="100" t="s">
        <v>1</v>
      </c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1" t="s">
        <v>2</v>
      </c>
      <c r="AS1" s="101"/>
      <c r="AT1" s="101"/>
      <c r="AU1" s="101"/>
      <c r="AV1" s="101"/>
      <c r="AW1" s="101"/>
      <c r="AX1" s="5"/>
    </row>
    <row r="2" spans="1:59" ht="43.2">
      <c r="A2" s="6" t="s">
        <v>3</v>
      </c>
      <c r="B2" s="7" t="s">
        <v>4</v>
      </c>
      <c r="C2" s="7" t="s">
        <v>5</v>
      </c>
      <c r="D2" s="6" t="s">
        <v>6</v>
      </c>
      <c r="E2" s="7" t="s">
        <v>7</v>
      </c>
      <c r="F2" s="7" t="s">
        <v>8</v>
      </c>
      <c r="G2" s="7">
        <v>414453</v>
      </c>
      <c r="H2" s="7">
        <v>414454</v>
      </c>
      <c r="I2" s="7">
        <v>414455</v>
      </c>
      <c r="J2" s="7" t="s">
        <v>9</v>
      </c>
      <c r="K2" s="7" t="s">
        <v>10</v>
      </c>
      <c r="L2" s="8"/>
      <c r="M2" s="7" t="s">
        <v>11</v>
      </c>
      <c r="N2" s="7" t="s">
        <v>12</v>
      </c>
      <c r="O2" s="7" t="s">
        <v>13</v>
      </c>
      <c r="P2" s="7" t="s">
        <v>14</v>
      </c>
      <c r="Q2" s="7" t="s">
        <v>15</v>
      </c>
      <c r="R2" s="7" t="s">
        <v>16</v>
      </c>
      <c r="S2" s="7" t="s">
        <v>17</v>
      </c>
      <c r="U2" s="6" t="s">
        <v>4</v>
      </c>
      <c r="V2" s="7" t="s">
        <v>5</v>
      </c>
      <c r="W2" s="9" t="s">
        <v>6</v>
      </c>
      <c r="X2" s="7" t="s">
        <v>7</v>
      </c>
      <c r="Y2" s="6" t="s">
        <v>8</v>
      </c>
      <c r="Z2" s="7">
        <v>414462</v>
      </c>
      <c r="AA2" s="7">
        <v>414463</v>
      </c>
      <c r="AB2" s="7" t="s">
        <v>18</v>
      </c>
      <c r="AC2" s="7" t="s">
        <v>19</v>
      </c>
      <c r="AD2" s="7" t="s">
        <v>20</v>
      </c>
      <c r="AE2" s="8"/>
      <c r="AF2" s="7" t="s">
        <v>21</v>
      </c>
      <c r="AG2" s="7" t="s">
        <v>22</v>
      </c>
      <c r="AH2" s="7" t="s">
        <v>23</v>
      </c>
      <c r="AI2" s="7" t="s">
        <v>24</v>
      </c>
      <c r="AJ2" s="7" t="s">
        <v>25</v>
      </c>
      <c r="AK2" s="7" t="s">
        <v>26</v>
      </c>
      <c r="AL2" s="7" t="s">
        <v>27</v>
      </c>
      <c r="AM2" s="7" t="s">
        <v>28</v>
      </c>
      <c r="AN2" s="7" t="s">
        <v>29</v>
      </c>
      <c r="AO2" s="7" t="s">
        <v>30</v>
      </c>
      <c r="AP2" s="10" t="s">
        <v>31</v>
      </c>
      <c r="AQ2" s="10" t="s">
        <v>32</v>
      </c>
      <c r="AR2" s="10" t="s">
        <v>33</v>
      </c>
      <c r="AS2" s="10" t="s">
        <v>34</v>
      </c>
      <c r="AT2" s="10" t="s">
        <v>35</v>
      </c>
      <c r="AU2" s="11" t="s">
        <v>36</v>
      </c>
      <c r="AV2" s="11" t="s">
        <v>37</v>
      </c>
      <c r="AW2" s="10" t="s">
        <v>38</v>
      </c>
      <c r="AX2" s="10" t="s">
        <v>39</v>
      </c>
      <c r="AY2" s="102" t="s">
        <v>40</v>
      </c>
      <c r="AZ2" s="102"/>
      <c r="BA2" s="103" t="s">
        <v>41</v>
      </c>
      <c r="BB2" s="103"/>
      <c r="BC2" s="12" t="s">
        <v>42</v>
      </c>
      <c r="BD2" s="12" t="s">
        <v>42</v>
      </c>
      <c r="BE2" s="13" t="s">
        <v>43</v>
      </c>
      <c r="BF2" s="14" t="s">
        <v>44</v>
      </c>
      <c r="BG2"/>
    </row>
    <row r="3" spans="1:59">
      <c r="A3" s="6"/>
      <c r="B3" s="7"/>
      <c r="C3" s="7"/>
      <c r="D3" s="6"/>
      <c r="E3" s="7"/>
      <c r="F3" s="7"/>
      <c r="G3" s="7" t="s">
        <v>45</v>
      </c>
      <c r="H3" s="7" t="s">
        <v>46</v>
      </c>
      <c r="I3" s="7" t="s">
        <v>47</v>
      </c>
      <c r="J3" s="7" t="s">
        <v>48</v>
      </c>
      <c r="K3" s="7" t="s">
        <v>49</v>
      </c>
      <c r="L3" s="8"/>
      <c r="M3" s="7" t="s">
        <v>50</v>
      </c>
      <c r="N3" s="7" t="s">
        <v>51</v>
      </c>
      <c r="O3" s="7" t="s">
        <v>52</v>
      </c>
      <c r="P3" s="7" t="s">
        <v>53</v>
      </c>
      <c r="Q3" s="7" t="s">
        <v>54</v>
      </c>
      <c r="R3" s="7"/>
      <c r="S3" s="7"/>
      <c r="U3" s="6"/>
      <c r="V3" s="7"/>
      <c r="W3" s="9"/>
      <c r="X3" s="7"/>
      <c r="Y3" s="6"/>
      <c r="Z3" s="87" t="s">
        <v>55</v>
      </c>
      <c r="AA3" s="87" t="s">
        <v>56</v>
      </c>
      <c r="AB3" s="87" t="s">
        <v>57</v>
      </c>
      <c r="AC3" s="87" t="s">
        <v>58</v>
      </c>
      <c r="AD3" s="7" t="s">
        <v>59</v>
      </c>
      <c r="AE3" s="8"/>
      <c r="AF3" s="87" t="s">
        <v>60</v>
      </c>
      <c r="AG3" s="87" t="s">
        <v>61</v>
      </c>
      <c r="AH3" s="87" t="s">
        <v>62</v>
      </c>
      <c r="AI3" s="87" t="s">
        <v>63</v>
      </c>
      <c r="AJ3" s="7" t="s">
        <v>64</v>
      </c>
      <c r="AK3" s="7" t="s">
        <v>65</v>
      </c>
      <c r="AL3" s="7" t="s">
        <v>66</v>
      </c>
      <c r="AM3" s="7" t="s">
        <v>67</v>
      </c>
      <c r="AN3" s="7" t="s">
        <v>68</v>
      </c>
      <c r="AO3" s="7" t="s">
        <v>69</v>
      </c>
      <c r="AP3" s="7"/>
      <c r="AQ3" s="7"/>
      <c r="AR3" s="7"/>
      <c r="AS3" s="7"/>
      <c r="AT3" s="7"/>
      <c r="AU3" s="7"/>
      <c r="AV3" s="7"/>
      <c r="AW3" s="7"/>
      <c r="AX3" s="7"/>
      <c r="AY3" s="15" t="s">
        <v>70</v>
      </c>
      <c r="AZ3" s="15" t="s">
        <v>71</v>
      </c>
      <c r="BA3" s="16" t="s">
        <v>70</v>
      </c>
      <c r="BB3" s="16" t="s">
        <v>71</v>
      </c>
      <c r="BC3" s="10" t="s">
        <v>72</v>
      </c>
      <c r="BD3" s="10" t="s">
        <v>73</v>
      </c>
      <c r="BE3" s="7"/>
      <c r="BF3" s="7"/>
      <c r="BG3"/>
    </row>
    <row r="4" spans="1:59">
      <c r="A4" s="17"/>
      <c r="B4" s="17">
        <v>43101</v>
      </c>
      <c r="C4" s="17" t="s">
        <v>74</v>
      </c>
      <c r="D4" s="18" t="s">
        <v>75</v>
      </c>
      <c r="E4" s="17" t="s">
        <v>76</v>
      </c>
      <c r="F4" s="19" t="s">
        <v>747</v>
      </c>
      <c r="G4" s="17">
        <v>100</v>
      </c>
      <c r="H4" s="17">
        <v>97</v>
      </c>
      <c r="I4" s="17">
        <v>80</v>
      </c>
      <c r="J4" s="17">
        <v>97</v>
      </c>
      <c r="K4" s="17">
        <v>100</v>
      </c>
      <c r="L4" s="20"/>
      <c r="M4" s="17">
        <v>45</v>
      </c>
      <c r="N4" s="17">
        <v>44</v>
      </c>
      <c r="O4" s="17">
        <v>42</v>
      </c>
      <c r="P4" s="17">
        <v>43</v>
      </c>
      <c r="Q4" s="17">
        <v>40</v>
      </c>
      <c r="R4" s="17">
        <v>10</v>
      </c>
      <c r="S4" s="17">
        <v>22</v>
      </c>
      <c r="T4" s="21"/>
      <c r="U4" s="17">
        <f t="shared" ref="U4:U35" si="0">B4</f>
        <v>43101</v>
      </c>
      <c r="V4" s="17" t="str">
        <f t="shared" ref="V4:V35" si="1">C4</f>
        <v>B150058501</v>
      </c>
      <c r="W4" s="22" t="str">
        <f t="shared" ref="W4:W35" si="2">D4</f>
        <v>ABHISHEK N BORWANKAR</v>
      </c>
      <c r="X4" s="17" t="str">
        <f t="shared" ref="X4:X35" si="3">E4</f>
        <v>71828497G</v>
      </c>
      <c r="Y4" s="90" t="str">
        <f t="shared" ref="Y4:Y35" si="4">F4</f>
        <v>I2K17102312</v>
      </c>
      <c r="Z4" s="88">
        <v>88</v>
      </c>
      <c r="AA4" s="88">
        <v>94</v>
      </c>
      <c r="AB4" s="88">
        <v>100</v>
      </c>
      <c r="AC4" s="88"/>
      <c r="AD4" s="86">
        <v>100</v>
      </c>
      <c r="AE4" s="85"/>
      <c r="AF4" s="88">
        <v>23</v>
      </c>
      <c r="AG4" s="88">
        <v>23</v>
      </c>
      <c r="AH4" s="88"/>
      <c r="AI4" s="88"/>
      <c r="AJ4" s="86">
        <v>42</v>
      </c>
      <c r="AK4" s="17">
        <v>42</v>
      </c>
      <c r="AL4" s="17">
        <v>21</v>
      </c>
      <c r="AM4" s="17">
        <v>23</v>
      </c>
      <c r="AN4" s="17">
        <v>42</v>
      </c>
      <c r="AO4" s="17">
        <v>89</v>
      </c>
      <c r="AP4" s="17">
        <v>10</v>
      </c>
      <c r="AQ4" s="17">
        <v>44</v>
      </c>
      <c r="AR4" s="24">
        <v>8.9600000000000009</v>
      </c>
      <c r="AS4" s="24">
        <v>7.5</v>
      </c>
      <c r="AT4" s="24">
        <v>6.85</v>
      </c>
      <c r="AU4" s="24">
        <v>1578</v>
      </c>
      <c r="AV4" s="24">
        <v>190</v>
      </c>
      <c r="AW4" s="24">
        <v>8.31</v>
      </c>
      <c r="AX4" s="25" t="s">
        <v>77</v>
      </c>
      <c r="AY4" s="26" t="str">
        <f t="shared" ref="AY4:AY35" si="5">IF(COUNTIF(G4:K4,"FF"),"FAIL",IF(COUNTIF(G4:K4,"AB"),"FAIL","PASS"))</f>
        <v>PASS</v>
      </c>
      <c r="AZ4" s="26" t="str">
        <f t="shared" ref="AZ4:AZ35" si="6">IF(COUNTIF(Z4:AD4,"FF"),"FAIL",IF(COUNTIF(Z4:AD4,"AB"),"FAIL","PASS"))</f>
        <v>PASS</v>
      </c>
      <c r="BA4" s="27" t="str">
        <f t="shared" ref="BA4:BA35" si="7">IF(COUNTIF(M4:Q4,"FF"),"FAIL",IF(COUNTIF(M4:Q4,"AB"),"FAIL","PASS"))</f>
        <v>PASS</v>
      </c>
      <c r="BB4" s="27" t="str">
        <f t="shared" ref="BB4:BB35" si="8">IF(COUNTIF(AF4:AO4,"FF"),"FAIL",IF(COUNTIF(AF4:AO4,"AB"),"FAIL","PASS"))</f>
        <v>PASS</v>
      </c>
      <c r="BC4" s="8" t="str">
        <f t="shared" ref="BC4:BC35" si="9">IF(AND(AY4="PASS",AZ4="PASS"),"PASS","FAIL")</f>
        <v>PASS</v>
      </c>
      <c r="BD4" s="8" t="str">
        <f t="shared" ref="BD4:BD35" si="10">IF(AND(BA4="PASS",BB4="PASS"),"PASS","FAIL")</f>
        <v>PASS</v>
      </c>
      <c r="BE4" s="28" t="str">
        <f t="shared" ref="BE4:BE35" si="11">IF(BF4="ATKT","NO",IF(BF4="FAIL","NO","YES"))</f>
        <v>YES</v>
      </c>
      <c r="BF4" s="29" t="str">
        <f t="shared" ref="BF4:BF35" si="12">IF(AQ4=44,IF(AW4&gt;=7.75,"DIST",IF(AW4&gt;=6.75,"FIRST",IF(AW4&gt;=6.25,"HSC",IF(AW4&gt;=5.5,"SC","FAIL")))),IF(AW4&gt;=23,"ATKT","FAIL"))</f>
        <v>DIST</v>
      </c>
      <c r="BG4"/>
    </row>
    <row r="5" spans="1:59">
      <c r="A5" s="17"/>
      <c r="B5" s="17">
        <v>43102</v>
      </c>
      <c r="C5" s="17" t="s">
        <v>84</v>
      </c>
      <c r="D5" s="18" t="s">
        <v>85</v>
      </c>
      <c r="E5" s="17" t="s">
        <v>86</v>
      </c>
      <c r="F5" s="19" t="s">
        <v>750</v>
      </c>
      <c r="G5" s="17">
        <v>75</v>
      </c>
      <c r="H5" s="17">
        <v>80</v>
      </c>
      <c r="I5" s="17">
        <v>63</v>
      </c>
      <c r="J5" s="17">
        <v>76</v>
      </c>
      <c r="K5" s="17">
        <v>100</v>
      </c>
      <c r="L5" s="20"/>
      <c r="M5" s="17">
        <v>45</v>
      </c>
      <c r="N5" s="17">
        <v>44</v>
      </c>
      <c r="O5" s="17">
        <v>43</v>
      </c>
      <c r="P5" s="17">
        <v>45</v>
      </c>
      <c r="Q5" s="17">
        <v>42</v>
      </c>
      <c r="R5" s="17">
        <v>9.4499999999999993</v>
      </c>
      <c r="S5" s="17">
        <v>22</v>
      </c>
      <c r="T5" s="21"/>
      <c r="U5" s="17">
        <f t="shared" si="0"/>
        <v>43102</v>
      </c>
      <c r="V5" s="17" t="str">
        <f t="shared" si="1"/>
        <v>B150058504</v>
      </c>
      <c r="W5" s="22" t="str">
        <f t="shared" si="2"/>
        <v>AGRAWAL KAPIL SATISH</v>
      </c>
      <c r="X5" s="17" t="str">
        <f t="shared" si="3"/>
        <v>71828508F</v>
      </c>
      <c r="Y5" s="90" t="str">
        <f t="shared" si="4"/>
        <v>I2K17102343</v>
      </c>
      <c r="Z5" s="88">
        <v>89</v>
      </c>
      <c r="AA5" s="88">
        <v>82</v>
      </c>
      <c r="AB5" s="89"/>
      <c r="AC5" s="88">
        <v>95</v>
      </c>
      <c r="AD5" s="86">
        <v>100</v>
      </c>
      <c r="AE5" s="85"/>
      <c r="AF5" s="89"/>
      <c r="AG5" s="89"/>
      <c r="AH5" s="88">
        <v>22</v>
      </c>
      <c r="AI5" s="88">
        <v>23</v>
      </c>
      <c r="AJ5" s="86">
        <v>45</v>
      </c>
      <c r="AK5" s="17">
        <v>42</v>
      </c>
      <c r="AL5" s="17">
        <v>21</v>
      </c>
      <c r="AM5" s="17">
        <v>22</v>
      </c>
      <c r="AN5" s="17">
        <v>45</v>
      </c>
      <c r="AO5" s="17">
        <v>95</v>
      </c>
      <c r="AP5" s="17">
        <v>9.73</v>
      </c>
      <c r="AQ5" s="17">
        <v>44</v>
      </c>
      <c r="AR5" s="24">
        <v>8.94</v>
      </c>
      <c r="AS5" s="24">
        <v>8.18</v>
      </c>
      <c r="AT5" s="24">
        <v>8.76</v>
      </c>
      <c r="AU5" s="24">
        <v>1687</v>
      </c>
      <c r="AV5" s="24">
        <v>190</v>
      </c>
      <c r="AW5" s="24">
        <v>8.8800000000000008</v>
      </c>
      <c r="AX5" s="25" t="s">
        <v>77</v>
      </c>
      <c r="AY5" s="26" t="str">
        <f t="shared" si="5"/>
        <v>PASS</v>
      </c>
      <c r="AZ5" s="26" t="str">
        <f t="shared" si="6"/>
        <v>PASS</v>
      </c>
      <c r="BA5" s="27" t="str">
        <f t="shared" si="7"/>
        <v>PASS</v>
      </c>
      <c r="BB5" s="27" t="str">
        <f t="shared" si="8"/>
        <v>PASS</v>
      </c>
      <c r="BC5" s="8" t="str">
        <f t="shared" si="9"/>
        <v>PASS</v>
      </c>
      <c r="BD5" s="8" t="str">
        <f t="shared" si="10"/>
        <v>PASS</v>
      </c>
      <c r="BE5" s="28" t="str">
        <f t="shared" si="11"/>
        <v>YES</v>
      </c>
      <c r="BF5" s="29" t="str">
        <f t="shared" si="12"/>
        <v>DIST</v>
      </c>
      <c r="BG5"/>
    </row>
    <row r="6" spans="1:59">
      <c r="A6" s="17"/>
      <c r="B6" s="17">
        <v>43103</v>
      </c>
      <c r="C6" s="17" t="s">
        <v>93</v>
      </c>
      <c r="D6" s="18" t="s">
        <v>94</v>
      </c>
      <c r="E6" s="17" t="s">
        <v>95</v>
      </c>
      <c r="F6" s="19" t="s">
        <v>753</v>
      </c>
      <c r="G6" s="17">
        <v>100</v>
      </c>
      <c r="H6" s="17">
        <v>97</v>
      </c>
      <c r="I6" s="17">
        <v>69</v>
      </c>
      <c r="J6" s="17">
        <v>97</v>
      </c>
      <c r="K6" s="17">
        <v>100</v>
      </c>
      <c r="L6" s="20"/>
      <c r="M6" s="17">
        <v>44</v>
      </c>
      <c r="N6" s="17">
        <v>43</v>
      </c>
      <c r="O6" s="17">
        <v>43</v>
      </c>
      <c r="P6" s="17">
        <v>42</v>
      </c>
      <c r="Q6" s="17">
        <v>48</v>
      </c>
      <c r="R6" s="17">
        <v>9.73</v>
      </c>
      <c r="S6" s="17">
        <v>22</v>
      </c>
      <c r="T6" s="21"/>
      <c r="U6" s="17">
        <f t="shared" si="0"/>
        <v>43103</v>
      </c>
      <c r="V6" s="17" t="str">
        <f t="shared" si="1"/>
        <v>B150058507</v>
      </c>
      <c r="W6" s="22" t="str">
        <f t="shared" si="2"/>
        <v>AKHIL SHAJI</v>
      </c>
      <c r="X6" s="17" t="str">
        <f t="shared" si="3"/>
        <v>71828519M</v>
      </c>
      <c r="Y6" s="90" t="str">
        <f t="shared" si="4"/>
        <v>I2K17102298</v>
      </c>
      <c r="Z6" s="88">
        <v>98</v>
      </c>
      <c r="AA6" s="88">
        <v>99</v>
      </c>
      <c r="AB6" s="89"/>
      <c r="AC6" s="88">
        <v>95</v>
      </c>
      <c r="AD6" s="86">
        <v>100</v>
      </c>
      <c r="AE6" s="85"/>
      <c r="AF6" s="89"/>
      <c r="AG6" s="89"/>
      <c r="AH6" s="88">
        <v>22</v>
      </c>
      <c r="AI6" s="88">
        <v>24</v>
      </c>
      <c r="AJ6" s="86">
        <v>45</v>
      </c>
      <c r="AK6" s="17">
        <v>42</v>
      </c>
      <c r="AL6" s="17">
        <v>21</v>
      </c>
      <c r="AM6" s="17">
        <v>23</v>
      </c>
      <c r="AN6" s="17">
        <v>47</v>
      </c>
      <c r="AO6" s="17">
        <v>95</v>
      </c>
      <c r="AP6" s="17">
        <v>9.86</v>
      </c>
      <c r="AQ6" s="17">
        <v>44</v>
      </c>
      <c r="AR6" s="24">
        <v>7.36</v>
      </c>
      <c r="AS6" s="24">
        <v>7</v>
      </c>
      <c r="AT6" s="24">
        <v>7.91</v>
      </c>
      <c r="AU6" s="24">
        <v>1516</v>
      </c>
      <c r="AV6" s="24">
        <v>190</v>
      </c>
      <c r="AW6" s="24">
        <v>7.98</v>
      </c>
      <c r="AX6" s="25" t="s">
        <v>77</v>
      </c>
      <c r="AY6" s="26" t="str">
        <f t="shared" si="5"/>
        <v>PASS</v>
      </c>
      <c r="AZ6" s="26" t="str">
        <f t="shared" si="6"/>
        <v>PASS</v>
      </c>
      <c r="BA6" s="27" t="str">
        <f t="shared" si="7"/>
        <v>PASS</v>
      </c>
      <c r="BB6" s="27" t="str">
        <f t="shared" si="8"/>
        <v>PASS</v>
      </c>
      <c r="BC6" s="8" t="str">
        <f t="shared" si="9"/>
        <v>PASS</v>
      </c>
      <c r="BD6" s="8" t="str">
        <f t="shared" si="10"/>
        <v>PASS</v>
      </c>
      <c r="BE6" s="28" t="str">
        <f t="shared" si="11"/>
        <v>YES</v>
      </c>
      <c r="BF6" s="29" t="str">
        <f t="shared" si="12"/>
        <v>DIST</v>
      </c>
      <c r="BG6"/>
    </row>
    <row r="7" spans="1:59">
      <c r="A7" s="17"/>
      <c r="B7" s="32">
        <v>43104</v>
      </c>
      <c r="C7" s="32" t="s">
        <v>256</v>
      </c>
      <c r="D7" s="34" t="s">
        <v>257</v>
      </c>
      <c r="E7" s="17" t="s">
        <v>258</v>
      </c>
      <c r="F7" s="19" t="s">
        <v>807</v>
      </c>
      <c r="G7" s="17">
        <v>99</v>
      </c>
      <c r="H7" s="17">
        <v>99</v>
      </c>
      <c r="I7" s="17">
        <v>94</v>
      </c>
      <c r="J7" s="17">
        <v>99</v>
      </c>
      <c r="K7" s="17">
        <v>99</v>
      </c>
      <c r="L7" s="20"/>
      <c r="M7" s="17">
        <v>43</v>
      </c>
      <c r="N7" s="17">
        <v>42</v>
      </c>
      <c r="O7" s="17">
        <v>44</v>
      </c>
      <c r="P7" s="17">
        <v>41</v>
      </c>
      <c r="Q7" s="17">
        <v>46</v>
      </c>
      <c r="R7" s="17">
        <v>10</v>
      </c>
      <c r="S7" s="17">
        <v>22</v>
      </c>
      <c r="T7" s="21"/>
      <c r="U7" s="32">
        <f t="shared" si="0"/>
        <v>43104</v>
      </c>
      <c r="V7" s="32" t="str">
        <f t="shared" si="1"/>
        <v>B150058562</v>
      </c>
      <c r="W7" s="33" t="str">
        <f t="shared" si="2"/>
        <v>GANDHI AMOL DILIP</v>
      </c>
      <c r="X7" s="32" t="str">
        <f t="shared" si="3"/>
        <v>71828715M</v>
      </c>
      <c r="Y7" s="90" t="str">
        <f t="shared" si="4"/>
        <v>I2K17102348</v>
      </c>
      <c r="Z7" s="88">
        <v>99</v>
      </c>
      <c r="AA7" s="88">
        <v>96</v>
      </c>
      <c r="AB7" s="88">
        <v>100</v>
      </c>
      <c r="AC7" s="88"/>
      <c r="AD7" s="86">
        <v>100</v>
      </c>
      <c r="AE7" s="85"/>
      <c r="AF7" s="88">
        <v>23</v>
      </c>
      <c r="AG7" s="88">
        <v>23</v>
      </c>
      <c r="AH7" s="88"/>
      <c r="AI7" s="88"/>
      <c r="AJ7" s="86">
        <v>43</v>
      </c>
      <c r="AK7" s="17">
        <v>41</v>
      </c>
      <c r="AL7" s="17">
        <v>23</v>
      </c>
      <c r="AM7" s="17">
        <v>24</v>
      </c>
      <c r="AN7" s="17">
        <v>46</v>
      </c>
      <c r="AO7" s="17">
        <v>96</v>
      </c>
      <c r="AP7" s="17">
        <v>10</v>
      </c>
      <c r="AQ7" s="17">
        <v>44</v>
      </c>
      <c r="AR7" s="24">
        <v>8.68</v>
      </c>
      <c r="AS7" s="24">
        <v>8.74</v>
      </c>
      <c r="AT7" s="24">
        <v>9.07</v>
      </c>
      <c r="AU7" s="24">
        <v>1728</v>
      </c>
      <c r="AV7" s="24">
        <v>190</v>
      </c>
      <c r="AW7" s="24">
        <v>9.09</v>
      </c>
      <c r="AX7" s="25" t="s">
        <v>77</v>
      </c>
      <c r="AY7" s="26" t="str">
        <f t="shared" si="5"/>
        <v>PASS</v>
      </c>
      <c r="AZ7" s="26" t="str">
        <f t="shared" si="6"/>
        <v>PASS</v>
      </c>
      <c r="BA7" s="27" t="str">
        <f t="shared" si="7"/>
        <v>PASS</v>
      </c>
      <c r="BB7" s="27" t="str">
        <f t="shared" si="8"/>
        <v>PASS</v>
      </c>
      <c r="BC7" s="8" t="str">
        <f t="shared" si="9"/>
        <v>PASS</v>
      </c>
      <c r="BD7" s="8" t="str">
        <f t="shared" si="10"/>
        <v>PASS</v>
      </c>
      <c r="BE7" s="28" t="str">
        <f t="shared" si="11"/>
        <v>YES</v>
      </c>
      <c r="BF7" s="29" t="str">
        <f t="shared" si="12"/>
        <v>DIST</v>
      </c>
      <c r="BG7"/>
    </row>
    <row r="8" spans="1:59">
      <c r="A8" s="17"/>
      <c r="B8" s="17">
        <v>43105</v>
      </c>
      <c r="C8" s="17" t="s">
        <v>105</v>
      </c>
      <c r="D8" s="18" t="s">
        <v>106</v>
      </c>
      <c r="E8" s="17" t="s">
        <v>107</v>
      </c>
      <c r="F8" s="19" t="s">
        <v>757</v>
      </c>
      <c r="G8" s="17">
        <v>99</v>
      </c>
      <c r="H8" s="17">
        <v>100</v>
      </c>
      <c r="I8" s="17">
        <v>93</v>
      </c>
      <c r="J8" s="17">
        <v>97</v>
      </c>
      <c r="K8" s="17">
        <v>100</v>
      </c>
      <c r="L8" s="20"/>
      <c r="M8" s="17">
        <v>42</v>
      </c>
      <c r="N8" s="17">
        <v>41</v>
      </c>
      <c r="O8" s="17">
        <v>40</v>
      </c>
      <c r="P8" s="17">
        <v>43</v>
      </c>
      <c r="Q8" s="17">
        <v>45</v>
      </c>
      <c r="R8" s="17">
        <v>10</v>
      </c>
      <c r="S8" s="17">
        <v>22</v>
      </c>
      <c r="T8" s="21"/>
      <c r="U8" s="17">
        <f t="shared" si="0"/>
        <v>43105</v>
      </c>
      <c r="V8" s="17" t="str">
        <f t="shared" si="1"/>
        <v>B150058511</v>
      </c>
      <c r="W8" s="22" t="str">
        <f t="shared" si="2"/>
        <v>ARCHIT PANDITA</v>
      </c>
      <c r="X8" s="17" t="str">
        <f t="shared" si="3"/>
        <v>71828534E</v>
      </c>
      <c r="Y8" s="90" t="str">
        <f t="shared" si="4"/>
        <v>I2K17102170</v>
      </c>
      <c r="Z8" s="88">
        <v>89</v>
      </c>
      <c r="AA8" s="88">
        <v>91</v>
      </c>
      <c r="AB8" s="88">
        <v>100</v>
      </c>
      <c r="AC8" s="88"/>
      <c r="AD8" s="86">
        <v>100</v>
      </c>
      <c r="AE8" s="85"/>
      <c r="AF8" s="88">
        <v>23</v>
      </c>
      <c r="AG8" s="88">
        <v>23</v>
      </c>
      <c r="AH8" s="88"/>
      <c r="AI8" s="88"/>
      <c r="AJ8" s="86">
        <v>44</v>
      </c>
      <c r="AK8" s="17">
        <v>42</v>
      </c>
      <c r="AL8" s="17">
        <v>22</v>
      </c>
      <c r="AM8" s="17">
        <v>22</v>
      </c>
      <c r="AN8" s="17">
        <v>45</v>
      </c>
      <c r="AO8" s="17">
        <v>95</v>
      </c>
      <c r="AP8" s="17">
        <v>10</v>
      </c>
      <c r="AQ8" s="17">
        <v>44</v>
      </c>
      <c r="AR8" s="24">
        <v>9.0399999999999991</v>
      </c>
      <c r="AS8" s="24">
        <v>8.5399999999999991</v>
      </c>
      <c r="AT8" s="24">
        <v>8.59</v>
      </c>
      <c r="AU8" s="24">
        <v>1714</v>
      </c>
      <c r="AV8" s="24">
        <v>190</v>
      </c>
      <c r="AW8" s="24">
        <v>9.02</v>
      </c>
      <c r="AX8" s="25" t="s">
        <v>77</v>
      </c>
      <c r="AY8" s="26" t="str">
        <f t="shared" si="5"/>
        <v>PASS</v>
      </c>
      <c r="AZ8" s="26" t="str">
        <f t="shared" si="6"/>
        <v>PASS</v>
      </c>
      <c r="BA8" s="27" t="str">
        <f t="shared" si="7"/>
        <v>PASS</v>
      </c>
      <c r="BB8" s="27" t="str">
        <f t="shared" si="8"/>
        <v>PASS</v>
      </c>
      <c r="BC8" s="8" t="str">
        <f t="shared" si="9"/>
        <v>PASS</v>
      </c>
      <c r="BD8" s="8" t="str">
        <f t="shared" si="10"/>
        <v>PASS</v>
      </c>
      <c r="BE8" s="28" t="str">
        <f t="shared" si="11"/>
        <v>YES</v>
      </c>
      <c r="BF8" s="29" t="str">
        <f t="shared" si="12"/>
        <v>DIST</v>
      </c>
      <c r="BG8"/>
    </row>
    <row r="9" spans="1:59">
      <c r="A9" s="17"/>
      <c r="B9" s="17">
        <v>43106</v>
      </c>
      <c r="C9" s="17" t="s">
        <v>111</v>
      </c>
      <c r="D9" s="18" t="s">
        <v>112</v>
      </c>
      <c r="E9" s="17" t="s">
        <v>113</v>
      </c>
      <c r="F9" s="19" t="s">
        <v>759</v>
      </c>
      <c r="G9" s="17">
        <v>100</v>
      </c>
      <c r="H9" s="17">
        <v>100</v>
      </c>
      <c r="I9" s="17">
        <v>99</v>
      </c>
      <c r="J9" s="17">
        <v>100</v>
      </c>
      <c r="K9" s="17">
        <v>100</v>
      </c>
      <c r="L9" s="20"/>
      <c r="M9" s="17">
        <v>43</v>
      </c>
      <c r="N9" s="17">
        <v>42</v>
      </c>
      <c r="O9" s="17">
        <v>45</v>
      </c>
      <c r="P9" s="17">
        <v>44</v>
      </c>
      <c r="Q9" s="17">
        <v>45</v>
      </c>
      <c r="R9" s="17">
        <v>10</v>
      </c>
      <c r="S9" s="17">
        <v>22</v>
      </c>
      <c r="T9" s="21"/>
      <c r="U9" s="17">
        <f t="shared" si="0"/>
        <v>43106</v>
      </c>
      <c r="V9" s="17" t="str">
        <f t="shared" si="1"/>
        <v>B150058514</v>
      </c>
      <c r="W9" s="22" t="str">
        <f t="shared" si="2"/>
        <v>ASAWA JAYESH SANTOSH</v>
      </c>
      <c r="X9" s="17" t="str">
        <f t="shared" si="3"/>
        <v>71828537K</v>
      </c>
      <c r="Y9" s="90" t="str">
        <f t="shared" si="4"/>
        <v>I2K17102411</v>
      </c>
      <c r="Z9" s="88">
        <v>96</v>
      </c>
      <c r="AA9" s="88">
        <v>99</v>
      </c>
      <c r="AB9" s="89"/>
      <c r="AC9" s="88">
        <v>96</v>
      </c>
      <c r="AD9" s="86">
        <v>100</v>
      </c>
      <c r="AE9" s="85"/>
      <c r="AF9" s="89"/>
      <c r="AG9" s="89"/>
      <c r="AH9" s="88">
        <v>22</v>
      </c>
      <c r="AI9" s="88">
        <v>24</v>
      </c>
      <c r="AJ9" s="86">
        <v>42</v>
      </c>
      <c r="AK9" s="17">
        <v>42</v>
      </c>
      <c r="AL9" s="17">
        <v>21</v>
      </c>
      <c r="AM9" s="17">
        <v>23</v>
      </c>
      <c r="AN9" s="17">
        <v>46</v>
      </c>
      <c r="AO9" s="17">
        <v>95</v>
      </c>
      <c r="AP9" s="17">
        <v>10</v>
      </c>
      <c r="AQ9" s="17">
        <v>44</v>
      </c>
      <c r="AR9" s="24">
        <v>9.1999999999999993</v>
      </c>
      <c r="AS9" s="24">
        <v>9.34</v>
      </c>
      <c r="AT9" s="24">
        <v>8.98</v>
      </c>
      <c r="AU9" s="24">
        <v>1780</v>
      </c>
      <c r="AV9" s="24">
        <v>190</v>
      </c>
      <c r="AW9" s="24">
        <v>9.3699999999999992</v>
      </c>
      <c r="AX9" s="25" t="s">
        <v>77</v>
      </c>
      <c r="AY9" s="26" t="str">
        <f t="shared" si="5"/>
        <v>PASS</v>
      </c>
      <c r="AZ9" s="26" t="str">
        <f t="shared" si="6"/>
        <v>PASS</v>
      </c>
      <c r="BA9" s="27" t="str">
        <f t="shared" si="7"/>
        <v>PASS</v>
      </c>
      <c r="BB9" s="27" t="str">
        <f t="shared" si="8"/>
        <v>PASS</v>
      </c>
      <c r="BC9" s="8" t="str">
        <f t="shared" si="9"/>
        <v>PASS</v>
      </c>
      <c r="BD9" s="8" t="str">
        <f t="shared" si="10"/>
        <v>PASS</v>
      </c>
      <c r="BE9" s="28" t="str">
        <f t="shared" si="11"/>
        <v>YES</v>
      </c>
      <c r="BF9" s="29" t="str">
        <f t="shared" si="12"/>
        <v>DIST</v>
      </c>
      <c r="BG9"/>
    </row>
    <row r="10" spans="1:59">
      <c r="A10" s="17"/>
      <c r="B10" s="17">
        <v>43107</v>
      </c>
      <c r="C10" s="17" t="s">
        <v>488</v>
      </c>
      <c r="D10" s="18" t="s">
        <v>489</v>
      </c>
      <c r="E10" s="17"/>
      <c r="F10" s="19" t="s">
        <v>897</v>
      </c>
      <c r="G10" s="17">
        <v>100</v>
      </c>
      <c r="H10" s="17">
        <v>100</v>
      </c>
      <c r="I10" s="17">
        <v>96</v>
      </c>
      <c r="J10" s="17">
        <v>99</v>
      </c>
      <c r="K10" s="17">
        <v>100</v>
      </c>
      <c r="L10" s="20"/>
      <c r="M10" s="17">
        <v>45</v>
      </c>
      <c r="N10" s="17">
        <v>42</v>
      </c>
      <c r="O10" s="17">
        <v>46</v>
      </c>
      <c r="P10" s="17">
        <v>44</v>
      </c>
      <c r="Q10" s="17">
        <v>48</v>
      </c>
      <c r="R10" s="17">
        <v>10</v>
      </c>
      <c r="S10" s="17">
        <v>22</v>
      </c>
      <c r="T10" s="21"/>
      <c r="U10" s="17">
        <f t="shared" si="0"/>
        <v>43107</v>
      </c>
      <c r="V10" s="17" t="str">
        <f t="shared" si="1"/>
        <v>B150058653</v>
      </c>
      <c r="W10" s="22" t="str">
        <f t="shared" si="2"/>
        <v>PATANI AYUSHI NIKHIL</v>
      </c>
      <c r="X10" s="17">
        <f t="shared" si="3"/>
        <v>0</v>
      </c>
      <c r="Y10" s="90" t="str">
        <f t="shared" si="4"/>
        <v>I2K17102247</v>
      </c>
      <c r="Z10" s="88">
        <v>95</v>
      </c>
      <c r="AA10" s="88">
        <v>100</v>
      </c>
      <c r="AB10" s="88">
        <v>100</v>
      </c>
      <c r="AC10" s="88"/>
      <c r="AD10" s="86">
        <v>100</v>
      </c>
      <c r="AE10" s="85"/>
      <c r="AF10" s="88">
        <v>24</v>
      </c>
      <c r="AG10" s="88">
        <v>24</v>
      </c>
      <c r="AH10" s="88"/>
      <c r="AI10" s="88"/>
      <c r="AJ10" s="86">
        <v>46</v>
      </c>
      <c r="AK10" s="17">
        <v>45</v>
      </c>
      <c r="AL10" s="17">
        <v>23</v>
      </c>
      <c r="AM10" s="17">
        <v>23</v>
      </c>
      <c r="AN10" s="17">
        <v>48</v>
      </c>
      <c r="AO10" s="17">
        <v>98</v>
      </c>
      <c r="AP10" s="17">
        <v>10</v>
      </c>
      <c r="AQ10" s="17">
        <v>44</v>
      </c>
      <c r="AR10" s="24">
        <v>9.8800000000000008</v>
      </c>
      <c r="AS10" s="24">
        <v>9.36</v>
      </c>
      <c r="AT10" s="24">
        <v>9.57</v>
      </c>
      <c r="AU10" s="24">
        <v>1842</v>
      </c>
      <c r="AV10" s="24">
        <v>190</v>
      </c>
      <c r="AW10" s="24">
        <v>9.69</v>
      </c>
      <c r="AX10" s="25" t="s">
        <v>77</v>
      </c>
      <c r="AY10" s="26" t="str">
        <f t="shared" si="5"/>
        <v>PASS</v>
      </c>
      <c r="AZ10" s="26" t="str">
        <f t="shared" si="6"/>
        <v>PASS</v>
      </c>
      <c r="BA10" s="27" t="str">
        <f t="shared" si="7"/>
        <v>PASS</v>
      </c>
      <c r="BB10" s="27" t="str">
        <f t="shared" si="8"/>
        <v>PASS</v>
      </c>
      <c r="BC10" s="8" t="str">
        <f t="shared" si="9"/>
        <v>PASS</v>
      </c>
      <c r="BD10" s="8" t="str">
        <f t="shared" si="10"/>
        <v>PASS</v>
      </c>
      <c r="BE10" s="28" t="str">
        <f t="shared" si="11"/>
        <v>YES</v>
      </c>
      <c r="BF10" s="29" t="str">
        <f t="shared" si="12"/>
        <v>DIST</v>
      </c>
      <c r="BG10"/>
    </row>
    <row r="11" spans="1:59">
      <c r="A11" s="17"/>
      <c r="B11" s="17">
        <v>43108</v>
      </c>
      <c r="C11" s="17" t="s">
        <v>136</v>
      </c>
      <c r="D11" s="18" t="s">
        <v>137</v>
      </c>
      <c r="E11" s="17" t="s">
        <v>138</v>
      </c>
      <c r="F11" s="19" t="s">
        <v>767</v>
      </c>
      <c r="G11" s="17">
        <v>100</v>
      </c>
      <c r="H11" s="17">
        <v>97</v>
      </c>
      <c r="I11" s="17">
        <v>90</v>
      </c>
      <c r="J11" s="17">
        <v>98</v>
      </c>
      <c r="K11" s="17">
        <v>100</v>
      </c>
      <c r="L11" s="20"/>
      <c r="M11" s="17">
        <v>47</v>
      </c>
      <c r="N11" s="17">
        <v>46</v>
      </c>
      <c r="O11" s="17">
        <v>44</v>
      </c>
      <c r="P11" s="17">
        <v>44</v>
      </c>
      <c r="Q11" s="17">
        <v>43</v>
      </c>
      <c r="R11" s="17">
        <v>10</v>
      </c>
      <c r="S11" s="17">
        <v>22</v>
      </c>
      <c r="T11" s="21"/>
      <c r="U11" s="17">
        <f t="shared" si="0"/>
        <v>43108</v>
      </c>
      <c r="V11" s="17" t="str">
        <f t="shared" si="1"/>
        <v>B150058522</v>
      </c>
      <c r="W11" s="22" t="str">
        <f t="shared" si="2"/>
        <v>BAKSHI ANSHUL SURYA</v>
      </c>
      <c r="X11" s="17" t="str">
        <f t="shared" si="3"/>
        <v>71828556F</v>
      </c>
      <c r="Y11" s="90" t="str">
        <f t="shared" si="4"/>
        <v>I2K17102325</v>
      </c>
      <c r="Z11" s="88">
        <v>98</v>
      </c>
      <c r="AA11" s="88">
        <v>98</v>
      </c>
      <c r="AB11" s="88">
        <v>100</v>
      </c>
      <c r="AC11" s="88"/>
      <c r="AD11" s="86">
        <v>100</v>
      </c>
      <c r="AE11" s="85"/>
      <c r="AF11" s="88">
        <v>23</v>
      </c>
      <c r="AG11" s="88">
        <v>23</v>
      </c>
      <c r="AH11" s="88"/>
      <c r="AI11" s="88"/>
      <c r="AJ11" s="86">
        <v>46</v>
      </c>
      <c r="AK11" s="17">
        <v>43</v>
      </c>
      <c r="AL11" s="17">
        <v>22</v>
      </c>
      <c r="AM11" s="17">
        <v>24</v>
      </c>
      <c r="AN11" s="17">
        <v>45</v>
      </c>
      <c r="AO11" s="17">
        <v>95</v>
      </c>
      <c r="AP11" s="17">
        <v>10</v>
      </c>
      <c r="AQ11" s="17">
        <v>44</v>
      </c>
      <c r="AR11" s="24">
        <v>9.74</v>
      </c>
      <c r="AS11" s="24">
        <v>9.0399999999999991</v>
      </c>
      <c r="AT11" s="24">
        <v>9.07</v>
      </c>
      <c r="AU11" s="24">
        <v>1796</v>
      </c>
      <c r="AV11" s="24">
        <v>190</v>
      </c>
      <c r="AW11" s="24">
        <v>9.4499999999999993</v>
      </c>
      <c r="AX11" s="25" t="s">
        <v>77</v>
      </c>
      <c r="AY11" s="26" t="str">
        <f t="shared" si="5"/>
        <v>PASS</v>
      </c>
      <c r="AZ11" s="26" t="str">
        <f t="shared" si="6"/>
        <v>PASS</v>
      </c>
      <c r="BA11" s="27" t="str">
        <f t="shared" si="7"/>
        <v>PASS</v>
      </c>
      <c r="BB11" s="27" t="str">
        <f t="shared" si="8"/>
        <v>PASS</v>
      </c>
      <c r="BC11" s="8" t="str">
        <f t="shared" si="9"/>
        <v>PASS</v>
      </c>
      <c r="BD11" s="8" t="str">
        <f t="shared" si="10"/>
        <v>PASS</v>
      </c>
      <c r="BE11" s="28" t="str">
        <f t="shared" si="11"/>
        <v>YES</v>
      </c>
      <c r="BF11" s="29" t="str">
        <f t="shared" si="12"/>
        <v>DIST</v>
      </c>
      <c r="BG11"/>
    </row>
    <row r="12" spans="1:59">
      <c r="A12" s="17"/>
      <c r="B12" s="17">
        <v>43109</v>
      </c>
      <c r="C12" s="17" t="s">
        <v>142</v>
      </c>
      <c r="D12" s="18" t="s">
        <v>143</v>
      </c>
      <c r="E12" s="17" t="s">
        <v>144</v>
      </c>
      <c r="F12" s="19" t="s">
        <v>769</v>
      </c>
      <c r="G12" s="17">
        <v>99</v>
      </c>
      <c r="H12" s="17">
        <v>100</v>
      </c>
      <c r="I12" s="17">
        <v>90</v>
      </c>
      <c r="J12" s="17">
        <v>91</v>
      </c>
      <c r="K12" s="17">
        <v>100</v>
      </c>
      <c r="L12" s="20"/>
      <c r="M12" s="17">
        <v>42</v>
      </c>
      <c r="N12" s="17">
        <v>42</v>
      </c>
      <c r="O12" s="17">
        <v>44</v>
      </c>
      <c r="P12" s="17">
        <v>41</v>
      </c>
      <c r="Q12" s="17">
        <v>46</v>
      </c>
      <c r="R12" s="17">
        <v>10</v>
      </c>
      <c r="S12" s="17">
        <v>22</v>
      </c>
      <c r="T12" s="21"/>
      <c r="U12" s="17">
        <f t="shared" si="0"/>
        <v>43109</v>
      </c>
      <c r="V12" s="17" t="str">
        <f t="shared" si="1"/>
        <v>B150058524</v>
      </c>
      <c r="W12" s="22" t="str">
        <f t="shared" si="2"/>
        <v>BHAGURKAR KUSHAGRA SUHAS</v>
      </c>
      <c r="X12" s="17" t="str">
        <f t="shared" si="3"/>
        <v>71828573F</v>
      </c>
      <c r="Y12" s="90" t="str">
        <f t="shared" si="4"/>
        <v>I2K17102399</v>
      </c>
      <c r="Z12" s="88">
        <v>92</v>
      </c>
      <c r="AA12" s="88">
        <v>87</v>
      </c>
      <c r="AB12" s="88">
        <v>93</v>
      </c>
      <c r="AC12" s="88"/>
      <c r="AD12" s="86">
        <v>100</v>
      </c>
      <c r="AE12" s="85"/>
      <c r="AF12" s="88">
        <v>23</v>
      </c>
      <c r="AG12" s="88">
        <v>23</v>
      </c>
      <c r="AH12" s="88"/>
      <c r="AI12" s="88"/>
      <c r="AJ12" s="86">
        <v>44</v>
      </c>
      <c r="AK12" s="17">
        <v>41</v>
      </c>
      <c r="AL12" s="17">
        <v>22</v>
      </c>
      <c r="AM12" s="17">
        <v>23</v>
      </c>
      <c r="AN12" s="17">
        <v>45</v>
      </c>
      <c r="AO12" s="17">
        <v>95</v>
      </c>
      <c r="AP12" s="17">
        <v>10</v>
      </c>
      <c r="AQ12" s="17">
        <v>44</v>
      </c>
      <c r="AR12" s="24">
        <v>8.8800000000000008</v>
      </c>
      <c r="AS12" s="24">
        <v>8.76</v>
      </c>
      <c r="AT12" s="24">
        <v>8.65</v>
      </c>
      <c r="AU12" s="24">
        <v>1720</v>
      </c>
      <c r="AV12" s="24">
        <v>190</v>
      </c>
      <c r="AW12" s="24">
        <v>9.0500000000000007</v>
      </c>
      <c r="AX12" s="25" t="s">
        <v>77</v>
      </c>
      <c r="AY12" s="26" t="str">
        <f t="shared" si="5"/>
        <v>PASS</v>
      </c>
      <c r="AZ12" s="26" t="str">
        <f t="shared" si="6"/>
        <v>PASS</v>
      </c>
      <c r="BA12" s="27" t="str">
        <f t="shared" si="7"/>
        <v>PASS</v>
      </c>
      <c r="BB12" s="27" t="str">
        <f t="shared" si="8"/>
        <v>PASS</v>
      </c>
      <c r="BC12" s="8" t="str">
        <f t="shared" si="9"/>
        <v>PASS</v>
      </c>
      <c r="BD12" s="8" t="str">
        <f t="shared" si="10"/>
        <v>PASS</v>
      </c>
      <c r="BE12" s="28" t="str">
        <f t="shared" si="11"/>
        <v>YES</v>
      </c>
      <c r="BF12" s="29" t="str">
        <f t="shared" si="12"/>
        <v>DIST</v>
      </c>
      <c r="BG12"/>
    </row>
    <row r="13" spans="1:59">
      <c r="A13" s="17"/>
      <c r="B13" s="17">
        <v>43110</v>
      </c>
      <c r="C13" s="17" t="s">
        <v>151</v>
      </c>
      <c r="D13" s="18" t="s">
        <v>152</v>
      </c>
      <c r="E13" s="17" t="s">
        <v>153</v>
      </c>
      <c r="F13" s="19" t="s">
        <v>772</v>
      </c>
      <c r="G13" s="17">
        <v>94</v>
      </c>
      <c r="H13" s="17">
        <v>87</v>
      </c>
      <c r="I13" s="17">
        <v>94</v>
      </c>
      <c r="J13" s="17">
        <v>93</v>
      </c>
      <c r="K13" s="17">
        <v>100</v>
      </c>
      <c r="L13" s="20"/>
      <c r="M13" s="17">
        <v>46</v>
      </c>
      <c r="N13" s="17">
        <v>45</v>
      </c>
      <c r="O13" s="17">
        <v>45</v>
      </c>
      <c r="P13" s="17">
        <v>43</v>
      </c>
      <c r="Q13" s="17">
        <v>47</v>
      </c>
      <c r="R13" s="17">
        <v>10</v>
      </c>
      <c r="S13" s="17">
        <v>22</v>
      </c>
      <c r="T13" s="21"/>
      <c r="U13" s="17">
        <f t="shared" si="0"/>
        <v>43110</v>
      </c>
      <c r="V13" s="17" t="str">
        <f t="shared" si="1"/>
        <v>B150058527</v>
      </c>
      <c r="W13" s="22" t="str">
        <f t="shared" si="2"/>
        <v>BHARAT ANIL KOTHARI</v>
      </c>
      <c r="X13" s="17" t="str">
        <f t="shared" si="3"/>
        <v>71828577J</v>
      </c>
      <c r="Y13" s="90" t="str">
        <f t="shared" si="4"/>
        <v>I2K17102201</v>
      </c>
      <c r="Z13" s="88">
        <v>86</v>
      </c>
      <c r="AA13" s="88">
        <v>96</v>
      </c>
      <c r="AB13" s="88">
        <v>99</v>
      </c>
      <c r="AC13" s="88"/>
      <c r="AD13" s="86">
        <v>98</v>
      </c>
      <c r="AE13" s="85"/>
      <c r="AF13" s="88">
        <v>23</v>
      </c>
      <c r="AG13" s="88">
        <v>23</v>
      </c>
      <c r="AH13" s="89"/>
      <c r="AI13" s="89"/>
      <c r="AJ13" s="86">
        <v>45</v>
      </c>
      <c r="AK13" s="17">
        <v>43</v>
      </c>
      <c r="AL13" s="17">
        <v>22</v>
      </c>
      <c r="AM13" s="17">
        <v>23</v>
      </c>
      <c r="AN13" s="17">
        <v>47</v>
      </c>
      <c r="AO13" s="17">
        <v>98</v>
      </c>
      <c r="AP13" s="17">
        <v>10</v>
      </c>
      <c r="AQ13" s="17">
        <v>44</v>
      </c>
      <c r="AR13" s="24">
        <v>9.64</v>
      </c>
      <c r="AS13" s="24">
        <v>9.1999999999999993</v>
      </c>
      <c r="AT13" s="24">
        <v>9.5</v>
      </c>
      <c r="AU13" s="24">
        <v>1819</v>
      </c>
      <c r="AV13" s="24">
        <v>190</v>
      </c>
      <c r="AW13" s="24">
        <v>9.57</v>
      </c>
      <c r="AX13" s="25" t="s">
        <v>77</v>
      </c>
      <c r="AY13" s="26" t="str">
        <f t="shared" si="5"/>
        <v>PASS</v>
      </c>
      <c r="AZ13" s="26" t="str">
        <f t="shared" si="6"/>
        <v>PASS</v>
      </c>
      <c r="BA13" s="27" t="str">
        <f t="shared" si="7"/>
        <v>PASS</v>
      </c>
      <c r="BB13" s="27" t="str">
        <f t="shared" si="8"/>
        <v>PASS</v>
      </c>
      <c r="BC13" s="8" t="str">
        <f t="shared" si="9"/>
        <v>PASS</v>
      </c>
      <c r="BD13" s="8" t="str">
        <f t="shared" si="10"/>
        <v>PASS</v>
      </c>
      <c r="BE13" s="28" t="str">
        <f t="shared" si="11"/>
        <v>YES</v>
      </c>
      <c r="BF13" s="29" t="str">
        <f t="shared" si="12"/>
        <v>DIST</v>
      </c>
      <c r="BG13"/>
    </row>
    <row r="14" spans="1:59">
      <c r="A14" s="17"/>
      <c r="B14" s="17">
        <v>43111</v>
      </c>
      <c r="C14" s="17" t="s">
        <v>175</v>
      </c>
      <c r="D14" s="18" t="s">
        <v>176</v>
      </c>
      <c r="E14" s="17" t="s">
        <v>177</v>
      </c>
      <c r="F14" s="19" t="s">
        <v>780</v>
      </c>
      <c r="G14" s="17">
        <v>96</v>
      </c>
      <c r="H14" s="17">
        <v>92</v>
      </c>
      <c r="I14" s="17">
        <v>78</v>
      </c>
      <c r="J14" s="17">
        <v>87</v>
      </c>
      <c r="K14" s="17">
        <v>100</v>
      </c>
      <c r="L14" s="20"/>
      <c r="M14" s="17">
        <v>46</v>
      </c>
      <c r="N14" s="17">
        <v>45</v>
      </c>
      <c r="O14" s="17">
        <v>43</v>
      </c>
      <c r="P14" s="17">
        <v>42</v>
      </c>
      <c r="Q14" s="17">
        <v>46</v>
      </c>
      <c r="R14" s="17">
        <v>9.86</v>
      </c>
      <c r="S14" s="17">
        <v>22</v>
      </c>
      <c r="T14" s="21"/>
      <c r="U14" s="17">
        <f t="shared" si="0"/>
        <v>43111</v>
      </c>
      <c r="V14" s="17" t="str">
        <f t="shared" si="1"/>
        <v>B150058535</v>
      </c>
      <c r="W14" s="22" t="str">
        <f t="shared" si="2"/>
        <v>CHAUDHARI ARATI ANANT</v>
      </c>
      <c r="X14" s="17" t="str">
        <f t="shared" si="3"/>
        <v>71828619H</v>
      </c>
      <c r="Y14" s="90" t="str">
        <f t="shared" si="4"/>
        <v>I2K17102198</v>
      </c>
      <c r="Z14" s="88">
        <v>79</v>
      </c>
      <c r="AA14" s="88">
        <v>92</v>
      </c>
      <c r="AB14" s="89"/>
      <c r="AC14" s="88">
        <v>89</v>
      </c>
      <c r="AD14" s="86">
        <v>100</v>
      </c>
      <c r="AE14" s="85"/>
      <c r="AF14" s="89"/>
      <c r="AG14" s="89"/>
      <c r="AH14" s="88">
        <v>23</v>
      </c>
      <c r="AI14" s="88">
        <v>23</v>
      </c>
      <c r="AJ14" s="86">
        <v>45</v>
      </c>
      <c r="AK14" s="17">
        <v>40</v>
      </c>
      <c r="AL14" s="17">
        <v>23</v>
      </c>
      <c r="AM14" s="17">
        <v>23</v>
      </c>
      <c r="AN14" s="17">
        <v>46</v>
      </c>
      <c r="AO14" s="17">
        <v>94</v>
      </c>
      <c r="AP14" s="17">
        <v>9.86</v>
      </c>
      <c r="AQ14" s="17">
        <v>44</v>
      </c>
      <c r="AR14" s="24">
        <v>9.66</v>
      </c>
      <c r="AS14" s="24">
        <v>9.1199999999999992</v>
      </c>
      <c r="AT14" s="24">
        <v>8.41</v>
      </c>
      <c r="AU14" s="24">
        <v>1760</v>
      </c>
      <c r="AV14" s="24">
        <v>190</v>
      </c>
      <c r="AW14" s="24">
        <v>9.26</v>
      </c>
      <c r="AX14" s="25" t="s">
        <v>77</v>
      </c>
      <c r="AY14" s="26" t="str">
        <f t="shared" si="5"/>
        <v>PASS</v>
      </c>
      <c r="AZ14" s="26" t="str">
        <f t="shared" si="6"/>
        <v>PASS</v>
      </c>
      <c r="BA14" s="27" t="str">
        <f t="shared" si="7"/>
        <v>PASS</v>
      </c>
      <c r="BB14" s="27" t="str">
        <f t="shared" si="8"/>
        <v>PASS</v>
      </c>
      <c r="BC14" s="8" t="str">
        <f t="shared" si="9"/>
        <v>PASS</v>
      </c>
      <c r="BD14" s="8" t="str">
        <f t="shared" si="10"/>
        <v>PASS</v>
      </c>
      <c r="BE14" s="28" t="str">
        <f t="shared" si="11"/>
        <v>YES</v>
      </c>
      <c r="BF14" s="29" t="str">
        <f t="shared" si="12"/>
        <v>DIST</v>
      </c>
      <c r="BG14"/>
    </row>
    <row r="15" spans="1:59">
      <c r="A15" s="17"/>
      <c r="B15" s="17">
        <v>43112</v>
      </c>
      <c r="C15" s="17" t="s">
        <v>193</v>
      </c>
      <c r="D15" s="18" t="s">
        <v>194</v>
      </c>
      <c r="E15" s="17" t="s">
        <v>195</v>
      </c>
      <c r="F15" s="19" t="s">
        <v>786</v>
      </c>
      <c r="G15" s="17">
        <v>85</v>
      </c>
      <c r="H15" s="17">
        <v>90</v>
      </c>
      <c r="I15" s="17">
        <v>88</v>
      </c>
      <c r="J15" s="17">
        <v>91</v>
      </c>
      <c r="K15" s="17">
        <v>100</v>
      </c>
      <c r="L15" s="20"/>
      <c r="M15" s="17">
        <v>45</v>
      </c>
      <c r="N15" s="17">
        <v>44</v>
      </c>
      <c r="O15" s="17">
        <v>44</v>
      </c>
      <c r="P15" s="17">
        <v>41</v>
      </c>
      <c r="Q15" s="17">
        <v>34</v>
      </c>
      <c r="R15" s="17">
        <v>9.82</v>
      </c>
      <c r="S15" s="17">
        <v>22</v>
      </c>
      <c r="T15" s="21"/>
      <c r="U15" s="17">
        <f t="shared" si="0"/>
        <v>43112</v>
      </c>
      <c r="V15" s="17" t="str">
        <f t="shared" si="1"/>
        <v>B150058541</v>
      </c>
      <c r="W15" s="22" t="str">
        <f t="shared" si="2"/>
        <v>CHOUGULE  PRIYADARSHANI SHASHIKANT</v>
      </c>
      <c r="X15" s="17" t="str">
        <f t="shared" si="3"/>
        <v>71828637F</v>
      </c>
      <c r="Y15" s="90" t="str">
        <f t="shared" si="4"/>
        <v>I2K17102240</v>
      </c>
      <c r="Z15" s="88">
        <v>74</v>
      </c>
      <c r="AA15" s="88">
        <v>98</v>
      </c>
      <c r="AB15" s="88">
        <v>100</v>
      </c>
      <c r="AC15" s="88"/>
      <c r="AD15" s="86">
        <v>100</v>
      </c>
      <c r="AE15" s="85"/>
      <c r="AF15" s="88">
        <v>22</v>
      </c>
      <c r="AG15" s="88">
        <v>22</v>
      </c>
      <c r="AH15" s="88"/>
      <c r="AI15" s="88"/>
      <c r="AJ15" s="86">
        <v>43</v>
      </c>
      <c r="AK15" s="17">
        <v>40</v>
      </c>
      <c r="AL15" s="17">
        <v>22</v>
      </c>
      <c r="AM15" s="17">
        <v>20</v>
      </c>
      <c r="AN15" s="17">
        <v>37</v>
      </c>
      <c r="AO15" s="17">
        <v>83</v>
      </c>
      <c r="AP15" s="17">
        <v>9.75</v>
      </c>
      <c r="AQ15" s="17">
        <v>44</v>
      </c>
      <c r="AR15" s="24">
        <v>7.08</v>
      </c>
      <c r="AS15" s="24">
        <v>7.12</v>
      </c>
      <c r="AT15" s="24">
        <v>7.07</v>
      </c>
      <c r="AU15" s="24">
        <v>1464</v>
      </c>
      <c r="AV15" s="24">
        <v>190</v>
      </c>
      <c r="AW15" s="24">
        <v>7.71</v>
      </c>
      <c r="AX15" s="25" t="s">
        <v>132</v>
      </c>
      <c r="AY15" s="26" t="str">
        <f t="shared" si="5"/>
        <v>PASS</v>
      </c>
      <c r="AZ15" s="26" t="str">
        <f t="shared" si="6"/>
        <v>PASS</v>
      </c>
      <c r="BA15" s="27" t="str">
        <f t="shared" si="7"/>
        <v>PASS</v>
      </c>
      <c r="BB15" s="27" t="str">
        <f t="shared" si="8"/>
        <v>PASS</v>
      </c>
      <c r="BC15" s="8" t="str">
        <f t="shared" si="9"/>
        <v>PASS</v>
      </c>
      <c r="BD15" s="8" t="str">
        <f t="shared" si="10"/>
        <v>PASS</v>
      </c>
      <c r="BE15" s="28" t="str">
        <f t="shared" si="11"/>
        <v>YES</v>
      </c>
      <c r="BF15" s="29" t="str">
        <f t="shared" si="12"/>
        <v>FIRST</v>
      </c>
      <c r="BG15"/>
    </row>
    <row r="16" spans="1:59">
      <c r="A16" s="17"/>
      <c r="B16" s="17">
        <v>43113</v>
      </c>
      <c r="C16" s="17" t="s">
        <v>211</v>
      </c>
      <c r="D16" s="18" t="s">
        <v>212</v>
      </c>
      <c r="E16" s="17" t="s">
        <v>213</v>
      </c>
      <c r="F16" s="19" t="s">
        <v>792</v>
      </c>
      <c r="G16" s="17">
        <v>97</v>
      </c>
      <c r="H16" s="17">
        <v>93</v>
      </c>
      <c r="I16" s="17">
        <v>94</v>
      </c>
      <c r="J16" s="17">
        <v>98</v>
      </c>
      <c r="K16" s="17">
        <v>100</v>
      </c>
      <c r="L16" s="20"/>
      <c r="M16" s="17">
        <v>46</v>
      </c>
      <c r="N16" s="17">
        <v>45</v>
      </c>
      <c r="O16" s="17">
        <v>44</v>
      </c>
      <c r="P16" s="17">
        <v>41</v>
      </c>
      <c r="Q16" s="17">
        <v>45</v>
      </c>
      <c r="R16" s="17">
        <v>10</v>
      </c>
      <c r="S16" s="17">
        <v>22</v>
      </c>
      <c r="T16" s="21"/>
      <c r="U16" s="17">
        <f t="shared" si="0"/>
        <v>43113</v>
      </c>
      <c r="V16" s="17" t="str">
        <f t="shared" si="1"/>
        <v>B150058547</v>
      </c>
      <c r="W16" s="22" t="str">
        <f t="shared" si="2"/>
        <v>DESHPANDE MANSI HEMANT</v>
      </c>
      <c r="X16" s="17" t="str">
        <f t="shared" si="3"/>
        <v>71828663E</v>
      </c>
      <c r="Y16" s="90" t="str">
        <f t="shared" si="4"/>
        <v>I2K17102329</v>
      </c>
      <c r="Z16" s="88">
        <v>97</v>
      </c>
      <c r="AA16" s="88">
        <v>95</v>
      </c>
      <c r="AB16" s="88">
        <v>100</v>
      </c>
      <c r="AC16" s="88"/>
      <c r="AD16" s="86">
        <v>100</v>
      </c>
      <c r="AE16" s="85"/>
      <c r="AF16" s="88">
        <v>24</v>
      </c>
      <c r="AG16" s="88">
        <v>24</v>
      </c>
      <c r="AH16" s="88"/>
      <c r="AI16" s="88"/>
      <c r="AJ16" s="86">
        <v>45</v>
      </c>
      <c r="AK16" s="17">
        <v>45</v>
      </c>
      <c r="AL16" s="17">
        <v>22</v>
      </c>
      <c r="AM16" s="17">
        <v>22</v>
      </c>
      <c r="AN16" s="17">
        <v>46</v>
      </c>
      <c r="AO16" s="17">
        <v>95</v>
      </c>
      <c r="AP16" s="17">
        <v>10</v>
      </c>
      <c r="AQ16" s="17">
        <v>44</v>
      </c>
      <c r="AR16" s="24">
        <v>6.84</v>
      </c>
      <c r="AS16" s="24">
        <v>7.02</v>
      </c>
      <c r="AT16" s="24">
        <v>8.17</v>
      </c>
      <c r="AU16" s="24">
        <v>1509</v>
      </c>
      <c r="AV16" s="24">
        <v>190</v>
      </c>
      <c r="AW16" s="24">
        <v>7.94</v>
      </c>
      <c r="AX16" s="25" t="s">
        <v>77</v>
      </c>
      <c r="AY16" s="26" t="str">
        <f t="shared" si="5"/>
        <v>PASS</v>
      </c>
      <c r="AZ16" s="26" t="str">
        <f t="shared" si="6"/>
        <v>PASS</v>
      </c>
      <c r="BA16" s="27" t="str">
        <f t="shared" si="7"/>
        <v>PASS</v>
      </c>
      <c r="BB16" s="27" t="str">
        <f t="shared" si="8"/>
        <v>PASS</v>
      </c>
      <c r="BC16" s="8" t="str">
        <f t="shared" si="9"/>
        <v>PASS</v>
      </c>
      <c r="BD16" s="8" t="str">
        <f t="shared" si="10"/>
        <v>PASS</v>
      </c>
      <c r="BE16" s="28" t="str">
        <f t="shared" si="11"/>
        <v>YES</v>
      </c>
      <c r="BF16" s="29" t="str">
        <f t="shared" si="12"/>
        <v>DIST</v>
      </c>
      <c r="BG16"/>
    </row>
    <row r="17" spans="1:59">
      <c r="A17" s="17"/>
      <c r="B17" s="17">
        <v>43114</v>
      </c>
      <c r="C17" s="17" t="s">
        <v>226</v>
      </c>
      <c r="D17" s="18" t="s">
        <v>227</v>
      </c>
      <c r="E17" s="17" t="s">
        <v>228</v>
      </c>
      <c r="F17" s="19" t="s">
        <v>797</v>
      </c>
      <c r="G17" s="17">
        <v>100</v>
      </c>
      <c r="H17" s="17">
        <v>100</v>
      </c>
      <c r="I17" s="17">
        <v>90</v>
      </c>
      <c r="J17" s="17">
        <v>97</v>
      </c>
      <c r="K17" s="17">
        <v>100</v>
      </c>
      <c r="L17" s="20"/>
      <c r="M17" s="17">
        <v>46</v>
      </c>
      <c r="N17" s="17">
        <v>45</v>
      </c>
      <c r="O17" s="17">
        <v>43</v>
      </c>
      <c r="P17" s="17">
        <v>44</v>
      </c>
      <c r="Q17" s="17">
        <v>45</v>
      </c>
      <c r="R17" s="17">
        <v>10</v>
      </c>
      <c r="S17" s="17">
        <v>22</v>
      </c>
      <c r="T17" s="21"/>
      <c r="U17" s="17">
        <f t="shared" si="0"/>
        <v>43114</v>
      </c>
      <c r="V17" s="17" t="str">
        <f t="shared" si="1"/>
        <v>B150058552</v>
      </c>
      <c r="W17" s="22" t="str">
        <f t="shared" si="2"/>
        <v>DEVDATTA MADHAO PANDE</v>
      </c>
      <c r="X17" s="17" t="str">
        <f t="shared" si="3"/>
        <v>71828674L</v>
      </c>
      <c r="Y17" s="90" t="str">
        <f t="shared" si="4"/>
        <v>I2K17102401</v>
      </c>
      <c r="Z17" s="88">
        <v>89</v>
      </c>
      <c r="AA17" s="88">
        <v>99</v>
      </c>
      <c r="AB17" s="88">
        <v>100</v>
      </c>
      <c r="AC17" s="88"/>
      <c r="AD17" s="86">
        <v>100</v>
      </c>
      <c r="AE17" s="85"/>
      <c r="AF17" s="88">
        <v>24</v>
      </c>
      <c r="AG17" s="88">
        <v>24</v>
      </c>
      <c r="AH17" s="88"/>
      <c r="AI17" s="88"/>
      <c r="AJ17" s="86">
        <v>44</v>
      </c>
      <c r="AK17" s="17">
        <v>43</v>
      </c>
      <c r="AL17" s="17">
        <v>22</v>
      </c>
      <c r="AM17" s="17">
        <v>24</v>
      </c>
      <c r="AN17" s="17">
        <v>45</v>
      </c>
      <c r="AO17" s="17">
        <v>96</v>
      </c>
      <c r="AP17" s="17">
        <v>10</v>
      </c>
      <c r="AQ17" s="17">
        <v>44</v>
      </c>
      <c r="AR17" s="24">
        <v>9.14</v>
      </c>
      <c r="AS17" s="24">
        <v>8.68</v>
      </c>
      <c r="AT17" s="24">
        <v>9.02</v>
      </c>
      <c r="AU17" s="24">
        <v>1746</v>
      </c>
      <c r="AV17" s="24">
        <v>190</v>
      </c>
      <c r="AW17" s="24">
        <v>9.19</v>
      </c>
      <c r="AX17" s="25" t="s">
        <v>77</v>
      </c>
      <c r="AY17" s="26" t="str">
        <f t="shared" si="5"/>
        <v>PASS</v>
      </c>
      <c r="AZ17" s="26" t="str">
        <f t="shared" si="6"/>
        <v>PASS</v>
      </c>
      <c r="BA17" s="27" t="str">
        <f t="shared" si="7"/>
        <v>PASS</v>
      </c>
      <c r="BB17" s="27" t="str">
        <f t="shared" si="8"/>
        <v>PASS</v>
      </c>
      <c r="BC17" s="8" t="str">
        <f t="shared" si="9"/>
        <v>PASS</v>
      </c>
      <c r="BD17" s="8" t="str">
        <f t="shared" si="10"/>
        <v>PASS</v>
      </c>
      <c r="BE17" s="28" t="str">
        <f t="shared" si="11"/>
        <v>YES</v>
      </c>
      <c r="BF17" s="29" t="str">
        <f t="shared" si="12"/>
        <v>DIST</v>
      </c>
      <c r="BG17"/>
    </row>
    <row r="18" spans="1:59">
      <c r="A18" s="17"/>
      <c r="B18" s="17">
        <v>43115</v>
      </c>
      <c r="C18" s="17" t="s">
        <v>610</v>
      </c>
      <c r="D18" s="18" t="s">
        <v>611</v>
      </c>
      <c r="E18" s="17"/>
      <c r="F18" s="19" t="s">
        <v>958</v>
      </c>
      <c r="G18" s="17">
        <v>85</v>
      </c>
      <c r="H18" s="17">
        <v>78</v>
      </c>
      <c r="I18" s="17">
        <v>91</v>
      </c>
      <c r="J18" s="17">
        <v>93</v>
      </c>
      <c r="K18" s="17">
        <v>96</v>
      </c>
      <c r="L18" s="20"/>
      <c r="M18" s="17">
        <v>47</v>
      </c>
      <c r="N18" s="17">
        <v>47</v>
      </c>
      <c r="O18" s="17">
        <v>46</v>
      </c>
      <c r="P18" s="17">
        <v>42</v>
      </c>
      <c r="Q18" s="17">
        <v>47</v>
      </c>
      <c r="R18" s="17">
        <v>9.82</v>
      </c>
      <c r="S18" s="17">
        <v>22</v>
      </c>
      <c r="T18" s="21"/>
      <c r="U18" s="17">
        <f t="shared" si="0"/>
        <v>43115</v>
      </c>
      <c r="V18" s="17" t="str">
        <f t="shared" si="1"/>
        <v>B150058714</v>
      </c>
      <c r="W18" s="22" t="str">
        <f t="shared" si="2"/>
        <v>UCHCHAY VINAYAK DUGAL</v>
      </c>
      <c r="X18" s="17">
        <f t="shared" si="3"/>
        <v>0</v>
      </c>
      <c r="Y18" s="90" t="str">
        <f t="shared" si="4"/>
        <v>I2K17102324</v>
      </c>
      <c r="Z18" s="88">
        <v>94</v>
      </c>
      <c r="AA18" s="88">
        <v>100</v>
      </c>
      <c r="AB18" s="89"/>
      <c r="AC18" s="88">
        <v>94</v>
      </c>
      <c r="AD18" s="86">
        <v>100</v>
      </c>
      <c r="AE18" s="85"/>
      <c r="AF18" s="89"/>
      <c r="AG18" s="89"/>
      <c r="AH18" s="88">
        <v>23</v>
      </c>
      <c r="AI18" s="88">
        <v>23</v>
      </c>
      <c r="AJ18" s="86">
        <v>45</v>
      </c>
      <c r="AK18" s="17">
        <v>44</v>
      </c>
      <c r="AL18" s="17">
        <v>22</v>
      </c>
      <c r="AM18" s="17">
        <v>22</v>
      </c>
      <c r="AN18" s="17">
        <v>46</v>
      </c>
      <c r="AO18" s="17">
        <v>96</v>
      </c>
      <c r="AP18" s="17">
        <v>9.91</v>
      </c>
      <c r="AQ18" s="17">
        <v>44</v>
      </c>
      <c r="AR18" s="24">
        <v>7.44</v>
      </c>
      <c r="AS18" s="24">
        <v>7.12</v>
      </c>
      <c r="AT18" s="24">
        <v>7.39</v>
      </c>
      <c r="AU18" s="24">
        <v>1504</v>
      </c>
      <c r="AV18" s="24">
        <v>190</v>
      </c>
      <c r="AW18" s="24">
        <v>7.92</v>
      </c>
      <c r="AX18" s="25" t="s">
        <v>77</v>
      </c>
      <c r="AY18" s="26" t="str">
        <f t="shared" si="5"/>
        <v>PASS</v>
      </c>
      <c r="AZ18" s="26" t="str">
        <f t="shared" si="6"/>
        <v>PASS</v>
      </c>
      <c r="BA18" s="27" t="str">
        <f t="shared" si="7"/>
        <v>PASS</v>
      </c>
      <c r="BB18" s="27" t="str">
        <f t="shared" si="8"/>
        <v>PASS</v>
      </c>
      <c r="BC18" s="8" t="str">
        <f t="shared" si="9"/>
        <v>PASS</v>
      </c>
      <c r="BD18" s="8" t="str">
        <f t="shared" si="10"/>
        <v>PASS</v>
      </c>
      <c r="BE18" s="28" t="str">
        <f t="shared" si="11"/>
        <v>YES</v>
      </c>
      <c r="BF18" s="29" t="str">
        <f t="shared" si="12"/>
        <v>DIST</v>
      </c>
      <c r="BG18"/>
    </row>
    <row r="19" spans="1:59">
      <c r="A19" s="17"/>
      <c r="B19" s="17">
        <v>43116</v>
      </c>
      <c r="C19" s="17" t="s">
        <v>244</v>
      </c>
      <c r="D19" s="18" t="s">
        <v>245</v>
      </c>
      <c r="E19" s="17" t="s">
        <v>246</v>
      </c>
      <c r="F19" s="19" t="s">
        <v>803</v>
      </c>
      <c r="G19" s="17">
        <v>93</v>
      </c>
      <c r="H19" s="17">
        <v>83</v>
      </c>
      <c r="I19" s="17">
        <v>82</v>
      </c>
      <c r="J19" s="17">
        <v>94</v>
      </c>
      <c r="K19" s="17">
        <v>100</v>
      </c>
      <c r="L19" s="20"/>
      <c r="M19" s="17">
        <v>45</v>
      </c>
      <c r="N19" s="17">
        <v>44</v>
      </c>
      <c r="O19" s="17">
        <v>46</v>
      </c>
      <c r="P19" s="17">
        <v>44</v>
      </c>
      <c r="Q19" s="17">
        <v>45</v>
      </c>
      <c r="R19" s="17">
        <v>10</v>
      </c>
      <c r="S19" s="17">
        <v>22</v>
      </c>
      <c r="T19" s="21"/>
      <c r="U19" s="17">
        <f t="shared" si="0"/>
        <v>43116</v>
      </c>
      <c r="V19" s="17" t="str">
        <f t="shared" si="1"/>
        <v>B150058558</v>
      </c>
      <c r="W19" s="22" t="str">
        <f t="shared" si="2"/>
        <v>GAIKWAD SAMPADA PRAKASH</v>
      </c>
      <c r="X19" s="17" t="str">
        <f t="shared" si="3"/>
        <v>71828710L</v>
      </c>
      <c r="Y19" s="90" t="str">
        <f t="shared" si="4"/>
        <v>I2K17102178</v>
      </c>
      <c r="Z19" s="88">
        <v>74</v>
      </c>
      <c r="AA19" s="88">
        <v>98</v>
      </c>
      <c r="AB19" s="88">
        <v>100</v>
      </c>
      <c r="AC19" s="88"/>
      <c r="AD19" s="86">
        <v>100</v>
      </c>
      <c r="AE19" s="85"/>
      <c r="AF19" s="88">
        <v>24</v>
      </c>
      <c r="AG19" s="88">
        <v>24</v>
      </c>
      <c r="AH19" s="88"/>
      <c r="AI19" s="88"/>
      <c r="AJ19" s="86">
        <v>45</v>
      </c>
      <c r="AK19" s="17">
        <v>41</v>
      </c>
      <c r="AL19" s="17">
        <v>22</v>
      </c>
      <c r="AM19" s="17">
        <v>22</v>
      </c>
      <c r="AN19" s="17">
        <v>46</v>
      </c>
      <c r="AO19" s="17">
        <v>94</v>
      </c>
      <c r="AP19" s="17">
        <v>9.93</v>
      </c>
      <c r="AQ19" s="17">
        <v>44</v>
      </c>
      <c r="AR19" s="24">
        <v>7.7</v>
      </c>
      <c r="AS19" s="24">
        <v>7.54</v>
      </c>
      <c r="AT19" s="24">
        <v>8.7200000000000006</v>
      </c>
      <c r="AU19" s="24">
        <v>1600</v>
      </c>
      <c r="AV19" s="24">
        <v>190</v>
      </c>
      <c r="AW19" s="24">
        <v>8.42</v>
      </c>
      <c r="AX19" s="25" t="s">
        <v>77</v>
      </c>
      <c r="AY19" s="26" t="str">
        <f t="shared" si="5"/>
        <v>PASS</v>
      </c>
      <c r="AZ19" s="26" t="str">
        <f t="shared" si="6"/>
        <v>PASS</v>
      </c>
      <c r="BA19" s="27" t="str">
        <f t="shared" si="7"/>
        <v>PASS</v>
      </c>
      <c r="BB19" s="27" t="str">
        <f t="shared" si="8"/>
        <v>PASS</v>
      </c>
      <c r="BC19" s="8" t="str">
        <f t="shared" si="9"/>
        <v>PASS</v>
      </c>
      <c r="BD19" s="8" t="str">
        <f t="shared" si="10"/>
        <v>PASS</v>
      </c>
      <c r="BE19" s="28" t="str">
        <f t="shared" si="11"/>
        <v>YES</v>
      </c>
      <c r="BF19" s="29" t="str">
        <f t="shared" si="12"/>
        <v>DIST</v>
      </c>
      <c r="BG19"/>
    </row>
    <row r="20" spans="1:59">
      <c r="A20" s="17"/>
      <c r="B20" s="32">
        <v>43117</v>
      </c>
      <c r="C20" s="32" t="s">
        <v>259</v>
      </c>
      <c r="D20" s="34" t="s">
        <v>260</v>
      </c>
      <c r="E20" s="17" t="s">
        <v>261</v>
      </c>
      <c r="F20" s="19" t="s">
        <v>808</v>
      </c>
      <c r="G20" s="17">
        <v>100</v>
      </c>
      <c r="H20" s="17">
        <v>100</v>
      </c>
      <c r="I20" s="17">
        <v>97</v>
      </c>
      <c r="J20" s="17">
        <v>98</v>
      </c>
      <c r="K20" s="17">
        <v>100</v>
      </c>
      <c r="L20" s="20"/>
      <c r="M20" s="17">
        <v>41</v>
      </c>
      <c r="N20" s="17">
        <v>40</v>
      </c>
      <c r="O20" s="17">
        <v>46</v>
      </c>
      <c r="P20" s="17">
        <v>42</v>
      </c>
      <c r="Q20" s="17">
        <v>48</v>
      </c>
      <c r="R20" s="32">
        <v>10</v>
      </c>
      <c r="S20" s="17">
        <v>22</v>
      </c>
      <c r="T20" s="21"/>
      <c r="U20" s="32">
        <f t="shared" si="0"/>
        <v>43117</v>
      </c>
      <c r="V20" s="32" t="str">
        <f t="shared" si="1"/>
        <v>B150058563</v>
      </c>
      <c r="W20" s="33" t="str">
        <f t="shared" si="2"/>
        <v>GAWANDE VARUN SHRIKANT</v>
      </c>
      <c r="X20" s="32" t="str">
        <f t="shared" si="3"/>
        <v>71828724L</v>
      </c>
      <c r="Y20" s="90" t="str">
        <f t="shared" si="4"/>
        <v>I2K17102356</v>
      </c>
      <c r="Z20" s="88">
        <v>99</v>
      </c>
      <c r="AA20" s="88">
        <v>99</v>
      </c>
      <c r="AB20" s="88">
        <v>100</v>
      </c>
      <c r="AC20" s="88"/>
      <c r="AD20" s="86">
        <v>100</v>
      </c>
      <c r="AE20" s="85"/>
      <c r="AF20" s="88">
        <v>24</v>
      </c>
      <c r="AG20" s="88">
        <v>24</v>
      </c>
      <c r="AH20" s="88"/>
      <c r="AI20" s="88"/>
      <c r="AJ20" s="86">
        <v>41</v>
      </c>
      <c r="AK20" s="17">
        <v>43</v>
      </c>
      <c r="AL20" s="17">
        <v>23</v>
      </c>
      <c r="AM20" s="17">
        <v>24</v>
      </c>
      <c r="AN20" s="17">
        <v>48</v>
      </c>
      <c r="AO20" s="17">
        <v>98</v>
      </c>
      <c r="AP20" s="32">
        <v>10</v>
      </c>
      <c r="AQ20" s="17">
        <v>44</v>
      </c>
      <c r="AR20" s="96">
        <v>7.82</v>
      </c>
      <c r="AS20" s="24">
        <v>8.18</v>
      </c>
      <c r="AT20" s="24">
        <v>8.3000000000000007</v>
      </c>
      <c r="AU20" s="24">
        <v>1622</v>
      </c>
      <c r="AV20" s="24">
        <v>190</v>
      </c>
      <c r="AW20" s="24">
        <v>8.5399999999999991</v>
      </c>
      <c r="AX20" s="25" t="s">
        <v>77</v>
      </c>
      <c r="AY20" s="26" t="str">
        <f t="shared" si="5"/>
        <v>PASS</v>
      </c>
      <c r="AZ20" s="26" t="str">
        <f t="shared" si="6"/>
        <v>PASS</v>
      </c>
      <c r="BA20" s="27" t="str">
        <f t="shared" si="7"/>
        <v>PASS</v>
      </c>
      <c r="BB20" s="27" t="str">
        <f t="shared" si="8"/>
        <v>PASS</v>
      </c>
      <c r="BC20" s="8" t="str">
        <f t="shared" si="9"/>
        <v>PASS</v>
      </c>
      <c r="BD20" s="8" t="str">
        <f t="shared" si="10"/>
        <v>PASS</v>
      </c>
      <c r="BE20" s="28" t="str">
        <f t="shared" si="11"/>
        <v>YES</v>
      </c>
      <c r="BF20" s="29" t="str">
        <f t="shared" si="12"/>
        <v>DIST</v>
      </c>
      <c r="BG20"/>
    </row>
    <row r="21" spans="1:59" ht="16.2" customHeight="1">
      <c r="A21" s="17"/>
      <c r="B21" s="17">
        <v>43118</v>
      </c>
      <c r="C21" s="17" t="s">
        <v>322</v>
      </c>
      <c r="D21" s="18" t="s">
        <v>323</v>
      </c>
      <c r="E21" s="17" t="s">
        <v>324</v>
      </c>
      <c r="F21" s="19" t="s">
        <v>829</v>
      </c>
      <c r="G21" s="17">
        <v>97</v>
      </c>
      <c r="H21" s="17">
        <v>100</v>
      </c>
      <c r="I21" s="17">
        <v>93</v>
      </c>
      <c r="J21" s="17">
        <v>95</v>
      </c>
      <c r="K21" s="17">
        <v>100</v>
      </c>
      <c r="L21" s="20"/>
      <c r="M21" s="17">
        <v>42</v>
      </c>
      <c r="N21" s="17">
        <v>41</v>
      </c>
      <c r="O21" s="17">
        <v>44</v>
      </c>
      <c r="P21" s="17">
        <v>43</v>
      </c>
      <c r="Q21" s="17">
        <v>48</v>
      </c>
      <c r="R21" s="17">
        <v>10</v>
      </c>
      <c r="S21" s="17">
        <v>22</v>
      </c>
      <c r="T21" s="21"/>
      <c r="U21" s="32">
        <f t="shared" si="0"/>
        <v>43118</v>
      </c>
      <c r="V21" s="32" t="str">
        <f t="shared" si="1"/>
        <v>B150058584</v>
      </c>
      <c r="W21" s="33" t="str">
        <f t="shared" si="2"/>
        <v>JASH VILAS GUJARATHI</v>
      </c>
      <c r="X21" s="32" t="str">
        <f t="shared" si="3"/>
        <v>71828800K</v>
      </c>
      <c r="Y21" s="90" t="str">
        <f t="shared" si="4"/>
        <v>I2K17102404</v>
      </c>
      <c r="Z21" s="88">
        <v>97</v>
      </c>
      <c r="AA21" s="88">
        <v>92</v>
      </c>
      <c r="AB21" s="88">
        <v>100</v>
      </c>
      <c r="AC21" s="88"/>
      <c r="AD21" s="86">
        <v>100</v>
      </c>
      <c r="AE21" s="85"/>
      <c r="AF21" s="88">
        <v>24</v>
      </c>
      <c r="AG21" s="88">
        <v>24</v>
      </c>
      <c r="AH21" s="88"/>
      <c r="AI21" s="88"/>
      <c r="AJ21" s="86">
        <v>45</v>
      </c>
      <c r="AK21" s="17">
        <v>44</v>
      </c>
      <c r="AL21" s="17">
        <v>23</v>
      </c>
      <c r="AM21" s="17">
        <v>23</v>
      </c>
      <c r="AN21" s="17">
        <v>49</v>
      </c>
      <c r="AO21" s="17">
        <v>98</v>
      </c>
      <c r="AP21" s="17">
        <v>10</v>
      </c>
      <c r="AQ21" s="17">
        <v>44</v>
      </c>
      <c r="AR21" s="24">
        <v>9.7200000000000006</v>
      </c>
      <c r="AS21" s="24">
        <v>9.16</v>
      </c>
      <c r="AT21" s="24">
        <v>9.26</v>
      </c>
      <c r="AU21" s="24">
        <v>1810</v>
      </c>
      <c r="AV21" s="24">
        <v>190</v>
      </c>
      <c r="AW21" s="24">
        <v>9.5299999999999994</v>
      </c>
      <c r="AX21" s="25" t="s">
        <v>77</v>
      </c>
      <c r="AY21" s="26" t="str">
        <f t="shared" si="5"/>
        <v>PASS</v>
      </c>
      <c r="AZ21" s="26" t="str">
        <f t="shared" si="6"/>
        <v>PASS</v>
      </c>
      <c r="BA21" s="27" t="str">
        <f t="shared" si="7"/>
        <v>PASS</v>
      </c>
      <c r="BB21" s="27" t="str">
        <f t="shared" si="8"/>
        <v>PASS</v>
      </c>
      <c r="BC21" s="8" t="str">
        <f t="shared" si="9"/>
        <v>PASS</v>
      </c>
      <c r="BD21" s="8" t="str">
        <f t="shared" si="10"/>
        <v>PASS</v>
      </c>
      <c r="BE21" s="28" t="str">
        <f t="shared" si="11"/>
        <v>YES</v>
      </c>
      <c r="BF21" s="29" t="str">
        <f t="shared" si="12"/>
        <v>DIST</v>
      </c>
      <c r="BG21"/>
    </row>
    <row r="22" spans="1:59">
      <c r="A22" s="17"/>
      <c r="B22" s="32">
        <v>43119</v>
      </c>
      <c r="C22" s="32" t="s">
        <v>280</v>
      </c>
      <c r="D22" s="34" t="s">
        <v>281</v>
      </c>
      <c r="E22" s="17" t="s">
        <v>282</v>
      </c>
      <c r="F22" s="19" t="s">
        <v>815</v>
      </c>
      <c r="G22" s="17">
        <v>96</v>
      </c>
      <c r="H22" s="17">
        <v>94</v>
      </c>
      <c r="I22" s="17">
        <v>92</v>
      </c>
      <c r="J22" s="17">
        <v>99</v>
      </c>
      <c r="K22" s="17">
        <v>100</v>
      </c>
      <c r="L22" s="20"/>
      <c r="M22" s="17">
        <v>44</v>
      </c>
      <c r="N22" s="17">
        <v>43</v>
      </c>
      <c r="O22" s="17">
        <v>44</v>
      </c>
      <c r="P22" s="17">
        <v>43</v>
      </c>
      <c r="Q22" s="17">
        <v>48</v>
      </c>
      <c r="R22" s="17">
        <v>10</v>
      </c>
      <c r="S22" s="17">
        <v>22</v>
      </c>
      <c r="T22" s="21"/>
      <c r="U22" s="32">
        <f t="shared" si="0"/>
        <v>43119</v>
      </c>
      <c r="V22" s="32" t="str">
        <f t="shared" si="1"/>
        <v>B150058570</v>
      </c>
      <c r="W22" s="33" t="str">
        <f t="shared" si="2"/>
        <v>GUPTA YASH ANIL</v>
      </c>
      <c r="X22" s="32" t="str">
        <f t="shared" si="3"/>
        <v>71828752F</v>
      </c>
      <c r="Y22" s="90" t="str">
        <f t="shared" si="4"/>
        <v>I2K17102407</v>
      </c>
      <c r="Z22" s="88">
        <v>98</v>
      </c>
      <c r="AA22" s="88">
        <v>96</v>
      </c>
      <c r="AB22" s="88">
        <v>100</v>
      </c>
      <c r="AC22" s="88"/>
      <c r="AD22" s="86">
        <v>100</v>
      </c>
      <c r="AE22" s="85"/>
      <c r="AF22" s="88">
        <v>24</v>
      </c>
      <c r="AG22" s="88">
        <v>24</v>
      </c>
      <c r="AH22" s="88"/>
      <c r="AI22" s="88"/>
      <c r="AJ22" s="86">
        <v>44</v>
      </c>
      <c r="AK22" s="17">
        <v>42</v>
      </c>
      <c r="AL22" s="17">
        <v>23</v>
      </c>
      <c r="AM22" s="17">
        <v>24</v>
      </c>
      <c r="AN22" s="17">
        <v>48</v>
      </c>
      <c r="AO22" s="17">
        <v>98</v>
      </c>
      <c r="AP22" s="17">
        <v>10</v>
      </c>
      <c r="AQ22" s="17">
        <v>44</v>
      </c>
      <c r="AR22" s="24">
        <v>9.1</v>
      </c>
      <c r="AS22" s="24">
        <v>8.24</v>
      </c>
      <c r="AT22" s="24">
        <v>9.0399999999999991</v>
      </c>
      <c r="AU22" s="24">
        <v>1723</v>
      </c>
      <c r="AV22" s="24">
        <v>190</v>
      </c>
      <c r="AW22" s="24">
        <v>9.07</v>
      </c>
      <c r="AX22" s="25" t="s">
        <v>77</v>
      </c>
      <c r="AY22" s="26" t="str">
        <f t="shared" si="5"/>
        <v>PASS</v>
      </c>
      <c r="AZ22" s="26" t="str">
        <f t="shared" si="6"/>
        <v>PASS</v>
      </c>
      <c r="BA22" s="27" t="str">
        <f t="shared" si="7"/>
        <v>PASS</v>
      </c>
      <c r="BB22" s="27" t="str">
        <f t="shared" si="8"/>
        <v>PASS</v>
      </c>
      <c r="BC22" s="8" t="str">
        <f t="shared" si="9"/>
        <v>PASS</v>
      </c>
      <c r="BD22" s="8" t="str">
        <f t="shared" si="10"/>
        <v>PASS</v>
      </c>
      <c r="BE22" s="28" t="str">
        <f t="shared" si="11"/>
        <v>YES</v>
      </c>
      <c r="BF22" s="29" t="str">
        <f t="shared" si="12"/>
        <v>DIST</v>
      </c>
      <c r="BG22"/>
    </row>
    <row r="23" spans="1:59">
      <c r="A23" s="17"/>
      <c r="B23" s="32">
        <v>43120</v>
      </c>
      <c r="C23" s="32" t="s">
        <v>292</v>
      </c>
      <c r="D23" s="34" t="s">
        <v>293</v>
      </c>
      <c r="E23" s="17" t="s">
        <v>294</v>
      </c>
      <c r="F23" s="19" t="s">
        <v>819</v>
      </c>
      <c r="G23" s="17">
        <v>96</v>
      </c>
      <c r="H23" s="17">
        <v>99</v>
      </c>
      <c r="I23" s="17">
        <v>85</v>
      </c>
      <c r="J23" s="17">
        <v>94</v>
      </c>
      <c r="K23" s="17">
        <v>100</v>
      </c>
      <c r="L23" s="20"/>
      <c r="M23" s="17">
        <v>42</v>
      </c>
      <c r="N23" s="17">
        <v>41</v>
      </c>
      <c r="O23" s="17">
        <v>44</v>
      </c>
      <c r="P23" s="17">
        <v>45</v>
      </c>
      <c r="Q23" s="17">
        <v>43</v>
      </c>
      <c r="R23" s="17">
        <v>10</v>
      </c>
      <c r="S23" s="17">
        <v>22</v>
      </c>
      <c r="T23" s="21"/>
      <c r="U23" s="32">
        <f t="shared" si="0"/>
        <v>43120</v>
      </c>
      <c r="V23" s="32" t="str">
        <f t="shared" si="1"/>
        <v>B150058574</v>
      </c>
      <c r="W23" s="33" t="str">
        <f t="shared" si="2"/>
        <v>HARWANI VINAY MOHAN</v>
      </c>
      <c r="X23" s="32" t="str">
        <f t="shared" si="3"/>
        <v>71828763M</v>
      </c>
      <c r="Y23" s="90" t="str">
        <f t="shared" si="4"/>
        <v>I2K17102181</v>
      </c>
      <c r="Z23" s="88">
        <v>95</v>
      </c>
      <c r="AA23" s="88">
        <v>93</v>
      </c>
      <c r="AB23" s="89"/>
      <c r="AC23" s="88">
        <v>95</v>
      </c>
      <c r="AD23" s="86">
        <v>100</v>
      </c>
      <c r="AE23" s="85"/>
      <c r="AF23" s="89"/>
      <c r="AG23" s="89"/>
      <c r="AH23" s="88">
        <v>22</v>
      </c>
      <c r="AI23" s="88">
        <v>23</v>
      </c>
      <c r="AJ23" s="86">
        <v>42</v>
      </c>
      <c r="AK23" s="17">
        <v>41</v>
      </c>
      <c r="AL23" s="17">
        <v>22</v>
      </c>
      <c r="AM23" s="17">
        <v>24</v>
      </c>
      <c r="AN23" s="17">
        <v>45</v>
      </c>
      <c r="AO23" s="17">
        <v>97</v>
      </c>
      <c r="AP23" s="17">
        <v>10</v>
      </c>
      <c r="AQ23" s="17">
        <v>44</v>
      </c>
      <c r="AR23" s="24">
        <v>9.6999999999999993</v>
      </c>
      <c r="AS23" s="24">
        <v>9.42</v>
      </c>
      <c r="AT23" s="24">
        <v>9.39</v>
      </c>
      <c r="AU23" s="24">
        <v>1828</v>
      </c>
      <c r="AV23" s="24">
        <v>190</v>
      </c>
      <c r="AW23" s="24">
        <v>9.6199999999999992</v>
      </c>
      <c r="AX23" s="25" t="s">
        <v>77</v>
      </c>
      <c r="AY23" s="26" t="str">
        <f t="shared" si="5"/>
        <v>PASS</v>
      </c>
      <c r="AZ23" s="26" t="str">
        <f t="shared" si="6"/>
        <v>PASS</v>
      </c>
      <c r="BA23" s="27" t="str">
        <f t="shared" si="7"/>
        <v>PASS</v>
      </c>
      <c r="BB23" s="27" t="str">
        <f t="shared" si="8"/>
        <v>PASS</v>
      </c>
      <c r="BC23" s="8" t="str">
        <f t="shared" si="9"/>
        <v>PASS</v>
      </c>
      <c r="BD23" s="8" t="str">
        <f t="shared" si="10"/>
        <v>PASS</v>
      </c>
      <c r="BE23" s="28" t="str">
        <f t="shared" si="11"/>
        <v>YES</v>
      </c>
      <c r="BF23" s="29" t="str">
        <f t="shared" si="12"/>
        <v>DIST</v>
      </c>
      <c r="BG23"/>
    </row>
    <row r="24" spans="1:59">
      <c r="A24" s="17"/>
      <c r="B24" s="17">
        <v>43121</v>
      </c>
      <c r="C24" s="17" t="s">
        <v>484</v>
      </c>
      <c r="D24" s="18" t="s">
        <v>485</v>
      </c>
      <c r="E24" s="17"/>
      <c r="F24" s="19" t="s">
        <v>895</v>
      </c>
      <c r="G24" s="17">
        <v>94</v>
      </c>
      <c r="H24" s="17">
        <v>93</v>
      </c>
      <c r="I24" s="17">
        <v>83</v>
      </c>
      <c r="J24" s="17">
        <v>97</v>
      </c>
      <c r="K24" s="17">
        <v>100</v>
      </c>
      <c r="L24" s="20"/>
      <c r="M24" s="17">
        <v>45</v>
      </c>
      <c r="N24" s="17">
        <v>42</v>
      </c>
      <c r="O24" s="17">
        <v>44</v>
      </c>
      <c r="P24" s="17">
        <v>44</v>
      </c>
      <c r="Q24" s="17">
        <v>46</v>
      </c>
      <c r="R24" s="17">
        <v>10</v>
      </c>
      <c r="S24" s="17">
        <v>22</v>
      </c>
      <c r="T24" s="21"/>
      <c r="U24" s="17">
        <f t="shared" si="0"/>
        <v>43121</v>
      </c>
      <c r="V24" s="17" t="str">
        <f t="shared" si="1"/>
        <v>B150058651</v>
      </c>
      <c r="W24" s="22" t="str">
        <f t="shared" si="2"/>
        <v>PARDIKAR ISHA ATUL</v>
      </c>
      <c r="X24" s="17">
        <f t="shared" si="3"/>
        <v>0</v>
      </c>
      <c r="Y24" s="90" t="str">
        <f t="shared" si="4"/>
        <v>I2K17102373</v>
      </c>
      <c r="Z24" s="88">
        <v>99</v>
      </c>
      <c r="AA24" s="88">
        <v>96</v>
      </c>
      <c r="AB24" s="88">
        <v>100</v>
      </c>
      <c r="AC24" s="88"/>
      <c r="AD24" s="86">
        <v>100</v>
      </c>
      <c r="AE24" s="85"/>
      <c r="AF24" s="88">
        <v>24</v>
      </c>
      <c r="AG24" s="88">
        <v>24</v>
      </c>
      <c r="AH24" s="88"/>
      <c r="AI24" s="88"/>
      <c r="AJ24" s="86">
        <v>46</v>
      </c>
      <c r="AK24" s="17">
        <v>45</v>
      </c>
      <c r="AL24" s="17">
        <v>22</v>
      </c>
      <c r="AM24" s="17">
        <v>23</v>
      </c>
      <c r="AN24" s="17">
        <v>48</v>
      </c>
      <c r="AO24" s="17">
        <v>96</v>
      </c>
      <c r="AP24" s="17">
        <v>10</v>
      </c>
      <c r="AQ24" s="17">
        <v>44</v>
      </c>
      <c r="AR24" s="24">
        <v>9.5</v>
      </c>
      <c r="AS24" s="24">
        <v>9.2200000000000006</v>
      </c>
      <c r="AT24" s="24">
        <v>9.6300000000000008</v>
      </c>
      <c r="AU24" s="24">
        <v>1819</v>
      </c>
      <c r="AV24" s="24">
        <v>190</v>
      </c>
      <c r="AW24" s="24">
        <v>9.57</v>
      </c>
      <c r="AX24" s="25" t="s">
        <v>77</v>
      </c>
      <c r="AY24" s="26" t="str">
        <f t="shared" si="5"/>
        <v>PASS</v>
      </c>
      <c r="AZ24" s="26" t="str">
        <f t="shared" si="6"/>
        <v>PASS</v>
      </c>
      <c r="BA24" s="27" t="str">
        <f t="shared" si="7"/>
        <v>PASS</v>
      </c>
      <c r="BB24" s="27" t="str">
        <f t="shared" si="8"/>
        <v>PASS</v>
      </c>
      <c r="BC24" s="8" t="str">
        <f t="shared" si="9"/>
        <v>PASS</v>
      </c>
      <c r="BD24" s="8" t="str">
        <f t="shared" si="10"/>
        <v>PASS</v>
      </c>
      <c r="BE24" s="28" t="str">
        <f t="shared" si="11"/>
        <v>YES</v>
      </c>
      <c r="BF24" s="29" t="str">
        <f t="shared" si="12"/>
        <v>DIST</v>
      </c>
      <c r="BG24"/>
    </row>
    <row r="25" spans="1:59">
      <c r="A25" s="17"/>
      <c r="B25" s="32">
        <v>43122</v>
      </c>
      <c r="C25" s="32" t="s">
        <v>313</v>
      </c>
      <c r="D25" s="34" t="s">
        <v>314</v>
      </c>
      <c r="E25" s="17" t="s">
        <v>315</v>
      </c>
      <c r="F25" s="19" t="s">
        <v>826</v>
      </c>
      <c r="G25" s="17">
        <v>100</v>
      </c>
      <c r="H25" s="17">
        <v>92</v>
      </c>
      <c r="I25" s="17">
        <v>77</v>
      </c>
      <c r="J25" s="17">
        <v>99</v>
      </c>
      <c r="K25" s="17">
        <v>100</v>
      </c>
      <c r="L25" s="20"/>
      <c r="M25" s="17">
        <v>41</v>
      </c>
      <c r="N25" s="17">
        <v>40</v>
      </c>
      <c r="O25" s="17">
        <v>44</v>
      </c>
      <c r="P25" s="17">
        <v>45</v>
      </c>
      <c r="Q25" s="17">
        <v>46</v>
      </c>
      <c r="R25" s="17">
        <v>9.86</v>
      </c>
      <c r="S25" s="17">
        <v>22</v>
      </c>
      <c r="T25" s="21"/>
      <c r="U25" s="32">
        <f t="shared" si="0"/>
        <v>43122</v>
      </c>
      <c r="V25" s="32" t="str">
        <f t="shared" si="1"/>
        <v>B150058581</v>
      </c>
      <c r="W25" s="33" t="str">
        <f t="shared" si="2"/>
        <v>JADHWANI SUMIT AMARKUMAR</v>
      </c>
      <c r="X25" s="32" t="str">
        <f t="shared" si="3"/>
        <v>71828789E</v>
      </c>
      <c r="Y25" s="90" t="str">
        <f t="shared" si="4"/>
        <v>I2K17102380</v>
      </c>
      <c r="Z25" s="88">
        <v>97</v>
      </c>
      <c r="AA25" s="88">
        <v>98</v>
      </c>
      <c r="AB25" s="88">
        <v>100</v>
      </c>
      <c r="AC25" s="88"/>
      <c r="AD25" s="86">
        <v>100</v>
      </c>
      <c r="AE25" s="85"/>
      <c r="AF25" s="88">
        <v>23</v>
      </c>
      <c r="AG25" s="88">
        <v>23</v>
      </c>
      <c r="AH25" s="88"/>
      <c r="AI25" s="88"/>
      <c r="AJ25" s="86">
        <v>42</v>
      </c>
      <c r="AK25" s="17">
        <v>40</v>
      </c>
      <c r="AL25" s="17">
        <v>22</v>
      </c>
      <c r="AM25" s="17">
        <v>24</v>
      </c>
      <c r="AN25" s="17">
        <v>45</v>
      </c>
      <c r="AO25" s="17">
        <v>93</v>
      </c>
      <c r="AP25" s="17">
        <v>9.93</v>
      </c>
      <c r="AQ25" s="17">
        <v>44</v>
      </c>
      <c r="AR25" s="24">
        <v>9.0399999999999991</v>
      </c>
      <c r="AS25" s="24">
        <v>8.76</v>
      </c>
      <c r="AT25" s="24">
        <v>8.8699999999999992</v>
      </c>
      <c r="AU25" s="24">
        <v>1735</v>
      </c>
      <c r="AV25" s="24">
        <v>190</v>
      </c>
      <c r="AW25" s="24">
        <v>9.1300000000000008</v>
      </c>
      <c r="AX25" s="25" t="s">
        <v>77</v>
      </c>
      <c r="AY25" s="26" t="str">
        <f t="shared" si="5"/>
        <v>PASS</v>
      </c>
      <c r="AZ25" s="26" t="str">
        <f t="shared" si="6"/>
        <v>PASS</v>
      </c>
      <c r="BA25" s="27" t="str">
        <f t="shared" si="7"/>
        <v>PASS</v>
      </c>
      <c r="BB25" s="27" t="str">
        <f t="shared" si="8"/>
        <v>PASS</v>
      </c>
      <c r="BC25" s="8" t="str">
        <f t="shared" si="9"/>
        <v>PASS</v>
      </c>
      <c r="BD25" s="8" t="str">
        <f t="shared" si="10"/>
        <v>PASS</v>
      </c>
      <c r="BE25" s="28" t="str">
        <f t="shared" si="11"/>
        <v>YES</v>
      </c>
      <c r="BF25" s="29" t="str">
        <f t="shared" si="12"/>
        <v>DIST</v>
      </c>
      <c r="BG25"/>
    </row>
    <row r="26" spans="1:59">
      <c r="A26" s="17"/>
      <c r="B26" s="17">
        <v>43123</v>
      </c>
      <c r="C26" s="17" t="s">
        <v>325</v>
      </c>
      <c r="D26" s="18" t="s">
        <v>326</v>
      </c>
      <c r="E26" s="17" t="s">
        <v>327</v>
      </c>
      <c r="F26" s="19" t="s">
        <v>830</v>
      </c>
      <c r="G26" s="17">
        <v>94</v>
      </c>
      <c r="H26" s="17">
        <v>97</v>
      </c>
      <c r="I26" s="17">
        <v>85</v>
      </c>
      <c r="J26" s="17">
        <v>98</v>
      </c>
      <c r="K26" s="17">
        <v>100</v>
      </c>
      <c r="L26" s="20"/>
      <c r="M26" s="17">
        <v>43</v>
      </c>
      <c r="N26" s="17">
        <v>42</v>
      </c>
      <c r="O26" s="17">
        <v>42</v>
      </c>
      <c r="P26" s="17">
        <v>43</v>
      </c>
      <c r="Q26" s="17">
        <v>41</v>
      </c>
      <c r="R26" s="17">
        <v>10</v>
      </c>
      <c r="S26" s="17">
        <v>22</v>
      </c>
      <c r="T26" s="21"/>
      <c r="U26" s="32">
        <f t="shared" si="0"/>
        <v>43123</v>
      </c>
      <c r="V26" s="32" t="str">
        <f t="shared" si="1"/>
        <v>B150058585</v>
      </c>
      <c r="W26" s="33" t="str">
        <f t="shared" si="2"/>
        <v>JESWANI YASH SURAJ</v>
      </c>
      <c r="X26" s="32" t="str">
        <f t="shared" si="3"/>
        <v>71828802F</v>
      </c>
      <c r="Y26" s="90" t="str">
        <f t="shared" si="4"/>
        <v>I2K17102353</v>
      </c>
      <c r="Z26" s="88">
        <v>100</v>
      </c>
      <c r="AA26" s="88">
        <v>97</v>
      </c>
      <c r="AB26" s="88">
        <v>100</v>
      </c>
      <c r="AC26" s="88"/>
      <c r="AD26" s="86">
        <v>100</v>
      </c>
      <c r="AE26" s="85"/>
      <c r="AF26" s="88">
        <v>23</v>
      </c>
      <c r="AG26" s="88">
        <v>23</v>
      </c>
      <c r="AH26" s="88"/>
      <c r="AI26" s="88"/>
      <c r="AJ26" s="86">
        <v>40</v>
      </c>
      <c r="AK26" s="17">
        <v>41</v>
      </c>
      <c r="AL26" s="17">
        <v>21</v>
      </c>
      <c r="AM26" s="17">
        <v>23</v>
      </c>
      <c r="AN26" s="17">
        <v>42</v>
      </c>
      <c r="AO26" s="17">
        <v>90</v>
      </c>
      <c r="AP26" s="17">
        <v>10</v>
      </c>
      <c r="AQ26" s="17">
        <v>44</v>
      </c>
      <c r="AR26" s="24">
        <v>9.6</v>
      </c>
      <c r="AS26" s="24">
        <v>8.82</v>
      </c>
      <c r="AT26" s="24">
        <v>8.89</v>
      </c>
      <c r="AU26" s="24">
        <v>1770</v>
      </c>
      <c r="AV26" s="24">
        <v>190</v>
      </c>
      <c r="AW26" s="24">
        <v>9.32</v>
      </c>
      <c r="AX26" s="25" t="s">
        <v>77</v>
      </c>
      <c r="AY26" s="26" t="str">
        <f t="shared" si="5"/>
        <v>PASS</v>
      </c>
      <c r="AZ26" s="26" t="str">
        <f t="shared" si="6"/>
        <v>PASS</v>
      </c>
      <c r="BA26" s="27" t="str">
        <f t="shared" si="7"/>
        <v>PASS</v>
      </c>
      <c r="BB26" s="27" t="str">
        <f t="shared" si="8"/>
        <v>PASS</v>
      </c>
      <c r="BC26" s="8" t="str">
        <f t="shared" si="9"/>
        <v>PASS</v>
      </c>
      <c r="BD26" s="8" t="str">
        <f t="shared" si="10"/>
        <v>PASS</v>
      </c>
      <c r="BE26" s="28" t="str">
        <f t="shared" si="11"/>
        <v>YES</v>
      </c>
      <c r="BF26" s="29" t="str">
        <f t="shared" si="12"/>
        <v>DIST</v>
      </c>
      <c r="BG26"/>
    </row>
    <row r="27" spans="1:59">
      <c r="A27" s="17"/>
      <c r="B27" s="17">
        <v>43124</v>
      </c>
      <c r="C27" s="17" t="s">
        <v>337</v>
      </c>
      <c r="D27" s="18" t="s">
        <v>338</v>
      </c>
      <c r="E27" s="17" t="s">
        <v>339</v>
      </c>
      <c r="F27" s="19" t="s">
        <v>834</v>
      </c>
      <c r="G27" s="17">
        <v>99</v>
      </c>
      <c r="H27" s="17">
        <v>89</v>
      </c>
      <c r="I27" s="17">
        <v>85</v>
      </c>
      <c r="J27" s="17">
        <v>91</v>
      </c>
      <c r="K27" s="17">
        <v>100</v>
      </c>
      <c r="L27" s="20"/>
      <c r="M27" s="17">
        <v>41</v>
      </c>
      <c r="N27" s="17">
        <v>40</v>
      </c>
      <c r="O27" s="17">
        <v>44</v>
      </c>
      <c r="P27" s="17">
        <v>39</v>
      </c>
      <c r="Q27" s="17">
        <v>42</v>
      </c>
      <c r="R27" s="17">
        <v>9.9499999999999993</v>
      </c>
      <c r="S27" s="17">
        <v>22</v>
      </c>
      <c r="T27" s="21"/>
      <c r="U27" s="17">
        <f t="shared" si="0"/>
        <v>43124</v>
      </c>
      <c r="V27" s="17" t="str">
        <f t="shared" si="1"/>
        <v>B150058589</v>
      </c>
      <c r="W27" s="22" t="str">
        <f t="shared" si="2"/>
        <v>KABRA VINAYAK BANWARILAL</v>
      </c>
      <c r="X27" s="17" t="str">
        <f t="shared" si="3"/>
        <v>71828819L</v>
      </c>
      <c r="Y27" s="90" t="str">
        <f t="shared" si="4"/>
        <v>I2K17102372</v>
      </c>
      <c r="Z27" s="88">
        <v>91</v>
      </c>
      <c r="AA27" s="88">
        <v>92</v>
      </c>
      <c r="AB27" s="88">
        <v>100</v>
      </c>
      <c r="AC27" s="88"/>
      <c r="AD27" s="86">
        <v>100</v>
      </c>
      <c r="AE27" s="85"/>
      <c r="AF27" s="88">
        <v>23</v>
      </c>
      <c r="AG27" s="88">
        <v>23</v>
      </c>
      <c r="AH27" s="88"/>
      <c r="AI27" s="88"/>
      <c r="AJ27" s="86">
        <v>40</v>
      </c>
      <c r="AK27" s="17">
        <v>40</v>
      </c>
      <c r="AL27" s="17">
        <v>22</v>
      </c>
      <c r="AM27" s="17">
        <v>21</v>
      </c>
      <c r="AN27" s="17">
        <v>42</v>
      </c>
      <c r="AO27" s="17">
        <v>90</v>
      </c>
      <c r="AP27" s="17">
        <v>9.98</v>
      </c>
      <c r="AQ27" s="17">
        <v>44</v>
      </c>
      <c r="AR27" s="24">
        <v>7.9</v>
      </c>
      <c r="AS27" s="24">
        <v>7.12</v>
      </c>
      <c r="AT27" s="24">
        <v>7.13</v>
      </c>
      <c r="AU27" s="24">
        <v>1518</v>
      </c>
      <c r="AV27" s="24">
        <v>190</v>
      </c>
      <c r="AW27" s="24">
        <v>7.99</v>
      </c>
      <c r="AX27" s="25" t="s">
        <v>77</v>
      </c>
      <c r="AY27" s="26" t="str">
        <f t="shared" si="5"/>
        <v>PASS</v>
      </c>
      <c r="AZ27" s="26" t="str">
        <f t="shared" si="6"/>
        <v>PASS</v>
      </c>
      <c r="BA27" s="27" t="str">
        <f t="shared" si="7"/>
        <v>PASS</v>
      </c>
      <c r="BB27" s="27" t="str">
        <f t="shared" si="8"/>
        <v>PASS</v>
      </c>
      <c r="BC27" s="8" t="str">
        <f t="shared" si="9"/>
        <v>PASS</v>
      </c>
      <c r="BD27" s="8" t="str">
        <f t="shared" si="10"/>
        <v>PASS</v>
      </c>
      <c r="BE27" s="28" t="str">
        <f t="shared" si="11"/>
        <v>YES</v>
      </c>
      <c r="BF27" s="29" t="str">
        <f t="shared" si="12"/>
        <v>DIST</v>
      </c>
      <c r="BG27"/>
    </row>
    <row r="28" spans="1:59">
      <c r="A28" s="17"/>
      <c r="B28" s="17">
        <v>43125</v>
      </c>
      <c r="C28" s="17" t="s">
        <v>374</v>
      </c>
      <c r="D28" s="18" t="s">
        <v>375</v>
      </c>
      <c r="E28" s="17" t="s">
        <v>376</v>
      </c>
      <c r="F28" s="19" t="s">
        <v>846</v>
      </c>
      <c r="G28" s="17">
        <v>79</v>
      </c>
      <c r="H28" s="17">
        <v>90</v>
      </c>
      <c r="I28" s="17">
        <v>81</v>
      </c>
      <c r="J28" s="17">
        <v>97</v>
      </c>
      <c r="K28" s="17">
        <v>100</v>
      </c>
      <c r="L28" s="20"/>
      <c r="M28" s="17">
        <v>40</v>
      </c>
      <c r="N28" s="17">
        <v>38</v>
      </c>
      <c r="O28" s="17">
        <v>45</v>
      </c>
      <c r="P28" s="17">
        <v>43</v>
      </c>
      <c r="Q28" s="17">
        <v>35</v>
      </c>
      <c r="R28" s="17">
        <v>9.73</v>
      </c>
      <c r="S28" s="17">
        <v>22</v>
      </c>
      <c r="T28" s="21"/>
      <c r="U28" s="17">
        <f t="shared" si="0"/>
        <v>43125</v>
      </c>
      <c r="V28" s="17" t="str">
        <f t="shared" si="1"/>
        <v>B150058602</v>
      </c>
      <c r="W28" s="22" t="str">
        <f t="shared" si="2"/>
        <v>KOTALWAR SOHAM SHANKAR</v>
      </c>
      <c r="X28" s="17" t="str">
        <f t="shared" si="3"/>
        <v>71828873E</v>
      </c>
      <c r="Y28" s="90" t="str">
        <f t="shared" si="4"/>
        <v>I2K17102307</v>
      </c>
      <c r="Z28" s="88">
        <v>81</v>
      </c>
      <c r="AA28" s="88">
        <v>93</v>
      </c>
      <c r="AB28" s="89"/>
      <c r="AC28" s="88">
        <v>74</v>
      </c>
      <c r="AD28" s="86">
        <v>78</v>
      </c>
      <c r="AE28" s="85"/>
      <c r="AF28" s="89"/>
      <c r="AG28" s="89"/>
      <c r="AH28" s="88">
        <v>23</v>
      </c>
      <c r="AI28" s="88">
        <v>21</v>
      </c>
      <c r="AJ28" s="86">
        <v>40</v>
      </c>
      <c r="AK28" s="17">
        <v>38</v>
      </c>
      <c r="AL28" s="17">
        <v>22</v>
      </c>
      <c r="AM28" s="17">
        <v>22</v>
      </c>
      <c r="AN28" s="17">
        <v>41</v>
      </c>
      <c r="AO28" s="17">
        <v>90</v>
      </c>
      <c r="AP28" s="17">
        <v>9.6999999999999993</v>
      </c>
      <c r="AQ28" s="17">
        <v>44</v>
      </c>
      <c r="AR28" s="24">
        <v>8.4600000000000009</v>
      </c>
      <c r="AS28" s="24">
        <v>8.06</v>
      </c>
      <c r="AT28" s="24">
        <v>8.76</v>
      </c>
      <c r="AU28" s="24">
        <v>1656</v>
      </c>
      <c r="AV28" s="24">
        <v>190</v>
      </c>
      <c r="AW28" s="24">
        <v>8.7200000000000006</v>
      </c>
      <c r="AX28" s="25" t="s">
        <v>77</v>
      </c>
      <c r="AY28" s="26" t="str">
        <f t="shared" si="5"/>
        <v>PASS</v>
      </c>
      <c r="AZ28" s="26" t="str">
        <f t="shared" si="6"/>
        <v>PASS</v>
      </c>
      <c r="BA28" s="27" t="str">
        <f t="shared" si="7"/>
        <v>PASS</v>
      </c>
      <c r="BB28" s="27" t="str">
        <f t="shared" si="8"/>
        <v>PASS</v>
      </c>
      <c r="BC28" s="8" t="str">
        <f t="shared" si="9"/>
        <v>PASS</v>
      </c>
      <c r="BD28" s="8" t="str">
        <f t="shared" si="10"/>
        <v>PASS</v>
      </c>
      <c r="BE28" s="28" t="str">
        <f t="shared" si="11"/>
        <v>YES</v>
      </c>
      <c r="BF28" s="29" t="str">
        <f t="shared" si="12"/>
        <v>DIST</v>
      </c>
      <c r="BG28"/>
    </row>
    <row r="29" spans="1:59">
      <c r="A29" s="17"/>
      <c r="B29" s="17">
        <v>43126</v>
      </c>
      <c r="C29" s="17" t="s">
        <v>383</v>
      </c>
      <c r="D29" s="18" t="s">
        <v>384</v>
      </c>
      <c r="E29" s="17" t="s">
        <v>385</v>
      </c>
      <c r="F29" s="19" t="s">
        <v>849</v>
      </c>
      <c r="G29" s="17">
        <v>94</v>
      </c>
      <c r="H29" s="17">
        <v>100</v>
      </c>
      <c r="I29" s="17">
        <v>83</v>
      </c>
      <c r="J29" s="17">
        <v>94</v>
      </c>
      <c r="K29" s="17">
        <v>97</v>
      </c>
      <c r="L29" s="20"/>
      <c r="M29" s="17">
        <v>38</v>
      </c>
      <c r="N29" s="17">
        <v>35</v>
      </c>
      <c r="O29" s="17">
        <v>35</v>
      </c>
      <c r="P29" s="17">
        <v>35</v>
      </c>
      <c r="Q29" s="17">
        <v>39</v>
      </c>
      <c r="R29" s="17">
        <v>9.73</v>
      </c>
      <c r="S29" s="17">
        <v>22</v>
      </c>
      <c r="T29" s="21"/>
      <c r="U29" s="17">
        <f t="shared" si="0"/>
        <v>43126</v>
      </c>
      <c r="V29" s="17" t="str">
        <f t="shared" si="1"/>
        <v>B150058605</v>
      </c>
      <c r="W29" s="22" t="str">
        <f t="shared" si="2"/>
        <v>KSHITIJ GUGALE</v>
      </c>
      <c r="X29" s="17" t="str">
        <f t="shared" si="3"/>
        <v>71700961M</v>
      </c>
      <c r="Y29" s="90" t="str">
        <f t="shared" si="4"/>
        <v>I2K16102117</v>
      </c>
      <c r="Z29" s="88">
        <v>92</v>
      </c>
      <c r="AA29" s="88">
        <v>98</v>
      </c>
      <c r="AB29" s="89"/>
      <c r="AC29" s="88">
        <v>87</v>
      </c>
      <c r="AD29" s="86">
        <v>100</v>
      </c>
      <c r="AE29" s="85"/>
      <c r="AF29" s="89"/>
      <c r="AG29" s="89"/>
      <c r="AH29" s="88">
        <v>23</v>
      </c>
      <c r="AI29" s="88">
        <v>20</v>
      </c>
      <c r="AJ29" s="86">
        <v>41</v>
      </c>
      <c r="AK29" s="17">
        <v>41</v>
      </c>
      <c r="AL29" s="17">
        <v>20</v>
      </c>
      <c r="AM29" s="17">
        <v>19</v>
      </c>
      <c r="AN29" s="17">
        <v>42</v>
      </c>
      <c r="AO29" s="17">
        <v>90</v>
      </c>
      <c r="AP29" s="17">
        <v>9.84</v>
      </c>
      <c r="AQ29" s="17">
        <v>44</v>
      </c>
      <c r="AR29" s="24">
        <v>5.62</v>
      </c>
      <c r="AS29" s="24">
        <v>5.88</v>
      </c>
      <c r="AT29" s="24">
        <v>7.09</v>
      </c>
      <c r="AU29" s="24">
        <v>1334</v>
      </c>
      <c r="AV29" s="24">
        <v>190</v>
      </c>
      <c r="AW29" s="24">
        <v>7.02</v>
      </c>
      <c r="AX29" s="25" t="s">
        <v>132</v>
      </c>
      <c r="AY29" s="26" t="str">
        <f t="shared" si="5"/>
        <v>PASS</v>
      </c>
      <c r="AZ29" s="26" t="str">
        <f t="shared" si="6"/>
        <v>PASS</v>
      </c>
      <c r="BA29" s="27" t="str">
        <f t="shared" si="7"/>
        <v>PASS</v>
      </c>
      <c r="BB29" s="27" t="str">
        <f t="shared" si="8"/>
        <v>PASS</v>
      </c>
      <c r="BC29" s="8" t="str">
        <f t="shared" si="9"/>
        <v>PASS</v>
      </c>
      <c r="BD29" s="8" t="str">
        <f t="shared" si="10"/>
        <v>PASS</v>
      </c>
      <c r="BE29" s="28" t="str">
        <f t="shared" si="11"/>
        <v>YES</v>
      </c>
      <c r="BF29" s="29" t="str">
        <f t="shared" si="12"/>
        <v>FIRST</v>
      </c>
      <c r="BG29"/>
    </row>
    <row r="30" spans="1:59">
      <c r="A30" s="17"/>
      <c r="B30" s="17">
        <v>43127</v>
      </c>
      <c r="C30" s="17" t="s">
        <v>386</v>
      </c>
      <c r="D30" s="18" t="s">
        <v>387</v>
      </c>
      <c r="E30" s="17" t="s">
        <v>388</v>
      </c>
      <c r="F30" s="19" t="s">
        <v>850</v>
      </c>
      <c r="G30" s="17">
        <v>94</v>
      </c>
      <c r="H30" s="17">
        <v>86</v>
      </c>
      <c r="I30" s="17">
        <v>89</v>
      </c>
      <c r="J30" s="17">
        <v>96</v>
      </c>
      <c r="K30" s="17">
        <v>100</v>
      </c>
      <c r="L30" s="20"/>
      <c r="M30" s="17">
        <v>45</v>
      </c>
      <c r="N30" s="17">
        <v>44</v>
      </c>
      <c r="O30" s="17">
        <v>45</v>
      </c>
      <c r="P30" s="17">
        <v>44</v>
      </c>
      <c r="Q30" s="17">
        <v>46</v>
      </c>
      <c r="R30" s="17">
        <v>10</v>
      </c>
      <c r="S30" s="17">
        <v>22</v>
      </c>
      <c r="T30" s="21"/>
      <c r="U30" s="17">
        <f t="shared" si="0"/>
        <v>43127</v>
      </c>
      <c r="V30" s="17" t="str">
        <f t="shared" si="1"/>
        <v>B150058606</v>
      </c>
      <c r="W30" s="22" t="str">
        <f t="shared" si="2"/>
        <v>KULKARNI AJINKYA SATISH.</v>
      </c>
      <c r="X30" s="17" t="str">
        <f t="shared" si="3"/>
        <v>71828888C</v>
      </c>
      <c r="Y30" s="90" t="str">
        <f t="shared" si="4"/>
        <v>I2K17102410</v>
      </c>
      <c r="Z30" s="88">
        <v>90</v>
      </c>
      <c r="AA30" s="88">
        <v>83</v>
      </c>
      <c r="AB30" s="89"/>
      <c r="AC30" s="88">
        <v>87</v>
      </c>
      <c r="AD30" s="86">
        <v>100</v>
      </c>
      <c r="AE30" s="85"/>
      <c r="AF30" s="89"/>
      <c r="AG30" s="89"/>
      <c r="AH30" s="88">
        <v>22</v>
      </c>
      <c r="AI30" s="88">
        <v>23</v>
      </c>
      <c r="AJ30" s="86">
        <v>40</v>
      </c>
      <c r="AK30" s="17">
        <v>41</v>
      </c>
      <c r="AL30" s="17">
        <v>23</v>
      </c>
      <c r="AM30" s="17">
        <v>23</v>
      </c>
      <c r="AN30" s="17">
        <v>48</v>
      </c>
      <c r="AO30" s="17">
        <v>96</v>
      </c>
      <c r="AP30" s="17">
        <v>10</v>
      </c>
      <c r="AQ30" s="17">
        <v>44</v>
      </c>
      <c r="AR30" s="24">
        <v>8.64</v>
      </c>
      <c r="AS30" s="24">
        <v>8.68</v>
      </c>
      <c r="AT30" s="24">
        <v>9.17</v>
      </c>
      <c r="AU30" s="24">
        <v>1728</v>
      </c>
      <c r="AV30" s="24">
        <v>190</v>
      </c>
      <c r="AW30" s="24">
        <v>9.09</v>
      </c>
      <c r="AX30" s="25" t="s">
        <v>77</v>
      </c>
      <c r="AY30" s="26" t="str">
        <f t="shared" si="5"/>
        <v>PASS</v>
      </c>
      <c r="AZ30" s="26" t="str">
        <f t="shared" si="6"/>
        <v>PASS</v>
      </c>
      <c r="BA30" s="27" t="str">
        <f t="shared" si="7"/>
        <v>PASS</v>
      </c>
      <c r="BB30" s="27" t="str">
        <f t="shared" si="8"/>
        <v>PASS</v>
      </c>
      <c r="BC30" s="8" t="str">
        <f t="shared" si="9"/>
        <v>PASS</v>
      </c>
      <c r="BD30" s="8" t="str">
        <f t="shared" si="10"/>
        <v>PASS</v>
      </c>
      <c r="BE30" s="28" t="str">
        <f t="shared" si="11"/>
        <v>YES</v>
      </c>
      <c r="BF30" s="29" t="str">
        <f t="shared" si="12"/>
        <v>DIST</v>
      </c>
      <c r="BG30"/>
    </row>
    <row r="31" spans="1:59">
      <c r="A31" s="17"/>
      <c r="B31" s="17">
        <v>43128</v>
      </c>
      <c r="C31" s="17" t="s">
        <v>395</v>
      </c>
      <c r="D31" s="18" t="s">
        <v>396</v>
      </c>
      <c r="E31" s="17" t="s">
        <v>397</v>
      </c>
      <c r="F31" s="19" t="s">
        <v>853</v>
      </c>
      <c r="G31" s="17">
        <v>90</v>
      </c>
      <c r="H31" s="17">
        <v>92</v>
      </c>
      <c r="I31" s="17">
        <v>97</v>
      </c>
      <c r="J31" s="17">
        <v>98</v>
      </c>
      <c r="K31" s="17">
        <v>100</v>
      </c>
      <c r="L31" s="20"/>
      <c r="M31" s="17">
        <v>43</v>
      </c>
      <c r="N31" s="17">
        <v>42</v>
      </c>
      <c r="O31" s="17">
        <v>46</v>
      </c>
      <c r="P31" s="17">
        <v>45</v>
      </c>
      <c r="Q31" s="17">
        <v>48</v>
      </c>
      <c r="R31" s="17">
        <v>10</v>
      </c>
      <c r="S31" s="17">
        <v>22</v>
      </c>
      <c r="T31" s="21"/>
      <c r="U31" s="17">
        <f t="shared" si="0"/>
        <v>43128</v>
      </c>
      <c r="V31" s="17" t="str">
        <f t="shared" si="1"/>
        <v>B150058609</v>
      </c>
      <c r="W31" s="22" t="str">
        <f t="shared" si="2"/>
        <v>KULKARNI DEVAKI GURUNATH</v>
      </c>
      <c r="X31" s="17" t="str">
        <f t="shared" si="3"/>
        <v>71828894H</v>
      </c>
      <c r="Y31" s="90" t="str">
        <f t="shared" si="4"/>
        <v>I2K17102187</v>
      </c>
      <c r="Z31" s="88">
        <v>94</v>
      </c>
      <c r="AA31" s="88">
        <v>98</v>
      </c>
      <c r="AB31" s="89"/>
      <c r="AC31" s="88">
        <v>94</v>
      </c>
      <c r="AD31" s="86">
        <v>100</v>
      </c>
      <c r="AE31" s="85"/>
      <c r="AF31" s="89"/>
      <c r="AG31" s="89"/>
      <c r="AH31" s="88">
        <v>23</v>
      </c>
      <c r="AI31" s="88">
        <v>24</v>
      </c>
      <c r="AJ31" s="86">
        <v>43</v>
      </c>
      <c r="AK31" s="17">
        <v>42</v>
      </c>
      <c r="AL31" s="17">
        <v>23</v>
      </c>
      <c r="AM31" s="17">
        <v>23</v>
      </c>
      <c r="AN31" s="17">
        <v>47</v>
      </c>
      <c r="AO31" s="17">
        <v>95</v>
      </c>
      <c r="AP31" s="17">
        <v>10</v>
      </c>
      <c r="AQ31" s="17">
        <v>44</v>
      </c>
      <c r="AR31" s="24">
        <v>9.74</v>
      </c>
      <c r="AS31" s="24">
        <v>9.1</v>
      </c>
      <c r="AT31" s="24">
        <v>9.1300000000000008</v>
      </c>
      <c r="AU31" s="24">
        <v>1802</v>
      </c>
      <c r="AV31" s="24">
        <v>190</v>
      </c>
      <c r="AW31" s="24">
        <v>9.48</v>
      </c>
      <c r="AX31" s="25" t="s">
        <v>77</v>
      </c>
      <c r="AY31" s="26" t="str">
        <f t="shared" si="5"/>
        <v>PASS</v>
      </c>
      <c r="AZ31" s="26" t="str">
        <f t="shared" si="6"/>
        <v>PASS</v>
      </c>
      <c r="BA31" s="27" t="str">
        <f t="shared" si="7"/>
        <v>PASS</v>
      </c>
      <c r="BB31" s="27" t="str">
        <f t="shared" si="8"/>
        <v>PASS</v>
      </c>
      <c r="BC31" s="8" t="str">
        <f t="shared" si="9"/>
        <v>PASS</v>
      </c>
      <c r="BD31" s="8" t="str">
        <f t="shared" si="10"/>
        <v>PASS</v>
      </c>
      <c r="BE31" s="28" t="str">
        <f t="shared" si="11"/>
        <v>YES</v>
      </c>
      <c r="BF31" s="29" t="str">
        <f t="shared" si="12"/>
        <v>DIST</v>
      </c>
      <c r="BG31"/>
    </row>
    <row r="32" spans="1:59">
      <c r="A32" s="17"/>
      <c r="B32" s="17">
        <v>43129</v>
      </c>
      <c r="C32" s="17" t="s">
        <v>526</v>
      </c>
      <c r="D32" s="18" t="s">
        <v>527</v>
      </c>
      <c r="E32" s="17"/>
      <c r="F32" s="19" t="s">
        <v>916</v>
      </c>
      <c r="G32" s="17">
        <v>100</v>
      </c>
      <c r="H32" s="17">
        <v>94</v>
      </c>
      <c r="I32" s="17">
        <v>94</v>
      </c>
      <c r="J32" s="17">
        <v>97</v>
      </c>
      <c r="K32" s="17">
        <v>100</v>
      </c>
      <c r="L32" s="20"/>
      <c r="M32" s="17">
        <v>44</v>
      </c>
      <c r="N32" s="17">
        <v>42</v>
      </c>
      <c r="O32" s="17">
        <v>43</v>
      </c>
      <c r="P32" s="17">
        <v>42</v>
      </c>
      <c r="Q32" s="17">
        <v>44</v>
      </c>
      <c r="R32" s="17">
        <v>10</v>
      </c>
      <c r="S32" s="17">
        <v>22</v>
      </c>
      <c r="T32" s="21"/>
      <c r="U32" s="17">
        <f t="shared" si="0"/>
        <v>43129</v>
      </c>
      <c r="V32" s="17" t="str">
        <f t="shared" si="1"/>
        <v>B150058672</v>
      </c>
      <c r="W32" s="22" t="str">
        <f t="shared" si="2"/>
        <v>RAJAS HARSHAL KULKARNI</v>
      </c>
      <c r="X32" s="17">
        <f t="shared" si="3"/>
        <v>0</v>
      </c>
      <c r="Y32" s="90" t="str">
        <f t="shared" si="4"/>
        <v>I2K17102265</v>
      </c>
      <c r="Z32" s="88">
        <v>98</v>
      </c>
      <c r="AA32" s="88">
        <v>95</v>
      </c>
      <c r="AB32" s="88">
        <v>100</v>
      </c>
      <c r="AC32" s="88"/>
      <c r="AD32" s="86">
        <v>100</v>
      </c>
      <c r="AE32" s="85"/>
      <c r="AF32" s="88">
        <v>23</v>
      </c>
      <c r="AG32" s="88">
        <v>23</v>
      </c>
      <c r="AH32" s="88"/>
      <c r="AI32" s="88"/>
      <c r="AJ32" s="86">
        <v>44</v>
      </c>
      <c r="AK32" s="17">
        <v>42</v>
      </c>
      <c r="AL32" s="17">
        <v>21</v>
      </c>
      <c r="AM32" s="17">
        <v>21</v>
      </c>
      <c r="AN32" s="17">
        <v>46</v>
      </c>
      <c r="AO32" s="17">
        <v>96</v>
      </c>
      <c r="AP32" s="17">
        <v>10</v>
      </c>
      <c r="AQ32" s="17">
        <v>44</v>
      </c>
      <c r="AR32" s="24">
        <v>9.44</v>
      </c>
      <c r="AS32" s="24">
        <v>8.8000000000000007</v>
      </c>
      <c r="AT32" s="24">
        <v>9.3000000000000007</v>
      </c>
      <c r="AU32" s="24">
        <v>1780</v>
      </c>
      <c r="AV32" s="24">
        <v>190</v>
      </c>
      <c r="AW32" s="24">
        <v>9.3699999999999992</v>
      </c>
      <c r="AX32" s="25" t="s">
        <v>77</v>
      </c>
      <c r="AY32" s="26" t="str">
        <f t="shared" si="5"/>
        <v>PASS</v>
      </c>
      <c r="AZ32" s="26" t="str">
        <f t="shared" si="6"/>
        <v>PASS</v>
      </c>
      <c r="BA32" s="27" t="str">
        <f t="shared" si="7"/>
        <v>PASS</v>
      </c>
      <c r="BB32" s="27" t="str">
        <f t="shared" si="8"/>
        <v>PASS</v>
      </c>
      <c r="BC32" s="8" t="str">
        <f t="shared" si="9"/>
        <v>PASS</v>
      </c>
      <c r="BD32" s="8" t="str">
        <f t="shared" si="10"/>
        <v>PASS</v>
      </c>
      <c r="BE32" s="28" t="str">
        <f t="shared" si="11"/>
        <v>YES</v>
      </c>
      <c r="BF32" s="29" t="str">
        <f t="shared" si="12"/>
        <v>DIST</v>
      </c>
      <c r="BG32"/>
    </row>
    <row r="33" spans="1:59">
      <c r="A33" s="17"/>
      <c r="B33" s="17">
        <v>43130</v>
      </c>
      <c r="C33" s="17" t="s">
        <v>407</v>
      </c>
      <c r="D33" s="18" t="s">
        <v>408</v>
      </c>
      <c r="E33" s="17" t="s">
        <v>409</v>
      </c>
      <c r="F33" s="19" t="s">
        <v>857</v>
      </c>
      <c r="G33" s="17">
        <v>99</v>
      </c>
      <c r="H33" s="17">
        <v>93</v>
      </c>
      <c r="I33" s="17">
        <v>85</v>
      </c>
      <c r="J33" s="17">
        <v>97</v>
      </c>
      <c r="K33" s="17">
        <v>100</v>
      </c>
      <c r="L33" s="20"/>
      <c r="M33" s="17">
        <v>42</v>
      </c>
      <c r="N33" s="17">
        <v>41</v>
      </c>
      <c r="O33" s="17">
        <v>40</v>
      </c>
      <c r="P33" s="17">
        <v>44</v>
      </c>
      <c r="Q33" s="17">
        <v>46</v>
      </c>
      <c r="R33" s="17">
        <v>10</v>
      </c>
      <c r="S33" s="17">
        <v>22</v>
      </c>
      <c r="T33" s="21"/>
      <c r="U33" s="17">
        <f t="shared" si="0"/>
        <v>43130</v>
      </c>
      <c r="V33" s="17" t="str">
        <f t="shared" si="1"/>
        <v>B150058613</v>
      </c>
      <c r="W33" s="22" t="str">
        <f t="shared" si="2"/>
        <v>KULKARNI YASH RAHUL</v>
      </c>
      <c r="X33" s="17" t="str">
        <f t="shared" si="3"/>
        <v>71828904J</v>
      </c>
      <c r="Y33" s="90" t="str">
        <f t="shared" si="4"/>
        <v>I2K17102286</v>
      </c>
      <c r="Z33" s="88">
        <v>90</v>
      </c>
      <c r="AA33" s="88">
        <v>85</v>
      </c>
      <c r="AB33" s="88">
        <v>100</v>
      </c>
      <c r="AC33" s="88"/>
      <c r="AD33" s="86">
        <v>100</v>
      </c>
      <c r="AE33" s="85"/>
      <c r="AF33" s="88">
        <v>22</v>
      </c>
      <c r="AG33" s="88">
        <v>22</v>
      </c>
      <c r="AH33" s="88"/>
      <c r="AI33" s="88"/>
      <c r="AJ33" s="86">
        <v>43</v>
      </c>
      <c r="AK33" s="17">
        <v>42</v>
      </c>
      <c r="AL33" s="17">
        <v>22</v>
      </c>
      <c r="AM33" s="17">
        <v>24</v>
      </c>
      <c r="AN33" s="17">
        <v>48</v>
      </c>
      <c r="AO33" s="17">
        <v>96</v>
      </c>
      <c r="AP33" s="17">
        <v>10</v>
      </c>
      <c r="AQ33" s="17">
        <v>44</v>
      </c>
      <c r="AR33" s="24">
        <v>8.0399999999999991</v>
      </c>
      <c r="AS33" s="24">
        <v>8.7200000000000006</v>
      </c>
      <c r="AT33" s="24">
        <v>9.57</v>
      </c>
      <c r="AU33" s="24">
        <v>1718</v>
      </c>
      <c r="AV33" s="24">
        <v>190</v>
      </c>
      <c r="AW33" s="24">
        <v>9.0399999999999991</v>
      </c>
      <c r="AX33" s="25" t="s">
        <v>77</v>
      </c>
      <c r="AY33" s="26" t="str">
        <f t="shared" si="5"/>
        <v>PASS</v>
      </c>
      <c r="AZ33" s="26" t="str">
        <f t="shared" si="6"/>
        <v>PASS</v>
      </c>
      <c r="BA33" s="27" t="str">
        <f t="shared" si="7"/>
        <v>PASS</v>
      </c>
      <c r="BB33" s="27" t="str">
        <f t="shared" si="8"/>
        <v>PASS</v>
      </c>
      <c r="BC33" s="8" t="str">
        <f t="shared" si="9"/>
        <v>PASS</v>
      </c>
      <c r="BD33" s="8" t="str">
        <f t="shared" si="10"/>
        <v>PASS</v>
      </c>
      <c r="BE33" s="28" t="str">
        <f t="shared" si="11"/>
        <v>YES</v>
      </c>
      <c r="BF33" s="29" t="str">
        <f t="shared" si="12"/>
        <v>DIST</v>
      </c>
      <c r="BG33"/>
    </row>
    <row r="34" spans="1:59">
      <c r="A34" s="17"/>
      <c r="B34" s="17">
        <v>43131</v>
      </c>
      <c r="C34" s="17" t="s">
        <v>544</v>
      </c>
      <c r="D34" s="18" t="s">
        <v>545</v>
      </c>
      <c r="E34" s="17"/>
      <c r="F34" s="19" t="s">
        <v>925</v>
      </c>
      <c r="G34" s="17">
        <v>100</v>
      </c>
      <c r="H34" s="17">
        <v>100</v>
      </c>
      <c r="I34" s="17">
        <v>89</v>
      </c>
      <c r="J34" s="17">
        <v>98</v>
      </c>
      <c r="K34" s="17">
        <v>100</v>
      </c>
      <c r="L34" s="20"/>
      <c r="M34" s="17">
        <v>46</v>
      </c>
      <c r="N34" s="17">
        <v>46</v>
      </c>
      <c r="O34" s="17">
        <v>45</v>
      </c>
      <c r="P34" s="17">
        <v>44</v>
      </c>
      <c r="Q34" s="17">
        <v>48</v>
      </c>
      <c r="R34" s="17">
        <v>10</v>
      </c>
      <c r="S34" s="17">
        <v>22</v>
      </c>
      <c r="T34" s="21"/>
      <c r="U34" s="17">
        <f t="shared" si="0"/>
        <v>43131</v>
      </c>
      <c r="V34" s="17" t="str">
        <f t="shared" si="1"/>
        <v>B150058681</v>
      </c>
      <c r="W34" s="22" t="str">
        <f t="shared" si="2"/>
        <v>SACHDEV KUNAL HARISH</v>
      </c>
      <c r="X34" s="17">
        <f t="shared" si="3"/>
        <v>0</v>
      </c>
      <c r="Y34" s="90" t="str">
        <f t="shared" si="4"/>
        <v>I2K17102359</v>
      </c>
      <c r="Z34" s="88">
        <v>94</v>
      </c>
      <c r="AA34" s="88">
        <v>95</v>
      </c>
      <c r="AB34" s="88">
        <v>100</v>
      </c>
      <c r="AC34" s="88"/>
      <c r="AD34" s="86">
        <v>100</v>
      </c>
      <c r="AE34" s="85"/>
      <c r="AF34" s="88">
        <v>24</v>
      </c>
      <c r="AG34" s="88">
        <v>24</v>
      </c>
      <c r="AH34" s="88"/>
      <c r="AI34" s="88"/>
      <c r="AJ34" s="86">
        <v>43</v>
      </c>
      <c r="AK34" s="17">
        <v>42</v>
      </c>
      <c r="AL34" s="17">
        <v>22</v>
      </c>
      <c r="AM34" s="17">
        <v>22</v>
      </c>
      <c r="AN34" s="17">
        <v>48</v>
      </c>
      <c r="AO34" s="17">
        <v>98</v>
      </c>
      <c r="AP34" s="17">
        <v>10</v>
      </c>
      <c r="AQ34" s="17">
        <v>44</v>
      </c>
      <c r="AR34" s="24">
        <v>9.74</v>
      </c>
      <c r="AS34" s="24">
        <v>9.44</v>
      </c>
      <c r="AT34" s="24">
        <v>9.4600000000000009</v>
      </c>
      <c r="AU34" s="24">
        <v>1834</v>
      </c>
      <c r="AV34" s="24">
        <v>190</v>
      </c>
      <c r="AW34" s="24">
        <v>9.65</v>
      </c>
      <c r="AX34" s="25" t="s">
        <v>77</v>
      </c>
      <c r="AY34" s="26" t="str">
        <f t="shared" si="5"/>
        <v>PASS</v>
      </c>
      <c r="AZ34" s="26" t="str">
        <f t="shared" si="6"/>
        <v>PASS</v>
      </c>
      <c r="BA34" s="27" t="str">
        <f t="shared" si="7"/>
        <v>PASS</v>
      </c>
      <c r="BB34" s="27" t="str">
        <f t="shared" si="8"/>
        <v>PASS</v>
      </c>
      <c r="BC34" s="8" t="str">
        <f t="shared" si="9"/>
        <v>PASS</v>
      </c>
      <c r="BD34" s="8" t="str">
        <f t="shared" si="10"/>
        <v>PASS</v>
      </c>
      <c r="BE34" s="28" t="str">
        <f t="shared" si="11"/>
        <v>YES</v>
      </c>
      <c r="BF34" s="29" t="str">
        <f t="shared" si="12"/>
        <v>DIST</v>
      </c>
      <c r="BG34"/>
    </row>
    <row r="35" spans="1:59">
      <c r="A35" s="17"/>
      <c r="B35" s="17">
        <v>43132</v>
      </c>
      <c r="C35" s="17" t="s">
        <v>418</v>
      </c>
      <c r="D35" s="18" t="s">
        <v>419</v>
      </c>
      <c r="E35" s="17"/>
      <c r="F35" s="19" t="s">
        <v>862</v>
      </c>
      <c r="G35" s="17">
        <v>100</v>
      </c>
      <c r="H35" s="17">
        <v>99</v>
      </c>
      <c r="I35" s="17">
        <v>95</v>
      </c>
      <c r="J35" s="17">
        <v>98</v>
      </c>
      <c r="K35" s="17">
        <v>100</v>
      </c>
      <c r="L35" s="20"/>
      <c r="M35" s="17">
        <v>46</v>
      </c>
      <c r="N35" s="17">
        <v>44</v>
      </c>
      <c r="O35" s="17">
        <v>41</v>
      </c>
      <c r="P35" s="17">
        <v>43</v>
      </c>
      <c r="Q35" s="17">
        <v>47</v>
      </c>
      <c r="R35" s="17">
        <v>10</v>
      </c>
      <c r="S35" s="17">
        <v>22</v>
      </c>
      <c r="T35" s="21"/>
      <c r="U35" s="17">
        <f t="shared" si="0"/>
        <v>43132</v>
      </c>
      <c r="V35" s="17" t="str">
        <f t="shared" si="1"/>
        <v>B150058618</v>
      </c>
      <c r="W35" s="22" t="str">
        <f t="shared" si="2"/>
        <v>LANDGE ANIMESH GIRISH</v>
      </c>
      <c r="X35" s="17">
        <f t="shared" si="3"/>
        <v>0</v>
      </c>
      <c r="Y35" s="90" t="str">
        <f t="shared" si="4"/>
        <v>I2K17102374</v>
      </c>
      <c r="Z35" s="88">
        <v>99</v>
      </c>
      <c r="AA35" s="88">
        <v>97</v>
      </c>
      <c r="AB35" s="88">
        <v>99</v>
      </c>
      <c r="AC35" s="88"/>
      <c r="AD35" s="86">
        <v>100</v>
      </c>
      <c r="AE35" s="85"/>
      <c r="AF35" s="88">
        <v>23</v>
      </c>
      <c r="AG35" s="88">
        <v>23</v>
      </c>
      <c r="AH35" s="88"/>
      <c r="AI35" s="88"/>
      <c r="AJ35" s="86">
        <v>45</v>
      </c>
      <c r="AK35" s="17">
        <v>47</v>
      </c>
      <c r="AL35" s="17">
        <v>22</v>
      </c>
      <c r="AM35" s="17">
        <v>22</v>
      </c>
      <c r="AN35" s="17">
        <v>47</v>
      </c>
      <c r="AO35" s="17">
        <v>98</v>
      </c>
      <c r="AP35" s="17">
        <v>10</v>
      </c>
      <c r="AQ35" s="17">
        <v>44</v>
      </c>
      <c r="AR35" s="24">
        <v>9.4</v>
      </c>
      <c r="AS35" s="24">
        <v>9.2200000000000006</v>
      </c>
      <c r="AT35" s="24">
        <v>9.57</v>
      </c>
      <c r="AU35" s="24">
        <v>1811</v>
      </c>
      <c r="AV35" s="24">
        <v>190</v>
      </c>
      <c r="AW35" s="24">
        <v>9.5299999999999994</v>
      </c>
      <c r="AX35" s="25" t="s">
        <v>77</v>
      </c>
      <c r="AY35" s="26" t="str">
        <f t="shared" si="5"/>
        <v>PASS</v>
      </c>
      <c r="AZ35" s="26" t="str">
        <f t="shared" si="6"/>
        <v>PASS</v>
      </c>
      <c r="BA35" s="27" t="str">
        <f t="shared" si="7"/>
        <v>PASS</v>
      </c>
      <c r="BB35" s="27" t="str">
        <f t="shared" si="8"/>
        <v>PASS</v>
      </c>
      <c r="BC35" s="8" t="str">
        <f t="shared" si="9"/>
        <v>PASS</v>
      </c>
      <c r="BD35" s="8" t="str">
        <f t="shared" si="10"/>
        <v>PASS</v>
      </c>
      <c r="BE35" s="28" t="str">
        <f t="shared" si="11"/>
        <v>YES</v>
      </c>
      <c r="BF35" s="29" t="str">
        <f t="shared" si="12"/>
        <v>DIST</v>
      </c>
      <c r="BG35"/>
    </row>
    <row r="36" spans="1:59">
      <c r="A36" s="17"/>
      <c r="B36" s="17">
        <v>43133</v>
      </c>
      <c r="C36" s="17" t="s">
        <v>426</v>
      </c>
      <c r="D36" s="18" t="s">
        <v>427</v>
      </c>
      <c r="E36" s="17"/>
      <c r="F36" s="19" t="s">
        <v>866</v>
      </c>
      <c r="G36" s="17">
        <v>100</v>
      </c>
      <c r="H36" s="17">
        <v>100</v>
      </c>
      <c r="I36" s="17">
        <v>100</v>
      </c>
      <c r="J36" s="17">
        <v>100</v>
      </c>
      <c r="K36" s="17">
        <v>100</v>
      </c>
      <c r="L36" s="20"/>
      <c r="M36" s="17">
        <v>47</v>
      </c>
      <c r="N36" s="17">
        <v>47</v>
      </c>
      <c r="O36" s="17">
        <v>48</v>
      </c>
      <c r="P36" s="17">
        <v>46</v>
      </c>
      <c r="Q36" s="17">
        <v>46</v>
      </c>
      <c r="R36" s="17">
        <v>10</v>
      </c>
      <c r="S36" s="17">
        <v>22</v>
      </c>
      <c r="T36" s="21"/>
      <c r="U36" s="17">
        <f t="shared" ref="U36:U67" si="13">B36</f>
        <v>43133</v>
      </c>
      <c r="V36" s="17" t="str">
        <f t="shared" ref="V36:V67" si="14">C36</f>
        <v>B150058622</v>
      </c>
      <c r="W36" s="22" t="str">
        <f t="shared" ref="W36:W67" si="15">D36</f>
        <v>LINGAYAT VISHWESH SANDIP</v>
      </c>
      <c r="X36" s="17">
        <f t="shared" ref="X36:X67" si="16">E36</f>
        <v>0</v>
      </c>
      <c r="Y36" s="90" t="str">
        <f t="shared" ref="Y36:Y67" si="17">F36</f>
        <v>E2K17103009</v>
      </c>
      <c r="Z36" s="88">
        <v>100</v>
      </c>
      <c r="AA36" s="88">
        <v>99</v>
      </c>
      <c r="AB36" s="88">
        <v>100</v>
      </c>
      <c r="AC36" s="88"/>
      <c r="AD36" s="86">
        <v>100</v>
      </c>
      <c r="AE36" s="85"/>
      <c r="AF36" s="88">
        <v>24</v>
      </c>
      <c r="AG36" s="88">
        <v>24</v>
      </c>
      <c r="AH36" s="88"/>
      <c r="AI36" s="88"/>
      <c r="AJ36" s="86">
        <v>47</v>
      </c>
      <c r="AK36" s="17">
        <v>45</v>
      </c>
      <c r="AL36" s="17">
        <v>24</v>
      </c>
      <c r="AM36" s="17">
        <v>24</v>
      </c>
      <c r="AN36" s="17">
        <v>49</v>
      </c>
      <c r="AO36" s="17">
        <v>97</v>
      </c>
      <c r="AP36" s="17">
        <v>10</v>
      </c>
      <c r="AQ36" s="17">
        <v>44</v>
      </c>
      <c r="AR36" s="24">
        <v>9.92</v>
      </c>
      <c r="AS36" s="24">
        <v>9.6</v>
      </c>
      <c r="AT36" s="24">
        <v>9.7799999999999994</v>
      </c>
      <c r="AU36" s="24">
        <v>1866</v>
      </c>
      <c r="AV36" s="24">
        <v>190</v>
      </c>
      <c r="AW36" s="24">
        <v>9.82</v>
      </c>
      <c r="AX36" s="25" t="s">
        <v>77</v>
      </c>
      <c r="AY36" s="26" t="str">
        <f t="shared" ref="AY36:AY67" si="18">IF(COUNTIF(G36:K36,"FF"),"FAIL",IF(COUNTIF(G36:K36,"AB"),"FAIL","PASS"))</f>
        <v>PASS</v>
      </c>
      <c r="AZ36" s="26" t="str">
        <f t="shared" ref="AZ36:AZ67" si="19">IF(COUNTIF(Z36:AD36,"FF"),"FAIL",IF(COUNTIF(Z36:AD36,"AB"),"FAIL","PASS"))</f>
        <v>PASS</v>
      </c>
      <c r="BA36" s="27" t="str">
        <f t="shared" ref="BA36:BA67" si="20">IF(COUNTIF(M36:Q36,"FF"),"FAIL",IF(COUNTIF(M36:Q36,"AB"),"FAIL","PASS"))</f>
        <v>PASS</v>
      </c>
      <c r="BB36" s="27" t="str">
        <f t="shared" ref="BB36:BB67" si="21">IF(COUNTIF(AF36:AO36,"FF"),"FAIL",IF(COUNTIF(AF36:AO36,"AB"),"FAIL","PASS"))</f>
        <v>PASS</v>
      </c>
      <c r="BC36" s="8" t="str">
        <f t="shared" ref="BC36:BC67" si="22">IF(AND(AY36="PASS",AZ36="PASS"),"PASS","FAIL")</f>
        <v>PASS</v>
      </c>
      <c r="BD36" s="8" t="str">
        <f t="shared" ref="BD36:BD67" si="23">IF(AND(BA36="PASS",BB36="PASS"),"PASS","FAIL")</f>
        <v>PASS</v>
      </c>
      <c r="BE36" s="28" t="str">
        <f t="shared" ref="BE36:BE67" si="24">IF(BF36="ATKT","NO",IF(BF36="FAIL","NO","YES"))</f>
        <v>YES</v>
      </c>
      <c r="BF36" s="29" t="str">
        <f t="shared" ref="BF36:BF67" si="25">IF(AQ36=44,IF(AW36&gt;=7.75,"DIST",IF(AW36&gt;=6.75,"FIRST",IF(AW36&gt;=6.25,"HSC",IF(AW36&gt;=5.5,"SC","FAIL")))),IF(AW36&gt;=23,"ATKT","FAIL"))</f>
        <v>DIST</v>
      </c>
      <c r="BG36"/>
    </row>
    <row r="37" spans="1:59">
      <c r="A37" s="17"/>
      <c r="B37" s="17">
        <v>43134</v>
      </c>
      <c r="C37" s="17" t="s">
        <v>430</v>
      </c>
      <c r="D37" s="18" t="s">
        <v>431</v>
      </c>
      <c r="E37" s="17"/>
      <c r="F37" s="19" t="s">
        <v>868</v>
      </c>
      <c r="G37" s="17">
        <v>100</v>
      </c>
      <c r="H37" s="17">
        <v>96</v>
      </c>
      <c r="I37" s="17">
        <v>92</v>
      </c>
      <c r="J37" s="17">
        <v>97</v>
      </c>
      <c r="K37" s="17">
        <v>100</v>
      </c>
      <c r="L37" s="20"/>
      <c r="M37" s="17">
        <v>47</v>
      </c>
      <c r="N37" s="17">
        <v>46</v>
      </c>
      <c r="O37" s="17">
        <v>44</v>
      </c>
      <c r="P37" s="17">
        <v>42</v>
      </c>
      <c r="Q37" s="17">
        <v>47</v>
      </c>
      <c r="R37" s="17">
        <v>10</v>
      </c>
      <c r="S37" s="17">
        <v>22</v>
      </c>
      <c r="T37" s="21"/>
      <c r="U37" s="17">
        <f t="shared" si="13"/>
        <v>43134</v>
      </c>
      <c r="V37" s="17" t="str">
        <f t="shared" si="14"/>
        <v>B150058624</v>
      </c>
      <c r="W37" s="22" t="str">
        <f t="shared" si="15"/>
        <v>LOYA SHUBHAM SANDEEP</v>
      </c>
      <c r="X37" s="17">
        <f t="shared" si="16"/>
        <v>0</v>
      </c>
      <c r="Y37" s="90" t="str">
        <f t="shared" si="17"/>
        <v>I2K17102342</v>
      </c>
      <c r="Z37" s="88">
        <v>96</v>
      </c>
      <c r="AA37" s="88">
        <v>98</v>
      </c>
      <c r="AB37" s="88">
        <v>100</v>
      </c>
      <c r="AC37" s="88"/>
      <c r="AD37" s="86">
        <v>100</v>
      </c>
      <c r="AE37" s="85"/>
      <c r="AF37" s="88">
        <v>22</v>
      </c>
      <c r="AG37" s="88">
        <v>22</v>
      </c>
      <c r="AH37" s="88"/>
      <c r="AI37" s="88"/>
      <c r="AJ37" s="86">
        <v>42</v>
      </c>
      <c r="AK37" s="17">
        <v>41</v>
      </c>
      <c r="AL37" s="17">
        <v>23</v>
      </c>
      <c r="AM37" s="17">
        <v>22</v>
      </c>
      <c r="AN37" s="17">
        <v>46</v>
      </c>
      <c r="AO37" s="17">
        <v>94</v>
      </c>
      <c r="AP37" s="17">
        <v>10</v>
      </c>
      <c r="AQ37" s="17">
        <v>44</v>
      </c>
      <c r="AR37" s="24">
        <v>8.8800000000000008</v>
      </c>
      <c r="AS37" s="24">
        <v>8.66</v>
      </c>
      <c r="AT37" s="24">
        <v>9</v>
      </c>
      <c r="AU37" s="24">
        <v>1731</v>
      </c>
      <c r="AV37" s="24">
        <v>190</v>
      </c>
      <c r="AW37" s="24">
        <v>9.11</v>
      </c>
      <c r="AX37" s="25" t="s">
        <v>77</v>
      </c>
      <c r="AY37" s="26" t="str">
        <f t="shared" si="18"/>
        <v>PASS</v>
      </c>
      <c r="AZ37" s="26" t="str">
        <f t="shared" si="19"/>
        <v>PASS</v>
      </c>
      <c r="BA37" s="27" t="str">
        <f t="shared" si="20"/>
        <v>PASS</v>
      </c>
      <c r="BB37" s="27" t="str">
        <f t="shared" si="21"/>
        <v>PASS</v>
      </c>
      <c r="BC37" s="8" t="str">
        <f t="shared" si="22"/>
        <v>PASS</v>
      </c>
      <c r="BD37" s="8" t="str">
        <f t="shared" si="23"/>
        <v>PASS</v>
      </c>
      <c r="BE37" s="28" t="str">
        <f t="shared" si="24"/>
        <v>YES</v>
      </c>
      <c r="BF37" s="29" t="str">
        <f t="shared" si="25"/>
        <v>DIST</v>
      </c>
      <c r="BG37"/>
    </row>
    <row r="38" spans="1:59">
      <c r="A38" s="17"/>
      <c r="B38" s="17">
        <v>43135</v>
      </c>
      <c r="C38" s="17" t="s">
        <v>438</v>
      </c>
      <c r="D38" s="18" t="s">
        <v>439</v>
      </c>
      <c r="E38" s="17"/>
      <c r="F38" s="19" t="s">
        <v>872</v>
      </c>
      <c r="G38" s="17">
        <v>90</v>
      </c>
      <c r="H38" s="17">
        <v>89</v>
      </c>
      <c r="I38" s="17">
        <v>86</v>
      </c>
      <c r="J38" s="17">
        <v>87</v>
      </c>
      <c r="K38" s="17">
        <v>100</v>
      </c>
      <c r="L38" s="20"/>
      <c r="M38" s="17">
        <v>47</v>
      </c>
      <c r="N38" s="17">
        <v>46</v>
      </c>
      <c r="O38" s="17">
        <v>40</v>
      </c>
      <c r="P38" s="17">
        <v>38</v>
      </c>
      <c r="Q38" s="17">
        <v>39</v>
      </c>
      <c r="R38" s="17">
        <v>9.86</v>
      </c>
      <c r="S38" s="17">
        <v>22</v>
      </c>
      <c r="T38" s="21"/>
      <c r="U38" s="17">
        <f t="shared" si="13"/>
        <v>43135</v>
      </c>
      <c r="V38" s="17" t="str">
        <f t="shared" si="14"/>
        <v>B150058628</v>
      </c>
      <c r="W38" s="22" t="str">
        <f t="shared" si="15"/>
        <v>MAMDYAL VISHAKHA PURUSHOTTAM</v>
      </c>
      <c r="X38" s="17">
        <f t="shared" si="16"/>
        <v>0</v>
      </c>
      <c r="Y38" s="90" t="str">
        <f t="shared" si="17"/>
        <v>I2K17102236</v>
      </c>
      <c r="Z38" s="88">
        <v>77</v>
      </c>
      <c r="AA38" s="88">
        <v>89</v>
      </c>
      <c r="AB38" s="88">
        <v>100</v>
      </c>
      <c r="AC38" s="88"/>
      <c r="AD38" s="86">
        <v>100</v>
      </c>
      <c r="AE38" s="85"/>
      <c r="AF38" s="88">
        <v>22</v>
      </c>
      <c r="AG38" s="88">
        <v>22</v>
      </c>
      <c r="AH38" s="88"/>
      <c r="AI38" s="88"/>
      <c r="AJ38" s="86">
        <v>41</v>
      </c>
      <c r="AK38" s="17">
        <v>42</v>
      </c>
      <c r="AL38" s="17">
        <v>21</v>
      </c>
      <c r="AM38" s="17">
        <v>20</v>
      </c>
      <c r="AN38" s="17">
        <v>44</v>
      </c>
      <c r="AO38" s="17">
        <v>94</v>
      </c>
      <c r="AP38" s="17">
        <v>9.86</v>
      </c>
      <c r="AQ38" s="17">
        <v>44</v>
      </c>
      <c r="AR38" s="24">
        <v>8.64</v>
      </c>
      <c r="AS38" s="24">
        <v>7.56</v>
      </c>
      <c r="AT38" s="24">
        <v>8.39</v>
      </c>
      <c r="AU38" s="24">
        <v>1630</v>
      </c>
      <c r="AV38" s="24">
        <v>190</v>
      </c>
      <c r="AW38" s="24">
        <v>8.58</v>
      </c>
      <c r="AX38" s="25" t="s">
        <v>77</v>
      </c>
      <c r="AY38" s="26" t="str">
        <f t="shared" si="18"/>
        <v>PASS</v>
      </c>
      <c r="AZ38" s="26" t="str">
        <f t="shared" si="19"/>
        <v>PASS</v>
      </c>
      <c r="BA38" s="27" t="str">
        <f t="shared" si="20"/>
        <v>PASS</v>
      </c>
      <c r="BB38" s="27" t="str">
        <f t="shared" si="21"/>
        <v>PASS</v>
      </c>
      <c r="BC38" s="8" t="str">
        <f t="shared" si="22"/>
        <v>PASS</v>
      </c>
      <c r="BD38" s="8" t="str">
        <f t="shared" si="23"/>
        <v>PASS</v>
      </c>
      <c r="BE38" s="28" t="str">
        <f t="shared" si="24"/>
        <v>YES</v>
      </c>
      <c r="BF38" s="29" t="str">
        <f t="shared" si="25"/>
        <v>DIST</v>
      </c>
      <c r="BG38"/>
    </row>
    <row r="39" spans="1:59">
      <c r="A39" s="17"/>
      <c r="B39" s="17">
        <v>43136</v>
      </c>
      <c r="C39" s="17" t="s">
        <v>442</v>
      </c>
      <c r="D39" s="18" t="s">
        <v>443</v>
      </c>
      <c r="E39" s="17"/>
      <c r="F39" s="19" t="s">
        <v>874</v>
      </c>
      <c r="G39" s="17">
        <v>76</v>
      </c>
      <c r="H39" s="17">
        <v>85</v>
      </c>
      <c r="I39" s="17">
        <v>89</v>
      </c>
      <c r="J39" s="17">
        <v>96</v>
      </c>
      <c r="K39" s="17">
        <v>91</v>
      </c>
      <c r="L39" s="20"/>
      <c r="M39" s="17">
        <v>44</v>
      </c>
      <c r="N39" s="17">
        <v>42</v>
      </c>
      <c r="O39" s="17">
        <v>35</v>
      </c>
      <c r="P39" s="17">
        <v>41</v>
      </c>
      <c r="Q39" s="17">
        <v>46</v>
      </c>
      <c r="R39" s="17">
        <v>9.82</v>
      </c>
      <c r="S39" s="17">
        <v>22</v>
      </c>
      <c r="T39" s="21"/>
      <c r="U39" s="17">
        <f t="shared" si="13"/>
        <v>43136</v>
      </c>
      <c r="V39" s="17" t="str">
        <f t="shared" si="14"/>
        <v>B150058630</v>
      </c>
      <c r="W39" s="22" t="str">
        <f t="shared" si="15"/>
        <v>MANE VEDANT SURYAKANT</v>
      </c>
      <c r="X39" s="17">
        <f t="shared" si="16"/>
        <v>0</v>
      </c>
      <c r="Y39" s="90" t="str">
        <f t="shared" si="17"/>
        <v>I2K17102398</v>
      </c>
      <c r="Z39" s="88">
        <v>73</v>
      </c>
      <c r="AA39" s="88">
        <v>84</v>
      </c>
      <c r="AB39" s="88">
        <v>100</v>
      </c>
      <c r="AC39" s="88"/>
      <c r="AD39" s="86">
        <v>98</v>
      </c>
      <c r="AE39" s="85"/>
      <c r="AF39" s="88">
        <v>19</v>
      </c>
      <c r="AG39" s="88">
        <v>19</v>
      </c>
      <c r="AH39" s="88"/>
      <c r="AI39" s="88"/>
      <c r="AJ39" s="86">
        <v>46</v>
      </c>
      <c r="AK39" s="17">
        <v>45</v>
      </c>
      <c r="AL39" s="17">
        <v>22</v>
      </c>
      <c r="AM39" s="17">
        <v>23</v>
      </c>
      <c r="AN39" s="17">
        <v>48</v>
      </c>
      <c r="AO39" s="17">
        <v>97</v>
      </c>
      <c r="AP39" s="17">
        <v>9.82</v>
      </c>
      <c r="AQ39" s="17">
        <v>44</v>
      </c>
      <c r="AR39" s="24">
        <v>7.14</v>
      </c>
      <c r="AS39" s="24">
        <v>6.46</v>
      </c>
      <c r="AT39" s="24">
        <v>7.76</v>
      </c>
      <c r="AU39" s="24">
        <v>1469</v>
      </c>
      <c r="AV39" s="24">
        <v>190</v>
      </c>
      <c r="AW39" s="24">
        <v>7.73</v>
      </c>
      <c r="AX39" s="25" t="s">
        <v>132</v>
      </c>
      <c r="AY39" s="26" t="str">
        <f t="shared" si="18"/>
        <v>PASS</v>
      </c>
      <c r="AZ39" s="26" t="str">
        <f t="shared" si="19"/>
        <v>PASS</v>
      </c>
      <c r="BA39" s="27" t="str">
        <f t="shared" si="20"/>
        <v>PASS</v>
      </c>
      <c r="BB39" s="27" t="str">
        <f t="shared" si="21"/>
        <v>PASS</v>
      </c>
      <c r="BC39" s="8" t="str">
        <f t="shared" si="22"/>
        <v>PASS</v>
      </c>
      <c r="BD39" s="8" t="str">
        <f t="shared" si="23"/>
        <v>PASS</v>
      </c>
      <c r="BE39" s="28" t="str">
        <f t="shared" si="24"/>
        <v>YES</v>
      </c>
      <c r="BF39" s="29" t="str">
        <f t="shared" si="25"/>
        <v>FIRST</v>
      </c>
      <c r="BG39"/>
    </row>
    <row r="40" spans="1:59">
      <c r="A40" s="17"/>
      <c r="B40" s="17">
        <v>43137</v>
      </c>
      <c r="C40" s="17" t="s">
        <v>450</v>
      </c>
      <c r="D40" s="18" t="s">
        <v>451</v>
      </c>
      <c r="E40" s="17"/>
      <c r="F40" s="19" t="s">
        <v>878</v>
      </c>
      <c r="G40" s="17">
        <v>100</v>
      </c>
      <c r="H40" s="17">
        <v>100</v>
      </c>
      <c r="I40" s="17">
        <v>92</v>
      </c>
      <c r="J40" s="17">
        <v>98</v>
      </c>
      <c r="K40" s="17">
        <v>87</v>
      </c>
      <c r="L40" s="20"/>
      <c r="M40" s="17">
        <v>47</v>
      </c>
      <c r="N40" s="17">
        <v>45</v>
      </c>
      <c r="O40" s="17">
        <v>43</v>
      </c>
      <c r="P40" s="17">
        <v>41</v>
      </c>
      <c r="Q40" s="17">
        <v>42</v>
      </c>
      <c r="R40" s="17">
        <v>10</v>
      </c>
      <c r="S40" s="17">
        <v>22</v>
      </c>
      <c r="T40" s="21"/>
      <c r="U40" s="17">
        <f t="shared" si="13"/>
        <v>43137</v>
      </c>
      <c r="V40" s="17" t="str">
        <f t="shared" si="14"/>
        <v>B150058634</v>
      </c>
      <c r="W40" s="22" t="str">
        <f t="shared" si="15"/>
        <v>MIHIR PANDHARIPANDE</v>
      </c>
      <c r="X40" s="17">
        <f t="shared" si="16"/>
        <v>0</v>
      </c>
      <c r="Y40" s="90" t="str">
        <f t="shared" si="17"/>
        <v>I2K17102322</v>
      </c>
      <c r="Z40" s="88">
        <v>98</v>
      </c>
      <c r="AA40" s="88">
        <v>98</v>
      </c>
      <c r="AB40" s="88">
        <v>82</v>
      </c>
      <c r="AC40" s="88"/>
      <c r="AD40" s="86">
        <v>100</v>
      </c>
      <c r="AE40" s="85"/>
      <c r="AF40" s="88">
        <v>22</v>
      </c>
      <c r="AG40" s="88">
        <v>22</v>
      </c>
      <c r="AH40" s="88"/>
      <c r="AI40" s="88"/>
      <c r="AJ40" s="86">
        <v>45</v>
      </c>
      <c r="AK40" s="17">
        <v>46</v>
      </c>
      <c r="AL40" s="17">
        <v>22</v>
      </c>
      <c r="AM40" s="17">
        <v>21</v>
      </c>
      <c r="AN40" s="17">
        <v>46</v>
      </c>
      <c r="AO40" s="17">
        <v>95</v>
      </c>
      <c r="AP40" s="17">
        <v>10</v>
      </c>
      <c r="AQ40" s="17">
        <v>44</v>
      </c>
      <c r="AR40" s="24">
        <v>7.54</v>
      </c>
      <c r="AS40" s="24">
        <v>7.28</v>
      </c>
      <c r="AT40" s="24">
        <v>8.33</v>
      </c>
      <c r="AU40" s="24">
        <v>1564</v>
      </c>
      <c r="AV40" s="24">
        <v>190</v>
      </c>
      <c r="AW40" s="24">
        <v>8.23</v>
      </c>
      <c r="AX40" s="25" t="s">
        <v>77</v>
      </c>
      <c r="AY40" s="26" t="str">
        <f t="shared" si="18"/>
        <v>PASS</v>
      </c>
      <c r="AZ40" s="26" t="str">
        <f t="shared" si="19"/>
        <v>PASS</v>
      </c>
      <c r="BA40" s="27" t="str">
        <f t="shared" si="20"/>
        <v>PASS</v>
      </c>
      <c r="BB40" s="27" t="str">
        <f t="shared" si="21"/>
        <v>PASS</v>
      </c>
      <c r="BC40" s="8" t="str">
        <f t="shared" si="22"/>
        <v>PASS</v>
      </c>
      <c r="BD40" s="8" t="str">
        <f t="shared" si="23"/>
        <v>PASS</v>
      </c>
      <c r="BE40" s="28" t="str">
        <f t="shared" si="24"/>
        <v>YES</v>
      </c>
      <c r="BF40" s="29" t="str">
        <f t="shared" si="25"/>
        <v>DIST</v>
      </c>
      <c r="BG40"/>
    </row>
    <row r="41" spans="1:59">
      <c r="A41" s="17"/>
      <c r="B41" s="17">
        <v>43138</v>
      </c>
      <c r="C41" s="17" t="s">
        <v>454</v>
      </c>
      <c r="D41" s="18" t="s">
        <v>455</v>
      </c>
      <c r="E41" s="17"/>
      <c r="F41" s="19" t="s">
        <v>880</v>
      </c>
      <c r="G41" s="17">
        <v>83</v>
      </c>
      <c r="H41" s="17">
        <v>99</v>
      </c>
      <c r="I41" s="17">
        <v>92</v>
      </c>
      <c r="J41" s="17">
        <v>96</v>
      </c>
      <c r="K41" s="17">
        <v>100</v>
      </c>
      <c r="L41" s="20"/>
      <c r="M41" s="17">
        <v>45</v>
      </c>
      <c r="N41" s="17">
        <v>42</v>
      </c>
      <c r="O41" s="17">
        <v>40</v>
      </c>
      <c r="P41" s="17">
        <v>42</v>
      </c>
      <c r="Q41" s="17">
        <v>46</v>
      </c>
      <c r="R41" s="17">
        <v>10</v>
      </c>
      <c r="S41" s="17">
        <v>22</v>
      </c>
      <c r="T41" s="21"/>
      <c r="U41" s="17">
        <f t="shared" si="13"/>
        <v>43138</v>
      </c>
      <c r="V41" s="17" t="str">
        <f t="shared" si="14"/>
        <v>B150058636</v>
      </c>
      <c r="W41" s="22" t="str">
        <f t="shared" si="15"/>
        <v>MITTAL ABHAY RAKESH</v>
      </c>
      <c r="X41" s="17">
        <f t="shared" si="16"/>
        <v>0</v>
      </c>
      <c r="Y41" s="90" t="str">
        <f t="shared" si="17"/>
        <v>I2K17102362</v>
      </c>
      <c r="Z41" s="88">
        <v>98</v>
      </c>
      <c r="AA41" s="88">
        <v>95</v>
      </c>
      <c r="AB41" s="88">
        <v>100</v>
      </c>
      <c r="AC41" s="88"/>
      <c r="AD41" s="86">
        <v>100</v>
      </c>
      <c r="AE41" s="85"/>
      <c r="AF41" s="88">
        <v>23</v>
      </c>
      <c r="AG41" s="88">
        <v>23</v>
      </c>
      <c r="AH41" s="88"/>
      <c r="AI41" s="88"/>
      <c r="AJ41" s="86">
        <v>41</v>
      </c>
      <c r="AK41" s="17">
        <v>41</v>
      </c>
      <c r="AL41" s="17">
        <v>21</v>
      </c>
      <c r="AM41" s="17">
        <v>21</v>
      </c>
      <c r="AN41" s="17">
        <v>46</v>
      </c>
      <c r="AO41" s="17">
        <v>95</v>
      </c>
      <c r="AP41" s="17">
        <v>10</v>
      </c>
      <c r="AQ41" s="17">
        <v>44</v>
      </c>
      <c r="AR41" s="24">
        <v>8.66</v>
      </c>
      <c r="AS41" s="24">
        <v>8.06</v>
      </c>
      <c r="AT41" s="24">
        <v>8.0399999999999991</v>
      </c>
      <c r="AU41" s="24">
        <v>1646</v>
      </c>
      <c r="AV41" s="24">
        <v>190</v>
      </c>
      <c r="AW41" s="24">
        <v>8.66</v>
      </c>
      <c r="AX41" s="25" t="s">
        <v>77</v>
      </c>
      <c r="AY41" s="26" t="str">
        <f t="shared" si="18"/>
        <v>PASS</v>
      </c>
      <c r="AZ41" s="26" t="str">
        <f t="shared" si="19"/>
        <v>PASS</v>
      </c>
      <c r="BA41" s="27" t="str">
        <f t="shared" si="20"/>
        <v>PASS</v>
      </c>
      <c r="BB41" s="27" t="str">
        <f t="shared" si="21"/>
        <v>PASS</v>
      </c>
      <c r="BC41" s="8" t="str">
        <f t="shared" si="22"/>
        <v>PASS</v>
      </c>
      <c r="BD41" s="8" t="str">
        <f t="shared" si="23"/>
        <v>PASS</v>
      </c>
      <c r="BE41" s="28" t="str">
        <f t="shared" si="24"/>
        <v>YES</v>
      </c>
      <c r="BF41" s="29" t="str">
        <f t="shared" si="25"/>
        <v>DIST</v>
      </c>
      <c r="BG41"/>
    </row>
    <row r="42" spans="1:59">
      <c r="A42" s="17"/>
      <c r="B42" s="17">
        <v>43139</v>
      </c>
      <c r="C42" s="17" t="s">
        <v>586</v>
      </c>
      <c r="D42" s="18" t="s">
        <v>587</v>
      </c>
      <c r="E42" s="17"/>
      <c r="F42" s="19" t="s">
        <v>946</v>
      </c>
      <c r="G42" s="17">
        <v>100</v>
      </c>
      <c r="H42" s="17">
        <v>78</v>
      </c>
      <c r="I42" s="17">
        <v>69</v>
      </c>
      <c r="J42" s="17">
        <v>94</v>
      </c>
      <c r="K42" s="17">
        <v>100</v>
      </c>
      <c r="L42" s="20"/>
      <c r="M42" s="17">
        <v>45</v>
      </c>
      <c r="N42" s="17">
        <v>45</v>
      </c>
      <c r="O42" s="17">
        <v>40</v>
      </c>
      <c r="P42" s="17">
        <v>38</v>
      </c>
      <c r="Q42" s="17">
        <v>39</v>
      </c>
      <c r="R42" s="17">
        <v>9.41</v>
      </c>
      <c r="S42" s="17">
        <v>22</v>
      </c>
      <c r="T42" s="21"/>
      <c r="U42" s="17">
        <f t="shared" si="13"/>
        <v>43139</v>
      </c>
      <c r="V42" s="17" t="str">
        <f t="shared" si="14"/>
        <v>B150058702</v>
      </c>
      <c r="W42" s="22" t="str">
        <f t="shared" si="15"/>
        <v>SONALI GANGADHAR NAGARGOJE</v>
      </c>
      <c r="X42" s="17">
        <f t="shared" si="16"/>
        <v>0</v>
      </c>
      <c r="Y42" s="90" t="str">
        <f t="shared" si="17"/>
        <v>I2K17102204</v>
      </c>
      <c r="Z42" s="88">
        <v>66</v>
      </c>
      <c r="AA42" s="88">
        <v>87</v>
      </c>
      <c r="AB42" s="89"/>
      <c r="AC42" s="88">
        <v>80</v>
      </c>
      <c r="AD42" s="86">
        <v>100</v>
      </c>
      <c r="AE42" s="85"/>
      <c r="AF42" s="89"/>
      <c r="AG42" s="89"/>
      <c r="AH42" s="88">
        <v>23</v>
      </c>
      <c r="AI42" s="88">
        <v>23</v>
      </c>
      <c r="AJ42" s="86">
        <v>45</v>
      </c>
      <c r="AK42" s="17">
        <v>42</v>
      </c>
      <c r="AL42" s="17">
        <v>20</v>
      </c>
      <c r="AM42" s="17">
        <v>20</v>
      </c>
      <c r="AN42" s="17">
        <v>44</v>
      </c>
      <c r="AO42" s="17">
        <v>90</v>
      </c>
      <c r="AP42" s="17">
        <v>9.57</v>
      </c>
      <c r="AQ42" s="17">
        <v>44</v>
      </c>
      <c r="AR42" s="24">
        <v>7.2</v>
      </c>
      <c r="AS42" s="24">
        <v>7.28</v>
      </c>
      <c r="AT42" s="24">
        <v>7.7</v>
      </c>
      <c r="AU42" s="24">
        <v>1499</v>
      </c>
      <c r="AV42" s="24">
        <v>190</v>
      </c>
      <c r="AW42" s="24">
        <v>7.89</v>
      </c>
      <c r="AX42" s="25" t="s">
        <v>77</v>
      </c>
      <c r="AY42" s="26" t="str">
        <f t="shared" si="18"/>
        <v>PASS</v>
      </c>
      <c r="AZ42" s="26" t="str">
        <f t="shared" si="19"/>
        <v>PASS</v>
      </c>
      <c r="BA42" s="27" t="str">
        <f t="shared" si="20"/>
        <v>PASS</v>
      </c>
      <c r="BB42" s="27" t="str">
        <f t="shared" si="21"/>
        <v>PASS</v>
      </c>
      <c r="BC42" s="8" t="str">
        <f t="shared" si="22"/>
        <v>PASS</v>
      </c>
      <c r="BD42" s="8" t="str">
        <f t="shared" si="23"/>
        <v>PASS</v>
      </c>
      <c r="BE42" s="28" t="str">
        <f t="shared" si="24"/>
        <v>YES</v>
      </c>
      <c r="BF42" s="29" t="str">
        <f t="shared" si="25"/>
        <v>DIST</v>
      </c>
      <c r="BG42"/>
    </row>
    <row r="43" spans="1:59">
      <c r="A43" s="17"/>
      <c r="B43" s="17">
        <v>43140</v>
      </c>
      <c r="C43" s="17" t="s">
        <v>464</v>
      </c>
      <c r="D43" s="18" t="s">
        <v>465</v>
      </c>
      <c r="E43" s="17"/>
      <c r="F43" s="19" t="s">
        <v>885</v>
      </c>
      <c r="G43" s="17">
        <v>100</v>
      </c>
      <c r="H43" s="17">
        <v>93</v>
      </c>
      <c r="I43" s="17">
        <v>93</v>
      </c>
      <c r="J43" s="17">
        <v>97</v>
      </c>
      <c r="K43" s="17">
        <v>100</v>
      </c>
      <c r="L43" s="20"/>
      <c r="M43" s="17">
        <v>45</v>
      </c>
      <c r="N43" s="17">
        <v>45</v>
      </c>
      <c r="O43" s="17">
        <v>46</v>
      </c>
      <c r="P43" s="17">
        <v>41</v>
      </c>
      <c r="Q43" s="17">
        <v>44</v>
      </c>
      <c r="R43" s="17">
        <v>10</v>
      </c>
      <c r="S43" s="17">
        <v>22</v>
      </c>
      <c r="T43" s="21"/>
      <c r="U43" s="17">
        <f t="shared" si="13"/>
        <v>43140</v>
      </c>
      <c r="V43" s="17" t="str">
        <f t="shared" si="14"/>
        <v>B150058641</v>
      </c>
      <c r="W43" s="22" t="str">
        <f t="shared" si="15"/>
        <v>NAMITA BHALERAO</v>
      </c>
      <c r="X43" s="17">
        <f t="shared" si="16"/>
        <v>0</v>
      </c>
      <c r="Y43" s="90" t="str">
        <f t="shared" si="17"/>
        <v>E2K17102874</v>
      </c>
      <c r="Z43" s="88">
        <v>97</v>
      </c>
      <c r="AA43" s="88">
        <v>98</v>
      </c>
      <c r="AB43" s="89"/>
      <c r="AC43" s="88">
        <v>99</v>
      </c>
      <c r="AD43" s="86">
        <v>100</v>
      </c>
      <c r="AE43" s="85"/>
      <c r="AF43" s="89"/>
      <c r="AG43" s="89"/>
      <c r="AH43" s="88">
        <v>24</v>
      </c>
      <c r="AI43" s="88">
        <v>24</v>
      </c>
      <c r="AJ43" s="86">
        <v>46</v>
      </c>
      <c r="AK43" s="17">
        <v>45</v>
      </c>
      <c r="AL43" s="17">
        <v>22</v>
      </c>
      <c r="AM43" s="17">
        <v>22</v>
      </c>
      <c r="AN43" s="17">
        <v>46</v>
      </c>
      <c r="AO43" s="17">
        <v>97</v>
      </c>
      <c r="AP43" s="17">
        <v>10</v>
      </c>
      <c r="AQ43" s="17">
        <v>44</v>
      </c>
      <c r="AR43" s="24">
        <v>9.92</v>
      </c>
      <c r="AS43" s="24">
        <v>8.7200000000000006</v>
      </c>
      <c r="AT43" s="24">
        <v>9.07</v>
      </c>
      <c r="AU43" s="24">
        <v>1789</v>
      </c>
      <c r="AV43" s="24">
        <v>190</v>
      </c>
      <c r="AW43" s="24">
        <v>9.42</v>
      </c>
      <c r="AX43" s="25" t="s">
        <v>77</v>
      </c>
      <c r="AY43" s="26" t="str">
        <f t="shared" si="18"/>
        <v>PASS</v>
      </c>
      <c r="AZ43" s="26" t="str">
        <f t="shared" si="19"/>
        <v>PASS</v>
      </c>
      <c r="BA43" s="27" t="str">
        <f t="shared" si="20"/>
        <v>PASS</v>
      </c>
      <c r="BB43" s="27" t="str">
        <f t="shared" si="21"/>
        <v>PASS</v>
      </c>
      <c r="BC43" s="8" t="str">
        <f t="shared" si="22"/>
        <v>PASS</v>
      </c>
      <c r="BD43" s="8" t="str">
        <f t="shared" si="23"/>
        <v>PASS</v>
      </c>
      <c r="BE43" s="28" t="str">
        <f t="shared" si="24"/>
        <v>YES</v>
      </c>
      <c r="BF43" s="29" t="str">
        <f t="shared" si="25"/>
        <v>DIST</v>
      </c>
      <c r="BG43"/>
    </row>
    <row r="44" spans="1:59">
      <c r="A44" s="17"/>
      <c r="B44" s="17">
        <v>43141</v>
      </c>
      <c r="C44" s="17" t="s">
        <v>468</v>
      </c>
      <c r="D44" s="18" t="s">
        <v>469</v>
      </c>
      <c r="E44" s="17"/>
      <c r="F44" s="19" t="s">
        <v>887</v>
      </c>
      <c r="G44" s="17">
        <v>99</v>
      </c>
      <c r="H44" s="17">
        <v>90</v>
      </c>
      <c r="I44" s="17">
        <v>94</v>
      </c>
      <c r="J44" s="17">
        <v>95</v>
      </c>
      <c r="K44" s="17">
        <v>100</v>
      </c>
      <c r="L44" s="20"/>
      <c r="M44" s="17">
        <v>47</v>
      </c>
      <c r="N44" s="17">
        <v>47</v>
      </c>
      <c r="O44" s="17">
        <v>45</v>
      </c>
      <c r="P44" s="17">
        <v>43</v>
      </c>
      <c r="Q44" s="17">
        <v>46</v>
      </c>
      <c r="R44" s="17">
        <v>10</v>
      </c>
      <c r="S44" s="17">
        <v>22</v>
      </c>
      <c r="T44" s="21"/>
      <c r="U44" s="17">
        <f t="shared" si="13"/>
        <v>43141</v>
      </c>
      <c r="V44" s="17" t="str">
        <f t="shared" si="14"/>
        <v>B150058643</v>
      </c>
      <c r="W44" s="22" t="str">
        <f t="shared" si="15"/>
        <v>NAPHADE SAHIL MILIND</v>
      </c>
      <c r="X44" s="17">
        <f t="shared" si="16"/>
        <v>0</v>
      </c>
      <c r="Y44" s="90" t="str">
        <f t="shared" si="17"/>
        <v>I2K17102180</v>
      </c>
      <c r="Z44" s="88">
        <v>93</v>
      </c>
      <c r="AA44" s="88">
        <v>100</v>
      </c>
      <c r="AB44" s="89"/>
      <c r="AC44" s="88">
        <v>97</v>
      </c>
      <c r="AD44" s="86">
        <v>100</v>
      </c>
      <c r="AE44" s="85"/>
      <c r="AF44" s="89"/>
      <c r="AG44" s="89"/>
      <c r="AH44" s="88">
        <v>24</v>
      </c>
      <c r="AI44" s="88">
        <v>24</v>
      </c>
      <c r="AJ44" s="86">
        <v>46</v>
      </c>
      <c r="AK44" s="17">
        <v>45</v>
      </c>
      <c r="AL44" s="17">
        <v>23</v>
      </c>
      <c r="AM44" s="17">
        <v>23</v>
      </c>
      <c r="AN44" s="17">
        <v>49</v>
      </c>
      <c r="AO44" s="17">
        <v>97</v>
      </c>
      <c r="AP44" s="17">
        <v>10</v>
      </c>
      <c r="AQ44" s="17">
        <v>44</v>
      </c>
      <c r="AR44" s="24">
        <v>9.32</v>
      </c>
      <c r="AS44" s="24">
        <v>9.34</v>
      </c>
      <c r="AT44" s="24">
        <v>9.3699999999999992</v>
      </c>
      <c r="AU44" s="24">
        <v>1804</v>
      </c>
      <c r="AV44" s="24">
        <v>190</v>
      </c>
      <c r="AW44" s="24">
        <v>9.49</v>
      </c>
      <c r="AX44" s="25" t="s">
        <v>77</v>
      </c>
      <c r="AY44" s="26" t="str">
        <f t="shared" si="18"/>
        <v>PASS</v>
      </c>
      <c r="AZ44" s="26" t="str">
        <f t="shared" si="19"/>
        <v>PASS</v>
      </c>
      <c r="BA44" s="27" t="str">
        <f t="shared" si="20"/>
        <v>PASS</v>
      </c>
      <c r="BB44" s="27" t="str">
        <f t="shared" si="21"/>
        <v>PASS</v>
      </c>
      <c r="BC44" s="8" t="str">
        <f t="shared" si="22"/>
        <v>PASS</v>
      </c>
      <c r="BD44" s="8" t="str">
        <f t="shared" si="23"/>
        <v>PASS</v>
      </c>
      <c r="BE44" s="28" t="str">
        <f t="shared" si="24"/>
        <v>YES</v>
      </c>
      <c r="BF44" s="29" t="str">
        <f t="shared" si="25"/>
        <v>DIST</v>
      </c>
      <c r="BG44"/>
    </row>
    <row r="45" spans="1:59">
      <c r="A45" s="17"/>
      <c r="B45" s="17">
        <v>43142</v>
      </c>
      <c r="C45" s="17" t="s">
        <v>368</v>
      </c>
      <c r="D45" s="18" t="s">
        <v>369</v>
      </c>
      <c r="E45" s="17" t="s">
        <v>370</v>
      </c>
      <c r="F45" s="19" t="s">
        <v>844</v>
      </c>
      <c r="G45" s="17">
        <v>100</v>
      </c>
      <c r="H45" s="17">
        <v>100</v>
      </c>
      <c r="I45" s="17">
        <v>84</v>
      </c>
      <c r="J45" s="17">
        <v>97</v>
      </c>
      <c r="K45" s="17">
        <v>100</v>
      </c>
      <c r="L45" s="20"/>
      <c r="M45" s="17">
        <v>45</v>
      </c>
      <c r="N45" s="17">
        <v>44</v>
      </c>
      <c r="O45" s="17">
        <v>42</v>
      </c>
      <c r="P45" s="17">
        <v>45</v>
      </c>
      <c r="Q45" s="17">
        <v>45</v>
      </c>
      <c r="R45" s="17">
        <v>10</v>
      </c>
      <c r="S45" s="17">
        <v>22</v>
      </c>
      <c r="T45" s="21"/>
      <c r="U45" s="17">
        <f t="shared" si="13"/>
        <v>43142</v>
      </c>
      <c r="V45" s="17" t="str">
        <f t="shared" si="14"/>
        <v>B150058600</v>
      </c>
      <c r="W45" s="22" t="str">
        <f t="shared" si="15"/>
        <v>KHIVASARA NIKITA NIRMAL</v>
      </c>
      <c r="X45" s="17" t="str">
        <f t="shared" si="16"/>
        <v>71828861M</v>
      </c>
      <c r="Y45" s="90" t="str">
        <f t="shared" si="17"/>
        <v>I2K17102308</v>
      </c>
      <c r="Z45" s="88">
        <v>84</v>
      </c>
      <c r="AA45" s="88">
        <v>99</v>
      </c>
      <c r="AB45" s="88">
        <v>100</v>
      </c>
      <c r="AC45" s="88"/>
      <c r="AD45" s="86">
        <v>100</v>
      </c>
      <c r="AE45" s="85"/>
      <c r="AF45" s="88">
        <v>23</v>
      </c>
      <c r="AG45" s="88">
        <v>23</v>
      </c>
      <c r="AH45" s="88"/>
      <c r="AI45" s="88"/>
      <c r="AJ45" s="86">
        <v>43</v>
      </c>
      <c r="AK45" s="17">
        <v>43</v>
      </c>
      <c r="AL45" s="17">
        <v>23</v>
      </c>
      <c r="AM45" s="17">
        <v>24</v>
      </c>
      <c r="AN45" s="17">
        <v>45</v>
      </c>
      <c r="AO45" s="17">
        <v>96</v>
      </c>
      <c r="AP45" s="17">
        <v>10</v>
      </c>
      <c r="AQ45" s="17">
        <v>44</v>
      </c>
      <c r="AR45" s="24">
        <v>9.36</v>
      </c>
      <c r="AS45" s="24">
        <v>9.66</v>
      </c>
      <c r="AT45" s="24">
        <v>9.5399999999999991</v>
      </c>
      <c r="AU45" s="24">
        <v>1830</v>
      </c>
      <c r="AV45" s="24">
        <v>190</v>
      </c>
      <c r="AW45" s="24">
        <v>9.6300000000000008</v>
      </c>
      <c r="AX45" s="25" t="s">
        <v>77</v>
      </c>
      <c r="AY45" s="26" t="str">
        <f t="shared" si="18"/>
        <v>PASS</v>
      </c>
      <c r="AZ45" s="26" t="str">
        <f t="shared" si="19"/>
        <v>PASS</v>
      </c>
      <c r="BA45" s="27" t="str">
        <f t="shared" si="20"/>
        <v>PASS</v>
      </c>
      <c r="BB45" s="27" t="str">
        <f t="shared" si="21"/>
        <v>PASS</v>
      </c>
      <c r="BC45" s="8" t="str">
        <f t="shared" si="22"/>
        <v>PASS</v>
      </c>
      <c r="BD45" s="8" t="str">
        <f t="shared" si="23"/>
        <v>PASS</v>
      </c>
      <c r="BE45" s="28" t="str">
        <f t="shared" si="24"/>
        <v>YES</v>
      </c>
      <c r="BF45" s="29" t="str">
        <f t="shared" si="25"/>
        <v>DIST</v>
      </c>
      <c r="BG45"/>
    </row>
    <row r="46" spans="1:59">
      <c r="A46" s="17"/>
      <c r="B46" s="17">
        <v>43143</v>
      </c>
      <c r="C46" s="17" t="s">
        <v>478</v>
      </c>
      <c r="D46" s="18" t="s">
        <v>479</v>
      </c>
      <c r="E46" s="17"/>
      <c r="F46" s="19" t="s">
        <v>892</v>
      </c>
      <c r="G46" s="17">
        <v>100</v>
      </c>
      <c r="H46" s="17">
        <v>100</v>
      </c>
      <c r="I46" s="17">
        <v>87</v>
      </c>
      <c r="J46" s="17">
        <v>98</v>
      </c>
      <c r="K46" s="17">
        <v>100</v>
      </c>
      <c r="L46" s="20"/>
      <c r="M46" s="17">
        <v>43</v>
      </c>
      <c r="N46" s="17">
        <v>42</v>
      </c>
      <c r="O46" s="17">
        <v>44</v>
      </c>
      <c r="P46" s="17">
        <v>41</v>
      </c>
      <c r="Q46" s="17">
        <v>46</v>
      </c>
      <c r="R46" s="17">
        <v>10</v>
      </c>
      <c r="S46" s="17">
        <v>22</v>
      </c>
      <c r="T46" s="21"/>
      <c r="U46" s="17">
        <f t="shared" si="13"/>
        <v>43143</v>
      </c>
      <c r="V46" s="17" t="str">
        <f t="shared" si="14"/>
        <v>B150058648</v>
      </c>
      <c r="W46" s="22" t="str">
        <f t="shared" si="15"/>
        <v>PALI NISHITA KALPESH</v>
      </c>
      <c r="X46" s="17">
        <f t="shared" si="16"/>
        <v>0</v>
      </c>
      <c r="Y46" s="90" t="str">
        <f t="shared" si="17"/>
        <v>I2K17102385</v>
      </c>
      <c r="Z46" s="88">
        <v>98</v>
      </c>
      <c r="AA46" s="88">
        <v>98</v>
      </c>
      <c r="AB46" s="88">
        <v>100</v>
      </c>
      <c r="AC46" s="88"/>
      <c r="AD46" s="86">
        <v>100</v>
      </c>
      <c r="AE46" s="85"/>
      <c r="AF46" s="88">
        <v>22</v>
      </c>
      <c r="AG46" s="88">
        <v>22</v>
      </c>
      <c r="AH46" s="88"/>
      <c r="AI46" s="88"/>
      <c r="AJ46" s="86">
        <v>46</v>
      </c>
      <c r="AK46" s="17">
        <v>46</v>
      </c>
      <c r="AL46" s="17">
        <v>22</v>
      </c>
      <c r="AM46" s="17">
        <v>22</v>
      </c>
      <c r="AN46" s="17">
        <v>45</v>
      </c>
      <c r="AO46" s="17">
        <v>96</v>
      </c>
      <c r="AP46" s="17">
        <v>10</v>
      </c>
      <c r="AQ46" s="17">
        <v>44</v>
      </c>
      <c r="AR46" s="24">
        <v>9.66</v>
      </c>
      <c r="AS46" s="24">
        <v>9.36</v>
      </c>
      <c r="AT46" s="24">
        <v>9.24</v>
      </c>
      <c r="AU46" s="24">
        <v>1816</v>
      </c>
      <c r="AV46" s="24">
        <v>190</v>
      </c>
      <c r="AW46" s="24">
        <v>9.56</v>
      </c>
      <c r="AX46" s="25" t="s">
        <v>77</v>
      </c>
      <c r="AY46" s="26" t="str">
        <f t="shared" si="18"/>
        <v>PASS</v>
      </c>
      <c r="AZ46" s="26" t="str">
        <f t="shared" si="19"/>
        <v>PASS</v>
      </c>
      <c r="BA46" s="27" t="str">
        <f t="shared" si="20"/>
        <v>PASS</v>
      </c>
      <c r="BB46" s="27" t="str">
        <f t="shared" si="21"/>
        <v>PASS</v>
      </c>
      <c r="BC46" s="8" t="str">
        <f t="shared" si="22"/>
        <v>PASS</v>
      </c>
      <c r="BD46" s="8" t="str">
        <f t="shared" si="23"/>
        <v>PASS</v>
      </c>
      <c r="BE46" s="28" t="str">
        <f t="shared" si="24"/>
        <v>YES</v>
      </c>
      <c r="BF46" s="29" t="str">
        <f t="shared" si="25"/>
        <v>DIST</v>
      </c>
      <c r="BG46"/>
    </row>
    <row r="47" spans="1:59">
      <c r="A47" s="17"/>
      <c r="B47" s="17">
        <v>43144</v>
      </c>
      <c r="C47" s="17" t="s">
        <v>482</v>
      </c>
      <c r="D47" s="18" t="s">
        <v>483</v>
      </c>
      <c r="E47" s="17"/>
      <c r="F47" s="19" t="s">
        <v>894</v>
      </c>
      <c r="G47" s="17">
        <v>100</v>
      </c>
      <c r="H47" s="17">
        <v>95</v>
      </c>
      <c r="I47" s="17">
        <v>99</v>
      </c>
      <c r="J47" s="17">
        <v>99</v>
      </c>
      <c r="K47" s="17">
        <v>99</v>
      </c>
      <c r="L47" s="20"/>
      <c r="M47" s="17">
        <v>44</v>
      </c>
      <c r="N47" s="17">
        <v>41</v>
      </c>
      <c r="O47" s="17">
        <v>47</v>
      </c>
      <c r="P47" s="17">
        <v>44</v>
      </c>
      <c r="Q47" s="17">
        <v>48</v>
      </c>
      <c r="R47" s="17">
        <v>10</v>
      </c>
      <c r="S47" s="17">
        <v>22</v>
      </c>
      <c r="T47" s="21"/>
      <c r="U47" s="17">
        <f t="shared" si="13"/>
        <v>43144</v>
      </c>
      <c r="V47" s="17" t="str">
        <f t="shared" si="14"/>
        <v>B150058650</v>
      </c>
      <c r="W47" s="22" t="str">
        <f t="shared" si="15"/>
        <v>PANDE RUCHIKA SUBHASH</v>
      </c>
      <c r="X47" s="17">
        <f t="shared" si="16"/>
        <v>0</v>
      </c>
      <c r="Y47" s="90" t="str">
        <f t="shared" si="17"/>
        <v>I2K17102200</v>
      </c>
      <c r="Z47" s="88">
        <v>100</v>
      </c>
      <c r="AA47" s="88">
        <v>100</v>
      </c>
      <c r="AB47" s="88">
        <v>100</v>
      </c>
      <c r="AC47" s="88"/>
      <c r="AD47" s="86">
        <v>100</v>
      </c>
      <c r="AE47" s="85"/>
      <c r="AF47" s="88">
        <v>23</v>
      </c>
      <c r="AG47" s="88">
        <v>23</v>
      </c>
      <c r="AH47" s="88"/>
      <c r="AI47" s="88"/>
      <c r="AJ47" s="86">
        <v>45</v>
      </c>
      <c r="AK47" s="17">
        <v>44</v>
      </c>
      <c r="AL47" s="17">
        <v>22</v>
      </c>
      <c r="AM47" s="17">
        <v>23</v>
      </c>
      <c r="AN47" s="17">
        <v>47</v>
      </c>
      <c r="AO47" s="17">
        <v>95</v>
      </c>
      <c r="AP47" s="17">
        <v>10</v>
      </c>
      <c r="AQ47" s="17">
        <v>44</v>
      </c>
      <c r="AR47" s="24">
        <v>9.42</v>
      </c>
      <c r="AS47" s="24">
        <v>8.5399999999999991</v>
      </c>
      <c r="AT47" s="24">
        <v>8.65</v>
      </c>
      <c r="AU47" s="24">
        <v>1736</v>
      </c>
      <c r="AV47" s="24">
        <v>190</v>
      </c>
      <c r="AW47" s="24">
        <v>9.14</v>
      </c>
      <c r="AX47" s="25" t="s">
        <v>77</v>
      </c>
      <c r="AY47" s="26" t="str">
        <f t="shared" si="18"/>
        <v>PASS</v>
      </c>
      <c r="AZ47" s="26" t="str">
        <f t="shared" si="19"/>
        <v>PASS</v>
      </c>
      <c r="BA47" s="27" t="str">
        <f t="shared" si="20"/>
        <v>PASS</v>
      </c>
      <c r="BB47" s="27" t="str">
        <f t="shared" si="21"/>
        <v>PASS</v>
      </c>
      <c r="BC47" s="8" t="str">
        <f t="shared" si="22"/>
        <v>PASS</v>
      </c>
      <c r="BD47" s="8" t="str">
        <f t="shared" si="23"/>
        <v>PASS</v>
      </c>
      <c r="BE47" s="28" t="str">
        <f t="shared" si="24"/>
        <v>YES</v>
      </c>
      <c r="BF47" s="29" t="str">
        <f t="shared" si="25"/>
        <v>DIST</v>
      </c>
      <c r="BG47"/>
    </row>
    <row r="48" spans="1:59">
      <c r="A48" s="17"/>
      <c r="B48" s="17">
        <v>43145</v>
      </c>
      <c r="C48" s="17" t="s">
        <v>486</v>
      </c>
      <c r="D48" s="18" t="s">
        <v>487</v>
      </c>
      <c r="E48" s="17"/>
      <c r="F48" s="19" t="s">
        <v>896</v>
      </c>
      <c r="G48" s="17">
        <v>94</v>
      </c>
      <c r="H48" s="17">
        <v>94</v>
      </c>
      <c r="I48" s="17">
        <v>91</v>
      </c>
      <c r="J48" s="17">
        <v>91</v>
      </c>
      <c r="K48" s="17">
        <v>100</v>
      </c>
      <c r="L48" s="20"/>
      <c r="M48" s="17">
        <v>46</v>
      </c>
      <c r="N48" s="17">
        <v>44</v>
      </c>
      <c r="O48" s="17">
        <v>46</v>
      </c>
      <c r="P48" s="17">
        <v>40</v>
      </c>
      <c r="Q48" s="17">
        <v>46</v>
      </c>
      <c r="R48" s="17">
        <v>10</v>
      </c>
      <c r="S48" s="17">
        <v>22</v>
      </c>
      <c r="T48" s="21"/>
      <c r="U48" s="17">
        <f t="shared" si="13"/>
        <v>43145</v>
      </c>
      <c r="V48" s="17" t="str">
        <f t="shared" si="14"/>
        <v>B150058652</v>
      </c>
      <c r="W48" s="22" t="str">
        <f t="shared" si="15"/>
        <v>PARMAR KOMAL PRADIP</v>
      </c>
      <c r="X48" s="17">
        <f t="shared" si="16"/>
        <v>0</v>
      </c>
      <c r="Y48" s="90" t="str">
        <f t="shared" si="17"/>
        <v>I2K17102221</v>
      </c>
      <c r="Z48" s="88">
        <v>95</v>
      </c>
      <c r="AA48" s="88">
        <v>92</v>
      </c>
      <c r="AB48" s="89"/>
      <c r="AC48" s="88">
        <v>97</v>
      </c>
      <c r="AD48" s="86">
        <v>100</v>
      </c>
      <c r="AE48" s="85"/>
      <c r="AF48" s="89"/>
      <c r="AG48" s="89"/>
      <c r="AH48" s="88">
        <v>24</v>
      </c>
      <c r="AI48" s="88">
        <v>23</v>
      </c>
      <c r="AJ48" s="86">
        <v>45</v>
      </c>
      <c r="AK48" s="17">
        <v>44</v>
      </c>
      <c r="AL48" s="17">
        <v>22</v>
      </c>
      <c r="AM48" s="17">
        <v>23</v>
      </c>
      <c r="AN48" s="17">
        <v>46</v>
      </c>
      <c r="AO48" s="17">
        <v>96</v>
      </c>
      <c r="AP48" s="17">
        <v>10</v>
      </c>
      <c r="AQ48" s="17">
        <v>44</v>
      </c>
      <c r="AR48" s="24">
        <v>8.94</v>
      </c>
      <c r="AS48" s="24">
        <v>8.42</v>
      </c>
      <c r="AT48" s="24">
        <v>8.52</v>
      </c>
      <c r="AU48" s="24">
        <v>1700</v>
      </c>
      <c r="AV48" s="24">
        <v>190</v>
      </c>
      <c r="AW48" s="24">
        <v>8.9499999999999993</v>
      </c>
      <c r="AX48" s="25" t="s">
        <v>77</v>
      </c>
      <c r="AY48" s="26" t="str">
        <f t="shared" si="18"/>
        <v>PASS</v>
      </c>
      <c r="AZ48" s="26" t="str">
        <f t="shared" si="19"/>
        <v>PASS</v>
      </c>
      <c r="BA48" s="27" t="str">
        <f t="shared" si="20"/>
        <v>PASS</v>
      </c>
      <c r="BB48" s="27" t="str">
        <f t="shared" si="21"/>
        <v>PASS</v>
      </c>
      <c r="BC48" s="8" t="str">
        <f t="shared" si="22"/>
        <v>PASS</v>
      </c>
      <c r="BD48" s="8" t="str">
        <f t="shared" si="23"/>
        <v>PASS</v>
      </c>
      <c r="BE48" s="28" t="str">
        <f t="shared" si="24"/>
        <v>YES</v>
      </c>
      <c r="BF48" s="29" t="str">
        <f t="shared" si="25"/>
        <v>DIST</v>
      </c>
      <c r="BG48"/>
    </row>
    <row r="49" spans="1:59">
      <c r="A49" s="17"/>
      <c r="B49" s="17">
        <v>43146</v>
      </c>
      <c r="C49" s="17" t="s">
        <v>498</v>
      </c>
      <c r="D49" s="18" t="s">
        <v>499</v>
      </c>
      <c r="E49" s="17"/>
      <c r="F49" s="19" t="s">
        <v>902</v>
      </c>
      <c r="G49" s="17">
        <v>100</v>
      </c>
      <c r="H49" s="17">
        <v>93</v>
      </c>
      <c r="I49" s="17">
        <v>91</v>
      </c>
      <c r="J49" s="17">
        <v>98</v>
      </c>
      <c r="K49" s="17">
        <v>100</v>
      </c>
      <c r="L49" s="20"/>
      <c r="M49" s="17">
        <v>45</v>
      </c>
      <c r="N49" s="17">
        <v>42</v>
      </c>
      <c r="O49" s="17">
        <v>45</v>
      </c>
      <c r="P49" s="17">
        <v>38</v>
      </c>
      <c r="Q49" s="17">
        <v>48</v>
      </c>
      <c r="R49" s="17">
        <v>9.9499999999999993</v>
      </c>
      <c r="S49" s="17">
        <v>22</v>
      </c>
      <c r="T49" s="21"/>
      <c r="U49" s="17">
        <f t="shared" si="13"/>
        <v>43146</v>
      </c>
      <c r="V49" s="17" t="str">
        <f t="shared" si="14"/>
        <v>B150058658</v>
      </c>
      <c r="W49" s="22" t="str">
        <f t="shared" si="15"/>
        <v>PATIL SHWETA SAKHARAM</v>
      </c>
      <c r="X49" s="17">
        <f t="shared" si="16"/>
        <v>0</v>
      </c>
      <c r="Y49" s="90" t="str">
        <f t="shared" si="17"/>
        <v>I2K17102290</v>
      </c>
      <c r="Z49" s="88">
        <v>94</v>
      </c>
      <c r="AA49" s="88">
        <v>95</v>
      </c>
      <c r="AB49" s="89"/>
      <c r="AC49" s="88">
        <v>91</v>
      </c>
      <c r="AD49" s="86">
        <v>100</v>
      </c>
      <c r="AE49" s="85"/>
      <c r="AF49" s="89"/>
      <c r="AG49" s="89"/>
      <c r="AH49" s="88">
        <v>23</v>
      </c>
      <c r="AI49" s="88">
        <v>21</v>
      </c>
      <c r="AJ49" s="86">
        <v>46</v>
      </c>
      <c r="AK49" s="17">
        <v>43</v>
      </c>
      <c r="AL49" s="17">
        <v>21</v>
      </c>
      <c r="AM49" s="17">
        <v>20</v>
      </c>
      <c r="AN49" s="17">
        <v>47</v>
      </c>
      <c r="AO49" s="17">
        <v>95</v>
      </c>
      <c r="AP49" s="17">
        <v>9.98</v>
      </c>
      <c r="AQ49" s="17">
        <v>44</v>
      </c>
      <c r="AR49" s="24">
        <v>9.24</v>
      </c>
      <c r="AS49" s="24">
        <v>7.68</v>
      </c>
      <c r="AT49" s="24">
        <v>7.83</v>
      </c>
      <c r="AU49" s="24">
        <v>1645</v>
      </c>
      <c r="AV49" s="24">
        <v>190</v>
      </c>
      <c r="AW49" s="24">
        <v>8.66</v>
      </c>
      <c r="AX49" s="25" t="s">
        <v>77</v>
      </c>
      <c r="AY49" s="26" t="str">
        <f t="shared" si="18"/>
        <v>PASS</v>
      </c>
      <c r="AZ49" s="26" t="str">
        <f t="shared" si="19"/>
        <v>PASS</v>
      </c>
      <c r="BA49" s="27" t="str">
        <f t="shared" si="20"/>
        <v>PASS</v>
      </c>
      <c r="BB49" s="27" t="str">
        <f t="shared" si="21"/>
        <v>PASS</v>
      </c>
      <c r="BC49" s="8" t="str">
        <f t="shared" si="22"/>
        <v>PASS</v>
      </c>
      <c r="BD49" s="8" t="str">
        <f t="shared" si="23"/>
        <v>PASS</v>
      </c>
      <c r="BE49" s="28" t="str">
        <f t="shared" si="24"/>
        <v>YES</v>
      </c>
      <c r="BF49" s="29" t="str">
        <f t="shared" si="25"/>
        <v>DIST</v>
      </c>
      <c r="BG49"/>
    </row>
    <row r="50" spans="1:59">
      <c r="A50" s="17"/>
      <c r="B50" s="17">
        <v>43147</v>
      </c>
      <c r="C50" s="17" t="s">
        <v>504</v>
      </c>
      <c r="D50" s="18" t="s">
        <v>505</v>
      </c>
      <c r="E50" s="17"/>
      <c r="F50" s="19" t="s">
        <v>905</v>
      </c>
      <c r="G50" s="17">
        <v>100</v>
      </c>
      <c r="H50" s="17">
        <v>100</v>
      </c>
      <c r="I50" s="17">
        <v>90</v>
      </c>
      <c r="J50" s="17">
        <v>96</v>
      </c>
      <c r="K50" s="17">
        <v>96</v>
      </c>
      <c r="L50" s="20"/>
      <c r="M50" s="17">
        <v>43</v>
      </c>
      <c r="N50" s="17">
        <v>41</v>
      </c>
      <c r="O50" s="17">
        <v>44</v>
      </c>
      <c r="P50" s="17">
        <v>43</v>
      </c>
      <c r="Q50" s="17">
        <v>46</v>
      </c>
      <c r="R50" s="17">
        <v>10</v>
      </c>
      <c r="S50" s="17">
        <v>22</v>
      </c>
      <c r="T50" s="21"/>
      <c r="U50" s="17">
        <f t="shared" si="13"/>
        <v>43147</v>
      </c>
      <c r="V50" s="17" t="str">
        <f t="shared" si="14"/>
        <v>B150058661</v>
      </c>
      <c r="W50" s="22" t="str">
        <f t="shared" si="15"/>
        <v>PATIL YASH ANIL</v>
      </c>
      <c r="X50" s="17">
        <f t="shared" si="16"/>
        <v>0</v>
      </c>
      <c r="Y50" s="90" t="str">
        <f t="shared" si="17"/>
        <v>I2K17102390</v>
      </c>
      <c r="Z50" s="88">
        <v>92</v>
      </c>
      <c r="AA50" s="88">
        <v>96</v>
      </c>
      <c r="AB50" s="89"/>
      <c r="AC50" s="88">
        <v>96</v>
      </c>
      <c r="AD50" s="86">
        <v>100</v>
      </c>
      <c r="AE50" s="85"/>
      <c r="AF50" s="89"/>
      <c r="AG50" s="89"/>
      <c r="AH50" s="88">
        <v>23</v>
      </c>
      <c r="AI50" s="88">
        <v>23</v>
      </c>
      <c r="AJ50" s="86">
        <v>46</v>
      </c>
      <c r="AK50" s="17">
        <v>45</v>
      </c>
      <c r="AL50" s="17">
        <v>22</v>
      </c>
      <c r="AM50" s="17">
        <v>23</v>
      </c>
      <c r="AN50" s="17">
        <v>48</v>
      </c>
      <c r="AO50" s="17">
        <v>96</v>
      </c>
      <c r="AP50" s="17">
        <v>10</v>
      </c>
      <c r="AQ50" s="17">
        <v>44</v>
      </c>
      <c r="AR50" s="24">
        <v>9.66</v>
      </c>
      <c r="AS50" s="24">
        <v>9.36</v>
      </c>
      <c r="AT50" s="24">
        <v>8.98</v>
      </c>
      <c r="AU50" s="24">
        <v>1804</v>
      </c>
      <c r="AV50" s="24">
        <v>190</v>
      </c>
      <c r="AW50" s="24">
        <v>9.49</v>
      </c>
      <c r="AX50" s="25" t="s">
        <v>77</v>
      </c>
      <c r="AY50" s="26" t="str">
        <f t="shared" si="18"/>
        <v>PASS</v>
      </c>
      <c r="AZ50" s="26" t="str">
        <f t="shared" si="19"/>
        <v>PASS</v>
      </c>
      <c r="BA50" s="27" t="str">
        <f t="shared" si="20"/>
        <v>PASS</v>
      </c>
      <c r="BB50" s="27" t="str">
        <f t="shared" si="21"/>
        <v>PASS</v>
      </c>
      <c r="BC50" s="8" t="str">
        <f t="shared" si="22"/>
        <v>PASS</v>
      </c>
      <c r="BD50" s="8" t="str">
        <f t="shared" si="23"/>
        <v>PASS</v>
      </c>
      <c r="BE50" s="28" t="str">
        <f t="shared" si="24"/>
        <v>YES</v>
      </c>
      <c r="BF50" s="29" t="str">
        <f t="shared" si="25"/>
        <v>DIST</v>
      </c>
      <c r="BG50"/>
    </row>
    <row r="51" spans="1:59">
      <c r="A51" s="17"/>
      <c r="B51" s="17">
        <v>43148</v>
      </c>
      <c r="C51" s="17" t="s">
        <v>508</v>
      </c>
      <c r="D51" s="18" t="s">
        <v>509</v>
      </c>
      <c r="E51" s="17"/>
      <c r="F51" s="19" t="s">
        <v>907</v>
      </c>
      <c r="G51" s="17">
        <v>97</v>
      </c>
      <c r="H51" s="17">
        <v>100</v>
      </c>
      <c r="I51" s="17">
        <v>93</v>
      </c>
      <c r="J51" s="17">
        <v>97</v>
      </c>
      <c r="K51" s="17">
        <v>99</v>
      </c>
      <c r="L51" s="20"/>
      <c r="M51" s="17">
        <v>47</v>
      </c>
      <c r="N51" s="17">
        <v>47</v>
      </c>
      <c r="O51" s="17">
        <v>40</v>
      </c>
      <c r="P51" s="17">
        <v>35</v>
      </c>
      <c r="Q51" s="17">
        <v>48</v>
      </c>
      <c r="R51" s="17">
        <v>9.9499999999999993</v>
      </c>
      <c r="S51" s="17">
        <v>22</v>
      </c>
      <c r="T51" s="21"/>
      <c r="U51" s="17">
        <f t="shared" si="13"/>
        <v>43148</v>
      </c>
      <c r="V51" s="17" t="str">
        <f t="shared" si="14"/>
        <v>B150058663</v>
      </c>
      <c r="W51" s="22" t="str">
        <f t="shared" si="15"/>
        <v>PAVAN DHARMENDRA LALWANI</v>
      </c>
      <c r="X51" s="17">
        <f t="shared" si="16"/>
        <v>0</v>
      </c>
      <c r="Y51" s="90" t="str">
        <f t="shared" si="17"/>
        <v>I2K17102183</v>
      </c>
      <c r="Z51" s="88">
        <v>84</v>
      </c>
      <c r="AA51" s="88">
        <v>97</v>
      </c>
      <c r="AB51" s="88">
        <v>100</v>
      </c>
      <c r="AC51" s="88"/>
      <c r="AD51" s="86">
        <v>100</v>
      </c>
      <c r="AE51" s="85"/>
      <c r="AF51" s="88">
        <v>22</v>
      </c>
      <c r="AG51" s="88">
        <v>21</v>
      </c>
      <c r="AH51" s="88"/>
      <c r="AI51" s="88"/>
      <c r="AJ51" s="86">
        <v>40</v>
      </c>
      <c r="AK51" s="17">
        <v>42</v>
      </c>
      <c r="AL51" s="17">
        <v>21</v>
      </c>
      <c r="AM51" s="17">
        <v>22</v>
      </c>
      <c r="AN51" s="17">
        <v>48</v>
      </c>
      <c r="AO51" s="17">
        <v>98</v>
      </c>
      <c r="AP51" s="17">
        <v>9.98</v>
      </c>
      <c r="AQ51" s="17">
        <v>44</v>
      </c>
      <c r="AR51" s="24">
        <v>8.58</v>
      </c>
      <c r="AS51" s="24">
        <v>8.6999999999999993</v>
      </c>
      <c r="AT51" s="24">
        <v>8.59</v>
      </c>
      <c r="AU51" s="24">
        <v>1698</v>
      </c>
      <c r="AV51" s="24">
        <v>190</v>
      </c>
      <c r="AW51" s="24">
        <v>8.94</v>
      </c>
      <c r="AX51" s="25" t="s">
        <v>77</v>
      </c>
      <c r="AY51" s="26" t="str">
        <f t="shared" si="18"/>
        <v>PASS</v>
      </c>
      <c r="AZ51" s="26" t="str">
        <f t="shared" si="19"/>
        <v>PASS</v>
      </c>
      <c r="BA51" s="27" t="str">
        <f t="shared" si="20"/>
        <v>PASS</v>
      </c>
      <c r="BB51" s="27" t="str">
        <f t="shared" si="21"/>
        <v>PASS</v>
      </c>
      <c r="BC51" s="8" t="str">
        <f t="shared" si="22"/>
        <v>PASS</v>
      </c>
      <c r="BD51" s="8" t="str">
        <f t="shared" si="23"/>
        <v>PASS</v>
      </c>
      <c r="BE51" s="28" t="str">
        <f t="shared" si="24"/>
        <v>YES</v>
      </c>
      <c r="BF51" s="29" t="str">
        <f t="shared" si="25"/>
        <v>DIST</v>
      </c>
      <c r="BG51"/>
    </row>
    <row r="52" spans="1:59">
      <c r="A52" s="17"/>
      <c r="B52" s="17">
        <v>43149</v>
      </c>
      <c r="C52" s="17" t="s">
        <v>514</v>
      </c>
      <c r="D52" s="18" t="s">
        <v>515</v>
      </c>
      <c r="E52" s="17"/>
      <c r="F52" s="19" t="s">
        <v>910</v>
      </c>
      <c r="G52" s="17">
        <v>86</v>
      </c>
      <c r="H52" s="17">
        <v>92</v>
      </c>
      <c r="I52" s="17">
        <v>79</v>
      </c>
      <c r="J52" s="17">
        <v>90</v>
      </c>
      <c r="K52" s="17">
        <v>100</v>
      </c>
      <c r="L52" s="20"/>
      <c r="M52" s="17">
        <v>45</v>
      </c>
      <c r="N52" s="17">
        <v>43</v>
      </c>
      <c r="O52" s="17">
        <v>46</v>
      </c>
      <c r="P52" s="17">
        <v>40</v>
      </c>
      <c r="Q52" s="17">
        <v>43</v>
      </c>
      <c r="R52" s="17">
        <v>9.86</v>
      </c>
      <c r="S52" s="17">
        <v>22</v>
      </c>
      <c r="T52" s="21"/>
      <c r="U52" s="17">
        <f t="shared" si="13"/>
        <v>43149</v>
      </c>
      <c r="V52" s="17" t="str">
        <f t="shared" si="14"/>
        <v>B150058666</v>
      </c>
      <c r="W52" s="22" t="str">
        <f t="shared" si="15"/>
        <v>PRAJAKTA AMAR GHUMATKAR</v>
      </c>
      <c r="X52" s="17">
        <f t="shared" si="16"/>
        <v>0</v>
      </c>
      <c r="Y52" s="90" t="str">
        <f t="shared" si="17"/>
        <v>I2K17102326</v>
      </c>
      <c r="Z52" s="88">
        <v>86</v>
      </c>
      <c r="AA52" s="88">
        <v>99</v>
      </c>
      <c r="AB52" s="89"/>
      <c r="AC52" s="88">
        <v>80</v>
      </c>
      <c r="AD52" s="86">
        <v>100</v>
      </c>
      <c r="AE52" s="85"/>
      <c r="AF52" s="89"/>
      <c r="AG52" s="89"/>
      <c r="AH52" s="88">
        <v>23</v>
      </c>
      <c r="AI52" s="88">
        <v>24</v>
      </c>
      <c r="AJ52" s="86">
        <v>45</v>
      </c>
      <c r="AK52" s="17">
        <v>41</v>
      </c>
      <c r="AL52" s="17">
        <v>22</v>
      </c>
      <c r="AM52" s="17">
        <v>22</v>
      </c>
      <c r="AN52" s="17">
        <v>43</v>
      </c>
      <c r="AO52" s="17">
        <v>91</v>
      </c>
      <c r="AP52" s="17">
        <v>9.93</v>
      </c>
      <c r="AQ52" s="17">
        <v>44</v>
      </c>
      <c r="AR52" s="24">
        <v>7.88</v>
      </c>
      <c r="AS52" s="24">
        <v>8.2200000000000006</v>
      </c>
      <c r="AT52" s="24">
        <v>8.0399999999999991</v>
      </c>
      <c r="AU52" s="24">
        <v>1612</v>
      </c>
      <c r="AV52" s="24">
        <v>190</v>
      </c>
      <c r="AW52" s="24">
        <v>8.48</v>
      </c>
      <c r="AX52" s="25" t="s">
        <v>77</v>
      </c>
      <c r="AY52" s="26" t="str">
        <f t="shared" si="18"/>
        <v>PASS</v>
      </c>
      <c r="AZ52" s="26" t="str">
        <f t="shared" si="19"/>
        <v>PASS</v>
      </c>
      <c r="BA52" s="27" t="str">
        <f t="shared" si="20"/>
        <v>PASS</v>
      </c>
      <c r="BB52" s="27" t="str">
        <f t="shared" si="21"/>
        <v>PASS</v>
      </c>
      <c r="BC52" s="8" t="str">
        <f t="shared" si="22"/>
        <v>PASS</v>
      </c>
      <c r="BD52" s="8" t="str">
        <f t="shared" si="23"/>
        <v>PASS</v>
      </c>
      <c r="BE52" s="28" t="str">
        <f t="shared" si="24"/>
        <v>YES</v>
      </c>
      <c r="BF52" s="29" t="str">
        <f t="shared" si="25"/>
        <v>DIST</v>
      </c>
      <c r="BG52"/>
    </row>
    <row r="53" spans="1:59">
      <c r="A53" s="17"/>
      <c r="B53" s="17">
        <v>43150</v>
      </c>
      <c r="C53" s="17" t="s">
        <v>352</v>
      </c>
      <c r="D53" s="18" t="s">
        <v>353</v>
      </c>
      <c r="E53" s="17" t="s">
        <v>354</v>
      </c>
      <c r="F53" s="19" t="s">
        <v>839</v>
      </c>
      <c r="G53" s="17">
        <v>99</v>
      </c>
      <c r="H53" s="17">
        <v>92</v>
      </c>
      <c r="I53" s="17">
        <v>96</v>
      </c>
      <c r="J53" s="17">
        <v>97</v>
      </c>
      <c r="K53" s="17">
        <v>100</v>
      </c>
      <c r="L53" s="20"/>
      <c r="M53" s="17">
        <v>46</v>
      </c>
      <c r="N53" s="17">
        <v>45</v>
      </c>
      <c r="O53" s="17">
        <v>42</v>
      </c>
      <c r="P53" s="17">
        <v>44</v>
      </c>
      <c r="Q53" s="17">
        <v>46</v>
      </c>
      <c r="R53" s="17">
        <v>10</v>
      </c>
      <c r="S53" s="17">
        <v>22</v>
      </c>
      <c r="T53" s="21"/>
      <c r="U53" s="17">
        <f t="shared" si="13"/>
        <v>43150</v>
      </c>
      <c r="V53" s="17" t="str">
        <f t="shared" si="14"/>
        <v>B150058595</v>
      </c>
      <c r="W53" s="22" t="str">
        <f t="shared" si="15"/>
        <v>KATARIYA PRANAV KISHOR</v>
      </c>
      <c r="X53" s="17" t="str">
        <f t="shared" si="16"/>
        <v>71828843C</v>
      </c>
      <c r="Y53" s="90" t="str">
        <f t="shared" si="17"/>
        <v>I2K17102306</v>
      </c>
      <c r="Z53" s="88">
        <v>78</v>
      </c>
      <c r="AA53" s="88">
        <v>95</v>
      </c>
      <c r="AB53" s="88">
        <v>100</v>
      </c>
      <c r="AC53" s="88"/>
      <c r="AD53" s="86">
        <v>100</v>
      </c>
      <c r="AE53" s="85"/>
      <c r="AF53" s="88">
        <v>24</v>
      </c>
      <c r="AG53" s="88">
        <v>24</v>
      </c>
      <c r="AH53" s="88"/>
      <c r="AI53" s="88"/>
      <c r="AJ53" s="86">
        <v>45</v>
      </c>
      <c r="AK53" s="17">
        <v>42</v>
      </c>
      <c r="AL53" s="17">
        <v>22</v>
      </c>
      <c r="AM53" s="17">
        <v>24</v>
      </c>
      <c r="AN53" s="17">
        <v>46</v>
      </c>
      <c r="AO53" s="17">
        <v>96</v>
      </c>
      <c r="AP53" s="17">
        <v>9.93</v>
      </c>
      <c r="AQ53" s="17">
        <v>44</v>
      </c>
      <c r="AR53" s="24">
        <v>9.2799999999999994</v>
      </c>
      <c r="AS53" s="24">
        <v>8.76</v>
      </c>
      <c r="AT53" s="24">
        <v>9.33</v>
      </c>
      <c r="AU53" s="24">
        <v>1768</v>
      </c>
      <c r="AV53" s="24">
        <v>190</v>
      </c>
      <c r="AW53" s="24">
        <v>9.31</v>
      </c>
      <c r="AX53" s="25" t="s">
        <v>77</v>
      </c>
      <c r="AY53" s="26" t="str">
        <f t="shared" si="18"/>
        <v>PASS</v>
      </c>
      <c r="AZ53" s="26" t="str">
        <f t="shared" si="19"/>
        <v>PASS</v>
      </c>
      <c r="BA53" s="27" t="str">
        <f t="shared" si="20"/>
        <v>PASS</v>
      </c>
      <c r="BB53" s="27" t="str">
        <f t="shared" si="21"/>
        <v>PASS</v>
      </c>
      <c r="BC53" s="8" t="str">
        <f t="shared" si="22"/>
        <v>PASS</v>
      </c>
      <c r="BD53" s="8" t="str">
        <f t="shared" si="23"/>
        <v>PASS</v>
      </c>
      <c r="BE53" s="28" t="str">
        <f t="shared" si="24"/>
        <v>YES</v>
      </c>
      <c r="BF53" s="29" t="str">
        <f t="shared" si="25"/>
        <v>DIST</v>
      </c>
      <c r="BG53"/>
    </row>
    <row r="54" spans="1:59">
      <c r="A54" s="17"/>
      <c r="B54" s="17">
        <v>43151</v>
      </c>
      <c r="C54" s="17" t="s">
        <v>520</v>
      </c>
      <c r="D54" s="18" t="s">
        <v>521</v>
      </c>
      <c r="E54" s="17"/>
      <c r="F54" s="19" t="s">
        <v>913</v>
      </c>
      <c r="G54" s="17">
        <v>100</v>
      </c>
      <c r="H54" s="17">
        <v>100</v>
      </c>
      <c r="I54" s="17">
        <v>100</v>
      </c>
      <c r="J54" s="17">
        <v>100</v>
      </c>
      <c r="K54" s="17">
        <v>100</v>
      </c>
      <c r="L54" s="20"/>
      <c r="M54" s="17">
        <v>44</v>
      </c>
      <c r="N54" s="17">
        <v>44</v>
      </c>
      <c r="O54" s="17">
        <v>48</v>
      </c>
      <c r="P54" s="17">
        <v>46</v>
      </c>
      <c r="Q54" s="17">
        <v>48</v>
      </c>
      <c r="R54" s="17">
        <v>10</v>
      </c>
      <c r="S54" s="17">
        <v>22</v>
      </c>
      <c r="T54" s="21"/>
      <c r="U54" s="17">
        <f t="shared" si="13"/>
        <v>43151</v>
      </c>
      <c r="V54" s="17" t="str">
        <f t="shared" si="14"/>
        <v>B150058669</v>
      </c>
      <c r="W54" s="22" t="str">
        <f t="shared" si="15"/>
        <v>PRASAD AASHISH MANOJ</v>
      </c>
      <c r="X54" s="17">
        <f t="shared" si="16"/>
        <v>0</v>
      </c>
      <c r="Y54" s="90" t="str">
        <f t="shared" si="17"/>
        <v>I2K17102276</v>
      </c>
      <c r="Z54" s="88">
        <v>100</v>
      </c>
      <c r="AA54" s="88">
        <v>99</v>
      </c>
      <c r="AB54" s="88">
        <v>100</v>
      </c>
      <c r="AC54" s="88"/>
      <c r="AD54" s="86">
        <v>100</v>
      </c>
      <c r="AE54" s="85"/>
      <c r="AF54" s="88">
        <v>23</v>
      </c>
      <c r="AG54" s="88">
        <v>23</v>
      </c>
      <c r="AH54" s="88"/>
      <c r="AI54" s="88"/>
      <c r="AJ54" s="86">
        <v>47</v>
      </c>
      <c r="AK54" s="17">
        <v>46</v>
      </c>
      <c r="AL54" s="17">
        <v>23</v>
      </c>
      <c r="AM54" s="17">
        <v>23</v>
      </c>
      <c r="AN54" s="17">
        <v>48</v>
      </c>
      <c r="AO54" s="17">
        <v>98</v>
      </c>
      <c r="AP54" s="17">
        <v>10</v>
      </c>
      <c r="AQ54" s="17">
        <v>44</v>
      </c>
      <c r="AR54" s="24">
        <v>9.92</v>
      </c>
      <c r="AS54" s="24">
        <v>9.76</v>
      </c>
      <c r="AT54" s="24">
        <v>9.43</v>
      </c>
      <c r="AU54" s="24">
        <v>1858</v>
      </c>
      <c r="AV54" s="24">
        <v>190</v>
      </c>
      <c r="AW54" s="24">
        <v>9.7799999999999994</v>
      </c>
      <c r="AX54" s="25" t="s">
        <v>77</v>
      </c>
      <c r="AY54" s="26" t="str">
        <f t="shared" si="18"/>
        <v>PASS</v>
      </c>
      <c r="AZ54" s="26" t="str">
        <f t="shared" si="19"/>
        <v>PASS</v>
      </c>
      <c r="BA54" s="27" t="str">
        <f t="shared" si="20"/>
        <v>PASS</v>
      </c>
      <c r="BB54" s="27" t="str">
        <f t="shared" si="21"/>
        <v>PASS</v>
      </c>
      <c r="BC54" s="8" t="str">
        <f t="shared" si="22"/>
        <v>PASS</v>
      </c>
      <c r="BD54" s="8" t="str">
        <f t="shared" si="23"/>
        <v>PASS</v>
      </c>
      <c r="BE54" s="28" t="str">
        <f t="shared" si="24"/>
        <v>YES</v>
      </c>
      <c r="BF54" s="29" t="str">
        <f t="shared" si="25"/>
        <v>DIST</v>
      </c>
      <c r="BG54"/>
    </row>
    <row r="55" spans="1:59">
      <c r="A55" s="17"/>
      <c r="B55" s="17">
        <v>43152</v>
      </c>
      <c r="C55" s="17" t="s">
        <v>522</v>
      </c>
      <c r="D55" s="18" t="s">
        <v>523</v>
      </c>
      <c r="E55" s="17"/>
      <c r="F55" s="19" t="s">
        <v>914</v>
      </c>
      <c r="G55" s="17">
        <v>99</v>
      </c>
      <c r="H55" s="17">
        <v>100</v>
      </c>
      <c r="I55" s="17">
        <v>100</v>
      </c>
      <c r="J55" s="17">
        <v>100</v>
      </c>
      <c r="K55" s="17">
        <v>100</v>
      </c>
      <c r="L55" s="20"/>
      <c r="M55" s="17">
        <v>46</v>
      </c>
      <c r="N55" s="17">
        <v>46</v>
      </c>
      <c r="O55" s="17">
        <v>48</v>
      </c>
      <c r="P55" s="17">
        <v>46</v>
      </c>
      <c r="Q55" s="17">
        <v>48</v>
      </c>
      <c r="R55" s="17">
        <v>10</v>
      </c>
      <c r="S55" s="17">
        <v>22</v>
      </c>
      <c r="T55" s="21"/>
      <c r="U55" s="17">
        <f t="shared" si="13"/>
        <v>43152</v>
      </c>
      <c r="V55" s="17" t="str">
        <f t="shared" si="14"/>
        <v>B150058670</v>
      </c>
      <c r="W55" s="22" t="str">
        <f t="shared" si="15"/>
        <v>PURANIK VEDANT KEDAR</v>
      </c>
      <c r="X55" s="17">
        <f t="shared" si="16"/>
        <v>0</v>
      </c>
      <c r="Y55" s="90" t="str">
        <f t="shared" si="17"/>
        <v>I2K17102281</v>
      </c>
      <c r="Z55" s="88">
        <v>100</v>
      </c>
      <c r="AA55" s="88">
        <v>99</v>
      </c>
      <c r="AB55" s="89"/>
      <c r="AC55" s="88">
        <v>100</v>
      </c>
      <c r="AD55" s="86">
        <v>100</v>
      </c>
      <c r="AE55" s="85"/>
      <c r="AF55" s="89"/>
      <c r="AG55" s="89"/>
      <c r="AH55" s="88">
        <v>24</v>
      </c>
      <c r="AI55" s="88">
        <v>24</v>
      </c>
      <c r="AJ55" s="86">
        <v>47</v>
      </c>
      <c r="AK55" s="17">
        <v>46</v>
      </c>
      <c r="AL55" s="17">
        <v>24</v>
      </c>
      <c r="AM55" s="17">
        <v>24</v>
      </c>
      <c r="AN55" s="17">
        <v>49</v>
      </c>
      <c r="AO55" s="17">
        <v>98</v>
      </c>
      <c r="AP55" s="17">
        <v>10</v>
      </c>
      <c r="AQ55" s="17">
        <v>44</v>
      </c>
      <c r="AR55" s="24">
        <v>9.8000000000000007</v>
      </c>
      <c r="AS55" s="24">
        <v>9.9</v>
      </c>
      <c r="AT55" s="24">
        <v>9.52</v>
      </c>
      <c r="AU55" s="24">
        <v>1863</v>
      </c>
      <c r="AV55" s="24">
        <v>190</v>
      </c>
      <c r="AW55" s="24">
        <v>9.81</v>
      </c>
      <c r="AX55" s="25" t="s">
        <v>77</v>
      </c>
      <c r="AY55" s="26" t="str">
        <f t="shared" si="18"/>
        <v>PASS</v>
      </c>
      <c r="AZ55" s="26" t="str">
        <f t="shared" si="19"/>
        <v>PASS</v>
      </c>
      <c r="BA55" s="27" t="str">
        <f t="shared" si="20"/>
        <v>PASS</v>
      </c>
      <c r="BB55" s="27" t="str">
        <f t="shared" si="21"/>
        <v>PASS</v>
      </c>
      <c r="BC55" s="8" t="str">
        <f t="shared" si="22"/>
        <v>PASS</v>
      </c>
      <c r="BD55" s="8" t="str">
        <f t="shared" si="23"/>
        <v>PASS</v>
      </c>
      <c r="BE55" s="28" t="str">
        <f t="shared" si="24"/>
        <v>YES</v>
      </c>
      <c r="BF55" s="29" t="str">
        <f t="shared" si="25"/>
        <v>DIST</v>
      </c>
      <c r="BG55"/>
    </row>
    <row r="56" spans="1:59">
      <c r="A56" s="17"/>
      <c r="B56" s="17">
        <v>43153</v>
      </c>
      <c r="C56" s="17" t="s">
        <v>528</v>
      </c>
      <c r="D56" s="18" t="s">
        <v>529</v>
      </c>
      <c r="E56" s="17"/>
      <c r="F56" s="19" t="s">
        <v>917</v>
      </c>
      <c r="G56" s="17">
        <v>88</v>
      </c>
      <c r="H56" s="17">
        <v>90</v>
      </c>
      <c r="I56" s="17">
        <v>69</v>
      </c>
      <c r="J56" s="17">
        <v>79</v>
      </c>
      <c r="K56" s="17">
        <v>100</v>
      </c>
      <c r="L56" s="20"/>
      <c r="M56" s="17">
        <v>42</v>
      </c>
      <c r="N56" s="17">
        <v>40</v>
      </c>
      <c r="O56" s="17">
        <v>44</v>
      </c>
      <c r="P56" s="17">
        <v>38</v>
      </c>
      <c r="Q56" s="17">
        <v>42</v>
      </c>
      <c r="R56" s="17">
        <v>9.5500000000000007</v>
      </c>
      <c r="S56" s="17">
        <v>22</v>
      </c>
      <c r="T56" s="21"/>
      <c r="U56" s="17">
        <f t="shared" si="13"/>
        <v>43153</v>
      </c>
      <c r="V56" s="17" t="str">
        <f t="shared" si="14"/>
        <v>B150058673</v>
      </c>
      <c r="W56" s="22" t="str">
        <f t="shared" si="15"/>
        <v>RAJBHOJ SHRADDHA ANIL</v>
      </c>
      <c r="X56" s="17">
        <f t="shared" si="16"/>
        <v>0</v>
      </c>
      <c r="Y56" s="90" t="str">
        <f t="shared" si="17"/>
        <v>I2K17102234</v>
      </c>
      <c r="Z56" s="88">
        <v>78</v>
      </c>
      <c r="AA56" s="88">
        <v>77</v>
      </c>
      <c r="AB56" s="88">
        <v>99</v>
      </c>
      <c r="AC56" s="88"/>
      <c r="AD56" s="86">
        <v>100</v>
      </c>
      <c r="AE56" s="85"/>
      <c r="AF56" s="88">
        <v>22</v>
      </c>
      <c r="AG56" s="88">
        <v>22</v>
      </c>
      <c r="AH56" s="88"/>
      <c r="AI56" s="88"/>
      <c r="AJ56" s="86">
        <v>41</v>
      </c>
      <c r="AK56" s="17">
        <v>40</v>
      </c>
      <c r="AL56" s="17">
        <v>21</v>
      </c>
      <c r="AM56" s="17">
        <v>22</v>
      </c>
      <c r="AN56" s="17">
        <v>42</v>
      </c>
      <c r="AO56" s="17">
        <v>92</v>
      </c>
      <c r="AP56" s="17">
        <v>9.64</v>
      </c>
      <c r="AQ56" s="17">
        <v>44</v>
      </c>
      <c r="AR56" s="24">
        <v>8.56</v>
      </c>
      <c r="AS56" s="24">
        <v>7.22</v>
      </c>
      <c r="AT56" s="24">
        <v>7.5</v>
      </c>
      <c r="AU56" s="24">
        <v>1558</v>
      </c>
      <c r="AV56" s="24">
        <v>190</v>
      </c>
      <c r="AW56" s="24">
        <v>8.1999999999999993</v>
      </c>
      <c r="AX56" s="25" t="s">
        <v>77</v>
      </c>
      <c r="AY56" s="26" t="str">
        <f t="shared" si="18"/>
        <v>PASS</v>
      </c>
      <c r="AZ56" s="26" t="str">
        <f t="shared" si="19"/>
        <v>PASS</v>
      </c>
      <c r="BA56" s="27" t="str">
        <f t="shared" si="20"/>
        <v>PASS</v>
      </c>
      <c r="BB56" s="27" t="str">
        <f t="shared" si="21"/>
        <v>PASS</v>
      </c>
      <c r="BC56" s="8" t="str">
        <f t="shared" si="22"/>
        <v>PASS</v>
      </c>
      <c r="BD56" s="8" t="str">
        <f t="shared" si="23"/>
        <v>PASS</v>
      </c>
      <c r="BE56" s="28" t="str">
        <f t="shared" si="24"/>
        <v>YES</v>
      </c>
      <c r="BF56" s="29" t="str">
        <f t="shared" si="25"/>
        <v>DIST</v>
      </c>
      <c r="BG56"/>
    </row>
    <row r="57" spans="1:59">
      <c r="A57" s="17"/>
      <c r="B57" s="17">
        <v>43154</v>
      </c>
      <c r="C57" s="17" t="s">
        <v>532</v>
      </c>
      <c r="D57" s="18" t="s">
        <v>533</v>
      </c>
      <c r="E57" s="17"/>
      <c r="F57" s="19" t="s">
        <v>919</v>
      </c>
      <c r="G57" s="17">
        <v>92</v>
      </c>
      <c r="H57" s="17">
        <v>87</v>
      </c>
      <c r="I57" s="17">
        <v>80</v>
      </c>
      <c r="J57" s="17">
        <v>97</v>
      </c>
      <c r="K57" s="17">
        <v>100</v>
      </c>
      <c r="L57" s="20"/>
      <c r="M57" s="17">
        <v>45</v>
      </c>
      <c r="N57" s="17">
        <v>45</v>
      </c>
      <c r="O57" s="17">
        <v>43</v>
      </c>
      <c r="P57" s="17">
        <v>40</v>
      </c>
      <c r="Q57" s="17">
        <v>43</v>
      </c>
      <c r="R57" s="17">
        <v>10</v>
      </c>
      <c r="S57" s="17">
        <v>22</v>
      </c>
      <c r="T57" s="21"/>
      <c r="U57" s="17">
        <f t="shared" si="13"/>
        <v>43154</v>
      </c>
      <c r="V57" s="17" t="str">
        <f t="shared" si="14"/>
        <v>B150058675</v>
      </c>
      <c r="W57" s="22" t="str">
        <f t="shared" si="15"/>
        <v>RATHI NILAMBARI KAMALKISHOR</v>
      </c>
      <c r="X57" s="17">
        <f t="shared" si="16"/>
        <v>0</v>
      </c>
      <c r="Y57" s="90" t="str">
        <f t="shared" si="17"/>
        <v>I2K17102262</v>
      </c>
      <c r="Z57" s="88">
        <v>91</v>
      </c>
      <c r="AA57" s="88">
        <v>98</v>
      </c>
      <c r="AB57" s="89"/>
      <c r="AC57" s="88">
        <v>95</v>
      </c>
      <c r="AD57" s="86">
        <v>100</v>
      </c>
      <c r="AE57" s="85"/>
      <c r="AF57" s="89"/>
      <c r="AG57" s="89"/>
      <c r="AH57" s="88">
        <v>22</v>
      </c>
      <c r="AI57" s="88">
        <v>24</v>
      </c>
      <c r="AJ57" s="86">
        <v>42</v>
      </c>
      <c r="AK57" s="17">
        <v>42</v>
      </c>
      <c r="AL57" s="17">
        <v>22</v>
      </c>
      <c r="AM57" s="17">
        <v>22</v>
      </c>
      <c r="AN57" s="17">
        <v>45</v>
      </c>
      <c r="AO57" s="17">
        <v>95</v>
      </c>
      <c r="AP57" s="17">
        <v>10</v>
      </c>
      <c r="AQ57" s="17">
        <v>44</v>
      </c>
      <c r="AR57" s="24">
        <v>9.52</v>
      </c>
      <c r="AS57" s="24">
        <v>9.02</v>
      </c>
      <c r="AT57" s="24">
        <v>8.39</v>
      </c>
      <c r="AU57" s="24">
        <v>1753</v>
      </c>
      <c r="AV57" s="24">
        <v>190</v>
      </c>
      <c r="AW57" s="24">
        <v>9.23</v>
      </c>
      <c r="AX57" s="25" t="s">
        <v>77</v>
      </c>
      <c r="AY57" s="26" t="str">
        <f t="shared" si="18"/>
        <v>PASS</v>
      </c>
      <c r="AZ57" s="26" t="str">
        <f t="shared" si="19"/>
        <v>PASS</v>
      </c>
      <c r="BA57" s="27" t="str">
        <f t="shared" si="20"/>
        <v>PASS</v>
      </c>
      <c r="BB57" s="27" t="str">
        <f t="shared" si="21"/>
        <v>PASS</v>
      </c>
      <c r="BC57" s="8" t="str">
        <f t="shared" si="22"/>
        <v>PASS</v>
      </c>
      <c r="BD57" s="8" t="str">
        <f t="shared" si="23"/>
        <v>PASS</v>
      </c>
      <c r="BE57" s="28" t="str">
        <f t="shared" si="24"/>
        <v>YES</v>
      </c>
      <c r="BF57" s="29" t="str">
        <f t="shared" si="25"/>
        <v>DIST</v>
      </c>
      <c r="BG57"/>
    </row>
    <row r="58" spans="1:59">
      <c r="A58" s="17"/>
      <c r="B58" s="17">
        <v>43155</v>
      </c>
      <c r="C58" s="17" t="s">
        <v>534</v>
      </c>
      <c r="D58" s="18" t="s">
        <v>535</v>
      </c>
      <c r="E58" s="17"/>
      <c r="F58" s="19" t="s">
        <v>920</v>
      </c>
      <c r="G58" s="17">
        <v>94</v>
      </c>
      <c r="H58" s="17">
        <v>93</v>
      </c>
      <c r="I58" s="17">
        <v>96</v>
      </c>
      <c r="J58" s="17">
        <v>90</v>
      </c>
      <c r="K58" s="17">
        <v>100</v>
      </c>
      <c r="L58" s="20"/>
      <c r="M58" s="17">
        <v>35</v>
      </c>
      <c r="N58" s="17">
        <v>35</v>
      </c>
      <c r="O58" s="17">
        <v>39</v>
      </c>
      <c r="P58" s="17">
        <v>30</v>
      </c>
      <c r="Q58" s="17">
        <v>39</v>
      </c>
      <c r="R58" s="17">
        <v>9.68</v>
      </c>
      <c r="S58" s="17">
        <v>22</v>
      </c>
      <c r="T58" s="21"/>
      <c r="U58" s="17">
        <f t="shared" si="13"/>
        <v>43155</v>
      </c>
      <c r="V58" s="17" t="str">
        <f t="shared" si="14"/>
        <v>B150058676</v>
      </c>
      <c r="W58" s="22" t="str">
        <f t="shared" si="15"/>
        <v>RATHI VEDANSH RADHESAHYAM</v>
      </c>
      <c r="X58" s="17">
        <f t="shared" si="16"/>
        <v>0</v>
      </c>
      <c r="Y58" s="90" t="str">
        <f t="shared" si="17"/>
        <v>I2K16102169</v>
      </c>
      <c r="Z58" s="88">
        <v>99</v>
      </c>
      <c r="AA58" s="88">
        <v>92</v>
      </c>
      <c r="AB58" s="88">
        <v>100</v>
      </c>
      <c r="AC58" s="88"/>
      <c r="AD58" s="86">
        <v>93</v>
      </c>
      <c r="AE58" s="85"/>
      <c r="AF58" s="88">
        <v>19</v>
      </c>
      <c r="AG58" s="88">
        <v>19</v>
      </c>
      <c r="AH58" s="88"/>
      <c r="AI58" s="88"/>
      <c r="AJ58" s="86">
        <v>40</v>
      </c>
      <c r="AK58" s="17">
        <v>40</v>
      </c>
      <c r="AL58" s="17">
        <v>20</v>
      </c>
      <c r="AM58" s="17">
        <v>22</v>
      </c>
      <c r="AN58" s="17">
        <v>42</v>
      </c>
      <c r="AO58" s="17">
        <v>89</v>
      </c>
      <c r="AP58" s="17">
        <v>9.82</v>
      </c>
      <c r="AQ58" s="17">
        <v>44</v>
      </c>
      <c r="AR58" s="24">
        <v>7.16</v>
      </c>
      <c r="AS58" s="24">
        <v>6.56</v>
      </c>
      <c r="AT58" s="24">
        <v>7.89</v>
      </c>
      <c r="AU58" s="24">
        <v>1481</v>
      </c>
      <c r="AV58" s="24">
        <v>190</v>
      </c>
      <c r="AW58" s="24">
        <v>7.79</v>
      </c>
      <c r="AX58" s="25" t="s">
        <v>77</v>
      </c>
      <c r="AY58" s="26" t="str">
        <f t="shared" si="18"/>
        <v>PASS</v>
      </c>
      <c r="AZ58" s="26" t="str">
        <f t="shared" si="19"/>
        <v>PASS</v>
      </c>
      <c r="BA58" s="27" t="str">
        <f t="shared" si="20"/>
        <v>PASS</v>
      </c>
      <c r="BB58" s="27" t="str">
        <f t="shared" si="21"/>
        <v>PASS</v>
      </c>
      <c r="BC58" s="8" t="str">
        <f t="shared" si="22"/>
        <v>PASS</v>
      </c>
      <c r="BD58" s="8" t="str">
        <f t="shared" si="23"/>
        <v>PASS</v>
      </c>
      <c r="BE58" s="28" t="str">
        <f t="shared" si="24"/>
        <v>YES</v>
      </c>
      <c r="BF58" s="29" t="str">
        <f t="shared" si="25"/>
        <v>DIST</v>
      </c>
      <c r="BG58"/>
    </row>
    <row r="59" spans="1:59">
      <c r="A59" s="17"/>
      <c r="B59" s="17">
        <v>43156</v>
      </c>
      <c r="C59" s="17" t="s">
        <v>365</v>
      </c>
      <c r="D59" s="18" t="s">
        <v>366</v>
      </c>
      <c r="E59" s="17" t="s">
        <v>367</v>
      </c>
      <c r="F59" s="19" t="s">
        <v>843</v>
      </c>
      <c r="G59" s="17">
        <v>100</v>
      </c>
      <c r="H59" s="17">
        <v>100</v>
      </c>
      <c r="I59" s="17">
        <v>94</v>
      </c>
      <c r="J59" s="17">
        <v>98</v>
      </c>
      <c r="K59" s="17">
        <v>100</v>
      </c>
      <c r="L59" s="20"/>
      <c r="M59" s="17">
        <v>44</v>
      </c>
      <c r="N59" s="17">
        <v>43</v>
      </c>
      <c r="O59" s="17">
        <v>44</v>
      </c>
      <c r="P59" s="17">
        <v>45</v>
      </c>
      <c r="Q59" s="17">
        <v>45</v>
      </c>
      <c r="R59" s="17">
        <v>10</v>
      </c>
      <c r="S59" s="17">
        <v>22</v>
      </c>
      <c r="T59" s="21"/>
      <c r="U59" s="17">
        <f t="shared" si="13"/>
        <v>43156</v>
      </c>
      <c r="V59" s="17" t="str">
        <f t="shared" si="14"/>
        <v>B150058599</v>
      </c>
      <c r="W59" s="22" t="str">
        <f t="shared" si="15"/>
        <v>KHANDELWAL RITIKA SACHIN</v>
      </c>
      <c r="X59" s="17" t="str">
        <f t="shared" si="16"/>
        <v>71828857C</v>
      </c>
      <c r="Y59" s="90" t="str">
        <f t="shared" si="17"/>
        <v>I2K17102364</v>
      </c>
      <c r="Z59" s="88">
        <v>88</v>
      </c>
      <c r="AA59" s="88">
        <v>99</v>
      </c>
      <c r="AB59" s="88">
        <v>100</v>
      </c>
      <c r="AC59" s="88"/>
      <c r="AD59" s="86">
        <v>100</v>
      </c>
      <c r="AE59" s="85"/>
      <c r="AF59" s="88">
        <v>24</v>
      </c>
      <c r="AG59" s="88">
        <v>24</v>
      </c>
      <c r="AH59" s="88"/>
      <c r="AI59" s="88"/>
      <c r="AJ59" s="86">
        <v>44</v>
      </c>
      <c r="AK59" s="17">
        <v>42</v>
      </c>
      <c r="AL59" s="17">
        <v>23</v>
      </c>
      <c r="AM59" s="17">
        <v>24</v>
      </c>
      <c r="AN59" s="17">
        <v>46</v>
      </c>
      <c r="AO59" s="17">
        <v>94</v>
      </c>
      <c r="AP59" s="17">
        <v>10</v>
      </c>
      <c r="AQ59" s="17">
        <v>44</v>
      </c>
      <c r="AR59" s="24">
        <v>9.1</v>
      </c>
      <c r="AS59" s="24">
        <v>8.86</v>
      </c>
      <c r="AT59" s="24">
        <v>8.85</v>
      </c>
      <c r="AU59" s="24">
        <v>1745</v>
      </c>
      <c r="AV59" s="24">
        <v>190</v>
      </c>
      <c r="AW59" s="24">
        <v>9.18</v>
      </c>
      <c r="AX59" s="25" t="s">
        <v>77</v>
      </c>
      <c r="AY59" s="26" t="str">
        <f t="shared" si="18"/>
        <v>PASS</v>
      </c>
      <c r="AZ59" s="26" t="str">
        <f t="shared" si="19"/>
        <v>PASS</v>
      </c>
      <c r="BA59" s="27" t="str">
        <f t="shared" si="20"/>
        <v>PASS</v>
      </c>
      <c r="BB59" s="27" t="str">
        <f t="shared" si="21"/>
        <v>PASS</v>
      </c>
      <c r="BC59" s="8" t="str">
        <f t="shared" si="22"/>
        <v>PASS</v>
      </c>
      <c r="BD59" s="8" t="str">
        <f t="shared" si="23"/>
        <v>PASS</v>
      </c>
      <c r="BE59" s="28" t="str">
        <f t="shared" si="24"/>
        <v>YES</v>
      </c>
      <c r="BF59" s="29" t="str">
        <f t="shared" si="25"/>
        <v>DIST</v>
      </c>
      <c r="BG59"/>
    </row>
    <row r="60" spans="1:59">
      <c r="A60" s="17"/>
      <c r="B60" s="17">
        <v>43157</v>
      </c>
      <c r="C60" s="17" t="s">
        <v>540</v>
      </c>
      <c r="D60" s="18" t="s">
        <v>541</v>
      </c>
      <c r="E60" s="17"/>
      <c r="F60" s="19" t="s">
        <v>923</v>
      </c>
      <c r="G60" s="17">
        <v>96</v>
      </c>
      <c r="H60" s="17">
        <v>96</v>
      </c>
      <c r="I60" s="17">
        <v>96</v>
      </c>
      <c r="J60" s="17">
        <v>97</v>
      </c>
      <c r="K60" s="17">
        <v>100</v>
      </c>
      <c r="L60" s="20"/>
      <c r="M60" s="17">
        <v>45</v>
      </c>
      <c r="N60" s="17">
        <v>44</v>
      </c>
      <c r="O60" s="17">
        <v>38</v>
      </c>
      <c r="P60" s="17">
        <v>36</v>
      </c>
      <c r="Q60" s="17">
        <v>42</v>
      </c>
      <c r="R60" s="17">
        <v>9.91</v>
      </c>
      <c r="S60" s="17">
        <v>22</v>
      </c>
      <c r="T60" s="21"/>
      <c r="U60" s="17">
        <f t="shared" si="13"/>
        <v>43157</v>
      </c>
      <c r="V60" s="17" t="str">
        <f t="shared" si="14"/>
        <v>B150058679</v>
      </c>
      <c r="W60" s="22" t="str">
        <f t="shared" si="15"/>
        <v>ROHAN PRAMOD NAIK</v>
      </c>
      <c r="X60" s="17">
        <f t="shared" si="16"/>
        <v>0</v>
      </c>
      <c r="Y60" s="90" t="str">
        <f t="shared" si="17"/>
        <v>I2K16102149</v>
      </c>
      <c r="Z60" s="88">
        <v>98</v>
      </c>
      <c r="AA60" s="88">
        <v>92</v>
      </c>
      <c r="AB60" s="88">
        <v>100</v>
      </c>
      <c r="AC60" s="88"/>
      <c r="AD60" s="86">
        <v>100</v>
      </c>
      <c r="AE60" s="85"/>
      <c r="AF60" s="88">
        <v>20</v>
      </c>
      <c r="AG60" s="88">
        <v>20</v>
      </c>
      <c r="AH60" s="88"/>
      <c r="AI60" s="88"/>
      <c r="AJ60" s="86">
        <v>40</v>
      </c>
      <c r="AK60" s="17">
        <v>40</v>
      </c>
      <c r="AL60" s="17">
        <v>21</v>
      </c>
      <c r="AM60" s="17">
        <v>22</v>
      </c>
      <c r="AN60" s="17">
        <v>44</v>
      </c>
      <c r="AO60" s="17">
        <v>90</v>
      </c>
      <c r="AP60" s="17">
        <v>9.9499999999999993</v>
      </c>
      <c r="AQ60" s="17">
        <v>44</v>
      </c>
      <c r="AR60" s="24">
        <v>7.8</v>
      </c>
      <c r="AS60" s="24">
        <v>5.44</v>
      </c>
      <c r="AT60" s="24">
        <v>7.85</v>
      </c>
      <c r="AU60" s="24">
        <v>1461</v>
      </c>
      <c r="AV60" s="24">
        <v>190</v>
      </c>
      <c r="AW60" s="24">
        <v>7.69</v>
      </c>
      <c r="AX60" s="25" t="s">
        <v>132</v>
      </c>
      <c r="AY60" s="26" t="str">
        <f t="shared" si="18"/>
        <v>PASS</v>
      </c>
      <c r="AZ60" s="26" t="str">
        <f t="shared" si="19"/>
        <v>PASS</v>
      </c>
      <c r="BA60" s="27" t="str">
        <f t="shared" si="20"/>
        <v>PASS</v>
      </c>
      <c r="BB60" s="27" t="str">
        <f t="shared" si="21"/>
        <v>PASS</v>
      </c>
      <c r="BC60" s="8" t="str">
        <f t="shared" si="22"/>
        <v>PASS</v>
      </c>
      <c r="BD60" s="8" t="str">
        <f t="shared" si="23"/>
        <v>PASS</v>
      </c>
      <c r="BE60" s="28" t="str">
        <f t="shared" si="24"/>
        <v>YES</v>
      </c>
      <c r="BF60" s="29" t="str">
        <f t="shared" si="25"/>
        <v>FIRST</v>
      </c>
      <c r="BG60"/>
    </row>
    <row r="61" spans="1:59">
      <c r="A61" s="17"/>
      <c r="B61" s="17">
        <v>43158</v>
      </c>
      <c r="C61" s="17" t="s">
        <v>434</v>
      </c>
      <c r="D61" s="18" t="s">
        <v>435</v>
      </c>
      <c r="E61" s="17"/>
      <c r="F61" s="19" t="s">
        <v>870</v>
      </c>
      <c r="G61" s="17">
        <v>100</v>
      </c>
      <c r="H61" s="17">
        <v>87</v>
      </c>
      <c r="I61" s="17">
        <v>93</v>
      </c>
      <c r="J61" s="17">
        <v>97</v>
      </c>
      <c r="K61" s="17">
        <v>100</v>
      </c>
      <c r="L61" s="20"/>
      <c r="M61" s="17">
        <v>45</v>
      </c>
      <c r="N61" s="17">
        <v>44</v>
      </c>
      <c r="O61" s="17">
        <v>43</v>
      </c>
      <c r="P61" s="17">
        <v>38</v>
      </c>
      <c r="Q61" s="17">
        <v>44</v>
      </c>
      <c r="R61" s="17">
        <v>9.9499999999999993</v>
      </c>
      <c r="S61" s="17">
        <v>22</v>
      </c>
      <c r="T61" s="21"/>
      <c r="U61" s="17">
        <f t="shared" si="13"/>
        <v>43158</v>
      </c>
      <c r="V61" s="17" t="str">
        <f t="shared" si="14"/>
        <v>B150058626</v>
      </c>
      <c r="W61" s="22" t="str">
        <f t="shared" si="15"/>
        <v>MAHAJAN RUTUJA DHANANJAY</v>
      </c>
      <c r="X61" s="17">
        <f t="shared" si="16"/>
        <v>0</v>
      </c>
      <c r="Y61" s="90" t="str">
        <f t="shared" si="17"/>
        <v>I2K17102394</v>
      </c>
      <c r="Z61" s="88">
        <v>97</v>
      </c>
      <c r="AA61" s="88">
        <v>92</v>
      </c>
      <c r="AB61" s="89"/>
      <c r="AC61" s="88">
        <v>100</v>
      </c>
      <c r="AD61" s="86">
        <v>100</v>
      </c>
      <c r="AE61" s="85"/>
      <c r="AF61" s="89"/>
      <c r="AG61" s="89"/>
      <c r="AH61" s="88">
        <v>24</v>
      </c>
      <c r="AI61" s="88">
        <v>24</v>
      </c>
      <c r="AJ61" s="86">
        <v>45</v>
      </c>
      <c r="AK61" s="17">
        <v>43</v>
      </c>
      <c r="AL61" s="17">
        <v>22</v>
      </c>
      <c r="AM61" s="17">
        <v>22</v>
      </c>
      <c r="AN61" s="17">
        <v>46</v>
      </c>
      <c r="AO61" s="17">
        <v>96</v>
      </c>
      <c r="AP61" s="17">
        <v>9.98</v>
      </c>
      <c r="AQ61" s="17">
        <v>44</v>
      </c>
      <c r="AR61" s="24">
        <v>9.5399999999999991</v>
      </c>
      <c r="AS61" s="24">
        <v>9.26</v>
      </c>
      <c r="AT61" s="24">
        <v>9.3000000000000007</v>
      </c>
      <c r="AU61" s="24">
        <v>1807</v>
      </c>
      <c r="AV61" s="24">
        <v>190</v>
      </c>
      <c r="AW61" s="24">
        <v>9.51</v>
      </c>
      <c r="AX61" s="25" t="s">
        <v>77</v>
      </c>
      <c r="AY61" s="26" t="str">
        <f t="shared" si="18"/>
        <v>PASS</v>
      </c>
      <c r="AZ61" s="26" t="str">
        <f t="shared" si="19"/>
        <v>PASS</v>
      </c>
      <c r="BA61" s="27" t="str">
        <f t="shared" si="20"/>
        <v>PASS</v>
      </c>
      <c r="BB61" s="27" t="str">
        <f t="shared" si="21"/>
        <v>PASS</v>
      </c>
      <c r="BC61" s="8" t="str">
        <f t="shared" si="22"/>
        <v>PASS</v>
      </c>
      <c r="BD61" s="8" t="str">
        <f t="shared" si="23"/>
        <v>PASS</v>
      </c>
      <c r="BE61" s="28" t="str">
        <f t="shared" si="24"/>
        <v>YES</v>
      </c>
      <c r="BF61" s="29" t="str">
        <f t="shared" si="25"/>
        <v>DIST</v>
      </c>
      <c r="BG61"/>
    </row>
    <row r="62" spans="1:59">
      <c r="A62" s="17"/>
      <c r="B62" s="17">
        <v>43159</v>
      </c>
      <c r="C62" s="17" t="s">
        <v>594</v>
      </c>
      <c r="D62" s="18" t="s">
        <v>595</v>
      </c>
      <c r="E62" s="17"/>
      <c r="F62" s="19" t="s">
        <v>950</v>
      </c>
      <c r="G62" s="17">
        <v>94</v>
      </c>
      <c r="H62" s="17">
        <v>100</v>
      </c>
      <c r="I62" s="17">
        <v>78</v>
      </c>
      <c r="J62" s="17">
        <v>98</v>
      </c>
      <c r="K62" s="17">
        <v>100</v>
      </c>
      <c r="L62" s="20"/>
      <c r="M62" s="17">
        <v>46</v>
      </c>
      <c r="N62" s="17">
        <v>44</v>
      </c>
      <c r="O62" s="17">
        <v>42</v>
      </c>
      <c r="P62" s="17">
        <v>41</v>
      </c>
      <c r="Q62" s="17">
        <v>45</v>
      </c>
      <c r="R62" s="17">
        <v>9.86</v>
      </c>
      <c r="S62" s="17">
        <v>22</v>
      </c>
      <c r="T62" s="21"/>
      <c r="U62" s="17">
        <f t="shared" si="13"/>
        <v>43159</v>
      </c>
      <c r="V62" s="17" t="str">
        <f t="shared" si="14"/>
        <v>B150058706</v>
      </c>
      <c r="W62" s="22" t="str">
        <f t="shared" si="15"/>
        <v>TANTAK SAKSHI VIVEK</v>
      </c>
      <c r="X62" s="17">
        <f t="shared" si="16"/>
        <v>0</v>
      </c>
      <c r="Y62" s="90" t="str">
        <f t="shared" si="17"/>
        <v>I2K17102363</v>
      </c>
      <c r="Z62" s="88">
        <v>96</v>
      </c>
      <c r="AA62" s="88">
        <v>96</v>
      </c>
      <c r="AB62" s="89"/>
      <c r="AC62" s="88">
        <v>94</v>
      </c>
      <c r="AD62" s="86">
        <v>100</v>
      </c>
      <c r="AE62" s="85"/>
      <c r="AF62" s="89"/>
      <c r="AG62" s="89"/>
      <c r="AH62" s="88">
        <v>22</v>
      </c>
      <c r="AI62" s="88">
        <v>23</v>
      </c>
      <c r="AJ62" s="86">
        <v>45</v>
      </c>
      <c r="AK62" s="17">
        <v>45</v>
      </c>
      <c r="AL62" s="17">
        <v>23</v>
      </c>
      <c r="AM62" s="17">
        <v>23</v>
      </c>
      <c r="AN62" s="17">
        <v>46</v>
      </c>
      <c r="AO62" s="17">
        <v>95</v>
      </c>
      <c r="AP62" s="17">
        <v>9.93</v>
      </c>
      <c r="AQ62" s="17">
        <v>44</v>
      </c>
      <c r="AR62" s="24">
        <v>8.98</v>
      </c>
      <c r="AS62" s="24">
        <v>8.14</v>
      </c>
      <c r="AT62" s="24">
        <v>8.9600000000000009</v>
      </c>
      <c r="AU62" s="24">
        <v>1705</v>
      </c>
      <c r="AV62" s="24">
        <v>190</v>
      </c>
      <c r="AW62" s="24">
        <v>8.9700000000000006</v>
      </c>
      <c r="AX62" s="25" t="s">
        <v>77</v>
      </c>
      <c r="AY62" s="26" t="str">
        <f t="shared" si="18"/>
        <v>PASS</v>
      </c>
      <c r="AZ62" s="26" t="str">
        <f t="shared" si="19"/>
        <v>PASS</v>
      </c>
      <c r="BA62" s="27" t="str">
        <f t="shared" si="20"/>
        <v>PASS</v>
      </c>
      <c r="BB62" s="27" t="str">
        <f t="shared" si="21"/>
        <v>PASS</v>
      </c>
      <c r="BC62" s="8" t="str">
        <f t="shared" si="22"/>
        <v>PASS</v>
      </c>
      <c r="BD62" s="8" t="str">
        <f t="shared" si="23"/>
        <v>PASS</v>
      </c>
      <c r="BE62" s="28" t="str">
        <f t="shared" si="24"/>
        <v>YES</v>
      </c>
      <c r="BF62" s="29" t="str">
        <f t="shared" si="25"/>
        <v>DIST</v>
      </c>
      <c r="BG62"/>
    </row>
    <row r="63" spans="1:59">
      <c r="A63" s="17"/>
      <c r="B63" s="17">
        <v>43160</v>
      </c>
      <c r="C63" s="17" t="s">
        <v>560</v>
      </c>
      <c r="D63" s="18" t="s">
        <v>561</v>
      </c>
      <c r="E63" s="17"/>
      <c r="F63" s="19" t="s">
        <v>933</v>
      </c>
      <c r="G63" s="17">
        <v>85</v>
      </c>
      <c r="H63" s="17">
        <v>90</v>
      </c>
      <c r="I63" s="17">
        <v>90</v>
      </c>
      <c r="J63" s="17">
        <v>97</v>
      </c>
      <c r="K63" s="17">
        <v>100</v>
      </c>
      <c r="L63" s="20"/>
      <c r="M63" s="17">
        <v>42</v>
      </c>
      <c r="N63" s="17">
        <v>40</v>
      </c>
      <c r="O63" s="17">
        <v>40</v>
      </c>
      <c r="P63" s="17">
        <v>37</v>
      </c>
      <c r="Q63" s="17">
        <v>37</v>
      </c>
      <c r="R63" s="17">
        <v>9.86</v>
      </c>
      <c r="S63" s="17">
        <v>22</v>
      </c>
      <c r="T63" s="21"/>
      <c r="U63" s="17">
        <f t="shared" si="13"/>
        <v>43160</v>
      </c>
      <c r="V63" s="17" t="str">
        <f t="shared" si="14"/>
        <v>B150058689</v>
      </c>
      <c r="W63" s="22" t="str">
        <f t="shared" si="15"/>
        <v>SAWANT SIDDHESH UDAYSHINHA</v>
      </c>
      <c r="X63" s="17">
        <f t="shared" si="16"/>
        <v>0</v>
      </c>
      <c r="Y63" s="90" t="str">
        <f t="shared" si="17"/>
        <v>I2K17102186</v>
      </c>
      <c r="Z63" s="88">
        <v>89</v>
      </c>
      <c r="AA63" s="88">
        <v>99</v>
      </c>
      <c r="AB63" s="88">
        <v>100</v>
      </c>
      <c r="AC63" s="88"/>
      <c r="AD63" s="86">
        <v>100</v>
      </c>
      <c r="AE63" s="85"/>
      <c r="AF63" s="88">
        <v>22</v>
      </c>
      <c r="AG63" s="88">
        <v>22</v>
      </c>
      <c r="AH63" s="88"/>
      <c r="AI63" s="88"/>
      <c r="AJ63" s="86">
        <v>40</v>
      </c>
      <c r="AK63" s="17">
        <v>38</v>
      </c>
      <c r="AL63" s="17">
        <v>21</v>
      </c>
      <c r="AM63" s="17">
        <v>23</v>
      </c>
      <c r="AN63" s="17">
        <v>37</v>
      </c>
      <c r="AO63" s="17">
        <v>83</v>
      </c>
      <c r="AP63" s="17">
        <v>9.82</v>
      </c>
      <c r="AQ63" s="17">
        <v>44</v>
      </c>
      <c r="AR63" s="24">
        <v>8.0399999999999991</v>
      </c>
      <c r="AS63" s="24">
        <v>6.72</v>
      </c>
      <c r="AT63" s="24">
        <v>7.87</v>
      </c>
      <c r="AU63" s="24">
        <v>1532</v>
      </c>
      <c r="AV63" s="24">
        <v>190</v>
      </c>
      <c r="AW63" s="24">
        <v>8.06</v>
      </c>
      <c r="AX63" s="25" t="s">
        <v>77</v>
      </c>
      <c r="AY63" s="26" t="str">
        <f t="shared" si="18"/>
        <v>PASS</v>
      </c>
      <c r="AZ63" s="26" t="str">
        <f t="shared" si="19"/>
        <v>PASS</v>
      </c>
      <c r="BA63" s="27" t="str">
        <f t="shared" si="20"/>
        <v>PASS</v>
      </c>
      <c r="BB63" s="27" t="str">
        <f t="shared" si="21"/>
        <v>PASS</v>
      </c>
      <c r="BC63" s="8" t="str">
        <f t="shared" si="22"/>
        <v>PASS</v>
      </c>
      <c r="BD63" s="8" t="str">
        <f t="shared" si="23"/>
        <v>PASS</v>
      </c>
      <c r="BE63" s="28" t="str">
        <f t="shared" si="24"/>
        <v>YES</v>
      </c>
      <c r="BF63" s="29" t="str">
        <f t="shared" si="25"/>
        <v>DIST</v>
      </c>
      <c r="BG63"/>
    </row>
    <row r="64" spans="1:59">
      <c r="A64" s="17"/>
      <c r="B64" s="17">
        <v>43161</v>
      </c>
      <c r="C64" s="17" t="s">
        <v>566</v>
      </c>
      <c r="D64" s="18" t="s">
        <v>567</v>
      </c>
      <c r="E64" s="17"/>
      <c r="F64" s="19" t="s">
        <v>936</v>
      </c>
      <c r="G64" s="17">
        <v>100</v>
      </c>
      <c r="H64" s="17">
        <v>100</v>
      </c>
      <c r="I64" s="17">
        <v>88</v>
      </c>
      <c r="J64" s="17">
        <v>98</v>
      </c>
      <c r="K64" s="17">
        <v>100</v>
      </c>
      <c r="L64" s="20"/>
      <c r="M64" s="17">
        <v>42</v>
      </c>
      <c r="N64" s="17">
        <v>41</v>
      </c>
      <c r="O64" s="17">
        <v>41</v>
      </c>
      <c r="P64" s="17">
        <v>36</v>
      </c>
      <c r="Q64" s="17">
        <v>44</v>
      </c>
      <c r="R64" s="17">
        <v>9.9499999999999993</v>
      </c>
      <c r="S64" s="17">
        <v>22</v>
      </c>
      <c r="T64" s="21"/>
      <c r="U64" s="17">
        <f t="shared" si="13"/>
        <v>43161</v>
      </c>
      <c r="V64" s="17" t="str">
        <f t="shared" si="14"/>
        <v>B150058692</v>
      </c>
      <c r="W64" s="22" t="str">
        <f t="shared" si="15"/>
        <v>SHAIKH SAIF JAHID AHEMAD</v>
      </c>
      <c r="X64" s="17">
        <f t="shared" si="16"/>
        <v>0</v>
      </c>
      <c r="Y64" s="90" t="str">
        <f t="shared" si="17"/>
        <v>I2K17102389</v>
      </c>
      <c r="Z64" s="88">
        <v>99</v>
      </c>
      <c r="AA64" s="88">
        <v>99</v>
      </c>
      <c r="AB64" s="89"/>
      <c r="AC64" s="88">
        <v>95</v>
      </c>
      <c r="AD64" s="86">
        <v>100</v>
      </c>
      <c r="AE64" s="85"/>
      <c r="AF64" s="89"/>
      <c r="AG64" s="89"/>
      <c r="AH64" s="88">
        <v>22</v>
      </c>
      <c r="AI64" s="88">
        <v>23</v>
      </c>
      <c r="AJ64" s="86">
        <v>44</v>
      </c>
      <c r="AK64" s="17">
        <v>41</v>
      </c>
      <c r="AL64" s="17">
        <v>22</v>
      </c>
      <c r="AM64" s="17">
        <v>23</v>
      </c>
      <c r="AN64" s="17">
        <v>45</v>
      </c>
      <c r="AO64" s="17">
        <v>92</v>
      </c>
      <c r="AP64" s="17">
        <v>9.98</v>
      </c>
      <c r="AQ64" s="17">
        <v>44</v>
      </c>
      <c r="AR64" s="24">
        <v>9.4</v>
      </c>
      <c r="AS64" s="24">
        <v>8.9</v>
      </c>
      <c r="AT64" s="24">
        <v>8.48</v>
      </c>
      <c r="AU64" s="24">
        <v>1744</v>
      </c>
      <c r="AV64" s="24">
        <v>190</v>
      </c>
      <c r="AW64" s="24">
        <v>9.18</v>
      </c>
      <c r="AX64" s="25" t="s">
        <v>77</v>
      </c>
      <c r="AY64" s="26" t="str">
        <f t="shared" si="18"/>
        <v>PASS</v>
      </c>
      <c r="AZ64" s="26" t="str">
        <f t="shared" si="19"/>
        <v>PASS</v>
      </c>
      <c r="BA64" s="27" t="str">
        <f t="shared" si="20"/>
        <v>PASS</v>
      </c>
      <c r="BB64" s="27" t="str">
        <f t="shared" si="21"/>
        <v>PASS</v>
      </c>
      <c r="BC64" s="8" t="str">
        <f t="shared" si="22"/>
        <v>PASS</v>
      </c>
      <c r="BD64" s="8" t="str">
        <f t="shared" si="23"/>
        <v>PASS</v>
      </c>
      <c r="BE64" s="28" t="str">
        <f t="shared" si="24"/>
        <v>YES</v>
      </c>
      <c r="BF64" s="29" t="str">
        <f t="shared" si="25"/>
        <v>DIST</v>
      </c>
      <c r="BG64"/>
    </row>
    <row r="65" spans="1:59">
      <c r="A65" s="17"/>
      <c r="B65" s="17">
        <v>43162</v>
      </c>
      <c r="C65" s="17" t="s">
        <v>334</v>
      </c>
      <c r="D65" s="18" t="s">
        <v>335</v>
      </c>
      <c r="E65" s="17" t="s">
        <v>336</v>
      </c>
      <c r="F65" s="19" t="s">
        <v>833</v>
      </c>
      <c r="G65" s="17">
        <v>100</v>
      </c>
      <c r="H65" s="17">
        <v>100</v>
      </c>
      <c r="I65" s="17">
        <v>92</v>
      </c>
      <c r="J65" s="17">
        <v>97</v>
      </c>
      <c r="K65" s="17">
        <v>97</v>
      </c>
      <c r="L65" s="20"/>
      <c r="M65" s="17">
        <v>42</v>
      </c>
      <c r="N65" s="17">
        <v>41</v>
      </c>
      <c r="O65" s="17">
        <v>43</v>
      </c>
      <c r="P65" s="17">
        <v>43</v>
      </c>
      <c r="Q65" s="17">
        <v>46</v>
      </c>
      <c r="R65" s="17">
        <v>10</v>
      </c>
      <c r="S65" s="17">
        <v>22</v>
      </c>
      <c r="T65" s="21"/>
      <c r="U65" s="17">
        <f t="shared" si="13"/>
        <v>43162</v>
      </c>
      <c r="V65" s="17" t="str">
        <f t="shared" si="14"/>
        <v>B150058588</v>
      </c>
      <c r="W65" s="22" t="str">
        <f t="shared" si="15"/>
        <v>JOSHI SHAUNAK HEMANT</v>
      </c>
      <c r="X65" s="17" t="str">
        <f t="shared" si="16"/>
        <v>71828815H</v>
      </c>
      <c r="Y65" s="90" t="str">
        <f t="shared" si="17"/>
        <v>I2K17102379</v>
      </c>
      <c r="Z65" s="88">
        <v>88</v>
      </c>
      <c r="AA65" s="88">
        <v>99</v>
      </c>
      <c r="AB65" s="88">
        <v>100</v>
      </c>
      <c r="AC65" s="88"/>
      <c r="AD65" s="86">
        <v>100</v>
      </c>
      <c r="AE65" s="85"/>
      <c r="AF65" s="88">
        <v>23</v>
      </c>
      <c r="AG65" s="88">
        <v>23</v>
      </c>
      <c r="AH65" s="88"/>
      <c r="AI65" s="88"/>
      <c r="AJ65" s="86">
        <v>44</v>
      </c>
      <c r="AK65" s="17">
        <v>44</v>
      </c>
      <c r="AL65" s="17">
        <v>23</v>
      </c>
      <c r="AM65" s="17">
        <v>24</v>
      </c>
      <c r="AN65" s="17">
        <v>45</v>
      </c>
      <c r="AO65" s="17">
        <v>94</v>
      </c>
      <c r="AP65" s="17">
        <v>10</v>
      </c>
      <c r="AQ65" s="17">
        <v>44</v>
      </c>
      <c r="AR65" s="24">
        <v>9.58</v>
      </c>
      <c r="AS65" s="24">
        <v>9.3000000000000007</v>
      </c>
      <c r="AT65" s="24">
        <v>9.41</v>
      </c>
      <c r="AU65" s="24">
        <v>1817</v>
      </c>
      <c r="AV65" s="24">
        <v>190</v>
      </c>
      <c r="AW65" s="24">
        <v>9.56</v>
      </c>
      <c r="AX65" s="25" t="s">
        <v>77</v>
      </c>
      <c r="AY65" s="26" t="str">
        <f t="shared" si="18"/>
        <v>PASS</v>
      </c>
      <c r="AZ65" s="26" t="str">
        <f t="shared" si="19"/>
        <v>PASS</v>
      </c>
      <c r="BA65" s="27" t="str">
        <f t="shared" si="20"/>
        <v>PASS</v>
      </c>
      <c r="BB65" s="27" t="str">
        <f t="shared" si="21"/>
        <v>PASS</v>
      </c>
      <c r="BC65" s="8" t="str">
        <f t="shared" si="22"/>
        <v>PASS</v>
      </c>
      <c r="BD65" s="8" t="str">
        <f t="shared" si="23"/>
        <v>PASS</v>
      </c>
      <c r="BE65" s="28" t="str">
        <f t="shared" si="24"/>
        <v>YES</v>
      </c>
      <c r="BF65" s="29" t="str">
        <f t="shared" si="25"/>
        <v>DIST</v>
      </c>
      <c r="BG65"/>
    </row>
    <row r="66" spans="1:59">
      <c r="A66" s="17"/>
      <c r="B66" s="32">
        <v>43163</v>
      </c>
      <c r="C66" s="32" t="s">
        <v>304</v>
      </c>
      <c r="D66" s="34" t="s">
        <v>305</v>
      </c>
      <c r="E66" s="17" t="s">
        <v>306</v>
      </c>
      <c r="F66" s="19" t="s">
        <v>823</v>
      </c>
      <c r="G66" s="17">
        <v>96</v>
      </c>
      <c r="H66" s="17">
        <v>87</v>
      </c>
      <c r="I66" s="17">
        <v>90</v>
      </c>
      <c r="J66" s="17">
        <v>98</v>
      </c>
      <c r="K66" s="17">
        <v>100</v>
      </c>
      <c r="L66" s="20"/>
      <c r="M66" s="17">
        <v>42</v>
      </c>
      <c r="N66" s="17">
        <v>41</v>
      </c>
      <c r="O66" s="17">
        <v>44</v>
      </c>
      <c r="P66" s="17">
        <v>43</v>
      </c>
      <c r="Q66" s="17">
        <v>40</v>
      </c>
      <c r="R66" s="17">
        <v>10</v>
      </c>
      <c r="S66" s="17">
        <v>22</v>
      </c>
      <c r="T66" s="21"/>
      <c r="U66" s="32">
        <f t="shared" si="13"/>
        <v>43163</v>
      </c>
      <c r="V66" s="32" t="str">
        <f t="shared" si="14"/>
        <v>B150058578</v>
      </c>
      <c r="W66" s="33" t="str">
        <f t="shared" si="15"/>
        <v>ISHWAR RAVINDRA SHINDE</v>
      </c>
      <c r="X66" s="32" t="str">
        <f t="shared" si="16"/>
        <v>71828779H</v>
      </c>
      <c r="Y66" s="90" t="str">
        <f t="shared" si="17"/>
        <v>I2K17102215</v>
      </c>
      <c r="Z66" s="88">
        <v>96</v>
      </c>
      <c r="AA66" s="88">
        <v>97</v>
      </c>
      <c r="AB66" s="88">
        <v>100</v>
      </c>
      <c r="AC66" s="88"/>
      <c r="AD66" s="86">
        <v>100</v>
      </c>
      <c r="AE66" s="85"/>
      <c r="AF66" s="88">
        <v>23</v>
      </c>
      <c r="AG66" s="88">
        <v>23</v>
      </c>
      <c r="AH66" s="88"/>
      <c r="AI66" s="88"/>
      <c r="AJ66" s="86">
        <v>40</v>
      </c>
      <c r="AK66" s="17">
        <v>41</v>
      </c>
      <c r="AL66" s="17">
        <v>23</v>
      </c>
      <c r="AM66" s="17">
        <v>24</v>
      </c>
      <c r="AN66" s="17">
        <v>45</v>
      </c>
      <c r="AO66" s="17">
        <v>92</v>
      </c>
      <c r="AP66" s="17">
        <v>10</v>
      </c>
      <c r="AQ66" s="17">
        <v>44</v>
      </c>
      <c r="AR66" s="24">
        <v>9.86</v>
      </c>
      <c r="AS66" s="24">
        <v>8.94</v>
      </c>
      <c r="AT66" s="24">
        <v>9.48</v>
      </c>
      <c r="AU66" s="24">
        <v>1816</v>
      </c>
      <c r="AV66" s="24">
        <v>190</v>
      </c>
      <c r="AW66" s="24">
        <v>9.56</v>
      </c>
      <c r="AX66" s="25" t="s">
        <v>77</v>
      </c>
      <c r="AY66" s="26" t="str">
        <f t="shared" si="18"/>
        <v>PASS</v>
      </c>
      <c r="AZ66" s="26" t="str">
        <f t="shared" si="19"/>
        <v>PASS</v>
      </c>
      <c r="BA66" s="27" t="str">
        <f t="shared" si="20"/>
        <v>PASS</v>
      </c>
      <c r="BB66" s="27" t="str">
        <f t="shared" si="21"/>
        <v>PASS</v>
      </c>
      <c r="BC66" s="8" t="str">
        <f t="shared" si="22"/>
        <v>PASS</v>
      </c>
      <c r="BD66" s="8" t="str">
        <f t="shared" si="23"/>
        <v>PASS</v>
      </c>
      <c r="BE66" s="28" t="str">
        <f t="shared" si="24"/>
        <v>YES</v>
      </c>
      <c r="BF66" s="29" t="str">
        <f t="shared" si="25"/>
        <v>DIST</v>
      </c>
      <c r="BG66"/>
    </row>
    <row r="67" spans="1:59">
      <c r="A67" s="17"/>
      <c r="B67" s="17">
        <v>43164</v>
      </c>
      <c r="C67" s="17" t="s">
        <v>572</v>
      </c>
      <c r="D67" s="18" t="s">
        <v>573</v>
      </c>
      <c r="E67" s="17"/>
      <c r="F67" s="19" t="s">
        <v>939</v>
      </c>
      <c r="G67" s="17">
        <v>93</v>
      </c>
      <c r="H67" s="17">
        <v>97</v>
      </c>
      <c r="I67" s="17">
        <v>86</v>
      </c>
      <c r="J67" s="17">
        <v>97</v>
      </c>
      <c r="K67" s="17">
        <v>100</v>
      </c>
      <c r="L67" s="20"/>
      <c r="M67" s="17">
        <v>47</v>
      </c>
      <c r="N67" s="17">
        <v>45</v>
      </c>
      <c r="O67" s="17">
        <v>39</v>
      </c>
      <c r="P67" s="17">
        <v>35</v>
      </c>
      <c r="Q67" s="17">
        <v>44</v>
      </c>
      <c r="R67" s="17">
        <v>9.91</v>
      </c>
      <c r="S67" s="17">
        <v>22</v>
      </c>
      <c r="T67" s="21"/>
      <c r="U67" s="17">
        <f t="shared" si="13"/>
        <v>43164</v>
      </c>
      <c r="V67" s="17" t="str">
        <f t="shared" si="14"/>
        <v>B150058695</v>
      </c>
      <c r="W67" s="22" t="str">
        <f t="shared" si="15"/>
        <v>SHINDE RUCHA SARANG</v>
      </c>
      <c r="X67" s="17">
        <f t="shared" si="16"/>
        <v>0</v>
      </c>
      <c r="Y67" s="90" t="str">
        <f t="shared" si="17"/>
        <v>I2K17102387</v>
      </c>
      <c r="Z67" s="88">
        <v>91</v>
      </c>
      <c r="AA67" s="88">
        <v>93</v>
      </c>
      <c r="AB67" s="88">
        <v>100</v>
      </c>
      <c r="AC67" s="88"/>
      <c r="AD67" s="86">
        <v>100</v>
      </c>
      <c r="AE67" s="85"/>
      <c r="AF67" s="88">
        <v>23</v>
      </c>
      <c r="AG67" s="88">
        <v>23</v>
      </c>
      <c r="AH67" s="88"/>
      <c r="AI67" s="88"/>
      <c r="AJ67" s="86">
        <v>44</v>
      </c>
      <c r="AK67" s="17">
        <v>40</v>
      </c>
      <c r="AL67" s="17">
        <v>21</v>
      </c>
      <c r="AM67" s="17">
        <v>22</v>
      </c>
      <c r="AN67" s="17">
        <v>46</v>
      </c>
      <c r="AO67" s="17">
        <v>94</v>
      </c>
      <c r="AP67" s="17">
        <v>9.9499999999999993</v>
      </c>
      <c r="AQ67" s="17">
        <v>44</v>
      </c>
      <c r="AR67" s="24">
        <v>8.9</v>
      </c>
      <c r="AS67" s="24">
        <v>8.1</v>
      </c>
      <c r="AT67" s="24">
        <v>9.07</v>
      </c>
      <c r="AU67" s="24">
        <v>1705</v>
      </c>
      <c r="AV67" s="24">
        <v>190</v>
      </c>
      <c r="AW67" s="24">
        <v>8.9700000000000006</v>
      </c>
      <c r="AX67" s="25" t="s">
        <v>77</v>
      </c>
      <c r="AY67" s="26" t="str">
        <f t="shared" si="18"/>
        <v>PASS</v>
      </c>
      <c r="AZ67" s="26" t="str">
        <f t="shared" si="19"/>
        <v>PASS</v>
      </c>
      <c r="BA67" s="27" t="str">
        <f t="shared" si="20"/>
        <v>PASS</v>
      </c>
      <c r="BB67" s="27" t="str">
        <f t="shared" si="21"/>
        <v>PASS</v>
      </c>
      <c r="BC67" s="8" t="str">
        <f t="shared" si="22"/>
        <v>PASS</v>
      </c>
      <c r="BD67" s="8" t="str">
        <f t="shared" si="23"/>
        <v>PASS</v>
      </c>
      <c r="BE67" s="28" t="str">
        <f t="shared" si="24"/>
        <v>YES</v>
      </c>
      <c r="BF67" s="29" t="str">
        <f t="shared" si="25"/>
        <v>DIST</v>
      </c>
      <c r="BG67"/>
    </row>
    <row r="68" spans="1:59">
      <c r="A68" s="17"/>
      <c r="B68" s="17">
        <v>43165</v>
      </c>
      <c r="C68" s="17" t="s">
        <v>580</v>
      </c>
      <c r="D68" s="18" t="s">
        <v>581</v>
      </c>
      <c r="E68" s="17"/>
      <c r="F68" s="19" t="s">
        <v>943</v>
      </c>
      <c r="G68" s="17">
        <v>100</v>
      </c>
      <c r="H68" s="17">
        <v>100</v>
      </c>
      <c r="I68" s="17">
        <v>88</v>
      </c>
      <c r="J68" s="17">
        <v>97</v>
      </c>
      <c r="K68" s="17">
        <v>100</v>
      </c>
      <c r="L68" s="20"/>
      <c r="M68" s="17">
        <v>47</v>
      </c>
      <c r="N68" s="17">
        <v>47</v>
      </c>
      <c r="O68" s="17">
        <v>38</v>
      </c>
      <c r="P68" s="17">
        <v>33</v>
      </c>
      <c r="Q68" s="17">
        <v>45</v>
      </c>
      <c r="R68" s="17">
        <v>9.86</v>
      </c>
      <c r="S68" s="17">
        <v>22</v>
      </c>
      <c r="T68" s="21"/>
      <c r="U68" s="17">
        <f t="shared" ref="U68:U80" si="26">B68</f>
        <v>43165</v>
      </c>
      <c r="V68" s="17" t="str">
        <f t="shared" ref="V68:V80" si="27">C68</f>
        <v>B150058699</v>
      </c>
      <c r="W68" s="22" t="str">
        <f t="shared" ref="W68:W80" si="28">D68</f>
        <v>SHUBHAM MAHAJAN</v>
      </c>
      <c r="X68" s="17">
        <f t="shared" ref="X68:X80" si="29">E68</f>
        <v>0</v>
      </c>
      <c r="Y68" s="90" t="str">
        <f t="shared" ref="Y68:Y80" si="30">F68</f>
        <v>I2K17102316</v>
      </c>
      <c r="Z68" s="88">
        <v>95</v>
      </c>
      <c r="AA68" s="88">
        <v>99</v>
      </c>
      <c r="AB68" s="88">
        <v>100</v>
      </c>
      <c r="AC68" s="88"/>
      <c r="AD68" s="86">
        <v>100</v>
      </c>
      <c r="AE68" s="85"/>
      <c r="AF68" s="88">
        <v>23</v>
      </c>
      <c r="AG68" s="88">
        <v>23</v>
      </c>
      <c r="AH68" s="88"/>
      <c r="AI68" s="88"/>
      <c r="AJ68" s="86">
        <v>45</v>
      </c>
      <c r="AK68" s="17">
        <v>45</v>
      </c>
      <c r="AL68" s="17">
        <v>21</v>
      </c>
      <c r="AM68" s="17">
        <v>22</v>
      </c>
      <c r="AN68" s="17">
        <v>46</v>
      </c>
      <c r="AO68" s="17">
        <v>95</v>
      </c>
      <c r="AP68" s="17">
        <v>9.93</v>
      </c>
      <c r="AQ68" s="17">
        <v>44</v>
      </c>
      <c r="AR68" s="24">
        <v>9</v>
      </c>
      <c r="AS68" s="24">
        <v>8.1199999999999992</v>
      </c>
      <c r="AT68" s="24">
        <v>8.61</v>
      </c>
      <c r="AU68" s="24">
        <v>1689</v>
      </c>
      <c r="AV68" s="24">
        <v>190</v>
      </c>
      <c r="AW68" s="24">
        <v>8.89</v>
      </c>
      <c r="AX68" s="25" t="s">
        <v>77</v>
      </c>
      <c r="AY68" s="26" t="str">
        <f t="shared" ref="AY68:AY80" si="31">IF(COUNTIF(G68:K68,"FF"),"FAIL",IF(COUNTIF(G68:K68,"AB"),"FAIL","PASS"))</f>
        <v>PASS</v>
      </c>
      <c r="AZ68" s="26" t="str">
        <f t="shared" ref="AZ68:AZ80" si="32">IF(COUNTIF(Z68:AD68,"FF"),"FAIL",IF(COUNTIF(Z68:AD68,"AB"),"FAIL","PASS"))</f>
        <v>PASS</v>
      </c>
      <c r="BA68" s="27" t="str">
        <f t="shared" ref="BA68:BA80" si="33">IF(COUNTIF(M68:Q68,"FF"),"FAIL",IF(COUNTIF(M68:Q68,"AB"),"FAIL","PASS"))</f>
        <v>PASS</v>
      </c>
      <c r="BB68" s="27" t="str">
        <f t="shared" ref="BB68:BB80" si="34">IF(COUNTIF(AF68:AO68,"FF"),"FAIL",IF(COUNTIF(AF68:AO68,"AB"),"FAIL","PASS"))</f>
        <v>PASS</v>
      </c>
      <c r="BC68" s="8" t="str">
        <f t="shared" ref="BC68:BC80" si="35">IF(AND(AY68="PASS",AZ68="PASS"),"PASS","FAIL")</f>
        <v>PASS</v>
      </c>
      <c r="BD68" s="8" t="str">
        <f t="shared" ref="BD68:BD80" si="36">IF(AND(BA68="PASS",BB68="PASS"),"PASS","FAIL")</f>
        <v>PASS</v>
      </c>
      <c r="BE68" s="28" t="str">
        <f t="shared" ref="BE68:BE80" si="37">IF(BF68="ATKT","NO",IF(BF68="FAIL","NO","YES"))</f>
        <v>YES</v>
      </c>
      <c r="BF68" s="29" t="str">
        <f t="shared" ref="BF68:BF80" si="38">IF(AQ68=44,IF(AW68&gt;=7.75,"DIST",IF(AW68&gt;=6.75,"FIRST",IF(AW68&gt;=6.25,"HSC",IF(AW68&gt;=5.5,"SC","FAIL")))),IF(AW68&gt;=23,"ATKT","FAIL"))</f>
        <v>DIST</v>
      </c>
      <c r="BG68"/>
    </row>
    <row r="69" spans="1:59">
      <c r="A69" s="17"/>
      <c r="B69" s="17">
        <v>43166</v>
      </c>
      <c r="C69" s="17" t="s">
        <v>604</v>
      </c>
      <c r="D69" s="18" t="s">
        <v>605</v>
      </c>
      <c r="E69" s="17"/>
      <c r="F69" s="19" t="s">
        <v>955</v>
      </c>
      <c r="G69" s="17">
        <v>96</v>
      </c>
      <c r="H69" s="17">
        <v>97</v>
      </c>
      <c r="I69" s="17">
        <v>80</v>
      </c>
      <c r="J69" s="17">
        <v>94</v>
      </c>
      <c r="K69" s="17">
        <v>100</v>
      </c>
      <c r="L69" s="20"/>
      <c r="M69" s="17">
        <v>40</v>
      </c>
      <c r="N69" s="17">
        <v>40</v>
      </c>
      <c r="O69" s="17">
        <v>37</v>
      </c>
      <c r="P69" s="17">
        <v>39</v>
      </c>
      <c r="Q69" s="17">
        <v>46</v>
      </c>
      <c r="R69" s="17">
        <v>9.91</v>
      </c>
      <c r="S69" s="17">
        <v>22</v>
      </c>
      <c r="T69" s="21"/>
      <c r="U69" s="17">
        <f t="shared" si="26"/>
        <v>43166</v>
      </c>
      <c r="V69" s="17" t="str">
        <f t="shared" si="27"/>
        <v>B150058711</v>
      </c>
      <c r="W69" s="22" t="str">
        <f t="shared" si="28"/>
        <v>TIDKE SHUBHAM VIJAY</v>
      </c>
      <c r="X69" s="17">
        <f t="shared" si="29"/>
        <v>0</v>
      </c>
      <c r="Y69" s="90" t="str">
        <f t="shared" si="30"/>
        <v>I2K17102345</v>
      </c>
      <c r="Z69" s="88">
        <v>97</v>
      </c>
      <c r="AA69" s="88">
        <v>91</v>
      </c>
      <c r="AB69" s="89"/>
      <c r="AC69" s="88">
        <v>83</v>
      </c>
      <c r="AD69" s="86">
        <v>100</v>
      </c>
      <c r="AE69" s="85"/>
      <c r="AF69" s="89"/>
      <c r="AG69" s="89"/>
      <c r="AH69" s="88">
        <v>22</v>
      </c>
      <c r="AI69" s="88">
        <v>23</v>
      </c>
      <c r="AJ69" s="86">
        <v>45</v>
      </c>
      <c r="AK69" s="17">
        <v>47</v>
      </c>
      <c r="AL69" s="17">
        <v>21</v>
      </c>
      <c r="AM69" s="17">
        <v>20</v>
      </c>
      <c r="AN69" s="17">
        <v>45</v>
      </c>
      <c r="AO69" s="17">
        <v>95</v>
      </c>
      <c r="AP69" s="17">
        <v>9.9499999999999993</v>
      </c>
      <c r="AQ69" s="17">
        <v>44</v>
      </c>
      <c r="AR69" s="24">
        <v>9.1</v>
      </c>
      <c r="AS69" s="24">
        <v>9.18</v>
      </c>
      <c r="AT69" s="24">
        <v>8.6999999999999993</v>
      </c>
      <c r="AU69" s="24">
        <v>1752</v>
      </c>
      <c r="AV69" s="24">
        <v>190</v>
      </c>
      <c r="AW69" s="24">
        <v>9.2200000000000006</v>
      </c>
      <c r="AX69" s="25" t="s">
        <v>77</v>
      </c>
      <c r="AY69" s="26" t="str">
        <f t="shared" si="31"/>
        <v>PASS</v>
      </c>
      <c r="AZ69" s="26" t="str">
        <f t="shared" si="32"/>
        <v>PASS</v>
      </c>
      <c r="BA69" s="27" t="str">
        <f t="shared" si="33"/>
        <v>PASS</v>
      </c>
      <c r="BB69" s="27" t="str">
        <f t="shared" si="34"/>
        <v>PASS</v>
      </c>
      <c r="BC69" s="8" t="str">
        <f t="shared" si="35"/>
        <v>PASS</v>
      </c>
      <c r="BD69" s="8" t="str">
        <f t="shared" si="36"/>
        <v>PASS</v>
      </c>
      <c r="BE69" s="28" t="str">
        <f t="shared" si="37"/>
        <v>YES</v>
      </c>
      <c r="BF69" s="29" t="str">
        <f t="shared" si="38"/>
        <v>DIST</v>
      </c>
      <c r="BG69"/>
    </row>
    <row r="70" spans="1:59">
      <c r="A70" s="17"/>
      <c r="B70" s="17">
        <v>43167</v>
      </c>
      <c r="C70" s="17" t="s">
        <v>590</v>
      </c>
      <c r="D70" s="18" t="s">
        <v>591</v>
      </c>
      <c r="E70" s="17"/>
      <c r="F70" s="19" t="s">
        <v>948</v>
      </c>
      <c r="G70" s="17">
        <v>100</v>
      </c>
      <c r="H70" s="17">
        <v>97</v>
      </c>
      <c r="I70" s="17">
        <v>89</v>
      </c>
      <c r="J70" s="17">
        <v>98</v>
      </c>
      <c r="K70" s="17">
        <v>100</v>
      </c>
      <c r="L70" s="20"/>
      <c r="M70" s="17">
        <v>46</v>
      </c>
      <c r="N70" s="17">
        <v>46</v>
      </c>
      <c r="O70" s="17">
        <v>42</v>
      </c>
      <c r="P70" s="17">
        <v>41</v>
      </c>
      <c r="Q70" s="17">
        <v>47</v>
      </c>
      <c r="R70" s="17">
        <v>10</v>
      </c>
      <c r="S70" s="17">
        <v>22</v>
      </c>
      <c r="T70" s="21"/>
      <c r="U70" s="17">
        <f t="shared" si="26"/>
        <v>43167</v>
      </c>
      <c r="V70" s="17" t="str">
        <f t="shared" si="27"/>
        <v>B150058704</v>
      </c>
      <c r="W70" s="22" t="str">
        <f t="shared" si="28"/>
        <v>STEPHEN KEVIN</v>
      </c>
      <c r="X70" s="17">
        <f t="shared" si="29"/>
        <v>0</v>
      </c>
      <c r="Y70" s="90" t="str">
        <f t="shared" si="30"/>
        <v>I2K17102319</v>
      </c>
      <c r="Z70" s="88">
        <v>94</v>
      </c>
      <c r="AA70" s="88">
        <v>93</v>
      </c>
      <c r="AB70" s="89"/>
      <c r="AC70" s="88">
        <v>94</v>
      </c>
      <c r="AD70" s="86">
        <v>100</v>
      </c>
      <c r="AE70" s="85"/>
      <c r="AF70" s="89"/>
      <c r="AG70" s="89"/>
      <c r="AH70" s="88">
        <v>22</v>
      </c>
      <c r="AI70" s="88">
        <v>22</v>
      </c>
      <c r="AJ70" s="86">
        <v>43</v>
      </c>
      <c r="AK70" s="17">
        <v>42</v>
      </c>
      <c r="AL70" s="17">
        <v>21</v>
      </c>
      <c r="AM70" s="17">
        <v>22</v>
      </c>
      <c r="AN70" s="17">
        <v>46</v>
      </c>
      <c r="AO70" s="17">
        <v>94</v>
      </c>
      <c r="AP70" s="17">
        <v>10</v>
      </c>
      <c r="AQ70" s="17">
        <v>44</v>
      </c>
      <c r="AR70" s="24">
        <v>8.52</v>
      </c>
      <c r="AS70" s="24">
        <v>8.26</v>
      </c>
      <c r="AT70" s="24">
        <v>8.76</v>
      </c>
      <c r="AU70" s="24">
        <v>1682</v>
      </c>
      <c r="AV70" s="24">
        <v>190</v>
      </c>
      <c r="AW70" s="24">
        <v>8.85</v>
      </c>
      <c r="AX70" s="25" t="s">
        <v>77</v>
      </c>
      <c r="AY70" s="26" t="str">
        <f t="shared" si="31"/>
        <v>PASS</v>
      </c>
      <c r="AZ70" s="26" t="str">
        <f t="shared" si="32"/>
        <v>PASS</v>
      </c>
      <c r="BA70" s="27" t="str">
        <f t="shared" si="33"/>
        <v>PASS</v>
      </c>
      <c r="BB70" s="27" t="str">
        <f t="shared" si="34"/>
        <v>PASS</v>
      </c>
      <c r="BC70" s="8" t="str">
        <f t="shared" si="35"/>
        <v>PASS</v>
      </c>
      <c r="BD70" s="8" t="str">
        <f t="shared" si="36"/>
        <v>PASS</v>
      </c>
      <c r="BE70" s="28" t="str">
        <f t="shared" si="37"/>
        <v>YES</v>
      </c>
      <c r="BF70" s="29" t="str">
        <f t="shared" si="38"/>
        <v>DIST</v>
      </c>
      <c r="BG70"/>
    </row>
    <row r="71" spans="1:59">
      <c r="A71" s="17"/>
      <c r="B71" s="17">
        <v>43168</v>
      </c>
      <c r="C71" s="17" t="s">
        <v>120</v>
      </c>
      <c r="D71" s="18" t="s">
        <v>121</v>
      </c>
      <c r="E71" s="17" t="s">
        <v>122</v>
      </c>
      <c r="F71" s="19" t="s">
        <v>762</v>
      </c>
      <c r="G71" s="17">
        <v>96</v>
      </c>
      <c r="H71" s="17">
        <v>68</v>
      </c>
      <c r="I71" s="17">
        <v>85</v>
      </c>
      <c r="J71" s="17">
        <v>93</v>
      </c>
      <c r="K71" s="17">
        <v>100</v>
      </c>
      <c r="L71" s="20"/>
      <c r="M71" s="17">
        <v>41</v>
      </c>
      <c r="N71" s="17">
        <v>39</v>
      </c>
      <c r="O71" s="17">
        <v>39</v>
      </c>
      <c r="P71" s="17">
        <v>39</v>
      </c>
      <c r="Q71" s="17">
        <v>40</v>
      </c>
      <c r="R71" s="17">
        <v>9.5</v>
      </c>
      <c r="S71" s="17">
        <v>22</v>
      </c>
      <c r="T71" s="21"/>
      <c r="U71" s="17">
        <f t="shared" si="26"/>
        <v>43168</v>
      </c>
      <c r="V71" s="17" t="str">
        <f t="shared" si="27"/>
        <v>B150058517</v>
      </c>
      <c r="W71" s="22" t="str">
        <f t="shared" si="28"/>
        <v>ATHARVA KALIDAS SUTAR</v>
      </c>
      <c r="X71" s="17" t="str">
        <f t="shared" si="29"/>
        <v>71828545L</v>
      </c>
      <c r="Y71" s="90" t="str">
        <f t="shared" si="30"/>
        <v>I2K17102230</v>
      </c>
      <c r="Z71" s="88" t="s">
        <v>641</v>
      </c>
      <c r="AA71" s="88">
        <v>87</v>
      </c>
      <c r="AB71" s="88">
        <v>93</v>
      </c>
      <c r="AC71" s="88"/>
      <c r="AD71" s="86">
        <v>86</v>
      </c>
      <c r="AE71" s="85"/>
      <c r="AF71" s="88">
        <v>22</v>
      </c>
      <c r="AG71" s="88">
        <v>22</v>
      </c>
      <c r="AH71" s="88"/>
      <c r="AI71" s="88"/>
      <c r="AJ71" s="86">
        <v>40</v>
      </c>
      <c r="AK71" s="17">
        <v>40</v>
      </c>
      <c r="AL71" s="17">
        <v>21</v>
      </c>
      <c r="AM71" s="17">
        <v>21</v>
      </c>
      <c r="AN71" s="17">
        <v>43</v>
      </c>
      <c r="AO71" s="17">
        <v>91</v>
      </c>
      <c r="AP71" s="17"/>
      <c r="AQ71" s="17">
        <v>41</v>
      </c>
      <c r="AR71" s="24"/>
      <c r="AS71" s="24"/>
      <c r="AT71" s="24"/>
      <c r="AU71" s="24"/>
      <c r="AV71" s="24"/>
      <c r="AW71" s="24"/>
      <c r="AX71" s="25"/>
      <c r="AY71" s="26" t="str">
        <f t="shared" si="31"/>
        <v>PASS</v>
      </c>
      <c r="AZ71" s="26" t="str">
        <f t="shared" si="32"/>
        <v>FAIL</v>
      </c>
      <c r="BA71" s="27" t="str">
        <f t="shared" si="33"/>
        <v>PASS</v>
      </c>
      <c r="BB71" s="27" t="str">
        <f t="shared" si="34"/>
        <v>PASS</v>
      </c>
      <c r="BC71" s="8" t="str">
        <f t="shared" si="35"/>
        <v>FAIL</v>
      </c>
      <c r="BD71" s="8" t="str">
        <f t="shared" si="36"/>
        <v>PASS</v>
      </c>
      <c r="BE71" s="28" t="str">
        <f t="shared" si="37"/>
        <v>NO</v>
      </c>
      <c r="BF71" s="29" t="str">
        <f t="shared" si="38"/>
        <v>FAIL</v>
      </c>
      <c r="BG71"/>
    </row>
    <row r="72" spans="1:59">
      <c r="A72" s="17"/>
      <c r="B72" s="17">
        <v>43169</v>
      </c>
      <c r="C72" s="17" t="s">
        <v>598</v>
      </c>
      <c r="D72" s="18" t="s">
        <v>599</v>
      </c>
      <c r="E72" s="17"/>
      <c r="F72" s="19" t="s">
        <v>952</v>
      </c>
      <c r="G72" s="17">
        <v>86</v>
      </c>
      <c r="H72" s="17">
        <v>87</v>
      </c>
      <c r="I72" s="17">
        <v>79</v>
      </c>
      <c r="J72" s="17">
        <v>94</v>
      </c>
      <c r="K72" s="17">
        <v>100</v>
      </c>
      <c r="L72" s="20"/>
      <c r="M72" s="17">
        <v>46</v>
      </c>
      <c r="N72" s="17">
        <v>44</v>
      </c>
      <c r="O72" s="17">
        <v>39</v>
      </c>
      <c r="P72" s="17">
        <v>37</v>
      </c>
      <c r="Q72" s="17">
        <v>39</v>
      </c>
      <c r="R72" s="17">
        <v>9.68</v>
      </c>
      <c r="S72" s="17">
        <v>22</v>
      </c>
      <c r="T72" s="21"/>
      <c r="U72" s="17">
        <f t="shared" si="26"/>
        <v>43169</v>
      </c>
      <c r="V72" s="17" t="str">
        <f t="shared" si="27"/>
        <v>B150058708</v>
      </c>
      <c r="W72" s="22" t="str">
        <f t="shared" si="28"/>
        <v>TAPASE RUCHA SHASHIKANT</v>
      </c>
      <c r="X72" s="17">
        <f t="shared" si="29"/>
        <v>0</v>
      </c>
      <c r="Y72" s="90" t="str">
        <f t="shared" si="30"/>
        <v>I2K17102253</v>
      </c>
      <c r="Z72" s="88">
        <v>90</v>
      </c>
      <c r="AA72" s="88">
        <v>82</v>
      </c>
      <c r="AB72" s="89"/>
      <c r="AC72" s="88">
        <v>88</v>
      </c>
      <c r="AD72" s="86">
        <v>100</v>
      </c>
      <c r="AE72" s="85"/>
      <c r="AF72" s="89"/>
      <c r="AG72" s="89"/>
      <c r="AH72" s="88">
        <v>23</v>
      </c>
      <c r="AI72" s="88">
        <v>23</v>
      </c>
      <c r="AJ72" s="86">
        <v>38</v>
      </c>
      <c r="AK72" s="17">
        <v>39</v>
      </c>
      <c r="AL72" s="17">
        <v>20</v>
      </c>
      <c r="AM72" s="17">
        <v>21</v>
      </c>
      <c r="AN72" s="17">
        <v>44</v>
      </c>
      <c r="AO72" s="17">
        <v>90</v>
      </c>
      <c r="AP72" s="17">
        <v>9.8000000000000007</v>
      </c>
      <c r="AQ72" s="17">
        <v>44</v>
      </c>
      <c r="AR72" s="24">
        <v>6.94</v>
      </c>
      <c r="AS72" s="24">
        <v>6.96</v>
      </c>
      <c r="AT72" s="24">
        <v>7.7</v>
      </c>
      <c r="AU72" s="24">
        <v>1480</v>
      </c>
      <c r="AV72" s="24">
        <v>190</v>
      </c>
      <c r="AW72" s="24">
        <v>7.79</v>
      </c>
      <c r="AX72" s="25" t="s">
        <v>77</v>
      </c>
      <c r="AY72" s="26" t="str">
        <f t="shared" si="31"/>
        <v>PASS</v>
      </c>
      <c r="AZ72" s="26" t="str">
        <f t="shared" si="32"/>
        <v>PASS</v>
      </c>
      <c r="BA72" s="27" t="str">
        <f t="shared" si="33"/>
        <v>PASS</v>
      </c>
      <c r="BB72" s="27" t="str">
        <f t="shared" si="34"/>
        <v>PASS</v>
      </c>
      <c r="BC72" s="8" t="str">
        <f t="shared" si="35"/>
        <v>PASS</v>
      </c>
      <c r="BD72" s="8" t="str">
        <f t="shared" si="36"/>
        <v>PASS</v>
      </c>
      <c r="BE72" s="28" t="str">
        <f t="shared" si="37"/>
        <v>YES</v>
      </c>
      <c r="BF72" s="29" t="str">
        <f t="shared" si="38"/>
        <v>DIST</v>
      </c>
      <c r="BG72"/>
    </row>
    <row r="73" spans="1:59">
      <c r="A73" s="17"/>
      <c r="B73" s="17">
        <v>43170</v>
      </c>
      <c r="C73" s="17" t="s">
        <v>574</v>
      </c>
      <c r="D73" s="18" t="s">
        <v>575</v>
      </c>
      <c r="E73" s="17"/>
      <c r="F73" s="19" t="s">
        <v>940</v>
      </c>
      <c r="G73" s="17">
        <v>100</v>
      </c>
      <c r="H73" s="17">
        <v>90</v>
      </c>
      <c r="I73" s="17">
        <v>86</v>
      </c>
      <c r="J73" s="17">
        <v>96</v>
      </c>
      <c r="K73" s="17">
        <v>100</v>
      </c>
      <c r="L73" s="20"/>
      <c r="M73" s="17">
        <v>46</v>
      </c>
      <c r="N73" s="17">
        <v>45</v>
      </c>
      <c r="O73" s="17">
        <v>45</v>
      </c>
      <c r="P73" s="17">
        <v>40</v>
      </c>
      <c r="Q73" s="17">
        <v>45</v>
      </c>
      <c r="R73" s="17">
        <v>10</v>
      </c>
      <c r="S73" s="17">
        <v>22</v>
      </c>
      <c r="T73" s="21"/>
      <c r="U73" s="17">
        <f t="shared" si="26"/>
        <v>43170</v>
      </c>
      <c r="V73" s="17" t="str">
        <f t="shared" si="27"/>
        <v>B150058696</v>
      </c>
      <c r="W73" s="22" t="str">
        <f t="shared" si="28"/>
        <v>SHREEYA SANJAY THIGALE</v>
      </c>
      <c r="X73" s="17">
        <f t="shared" si="29"/>
        <v>0</v>
      </c>
      <c r="Y73" s="90" t="str">
        <f t="shared" si="30"/>
        <v>I2K17102241</v>
      </c>
      <c r="Z73" s="88">
        <v>91</v>
      </c>
      <c r="AA73" s="88">
        <v>79</v>
      </c>
      <c r="AB73" s="88">
        <v>100</v>
      </c>
      <c r="AC73" s="88"/>
      <c r="AD73" s="86">
        <v>100</v>
      </c>
      <c r="AE73" s="85"/>
      <c r="AF73" s="88">
        <v>23</v>
      </c>
      <c r="AG73" s="88">
        <v>23</v>
      </c>
      <c r="AH73" s="88"/>
      <c r="AI73" s="88"/>
      <c r="AJ73" s="86">
        <v>45</v>
      </c>
      <c r="AK73" s="17">
        <v>41</v>
      </c>
      <c r="AL73" s="17">
        <v>23</v>
      </c>
      <c r="AM73" s="17">
        <v>23</v>
      </c>
      <c r="AN73" s="17">
        <v>46</v>
      </c>
      <c r="AO73" s="17">
        <v>94</v>
      </c>
      <c r="AP73" s="17">
        <v>9.93</v>
      </c>
      <c r="AQ73" s="17">
        <v>44</v>
      </c>
      <c r="AR73" s="24">
        <v>9.7799999999999994</v>
      </c>
      <c r="AS73" s="24">
        <v>9.34</v>
      </c>
      <c r="AT73" s="24">
        <v>9.39</v>
      </c>
      <c r="AU73" s="24">
        <v>1825</v>
      </c>
      <c r="AV73" s="24">
        <v>190</v>
      </c>
      <c r="AW73" s="24">
        <v>9.61</v>
      </c>
      <c r="AX73" s="25" t="s">
        <v>77</v>
      </c>
      <c r="AY73" s="26" t="str">
        <f t="shared" si="31"/>
        <v>PASS</v>
      </c>
      <c r="AZ73" s="26" t="str">
        <f t="shared" si="32"/>
        <v>PASS</v>
      </c>
      <c r="BA73" s="27" t="str">
        <f t="shared" si="33"/>
        <v>PASS</v>
      </c>
      <c r="BB73" s="27" t="str">
        <f t="shared" si="34"/>
        <v>PASS</v>
      </c>
      <c r="BC73" s="8" t="str">
        <f t="shared" si="35"/>
        <v>PASS</v>
      </c>
      <c r="BD73" s="8" t="str">
        <f t="shared" si="36"/>
        <v>PASS</v>
      </c>
      <c r="BE73" s="28" t="str">
        <f t="shared" si="37"/>
        <v>YES</v>
      </c>
      <c r="BF73" s="29" t="str">
        <f t="shared" si="38"/>
        <v>DIST</v>
      </c>
      <c r="BG73"/>
    </row>
    <row r="74" spans="1:59">
      <c r="A74" s="17"/>
      <c r="B74" s="17">
        <v>43171</v>
      </c>
      <c r="C74" s="17" t="s">
        <v>606</v>
      </c>
      <c r="D74" s="18" t="s">
        <v>607</v>
      </c>
      <c r="E74" s="17"/>
      <c r="F74" s="19" t="s">
        <v>956</v>
      </c>
      <c r="G74" s="17">
        <v>100</v>
      </c>
      <c r="H74" s="17">
        <v>85</v>
      </c>
      <c r="I74" s="17">
        <v>85</v>
      </c>
      <c r="J74" s="17">
        <v>98</v>
      </c>
      <c r="K74" s="17">
        <v>100</v>
      </c>
      <c r="L74" s="20"/>
      <c r="M74" s="17">
        <v>46</v>
      </c>
      <c r="N74" s="17">
        <v>46</v>
      </c>
      <c r="O74" s="17">
        <v>46</v>
      </c>
      <c r="P74" s="17">
        <v>43</v>
      </c>
      <c r="Q74" s="17">
        <v>45</v>
      </c>
      <c r="R74" s="17">
        <v>10</v>
      </c>
      <c r="S74" s="17">
        <v>22</v>
      </c>
      <c r="T74" s="21"/>
      <c r="U74" s="17">
        <f t="shared" si="26"/>
        <v>43171</v>
      </c>
      <c r="V74" s="17" t="str">
        <f t="shared" si="27"/>
        <v>B150058712</v>
      </c>
      <c r="W74" s="22" t="str">
        <f t="shared" si="28"/>
        <v>TOSHNIWAL RIDDHI RAMESH</v>
      </c>
      <c r="X74" s="17">
        <f t="shared" si="29"/>
        <v>0</v>
      </c>
      <c r="Y74" s="90" t="str">
        <f t="shared" si="30"/>
        <v>I2K17102382</v>
      </c>
      <c r="Z74" s="88">
        <v>85</v>
      </c>
      <c r="AA74" s="88">
        <v>98</v>
      </c>
      <c r="AB74" s="89"/>
      <c r="AC74" s="88">
        <v>95</v>
      </c>
      <c r="AD74" s="86">
        <v>100</v>
      </c>
      <c r="AE74" s="85"/>
      <c r="AF74" s="89"/>
      <c r="AG74" s="89"/>
      <c r="AH74" s="88">
        <v>23</v>
      </c>
      <c r="AI74" s="88">
        <v>24</v>
      </c>
      <c r="AJ74" s="86">
        <v>45</v>
      </c>
      <c r="AK74" s="17">
        <v>45</v>
      </c>
      <c r="AL74" s="17">
        <v>23</v>
      </c>
      <c r="AM74" s="17">
        <v>23</v>
      </c>
      <c r="AN74" s="17">
        <v>46</v>
      </c>
      <c r="AO74" s="17">
        <v>95</v>
      </c>
      <c r="AP74" s="17">
        <v>10</v>
      </c>
      <c r="AQ74" s="17">
        <v>44</v>
      </c>
      <c r="AR74" s="24">
        <v>9.6</v>
      </c>
      <c r="AS74" s="24">
        <v>8.7799999999999994</v>
      </c>
      <c r="AT74" s="24">
        <v>9.57</v>
      </c>
      <c r="AU74" s="24">
        <v>1799</v>
      </c>
      <c r="AV74" s="24">
        <v>190</v>
      </c>
      <c r="AW74" s="24">
        <v>9.4700000000000006</v>
      </c>
      <c r="AX74" s="25" t="s">
        <v>77</v>
      </c>
      <c r="AY74" s="26" t="str">
        <f t="shared" si="31"/>
        <v>PASS</v>
      </c>
      <c r="AZ74" s="26" t="str">
        <f t="shared" si="32"/>
        <v>PASS</v>
      </c>
      <c r="BA74" s="27" t="str">
        <f t="shared" si="33"/>
        <v>PASS</v>
      </c>
      <c r="BB74" s="27" t="str">
        <f t="shared" si="34"/>
        <v>PASS</v>
      </c>
      <c r="BC74" s="8" t="str">
        <f t="shared" si="35"/>
        <v>PASS</v>
      </c>
      <c r="BD74" s="8" t="str">
        <f t="shared" si="36"/>
        <v>PASS</v>
      </c>
      <c r="BE74" s="28" t="str">
        <f t="shared" si="37"/>
        <v>YES</v>
      </c>
      <c r="BF74" s="29" t="str">
        <f t="shared" si="38"/>
        <v>DIST</v>
      </c>
      <c r="BG74"/>
    </row>
    <row r="75" spans="1:59">
      <c r="A75" s="17"/>
      <c r="B75" s="17">
        <v>43172</v>
      </c>
      <c r="C75" s="17" t="s">
        <v>612</v>
      </c>
      <c r="D75" s="18" t="s">
        <v>613</v>
      </c>
      <c r="E75" s="17"/>
      <c r="F75" s="19" t="s">
        <v>959</v>
      </c>
      <c r="G75" s="17">
        <v>97</v>
      </c>
      <c r="H75" s="17">
        <v>100</v>
      </c>
      <c r="I75" s="17">
        <v>97</v>
      </c>
      <c r="J75" s="17">
        <v>97</v>
      </c>
      <c r="K75" s="17">
        <v>100</v>
      </c>
      <c r="L75" s="20"/>
      <c r="M75" s="17">
        <v>45</v>
      </c>
      <c r="N75" s="17">
        <v>45</v>
      </c>
      <c r="O75" s="17">
        <v>42</v>
      </c>
      <c r="P75" s="17">
        <v>40</v>
      </c>
      <c r="Q75" s="17">
        <v>46</v>
      </c>
      <c r="R75" s="17">
        <v>10</v>
      </c>
      <c r="S75" s="17">
        <v>22</v>
      </c>
      <c r="T75" s="21"/>
      <c r="U75" s="17">
        <f t="shared" si="26"/>
        <v>43172</v>
      </c>
      <c r="V75" s="17" t="str">
        <f t="shared" si="27"/>
        <v>B150058715</v>
      </c>
      <c r="W75" s="22" t="str">
        <f t="shared" si="28"/>
        <v>UTTARWAR SIDDHI SHANTANU</v>
      </c>
      <c r="X75" s="17">
        <f t="shared" si="29"/>
        <v>0</v>
      </c>
      <c r="Y75" s="90" t="str">
        <f t="shared" si="30"/>
        <v>I2K17102212</v>
      </c>
      <c r="Z75" s="88">
        <v>94</v>
      </c>
      <c r="AA75" s="88">
        <v>91</v>
      </c>
      <c r="AB75" s="89"/>
      <c r="AC75" s="88">
        <v>94</v>
      </c>
      <c r="AD75" s="86">
        <v>100</v>
      </c>
      <c r="AE75" s="85"/>
      <c r="AF75" s="89"/>
      <c r="AG75" s="89"/>
      <c r="AH75" s="88">
        <v>22</v>
      </c>
      <c r="AI75" s="88">
        <v>24</v>
      </c>
      <c r="AJ75" s="86">
        <v>41</v>
      </c>
      <c r="AK75" s="17">
        <v>40</v>
      </c>
      <c r="AL75" s="17">
        <v>20</v>
      </c>
      <c r="AM75" s="17">
        <v>23</v>
      </c>
      <c r="AN75" s="17">
        <v>46</v>
      </c>
      <c r="AO75" s="17">
        <v>94</v>
      </c>
      <c r="AP75" s="17">
        <v>10</v>
      </c>
      <c r="AQ75" s="17">
        <v>44</v>
      </c>
      <c r="AR75" s="24">
        <v>8.9600000000000009</v>
      </c>
      <c r="AS75" s="24">
        <v>8.6199999999999992</v>
      </c>
      <c r="AT75" s="24">
        <v>8.3000000000000007</v>
      </c>
      <c r="AU75" s="24">
        <v>1701</v>
      </c>
      <c r="AV75" s="24">
        <v>190</v>
      </c>
      <c r="AW75" s="24">
        <v>8.9499999999999993</v>
      </c>
      <c r="AX75" s="25" t="s">
        <v>77</v>
      </c>
      <c r="AY75" s="26" t="str">
        <f t="shared" si="31"/>
        <v>PASS</v>
      </c>
      <c r="AZ75" s="26" t="str">
        <f t="shared" si="32"/>
        <v>PASS</v>
      </c>
      <c r="BA75" s="27" t="str">
        <f t="shared" si="33"/>
        <v>PASS</v>
      </c>
      <c r="BB75" s="27" t="str">
        <f t="shared" si="34"/>
        <v>PASS</v>
      </c>
      <c r="BC75" s="8" t="str">
        <f t="shared" si="35"/>
        <v>PASS</v>
      </c>
      <c r="BD75" s="8" t="str">
        <f t="shared" si="36"/>
        <v>PASS</v>
      </c>
      <c r="BE75" s="28" t="str">
        <f t="shared" si="37"/>
        <v>YES</v>
      </c>
      <c r="BF75" s="29" t="str">
        <f t="shared" si="38"/>
        <v>DIST</v>
      </c>
      <c r="BG75"/>
    </row>
    <row r="76" spans="1:59">
      <c r="A76" s="17"/>
      <c r="B76" s="17">
        <v>43173</v>
      </c>
      <c r="C76" s="17" t="s">
        <v>616</v>
      </c>
      <c r="D76" s="18" t="s">
        <v>617</v>
      </c>
      <c r="E76" s="17"/>
      <c r="F76" s="19" t="s">
        <v>961</v>
      </c>
      <c r="G76" s="17">
        <v>90</v>
      </c>
      <c r="H76" s="17">
        <v>92</v>
      </c>
      <c r="I76" s="17">
        <v>89</v>
      </c>
      <c r="J76" s="17">
        <v>97</v>
      </c>
      <c r="K76" s="17">
        <v>100</v>
      </c>
      <c r="L76" s="20"/>
      <c r="M76" s="17">
        <v>47</v>
      </c>
      <c r="N76" s="17">
        <v>47</v>
      </c>
      <c r="O76" s="17">
        <v>44</v>
      </c>
      <c r="P76" s="17">
        <v>37</v>
      </c>
      <c r="Q76" s="17">
        <v>48</v>
      </c>
      <c r="R76" s="17">
        <v>9.9499999999999993</v>
      </c>
      <c r="S76" s="17">
        <v>22</v>
      </c>
      <c r="T76" s="21"/>
      <c r="U76" s="17">
        <f t="shared" si="26"/>
        <v>43173</v>
      </c>
      <c r="V76" s="17" t="str">
        <f t="shared" si="27"/>
        <v>B150058717</v>
      </c>
      <c r="W76" s="22" t="str">
        <f t="shared" si="28"/>
        <v>VANKUDRE GAURI DEEPAK</v>
      </c>
      <c r="X76" s="17">
        <f t="shared" si="29"/>
        <v>0</v>
      </c>
      <c r="Y76" s="90" t="str">
        <f t="shared" si="30"/>
        <v>I2K17102368</v>
      </c>
      <c r="Z76" s="88">
        <v>99</v>
      </c>
      <c r="AA76" s="88">
        <v>96</v>
      </c>
      <c r="AB76" s="88">
        <v>100</v>
      </c>
      <c r="AC76" s="88"/>
      <c r="AD76" s="86">
        <v>100</v>
      </c>
      <c r="AE76" s="85"/>
      <c r="AF76" s="88">
        <v>24</v>
      </c>
      <c r="AG76" s="88">
        <v>24</v>
      </c>
      <c r="AH76" s="88"/>
      <c r="AI76" s="88"/>
      <c r="AJ76" s="86">
        <v>42</v>
      </c>
      <c r="AK76" s="17">
        <v>44</v>
      </c>
      <c r="AL76" s="17">
        <v>23</v>
      </c>
      <c r="AM76" s="17">
        <v>24</v>
      </c>
      <c r="AN76" s="17">
        <v>49</v>
      </c>
      <c r="AO76" s="17">
        <v>98</v>
      </c>
      <c r="AP76" s="17">
        <v>9.98</v>
      </c>
      <c r="AQ76" s="17">
        <v>44</v>
      </c>
      <c r="AR76" s="24">
        <v>9.8000000000000007</v>
      </c>
      <c r="AS76" s="24">
        <v>9.34</v>
      </c>
      <c r="AT76" s="24">
        <v>9.52</v>
      </c>
      <c r="AU76" s="24">
        <v>1834</v>
      </c>
      <c r="AV76" s="24">
        <v>190</v>
      </c>
      <c r="AW76" s="24">
        <v>9.65</v>
      </c>
      <c r="AX76" s="25" t="s">
        <v>77</v>
      </c>
      <c r="AY76" s="26" t="str">
        <f t="shared" si="31"/>
        <v>PASS</v>
      </c>
      <c r="AZ76" s="26" t="str">
        <f t="shared" si="32"/>
        <v>PASS</v>
      </c>
      <c r="BA76" s="27" t="str">
        <f t="shared" si="33"/>
        <v>PASS</v>
      </c>
      <c r="BB76" s="27" t="str">
        <f t="shared" si="34"/>
        <v>PASS</v>
      </c>
      <c r="BC76" s="8" t="str">
        <f t="shared" si="35"/>
        <v>PASS</v>
      </c>
      <c r="BD76" s="8" t="str">
        <f t="shared" si="36"/>
        <v>PASS</v>
      </c>
      <c r="BE76" s="28" t="str">
        <f t="shared" si="37"/>
        <v>YES</v>
      </c>
      <c r="BF76" s="29" t="str">
        <f t="shared" si="38"/>
        <v>DIST</v>
      </c>
      <c r="BG76"/>
    </row>
    <row r="77" spans="1:59">
      <c r="A77" s="17"/>
      <c r="B77" s="32">
        <v>43174</v>
      </c>
      <c r="C77" s="32" t="s">
        <v>265</v>
      </c>
      <c r="D77" s="34" t="s">
        <v>266</v>
      </c>
      <c r="E77" s="17" t="s">
        <v>267</v>
      </c>
      <c r="F77" s="19" t="s">
        <v>810</v>
      </c>
      <c r="G77" s="17">
        <v>94</v>
      </c>
      <c r="H77" s="17">
        <v>93</v>
      </c>
      <c r="I77" s="17">
        <v>88</v>
      </c>
      <c r="J77" s="17">
        <v>98</v>
      </c>
      <c r="K77" s="17">
        <v>100</v>
      </c>
      <c r="L77" s="20"/>
      <c r="M77" s="17">
        <v>43</v>
      </c>
      <c r="N77" s="17">
        <v>42</v>
      </c>
      <c r="O77" s="17">
        <v>44</v>
      </c>
      <c r="P77" s="17">
        <v>43</v>
      </c>
      <c r="Q77" s="17">
        <v>48</v>
      </c>
      <c r="R77" s="17">
        <v>10</v>
      </c>
      <c r="S77" s="17">
        <v>22</v>
      </c>
      <c r="T77" s="21"/>
      <c r="U77" s="32">
        <f t="shared" si="26"/>
        <v>43174</v>
      </c>
      <c r="V77" s="32" t="str">
        <f t="shared" si="27"/>
        <v>B150058565</v>
      </c>
      <c r="W77" s="33" t="str">
        <f t="shared" si="28"/>
        <v>GHULAXE VIKRAM DEEPAK</v>
      </c>
      <c r="X77" s="32" t="str">
        <f t="shared" si="29"/>
        <v>71828731C</v>
      </c>
      <c r="Y77" s="90" t="str">
        <f t="shared" si="30"/>
        <v>I2K17102229</v>
      </c>
      <c r="Z77" s="88">
        <v>99</v>
      </c>
      <c r="AA77" s="88">
        <v>98</v>
      </c>
      <c r="AB77" s="88">
        <v>100</v>
      </c>
      <c r="AC77" s="88"/>
      <c r="AD77" s="86">
        <v>100</v>
      </c>
      <c r="AE77" s="85"/>
      <c r="AF77" s="88">
        <v>24</v>
      </c>
      <c r="AG77" s="88">
        <v>24</v>
      </c>
      <c r="AH77" s="88"/>
      <c r="AI77" s="88"/>
      <c r="AJ77" s="86">
        <v>43</v>
      </c>
      <c r="AK77" s="17">
        <v>42</v>
      </c>
      <c r="AL77" s="17">
        <v>22</v>
      </c>
      <c r="AM77" s="17">
        <v>23</v>
      </c>
      <c r="AN77" s="17">
        <v>49</v>
      </c>
      <c r="AO77" s="17">
        <v>98</v>
      </c>
      <c r="AP77" s="17">
        <v>10</v>
      </c>
      <c r="AQ77" s="17">
        <v>44</v>
      </c>
      <c r="AR77" s="96">
        <v>8.6999999999999993</v>
      </c>
      <c r="AS77" s="24">
        <v>7.48</v>
      </c>
      <c r="AT77" s="24">
        <v>8.93</v>
      </c>
      <c r="AU77" s="24">
        <v>1660</v>
      </c>
      <c r="AV77" s="24">
        <v>190</v>
      </c>
      <c r="AW77" s="24">
        <v>8.74</v>
      </c>
      <c r="AX77" s="25" t="s">
        <v>77</v>
      </c>
      <c r="AY77" s="26" t="str">
        <f t="shared" si="31"/>
        <v>PASS</v>
      </c>
      <c r="AZ77" s="26" t="str">
        <f t="shared" si="32"/>
        <v>PASS</v>
      </c>
      <c r="BA77" s="27" t="str">
        <f t="shared" si="33"/>
        <v>PASS</v>
      </c>
      <c r="BB77" s="27" t="str">
        <f t="shared" si="34"/>
        <v>PASS</v>
      </c>
      <c r="BC77" s="8" t="str">
        <f t="shared" si="35"/>
        <v>PASS</v>
      </c>
      <c r="BD77" s="8" t="str">
        <f t="shared" si="36"/>
        <v>PASS</v>
      </c>
      <c r="BE77" s="28" t="str">
        <f t="shared" si="37"/>
        <v>YES</v>
      </c>
      <c r="BF77" s="29" t="str">
        <f t="shared" si="38"/>
        <v>DIST</v>
      </c>
      <c r="BG77"/>
    </row>
    <row r="78" spans="1:59">
      <c r="A78" s="17"/>
      <c r="B78" s="17">
        <v>43175</v>
      </c>
      <c r="C78" s="17" t="s">
        <v>622</v>
      </c>
      <c r="D78" s="18" t="s">
        <v>623</v>
      </c>
      <c r="E78" s="17"/>
      <c r="F78" s="19" t="s">
        <v>964</v>
      </c>
      <c r="G78" s="17">
        <v>94</v>
      </c>
      <c r="H78" s="17">
        <v>90</v>
      </c>
      <c r="I78" s="17">
        <v>87</v>
      </c>
      <c r="J78" s="17">
        <v>97</v>
      </c>
      <c r="K78" s="17">
        <v>94</v>
      </c>
      <c r="L78" s="20"/>
      <c r="M78" s="17">
        <v>46</v>
      </c>
      <c r="N78" s="17">
        <v>46</v>
      </c>
      <c r="O78" s="17">
        <v>44</v>
      </c>
      <c r="P78" s="17">
        <v>42</v>
      </c>
      <c r="Q78" s="17">
        <v>45</v>
      </c>
      <c r="R78" s="17">
        <v>10</v>
      </c>
      <c r="S78" s="17">
        <v>22</v>
      </c>
      <c r="T78" s="21"/>
      <c r="U78" s="17">
        <f t="shared" si="26"/>
        <v>43175</v>
      </c>
      <c r="V78" s="17" t="str">
        <f t="shared" si="27"/>
        <v>B150058720</v>
      </c>
      <c r="W78" s="22" t="str">
        <f t="shared" si="28"/>
        <v>VISHAP KANWAR MALIK</v>
      </c>
      <c r="X78" s="17">
        <f t="shared" si="29"/>
        <v>0</v>
      </c>
      <c r="Y78" s="90" t="str">
        <f t="shared" si="30"/>
        <v>I2K17102358</v>
      </c>
      <c r="Z78" s="88">
        <v>97</v>
      </c>
      <c r="AA78" s="88">
        <v>96</v>
      </c>
      <c r="AB78" s="89"/>
      <c r="AC78" s="88">
        <v>94</v>
      </c>
      <c r="AD78" s="86">
        <v>100</v>
      </c>
      <c r="AE78" s="85"/>
      <c r="AF78" s="89"/>
      <c r="AG78" s="89"/>
      <c r="AH78" s="88">
        <v>23</v>
      </c>
      <c r="AI78" s="88">
        <v>23</v>
      </c>
      <c r="AJ78" s="86">
        <v>43</v>
      </c>
      <c r="AK78" s="17">
        <v>41</v>
      </c>
      <c r="AL78" s="17">
        <v>22</v>
      </c>
      <c r="AM78" s="17">
        <v>22</v>
      </c>
      <c r="AN78" s="17">
        <v>45</v>
      </c>
      <c r="AO78" s="17">
        <v>95</v>
      </c>
      <c r="AP78" s="17">
        <v>10</v>
      </c>
      <c r="AQ78" s="17">
        <v>44</v>
      </c>
      <c r="AR78" s="24">
        <v>9.32</v>
      </c>
      <c r="AS78" s="24">
        <v>8.5</v>
      </c>
      <c r="AT78" s="24">
        <v>8.43</v>
      </c>
      <c r="AU78" s="24">
        <v>1719</v>
      </c>
      <c r="AV78" s="24">
        <v>190</v>
      </c>
      <c r="AW78" s="24">
        <v>9.0500000000000007</v>
      </c>
      <c r="AX78" s="25" t="s">
        <v>77</v>
      </c>
      <c r="AY78" s="26" t="str">
        <f t="shared" si="31"/>
        <v>PASS</v>
      </c>
      <c r="AZ78" s="26" t="str">
        <f t="shared" si="32"/>
        <v>PASS</v>
      </c>
      <c r="BA78" s="27" t="str">
        <f t="shared" si="33"/>
        <v>PASS</v>
      </c>
      <c r="BB78" s="27" t="str">
        <f t="shared" si="34"/>
        <v>PASS</v>
      </c>
      <c r="BC78" s="8" t="str">
        <f t="shared" si="35"/>
        <v>PASS</v>
      </c>
      <c r="BD78" s="8" t="str">
        <f t="shared" si="36"/>
        <v>PASS</v>
      </c>
      <c r="BE78" s="28" t="str">
        <f t="shared" si="37"/>
        <v>YES</v>
      </c>
      <c r="BF78" s="29" t="str">
        <f t="shared" si="38"/>
        <v>DIST</v>
      </c>
      <c r="BG78"/>
    </row>
    <row r="79" spans="1:59">
      <c r="A79" s="17"/>
      <c r="B79" s="17">
        <v>43176</v>
      </c>
      <c r="C79" s="17" t="s">
        <v>630</v>
      </c>
      <c r="D79" s="18" t="s">
        <v>631</v>
      </c>
      <c r="E79" s="17"/>
      <c r="F79" s="19" t="s">
        <v>968</v>
      </c>
      <c r="G79" s="17">
        <v>100</v>
      </c>
      <c r="H79" s="17">
        <v>100</v>
      </c>
      <c r="I79" s="17">
        <v>96</v>
      </c>
      <c r="J79" s="17">
        <v>100</v>
      </c>
      <c r="K79" s="17">
        <v>100</v>
      </c>
      <c r="L79" s="20"/>
      <c r="M79" s="17">
        <v>47</v>
      </c>
      <c r="N79" s="17">
        <v>47</v>
      </c>
      <c r="O79" s="17">
        <v>47</v>
      </c>
      <c r="P79" s="17">
        <v>46</v>
      </c>
      <c r="Q79" s="17">
        <v>46</v>
      </c>
      <c r="R79" s="17">
        <v>10</v>
      </c>
      <c r="S79" s="17">
        <v>22</v>
      </c>
      <c r="T79" s="21"/>
      <c r="U79" s="17">
        <f t="shared" si="26"/>
        <v>43176</v>
      </c>
      <c r="V79" s="17" t="str">
        <f t="shared" si="27"/>
        <v>B150058724</v>
      </c>
      <c r="W79" s="22" t="str">
        <f t="shared" si="28"/>
        <v>YEWALEKAR SHUBHAM VIDYADHAR</v>
      </c>
      <c r="X79" s="17">
        <f t="shared" si="29"/>
        <v>0</v>
      </c>
      <c r="Y79" s="90" t="str">
        <f t="shared" si="30"/>
        <v>E2K17102964</v>
      </c>
      <c r="Z79" s="88">
        <v>100</v>
      </c>
      <c r="AA79" s="88">
        <v>99</v>
      </c>
      <c r="AB79" s="88">
        <v>100</v>
      </c>
      <c r="AC79" s="88"/>
      <c r="AD79" s="86">
        <v>100</v>
      </c>
      <c r="AE79" s="85"/>
      <c r="AF79" s="88">
        <v>24</v>
      </c>
      <c r="AG79" s="88">
        <v>24</v>
      </c>
      <c r="AH79" s="88"/>
      <c r="AI79" s="88"/>
      <c r="AJ79" s="86">
        <v>47</v>
      </c>
      <c r="AK79" s="17">
        <v>46</v>
      </c>
      <c r="AL79" s="17">
        <v>24</v>
      </c>
      <c r="AM79" s="17">
        <v>24</v>
      </c>
      <c r="AN79" s="17">
        <v>48</v>
      </c>
      <c r="AO79" s="17">
        <v>95</v>
      </c>
      <c r="AP79" s="17">
        <v>10</v>
      </c>
      <c r="AQ79" s="17">
        <v>44</v>
      </c>
      <c r="AR79" s="24">
        <v>9.8800000000000008</v>
      </c>
      <c r="AS79" s="24">
        <v>9.76</v>
      </c>
      <c r="AT79" s="24">
        <v>9.57</v>
      </c>
      <c r="AU79" s="24">
        <v>1862</v>
      </c>
      <c r="AV79" s="24">
        <v>190</v>
      </c>
      <c r="AW79" s="24">
        <v>9.8000000000000007</v>
      </c>
      <c r="AX79" s="25" t="s">
        <v>77</v>
      </c>
      <c r="AY79" s="26" t="str">
        <f t="shared" si="31"/>
        <v>PASS</v>
      </c>
      <c r="AZ79" s="26" t="str">
        <f t="shared" si="32"/>
        <v>PASS</v>
      </c>
      <c r="BA79" s="27" t="str">
        <f t="shared" si="33"/>
        <v>PASS</v>
      </c>
      <c r="BB79" s="27" t="str">
        <f t="shared" si="34"/>
        <v>PASS</v>
      </c>
      <c r="BC79" s="8" t="str">
        <f t="shared" si="35"/>
        <v>PASS</v>
      </c>
      <c r="BD79" s="8" t="str">
        <f t="shared" si="36"/>
        <v>PASS</v>
      </c>
      <c r="BE79" s="28" t="str">
        <f t="shared" si="37"/>
        <v>YES</v>
      </c>
      <c r="BF79" s="29" t="str">
        <f t="shared" si="38"/>
        <v>DIST</v>
      </c>
      <c r="BG79"/>
    </row>
    <row r="80" spans="1:59">
      <c r="A80" s="17"/>
      <c r="B80" s="17">
        <v>43177</v>
      </c>
      <c r="C80" s="17" t="s">
        <v>632</v>
      </c>
      <c r="D80" s="18" t="s">
        <v>633</v>
      </c>
      <c r="E80" s="17"/>
      <c r="F80" s="19" t="s">
        <v>969</v>
      </c>
      <c r="G80" s="17">
        <v>100</v>
      </c>
      <c r="H80" s="17">
        <v>97</v>
      </c>
      <c r="I80" s="17">
        <v>90</v>
      </c>
      <c r="J80" s="17">
        <v>97</v>
      </c>
      <c r="K80" s="17">
        <v>93</v>
      </c>
      <c r="L80" s="20"/>
      <c r="M80" s="17">
        <v>44</v>
      </c>
      <c r="N80" s="17">
        <v>43</v>
      </c>
      <c r="O80" s="17">
        <v>42</v>
      </c>
      <c r="P80" s="17">
        <v>42</v>
      </c>
      <c r="Q80" s="17">
        <v>46</v>
      </c>
      <c r="R80" s="17">
        <v>10</v>
      </c>
      <c r="S80" s="17">
        <v>22</v>
      </c>
      <c r="T80" s="21"/>
      <c r="U80" s="17">
        <f t="shared" si="26"/>
        <v>43177</v>
      </c>
      <c r="V80" s="17" t="str">
        <f t="shared" si="27"/>
        <v>B150058725</v>
      </c>
      <c r="W80" s="22" t="str">
        <f t="shared" si="28"/>
        <v>ZANWAR SAURABH VINOD</v>
      </c>
      <c r="X80" s="17">
        <f t="shared" si="29"/>
        <v>0</v>
      </c>
      <c r="Y80" s="90" t="str">
        <f t="shared" si="30"/>
        <v>I2K17102391</v>
      </c>
      <c r="Z80" s="88">
        <v>90</v>
      </c>
      <c r="AA80" s="88">
        <v>94</v>
      </c>
      <c r="AB80" s="89"/>
      <c r="AC80" s="88">
        <v>91</v>
      </c>
      <c r="AD80" s="86">
        <v>100</v>
      </c>
      <c r="AE80" s="85"/>
      <c r="AF80" s="89"/>
      <c r="AG80" s="89"/>
      <c r="AH80" s="88">
        <v>21</v>
      </c>
      <c r="AI80" s="88">
        <v>24</v>
      </c>
      <c r="AJ80" s="86">
        <v>40</v>
      </c>
      <c r="AK80" s="17">
        <v>41</v>
      </c>
      <c r="AL80" s="17">
        <v>20</v>
      </c>
      <c r="AM80" s="17">
        <v>22</v>
      </c>
      <c r="AN80" s="17">
        <v>46</v>
      </c>
      <c r="AO80" s="17">
        <v>95</v>
      </c>
      <c r="AP80" s="17">
        <v>10</v>
      </c>
      <c r="AQ80" s="17">
        <v>44</v>
      </c>
      <c r="AR80" s="24">
        <v>9.1199999999999992</v>
      </c>
      <c r="AS80" s="24">
        <v>8.76</v>
      </c>
      <c r="AT80" s="24">
        <v>9.17</v>
      </c>
      <c r="AU80" s="24">
        <v>1756</v>
      </c>
      <c r="AV80" s="24">
        <v>190</v>
      </c>
      <c r="AW80" s="24">
        <v>9.24</v>
      </c>
      <c r="AX80" s="25" t="s">
        <v>77</v>
      </c>
      <c r="AY80" s="26" t="str">
        <f t="shared" si="31"/>
        <v>PASS</v>
      </c>
      <c r="AZ80" s="26" t="str">
        <f t="shared" si="32"/>
        <v>PASS</v>
      </c>
      <c r="BA80" s="27" t="str">
        <f t="shared" si="33"/>
        <v>PASS</v>
      </c>
      <c r="BB80" s="27" t="str">
        <f t="shared" si="34"/>
        <v>PASS</v>
      </c>
      <c r="BC80" s="8" t="str">
        <f t="shared" si="35"/>
        <v>PASS</v>
      </c>
      <c r="BD80" s="8" t="str">
        <f t="shared" si="36"/>
        <v>PASS</v>
      </c>
      <c r="BE80" s="28" t="str">
        <f t="shared" si="37"/>
        <v>YES</v>
      </c>
      <c r="BF80" s="29" t="str">
        <f t="shared" si="38"/>
        <v>DIST</v>
      </c>
      <c r="BG80"/>
    </row>
    <row r="81" spans="1:59" s="38" customFormat="1">
      <c r="A81" s="37"/>
      <c r="B81" s="37"/>
      <c r="C81" s="37"/>
      <c r="E81" s="37"/>
      <c r="F81" s="37"/>
      <c r="G81" s="37"/>
      <c r="H81" s="37"/>
      <c r="I81" s="37"/>
      <c r="J81" s="37"/>
      <c r="K81" s="37"/>
      <c r="L81" s="8"/>
      <c r="M81" s="37"/>
      <c r="N81" s="37"/>
      <c r="O81" s="37"/>
      <c r="P81" s="37"/>
      <c r="Q81" s="37"/>
      <c r="R81" s="37"/>
      <c r="S81" s="37"/>
      <c r="T81" s="2"/>
      <c r="V81" s="37"/>
      <c r="W81" s="39"/>
      <c r="X81" s="37"/>
      <c r="Z81" s="37"/>
      <c r="AA81" s="37"/>
      <c r="AB81" s="37"/>
      <c r="AC81" s="37"/>
      <c r="AD81" s="37"/>
      <c r="AE81" s="8"/>
      <c r="AF81" s="37"/>
      <c r="AG81" s="37"/>
      <c r="AH81" s="37"/>
      <c r="AI81" s="37"/>
      <c r="AJ81" s="37"/>
      <c r="AK81" s="37"/>
      <c r="AL81" s="37"/>
      <c r="AM81" s="37"/>
      <c r="AN81" s="37"/>
      <c r="AO81" s="37"/>
      <c r="AP81" s="37"/>
      <c r="AQ81" s="37"/>
      <c r="AR81" s="37"/>
      <c r="AS81" s="37"/>
      <c r="AT81" s="37"/>
      <c r="AU81" s="37"/>
      <c r="AV81" s="37"/>
      <c r="AW81" s="37"/>
      <c r="AX81" s="37"/>
      <c r="AY81" s="37"/>
      <c r="AZ81" s="37"/>
      <c r="BA81" s="37"/>
      <c r="BB81" s="37"/>
      <c r="BC81" s="37"/>
      <c r="BD81" s="37"/>
      <c r="BE81" s="37"/>
      <c r="BF81" s="37"/>
    </row>
    <row r="82" spans="1:59">
      <c r="D82" s="40" t="s">
        <v>636</v>
      </c>
      <c r="E82" s="41" t="s">
        <v>637</v>
      </c>
      <c r="L82" s="42"/>
      <c r="W82" s="40" t="s">
        <v>636</v>
      </c>
      <c r="X82" s="41" t="s">
        <v>637</v>
      </c>
      <c r="AE82" s="42"/>
      <c r="BC82" s="1" t="s">
        <v>638</v>
      </c>
      <c r="BD82" s="1" t="s">
        <v>639</v>
      </c>
      <c r="BE82" s="1" t="s">
        <v>43</v>
      </c>
    </row>
    <row r="83" spans="1:59">
      <c r="D83" s="40" t="s">
        <v>640</v>
      </c>
      <c r="E83" s="41" t="s">
        <v>641</v>
      </c>
      <c r="L83" s="42"/>
      <c r="Q83" s="43" t="s">
        <v>642</v>
      </c>
      <c r="R83" s="44">
        <f>AVERAGE(R4:R80)</f>
        <v>9.9268831168831149</v>
      </c>
      <c r="W83" s="40" t="s">
        <v>640</v>
      </c>
      <c r="X83" s="41" t="s">
        <v>641</v>
      </c>
      <c r="AE83" s="42"/>
      <c r="AO83" s="43" t="s">
        <v>642</v>
      </c>
      <c r="AP83" s="44">
        <f>AVERAGE(AP4:AP80)</f>
        <v>9.9502631578947369</v>
      </c>
      <c r="AV83" s="43" t="s">
        <v>642</v>
      </c>
      <c r="AW83" s="44">
        <f>AVERAGE(AW4:AW80)</f>
        <v>8.9652631578947357</v>
      </c>
      <c r="AY83" s="104" t="s">
        <v>643</v>
      </c>
      <c r="AZ83" s="104"/>
      <c r="BA83" s="104"/>
      <c r="BB83" s="104"/>
      <c r="BC83" s="45">
        <f>COUNTIF(BC4:BC80,"PASS")</f>
        <v>76</v>
      </c>
      <c r="BD83" s="45">
        <f>COUNTIF(BD4:BD80,"PASS")</f>
        <v>77</v>
      </c>
      <c r="BE83" s="45">
        <f>COUNTIF(BE4:BE80,"YES")</f>
        <v>76</v>
      </c>
      <c r="BF83"/>
      <c r="BG83"/>
    </row>
    <row r="84" spans="1:59">
      <c r="L84" s="42"/>
      <c r="AE84" s="42"/>
    </row>
    <row r="85" spans="1:59">
      <c r="L85" s="42"/>
      <c r="AE85" s="42"/>
    </row>
    <row r="86" spans="1:59">
      <c r="E86" s="46" t="s">
        <v>644</v>
      </c>
      <c r="F86" s="47"/>
      <c r="G86" s="7">
        <v>414453</v>
      </c>
      <c r="H86" s="7">
        <v>414454</v>
      </c>
      <c r="I86" s="7">
        <v>414455</v>
      </c>
      <c r="J86" s="7" t="s">
        <v>9</v>
      </c>
      <c r="K86" s="7" t="s">
        <v>10</v>
      </c>
      <c r="L86" s="8"/>
      <c r="M86" s="7" t="s">
        <v>11</v>
      </c>
      <c r="N86" s="7" t="s">
        <v>12</v>
      </c>
      <c r="O86" s="7" t="s">
        <v>13</v>
      </c>
      <c r="P86" s="7" t="s">
        <v>14</v>
      </c>
      <c r="Q86" s="7" t="s">
        <v>15</v>
      </c>
      <c r="S86" s="48"/>
      <c r="X86" s="46" t="s">
        <v>644</v>
      </c>
      <c r="Y86" s="47"/>
      <c r="Z86" s="7">
        <v>414462</v>
      </c>
      <c r="AA86" s="7">
        <v>414463</v>
      </c>
      <c r="AB86" s="7" t="s">
        <v>18</v>
      </c>
      <c r="AC86" s="7" t="s">
        <v>19</v>
      </c>
      <c r="AD86" s="7" t="s">
        <v>20</v>
      </c>
      <c r="AE86" s="8"/>
      <c r="AF86" s="7" t="s">
        <v>21</v>
      </c>
      <c r="AG86" s="7" t="s">
        <v>22</v>
      </c>
      <c r="AH86" s="7" t="s">
        <v>23</v>
      </c>
      <c r="AI86" s="7" t="s">
        <v>24</v>
      </c>
      <c r="AJ86" s="7" t="s">
        <v>25</v>
      </c>
      <c r="AK86" s="7" t="s">
        <v>26</v>
      </c>
      <c r="AL86" s="7" t="s">
        <v>27</v>
      </c>
      <c r="AM86" s="7" t="s">
        <v>28</v>
      </c>
      <c r="AN86" s="7" t="s">
        <v>29</v>
      </c>
      <c r="AO86" s="7" t="s">
        <v>30</v>
      </c>
      <c r="AQ86" s="48"/>
      <c r="AR86" s="48"/>
      <c r="AS86" s="48"/>
      <c r="AT86" s="48"/>
      <c r="AU86" s="48"/>
      <c r="AV86" s="48"/>
      <c r="AW86" s="48"/>
      <c r="AX86" s="49"/>
      <c r="AY86" s="50"/>
      <c r="AZ86" s="50"/>
      <c r="BA86" s="50"/>
      <c r="BB86" s="50"/>
      <c r="BF86" s="48"/>
    </row>
    <row r="87" spans="1:59" ht="16.8">
      <c r="E87" s="51"/>
      <c r="F87" s="47"/>
      <c r="G87" s="7" t="s">
        <v>45</v>
      </c>
      <c r="H87" s="7" t="s">
        <v>46</v>
      </c>
      <c r="I87" s="7" t="s">
        <v>47</v>
      </c>
      <c r="J87" s="7" t="s">
        <v>48</v>
      </c>
      <c r="K87" s="7" t="s">
        <v>49</v>
      </c>
      <c r="L87" s="8"/>
      <c r="M87" s="7" t="s">
        <v>50</v>
      </c>
      <c r="N87" s="7" t="s">
        <v>51</v>
      </c>
      <c r="O87" s="7" t="s">
        <v>52</v>
      </c>
      <c r="P87" s="7" t="s">
        <v>53</v>
      </c>
      <c r="Q87" s="7" t="s">
        <v>54</v>
      </c>
      <c r="S87" s="48"/>
      <c r="X87" s="51"/>
      <c r="Y87" s="47"/>
      <c r="Z87" s="7" t="s">
        <v>55</v>
      </c>
      <c r="AA87" s="7" t="s">
        <v>56</v>
      </c>
      <c r="AB87" s="7" t="s">
        <v>57</v>
      </c>
      <c r="AC87" s="7" t="s">
        <v>58</v>
      </c>
      <c r="AD87" s="7" t="s">
        <v>59</v>
      </c>
      <c r="AE87" s="8"/>
      <c r="AF87" s="7" t="s">
        <v>60</v>
      </c>
      <c r="AG87" s="7" t="s">
        <v>61</v>
      </c>
      <c r="AH87" s="7" t="s">
        <v>62</v>
      </c>
      <c r="AI87" s="7" t="s">
        <v>63</v>
      </c>
      <c r="AJ87" s="7" t="s">
        <v>64</v>
      </c>
      <c r="AK87" s="7" t="s">
        <v>65</v>
      </c>
      <c r="AL87" s="7" t="s">
        <v>66</v>
      </c>
      <c r="AM87" s="7" t="s">
        <v>67</v>
      </c>
      <c r="AN87" s="7" t="s">
        <v>68</v>
      </c>
      <c r="AO87" s="7" t="s">
        <v>69</v>
      </c>
      <c r="AQ87" s="48"/>
      <c r="AR87" s="48"/>
      <c r="AS87" s="48"/>
      <c r="AT87" s="48"/>
      <c r="AU87" s="48"/>
      <c r="AV87" s="48"/>
      <c r="AW87" s="48"/>
      <c r="AX87" s="49"/>
      <c r="AY87" s="52"/>
      <c r="AZ87" s="53" t="s">
        <v>645</v>
      </c>
      <c r="BA87" s="53" t="s">
        <v>646</v>
      </c>
      <c r="BB87" s="50"/>
      <c r="BC87" s="48"/>
      <c r="BE87"/>
      <c r="BF87"/>
      <c r="BG87"/>
    </row>
    <row r="88" spans="1:59" ht="16.8">
      <c r="E88" s="51" t="s">
        <v>647</v>
      </c>
      <c r="F88" s="54" t="s">
        <v>648</v>
      </c>
      <c r="G88" s="55">
        <f>COUNTIF(G4:G80,"&gt;90")</f>
        <v>64</v>
      </c>
      <c r="H88" s="55">
        <f>COUNTIF(H4:H80,"&gt;90")</f>
        <v>55</v>
      </c>
      <c r="I88" s="55">
        <f>COUNTIF(I4:I80,"&gt;90")</f>
        <v>33</v>
      </c>
      <c r="J88" s="55">
        <f>COUNTIF(J4:J80,"&gt;90")</f>
        <v>71</v>
      </c>
      <c r="K88" s="55">
        <f>COUNTIF(K4:K80,"&gt;90")</f>
        <v>76</v>
      </c>
      <c r="L88" s="56"/>
      <c r="M88" s="29"/>
      <c r="N88" s="29"/>
      <c r="O88" s="29"/>
      <c r="P88" s="29"/>
      <c r="Q88" s="29"/>
      <c r="S88" s="48"/>
      <c r="X88" s="51" t="s">
        <v>647</v>
      </c>
      <c r="Y88" s="54" t="s">
        <v>648</v>
      </c>
      <c r="Z88" s="55">
        <f>COUNTIF(Z4:Z80,"&gt;90")</f>
        <v>51</v>
      </c>
      <c r="AA88" s="55">
        <f>COUNTIF(AA4:AA80,"&gt;90")</f>
        <v>66</v>
      </c>
      <c r="AB88" s="55">
        <f>COUNTIF(AB4:AB80,"&gt;90")</f>
        <v>47</v>
      </c>
      <c r="AC88" s="55">
        <f>COUNTIF(AC4:AC80,"&gt;90")</f>
        <v>21</v>
      </c>
      <c r="AD88" s="55">
        <f>COUNTIF(AD4:AD80,"&gt;90")</f>
        <v>75</v>
      </c>
      <c r="AE88" s="56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Q88" s="48"/>
      <c r="AR88" s="48"/>
      <c r="AS88" s="48"/>
      <c r="AT88" s="48"/>
      <c r="AU88" s="48"/>
      <c r="AV88" s="48"/>
      <c r="AW88" s="48"/>
      <c r="AX88" s="49"/>
      <c r="AY88" s="53" t="s">
        <v>649</v>
      </c>
      <c r="AZ88" s="52">
        <f>BE83</f>
        <v>76</v>
      </c>
      <c r="BA88" s="57">
        <f t="shared" ref="BA88:BA94" si="39">(AZ88/$Z$96)*100</f>
        <v>98.701298701298697</v>
      </c>
      <c r="BB88" s="50"/>
      <c r="BC88" s="48"/>
      <c r="BD88"/>
      <c r="BE88"/>
      <c r="BF88"/>
      <c r="BG88"/>
    </row>
    <row r="89" spans="1:59" ht="16.8">
      <c r="E89" s="51" t="s">
        <v>650</v>
      </c>
      <c r="F89" s="54" t="s">
        <v>651</v>
      </c>
      <c r="G89" s="55">
        <f>COUNTIFS(G4:G80,"&gt;=80",G4:G80,"&lt;90")</f>
        <v>7</v>
      </c>
      <c r="H89" s="55">
        <f>COUNTIFS(H4:H80,"&gt;=80",H4:H80,"&lt;90")</f>
        <v>12</v>
      </c>
      <c r="I89" s="55">
        <f>COUNTIFS(I4:I80,"&gt;=80",I4:I80,"&lt;90")</f>
        <v>28</v>
      </c>
      <c r="J89" s="55">
        <f>COUNTIFS(J4:J80,"&gt;=80",J4:J80,"&lt;90")</f>
        <v>2</v>
      </c>
      <c r="K89" s="55">
        <f>COUNTIFS(K4:K80,"&gt;=80",K4:K80,"&lt;90")</f>
        <v>1</v>
      </c>
      <c r="L89" s="56"/>
      <c r="M89" s="29"/>
      <c r="N89" s="29"/>
      <c r="O89" s="29"/>
      <c r="P89" s="29"/>
      <c r="Q89" s="29"/>
      <c r="S89" s="48"/>
      <c r="X89" s="51" t="s">
        <v>650</v>
      </c>
      <c r="Y89" s="54" t="s">
        <v>651</v>
      </c>
      <c r="Z89" s="55">
        <f>COUNTIFS(Z4:Z80,"&gt;=80",Z4:Z80,"&lt;90")</f>
        <v>13</v>
      </c>
      <c r="AA89" s="55">
        <f>COUNTIFS(AA4:AA80,"&gt;=80",AA4:AA80,"&lt;90")</f>
        <v>9</v>
      </c>
      <c r="AB89" s="55">
        <f>COUNTIFS(AB4:AB80,"&gt;=80",AB4:AB80,"&lt;90")</f>
        <v>1</v>
      </c>
      <c r="AC89" s="55">
        <f>COUNTIFS(AC4:AC80,"&gt;=80",AC4:AC80,"&lt;90")</f>
        <v>7</v>
      </c>
      <c r="AD89" s="55">
        <f>COUNTIFS(AD4:AD80,"&gt;=80",AD4:AD80,"&lt;90")</f>
        <v>1</v>
      </c>
      <c r="AE89" s="56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Q89" s="48"/>
      <c r="AR89" s="48"/>
      <c r="AS89" s="48"/>
      <c r="AT89" s="48"/>
      <c r="AU89" s="48"/>
      <c r="AV89" s="48"/>
      <c r="AW89" s="48"/>
      <c r="AX89" s="49"/>
      <c r="AY89" s="53" t="s">
        <v>652</v>
      </c>
      <c r="AZ89" s="52">
        <f>COUNTIF(BF4:BF80,"DIST")</f>
        <v>72</v>
      </c>
      <c r="BA89" s="57">
        <f t="shared" si="39"/>
        <v>93.506493506493499</v>
      </c>
      <c r="BB89" s="50"/>
      <c r="BC89" s="48"/>
      <c r="BD89"/>
      <c r="BE89"/>
      <c r="BF89"/>
      <c r="BG89"/>
    </row>
    <row r="90" spans="1:59" ht="16.8">
      <c r="E90" s="51" t="s">
        <v>653</v>
      </c>
      <c r="F90" s="54" t="s">
        <v>654</v>
      </c>
      <c r="G90" s="55">
        <f>COUNTIFS(G4:G80,"&gt;=70",G4:G80,"&lt;80")</f>
        <v>3</v>
      </c>
      <c r="H90" s="55">
        <f>COUNTIFS(H4:H80,"&gt;=70",H4:H80,"&lt;80")</f>
        <v>2</v>
      </c>
      <c r="I90" s="55">
        <f>COUNTIFS(I4:I80,"&gt;=70",I4:I80,"&lt;80")</f>
        <v>5</v>
      </c>
      <c r="J90" s="55">
        <f>COUNTIFS(J4:J80,"&gt;=70",J4:J80,"&lt;80")</f>
        <v>2</v>
      </c>
      <c r="K90" s="55">
        <f>COUNTIFS(K4:K80,"&gt;=70",K4:K80,"&lt;80")</f>
        <v>0</v>
      </c>
      <c r="L90" s="56"/>
      <c r="M90" s="29"/>
      <c r="N90" s="29"/>
      <c r="O90" s="29"/>
      <c r="P90" s="29"/>
      <c r="Q90" s="29"/>
      <c r="S90" s="48"/>
      <c r="X90" s="51" t="s">
        <v>653</v>
      </c>
      <c r="Y90" s="54" t="s">
        <v>654</v>
      </c>
      <c r="Z90" s="55">
        <f>COUNTIFS(Z4:Z80,"&gt;=70",Z4:Z80,"&lt;80")</f>
        <v>7</v>
      </c>
      <c r="AA90" s="55">
        <f>COUNTIFS(AA4:AA80,"&gt;=70",AA4:AA80,"&lt;80")</f>
        <v>2</v>
      </c>
      <c r="AB90" s="55">
        <f>COUNTIFS(AB4:AB80,"&gt;=70",AB4:AB80,"&lt;80")</f>
        <v>0</v>
      </c>
      <c r="AC90" s="55">
        <f>COUNTIFS(AC4:AC80,"&gt;=70",AC4:AC80,"&lt;80")</f>
        <v>1</v>
      </c>
      <c r="AD90" s="55">
        <f>COUNTIFS(AD4:AD80,"&gt;=70",AD4:AD80,"&lt;80")</f>
        <v>1</v>
      </c>
      <c r="AE90" s="56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Q90" s="48"/>
      <c r="AR90" s="48"/>
      <c r="AS90" s="48"/>
      <c r="AT90" s="48"/>
      <c r="AU90" s="48"/>
      <c r="AV90" s="48"/>
      <c r="AW90" s="48"/>
      <c r="AX90" s="49"/>
      <c r="AY90" s="53" t="s">
        <v>655</v>
      </c>
      <c r="AZ90" s="52">
        <f>COUNTIF(BF4:BF80,"FIRST")</f>
        <v>4</v>
      </c>
      <c r="BA90" s="57">
        <f t="shared" si="39"/>
        <v>5.1948051948051948</v>
      </c>
      <c r="BB90" s="50"/>
      <c r="BC90" s="48"/>
      <c r="BD90"/>
      <c r="BE90"/>
      <c r="BF90"/>
      <c r="BG90"/>
    </row>
    <row r="91" spans="1:59" ht="33.6">
      <c r="E91" s="51" t="s">
        <v>656</v>
      </c>
      <c r="F91" s="54" t="s">
        <v>657</v>
      </c>
      <c r="G91" s="55">
        <f>COUNTIFS(G4:G80,"&gt;=60",G4:G80,"&lt;70")</f>
        <v>0</v>
      </c>
      <c r="H91" s="55">
        <f>COUNTIFS(H4:H80,"&gt;=60",H4:H80,"&lt;70")</f>
        <v>1</v>
      </c>
      <c r="I91" s="55">
        <f>COUNTIFS(I4:I80,"&gt;=60",I4:I80,"&lt;70")</f>
        <v>4</v>
      </c>
      <c r="J91" s="55">
        <f>COUNTIFS(J4:J80,"&gt;=60",J4:J80,"&lt;70")</f>
        <v>0</v>
      </c>
      <c r="K91" s="55">
        <f>COUNTIFS(K4:K80,"&gt;=60",K4:K80,"&lt;70")</f>
        <v>0</v>
      </c>
      <c r="L91" s="56"/>
      <c r="M91" s="29"/>
      <c r="N91" s="29"/>
      <c r="O91" s="29"/>
      <c r="P91" s="29"/>
      <c r="Q91" s="29"/>
      <c r="S91" s="48"/>
      <c r="X91" s="51" t="s">
        <v>656</v>
      </c>
      <c r="Y91" s="54" t="s">
        <v>657</v>
      </c>
      <c r="Z91" s="55">
        <f>COUNTIFS(Z4:Z80,"&gt;=60",Z4:Z80,"&lt;70")</f>
        <v>1</v>
      </c>
      <c r="AA91" s="55">
        <f>COUNTIFS(AA4:AA80,"&gt;=60",AA4:AA80,"&lt;70")</f>
        <v>0</v>
      </c>
      <c r="AB91" s="55">
        <f>COUNTIFS(AB4:AB80,"&gt;=60",AB4:AB80,"&lt;70")</f>
        <v>0</v>
      </c>
      <c r="AC91" s="55">
        <f>COUNTIFS(AC4:AC80,"&gt;=60",AC4:AC80,"&lt;70")</f>
        <v>0</v>
      </c>
      <c r="AD91" s="55">
        <f>COUNTIFS(AD4:AD80,"&gt;=60",AD4:AD80,"&lt;70")</f>
        <v>0</v>
      </c>
      <c r="AE91" s="56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Q91" s="48"/>
      <c r="AR91" s="48"/>
      <c r="AS91" s="48"/>
      <c r="AT91" s="48"/>
      <c r="AU91" s="48"/>
      <c r="AV91" s="48"/>
      <c r="AW91" s="48"/>
      <c r="AX91" s="49"/>
      <c r="AY91" s="58" t="s">
        <v>658</v>
      </c>
      <c r="AZ91" s="52">
        <f>COUNTIF(BF4:BF80,"HSC")</f>
        <v>0</v>
      </c>
      <c r="BA91" s="57">
        <f t="shared" si="39"/>
        <v>0</v>
      </c>
      <c r="BB91" s="50"/>
      <c r="BC91" s="48"/>
      <c r="BD91"/>
      <c r="BE91"/>
      <c r="BF91"/>
      <c r="BG91"/>
    </row>
    <row r="92" spans="1:59" ht="16.8">
      <c r="E92" s="51" t="s">
        <v>659</v>
      </c>
      <c r="F92" s="54" t="s">
        <v>660</v>
      </c>
      <c r="G92" s="55">
        <f>COUNTIFS(G4:G80,"&gt;=50",G4:G80,"&lt;60")</f>
        <v>0</v>
      </c>
      <c r="H92" s="55">
        <f>COUNTIFS(H4:H80,"&gt;=50",H4:H80,"&lt;60")</f>
        <v>0</v>
      </c>
      <c r="I92" s="55">
        <f>COUNTIFS(I4:I80,"&gt;=50",I4:I80,"&lt;60")</f>
        <v>0</v>
      </c>
      <c r="J92" s="55">
        <f>COUNTIFS(J4:J80,"&gt;=50",J4:J80,"&lt;60")</f>
        <v>0</v>
      </c>
      <c r="K92" s="55">
        <f>COUNTIFS(K4:K80,"&gt;=50",K4:K80,"&lt;60")</f>
        <v>0</v>
      </c>
      <c r="L92" s="56"/>
      <c r="M92" s="29"/>
      <c r="N92" s="29"/>
      <c r="O92" s="29"/>
      <c r="P92" s="29"/>
      <c r="Q92" s="29"/>
      <c r="S92" s="48"/>
      <c r="X92" s="51" t="s">
        <v>659</v>
      </c>
      <c r="Y92" s="54" t="s">
        <v>660</v>
      </c>
      <c r="Z92" s="55">
        <f>COUNTIFS(Z4:Z80,"&gt;=50",Z4:Z80,"&lt;60")</f>
        <v>0</v>
      </c>
      <c r="AA92" s="55">
        <f>COUNTIFS(AA4:AA80,"&gt;=50",AA4:AA80,"&lt;60")</f>
        <v>0</v>
      </c>
      <c r="AB92" s="55">
        <f>COUNTIFS(AB4:AB80,"&gt;=50",AB4:AB80,"&lt;60")</f>
        <v>0</v>
      </c>
      <c r="AC92" s="55">
        <f>COUNTIFS(AC4:AC80,"&gt;=50",AC4:AC80,"&lt;60")</f>
        <v>0</v>
      </c>
      <c r="AD92" s="55">
        <f>COUNTIFS(AD4:AD80,"&gt;=50",AD4:AD80,"&lt;60")</f>
        <v>0</v>
      </c>
      <c r="AE92" s="56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Q92" s="48"/>
      <c r="AR92" s="48"/>
      <c r="AS92" s="48"/>
      <c r="AT92" s="48"/>
      <c r="AU92" s="48"/>
      <c r="AV92" s="48"/>
      <c r="AW92" s="48"/>
      <c r="AX92" s="49"/>
      <c r="AY92" s="53" t="s">
        <v>661</v>
      </c>
      <c r="AZ92" s="52">
        <f>COUNTIF(BF4:BF80,"SC")</f>
        <v>0</v>
      </c>
      <c r="BA92" s="57">
        <f t="shared" si="39"/>
        <v>0</v>
      </c>
      <c r="BB92" s="50"/>
      <c r="BC92" s="48"/>
      <c r="BE92"/>
      <c r="BF92"/>
      <c r="BG92"/>
    </row>
    <row r="93" spans="1:59" ht="16.8">
      <c r="E93" s="51" t="s">
        <v>662</v>
      </c>
      <c r="F93" s="54" t="s">
        <v>663</v>
      </c>
      <c r="G93" s="55">
        <f>COUNTIFS(G4:G80,"&gt;=40",G4:G80,"&lt;50")</f>
        <v>0</v>
      </c>
      <c r="H93" s="55">
        <f>COUNTIFS(H4:H80,"&gt;=40",H4:H80,"&lt;50")</f>
        <v>0</v>
      </c>
      <c r="I93" s="55">
        <f>COUNTIFS(I4:I80,"&gt;=40",I4:I80,"&lt;50")</f>
        <v>0</v>
      </c>
      <c r="J93" s="55">
        <f>COUNTIFS(J4:J80,"&gt;=40",J4:J80,"&lt;50")</f>
        <v>0</v>
      </c>
      <c r="K93" s="55">
        <f>COUNTIFS(K4:K80,"&gt;=40",K4:K80,"&lt;50")</f>
        <v>0</v>
      </c>
      <c r="L93" s="56"/>
      <c r="M93" s="29"/>
      <c r="N93" s="29"/>
      <c r="O93" s="29"/>
      <c r="P93" s="29"/>
      <c r="Q93" s="29"/>
      <c r="S93" s="48"/>
      <c r="X93" s="51" t="s">
        <v>662</v>
      </c>
      <c r="Y93" s="54" t="s">
        <v>663</v>
      </c>
      <c r="Z93" s="55">
        <f>COUNTIFS(Z4:Z80,"&gt;=40",Z4:Z80,"&lt;50")</f>
        <v>0</v>
      </c>
      <c r="AA93" s="55">
        <f>COUNTIFS(AA4:AA80,"&gt;=40",AA4:AA80,"&lt;50")</f>
        <v>0</v>
      </c>
      <c r="AB93" s="55">
        <f>COUNTIFS(AB4:AB80,"&gt;=40",AB4:AB80,"&lt;50")</f>
        <v>0</v>
      </c>
      <c r="AC93" s="55">
        <f>COUNTIFS(AC4:AC80,"&gt;=40",AC4:AC80,"&lt;50")</f>
        <v>0</v>
      </c>
      <c r="AD93" s="55">
        <f>COUNTIFS(AD4:AD80,"&gt;=40",AD4:AD80,"&lt;50")</f>
        <v>0</v>
      </c>
      <c r="AE93" s="56"/>
      <c r="AF93" s="29"/>
      <c r="AG93" s="29"/>
      <c r="AH93" s="29"/>
      <c r="AI93" s="29"/>
      <c r="AJ93" s="29"/>
      <c r="AK93" s="29"/>
      <c r="AL93" s="29"/>
      <c r="AM93" s="29"/>
      <c r="AN93" s="29"/>
      <c r="AO93" s="29"/>
      <c r="AQ93" s="48"/>
      <c r="AR93" s="48"/>
      <c r="AS93" s="48"/>
      <c r="AT93" s="48"/>
      <c r="AU93" s="48"/>
      <c r="AV93" s="48"/>
      <c r="AW93" s="48"/>
      <c r="AX93" s="49"/>
      <c r="AY93" s="53" t="s">
        <v>664</v>
      </c>
      <c r="AZ93" s="52">
        <f>COUNTIF(BF4:BF80,"ATKT")</f>
        <v>0</v>
      </c>
      <c r="BA93" s="57">
        <f t="shared" si="39"/>
        <v>0</v>
      </c>
      <c r="BB93" s="50"/>
      <c r="BC93" s="48"/>
      <c r="BE93"/>
      <c r="BF93"/>
      <c r="BG93"/>
    </row>
    <row r="94" spans="1:59" ht="16.8">
      <c r="E94" s="51" t="s">
        <v>665</v>
      </c>
      <c r="F94" s="54" t="s">
        <v>666</v>
      </c>
      <c r="G94" s="55">
        <f>COUNTIF(G4:G80,"FF")</f>
        <v>0</v>
      </c>
      <c r="H94" s="55">
        <f>COUNTIF(H4:H80,"FF")</f>
        <v>0</v>
      </c>
      <c r="I94" s="55">
        <f>COUNTIF(I4:I80,"FF")</f>
        <v>0</v>
      </c>
      <c r="J94" s="55">
        <f>COUNTIF(J4:J80,"FF")</f>
        <v>0</v>
      </c>
      <c r="K94" s="55">
        <f>COUNTIF(K4:K80,"FF")</f>
        <v>0</v>
      </c>
      <c r="L94" s="56"/>
      <c r="M94" s="55">
        <f>COUNTIF(M4:M80,"FF")</f>
        <v>0</v>
      </c>
      <c r="N94" s="55">
        <f>COUNTIF(N4:N80,"FF")</f>
        <v>0</v>
      </c>
      <c r="O94" s="55">
        <f>COUNTIF(O4:O80,"FF")</f>
        <v>0</v>
      </c>
      <c r="P94" s="55">
        <f>COUNTIF(P4:P80,"FF")</f>
        <v>0</v>
      </c>
      <c r="Q94" s="55">
        <f>COUNTIF(Q4:Q80,"FF")</f>
        <v>0</v>
      </c>
      <c r="S94" s="48"/>
      <c r="X94" s="51" t="s">
        <v>665</v>
      </c>
      <c r="Y94" s="54" t="s">
        <v>666</v>
      </c>
      <c r="Z94" s="55">
        <f>COUNTIF(Z4:Z80,"FF")</f>
        <v>1</v>
      </c>
      <c r="AA94" s="55">
        <f>COUNTIF(AA4:AA80,"FF")</f>
        <v>0</v>
      </c>
      <c r="AB94" s="55">
        <f>COUNTIF(AB4:AB80,"FF")</f>
        <v>0</v>
      </c>
      <c r="AC94" s="55">
        <f>COUNTIF(AC4:AC80,"FF")</f>
        <v>0</v>
      </c>
      <c r="AD94" s="55">
        <f>COUNTIF(AD4:AD80,"FF")</f>
        <v>0</v>
      </c>
      <c r="AE94" s="56"/>
      <c r="AF94" s="55">
        <f t="shared" ref="AF94:AO94" si="40">COUNTIF(AF4:AF80,"FF")</f>
        <v>0</v>
      </c>
      <c r="AG94" s="55">
        <f t="shared" si="40"/>
        <v>0</v>
      </c>
      <c r="AH94" s="55">
        <f t="shared" si="40"/>
        <v>0</v>
      </c>
      <c r="AI94" s="55">
        <f t="shared" si="40"/>
        <v>0</v>
      </c>
      <c r="AJ94" s="55">
        <f t="shared" si="40"/>
        <v>0</v>
      </c>
      <c r="AK94" s="55">
        <f t="shared" si="40"/>
        <v>0</v>
      </c>
      <c r="AL94" s="55">
        <f t="shared" si="40"/>
        <v>0</v>
      </c>
      <c r="AM94" s="55">
        <f t="shared" si="40"/>
        <v>0</v>
      </c>
      <c r="AN94" s="55">
        <f t="shared" si="40"/>
        <v>0</v>
      </c>
      <c r="AO94" s="55">
        <f t="shared" si="40"/>
        <v>0</v>
      </c>
      <c r="AQ94" s="48"/>
      <c r="AR94" s="48"/>
      <c r="AS94" s="48"/>
      <c r="AT94" s="48"/>
      <c r="AU94" s="48"/>
      <c r="AV94" s="48"/>
      <c r="AW94" s="48"/>
      <c r="AX94" s="49"/>
      <c r="AY94" s="53" t="s">
        <v>667</v>
      </c>
      <c r="AZ94" s="52">
        <f>COUNTIF(BF4:BF80,"FAIL")</f>
        <v>1</v>
      </c>
      <c r="BA94" s="57">
        <f t="shared" si="39"/>
        <v>1.2987012987012987</v>
      </c>
      <c r="BB94" s="50"/>
      <c r="BC94" s="48"/>
      <c r="BE94"/>
      <c r="BF94"/>
      <c r="BG94"/>
    </row>
    <row r="95" spans="1:59" ht="16.8">
      <c r="E95" s="46"/>
      <c r="F95" s="59" t="s">
        <v>668</v>
      </c>
      <c r="G95" s="60">
        <f>COUNTIF(G4:G80,"AB")</f>
        <v>0</v>
      </c>
      <c r="H95" s="60">
        <f>COUNTIF(H4:H80,"AB")</f>
        <v>0</v>
      </c>
      <c r="I95" s="60">
        <f>COUNTIF(I4:I80,"AB")</f>
        <v>0</v>
      </c>
      <c r="J95" s="60">
        <f>COUNTIF(J4:J80,"AB")</f>
        <v>0</v>
      </c>
      <c r="K95" s="60">
        <f>COUNTIF(K4:K80,"AB")</f>
        <v>0</v>
      </c>
      <c r="L95" s="56"/>
      <c r="M95" s="60">
        <f>COUNTIF(M4:M80,"AB")</f>
        <v>0</v>
      </c>
      <c r="N95" s="60">
        <f>COUNTIF(N4:N80,"AB")</f>
        <v>0</v>
      </c>
      <c r="O95" s="60">
        <f>COUNTIF(O4:O80,"AB")</f>
        <v>0</v>
      </c>
      <c r="P95" s="60">
        <f>COUNTIF(P4:P80,"AB")</f>
        <v>0</v>
      </c>
      <c r="Q95" s="60">
        <f>COUNTIF(Q4:Q80,"AB")</f>
        <v>0</v>
      </c>
      <c r="S95" s="48"/>
      <c r="X95" s="46"/>
      <c r="Y95" s="59" t="s">
        <v>668</v>
      </c>
      <c r="Z95" s="60">
        <f>COUNTIF(Z4:Z80,"AB")</f>
        <v>0</v>
      </c>
      <c r="AA95" s="60">
        <f>COUNTIF(AA4:AA80,"AB")</f>
        <v>0</v>
      </c>
      <c r="AB95" s="60">
        <f>COUNTIF(AB4:AB80,"AB")</f>
        <v>0</v>
      </c>
      <c r="AC95" s="60">
        <f>COUNTIF(AC4:AC80,"AB")</f>
        <v>0</v>
      </c>
      <c r="AD95" s="60">
        <f>COUNTIF(AD4:AD80,"AB")</f>
        <v>0</v>
      </c>
      <c r="AE95" s="56"/>
      <c r="AF95" s="60">
        <f t="shared" ref="AF95:AO95" si="41">COUNTIF(AF4:AF80,"AB")</f>
        <v>0</v>
      </c>
      <c r="AG95" s="60">
        <f t="shared" si="41"/>
        <v>0</v>
      </c>
      <c r="AH95" s="60">
        <f t="shared" si="41"/>
        <v>0</v>
      </c>
      <c r="AI95" s="60">
        <f t="shared" si="41"/>
        <v>0</v>
      </c>
      <c r="AJ95" s="60">
        <f t="shared" si="41"/>
        <v>0</v>
      </c>
      <c r="AK95" s="60">
        <f t="shared" si="41"/>
        <v>0</v>
      </c>
      <c r="AL95" s="60">
        <f t="shared" si="41"/>
        <v>0</v>
      </c>
      <c r="AM95" s="60">
        <f t="shared" si="41"/>
        <v>0</v>
      </c>
      <c r="AN95" s="60">
        <f t="shared" si="41"/>
        <v>0</v>
      </c>
      <c r="AO95" s="60">
        <f t="shared" si="41"/>
        <v>0</v>
      </c>
      <c r="AQ95" s="48"/>
      <c r="AR95" s="48"/>
      <c r="AS95" s="48"/>
      <c r="AT95" s="48"/>
      <c r="AU95" s="48"/>
      <c r="AV95" s="48"/>
      <c r="AW95" s="48"/>
      <c r="AX95" s="49"/>
      <c r="AY95" s="53" t="s">
        <v>669</v>
      </c>
      <c r="AZ95" s="53">
        <f>Z96</f>
        <v>77</v>
      </c>
      <c r="BA95" s="53"/>
      <c r="BB95" s="49"/>
      <c r="BD95"/>
      <c r="BE95"/>
      <c r="BF95"/>
      <c r="BG95"/>
    </row>
    <row r="96" spans="1:59">
      <c r="E96" s="46"/>
      <c r="F96" s="61" t="s">
        <v>669</v>
      </c>
      <c r="G96" s="62">
        <f>COUNTA(G4:G80)</f>
        <v>77</v>
      </c>
      <c r="H96" s="62">
        <f>COUNTA(H4:H80)</f>
        <v>77</v>
      </c>
      <c r="I96" s="62">
        <f>COUNTA(I4:I80)</f>
        <v>77</v>
      </c>
      <c r="J96" s="62">
        <f>COUNTA(J4:J80)</f>
        <v>77</v>
      </c>
      <c r="K96" s="62">
        <f>COUNTA(K4:K80)</f>
        <v>77</v>
      </c>
      <c r="L96" s="56"/>
      <c r="M96" s="62">
        <f>COUNTA(M4:M80)</f>
        <v>77</v>
      </c>
      <c r="N96" s="62">
        <f>COUNTA(N4:N80)</f>
        <v>77</v>
      </c>
      <c r="O96" s="62">
        <f>COUNTA(O4:O80)</f>
        <v>77</v>
      </c>
      <c r="P96" s="62">
        <f>COUNTA(P4:P80)</f>
        <v>77</v>
      </c>
      <c r="Q96" s="62">
        <f>COUNTA(Q4:Q80)</f>
        <v>77</v>
      </c>
      <c r="S96" s="37"/>
      <c r="X96" s="46"/>
      <c r="Y96" s="61" t="s">
        <v>669</v>
      </c>
      <c r="Z96" s="62">
        <f>COUNTA(Z4:Z80)</f>
        <v>77</v>
      </c>
      <c r="AA96" s="62">
        <f>COUNTA(AA4:AA80)</f>
        <v>77</v>
      </c>
      <c r="AB96" s="62">
        <f>COUNTA(AB4:AB80)</f>
        <v>48</v>
      </c>
      <c r="AC96" s="62">
        <f>COUNTA(AC4:AC80)</f>
        <v>29</v>
      </c>
      <c r="AD96" s="62">
        <f>COUNTA(AD4:AD80)</f>
        <v>77</v>
      </c>
      <c r="AE96" s="56"/>
      <c r="AF96" s="62">
        <f t="shared" ref="AF96:AO96" si="42">COUNTA(AF4:AF80)</f>
        <v>48</v>
      </c>
      <c r="AG96" s="62">
        <f t="shared" si="42"/>
        <v>48</v>
      </c>
      <c r="AH96" s="62">
        <f t="shared" si="42"/>
        <v>29</v>
      </c>
      <c r="AI96" s="62">
        <f t="shared" si="42"/>
        <v>29</v>
      </c>
      <c r="AJ96" s="62">
        <f t="shared" si="42"/>
        <v>77</v>
      </c>
      <c r="AK96" s="62">
        <f t="shared" si="42"/>
        <v>77</v>
      </c>
      <c r="AL96" s="62">
        <f t="shared" si="42"/>
        <v>77</v>
      </c>
      <c r="AM96" s="62">
        <f t="shared" si="42"/>
        <v>77</v>
      </c>
      <c r="AN96" s="62">
        <f t="shared" si="42"/>
        <v>77</v>
      </c>
      <c r="AO96" s="62">
        <f t="shared" si="42"/>
        <v>77</v>
      </c>
      <c r="AQ96" s="37"/>
      <c r="AR96" s="37"/>
      <c r="AS96" s="37"/>
      <c r="AT96" s="37"/>
      <c r="AU96" s="37"/>
      <c r="AV96" s="37"/>
      <c r="AW96" s="37"/>
      <c r="AX96" s="50"/>
      <c r="AY96" s="50"/>
      <c r="AZ96" s="50"/>
      <c r="BA96" s="50"/>
      <c r="BB96" s="50"/>
    </row>
    <row r="97" spans="3:53">
      <c r="E97" s="46"/>
      <c r="F97" s="54" t="s">
        <v>670</v>
      </c>
      <c r="G97" s="55">
        <f>G96-G95</f>
        <v>77</v>
      </c>
      <c r="H97" s="55">
        <f>H96-H95</f>
        <v>77</v>
      </c>
      <c r="I97" s="55">
        <f>I96-I95</f>
        <v>77</v>
      </c>
      <c r="J97" s="55">
        <f>J96-J95</f>
        <v>77</v>
      </c>
      <c r="K97" s="55">
        <f>K96-K95</f>
        <v>77</v>
      </c>
      <c r="L97" s="56"/>
      <c r="M97" s="55">
        <f>M96-M95</f>
        <v>77</v>
      </c>
      <c r="N97" s="55">
        <f>N96-N95</f>
        <v>77</v>
      </c>
      <c r="O97" s="55">
        <f>O96-O95</f>
        <v>77</v>
      </c>
      <c r="P97" s="55">
        <f>P96-P95</f>
        <v>77</v>
      </c>
      <c r="Q97" s="55">
        <f>Q96-Q95</f>
        <v>77</v>
      </c>
      <c r="S97" s="37"/>
      <c r="X97" s="46"/>
      <c r="Y97" s="54" t="s">
        <v>670</v>
      </c>
      <c r="Z97" s="55">
        <f>Z96-Z95</f>
        <v>77</v>
      </c>
      <c r="AA97" s="55">
        <f>AA96-AA95</f>
        <v>77</v>
      </c>
      <c r="AB97" s="55">
        <f>AB96-AB95</f>
        <v>48</v>
      </c>
      <c r="AC97" s="55">
        <f>AC96-AC95</f>
        <v>29</v>
      </c>
      <c r="AD97" s="55">
        <f>AD96-AD95</f>
        <v>77</v>
      </c>
      <c r="AE97" s="56"/>
      <c r="AF97" s="55">
        <f t="shared" ref="AF97:AO97" si="43">AF96-AF95</f>
        <v>48</v>
      </c>
      <c r="AG97" s="55">
        <f t="shared" si="43"/>
        <v>48</v>
      </c>
      <c r="AH97" s="55">
        <f t="shared" si="43"/>
        <v>29</v>
      </c>
      <c r="AI97" s="55">
        <f t="shared" si="43"/>
        <v>29</v>
      </c>
      <c r="AJ97" s="55">
        <f t="shared" si="43"/>
        <v>77</v>
      </c>
      <c r="AK97" s="55">
        <f t="shared" si="43"/>
        <v>77</v>
      </c>
      <c r="AL97" s="55">
        <f t="shared" si="43"/>
        <v>77</v>
      </c>
      <c r="AM97" s="55">
        <f t="shared" si="43"/>
        <v>77</v>
      </c>
      <c r="AN97" s="55">
        <f t="shared" si="43"/>
        <v>77</v>
      </c>
      <c r="AO97" s="55">
        <f t="shared" si="43"/>
        <v>77</v>
      </c>
      <c r="AQ97" s="37"/>
      <c r="AR97" s="37"/>
      <c r="AS97" s="37"/>
      <c r="AT97" s="37"/>
      <c r="AU97" s="37"/>
      <c r="AV97" s="37"/>
      <c r="AW97" s="37"/>
    </row>
    <row r="98" spans="3:53" ht="15" thickBot="1">
      <c r="E98" s="63"/>
      <c r="F98" s="47" t="s">
        <v>671</v>
      </c>
      <c r="G98" s="7">
        <f>G97-G94</f>
        <v>77</v>
      </c>
      <c r="H98" s="7">
        <f>H97-H94</f>
        <v>77</v>
      </c>
      <c r="I98" s="7">
        <f>I97-I94</f>
        <v>77</v>
      </c>
      <c r="J98" s="7">
        <f>J97-J94</f>
        <v>77</v>
      </c>
      <c r="K98" s="7">
        <f>K97-K94</f>
        <v>77</v>
      </c>
      <c r="L98" s="56"/>
      <c r="M98" s="7">
        <f>M97-M94</f>
        <v>77</v>
      </c>
      <c r="N98" s="7">
        <f>N97-N94</f>
        <v>77</v>
      </c>
      <c r="O98" s="7">
        <f>O97-O94</f>
        <v>77</v>
      </c>
      <c r="P98" s="7">
        <f>P97-P94</f>
        <v>77</v>
      </c>
      <c r="Q98" s="7">
        <f>Q97-Q94</f>
        <v>77</v>
      </c>
      <c r="S98" s="37"/>
      <c r="X98" s="63"/>
      <c r="Y98" s="47" t="s">
        <v>671</v>
      </c>
      <c r="Z98" s="7">
        <f>Z97-Z94</f>
        <v>76</v>
      </c>
      <c r="AA98" s="7">
        <f>AA97-AA94</f>
        <v>77</v>
      </c>
      <c r="AB98" s="7">
        <f>AB97-AB94</f>
        <v>48</v>
      </c>
      <c r="AC98" s="7">
        <f>AC97-AC94</f>
        <v>29</v>
      </c>
      <c r="AD98" s="7">
        <f>AD97-AD94</f>
        <v>77</v>
      </c>
      <c r="AE98" s="56"/>
      <c r="AF98" s="7">
        <f t="shared" ref="AF98:AO98" si="44">AF97-AF94</f>
        <v>48</v>
      </c>
      <c r="AG98" s="7">
        <f t="shared" si="44"/>
        <v>48</v>
      </c>
      <c r="AH98" s="7">
        <f t="shared" si="44"/>
        <v>29</v>
      </c>
      <c r="AI98" s="7">
        <f t="shared" si="44"/>
        <v>29</v>
      </c>
      <c r="AJ98" s="7">
        <f t="shared" si="44"/>
        <v>77</v>
      </c>
      <c r="AK98" s="7">
        <f t="shared" si="44"/>
        <v>77</v>
      </c>
      <c r="AL98" s="7">
        <f t="shared" si="44"/>
        <v>77</v>
      </c>
      <c r="AM98" s="7">
        <f t="shared" si="44"/>
        <v>77</v>
      </c>
      <c r="AN98" s="7">
        <f t="shared" si="44"/>
        <v>77</v>
      </c>
      <c r="AO98" s="7">
        <f t="shared" si="44"/>
        <v>77</v>
      </c>
      <c r="AQ98" s="37"/>
      <c r="AR98" s="37"/>
      <c r="AS98" s="37"/>
      <c r="AT98" s="37"/>
      <c r="AU98" s="37"/>
      <c r="AV98" s="37"/>
      <c r="AW98" s="37"/>
    </row>
    <row r="99" spans="3:53" ht="15" thickBot="1">
      <c r="E99" s="48"/>
      <c r="F99" s="64" t="s">
        <v>672</v>
      </c>
      <c r="G99" s="65">
        <f>(G98/G97)*100</f>
        <v>100</v>
      </c>
      <c r="H99" s="65">
        <f>(H98/H97)*100</f>
        <v>100</v>
      </c>
      <c r="I99" s="65">
        <f>(I98/I97)*100</f>
        <v>100</v>
      </c>
      <c r="J99" s="65">
        <f>(J98/J97)*100</f>
        <v>100</v>
      </c>
      <c r="K99" s="65">
        <f>(K98/K97)*100</f>
        <v>100</v>
      </c>
      <c r="L99" s="66"/>
      <c r="M99" s="65">
        <f>(M98/M97)*100</f>
        <v>100</v>
      </c>
      <c r="N99" s="65">
        <f>(N98/N97)*100</f>
        <v>100</v>
      </c>
      <c r="O99" s="65">
        <f>(O98/O97)*100</f>
        <v>100</v>
      </c>
      <c r="P99" s="65">
        <f>(P98/P97)*100</f>
        <v>100</v>
      </c>
      <c r="Q99" s="65">
        <f>(Q98/Q97)*100</f>
        <v>100</v>
      </c>
      <c r="S99" s="37"/>
      <c r="X99" s="48"/>
      <c r="Y99" s="64" t="s">
        <v>672</v>
      </c>
      <c r="Z99" s="65">
        <f>(Z98/Z97)*100</f>
        <v>98.701298701298697</v>
      </c>
      <c r="AA99" s="65">
        <f>(AA98/AA97)*100</f>
        <v>100</v>
      </c>
      <c r="AB99" s="65">
        <f>(AB98/AB97)*100</f>
        <v>100</v>
      </c>
      <c r="AC99" s="65">
        <f>(AC98/AC97)*100</f>
        <v>100</v>
      </c>
      <c r="AD99" s="65">
        <f>(AD98/AD97)*100</f>
        <v>100</v>
      </c>
      <c r="AE99" s="66"/>
      <c r="AF99" s="65">
        <f t="shared" ref="AF99:AO99" si="45">(AF98/AF97)*100</f>
        <v>100</v>
      </c>
      <c r="AG99" s="65">
        <f t="shared" si="45"/>
        <v>100</v>
      </c>
      <c r="AH99" s="65">
        <f t="shared" si="45"/>
        <v>100</v>
      </c>
      <c r="AI99" s="65">
        <f t="shared" si="45"/>
        <v>100</v>
      </c>
      <c r="AJ99" s="65">
        <f t="shared" si="45"/>
        <v>100</v>
      </c>
      <c r="AK99" s="65">
        <f t="shared" si="45"/>
        <v>100</v>
      </c>
      <c r="AL99" s="65">
        <f t="shared" si="45"/>
        <v>100</v>
      </c>
      <c r="AM99" s="65">
        <f t="shared" si="45"/>
        <v>100</v>
      </c>
      <c r="AN99" s="65">
        <f t="shared" si="45"/>
        <v>100</v>
      </c>
      <c r="AO99" s="65">
        <f t="shared" si="45"/>
        <v>100</v>
      </c>
      <c r="AQ99" s="37"/>
      <c r="AR99" s="37"/>
      <c r="AS99" s="37"/>
      <c r="AT99" s="37"/>
      <c r="AU99" s="37"/>
      <c r="AV99" s="37"/>
      <c r="AW99" s="37"/>
    </row>
    <row r="100" spans="3:53">
      <c r="L100" s="42"/>
      <c r="S100" s="37"/>
      <c r="AE100" s="42"/>
      <c r="AQ100" s="37"/>
      <c r="AR100" s="37"/>
      <c r="AS100" s="37"/>
      <c r="AT100" s="37"/>
      <c r="AU100" s="37"/>
      <c r="AV100" s="37"/>
      <c r="AW100" s="37"/>
    </row>
    <row r="101" spans="3:53" ht="15" thickBot="1">
      <c r="L101" s="42"/>
      <c r="S101" s="37"/>
      <c r="AE101" s="42"/>
      <c r="AQ101" s="37"/>
      <c r="AR101" s="37"/>
      <c r="AS101" s="37"/>
      <c r="AT101" s="37"/>
      <c r="AU101" s="37"/>
      <c r="AV101" s="37"/>
      <c r="AW101" s="37"/>
      <c r="AX101" s="42"/>
      <c r="AY101" s="42"/>
      <c r="AZ101" s="42"/>
      <c r="BA101" s="42"/>
    </row>
    <row r="102" spans="3:53" ht="16.2">
      <c r="S102" s="37"/>
      <c r="AE102" s="42"/>
      <c r="AQ102" s="37"/>
      <c r="AR102" s="37"/>
      <c r="AS102" s="37"/>
      <c r="AT102" s="37"/>
      <c r="AU102" s="37"/>
      <c r="AV102" s="37"/>
      <c r="AW102" s="37"/>
      <c r="AX102" s="42"/>
      <c r="AY102" s="67"/>
      <c r="AZ102" s="68" t="s">
        <v>673</v>
      </c>
      <c r="BA102" s="42"/>
    </row>
    <row r="103" spans="3:53" ht="16.2">
      <c r="C103" s="106" t="s">
        <v>674</v>
      </c>
      <c r="D103" s="106"/>
      <c r="E103" s="106"/>
      <c r="F103" s="106"/>
      <c r="S103" s="37"/>
      <c r="AQ103" s="37"/>
      <c r="AR103" s="37"/>
      <c r="AS103" s="37"/>
      <c r="AT103" s="37"/>
      <c r="AU103" s="37"/>
      <c r="AV103" s="37"/>
      <c r="AW103" s="37"/>
      <c r="AX103" s="42"/>
      <c r="AY103" s="70" t="s">
        <v>649</v>
      </c>
      <c r="AZ103" s="71">
        <f>((BE83)/AZ95)*100</f>
        <v>98.701298701298697</v>
      </c>
      <c r="BA103" s="42"/>
    </row>
    <row r="104" spans="3:53" ht="16.2">
      <c r="C104" s="106" t="s">
        <v>675</v>
      </c>
      <c r="D104" s="106"/>
      <c r="E104" s="106"/>
      <c r="F104" s="106"/>
      <c r="S104" s="37"/>
      <c r="AQ104" s="37"/>
      <c r="AR104" s="37"/>
      <c r="AS104" s="37"/>
      <c r="AT104" s="37"/>
      <c r="AU104" s="37"/>
      <c r="AV104" s="37"/>
      <c r="AW104" s="37"/>
      <c r="AX104" s="42"/>
      <c r="AY104" s="70" t="s">
        <v>676</v>
      </c>
      <c r="AZ104" s="71">
        <f>((BC83)/AZ95)*100</f>
        <v>98.701298701298697</v>
      </c>
      <c r="BA104" s="42"/>
    </row>
    <row r="105" spans="3:53" ht="16.2">
      <c r="C105" s="72"/>
      <c r="D105" s="69" t="s">
        <v>677</v>
      </c>
      <c r="E105" s="73" t="s">
        <v>678</v>
      </c>
      <c r="F105" s="69" t="s">
        <v>679</v>
      </c>
      <c r="S105" s="37"/>
      <c r="AQ105" s="37"/>
      <c r="AR105" s="37"/>
      <c r="AS105" s="37"/>
      <c r="AT105" s="37"/>
      <c r="AU105" s="37"/>
      <c r="AV105" s="37"/>
      <c r="AW105" s="37"/>
      <c r="AX105" s="42"/>
      <c r="AY105" s="74" t="s">
        <v>680</v>
      </c>
      <c r="AZ105" s="75">
        <f>((BD83)/AZ95)*100</f>
        <v>100</v>
      </c>
      <c r="BA105" s="42"/>
    </row>
    <row r="106" spans="3:53" ht="16.2">
      <c r="C106" s="69" t="s">
        <v>681</v>
      </c>
      <c r="D106" s="69" t="s">
        <v>682</v>
      </c>
      <c r="E106" s="73" t="s">
        <v>683</v>
      </c>
      <c r="F106" s="69" t="s">
        <v>684</v>
      </c>
      <c r="S106" s="37"/>
      <c r="AQ106" s="37"/>
      <c r="AR106" s="37"/>
      <c r="AS106" s="37"/>
      <c r="AT106" s="37"/>
      <c r="AU106" s="37"/>
      <c r="AV106" s="37"/>
      <c r="AW106" s="37"/>
      <c r="AX106" s="42"/>
      <c r="AY106" s="74" t="s">
        <v>685</v>
      </c>
      <c r="AZ106" s="75">
        <f>(AZ94)/AZ95*100</f>
        <v>1.2987012987012987</v>
      </c>
      <c r="BA106" s="42"/>
    </row>
    <row r="107" spans="3:53" ht="16.2">
      <c r="C107" s="69" t="s">
        <v>664</v>
      </c>
      <c r="D107" s="69" t="s">
        <v>686</v>
      </c>
      <c r="E107" s="73" t="s">
        <v>687</v>
      </c>
      <c r="F107" s="69" t="s">
        <v>688</v>
      </c>
      <c r="S107" s="37"/>
      <c r="AQ107" s="37"/>
      <c r="AR107" s="37"/>
      <c r="AS107" s="37"/>
      <c r="AT107" s="37"/>
      <c r="AU107" s="37"/>
      <c r="AV107" s="37"/>
      <c r="AW107" s="37"/>
      <c r="AX107" s="42"/>
      <c r="AY107" s="74" t="s">
        <v>664</v>
      </c>
      <c r="AZ107" s="75">
        <f>(AZ93)/AZ95*100</f>
        <v>0</v>
      </c>
      <c r="BA107" s="42"/>
    </row>
    <row r="108" spans="3:53" ht="16.2">
      <c r="C108" s="48"/>
      <c r="D108" s="76"/>
      <c r="E108" s="48"/>
      <c r="S108" s="37"/>
      <c r="AQ108" s="37"/>
      <c r="AR108" s="37"/>
      <c r="AS108" s="37"/>
      <c r="AT108" s="37"/>
      <c r="AU108" s="37"/>
      <c r="AV108" s="37"/>
      <c r="AW108" s="37"/>
      <c r="AX108" s="42"/>
      <c r="AY108" s="77" t="s">
        <v>689</v>
      </c>
      <c r="AZ108" s="78">
        <f>(AZ93+AZ94)/AZ95*100</f>
        <v>1.2987012987012987</v>
      </c>
      <c r="BA108" s="42"/>
    </row>
    <row r="109" spans="3:53">
      <c r="C109" s="79" t="s">
        <v>690</v>
      </c>
      <c r="D109" s="80" t="s">
        <v>691</v>
      </c>
      <c r="E109" s="107"/>
      <c r="F109" s="107"/>
      <c r="S109" s="37"/>
      <c r="AQ109" s="37"/>
      <c r="AR109" s="37"/>
      <c r="AS109" s="37"/>
      <c r="AT109" s="37"/>
      <c r="AU109" s="37"/>
      <c r="AV109" s="37"/>
      <c r="AW109" s="37"/>
      <c r="AX109" s="42"/>
      <c r="AY109" s="42"/>
      <c r="AZ109" s="42"/>
      <c r="BA109" s="42"/>
    </row>
    <row r="110" spans="3:53">
      <c r="C110" s="79">
        <v>1</v>
      </c>
      <c r="D110" s="80" t="s">
        <v>692</v>
      </c>
      <c r="E110" s="107" t="s">
        <v>693</v>
      </c>
      <c r="F110" s="107"/>
      <c r="AQ110" s="37"/>
      <c r="AR110" s="37"/>
      <c r="AS110" s="37"/>
      <c r="AT110" s="37"/>
      <c r="AU110" s="37"/>
      <c r="AV110" s="37"/>
      <c r="AW110" s="37"/>
    </row>
    <row r="111" spans="3:53">
      <c r="C111" s="79">
        <v>2</v>
      </c>
      <c r="D111" s="80" t="s">
        <v>694</v>
      </c>
      <c r="E111" s="107" t="s">
        <v>655</v>
      </c>
      <c r="F111" s="107"/>
      <c r="AQ111" s="37"/>
      <c r="AR111" s="37"/>
      <c r="AS111" s="37"/>
      <c r="AT111" s="37"/>
      <c r="AU111" s="37"/>
      <c r="AV111" s="37"/>
      <c r="AW111" s="37"/>
    </row>
    <row r="112" spans="3:53">
      <c r="C112" s="79">
        <v>3</v>
      </c>
      <c r="D112" s="80" t="s">
        <v>695</v>
      </c>
      <c r="E112" s="107" t="s">
        <v>658</v>
      </c>
      <c r="F112" s="107"/>
      <c r="AQ112" s="37"/>
      <c r="AR112" s="37"/>
      <c r="AS112" s="37"/>
      <c r="AT112" s="37"/>
      <c r="AU112" s="37"/>
      <c r="AV112" s="37"/>
      <c r="AW112" s="37"/>
    </row>
    <row r="113" spans="1:59">
      <c r="C113" s="79">
        <v>4</v>
      </c>
      <c r="D113" s="80" t="s">
        <v>696</v>
      </c>
      <c r="E113" s="107" t="s">
        <v>661</v>
      </c>
      <c r="F113" s="107"/>
      <c r="AQ113" s="37"/>
      <c r="AR113" s="37"/>
      <c r="AS113" s="37"/>
      <c r="AT113" s="37"/>
      <c r="AU113" s="37"/>
      <c r="AV113" s="37"/>
      <c r="AW113" s="37"/>
    </row>
    <row r="114" spans="1:59">
      <c r="C114" s="48"/>
      <c r="D114" s="76"/>
      <c r="E114" s="48"/>
      <c r="AQ114" s="37"/>
      <c r="AR114" s="37"/>
      <c r="AS114" s="37"/>
      <c r="AT114" s="37"/>
      <c r="AU114" s="37"/>
      <c r="AV114" s="37"/>
      <c r="AW114" s="37"/>
    </row>
    <row r="115" spans="1:59">
      <c r="C115" s="107" t="s">
        <v>697</v>
      </c>
      <c r="D115" s="107"/>
      <c r="E115" s="107"/>
      <c r="F115" s="107"/>
      <c r="AQ115" s="37"/>
      <c r="AR115" s="37"/>
      <c r="AS115" s="37"/>
      <c r="AT115" s="37"/>
      <c r="AU115" s="37"/>
      <c r="AV115" s="37"/>
      <c r="AW115" s="37"/>
    </row>
    <row r="116" spans="1:59">
      <c r="C116" s="107" t="s">
        <v>698</v>
      </c>
      <c r="D116" s="107"/>
      <c r="E116" s="107"/>
      <c r="F116" s="107"/>
    </row>
    <row r="118" spans="1:59" hidden="1"/>
    <row r="119" spans="1:59" hidden="1"/>
    <row r="120" spans="1:59" hidden="1">
      <c r="D120" s="81" t="s">
        <v>699</v>
      </c>
    </row>
    <row r="121" spans="1:59" hidden="1"/>
    <row r="122" spans="1:59" ht="26.4" hidden="1">
      <c r="B122" s="7" t="s">
        <v>4</v>
      </c>
      <c r="C122" s="7" t="s">
        <v>5</v>
      </c>
      <c r="D122" s="6" t="s">
        <v>6</v>
      </c>
      <c r="E122" s="7" t="s">
        <v>7</v>
      </c>
      <c r="F122" s="7" t="s">
        <v>8</v>
      </c>
      <c r="G122" s="7">
        <v>314441</v>
      </c>
      <c r="H122" s="7">
        <v>314442</v>
      </c>
      <c r="I122" s="7">
        <v>314443</v>
      </c>
      <c r="J122" s="7">
        <v>314444</v>
      </c>
      <c r="K122" s="7">
        <v>314445</v>
      </c>
      <c r="L122" s="8"/>
      <c r="M122" s="7" t="s">
        <v>700</v>
      </c>
      <c r="N122" s="7" t="s">
        <v>701</v>
      </c>
      <c r="O122" s="7" t="s">
        <v>702</v>
      </c>
      <c r="P122" s="7" t="s">
        <v>703</v>
      </c>
      <c r="Q122" s="7" t="s">
        <v>704</v>
      </c>
      <c r="R122" s="7" t="s">
        <v>705</v>
      </c>
      <c r="S122" s="7" t="s">
        <v>706</v>
      </c>
      <c r="U122" s="6" t="s">
        <v>4</v>
      </c>
      <c r="V122" s="7" t="s">
        <v>5</v>
      </c>
      <c r="W122" s="9" t="s">
        <v>6</v>
      </c>
      <c r="X122" s="7" t="s">
        <v>7</v>
      </c>
      <c r="Y122" s="6" t="s">
        <v>8</v>
      </c>
      <c r="Z122" s="7">
        <v>314450</v>
      </c>
      <c r="AA122" s="7">
        <v>314451</v>
      </c>
      <c r="AB122" s="7">
        <v>314452</v>
      </c>
      <c r="AC122" s="7">
        <v>314453</v>
      </c>
      <c r="AD122" s="7">
        <v>314454</v>
      </c>
      <c r="AE122" s="8"/>
      <c r="AF122" s="7" t="s">
        <v>707</v>
      </c>
      <c r="AG122" s="7" t="s">
        <v>708</v>
      </c>
      <c r="AH122" s="7" t="s">
        <v>709</v>
      </c>
      <c r="AI122" s="7" t="s">
        <v>710</v>
      </c>
      <c r="AJ122" s="7"/>
      <c r="AK122" s="7"/>
      <c r="AL122" s="7"/>
      <c r="AM122" s="7" t="s">
        <v>711</v>
      </c>
      <c r="AN122" s="7" t="s">
        <v>712</v>
      </c>
      <c r="AO122" s="7" t="s">
        <v>713</v>
      </c>
      <c r="AP122" s="7" t="s">
        <v>705</v>
      </c>
      <c r="AQ122" s="7" t="s">
        <v>706</v>
      </c>
      <c r="AR122" s="82"/>
      <c r="AS122" s="82"/>
      <c r="AT122" s="82"/>
      <c r="AU122" s="82"/>
      <c r="AV122" s="82"/>
      <c r="AW122" s="82"/>
      <c r="AX122" s="82"/>
      <c r="AY122" s="108" t="s">
        <v>40</v>
      </c>
      <c r="AZ122" s="108"/>
      <c r="BA122" s="109" t="s">
        <v>41</v>
      </c>
      <c r="BB122" s="109"/>
      <c r="BC122" s="12" t="s">
        <v>42</v>
      </c>
      <c r="BD122" s="12" t="s">
        <v>42</v>
      </c>
      <c r="BE122" s="83" t="s">
        <v>43</v>
      </c>
      <c r="BF122" s="14" t="s">
        <v>44</v>
      </c>
      <c r="BG122"/>
    </row>
    <row r="123" spans="1:59" hidden="1">
      <c r="B123" s="7"/>
      <c r="C123" s="7"/>
      <c r="D123" s="6"/>
      <c r="E123" s="7"/>
      <c r="F123" s="7"/>
      <c r="G123" s="7" t="s">
        <v>714</v>
      </c>
      <c r="H123" s="7" t="s">
        <v>715</v>
      </c>
      <c r="I123" s="7" t="s">
        <v>716</v>
      </c>
      <c r="J123" s="7" t="s">
        <v>717</v>
      </c>
      <c r="K123" s="7" t="s">
        <v>718</v>
      </c>
      <c r="L123" s="8"/>
      <c r="M123" s="7" t="s">
        <v>719</v>
      </c>
      <c r="N123" s="7" t="s">
        <v>720</v>
      </c>
      <c r="O123" s="7" t="s">
        <v>721</v>
      </c>
      <c r="P123" s="7" t="s">
        <v>722</v>
      </c>
      <c r="Q123" s="7" t="s">
        <v>723</v>
      </c>
      <c r="R123" s="7"/>
      <c r="S123" s="7"/>
      <c r="U123" s="6"/>
      <c r="V123" s="7"/>
      <c r="W123" s="9"/>
      <c r="X123" s="7"/>
      <c r="Y123" s="6"/>
      <c r="Z123" s="7" t="s">
        <v>724</v>
      </c>
      <c r="AA123" s="7" t="s">
        <v>725</v>
      </c>
      <c r="AB123" s="7" t="s">
        <v>726</v>
      </c>
      <c r="AC123" s="7" t="s">
        <v>727</v>
      </c>
      <c r="AD123" s="7" t="s">
        <v>728</v>
      </c>
      <c r="AE123" s="8"/>
      <c r="AF123" s="7" t="s">
        <v>729</v>
      </c>
      <c r="AG123" s="7" t="s">
        <v>730</v>
      </c>
      <c r="AH123" s="7" t="s">
        <v>731</v>
      </c>
      <c r="AI123" s="7" t="s">
        <v>732</v>
      </c>
      <c r="AJ123" s="7"/>
      <c r="AK123" s="7"/>
      <c r="AL123" s="7"/>
      <c r="AM123" s="7" t="s">
        <v>733</v>
      </c>
      <c r="AN123" s="7" t="s">
        <v>734</v>
      </c>
      <c r="AO123" s="7" t="s">
        <v>735</v>
      </c>
      <c r="AP123" s="7"/>
      <c r="AQ123" s="7"/>
      <c r="AR123" s="7"/>
      <c r="AS123" s="7"/>
      <c r="AT123" s="7"/>
      <c r="AU123" s="7"/>
      <c r="AV123" s="7"/>
      <c r="AW123" s="7"/>
      <c r="AX123" s="7"/>
      <c r="AY123" s="15" t="s">
        <v>70</v>
      </c>
      <c r="AZ123" s="15" t="s">
        <v>71</v>
      </c>
      <c r="BA123" s="16" t="s">
        <v>70</v>
      </c>
      <c r="BB123" s="16" t="s">
        <v>71</v>
      </c>
      <c r="BC123" s="10" t="s">
        <v>72</v>
      </c>
      <c r="BD123" s="10" t="s">
        <v>73</v>
      </c>
      <c r="BE123" s="7"/>
      <c r="BF123" s="7"/>
      <c r="BG123"/>
    </row>
    <row r="124" spans="1:59" hidden="1">
      <c r="C124" s="1" t="s">
        <v>736</v>
      </c>
      <c r="D124" t="s">
        <v>547</v>
      </c>
      <c r="E124" s="1" t="s">
        <v>737</v>
      </c>
      <c r="G124" s="1" t="s">
        <v>641</v>
      </c>
      <c r="H124" s="1">
        <v>72</v>
      </c>
      <c r="I124" s="1">
        <v>68</v>
      </c>
      <c r="J124" s="1">
        <v>53</v>
      </c>
      <c r="K124" s="1">
        <v>62</v>
      </c>
      <c r="M124" s="1">
        <v>39</v>
      </c>
      <c r="N124" s="1">
        <v>20</v>
      </c>
      <c r="O124" s="1">
        <v>42</v>
      </c>
      <c r="P124" s="1">
        <v>20</v>
      </c>
      <c r="Q124" s="1" t="s">
        <v>637</v>
      </c>
      <c r="S124" s="1">
        <v>40</v>
      </c>
      <c r="V124" s="1" t="s">
        <v>736</v>
      </c>
      <c r="W124" s="3" t="s">
        <v>547</v>
      </c>
      <c r="X124" s="1" t="s">
        <v>737</v>
      </c>
      <c r="Z124" s="1">
        <v>70</v>
      </c>
      <c r="AA124" s="1">
        <v>70</v>
      </c>
      <c r="AB124" s="1">
        <v>50</v>
      </c>
      <c r="AC124" s="1">
        <v>76</v>
      </c>
      <c r="AD124" s="1">
        <v>68</v>
      </c>
      <c r="AF124" s="1">
        <v>21</v>
      </c>
      <c r="AG124" s="1">
        <v>21</v>
      </c>
      <c r="AH124" s="1">
        <v>28</v>
      </c>
      <c r="AI124" s="1">
        <v>37</v>
      </c>
      <c r="AM124" s="1">
        <v>16</v>
      </c>
      <c r="AN124" s="1">
        <v>17</v>
      </c>
      <c r="AO124" s="1">
        <v>44</v>
      </c>
      <c r="AQ124" s="1">
        <v>40</v>
      </c>
    </row>
    <row r="125" spans="1:59" hidden="1">
      <c r="A125" s="29"/>
      <c r="B125" s="17"/>
      <c r="C125" s="17" t="s">
        <v>738</v>
      </c>
      <c r="D125" s="18" t="s">
        <v>537</v>
      </c>
      <c r="E125" s="17" t="s">
        <v>739</v>
      </c>
      <c r="F125" s="19"/>
      <c r="G125" s="17" t="s">
        <v>641</v>
      </c>
      <c r="H125" s="17" t="s">
        <v>641</v>
      </c>
      <c r="I125" s="17">
        <v>40</v>
      </c>
      <c r="J125" s="17" t="s">
        <v>641</v>
      </c>
      <c r="K125" s="17">
        <v>53</v>
      </c>
      <c r="L125" s="20"/>
      <c r="M125" s="17" t="s">
        <v>637</v>
      </c>
      <c r="N125" s="17">
        <v>10</v>
      </c>
      <c r="O125" s="17">
        <v>25</v>
      </c>
      <c r="P125" s="17">
        <v>10</v>
      </c>
      <c r="Q125" s="17" t="s">
        <v>637</v>
      </c>
      <c r="R125" s="17"/>
      <c r="S125" s="17">
        <v>20</v>
      </c>
      <c r="T125" s="21"/>
      <c r="U125" s="18"/>
      <c r="V125" s="17" t="s">
        <v>738</v>
      </c>
      <c r="W125" s="22" t="s">
        <v>537</v>
      </c>
      <c r="X125" s="17" t="s">
        <v>739</v>
      </c>
      <c r="Y125" s="23"/>
      <c r="Z125" s="84" t="s">
        <v>641</v>
      </c>
      <c r="AA125" s="84">
        <v>42</v>
      </c>
      <c r="AB125" s="84" t="s">
        <v>641</v>
      </c>
      <c r="AC125" s="84">
        <v>44</v>
      </c>
      <c r="AD125" s="84" t="s">
        <v>641</v>
      </c>
      <c r="AE125" s="20"/>
      <c r="AF125" s="84">
        <v>15</v>
      </c>
      <c r="AG125" s="84">
        <v>15</v>
      </c>
      <c r="AH125" s="84">
        <v>25</v>
      </c>
      <c r="AI125" s="84">
        <v>35</v>
      </c>
      <c r="AJ125" s="84"/>
      <c r="AK125" s="84"/>
      <c r="AL125" s="84"/>
      <c r="AM125" s="84">
        <v>10</v>
      </c>
      <c r="AN125" s="84">
        <v>10</v>
      </c>
      <c r="AO125" s="84">
        <v>20</v>
      </c>
      <c r="AP125" s="17"/>
      <c r="AQ125" s="17">
        <v>20</v>
      </c>
      <c r="AR125" s="17"/>
      <c r="AS125" s="17"/>
      <c r="AT125" s="17"/>
      <c r="AU125" s="17"/>
      <c r="AV125" s="17"/>
      <c r="AW125" s="17"/>
      <c r="AX125" s="17"/>
      <c r="AY125" s="26" t="str">
        <f>IF(COUNTIF(G125:K125,"FF"),"FAIL",IF(COUNTIF(G125:K125,"AB"),"FAIL","PASS"))</f>
        <v>FAIL</v>
      </c>
      <c r="AZ125" s="26" t="str">
        <f>IF(COUNTIF(Z125:AD125,"FF"),"FAIL",IF(COUNTIF(Z125:AD125,"AB"),"FAIL","PASS"))</f>
        <v>FAIL</v>
      </c>
      <c r="BA125" s="27" t="str">
        <f>IF(COUNTIF(M125:T125,"FF"),"FAIL",IF(COUNTIF(M125:T125,"AB"),"FAIL","PASS"))</f>
        <v>FAIL</v>
      </c>
      <c r="BB125" s="27" t="str">
        <f>IF(COUNTIF(AF125:AO125,"FF"),"FAIL",IF(COUNTIF(AF125:AO125,"AB"),"FAIL","PASS"))</f>
        <v>PASS</v>
      </c>
      <c r="BC125" s="8" t="str">
        <f>IF(AND(AY125="PASS",AZ125="PASS"),"PASS","FAIL")</f>
        <v>FAIL</v>
      </c>
      <c r="BD125" s="8" t="str">
        <f>IF(AND(BA125="PASS",BB125="PASS"),"PASS","FAIL")</f>
        <v>FAIL</v>
      </c>
      <c r="BE125" s="28" t="str">
        <f>IF(BF125="ATKT","NO",IF(BF125="FAIL","NO","YES"))</f>
        <v>NO</v>
      </c>
      <c r="BF125" s="29" t="str">
        <f>IF(AQ125=46,IF(AP125&gt;=7.75,"DIST",IF(AP125&gt;=6.75,"FIRST",IF(AP125&gt;=6.25,"HSC",IF(AP125&gt;=5.5,"SC","FAIL")))),IF(AQ125&gt;=23,"ATKT","FAIL"))</f>
        <v>FAIL</v>
      </c>
      <c r="BG125"/>
    </row>
    <row r="126" spans="1:59" hidden="1"/>
    <row r="127" spans="1:59" hidden="1"/>
    <row r="128" spans="1:59" hidden="1"/>
    <row r="129" spans="1:59" hidden="1"/>
    <row r="130" spans="1:59" hidden="1"/>
    <row r="131" spans="1:59" ht="21">
      <c r="B131" s="110" t="s">
        <v>740</v>
      </c>
      <c r="C131" s="110"/>
      <c r="D131" s="110"/>
    </row>
    <row r="133" spans="1:59" ht="30.6" customHeight="1">
      <c r="A133" s="6" t="str">
        <f t="shared" ref="A133:AT133" si="46">A2</f>
        <v xml:space="preserve">Sr. no </v>
      </c>
      <c r="B133" s="7" t="str">
        <f t="shared" si="46"/>
        <v>ROLL NO</v>
      </c>
      <c r="C133" s="7" t="str">
        <f t="shared" si="46"/>
        <v>SEAT NO</v>
      </c>
      <c r="D133" s="6" t="str">
        <f t="shared" si="46"/>
        <v>NAME</v>
      </c>
      <c r="E133" s="7" t="str">
        <f t="shared" si="46"/>
        <v>PRN</v>
      </c>
      <c r="F133" s="7" t="str">
        <f t="shared" si="46"/>
        <v>MIS</v>
      </c>
      <c r="G133" s="7">
        <f t="shared" si="46"/>
        <v>414453</v>
      </c>
      <c r="H133" s="7">
        <f t="shared" si="46"/>
        <v>414454</v>
      </c>
      <c r="I133" s="7">
        <f t="shared" si="46"/>
        <v>414455</v>
      </c>
      <c r="J133" s="7" t="str">
        <f t="shared" si="46"/>
        <v>414456E</v>
      </c>
      <c r="K133" s="7" t="str">
        <f t="shared" si="46"/>
        <v>414457B</v>
      </c>
      <c r="L133" s="8">
        <f t="shared" si="46"/>
        <v>0</v>
      </c>
      <c r="M133" s="7" t="str">
        <f t="shared" si="46"/>
        <v>414458 TW</v>
      </c>
      <c r="N133" s="7" t="str">
        <f t="shared" si="46"/>
        <v>414458 PR</v>
      </c>
      <c r="O133" s="7" t="str">
        <f t="shared" si="46"/>
        <v>414459 TW</v>
      </c>
      <c r="P133" s="7" t="str">
        <f t="shared" si="46"/>
        <v>414459 OR</v>
      </c>
      <c r="Q133" s="7" t="str">
        <f t="shared" si="46"/>
        <v>414460 OR</v>
      </c>
      <c r="R133" s="7" t="str">
        <f t="shared" si="46"/>
        <v>SGPA-1</v>
      </c>
      <c r="S133" s="7" t="str">
        <f t="shared" si="46"/>
        <v>Credit-1</v>
      </c>
      <c r="T133" s="2">
        <f t="shared" si="46"/>
        <v>0</v>
      </c>
      <c r="U133" s="6" t="str">
        <f t="shared" si="46"/>
        <v>ROLL NO</v>
      </c>
      <c r="V133" s="7" t="str">
        <f t="shared" si="46"/>
        <v>SEAT NO</v>
      </c>
      <c r="W133" s="9" t="str">
        <f t="shared" si="46"/>
        <v>NAME</v>
      </c>
      <c r="X133" s="7" t="str">
        <f t="shared" si="46"/>
        <v>PRN</v>
      </c>
      <c r="Y133" s="6" t="str">
        <f t="shared" si="46"/>
        <v>MIS</v>
      </c>
      <c r="Z133" s="7">
        <f t="shared" si="46"/>
        <v>414462</v>
      </c>
      <c r="AA133" s="7">
        <f t="shared" si="46"/>
        <v>414463</v>
      </c>
      <c r="AB133" s="7" t="str">
        <f t="shared" si="46"/>
        <v>414464D</v>
      </c>
      <c r="AC133" s="7" t="str">
        <f t="shared" si="46"/>
        <v>414464E</v>
      </c>
      <c r="AD133" s="7" t="str">
        <f t="shared" si="46"/>
        <v>414465D</v>
      </c>
      <c r="AE133" s="8">
        <f t="shared" si="46"/>
        <v>0</v>
      </c>
      <c r="AF133" s="7" t="str">
        <f t="shared" si="46"/>
        <v>414464D TW</v>
      </c>
      <c r="AG133" s="7" t="str">
        <f t="shared" si="46"/>
        <v>414464D OR</v>
      </c>
      <c r="AH133" s="7" t="str">
        <f t="shared" si="46"/>
        <v>414464E TW</v>
      </c>
      <c r="AI133" s="7" t="str">
        <f t="shared" si="46"/>
        <v>414464E OR</v>
      </c>
      <c r="AJ133" s="7" t="str">
        <f t="shared" si="46"/>
        <v>414466 TW</v>
      </c>
      <c r="AK133" s="7" t="str">
        <f t="shared" si="46"/>
        <v>414466 PR</v>
      </c>
      <c r="AL133" s="7" t="str">
        <f t="shared" si="46"/>
        <v>414467 TW</v>
      </c>
      <c r="AM133" s="7" t="str">
        <f t="shared" si="46"/>
        <v>414467 OR</v>
      </c>
      <c r="AN133" s="7" t="str">
        <f t="shared" si="46"/>
        <v>414468 TW</v>
      </c>
      <c r="AO133" s="7" t="str">
        <f t="shared" si="46"/>
        <v>414468 OR</v>
      </c>
      <c r="AP133" s="7" t="str">
        <f t="shared" si="46"/>
        <v>FOURTH YEAR SGPA</v>
      </c>
      <c r="AQ133" s="7" t="str">
        <f t="shared" si="46"/>
        <v>TOTAL CREDIT</v>
      </c>
      <c r="AR133" s="7" t="str">
        <f t="shared" si="46"/>
        <v>FE SGPA</v>
      </c>
      <c r="AS133" s="7" t="str">
        <f t="shared" si="46"/>
        <v>SE SGPA</v>
      </c>
      <c r="AT133" s="7" t="str">
        <f t="shared" si="46"/>
        <v>TE</v>
      </c>
      <c r="AU133" s="7"/>
      <c r="AV133" s="7"/>
      <c r="AW133" s="7"/>
      <c r="AX133" s="7" t="str">
        <f>AX2</f>
        <v>REMARK</v>
      </c>
      <c r="AY133" s="102" t="str">
        <f>AY2</f>
        <v>THEORY BACKLOG</v>
      </c>
      <c r="AZ133" s="102"/>
      <c r="BA133" s="103" t="str">
        <f>BA2</f>
        <v>PRACTICAL BACKLOG</v>
      </c>
      <c r="BB133" s="103"/>
      <c r="BC133" s="12" t="str">
        <f t="shared" ref="BC133:BF134" si="47">BC2</f>
        <v>AT LEAST ONE FAIL</v>
      </c>
      <c r="BD133" s="12" t="str">
        <f t="shared" si="47"/>
        <v>AT LEAST ONE FAIL</v>
      </c>
      <c r="BE133" s="13" t="str">
        <f t="shared" si="47"/>
        <v>ALL CLEAR</v>
      </c>
      <c r="BF133" s="14" t="str">
        <f t="shared" si="47"/>
        <v>CLASS</v>
      </c>
      <c r="BG133"/>
    </row>
    <row r="134" spans="1:59">
      <c r="A134" s="6">
        <f t="shared" ref="A134:AT134" si="48">A3</f>
        <v>0</v>
      </c>
      <c r="B134" s="7">
        <f t="shared" si="48"/>
        <v>0</v>
      </c>
      <c r="C134" s="7">
        <f t="shared" si="48"/>
        <v>0</v>
      </c>
      <c r="D134" s="6">
        <f t="shared" si="48"/>
        <v>0</v>
      </c>
      <c r="E134" s="7">
        <f t="shared" si="48"/>
        <v>0</v>
      </c>
      <c r="F134" s="7">
        <f t="shared" si="48"/>
        <v>0</v>
      </c>
      <c r="G134" s="7" t="str">
        <f t="shared" si="48"/>
        <v>ICS</v>
      </c>
      <c r="H134" s="7" t="str">
        <f t="shared" si="48"/>
        <v>ML</v>
      </c>
      <c r="I134" s="7" t="str">
        <f t="shared" si="48"/>
        <v>SMD</v>
      </c>
      <c r="J134" s="7" t="str">
        <f t="shared" si="48"/>
        <v>BIA</v>
      </c>
      <c r="K134" s="7" t="str">
        <f t="shared" si="48"/>
        <v>SOFT COMP</v>
      </c>
      <c r="L134" s="8">
        <f t="shared" si="48"/>
        <v>0</v>
      </c>
      <c r="M134" s="7" t="str">
        <f t="shared" si="48"/>
        <v>CL-VII -TW</v>
      </c>
      <c r="N134" s="7" t="str">
        <f t="shared" si="48"/>
        <v>CL-VII -PR</v>
      </c>
      <c r="O134" s="7" t="str">
        <f t="shared" si="48"/>
        <v>CL-VIII - TW</v>
      </c>
      <c r="P134" s="7" t="str">
        <f t="shared" si="48"/>
        <v>CL-VIII - OR</v>
      </c>
      <c r="Q134" s="7" t="str">
        <f t="shared" si="48"/>
        <v>Proj-I</v>
      </c>
      <c r="R134" s="7">
        <f t="shared" si="48"/>
        <v>0</v>
      </c>
      <c r="S134" s="7">
        <f t="shared" si="48"/>
        <v>0</v>
      </c>
      <c r="T134" s="2">
        <f t="shared" si="48"/>
        <v>0</v>
      </c>
      <c r="U134" s="6">
        <f t="shared" si="48"/>
        <v>0</v>
      </c>
      <c r="V134" s="7">
        <f t="shared" si="48"/>
        <v>0</v>
      </c>
      <c r="W134" s="9">
        <f t="shared" si="48"/>
        <v>0</v>
      </c>
      <c r="X134" s="7">
        <f t="shared" si="48"/>
        <v>0</v>
      </c>
      <c r="Y134" s="6">
        <f t="shared" si="48"/>
        <v>0</v>
      </c>
      <c r="Z134" s="7" t="str">
        <f t="shared" si="48"/>
        <v>DS</v>
      </c>
      <c r="AA134" s="7" t="str">
        <f t="shared" si="48"/>
        <v>UC</v>
      </c>
      <c r="AB134" s="7" t="str">
        <f t="shared" si="48"/>
        <v>IWP</v>
      </c>
      <c r="AC134" s="7" t="str">
        <f t="shared" si="48"/>
        <v>CO</v>
      </c>
      <c r="AD134" s="7" t="str">
        <f t="shared" si="48"/>
        <v>SMA</v>
      </c>
      <c r="AE134" s="8">
        <f t="shared" si="48"/>
        <v>0</v>
      </c>
      <c r="AF134" s="7" t="str">
        <f t="shared" si="48"/>
        <v>IWPL-TW</v>
      </c>
      <c r="AG134" s="7" t="str">
        <f t="shared" si="48"/>
        <v>IWPL-OR</v>
      </c>
      <c r="AH134" s="7" t="str">
        <f t="shared" si="48"/>
        <v>COL-TW</v>
      </c>
      <c r="AI134" s="7" t="str">
        <f t="shared" si="48"/>
        <v>COL-OR</v>
      </c>
      <c r="AJ134" s="7" t="str">
        <f t="shared" si="48"/>
        <v>CL-IX - TW</v>
      </c>
      <c r="AK134" s="7" t="str">
        <f t="shared" si="48"/>
        <v>CL-IX - PR</v>
      </c>
      <c r="AL134" s="7" t="str">
        <f t="shared" si="48"/>
        <v>CL-X-TW</v>
      </c>
      <c r="AM134" s="7" t="str">
        <f t="shared" si="48"/>
        <v>CL-X-OR</v>
      </c>
      <c r="AN134" s="7" t="str">
        <f t="shared" si="48"/>
        <v>Proj(TW)</v>
      </c>
      <c r="AO134" s="7" t="str">
        <f t="shared" si="48"/>
        <v>Proj(OR)</v>
      </c>
      <c r="AP134" s="7">
        <f t="shared" si="48"/>
        <v>0</v>
      </c>
      <c r="AQ134" s="7">
        <f t="shared" si="48"/>
        <v>0</v>
      </c>
      <c r="AR134" s="7">
        <f t="shared" si="48"/>
        <v>0</v>
      </c>
      <c r="AS134" s="7">
        <f t="shared" si="48"/>
        <v>0</v>
      </c>
      <c r="AT134" s="7">
        <f t="shared" si="48"/>
        <v>0</v>
      </c>
      <c r="AU134" s="7"/>
      <c r="AV134" s="7"/>
      <c r="AW134" s="7"/>
      <c r="AX134" s="7">
        <f>AX3</f>
        <v>0</v>
      </c>
      <c r="AY134" s="15" t="str">
        <f>AY3</f>
        <v>SEM-1</v>
      </c>
      <c r="AZ134" s="15" t="str">
        <f>AZ3</f>
        <v>SEM-2</v>
      </c>
      <c r="BA134" s="16" t="str">
        <f>BA3</f>
        <v>SEM-1</v>
      </c>
      <c r="BB134" s="16" t="str">
        <f>BB3</f>
        <v>SEM-2</v>
      </c>
      <c r="BC134" s="10" t="str">
        <f t="shared" si="47"/>
        <v>THEORY</v>
      </c>
      <c r="BD134" s="10" t="str">
        <f t="shared" si="47"/>
        <v>PRACTICAL</v>
      </c>
      <c r="BE134" s="7">
        <f t="shared" si="47"/>
        <v>0</v>
      </c>
      <c r="BF134" s="7">
        <f t="shared" si="47"/>
        <v>0</v>
      </c>
      <c r="BG134"/>
    </row>
    <row r="135" spans="1:59">
      <c r="A135" s="17"/>
      <c r="B135" s="17">
        <v>43306</v>
      </c>
      <c r="C135" s="17" t="s">
        <v>741</v>
      </c>
      <c r="D135" s="18" t="s">
        <v>742</v>
      </c>
      <c r="E135"/>
      <c r="F135" s="19" t="s">
        <v>746</v>
      </c>
      <c r="G135"/>
      <c r="H135"/>
      <c r="I135"/>
      <c r="J135"/>
      <c r="K135"/>
      <c r="L135"/>
      <c r="M135"/>
      <c r="N135"/>
      <c r="O135"/>
      <c r="P135"/>
      <c r="Q135"/>
      <c r="R135" s="17"/>
      <c r="S135" s="17"/>
      <c r="T135" s="21"/>
      <c r="U135" s="17">
        <f t="shared" ref="U135:W136" si="49">B135</f>
        <v>43306</v>
      </c>
      <c r="V135" s="17" t="str">
        <f t="shared" si="49"/>
        <v>B150058513</v>
      </c>
      <c r="W135" s="22" t="str">
        <f t="shared" si="49"/>
        <v>ARPIT SINGH BATRA</v>
      </c>
      <c r="X135" s="17"/>
      <c r="Y135" s="23"/>
      <c r="Z135" s="17"/>
      <c r="AA135" s="17"/>
      <c r="AB135" s="17"/>
      <c r="AC135" s="17"/>
      <c r="AD135" s="17"/>
      <c r="AE135" s="20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26" t="str">
        <f>IF(COUNTIF(G136:K136,"FF"),"FAIL",IF(COUNTIF(G136:K136,"AB"),"FAIL","PASS"))</f>
        <v>PASS</v>
      </c>
      <c r="AZ135" s="26" t="str">
        <f>IF(COUNTIF(Z135:AD135,"FF"),"FAIL",IF(COUNTIF(Z135:AD135,"AB"),"FAIL","PASS"))</f>
        <v>PASS</v>
      </c>
      <c r="BA135" s="27" t="str">
        <f>IF(COUNTIF(M135:T135,"FF"),"FAIL",IF(COUNTIF(M135:T135,"AB"),"FAIL","PASS"))</f>
        <v>PASS</v>
      </c>
      <c r="BB135" s="27" t="str">
        <f>IF(COUNTIF(AF135:AO135,"FF"),"FAIL",IF(COUNTIF(AF135:AO135,"AB"),"FAIL","PASS"))</f>
        <v>PASS</v>
      </c>
      <c r="BC135" s="8" t="str">
        <f>IF(AND(AY135="PASS",AZ135="PASS"),"PASS","FAIL")</f>
        <v>PASS</v>
      </c>
      <c r="BD135" s="8" t="str">
        <f>IF(AND(BA135="PASS",BB135="PASS"),"PASS","FAIL")</f>
        <v>PASS</v>
      </c>
      <c r="BE135" s="28" t="str">
        <f>IF(BF135="ATKT","NO",IF(BF135="FAIL","NO","YES"))</f>
        <v>NO</v>
      </c>
      <c r="BF135" s="29" t="str">
        <f>IF(AQ135=44,IF(AP135&gt;=7.75,"DIST",IF(AP135&gt;=6.75,"FIRST",IF(AP135&gt;=6.25,"HSC",IF(AP135&gt;=5.5,"SC","FAIL")))),IF(AQ135&gt;=23,"ATKT","FAIL"))</f>
        <v>FAIL</v>
      </c>
      <c r="BG135"/>
    </row>
    <row r="136" spans="1:59">
      <c r="A136" s="17"/>
      <c r="B136" s="17">
        <v>43277</v>
      </c>
      <c r="C136" s="17" t="s">
        <v>743</v>
      </c>
      <c r="D136" s="18" t="s">
        <v>744</v>
      </c>
      <c r="E136" s="17"/>
      <c r="F136" s="19" t="s">
        <v>745</v>
      </c>
      <c r="G136" s="17"/>
      <c r="H136" s="17"/>
      <c r="I136" s="17"/>
      <c r="J136" s="17"/>
      <c r="K136" s="17"/>
      <c r="L136" s="20"/>
      <c r="M136" s="17"/>
      <c r="N136" s="17"/>
      <c r="O136" s="17"/>
      <c r="P136" s="17"/>
      <c r="Q136" s="17"/>
      <c r="R136" s="17"/>
      <c r="S136" s="17"/>
      <c r="T136" s="21"/>
      <c r="U136" s="17">
        <f t="shared" si="49"/>
        <v>43277</v>
      </c>
      <c r="V136" s="17" t="str">
        <f t="shared" si="49"/>
        <v>B150058592</v>
      </c>
      <c r="W136" s="22" t="str">
        <f t="shared" si="49"/>
        <v>KAMBLE HARSHAD RAJU</v>
      </c>
      <c r="X136" s="17"/>
      <c r="Y136" s="23"/>
      <c r="Z136" s="17"/>
      <c r="AA136" s="17"/>
      <c r="AB136" s="17"/>
      <c r="AC136" s="17"/>
      <c r="AD136" s="17"/>
      <c r="AE136" s="20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26" t="str">
        <f>IF(COUNTIF(G136:K136,"FF"),"FAIL",IF(COUNTIF(G136:K136,"AB"),"FAIL","PASS"))</f>
        <v>PASS</v>
      </c>
      <c r="AZ136" s="26" t="str">
        <f>IF(COUNTIF(Z136:AD136,"FF"),"FAIL",IF(COUNTIF(Z136:AD136,"AB"),"FAIL","PASS"))</f>
        <v>PASS</v>
      </c>
      <c r="BA136" s="27" t="str">
        <f>IF(COUNTIF(M136:T136,"FF"),"FAIL",IF(COUNTIF(M136:T136,"AB"),"FAIL","PASS"))</f>
        <v>PASS</v>
      </c>
      <c r="BB136" s="27" t="str">
        <f>IF(COUNTIF(AF136:AO136,"FF"),"FAIL",IF(COUNTIF(AF136:AO136,"AB"),"FAIL","PASS"))</f>
        <v>PASS</v>
      </c>
      <c r="BC136" s="8" t="str">
        <f>IF(AND(AY136="PASS",AZ136="PASS"),"PASS","FAIL")</f>
        <v>PASS</v>
      </c>
      <c r="BD136" s="8" t="str">
        <f>IF(AND(BA136="PASS",BB136="PASS"),"PASS","FAIL")</f>
        <v>PASS</v>
      </c>
      <c r="BE136" s="28" t="str">
        <f>IF(BF136="ATKT","NO",IF(BF136="FAIL","NO","YES"))</f>
        <v>NO</v>
      </c>
      <c r="BF136" s="29" t="str">
        <f>IF(AQ136=44,IF(AP136&gt;=7.75,"DIST",IF(AP136&gt;=6.75,"FIRST",IF(AP136&gt;=6.25,"HSC",IF(AP136&gt;=5.5,"SC","FAIL")))),IF(AQ136&gt;=23,"ATKT","FAIL"))</f>
        <v>FAIL</v>
      </c>
      <c r="BG136"/>
    </row>
  </sheetData>
  <mergeCells count="20">
    <mergeCell ref="B1:Q1"/>
    <mergeCell ref="U1:AQ1"/>
    <mergeCell ref="AR1:AW1"/>
    <mergeCell ref="AY2:AZ2"/>
    <mergeCell ref="BA2:BB2"/>
    <mergeCell ref="AY83:BB83"/>
    <mergeCell ref="C103:F103"/>
    <mergeCell ref="C104:F104"/>
    <mergeCell ref="E109:F109"/>
    <mergeCell ref="E110:F110"/>
    <mergeCell ref="E111:F111"/>
    <mergeCell ref="E112:F112"/>
    <mergeCell ref="AY133:AZ133"/>
    <mergeCell ref="BA133:BB133"/>
    <mergeCell ref="E113:F113"/>
    <mergeCell ref="C115:F115"/>
    <mergeCell ref="C116:F116"/>
    <mergeCell ref="AY122:AZ122"/>
    <mergeCell ref="BA122:BB122"/>
    <mergeCell ref="B131:D131"/>
  </mergeCells>
  <conditionalFormatting sqref="BE125 BE4:BE81">
    <cfRule type="cellIs" dxfId="337" priority="1" stopIfTrue="1" operator="equal">
      <formula>"NO"</formula>
    </cfRule>
  </conditionalFormatting>
  <conditionalFormatting sqref="BF125 BF4:BF80">
    <cfRule type="cellIs" dxfId="336" priority="2" stopIfTrue="1" operator="equal">
      <formula>"FAIL"</formula>
    </cfRule>
  </conditionalFormatting>
  <conditionalFormatting sqref="G125:Q125 G4:Q15 Z4:AO6 Z30:AO30 Z29:AG29 AO29 Z57:AO60 Z56:AG56 AN56:AO56 Z8:AO9 Z7:AA7 AJ7:AO7 AD7:AE7 Z11:AO15 Z10:AA10 AJ10:AO10 AD10:AE10 Z18:AO24 Z16:AA17 AD16:AE17 AJ16:AO17 Z26:AO26 Z25:AA25 AJ25:AO25 AD25:AE25 Z28:AO28 Z27:AA27 AJ27:AO27 AD27:AE27 Z33:AO36 Z31:AA32 AD31:AE32 AJ31:AO32 Z38:AO54 Z37:AA37 AJ37:AO37 AD37:AE37 Z55:AA55 AJ55:AO55 AD55:AE55 Z62:AO68 Z61:AA61 AJ61:AO61 AD61:AE61 Z71:AO74 Z69:AA70 AD69:AE70 AJ69:AO70 Z77:AO77 Z75:AA76 AD75:AE76 AJ75:AO76 Z78:AA78 AJ78:AO78 AD78:AE78 G17:Q81 Z79:AO81">
    <cfRule type="cellIs" dxfId="335" priority="3" stopIfTrue="1" operator="equal">
      <formula>"AB"</formula>
    </cfRule>
    <cfRule type="cellIs" dxfId="334" priority="4" stopIfTrue="1" operator="equal">
      <formula>"FF"</formula>
    </cfRule>
  </conditionalFormatting>
  <conditionalFormatting sqref="Z125:AO125">
    <cfRule type="cellIs" dxfId="333" priority="5" stopIfTrue="1" operator="equal">
      <formula>"AB"</formula>
    </cfRule>
    <cfRule type="cellIs" dxfId="332" priority="6" stopIfTrue="1" operator="equal">
      <formula>"FF"</formula>
    </cfRule>
  </conditionalFormatting>
  <conditionalFormatting sqref="AY125:BD125 AY4:BD81">
    <cfRule type="cellIs" dxfId="331" priority="7" stopIfTrue="1" operator="equal">
      <formula>"FAIL"</formula>
    </cfRule>
  </conditionalFormatting>
  <conditionalFormatting sqref="G16:Q19">
    <cfRule type="cellIs" dxfId="330" priority="12" stopIfTrue="1" operator="equal">
      <formula>"AB"</formula>
    </cfRule>
    <cfRule type="cellIs" dxfId="329" priority="13" stopIfTrue="1" operator="equal">
      <formula>"FF"</formula>
    </cfRule>
  </conditionalFormatting>
  <conditionalFormatting sqref="BE136">
    <cfRule type="cellIs" dxfId="328" priority="14" stopIfTrue="1" operator="equal">
      <formula>"NO"</formula>
    </cfRule>
  </conditionalFormatting>
  <conditionalFormatting sqref="BF136">
    <cfRule type="cellIs" dxfId="327" priority="15" stopIfTrue="1" operator="equal">
      <formula>"FAIL"</formula>
    </cfRule>
  </conditionalFormatting>
  <conditionalFormatting sqref="G136:Q136">
    <cfRule type="cellIs" dxfId="326" priority="16" stopIfTrue="1" operator="equal">
      <formula>"AB"</formula>
    </cfRule>
    <cfRule type="cellIs" dxfId="325" priority="17" stopIfTrue="1" operator="equal">
      <formula>"FF"</formula>
    </cfRule>
  </conditionalFormatting>
  <conditionalFormatting sqref="Z136:AO136">
    <cfRule type="cellIs" dxfId="324" priority="18" stopIfTrue="1" operator="equal">
      <formula>"AB"</formula>
    </cfRule>
    <cfRule type="cellIs" dxfId="323" priority="19" stopIfTrue="1" operator="equal">
      <formula>"FF"</formula>
    </cfRule>
  </conditionalFormatting>
  <conditionalFormatting sqref="AY136:BD136">
    <cfRule type="cellIs" dxfId="322" priority="20" stopIfTrue="1" operator="equal">
      <formula>"FAIL"</formula>
    </cfRule>
  </conditionalFormatting>
  <conditionalFormatting sqref="BE135">
    <cfRule type="cellIs" dxfId="321" priority="21" stopIfTrue="1" operator="equal">
      <formula>"NO"</formula>
    </cfRule>
  </conditionalFormatting>
  <conditionalFormatting sqref="BF135">
    <cfRule type="cellIs" dxfId="320" priority="22" stopIfTrue="1" operator="equal">
      <formula>"FAIL"</formula>
    </cfRule>
  </conditionalFormatting>
  <conditionalFormatting sqref="Z135:AO135">
    <cfRule type="cellIs" dxfId="319" priority="23" stopIfTrue="1" operator="equal">
      <formula>"AB"</formula>
    </cfRule>
    <cfRule type="cellIs" dxfId="318" priority="24" stopIfTrue="1" operator="equal">
      <formula>"FF"</formula>
    </cfRule>
  </conditionalFormatting>
  <conditionalFormatting sqref="AY135:BD135">
    <cfRule type="cellIs" dxfId="317" priority="25" stopIfTrue="1" operator="equal">
      <formula>"FAIL"</formula>
    </cfRule>
  </conditionalFormatting>
  <conditionalFormatting sqref="AJ29:AN29">
    <cfRule type="cellIs" dxfId="316" priority="26" stopIfTrue="1" operator="equal">
      <formula>"AB"</formula>
    </cfRule>
    <cfRule type="cellIs" dxfId="315" priority="27" stopIfTrue="1" operator="equal">
      <formula>"FF"</formula>
    </cfRule>
  </conditionalFormatting>
  <conditionalFormatting sqref="AJ56:AM56">
    <cfRule type="cellIs" dxfId="314" priority="28" stopIfTrue="1" operator="equal">
      <formula>"AB"</formula>
    </cfRule>
    <cfRule type="cellIs" dxfId="313" priority="29" stopIfTrue="1" operator="equal">
      <formula>"FF"</formula>
    </cfRule>
  </conditionalFormatting>
  <conditionalFormatting sqref="AC7">
    <cfRule type="cellIs" dxfId="312" priority="38" stopIfTrue="1" operator="equal">
      <formula>"AB"</formula>
    </cfRule>
    <cfRule type="cellIs" dxfId="311" priority="39" stopIfTrue="1" operator="equal">
      <formula>"FF"</formula>
    </cfRule>
  </conditionalFormatting>
  <conditionalFormatting sqref="AH7:AI7">
    <cfRule type="cellIs" dxfId="310" priority="40" stopIfTrue="1" operator="equal">
      <formula>"AB"</formula>
    </cfRule>
    <cfRule type="cellIs" dxfId="309" priority="41" stopIfTrue="1" operator="equal">
      <formula>"FF"</formula>
    </cfRule>
  </conditionalFormatting>
  <conditionalFormatting sqref="AC10">
    <cfRule type="cellIs" dxfId="308" priority="42" stopIfTrue="1" operator="equal">
      <formula>"AB"</formula>
    </cfRule>
    <cfRule type="cellIs" dxfId="307" priority="43" stopIfTrue="1" operator="equal">
      <formula>"FF"</formula>
    </cfRule>
  </conditionalFormatting>
  <conditionalFormatting sqref="AH10:AI10">
    <cfRule type="cellIs" dxfId="306" priority="44" stopIfTrue="1" operator="equal">
      <formula>"AB"</formula>
    </cfRule>
    <cfRule type="cellIs" dxfId="305" priority="45" stopIfTrue="1" operator="equal">
      <formula>"FF"</formula>
    </cfRule>
  </conditionalFormatting>
  <conditionalFormatting sqref="AC16">
    <cfRule type="cellIs" dxfId="304" priority="46" stopIfTrue="1" operator="equal">
      <formula>"AB"</formula>
    </cfRule>
    <cfRule type="cellIs" dxfId="303" priority="47" stopIfTrue="1" operator="equal">
      <formula>"FF"</formula>
    </cfRule>
  </conditionalFormatting>
  <conditionalFormatting sqref="AH16:AI16">
    <cfRule type="cellIs" dxfId="302" priority="48" stopIfTrue="1" operator="equal">
      <formula>"AB"</formula>
    </cfRule>
    <cfRule type="cellIs" dxfId="301" priority="49" stopIfTrue="1" operator="equal">
      <formula>"FF"</formula>
    </cfRule>
  </conditionalFormatting>
  <conditionalFormatting sqref="AC17">
    <cfRule type="cellIs" dxfId="300" priority="50" stopIfTrue="1" operator="equal">
      <formula>"AB"</formula>
    </cfRule>
    <cfRule type="cellIs" dxfId="299" priority="51" stopIfTrue="1" operator="equal">
      <formula>"FF"</formula>
    </cfRule>
  </conditionalFormatting>
  <conditionalFormatting sqref="AH17:AI17">
    <cfRule type="cellIs" dxfId="298" priority="52" stopIfTrue="1" operator="equal">
      <formula>"AB"</formula>
    </cfRule>
    <cfRule type="cellIs" dxfId="297" priority="53" stopIfTrue="1" operator="equal">
      <formula>"FF"</formula>
    </cfRule>
  </conditionalFormatting>
  <conditionalFormatting sqref="AC25">
    <cfRule type="cellIs" dxfId="296" priority="54" stopIfTrue="1" operator="equal">
      <formula>"AB"</formula>
    </cfRule>
    <cfRule type="cellIs" dxfId="295" priority="55" stopIfTrue="1" operator="equal">
      <formula>"FF"</formula>
    </cfRule>
  </conditionalFormatting>
  <conditionalFormatting sqref="AH25:AI25">
    <cfRule type="cellIs" dxfId="294" priority="56" stopIfTrue="1" operator="equal">
      <formula>"AB"</formula>
    </cfRule>
    <cfRule type="cellIs" dxfId="293" priority="57" stopIfTrue="1" operator="equal">
      <formula>"FF"</formula>
    </cfRule>
  </conditionalFormatting>
  <conditionalFormatting sqref="AC27">
    <cfRule type="cellIs" dxfId="292" priority="58" stopIfTrue="1" operator="equal">
      <formula>"AB"</formula>
    </cfRule>
    <cfRule type="cellIs" dxfId="291" priority="59" stopIfTrue="1" operator="equal">
      <formula>"FF"</formula>
    </cfRule>
  </conditionalFormatting>
  <conditionalFormatting sqref="AH27:AI27">
    <cfRule type="cellIs" dxfId="290" priority="60" stopIfTrue="1" operator="equal">
      <formula>"AB"</formula>
    </cfRule>
    <cfRule type="cellIs" dxfId="289" priority="61" stopIfTrue="1" operator="equal">
      <formula>"FF"</formula>
    </cfRule>
  </conditionalFormatting>
  <conditionalFormatting sqref="AC31">
    <cfRule type="cellIs" dxfId="288" priority="62" stopIfTrue="1" operator="equal">
      <formula>"AB"</formula>
    </cfRule>
    <cfRule type="cellIs" dxfId="287" priority="63" stopIfTrue="1" operator="equal">
      <formula>"FF"</formula>
    </cfRule>
  </conditionalFormatting>
  <conditionalFormatting sqref="AH31:AI31">
    <cfRule type="cellIs" dxfId="286" priority="64" stopIfTrue="1" operator="equal">
      <formula>"AB"</formula>
    </cfRule>
    <cfRule type="cellIs" dxfId="285" priority="65" stopIfTrue="1" operator="equal">
      <formula>"FF"</formula>
    </cfRule>
  </conditionalFormatting>
  <conditionalFormatting sqref="AC32">
    <cfRule type="cellIs" dxfId="284" priority="66" stopIfTrue="1" operator="equal">
      <formula>"AB"</formula>
    </cfRule>
    <cfRule type="cellIs" dxfId="283" priority="67" stopIfTrue="1" operator="equal">
      <formula>"FF"</formula>
    </cfRule>
  </conditionalFormatting>
  <conditionalFormatting sqref="AH32:AI32">
    <cfRule type="cellIs" dxfId="282" priority="68" stopIfTrue="1" operator="equal">
      <formula>"AB"</formula>
    </cfRule>
    <cfRule type="cellIs" dxfId="281" priority="69" stopIfTrue="1" operator="equal">
      <formula>"FF"</formula>
    </cfRule>
  </conditionalFormatting>
  <conditionalFormatting sqref="AC37">
    <cfRule type="cellIs" dxfId="280" priority="70" stopIfTrue="1" operator="equal">
      <formula>"AB"</formula>
    </cfRule>
    <cfRule type="cellIs" dxfId="279" priority="71" stopIfTrue="1" operator="equal">
      <formula>"FF"</formula>
    </cfRule>
  </conditionalFormatting>
  <conditionalFormatting sqref="AH37:AI37">
    <cfRule type="cellIs" dxfId="278" priority="72" stopIfTrue="1" operator="equal">
      <formula>"AB"</formula>
    </cfRule>
    <cfRule type="cellIs" dxfId="277" priority="73" stopIfTrue="1" operator="equal">
      <formula>"FF"</formula>
    </cfRule>
  </conditionalFormatting>
  <conditionalFormatting sqref="AC55">
    <cfRule type="cellIs" dxfId="276" priority="74" stopIfTrue="1" operator="equal">
      <formula>"AB"</formula>
    </cfRule>
    <cfRule type="cellIs" dxfId="275" priority="75" stopIfTrue="1" operator="equal">
      <formula>"FF"</formula>
    </cfRule>
  </conditionalFormatting>
  <conditionalFormatting sqref="AH55:AI55">
    <cfRule type="cellIs" dxfId="274" priority="76" stopIfTrue="1" operator="equal">
      <formula>"AB"</formula>
    </cfRule>
    <cfRule type="cellIs" dxfId="273" priority="77" stopIfTrue="1" operator="equal">
      <formula>"FF"</formula>
    </cfRule>
  </conditionalFormatting>
  <conditionalFormatting sqref="AC61">
    <cfRule type="cellIs" dxfId="272" priority="78" stopIfTrue="1" operator="equal">
      <formula>"AB"</formula>
    </cfRule>
    <cfRule type="cellIs" dxfId="271" priority="79" stopIfTrue="1" operator="equal">
      <formula>"FF"</formula>
    </cfRule>
  </conditionalFormatting>
  <conditionalFormatting sqref="AH61:AI61">
    <cfRule type="cellIs" dxfId="270" priority="80" stopIfTrue="1" operator="equal">
      <formula>"AB"</formula>
    </cfRule>
    <cfRule type="cellIs" dxfId="269" priority="81" stopIfTrue="1" operator="equal">
      <formula>"FF"</formula>
    </cfRule>
  </conditionalFormatting>
  <conditionalFormatting sqref="AC69">
    <cfRule type="cellIs" dxfId="268" priority="82" stopIfTrue="1" operator="equal">
      <formula>"AB"</formula>
    </cfRule>
    <cfRule type="cellIs" dxfId="267" priority="83" stopIfTrue="1" operator="equal">
      <formula>"FF"</formula>
    </cfRule>
  </conditionalFormatting>
  <conditionalFormatting sqref="AH69:AI69">
    <cfRule type="cellIs" dxfId="266" priority="84" stopIfTrue="1" operator="equal">
      <formula>"AB"</formula>
    </cfRule>
    <cfRule type="cellIs" dxfId="265" priority="85" stopIfTrue="1" operator="equal">
      <formula>"FF"</formula>
    </cfRule>
  </conditionalFormatting>
  <conditionalFormatting sqref="AC70">
    <cfRule type="cellIs" dxfId="264" priority="86" stopIfTrue="1" operator="equal">
      <formula>"AB"</formula>
    </cfRule>
    <cfRule type="cellIs" dxfId="263" priority="87" stopIfTrue="1" operator="equal">
      <formula>"FF"</formula>
    </cfRule>
  </conditionalFormatting>
  <conditionalFormatting sqref="AH70:AI70">
    <cfRule type="cellIs" dxfId="262" priority="88" stopIfTrue="1" operator="equal">
      <formula>"AB"</formula>
    </cfRule>
    <cfRule type="cellIs" dxfId="261" priority="89" stopIfTrue="1" operator="equal">
      <formula>"FF"</formula>
    </cfRule>
  </conditionalFormatting>
  <conditionalFormatting sqref="AC75">
    <cfRule type="cellIs" dxfId="260" priority="90" stopIfTrue="1" operator="equal">
      <formula>"AB"</formula>
    </cfRule>
    <cfRule type="cellIs" dxfId="259" priority="91" stopIfTrue="1" operator="equal">
      <formula>"FF"</formula>
    </cfRule>
  </conditionalFormatting>
  <conditionalFormatting sqref="AH75:AI75">
    <cfRule type="cellIs" dxfId="258" priority="92" stopIfTrue="1" operator="equal">
      <formula>"AB"</formula>
    </cfRule>
    <cfRule type="cellIs" dxfId="257" priority="93" stopIfTrue="1" operator="equal">
      <formula>"FF"</formula>
    </cfRule>
  </conditionalFormatting>
  <conditionalFormatting sqref="AC76">
    <cfRule type="cellIs" dxfId="256" priority="94" stopIfTrue="1" operator="equal">
      <formula>"AB"</formula>
    </cfRule>
    <cfRule type="cellIs" dxfId="255" priority="95" stopIfTrue="1" operator="equal">
      <formula>"FF"</formula>
    </cfRule>
  </conditionalFormatting>
  <conditionalFormatting sqref="AH76:AI76">
    <cfRule type="cellIs" dxfId="254" priority="96" stopIfTrue="1" operator="equal">
      <formula>"AB"</formula>
    </cfRule>
    <cfRule type="cellIs" dxfId="253" priority="97" stopIfTrue="1" operator="equal">
      <formula>"FF"</formula>
    </cfRule>
  </conditionalFormatting>
  <conditionalFormatting sqref="AC78">
    <cfRule type="cellIs" dxfId="252" priority="98" stopIfTrue="1" operator="equal">
      <formula>"AB"</formula>
    </cfRule>
    <cfRule type="cellIs" dxfId="251" priority="99" stopIfTrue="1" operator="equal">
      <formula>"FF"</formula>
    </cfRule>
  </conditionalFormatting>
  <conditionalFormatting sqref="AH78:AI78">
    <cfRule type="cellIs" dxfId="250" priority="100" stopIfTrue="1" operator="equal">
      <formula>"AB"</formula>
    </cfRule>
    <cfRule type="cellIs" dxfId="249" priority="101" stopIfTrue="1" operator="equal">
      <formula>"FF"</formula>
    </cfRule>
  </conditionalFormatting>
  <pageMargins left="0.25" right="0.25" top="0.42" bottom="0.4" header="0.3" footer="0.12"/>
  <pageSetup paperSize="8" scale="35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5"/>
  <sheetViews>
    <sheetView zoomScale="85" zoomScaleNormal="85" workbookViewId="0">
      <pane xSplit="4" ySplit="3" topLeftCell="AS76" activePane="bottomRight" state="frozen"/>
      <selection pane="topRight" activeCell="AR1" sqref="AR1"/>
      <selection pane="bottomLeft" activeCell="A4" sqref="A4"/>
      <selection pane="bottomRight" activeCell="A80" sqref="A80:IV150"/>
    </sheetView>
  </sheetViews>
  <sheetFormatPr defaultColWidth="7.33203125" defaultRowHeight="14.4"/>
  <cols>
    <col min="1" max="1" width="7.33203125" style="1" customWidth="1"/>
    <col min="2" max="2" width="10.33203125" style="1" customWidth="1"/>
    <col min="3" max="3" width="13.6640625" style="1" customWidth="1"/>
    <col min="4" max="4" width="35.33203125" customWidth="1"/>
    <col min="5" max="5" width="13" style="1" customWidth="1"/>
    <col min="6" max="6" width="21.33203125" style="1" customWidth="1"/>
    <col min="7" max="7" width="9.33203125" style="1" customWidth="1"/>
    <col min="8" max="8" width="9" style="1" customWidth="1"/>
    <col min="9" max="9" width="8.6640625" style="1" customWidth="1"/>
    <col min="10" max="10" width="8.5546875" style="1" customWidth="1"/>
    <col min="11" max="11" width="10.88671875" style="1" customWidth="1"/>
    <col min="12" max="12" width="0.88671875" style="1" customWidth="1"/>
    <col min="13" max="13" width="10.44140625" style="1" customWidth="1"/>
    <col min="14" max="14" width="11.109375" style="1" customWidth="1"/>
    <col min="15" max="15" width="10.6640625" style="1" customWidth="1"/>
    <col min="16" max="16" width="11.109375" style="1" customWidth="1"/>
    <col min="17" max="17" width="10.44140625" style="1" customWidth="1"/>
    <col min="18" max="18" width="7.33203125" style="1" customWidth="1"/>
    <col min="19" max="19" width="8" style="1" customWidth="1"/>
    <col min="20" max="20" width="1" style="2" customWidth="1"/>
    <col min="21" max="21" width="10.33203125" style="1" hidden="1" customWidth="1"/>
    <col min="22" max="22" width="14.6640625" style="1" hidden="1" customWidth="1"/>
    <col min="23" max="23" width="35.33203125" style="3" hidden="1" customWidth="1"/>
    <col min="24" max="24" width="24.109375" style="1" hidden="1" customWidth="1"/>
    <col min="25" max="25" width="21.33203125" style="1" hidden="1" customWidth="1"/>
    <col min="26" max="26" width="9" style="1" customWidth="1"/>
    <col min="27" max="27" width="8.6640625" style="1" customWidth="1"/>
    <col min="28" max="29" width="9" style="1" customWidth="1"/>
    <col min="30" max="30" width="9.6640625" style="1" customWidth="1"/>
    <col min="31" max="31" width="0.88671875" style="1" customWidth="1"/>
    <col min="32" max="32" width="11.109375" style="1" customWidth="1"/>
    <col min="33" max="34" width="12" style="1" customWidth="1"/>
    <col min="35" max="35" width="11.6640625" style="1" customWidth="1"/>
    <col min="36" max="36" width="11.109375" style="1" customWidth="1"/>
    <col min="37" max="38" width="10.44140625" style="1" customWidth="1"/>
    <col min="39" max="39" width="11.109375" style="1" customWidth="1"/>
    <col min="40" max="40" width="10.44140625" style="1" customWidth="1"/>
    <col min="41" max="41" width="10.6640625" style="1" customWidth="1"/>
    <col min="42" max="42" width="18.6640625" style="1" customWidth="1"/>
    <col min="43" max="43" width="13.33203125" style="1" customWidth="1"/>
    <col min="44" max="50" width="10.6640625" style="1" customWidth="1"/>
    <col min="51" max="51" width="17.33203125" style="1" customWidth="1"/>
    <col min="52" max="56" width="11.88671875" style="1" customWidth="1"/>
    <col min="57" max="57" width="14.6640625" style="1" customWidth="1"/>
    <col min="58" max="58" width="9.88671875" style="1" customWidth="1"/>
    <col min="59" max="59" width="9.44140625" style="1" customWidth="1"/>
    <col min="60" max="60" width="7.33203125" customWidth="1"/>
    <col min="61" max="61" width="6.5546875" customWidth="1"/>
    <col min="62" max="62" width="20.6640625" customWidth="1"/>
    <col min="63" max="63" width="22" customWidth="1"/>
  </cols>
  <sheetData>
    <row r="1" spans="1:59" ht="24.6" customHeight="1">
      <c r="B1" s="111" t="s">
        <v>0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4"/>
      <c r="S1" s="4"/>
      <c r="U1" s="100" t="s">
        <v>1</v>
      </c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1" t="s">
        <v>2</v>
      </c>
      <c r="AS1" s="101"/>
      <c r="AT1" s="101"/>
      <c r="AU1" s="101"/>
      <c r="AV1" s="101"/>
      <c r="AW1" s="101"/>
      <c r="AX1" s="5"/>
    </row>
    <row r="2" spans="1:59" ht="43.2">
      <c r="A2" s="6" t="s">
        <v>3</v>
      </c>
      <c r="B2" s="7" t="s">
        <v>4</v>
      </c>
      <c r="C2" s="7" t="s">
        <v>5</v>
      </c>
      <c r="D2" s="6" t="s">
        <v>6</v>
      </c>
      <c r="E2" s="7" t="s">
        <v>7</v>
      </c>
      <c r="F2" s="7" t="s">
        <v>8</v>
      </c>
      <c r="G2" s="7">
        <v>414453</v>
      </c>
      <c r="H2" s="7">
        <v>414454</v>
      </c>
      <c r="I2" s="7">
        <v>414455</v>
      </c>
      <c r="J2" s="7" t="s">
        <v>9</v>
      </c>
      <c r="K2" s="7" t="s">
        <v>10</v>
      </c>
      <c r="L2" s="8"/>
      <c r="M2" s="7" t="s">
        <v>11</v>
      </c>
      <c r="N2" s="7" t="s">
        <v>12</v>
      </c>
      <c r="O2" s="7" t="s">
        <v>13</v>
      </c>
      <c r="P2" s="7" t="s">
        <v>14</v>
      </c>
      <c r="Q2" s="7" t="s">
        <v>15</v>
      </c>
      <c r="R2" s="7" t="s">
        <v>16</v>
      </c>
      <c r="S2" s="7" t="s">
        <v>17</v>
      </c>
      <c r="U2" s="6" t="s">
        <v>4</v>
      </c>
      <c r="V2" s="7" t="s">
        <v>5</v>
      </c>
      <c r="W2" s="9" t="s">
        <v>6</v>
      </c>
      <c r="X2" s="7" t="s">
        <v>7</v>
      </c>
      <c r="Y2" s="6" t="s">
        <v>8</v>
      </c>
      <c r="Z2" s="7">
        <v>414462</v>
      </c>
      <c r="AA2" s="7">
        <v>414463</v>
      </c>
      <c r="AB2" s="7" t="s">
        <v>18</v>
      </c>
      <c r="AC2" s="7" t="s">
        <v>19</v>
      </c>
      <c r="AD2" s="7" t="s">
        <v>20</v>
      </c>
      <c r="AE2" s="8"/>
      <c r="AF2" s="7" t="s">
        <v>21</v>
      </c>
      <c r="AG2" s="7" t="s">
        <v>22</v>
      </c>
      <c r="AH2" s="7" t="s">
        <v>23</v>
      </c>
      <c r="AI2" s="7" t="s">
        <v>24</v>
      </c>
      <c r="AJ2" s="7" t="s">
        <v>25</v>
      </c>
      <c r="AK2" s="7" t="s">
        <v>26</v>
      </c>
      <c r="AL2" s="7" t="s">
        <v>27</v>
      </c>
      <c r="AM2" s="7" t="s">
        <v>28</v>
      </c>
      <c r="AN2" s="7" t="s">
        <v>29</v>
      </c>
      <c r="AO2" s="7" t="s">
        <v>30</v>
      </c>
      <c r="AP2" s="10" t="s">
        <v>31</v>
      </c>
      <c r="AQ2" s="10" t="s">
        <v>32</v>
      </c>
      <c r="AR2" s="10" t="s">
        <v>33</v>
      </c>
      <c r="AS2" s="10" t="s">
        <v>34</v>
      </c>
      <c r="AT2" s="10" t="s">
        <v>35</v>
      </c>
      <c r="AU2" s="11" t="s">
        <v>36</v>
      </c>
      <c r="AV2" s="11" t="s">
        <v>37</v>
      </c>
      <c r="AW2" s="10" t="s">
        <v>38</v>
      </c>
      <c r="AX2" s="10" t="s">
        <v>39</v>
      </c>
      <c r="AY2" s="102" t="s">
        <v>40</v>
      </c>
      <c r="AZ2" s="102"/>
      <c r="BA2" s="103" t="s">
        <v>41</v>
      </c>
      <c r="BB2" s="103"/>
      <c r="BC2" s="12" t="s">
        <v>42</v>
      </c>
      <c r="BD2" s="12" t="s">
        <v>42</v>
      </c>
      <c r="BE2" s="13" t="s">
        <v>43</v>
      </c>
      <c r="BF2" s="14" t="s">
        <v>44</v>
      </c>
      <c r="BG2"/>
    </row>
    <row r="3" spans="1:59">
      <c r="A3" s="6"/>
      <c r="B3" s="7"/>
      <c r="C3" s="7"/>
      <c r="D3" s="6"/>
      <c r="E3" s="7"/>
      <c r="F3" s="7"/>
      <c r="G3" s="7" t="s">
        <v>45</v>
      </c>
      <c r="H3" s="7" t="s">
        <v>46</v>
      </c>
      <c r="I3" s="7" t="s">
        <v>47</v>
      </c>
      <c r="J3" s="7" t="s">
        <v>48</v>
      </c>
      <c r="K3" s="7" t="s">
        <v>49</v>
      </c>
      <c r="L3" s="8"/>
      <c r="M3" s="7" t="s">
        <v>50</v>
      </c>
      <c r="N3" s="7" t="s">
        <v>51</v>
      </c>
      <c r="O3" s="7" t="s">
        <v>52</v>
      </c>
      <c r="P3" s="7" t="s">
        <v>53</v>
      </c>
      <c r="Q3" s="7" t="s">
        <v>54</v>
      </c>
      <c r="R3" s="7"/>
      <c r="S3" s="7"/>
      <c r="U3" s="6"/>
      <c r="V3" s="7"/>
      <c r="W3" s="9"/>
      <c r="X3" s="7"/>
      <c r="Y3" s="6"/>
      <c r="Z3" s="87" t="s">
        <v>55</v>
      </c>
      <c r="AA3" s="87" t="s">
        <v>56</v>
      </c>
      <c r="AB3" s="87" t="s">
        <v>57</v>
      </c>
      <c r="AC3" s="87" t="s">
        <v>58</v>
      </c>
      <c r="AD3" s="7" t="s">
        <v>59</v>
      </c>
      <c r="AE3" s="8"/>
      <c r="AF3" s="87" t="s">
        <v>60</v>
      </c>
      <c r="AG3" s="87" t="s">
        <v>61</v>
      </c>
      <c r="AH3" s="87" t="s">
        <v>62</v>
      </c>
      <c r="AI3" s="87" t="s">
        <v>63</v>
      </c>
      <c r="AJ3" s="7" t="s">
        <v>64</v>
      </c>
      <c r="AK3" s="7" t="s">
        <v>65</v>
      </c>
      <c r="AL3" s="7" t="s">
        <v>66</v>
      </c>
      <c r="AM3" s="7" t="s">
        <v>67</v>
      </c>
      <c r="AN3" s="7" t="s">
        <v>68</v>
      </c>
      <c r="AO3" s="7" t="s">
        <v>69</v>
      </c>
      <c r="AP3" s="7"/>
      <c r="AQ3" s="7"/>
      <c r="AR3" s="7"/>
      <c r="AS3" s="7"/>
      <c r="AT3" s="7"/>
      <c r="AU3" s="7"/>
      <c r="AV3" s="7"/>
      <c r="AW3" s="7"/>
      <c r="AX3" s="7"/>
      <c r="AY3" s="15" t="s">
        <v>70</v>
      </c>
      <c r="AZ3" s="15" t="s">
        <v>71</v>
      </c>
      <c r="BA3" s="16" t="s">
        <v>70</v>
      </c>
      <c r="BB3" s="16" t="s">
        <v>71</v>
      </c>
      <c r="BC3" s="10" t="s">
        <v>72</v>
      </c>
      <c r="BD3" s="10" t="s">
        <v>73</v>
      </c>
      <c r="BE3" s="7"/>
      <c r="BF3" s="7"/>
      <c r="BG3"/>
    </row>
    <row r="4" spans="1:59">
      <c r="A4" s="17"/>
      <c r="B4" s="17">
        <v>43201</v>
      </c>
      <c r="C4" s="17" t="s">
        <v>126</v>
      </c>
      <c r="D4" s="18" t="s">
        <v>127</v>
      </c>
      <c r="E4" s="17" t="s">
        <v>128</v>
      </c>
      <c r="F4" s="19" t="s">
        <v>764</v>
      </c>
      <c r="G4" s="17">
        <v>100</v>
      </c>
      <c r="H4" s="17">
        <v>99</v>
      </c>
      <c r="I4" s="17">
        <v>86</v>
      </c>
      <c r="J4" s="17">
        <v>98</v>
      </c>
      <c r="K4" s="17">
        <v>100</v>
      </c>
      <c r="L4" s="20"/>
      <c r="M4" s="17">
        <v>46</v>
      </c>
      <c r="N4" s="17">
        <v>45</v>
      </c>
      <c r="O4" s="17">
        <v>44</v>
      </c>
      <c r="P4" s="17">
        <v>44</v>
      </c>
      <c r="Q4" s="17">
        <v>44</v>
      </c>
      <c r="R4" s="17">
        <v>10</v>
      </c>
      <c r="S4" s="17">
        <v>22</v>
      </c>
      <c r="T4" s="21"/>
      <c r="U4" s="17">
        <f t="shared" ref="U4:U35" si="0">B4</f>
        <v>43201</v>
      </c>
      <c r="V4" s="17" t="str">
        <f t="shared" ref="V4:V35" si="1">C4</f>
        <v>B150058519</v>
      </c>
      <c r="W4" s="22" t="str">
        <f t="shared" ref="W4:W35" si="2">D4</f>
        <v>BADHE ADITI VIDYADHAR</v>
      </c>
      <c r="X4" s="17" t="str">
        <f t="shared" ref="X4:X35" si="3">E4</f>
        <v>71828550G</v>
      </c>
      <c r="Y4" s="90" t="str">
        <f t="shared" ref="Y4:Y35" si="4">F4</f>
        <v>I2K17102377</v>
      </c>
      <c r="Z4" s="88">
        <v>99</v>
      </c>
      <c r="AA4" s="88">
        <v>93</v>
      </c>
      <c r="AB4" s="88">
        <v>100</v>
      </c>
      <c r="AC4" s="88"/>
      <c r="AD4" s="86">
        <v>100</v>
      </c>
      <c r="AE4" s="85"/>
      <c r="AF4" s="88">
        <v>23</v>
      </c>
      <c r="AG4" s="88">
        <v>23</v>
      </c>
      <c r="AH4" s="88"/>
      <c r="AI4" s="88"/>
      <c r="AJ4" s="86">
        <v>44</v>
      </c>
      <c r="AK4" s="17">
        <v>40</v>
      </c>
      <c r="AL4" s="17">
        <v>22</v>
      </c>
      <c r="AM4" s="17">
        <v>22</v>
      </c>
      <c r="AN4" s="17">
        <v>46</v>
      </c>
      <c r="AO4" s="17">
        <v>94</v>
      </c>
      <c r="AP4" s="17">
        <v>10</v>
      </c>
      <c r="AQ4" s="17">
        <v>44</v>
      </c>
      <c r="AR4" s="24">
        <v>8.84</v>
      </c>
      <c r="AS4" s="24">
        <v>8.06</v>
      </c>
      <c r="AT4" s="24">
        <v>8.7799999999999994</v>
      </c>
      <c r="AU4" s="24">
        <v>1689</v>
      </c>
      <c r="AV4" s="24">
        <v>190</v>
      </c>
      <c r="AW4" s="24">
        <v>8.89</v>
      </c>
      <c r="AX4" s="25" t="s">
        <v>77</v>
      </c>
      <c r="AY4" s="26" t="str">
        <f t="shared" ref="AY4:AY35" si="5">IF(COUNTIF(G4:K4,"FF"),"FAIL",IF(COUNTIF(G4:K4,"AB"),"FAIL","PASS"))</f>
        <v>PASS</v>
      </c>
      <c r="AZ4" s="26" t="str">
        <f t="shared" ref="AZ4:AZ36" si="6">IF(COUNTIF(Z4:AD4,"FF"),"FAIL",IF(COUNTIF(Z4:AD4,"AB"),"FAIL","PASS"))</f>
        <v>PASS</v>
      </c>
      <c r="BA4" s="27" t="str">
        <f t="shared" ref="BA4:BA35" si="7">IF(COUNTIF(M4:Q4,"FF"),"FAIL",IF(COUNTIF(M4:Q4,"AB"),"FAIL","PASS"))</f>
        <v>PASS</v>
      </c>
      <c r="BB4" s="27" t="str">
        <f t="shared" ref="BB4:BB36" si="8">IF(COUNTIF(AF4:AO4,"FF"),"FAIL",IF(COUNTIF(AF4:AO4,"AB"),"FAIL","PASS"))</f>
        <v>PASS</v>
      </c>
      <c r="BC4" s="8" t="str">
        <f t="shared" ref="BC4:BC35" si="9">IF(AND(AY4="PASS",AZ4="PASS"),"PASS","FAIL")</f>
        <v>PASS</v>
      </c>
      <c r="BD4" s="8" t="str">
        <f t="shared" ref="BD4:BD35" si="10">IF(AND(BA4="PASS",BB4="PASS"),"PASS","FAIL")</f>
        <v>PASS</v>
      </c>
      <c r="BE4" s="28" t="str">
        <f t="shared" ref="BE4:BE35" si="11">IF(BF4="ATKT","NO",IF(BF4="FAIL","NO","YES"))</f>
        <v>YES</v>
      </c>
      <c r="BF4" s="29" t="str">
        <f t="shared" ref="BF4:BF35" si="12">IF(AQ4=44,IF(AW4&gt;=7.75,"DIST",IF(AW4&gt;=6.75,"FIRST",IF(AW4&gt;=6.25,"HSC",IF(AW4&gt;=5.5,"SC","FAIL")))),IF(AW4&gt;=23,"ATKT","FAIL"))</f>
        <v>DIST</v>
      </c>
      <c r="BG4"/>
    </row>
    <row r="5" spans="1:59">
      <c r="A5" s="17"/>
      <c r="B5" s="17">
        <v>43202</v>
      </c>
      <c r="C5" s="17" t="s">
        <v>87</v>
      </c>
      <c r="D5" s="18" t="s">
        <v>88</v>
      </c>
      <c r="E5" s="17" t="s">
        <v>89</v>
      </c>
      <c r="F5" s="19" t="s">
        <v>751</v>
      </c>
      <c r="G5" s="17">
        <v>89</v>
      </c>
      <c r="H5" s="17">
        <v>100</v>
      </c>
      <c r="I5" s="17">
        <v>91</v>
      </c>
      <c r="J5" s="17">
        <v>98</v>
      </c>
      <c r="K5" s="17">
        <v>100</v>
      </c>
      <c r="L5" s="20"/>
      <c r="M5" s="17">
        <v>44</v>
      </c>
      <c r="N5" s="17">
        <v>43</v>
      </c>
      <c r="O5" s="17">
        <v>35</v>
      </c>
      <c r="P5" s="17">
        <v>40</v>
      </c>
      <c r="Q5" s="17">
        <v>42</v>
      </c>
      <c r="R5" s="17">
        <v>9.9499999999999993</v>
      </c>
      <c r="S5" s="17">
        <v>22</v>
      </c>
      <c r="T5" s="21"/>
      <c r="U5" s="17">
        <f t="shared" si="0"/>
        <v>43202</v>
      </c>
      <c r="V5" s="17" t="str">
        <f t="shared" si="1"/>
        <v>B150058505</v>
      </c>
      <c r="W5" s="22" t="str">
        <f t="shared" si="2"/>
        <v>AGRAWAL PIYUSH ASHOK</v>
      </c>
      <c r="X5" s="17" t="str">
        <f t="shared" si="3"/>
        <v>71828510H</v>
      </c>
      <c r="Y5" s="90" t="str">
        <f t="shared" si="4"/>
        <v>I2K17102284</v>
      </c>
      <c r="Z5" s="88">
        <v>92</v>
      </c>
      <c r="AA5" s="88">
        <v>100</v>
      </c>
      <c r="AB5" s="88">
        <v>100</v>
      </c>
      <c r="AC5" s="88"/>
      <c r="AD5" s="86">
        <v>100</v>
      </c>
      <c r="AE5" s="85"/>
      <c r="AF5" s="88">
        <v>23</v>
      </c>
      <c r="AG5" s="88">
        <v>23</v>
      </c>
      <c r="AH5" s="88"/>
      <c r="AI5" s="88"/>
      <c r="AJ5" s="86">
        <v>43</v>
      </c>
      <c r="AK5" s="17">
        <v>43</v>
      </c>
      <c r="AL5" s="17">
        <v>23</v>
      </c>
      <c r="AM5" s="17">
        <v>24</v>
      </c>
      <c r="AN5" s="17">
        <v>45</v>
      </c>
      <c r="AO5" s="17">
        <v>95</v>
      </c>
      <c r="AP5" s="17">
        <v>9.98</v>
      </c>
      <c r="AQ5" s="17">
        <v>44</v>
      </c>
      <c r="AR5" s="24">
        <v>8.9</v>
      </c>
      <c r="AS5" s="24">
        <v>8.82</v>
      </c>
      <c r="AT5" s="24">
        <v>9.15</v>
      </c>
      <c r="AU5" s="24">
        <v>1746</v>
      </c>
      <c r="AV5" s="24">
        <v>190</v>
      </c>
      <c r="AW5" s="24">
        <v>9.19</v>
      </c>
      <c r="AX5" s="25" t="s">
        <v>77</v>
      </c>
      <c r="AY5" s="26" t="str">
        <f t="shared" si="5"/>
        <v>PASS</v>
      </c>
      <c r="AZ5" s="26" t="str">
        <f t="shared" si="6"/>
        <v>PASS</v>
      </c>
      <c r="BA5" s="27" t="str">
        <f t="shared" si="7"/>
        <v>PASS</v>
      </c>
      <c r="BB5" s="27" t="str">
        <f t="shared" si="8"/>
        <v>PASS</v>
      </c>
      <c r="BC5" s="8" t="str">
        <f t="shared" si="9"/>
        <v>PASS</v>
      </c>
      <c r="BD5" s="8" t="str">
        <f t="shared" si="10"/>
        <v>PASS</v>
      </c>
      <c r="BE5" s="28" t="str">
        <f t="shared" si="11"/>
        <v>YES</v>
      </c>
      <c r="BF5" s="29" t="str">
        <f t="shared" si="12"/>
        <v>DIST</v>
      </c>
      <c r="BG5"/>
    </row>
    <row r="6" spans="1:59">
      <c r="A6" s="17"/>
      <c r="B6" s="17">
        <v>43203</v>
      </c>
      <c r="C6" s="17" t="s">
        <v>99</v>
      </c>
      <c r="D6" s="18" t="s">
        <v>100</v>
      </c>
      <c r="E6" s="17" t="s">
        <v>101</v>
      </c>
      <c r="F6" s="19" t="s">
        <v>755</v>
      </c>
      <c r="G6" s="17">
        <v>100</v>
      </c>
      <c r="H6" s="17">
        <v>78</v>
      </c>
      <c r="I6" s="17">
        <v>89</v>
      </c>
      <c r="J6" s="17">
        <v>97</v>
      </c>
      <c r="K6" s="17">
        <v>100</v>
      </c>
      <c r="L6" s="20"/>
      <c r="M6" s="17">
        <v>41</v>
      </c>
      <c r="N6" s="17">
        <v>38</v>
      </c>
      <c r="O6" s="17">
        <v>42</v>
      </c>
      <c r="P6" s="17">
        <v>44</v>
      </c>
      <c r="Q6" s="17">
        <v>46</v>
      </c>
      <c r="R6" s="17">
        <v>9.77</v>
      </c>
      <c r="S6" s="17">
        <v>22</v>
      </c>
      <c r="T6" s="21"/>
      <c r="U6" s="17">
        <f t="shared" si="0"/>
        <v>43203</v>
      </c>
      <c r="V6" s="17" t="str">
        <f t="shared" si="1"/>
        <v>B150058509</v>
      </c>
      <c r="W6" s="22" t="str">
        <f t="shared" si="2"/>
        <v>ANKIT ARVIND DHOMANE</v>
      </c>
      <c r="X6" s="17" t="str">
        <f t="shared" si="3"/>
        <v>71828527B</v>
      </c>
      <c r="Y6" s="90" t="str">
        <f t="shared" si="4"/>
        <v>I2K17102266</v>
      </c>
      <c r="Z6" s="88">
        <v>85</v>
      </c>
      <c r="AA6" s="88">
        <v>100</v>
      </c>
      <c r="AB6" s="88">
        <v>100</v>
      </c>
      <c r="AC6" s="88"/>
      <c r="AD6" s="86">
        <v>100</v>
      </c>
      <c r="AE6" s="85"/>
      <c r="AF6" s="88">
        <v>22</v>
      </c>
      <c r="AG6" s="88">
        <v>22</v>
      </c>
      <c r="AH6" s="88"/>
      <c r="AI6" s="88"/>
      <c r="AJ6" s="86">
        <v>40</v>
      </c>
      <c r="AK6" s="17">
        <v>38</v>
      </c>
      <c r="AL6" s="17">
        <v>23</v>
      </c>
      <c r="AM6" s="17">
        <v>23</v>
      </c>
      <c r="AN6" s="17">
        <v>48</v>
      </c>
      <c r="AO6" s="17">
        <v>98</v>
      </c>
      <c r="AP6" s="17">
        <v>9.86</v>
      </c>
      <c r="AQ6" s="17">
        <v>44</v>
      </c>
      <c r="AR6" s="24">
        <v>7.82</v>
      </c>
      <c r="AS6" s="24">
        <v>7.02</v>
      </c>
      <c r="AT6" s="24">
        <v>7.67</v>
      </c>
      <c r="AU6" s="24">
        <v>1529</v>
      </c>
      <c r="AV6" s="24">
        <v>190</v>
      </c>
      <c r="AW6" s="24">
        <v>8.0500000000000007</v>
      </c>
      <c r="AX6" s="25" t="s">
        <v>77</v>
      </c>
      <c r="AY6" s="26" t="str">
        <f t="shared" si="5"/>
        <v>PASS</v>
      </c>
      <c r="AZ6" s="26" t="str">
        <f t="shared" si="6"/>
        <v>PASS</v>
      </c>
      <c r="BA6" s="27" t="str">
        <f t="shared" si="7"/>
        <v>PASS</v>
      </c>
      <c r="BB6" s="27" t="str">
        <f t="shared" si="8"/>
        <v>PASS</v>
      </c>
      <c r="BC6" s="8" t="str">
        <f t="shared" si="9"/>
        <v>PASS</v>
      </c>
      <c r="BD6" s="8" t="str">
        <f t="shared" si="10"/>
        <v>PASS</v>
      </c>
      <c r="BE6" s="28" t="str">
        <f t="shared" si="11"/>
        <v>YES</v>
      </c>
      <c r="BF6" s="29" t="str">
        <f t="shared" si="12"/>
        <v>DIST</v>
      </c>
      <c r="BG6"/>
    </row>
    <row r="7" spans="1:59">
      <c r="A7" s="17"/>
      <c r="B7" s="17">
        <v>43204</v>
      </c>
      <c r="C7" s="17" t="s">
        <v>108</v>
      </c>
      <c r="D7" s="18" t="s">
        <v>109</v>
      </c>
      <c r="E7" s="17" t="s">
        <v>110</v>
      </c>
      <c r="F7" s="19" t="s">
        <v>758</v>
      </c>
      <c r="G7" s="17">
        <v>93</v>
      </c>
      <c r="H7" s="17">
        <v>80</v>
      </c>
      <c r="I7" s="17">
        <v>78</v>
      </c>
      <c r="J7" s="17">
        <v>88</v>
      </c>
      <c r="K7" s="17">
        <v>100</v>
      </c>
      <c r="L7" s="20"/>
      <c r="M7" s="17">
        <v>43</v>
      </c>
      <c r="N7" s="17">
        <v>42</v>
      </c>
      <c r="O7" s="17">
        <v>43</v>
      </c>
      <c r="P7" s="17">
        <v>42</v>
      </c>
      <c r="Q7" s="17">
        <v>45</v>
      </c>
      <c r="R7" s="17">
        <v>9.86</v>
      </c>
      <c r="S7" s="17">
        <v>22</v>
      </c>
      <c r="T7" s="21"/>
      <c r="U7" s="17">
        <f t="shared" si="0"/>
        <v>43204</v>
      </c>
      <c r="V7" s="17" t="str">
        <f t="shared" si="1"/>
        <v>B150058512</v>
      </c>
      <c r="W7" s="22" t="str">
        <f t="shared" si="2"/>
        <v>ARORA MOHIT HARPAL</v>
      </c>
      <c r="X7" s="17" t="str">
        <f t="shared" si="3"/>
        <v>71828535C</v>
      </c>
      <c r="Y7" s="90" t="str">
        <f t="shared" si="4"/>
        <v>I2K17102412</v>
      </c>
      <c r="Z7" s="88">
        <v>84</v>
      </c>
      <c r="AA7" s="88">
        <v>100</v>
      </c>
      <c r="AB7" s="88">
        <v>100</v>
      </c>
      <c r="AC7" s="88"/>
      <c r="AD7" s="86">
        <v>100</v>
      </c>
      <c r="AE7" s="85"/>
      <c r="AF7" s="88">
        <v>22</v>
      </c>
      <c r="AG7" s="88">
        <v>21</v>
      </c>
      <c r="AH7" s="88"/>
      <c r="AI7" s="88"/>
      <c r="AJ7" s="86">
        <v>40</v>
      </c>
      <c r="AK7" s="17">
        <v>41</v>
      </c>
      <c r="AL7" s="17">
        <v>22</v>
      </c>
      <c r="AM7" s="17">
        <v>23</v>
      </c>
      <c r="AN7" s="17">
        <v>46</v>
      </c>
      <c r="AO7" s="17">
        <v>94</v>
      </c>
      <c r="AP7" s="17">
        <v>9.93</v>
      </c>
      <c r="AQ7" s="17">
        <v>44</v>
      </c>
      <c r="AR7" s="24">
        <v>8.64</v>
      </c>
      <c r="AS7" s="24">
        <v>7.82</v>
      </c>
      <c r="AT7" s="24">
        <v>8.39</v>
      </c>
      <c r="AU7" s="24">
        <v>1646</v>
      </c>
      <c r="AV7" s="24">
        <v>190</v>
      </c>
      <c r="AW7" s="24">
        <v>8.66</v>
      </c>
      <c r="AX7" s="25" t="s">
        <v>77</v>
      </c>
      <c r="AY7" s="26" t="str">
        <f t="shared" si="5"/>
        <v>PASS</v>
      </c>
      <c r="AZ7" s="26" t="str">
        <f t="shared" si="6"/>
        <v>PASS</v>
      </c>
      <c r="BA7" s="27" t="str">
        <f t="shared" si="7"/>
        <v>PASS</v>
      </c>
      <c r="BB7" s="27" t="str">
        <f t="shared" si="8"/>
        <v>PASS</v>
      </c>
      <c r="BC7" s="8" t="str">
        <f t="shared" si="9"/>
        <v>PASS</v>
      </c>
      <c r="BD7" s="8" t="str">
        <f t="shared" si="10"/>
        <v>PASS</v>
      </c>
      <c r="BE7" s="28" t="str">
        <f t="shared" si="11"/>
        <v>YES</v>
      </c>
      <c r="BF7" s="29" t="str">
        <f t="shared" si="12"/>
        <v>DIST</v>
      </c>
      <c r="BG7"/>
    </row>
    <row r="8" spans="1:59">
      <c r="A8" s="17"/>
      <c r="B8" s="17">
        <v>43205</v>
      </c>
      <c r="C8" s="17" t="s">
        <v>114</v>
      </c>
      <c r="D8" s="18" t="s">
        <v>115</v>
      </c>
      <c r="E8" s="17" t="s">
        <v>116</v>
      </c>
      <c r="F8" s="19" t="s">
        <v>760</v>
      </c>
      <c r="G8" s="17">
        <v>78</v>
      </c>
      <c r="H8" s="17">
        <v>82</v>
      </c>
      <c r="I8" s="17">
        <v>76</v>
      </c>
      <c r="J8" s="17">
        <v>87</v>
      </c>
      <c r="K8" s="17">
        <v>96</v>
      </c>
      <c r="L8" s="20"/>
      <c r="M8" s="17">
        <v>44</v>
      </c>
      <c r="N8" s="17">
        <v>43</v>
      </c>
      <c r="O8" s="17">
        <v>42</v>
      </c>
      <c r="P8" s="17">
        <v>40</v>
      </c>
      <c r="Q8" s="17">
        <v>43</v>
      </c>
      <c r="R8" s="17">
        <v>9.73</v>
      </c>
      <c r="S8" s="17">
        <v>22</v>
      </c>
      <c r="T8" s="21"/>
      <c r="U8" s="17">
        <f t="shared" si="0"/>
        <v>43205</v>
      </c>
      <c r="V8" s="17" t="str">
        <f t="shared" si="1"/>
        <v>B150058515</v>
      </c>
      <c r="W8" s="22" t="str">
        <f t="shared" si="2"/>
        <v>ASHWIN KIRAN KOTGIRE</v>
      </c>
      <c r="X8" s="17" t="str">
        <f t="shared" si="3"/>
        <v>71828542F</v>
      </c>
      <c r="Y8" s="90" t="str">
        <f t="shared" si="4"/>
        <v>I2K17102292</v>
      </c>
      <c r="Z8" s="88">
        <v>93</v>
      </c>
      <c r="AA8" s="88">
        <v>93</v>
      </c>
      <c r="AB8" s="89"/>
      <c r="AC8" s="88">
        <v>86</v>
      </c>
      <c r="AD8" s="86">
        <v>99</v>
      </c>
      <c r="AE8" s="85"/>
      <c r="AF8" s="89"/>
      <c r="AG8" s="89"/>
      <c r="AH8" s="88">
        <v>23</v>
      </c>
      <c r="AI8" s="88">
        <v>22</v>
      </c>
      <c r="AJ8" s="86">
        <v>41</v>
      </c>
      <c r="AK8" s="17">
        <v>40</v>
      </c>
      <c r="AL8" s="17">
        <v>21</v>
      </c>
      <c r="AM8" s="17">
        <v>24</v>
      </c>
      <c r="AN8" s="17">
        <v>46</v>
      </c>
      <c r="AO8" s="17">
        <v>94</v>
      </c>
      <c r="AP8" s="17">
        <v>9.86</v>
      </c>
      <c r="AQ8" s="17">
        <v>44</v>
      </c>
      <c r="AR8" s="24">
        <v>8.6199999999999992</v>
      </c>
      <c r="AS8" s="24">
        <v>7.78</v>
      </c>
      <c r="AT8" s="24">
        <v>8.39</v>
      </c>
      <c r="AU8" s="24">
        <v>1640</v>
      </c>
      <c r="AV8" s="24">
        <v>190</v>
      </c>
      <c r="AW8" s="24">
        <v>8.6300000000000008</v>
      </c>
      <c r="AX8" s="25" t="s">
        <v>77</v>
      </c>
      <c r="AY8" s="26" t="str">
        <f t="shared" si="5"/>
        <v>PASS</v>
      </c>
      <c r="AZ8" s="26" t="str">
        <f t="shared" si="6"/>
        <v>PASS</v>
      </c>
      <c r="BA8" s="27" t="str">
        <f t="shared" si="7"/>
        <v>PASS</v>
      </c>
      <c r="BB8" s="27" t="str">
        <f t="shared" si="8"/>
        <v>PASS</v>
      </c>
      <c r="BC8" s="8" t="str">
        <f t="shared" si="9"/>
        <v>PASS</v>
      </c>
      <c r="BD8" s="8" t="str">
        <f t="shared" si="10"/>
        <v>PASS</v>
      </c>
      <c r="BE8" s="28" t="str">
        <f t="shared" si="11"/>
        <v>YES</v>
      </c>
      <c r="BF8" s="29" t="str">
        <f t="shared" si="12"/>
        <v>DIST</v>
      </c>
      <c r="BG8"/>
    </row>
    <row r="9" spans="1:59">
      <c r="A9" s="17"/>
      <c r="B9" s="17">
        <v>43206</v>
      </c>
      <c r="C9" s="17" t="s">
        <v>129</v>
      </c>
      <c r="D9" s="18" t="s">
        <v>130</v>
      </c>
      <c r="E9" s="17" t="s">
        <v>131</v>
      </c>
      <c r="F9" s="19" t="s">
        <v>765</v>
      </c>
      <c r="G9" s="17">
        <v>93</v>
      </c>
      <c r="H9" s="17">
        <v>94</v>
      </c>
      <c r="I9" s="17">
        <v>85</v>
      </c>
      <c r="J9" s="17">
        <v>97</v>
      </c>
      <c r="K9" s="17">
        <v>100</v>
      </c>
      <c r="L9" s="20"/>
      <c r="M9" s="17">
        <v>42</v>
      </c>
      <c r="N9" s="17">
        <v>40</v>
      </c>
      <c r="O9" s="17">
        <v>38</v>
      </c>
      <c r="P9" s="17">
        <v>40</v>
      </c>
      <c r="Q9" s="17">
        <v>46</v>
      </c>
      <c r="R9" s="17">
        <v>9.9499999999999993</v>
      </c>
      <c r="S9" s="17">
        <v>22</v>
      </c>
      <c r="T9" s="21"/>
      <c r="U9" s="17">
        <f t="shared" si="0"/>
        <v>43206</v>
      </c>
      <c r="V9" s="17" t="str">
        <f t="shared" si="1"/>
        <v>B150058520</v>
      </c>
      <c r="W9" s="22" t="str">
        <f t="shared" si="2"/>
        <v>BADLANI SAGAR</v>
      </c>
      <c r="X9" s="17" t="str">
        <f t="shared" si="3"/>
        <v>71828551E</v>
      </c>
      <c r="Y9" s="90" t="str">
        <f t="shared" si="4"/>
        <v>I2K17102400</v>
      </c>
      <c r="Z9" s="88">
        <v>82</v>
      </c>
      <c r="AA9" s="88">
        <v>100</v>
      </c>
      <c r="AB9" s="88">
        <v>100</v>
      </c>
      <c r="AC9" s="88"/>
      <c r="AD9" s="86">
        <v>100</v>
      </c>
      <c r="AE9" s="85"/>
      <c r="AF9" s="88">
        <v>24</v>
      </c>
      <c r="AG9" s="88">
        <v>24</v>
      </c>
      <c r="AH9" s="88"/>
      <c r="AI9" s="88"/>
      <c r="AJ9" s="86">
        <v>40</v>
      </c>
      <c r="AK9" s="17">
        <v>38</v>
      </c>
      <c r="AL9" s="17">
        <v>21</v>
      </c>
      <c r="AM9" s="17">
        <v>22</v>
      </c>
      <c r="AN9" s="17">
        <v>48</v>
      </c>
      <c r="AO9" s="17">
        <v>98</v>
      </c>
      <c r="AP9" s="17">
        <v>9.9499999999999993</v>
      </c>
      <c r="AQ9" s="17">
        <v>44</v>
      </c>
      <c r="AR9" s="24">
        <v>6.92</v>
      </c>
      <c r="AS9" s="24">
        <v>7.56</v>
      </c>
      <c r="AT9" s="24">
        <v>6.13</v>
      </c>
      <c r="AU9" s="24">
        <v>1444</v>
      </c>
      <c r="AV9" s="24">
        <v>190</v>
      </c>
      <c r="AW9" s="24">
        <v>7.6</v>
      </c>
      <c r="AX9" s="25" t="s">
        <v>132</v>
      </c>
      <c r="AY9" s="26" t="str">
        <f t="shared" si="5"/>
        <v>PASS</v>
      </c>
      <c r="AZ9" s="26" t="str">
        <f t="shared" si="6"/>
        <v>PASS</v>
      </c>
      <c r="BA9" s="27" t="str">
        <f t="shared" si="7"/>
        <v>PASS</v>
      </c>
      <c r="BB9" s="27" t="str">
        <f t="shared" si="8"/>
        <v>PASS</v>
      </c>
      <c r="BC9" s="8" t="str">
        <f t="shared" si="9"/>
        <v>PASS</v>
      </c>
      <c r="BD9" s="8" t="str">
        <f t="shared" si="10"/>
        <v>PASS</v>
      </c>
      <c r="BE9" s="28" t="str">
        <f t="shared" si="11"/>
        <v>YES</v>
      </c>
      <c r="BF9" s="29" t="str">
        <f t="shared" si="12"/>
        <v>FIRST</v>
      </c>
      <c r="BG9"/>
    </row>
    <row r="10" spans="1:59">
      <c r="A10" s="17"/>
      <c r="B10" s="17">
        <v>43207</v>
      </c>
      <c r="C10" s="17" t="s">
        <v>139</v>
      </c>
      <c r="D10" s="18" t="s">
        <v>140</v>
      </c>
      <c r="E10" s="17" t="s">
        <v>141</v>
      </c>
      <c r="F10" s="19" t="s">
        <v>768</v>
      </c>
      <c r="G10" s="17">
        <v>86</v>
      </c>
      <c r="H10" s="17">
        <v>93</v>
      </c>
      <c r="I10" s="17">
        <v>86</v>
      </c>
      <c r="J10" s="17">
        <v>98</v>
      </c>
      <c r="K10" s="17">
        <v>98</v>
      </c>
      <c r="L10" s="20"/>
      <c r="M10" s="17">
        <v>46</v>
      </c>
      <c r="N10" s="17">
        <v>45</v>
      </c>
      <c r="O10" s="17">
        <v>41</v>
      </c>
      <c r="P10" s="17">
        <v>44</v>
      </c>
      <c r="Q10" s="17">
        <v>47</v>
      </c>
      <c r="R10" s="17">
        <v>10</v>
      </c>
      <c r="S10" s="17">
        <v>22</v>
      </c>
      <c r="T10" s="21"/>
      <c r="U10" s="17">
        <f t="shared" si="0"/>
        <v>43207</v>
      </c>
      <c r="V10" s="17" t="str">
        <f t="shared" si="1"/>
        <v>B150058523</v>
      </c>
      <c r="W10" s="22" t="str">
        <f t="shared" si="2"/>
        <v>BANKAR SRISHTI SUNIL</v>
      </c>
      <c r="X10" s="17" t="str">
        <f t="shared" si="3"/>
        <v>71828559L</v>
      </c>
      <c r="Y10" s="90" t="str">
        <f t="shared" si="4"/>
        <v>I2K17102346</v>
      </c>
      <c r="Z10" s="88">
        <v>100</v>
      </c>
      <c r="AA10" s="88">
        <v>100</v>
      </c>
      <c r="AB10" s="89"/>
      <c r="AC10" s="88">
        <v>84</v>
      </c>
      <c r="AD10" s="86">
        <v>100</v>
      </c>
      <c r="AE10" s="85"/>
      <c r="AF10" s="89"/>
      <c r="AG10" s="89"/>
      <c r="AH10" s="88">
        <v>23</v>
      </c>
      <c r="AI10" s="88">
        <v>23</v>
      </c>
      <c r="AJ10" s="86">
        <v>45</v>
      </c>
      <c r="AK10" s="17">
        <v>41</v>
      </c>
      <c r="AL10" s="17">
        <v>23</v>
      </c>
      <c r="AM10" s="17">
        <v>24</v>
      </c>
      <c r="AN10" s="17">
        <v>47</v>
      </c>
      <c r="AO10" s="17">
        <v>97</v>
      </c>
      <c r="AP10" s="17">
        <v>10</v>
      </c>
      <c r="AQ10" s="17">
        <v>44</v>
      </c>
      <c r="AR10" s="24">
        <v>8.66</v>
      </c>
      <c r="AS10" s="24">
        <v>8.7799999999999994</v>
      </c>
      <c r="AT10" s="24">
        <v>9.3000000000000007</v>
      </c>
      <c r="AU10" s="24">
        <v>1740</v>
      </c>
      <c r="AV10" s="24">
        <v>190</v>
      </c>
      <c r="AW10" s="24">
        <v>9.16</v>
      </c>
      <c r="AX10" s="25" t="s">
        <v>77</v>
      </c>
      <c r="AY10" s="26" t="str">
        <f t="shared" si="5"/>
        <v>PASS</v>
      </c>
      <c r="AZ10" s="26" t="str">
        <f t="shared" si="6"/>
        <v>PASS</v>
      </c>
      <c r="BA10" s="27" t="str">
        <f t="shared" si="7"/>
        <v>PASS</v>
      </c>
      <c r="BB10" s="27" t="str">
        <f t="shared" si="8"/>
        <v>PASS</v>
      </c>
      <c r="BC10" s="8" t="str">
        <f t="shared" si="9"/>
        <v>PASS</v>
      </c>
      <c r="BD10" s="8" t="str">
        <f t="shared" si="10"/>
        <v>PASS</v>
      </c>
      <c r="BE10" s="28" t="str">
        <f t="shared" si="11"/>
        <v>YES</v>
      </c>
      <c r="BF10" s="29" t="str">
        <f t="shared" si="12"/>
        <v>DIST</v>
      </c>
      <c r="BG10"/>
    </row>
    <row r="11" spans="1:59">
      <c r="A11" s="17"/>
      <c r="B11" s="17">
        <v>43208</v>
      </c>
      <c r="C11" s="17" t="s">
        <v>145</v>
      </c>
      <c r="D11" s="18" t="s">
        <v>146</v>
      </c>
      <c r="E11" s="17" t="s">
        <v>147</v>
      </c>
      <c r="F11" s="19" t="s">
        <v>770</v>
      </c>
      <c r="G11" s="17">
        <v>83</v>
      </c>
      <c r="H11" s="17">
        <v>89</v>
      </c>
      <c r="I11" s="17">
        <v>72</v>
      </c>
      <c r="J11" s="17">
        <v>91</v>
      </c>
      <c r="K11" s="17">
        <v>99</v>
      </c>
      <c r="L11" s="20"/>
      <c r="M11" s="17">
        <v>42</v>
      </c>
      <c r="N11" s="17">
        <v>41</v>
      </c>
      <c r="O11" s="17">
        <v>35</v>
      </c>
      <c r="P11" s="17">
        <v>39</v>
      </c>
      <c r="Q11" s="17">
        <v>40</v>
      </c>
      <c r="R11" s="17">
        <v>9.77</v>
      </c>
      <c r="S11" s="17">
        <v>22</v>
      </c>
      <c r="T11" s="21"/>
      <c r="U11" s="17">
        <f t="shared" si="0"/>
        <v>43208</v>
      </c>
      <c r="V11" s="17" t="str">
        <f t="shared" si="1"/>
        <v>B150058525</v>
      </c>
      <c r="W11" s="22" t="str">
        <f t="shared" si="2"/>
        <v>BHAMARE DARSHAN SUNIL</v>
      </c>
      <c r="X11" s="17" t="str">
        <f t="shared" si="3"/>
        <v>71828574D</v>
      </c>
      <c r="Y11" s="90" t="str">
        <f t="shared" si="4"/>
        <v>I2K17102228</v>
      </c>
      <c r="Z11" s="88">
        <v>87</v>
      </c>
      <c r="AA11" s="88">
        <v>99</v>
      </c>
      <c r="AB11" s="89"/>
      <c r="AC11" s="88">
        <v>91</v>
      </c>
      <c r="AD11" s="86">
        <v>100</v>
      </c>
      <c r="AE11" s="85"/>
      <c r="AF11" s="89"/>
      <c r="AG11" s="89"/>
      <c r="AH11" s="88">
        <v>21</v>
      </c>
      <c r="AI11" s="88">
        <v>21</v>
      </c>
      <c r="AJ11" s="86">
        <v>40</v>
      </c>
      <c r="AK11" s="17">
        <v>41</v>
      </c>
      <c r="AL11" s="17">
        <v>22</v>
      </c>
      <c r="AM11" s="17">
        <v>23</v>
      </c>
      <c r="AN11" s="17">
        <v>44</v>
      </c>
      <c r="AO11" s="17">
        <v>90</v>
      </c>
      <c r="AP11" s="17">
        <v>9.89</v>
      </c>
      <c r="AQ11" s="17">
        <v>44</v>
      </c>
      <c r="AR11" s="24">
        <v>8.7799999999999994</v>
      </c>
      <c r="AS11" s="24">
        <v>8.5399999999999991</v>
      </c>
      <c r="AT11" s="24">
        <v>8.8000000000000007</v>
      </c>
      <c r="AU11" s="24">
        <v>1706</v>
      </c>
      <c r="AV11" s="24">
        <v>190</v>
      </c>
      <c r="AW11" s="24">
        <v>8.98</v>
      </c>
      <c r="AX11" s="25" t="s">
        <v>77</v>
      </c>
      <c r="AY11" s="26" t="str">
        <f t="shared" si="5"/>
        <v>PASS</v>
      </c>
      <c r="AZ11" s="26" t="str">
        <f t="shared" si="6"/>
        <v>PASS</v>
      </c>
      <c r="BA11" s="27" t="str">
        <f t="shared" si="7"/>
        <v>PASS</v>
      </c>
      <c r="BB11" s="27" t="str">
        <f t="shared" si="8"/>
        <v>PASS</v>
      </c>
      <c r="BC11" s="8" t="str">
        <f t="shared" si="9"/>
        <v>PASS</v>
      </c>
      <c r="BD11" s="8" t="str">
        <f t="shared" si="10"/>
        <v>PASS</v>
      </c>
      <c r="BE11" s="28" t="str">
        <f t="shared" si="11"/>
        <v>YES</v>
      </c>
      <c r="BF11" s="29" t="str">
        <f t="shared" si="12"/>
        <v>DIST</v>
      </c>
      <c r="BG11"/>
    </row>
    <row r="12" spans="1:59">
      <c r="A12" s="17"/>
      <c r="B12" s="17">
        <v>43209</v>
      </c>
      <c r="C12" s="17" t="s">
        <v>154</v>
      </c>
      <c r="D12" s="18" t="s">
        <v>155</v>
      </c>
      <c r="E12" s="17" t="s">
        <v>156</v>
      </c>
      <c r="F12" s="19" t="s">
        <v>773</v>
      </c>
      <c r="G12" s="17">
        <v>97</v>
      </c>
      <c r="H12" s="17">
        <v>85</v>
      </c>
      <c r="I12" s="17">
        <v>91</v>
      </c>
      <c r="J12" s="17">
        <v>99</v>
      </c>
      <c r="K12" s="17">
        <v>100</v>
      </c>
      <c r="L12" s="20"/>
      <c r="M12" s="17">
        <v>46</v>
      </c>
      <c r="N12" s="17">
        <v>45</v>
      </c>
      <c r="O12" s="17">
        <v>44</v>
      </c>
      <c r="P12" s="17">
        <v>42</v>
      </c>
      <c r="Q12" s="17">
        <v>42</v>
      </c>
      <c r="R12" s="17">
        <v>10</v>
      </c>
      <c r="S12" s="17">
        <v>22</v>
      </c>
      <c r="T12" s="21"/>
      <c r="U12" s="17">
        <f t="shared" si="0"/>
        <v>43209</v>
      </c>
      <c r="V12" s="17" t="str">
        <f t="shared" si="1"/>
        <v>B150058528</v>
      </c>
      <c r="W12" s="22" t="str">
        <f t="shared" si="2"/>
        <v>BHAYYA EESHA RAHULKUMAR</v>
      </c>
      <c r="X12" s="17" t="str">
        <f t="shared" si="3"/>
        <v>71828581G</v>
      </c>
      <c r="Y12" s="90" t="str">
        <f t="shared" si="4"/>
        <v>I2K17102349</v>
      </c>
      <c r="Z12" s="88">
        <v>90</v>
      </c>
      <c r="AA12" s="88">
        <v>92</v>
      </c>
      <c r="AB12" s="88">
        <v>100</v>
      </c>
      <c r="AC12" s="88"/>
      <c r="AD12" s="86">
        <v>100</v>
      </c>
      <c r="AE12" s="85"/>
      <c r="AF12" s="88">
        <v>22</v>
      </c>
      <c r="AG12" s="88">
        <v>21</v>
      </c>
      <c r="AH12" s="88"/>
      <c r="AI12" s="88"/>
      <c r="AJ12" s="86">
        <v>45</v>
      </c>
      <c r="AK12" s="17">
        <v>41</v>
      </c>
      <c r="AL12" s="17">
        <v>22</v>
      </c>
      <c r="AM12" s="17">
        <v>22</v>
      </c>
      <c r="AN12" s="17">
        <v>43</v>
      </c>
      <c r="AO12" s="17">
        <v>91</v>
      </c>
      <c r="AP12" s="17">
        <v>10</v>
      </c>
      <c r="AQ12" s="17">
        <v>44</v>
      </c>
      <c r="AR12" s="24">
        <v>9.32</v>
      </c>
      <c r="AS12" s="24">
        <v>9.1999999999999993</v>
      </c>
      <c r="AT12" s="24">
        <v>9.6300000000000008</v>
      </c>
      <c r="AU12" s="24">
        <v>1809</v>
      </c>
      <c r="AV12" s="24">
        <v>190</v>
      </c>
      <c r="AW12" s="24">
        <v>9.52</v>
      </c>
      <c r="AX12" s="25" t="s">
        <v>77</v>
      </c>
      <c r="AY12" s="26" t="str">
        <f t="shared" si="5"/>
        <v>PASS</v>
      </c>
      <c r="AZ12" s="26" t="str">
        <f t="shared" si="6"/>
        <v>PASS</v>
      </c>
      <c r="BA12" s="27" t="str">
        <f t="shared" si="7"/>
        <v>PASS</v>
      </c>
      <c r="BB12" s="27" t="str">
        <f t="shared" si="8"/>
        <v>PASS</v>
      </c>
      <c r="BC12" s="8" t="str">
        <f t="shared" si="9"/>
        <v>PASS</v>
      </c>
      <c r="BD12" s="8" t="str">
        <f t="shared" si="10"/>
        <v>PASS</v>
      </c>
      <c r="BE12" s="28" t="str">
        <f t="shared" si="11"/>
        <v>YES</v>
      </c>
      <c r="BF12" s="29" t="str">
        <f t="shared" si="12"/>
        <v>DIST</v>
      </c>
      <c r="BG12"/>
    </row>
    <row r="13" spans="1:59">
      <c r="A13" s="17"/>
      <c r="B13" s="17">
        <v>43210</v>
      </c>
      <c r="C13" s="17" t="s">
        <v>178</v>
      </c>
      <c r="D13" s="18" t="s">
        <v>179</v>
      </c>
      <c r="E13" s="17" t="s">
        <v>180</v>
      </c>
      <c r="F13" s="19" t="s">
        <v>781</v>
      </c>
      <c r="G13" s="17">
        <v>83</v>
      </c>
      <c r="H13" s="17">
        <v>92</v>
      </c>
      <c r="I13" s="17">
        <v>81</v>
      </c>
      <c r="J13" s="17">
        <v>97</v>
      </c>
      <c r="K13" s="17">
        <v>100</v>
      </c>
      <c r="L13" s="20"/>
      <c r="M13" s="17">
        <v>47</v>
      </c>
      <c r="N13" s="17">
        <v>46</v>
      </c>
      <c r="O13" s="17">
        <v>44</v>
      </c>
      <c r="P13" s="17">
        <v>45</v>
      </c>
      <c r="Q13" s="17">
        <v>44</v>
      </c>
      <c r="R13" s="17">
        <v>10</v>
      </c>
      <c r="S13" s="17">
        <v>22</v>
      </c>
      <c r="T13" s="21"/>
      <c r="U13" s="17">
        <f t="shared" si="0"/>
        <v>43210</v>
      </c>
      <c r="V13" s="17" t="str">
        <f t="shared" si="1"/>
        <v>B150058536</v>
      </c>
      <c r="W13" s="22" t="str">
        <f t="shared" si="2"/>
        <v>CHAVAN ATHARVA RAMCHANDRA</v>
      </c>
      <c r="X13" s="17" t="str">
        <f t="shared" si="3"/>
        <v>71828622H</v>
      </c>
      <c r="Y13" s="90" t="str">
        <f t="shared" si="4"/>
        <v>I2K17102219</v>
      </c>
      <c r="Z13" s="88">
        <v>93</v>
      </c>
      <c r="AA13" s="88">
        <v>89</v>
      </c>
      <c r="AB13" s="88">
        <v>99</v>
      </c>
      <c r="AC13" s="88"/>
      <c r="AD13" s="86">
        <v>100</v>
      </c>
      <c r="AE13" s="85"/>
      <c r="AF13" s="88">
        <v>23</v>
      </c>
      <c r="AG13" s="88">
        <v>23</v>
      </c>
      <c r="AH13" s="88"/>
      <c r="AI13" s="88"/>
      <c r="AJ13" s="86">
        <v>46</v>
      </c>
      <c r="AK13" s="17">
        <v>44</v>
      </c>
      <c r="AL13" s="17">
        <v>21</v>
      </c>
      <c r="AM13" s="17">
        <v>23</v>
      </c>
      <c r="AN13" s="17">
        <v>46</v>
      </c>
      <c r="AO13" s="17">
        <v>95</v>
      </c>
      <c r="AP13" s="17">
        <v>10</v>
      </c>
      <c r="AQ13" s="17">
        <v>44</v>
      </c>
      <c r="AR13" s="24">
        <v>7.64</v>
      </c>
      <c r="AS13" s="24">
        <v>8.4600000000000009</v>
      </c>
      <c r="AT13" s="24">
        <v>9.39</v>
      </c>
      <c r="AU13" s="24">
        <v>1677</v>
      </c>
      <c r="AV13" s="24">
        <v>190</v>
      </c>
      <c r="AW13" s="24">
        <v>8.83</v>
      </c>
      <c r="AX13" s="25" t="s">
        <v>77</v>
      </c>
      <c r="AY13" s="26" t="str">
        <f t="shared" si="5"/>
        <v>PASS</v>
      </c>
      <c r="AZ13" s="26" t="str">
        <f t="shared" si="6"/>
        <v>PASS</v>
      </c>
      <c r="BA13" s="27" t="str">
        <f t="shared" si="7"/>
        <v>PASS</v>
      </c>
      <c r="BB13" s="27" t="str">
        <f t="shared" si="8"/>
        <v>PASS</v>
      </c>
      <c r="BC13" s="8" t="str">
        <f t="shared" si="9"/>
        <v>PASS</v>
      </c>
      <c r="BD13" s="8" t="str">
        <f t="shared" si="10"/>
        <v>PASS</v>
      </c>
      <c r="BE13" s="28" t="str">
        <f t="shared" si="11"/>
        <v>YES</v>
      </c>
      <c r="BF13" s="29" t="str">
        <f t="shared" si="12"/>
        <v>DIST</v>
      </c>
      <c r="BG13"/>
    </row>
    <row r="14" spans="1:59">
      <c r="A14" s="17"/>
      <c r="B14" s="17">
        <v>43211</v>
      </c>
      <c r="C14" s="17" t="s">
        <v>202</v>
      </c>
      <c r="D14" s="18" t="s">
        <v>203</v>
      </c>
      <c r="E14" s="17" t="s">
        <v>204</v>
      </c>
      <c r="F14" s="19" t="s">
        <v>789</v>
      </c>
      <c r="G14" s="17">
        <v>97</v>
      </c>
      <c r="H14" s="17">
        <v>96</v>
      </c>
      <c r="I14" s="17">
        <v>90</v>
      </c>
      <c r="J14" s="17">
        <v>97</v>
      </c>
      <c r="K14" s="17">
        <v>100</v>
      </c>
      <c r="L14" s="20"/>
      <c r="M14" s="17">
        <v>45</v>
      </c>
      <c r="N14" s="17">
        <v>44</v>
      </c>
      <c r="O14" s="17">
        <v>44</v>
      </c>
      <c r="P14" s="17">
        <v>44</v>
      </c>
      <c r="Q14" s="17">
        <v>44</v>
      </c>
      <c r="R14" s="17">
        <v>10</v>
      </c>
      <c r="S14" s="17">
        <v>22</v>
      </c>
      <c r="T14" s="21"/>
      <c r="U14" s="17">
        <f t="shared" si="0"/>
        <v>43211</v>
      </c>
      <c r="V14" s="17" t="str">
        <f t="shared" si="1"/>
        <v>B150058544</v>
      </c>
      <c r="W14" s="22" t="str">
        <f t="shared" si="2"/>
        <v>DARAK SHUBHAM KAMALKISHORE</v>
      </c>
      <c r="X14" s="17" t="str">
        <f t="shared" si="3"/>
        <v>71828649K</v>
      </c>
      <c r="Y14" s="90" t="str">
        <f t="shared" si="4"/>
        <v>I2K17102378</v>
      </c>
      <c r="Z14" s="88">
        <v>94</v>
      </c>
      <c r="AA14" s="88">
        <v>93</v>
      </c>
      <c r="AB14" s="88">
        <v>100</v>
      </c>
      <c r="AC14" s="88"/>
      <c r="AD14" s="86">
        <v>100</v>
      </c>
      <c r="AE14" s="85"/>
      <c r="AF14" s="88">
        <v>23</v>
      </c>
      <c r="AG14" s="88">
        <v>23</v>
      </c>
      <c r="AH14" s="88"/>
      <c r="AI14" s="88"/>
      <c r="AJ14" s="86">
        <v>45</v>
      </c>
      <c r="AK14" s="17">
        <v>41</v>
      </c>
      <c r="AL14" s="17">
        <v>21</v>
      </c>
      <c r="AM14" s="17">
        <v>22</v>
      </c>
      <c r="AN14" s="17">
        <v>46</v>
      </c>
      <c r="AO14" s="17">
        <v>95</v>
      </c>
      <c r="AP14" s="17">
        <v>10</v>
      </c>
      <c r="AQ14" s="17">
        <v>44</v>
      </c>
      <c r="AR14" s="24">
        <v>8.3800000000000008</v>
      </c>
      <c r="AS14" s="24">
        <v>9.02</v>
      </c>
      <c r="AT14" s="24">
        <v>9.26</v>
      </c>
      <c r="AU14" s="24">
        <v>1736</v>
      </c>
      <c r="AV14" s="24">
        <v>190</v>
      </c>
      <c r="AW14" s="24">
        <v>9.14</v>
      </c>
      <c r="AX14" s="25" t="s">
        <v>77</v>
      </c>
      <c r="AY14" s="26" t="str">
        <f t="shared" si="5"/>
        <v>PASS</v>
      </c>
      <c r="AZ14" s="26" t="str">
        <f t="shared" si="6"/>
        <v>PASS</v>
      </c>
      <c r="BA14" s="27" t="str">
        <f t="shared" si="7"/>
        <v>PASS</v>
      </c>
      <c r="BB14" s="27" t="str">
        <f t="shared" si="8"/>
        <v>PASS</v>
      </c>
      <c r="BC14" s="8" t="str">
        <f t="shared" si="9"/>
        <v>PASS</v>
      </c>
      <c r="BD14" s="8" t="str">
        <f t="shared" si="10"/>
        <v>PASS</v>
      </c>
      <c r="BE14" s="28" t="str">
        <f t="shared" si="11"/>
        <v>YES</v>
      </c>
      <c r="BF14" s="29" t="str">
        <f t="shared" si="12"/>
        <v>DIST</v>
      </c>
      <c r="BG14"/>
    </row>
    <row r="15" spans="1:59">
      <c r="A15" s="17"/>
      <c r="B15" s="17">
        <v>43212</v>
      </c>
      <c r="C15" s="17" t="s">
        <v>214</v>
      </c>
      <c r="D15" s="18" t="s">
        <v>215</v>
      </c>
      <c r="E15" s="17" t="s">
        <v>216</v>
      </c>
      <c r="F15" s="19" t="s">
        <v>793</v>
      </c>
      <c r="G15" s="17">
        <v>99</v>
      </c>
      <c r="H15" s="17">
        <v>96</v>
      </c>
      <c r="I15" s="17">
        <v>99</v>
      </c>
      <c r="J15" s="17">
        <v>98</v>
      </c>
      <c r="K15" s="17">
        <v>96</v>
      </c>
      <c r="L15" s="20"/>
      <c r="M15" s="17">
        <v>44</v>
      </c>
      <c r="N15" s="17">
        <v>43</v>
      </c>
      <c r="O15" s="17">
        <v>46</v>
      </c>
      <c r="P15" s="17">
        <v>45</v>
      </c>
      <c r="Q15" s="17">
        <v>45</v>
      </c>
      <c r="R15" s="17">
        <v>10</v>
      </c>
      <c r="S15" s="17">
        <v>22</v>
      </c>
      <c r="T15" s="21"/>
      <c r="U15" s="17">
        <f t="shared" si="0"/>
        <v>43212</v>
      </c>
      <c r="V15" s="17" t="str">
        <f t="shared" si="1"/>
        <v>B150058548</v>
      </c>
      <c r="W15" s="22" t="str">
        <f t="shared" si="2"/>
        <v>DESHPANDE OMKAR UMESH</v>
      </c>
      <c r="X15" s="17" t="str">
        <f t="shared" si="3"/>
        <v>71828664C</v>
      </c>
      <c r="Y15" s="90" t="str">
        <f t="shared" si="4"/>
        <v>I2K17102383</v>
      </c>
      <c r="Z15" s="88">
        <v>97</v>
      </c>
      <c r="AA15" s="88">
        <v>100</v>
      </c>
      <c r="AB15" s="88">
        <v>100</v>
      </c>
      <c r="AC15" s="88"/>
      <c r="AD15" s="86">
        <v>100</v>
      </c>
      <c r="AE15" s="85"/>
      <c r="AF15" s="88">
        <v>23</v>
      </c>
      <c r="AG15" s="88">
        <v>23</v>
      </c>
      <c r="AH15" s="88"/>
      <c r="AI15" s="88"/>
      <c r="AJ15" s="86">
        <v>46</v>
      </c>
      <c r="AK15" s="17">
        <v>43</v>
      </c>
      <c r="AL15" s="17">
        <v>24</v>
      </c>
      <c r="AM15" s="17">
        <v>24</v>
      </c>
      <c r="AN15" s="17">
        <v>45</v>
      </c>
      <c r="AO15" s="17">
        <v>95</v>
      </c>
      <c r="AP15" s="17">
        <v>10</v>
      </c>
      <c r="AQ15" s="17">
        <v>44</v>
      </c>
      <c r="AR15" s="24">
        <v>9.8000000000000007</v>
      </c>
      <c r="AS15" s="24">
        <v>9.48</v>
      </c>
      <c r="AT15" s="24">
        <v>9.52</v>
      </c>
      <c r="AU15" s="24">
        <v>1842</v>
      </c>
      <c r="AV15" s="24">
        <v>190</v>
      </c>
      <c r="AW15" s="24">
        <v>9.69</v>
      </c>
      <c r="AX15" s="25" t="s">
        <v>77</v>
      </c>
      <c r="AY15" s="26" t="str">
        <f t="shared" si="5"/>
        <v>PASS</v>
      </c>
      <c r="AZ15" s="26" t="str">
        <f t="shared" si="6"/>
        <v>PASS</v>
      </c>
      <c r="BA15" s="27" t="str">
        <f t="shared" si="7"/>
        <v>PASS</v>
      </c>
      <c r="BB15" s="27" t="str">
        <f t="shared" si="8"/>
        <v>PASS</v>
      </c>
      <c r="BC15" s="8" t="str">
        <f t="shared" si="9"/>
        <v>PASS</v>
      </c>
      <c r="BD15" s="8" t="str">
        <f t="shared" si="10"/>
        <v>PASS</v>
      </c>
      <c r="BE15" s="28" t="str">
        <f t="shared" si="11"/>
        <v>YES</v>
      </c>
      <c r="BF15" s="29" t="str">
        <f t="shared" si="12"/>
        <v>DIST</v>
      </c>
      <c r="BG15"/>
    </row>
    <row r="16" spans="1:59">
      <c r="A16" s="17"/>
      <c r="B16" s="17">
        <v>43213</v>
      </c>
      <c r="C16" s="17" t="s">
        <v>169</v>
      </c>
      <c r="D16" s="18" t="s">
        <v>170</v>
      </c>
      <c r="E16" s="17" t="s">
        <v>171</v>
      </c>
      <c r="F16" s="19" t="s">
        <v>778</v>
      </c>
      <c r="G16" s="17">
        <v>96</v>
      </c>
      <c r="H16" s="17">
        <v>89</v>
      </c>
      <c r="I16" s="17">
        <v>97</v>
      </c>
      <c r="J16" s="17">
        <v>98</v>
      </c>
      <c r="K16" s="17">
        <v>100</v>
      </c>
      <c r="L16" s="20"/>
      <c r="M16" s="17">
        <v>43</v>
      </c>
      <c r="N16" s="17">
        <v>42</v>
      </c>
      <c r="O16" s="17">
        <v>46</v>
      </c>
      <c r="P16" s="17">
        <v>46</v>
      </c>
      <c r="Q16" s="17">
        <v>45</v>
      </c>
      <c r="R16" s="17">
        <v>10</v>
      </c>
      <c r="S16" s="17">
        <v>22</v>
      </c>
      <c r="T16" s="21"/>
      <c r="U16" s="17">
        <f t="shared" si="0"/>
        <v>43213</v>
      </c>
      <c r="V16" s="17" t="str">
        <f t="shared" si="1"/>
        <v>B150058533</v>
      </c>
      <c r="W16" s="22" t="str">
        <f t="shared" si="2"/>
        <v>CHANDAK DEVESH SANTOSH</v>
      </c>
      <c r="X16" s="17" t="str">
        <f t="shared" si="3"/>
        <v>71828613J</v>
      </c>
      <c r="Y16" s="90" t="str">
        <f t="shared" si="4"/>
        <v>I2K17102369</v>
      </c>
      <c r="Z16" s="88">
        <v>93</v>
      </c>
      <c r="AA16" s="88">
        <v>94</v>
      </c>
      <c r="AB16" s="88">
        <v>100</v>
      </c>
      <c r="AC16" s="88"/>
      <c r="AD16" s="86">
        <v>100</v>
      </c>
      <c r="AE16" s="85"/>
      <c r="AF16" s="88">
        <v>23</v>
      </c>
      <c r="AG16" s="88">
        <v>23</v>
      </c>
      <c r="AH16" s="88"/>
      <c r="AI16" s="88"/>
      <c r="AJ16" s="86">
        <v>45</v>
      </c>
      <c r="AK16" s="17">
        <v>42</v>
      </c>
      <c r="AL16" s="17">
        <v>24</v>
      </c>
      <c r="AM16" s="17">
        <v>24</v>
      </c>
      <c r="AN16" s="17">
        <v>46</v>
      </c>
      <c r="AO16" s="17">
        <v>95</v>
      </c>
      <c r="AP16" s="17">
        <v>10</v>
      </c>
      <c r="AQ16" s="17">
        <v>44</v>
      </c>
      <c r="AR16" s="24">
        <v>9.1199999999999992</v>
      </c>
      <c r="AS16" s="24">
        <v>7.86</v>
      </c>
      <c r="AT16" s="24">
        <v>9.3000000000000007</v>
      </c>
      <c r="AU16" s="24">
        <v>1717</v>
      </c>
      <c r="AV16" s="24">
        <v>190</v>
      </c>
      <c r="AW16" s="24">
        <v>9.0399999999999991</v>
      </c>
      <c r="AX16" s="25" t="s">
        <v>77</v>
      </c>
      <c r="AY16" s="26" t="str">
        <f t="shared" si="5"/>
        <v>PASS</v>
      </c>
      <c r="AZ16" s="26" t="str">
        <f t="shared" si="6"/>
        <v>PASS</v>
      </c>
      <c r="BA16" s="27" t="str">
        <f t="shared" si="7"/>
        <v>PASS</v>
      </c>
      <c r="BB16" s="27" t="str">
        <f t="shared" si="8"/>
        <v>PASS</v>
      </c>
      <c r="BC16" s="8" t="str">
        <f t="shared" si="9"/>
        <v>PASS</v>
      </c>
      <c r="BD16" s="8" t="str">
        <f t="shared" si="10"/>
        <v>PASS</v>
      </c>
      <c r="BE16" s="28" t="str">
        <f t="shared" si="11"/>
        <v>YES</v>
      </c>
      <c r="BF16" s="29" t="str">
        <f t="shared" si="12"/>
        <v>DIST</v>
      </c>
      <c r="BG16"/>
    </row>
    <row r="17" spans="1:59">
      <c r="A17" s="17"/>
      <c r="B17" s="17">
        <v>43214</v>
      </c>
      <c r="C17" s="17" t="s">
        <v>538</v>
      </c>
      <c r="D17" s="18" t="s">
        <v>539</v>
      </c>
      <c r="E17" s="17"/>
      <c r="F17" s="19" t="s">
        <v>922</v>
      </c>
      <c r="G17" s="17">
        <v>90</v>
      </c>
      <c r="H17" s="17">
        <v>99</v>
      </c>
      <c r="I17" s="17">
        <v>88</v>
      </c>
      <c r="J17" s="17">
        <v>94</v>
      </c>
      <c r="K17" s="17">
        <v>99</v>
      </c>
      <c r="L17" s="20"/>
      <c r="M17" s="17">
        <v>46</v>
      </c>
      <c r="N17" s="17">
        <v>44</v>
      </c>
      <c r="O17" s="17">
        <v>43</v>
      </c>
      <c r="P17" s="17">
        <v>40</v>
      </c>
      <c r="Q17" s="17">
        <v>39</v>
      </c>
      <c r="R17" s="17">
        <v>9.91</v>
      </c>
      <c r="S17" s="17">
        <v>22</v>
      </c>
      <c r="T17" s="21"/>
      <c r="U17" s="17">
        <f t="shared" si="0"/>
        <v>43214</v>
      </c>
      <c r="V17" s="17" t="str">
        <f t="shared" si="1"/>
        <v>B150058678</v>
      </c>
      <c r="W17" s="22" t="str">
        <f t="shared" si="2"/>
        <v>RIYA BIREN DHARAMSI</v>
      </c>
      <c r="X17" s="17">
        <f t="shared" si="3"/>
        <v>0</v>
      </c>
      <c r="Y17" s="90" t="str">
        <f t="shared" si="4"/>
        <v>I2K17102257</v>
      </c>
      <c r="Z17" s="88">
        <v>100</v>
      </c>
      <c r="AA17" s="88">
        <v>90</v>
      </c>
      <c r="AB17" s="89"/>
      <c r="AC17" s="88">
        <v>85</v>
      </c>
      <c r="AD17" s="86">
        <v>100</v>
      </c>
      <c r="AE17" s="85"/>
      <c r="AF17" s="89"/>
      <c r="AG17" s="89"/>
      <c r="AH17" s="88">
        <v>22</v>
      </c>
      <c r="AI17" s="88">
        <v>22</v>
      </c>
      <c r="AJ17" s="86">
        <v>45</v>
      </c>
      <c r="AK17" s="17">
        <v>44</v>
      </c>
      <c r="AL17" s="17">
        <v>21</v>
      </c>
      <c r="AM17" s="17">
        <v>22</v>
      </c>
      <c r="AN17" s="17">
        <v>45</v>
      </c>
      <c r="AO17" s="17">
        <v>95</v>
      </c>
      <c r="AP17" s="17">
        <v>9.9499999999999993</v>
      </c>
      <c r="AQ17" s="17">
        <v>44</v>
      </c>
      <c r="AR17" s="24">
        <v>9.0399999999999991</v>
      </c>
      <c r="AS17" s="24">
        <v>8.1199999999999992</v>
      </c>
      <c r="AT17" s="24">
        <v>8.67</v>
      </c>
      <c r="AU17" s="24">
        <v>1695</v>
      </c>
      <c r="AV17" s="24">
        <v>190</v>
      </c>
      <c r="AW17" s="24">
        <v>8.92</v>
      </c>
      <c r="AX17" s="25" t="s">
        <v>77</v>
      </c>
      <c r="AY17" s="26" t="str">
        <f t="shared" si="5"/>
        <v>PASS</v>
      </c>
      <c r="AZ17" s="26" t="str">
        <f t="shared" si="6"/>
        <v>PASS</v>
      </c>
      <c r="BA17" s="27" t="str">
        <f t="shared" si="7"/>
        <v>PASS</v>
      </c>
      <c r="BB17" s="27" t="str">
        <f t="shared" si="8"/>
        <v>PASS</v>
      </c>
      <c r="BC17" s="8" t="str">
        <f t="shared" si="9"/>
        <v>PASS</v>
      </c>
      <c r="BD17" s="8" t="str">
        <f t="shared" si="10"/>
        <v>PASS</v>
      </c>
      <c r="BE17" s="28" t="str">
        <f t="shared" si="11"/>
        <v>YES</v>
      </c>
      <c r="BF17" s="29" t="str">
        <f t="shared" si="12"/>
        <v>DIST</v>
      </c>
      <c r="BG17"/>
    </row>
    <row r="18" spans="1:59">
      <c r="A18" s="17"/>
      <c r="B18" s="17">
        <v>43215</v>
      </c>
      <c r="C18" s="17" t="s">
        <v>238</v>
      </c>
      <c r="D18" s="18" t="s">
        <v>239</v>
      </c>
      <c r="E18" s="17" t="s">
        <v>240</v>
      </c>
      <c r="F18" s="19" t="s">
        <v>801</v>
      </c>
      <c r="G18" s="17">
        <v>97</v>
      </c>
      <c r="H18" s="17">
        <v>94</v>
      </c>
      <c r="I18" s="17">
        <v>94</v>
      </c>
      <c r="J18" s="17">
        <v>98</v>
      </c>
      <c r="K18" s="17">
        <v>100</v>
      </c>
      <c r="L18" s="20"/>
      <c r="M18" s="17">
        <v>46</v>
      </c>
      <c r="N18" s="17">
        <v>45</v>
      </c>
      <c r="O18" s="17">
        <v>44</v>
      </c>
      <c r="P18" s="17">
        <v>47</v>
      </c>
      <c r="Q18" s="17">
        <v>45</v>
      </c>
      <c r="R18" s="17">
        <v>10</v>
      </c>
      <c r="S18" s="17">
        <v>22</v>
      </c>
      <c r="T18" s="21"/>
      <c r="U18" s="17">
        <f t="shared" si="0"/>
        <v>43215</v>
      </c>
      <c r="V18" s="17" t="str">
        <f t="shared" si="1"/>
        <v>B150058556</v>
      </c>
      <c r="W18" s="22" t="str">
        <f t="shared" si="2"/>
        <v>FERNANDES ALRIK MELVILLE</v>
      </c>
      <c r="X18" s="17" t="str">
        <f t="shared" si="3"/>
        <v>71828706B</v>
      </c>
      <c r="Y18" s="90" t="str">
        <f t="shared" si="4"/>
        <v>I2K17102347</v>
      </c>
      <c r="Z18" s="88">
        <v>98</v>
      </c>
      <c r="AA18" s="88">
        <v>100</v>
      </c>
      <c r="AB18" s="88">
        <v>100</v>
      </c>
      <c r="AC18" s="88"/>
      <c r="AD18" s="86">
        <v>100</v>
      </c>
      <c r="AE18" s="85"/>
      <c r="AF18" s="88">
        <v>24</v>
      </c>
      <c r="AG18" s="88">
        <v>24</v>
      </c>
      <c r="AH18" s="88"/>
      <c r="AI18" s="88"/>
      <c r="AJ18" s="86">
        <v>45</v>
      </c>
      <c r="AK18" s="17">
        <v>42</v>
      </c>
      <c r="AL18" s="17">
        <v>24</v>
      </c>
      <c r="AM18" s="17">
        <v>24</v>
      </c>
      <c r="AN18" s="17">
        <v>47</v>
      </c>
      <c r="AO18" s="17">
        <v>96</v>
      </c>
      <c r="AP18" s="17">
        <v>10</v>
      </c>
      <c r="AQ18" s="17">
        <v>44</v>
      </c>
      <c r="AR18" s="24">
        <v>9.6199999999999992</v>
      </c>
      <c r="AS18" s="24">
        <v>9.1999999999999993</v>
      </c>
      <c r="AT18" s="24">
        <v>9.2200000000000006</v>
      </c>
      <c r="AU18" s="24">
        <v>1805</v>
      </c>
      <c r="AV18" s="24">
        <v>190</v>
      </c>
      <c r="AW18" s="24">
        <v>9.5</v>
      </c>
      <c r="AX18" s="25" t="s">
        <v>77</v>
      </c>
      <c r="AY18" s="26" t="str">
        <f t="shared" si="5"/>
        <v>PASS</v>
      </c>
      <c r="AZ18" s="26" t="str">
        <f t="shared" si="6"/>
        <v>PASS</v>
      </c>
      <c r="BA18" s="27" t="str">
        <f t="shared" si="7"/>
        <v>PASS</v>
      </c>
      <c r="BB18" s="27" t="str">
        <f t="shared" si="8"/>
        <v>PASS</v>
      </c>
      <c r="BC18" s="8" t="str">
        <f t="shared" si="9"/>
        <v>PASS</v>
      </c>
      <c r="BD18" s="8" t="str">
        <f t="shared" si="10"/>
        <v>PASS</v>
      </c>
      <c r="BE18" s="28" t="str">
        <f t="shared" si="11"/>
        <v>YES</v>
      </c>
      <c r="BF18" s="29" t="str">
        <f t="shared" si="12"/>
        <v>DIST</v>
      </c>
      <c r="BG18"/>
    </row>
    <row r="19" spans="1:59">
      <c r="A19" s="17"/>
      <c r="B19" s="17">
        <v>43216</v>
      </c>
      <c r="C19" s="17" t="s">
        <v>250</v>
      </c>
      <c r="D19" s="18" t="s">
        <v>251</v>
      </c>
      <c r="E19" s="17" t="s">
        <v>252</v>
      </c>
      <c r="F19" s="19" t="s">
        <v>805</v>
      </c>
      <c r="G19" s="17">
        <v>94</v>
      </c>
      <c r="H19" s="17">
        <v>86</v>
      </c>
      <c r="I19" s="17">
        <v>76</v>
      </c>
      <c r="J19" s="17">
        <v>97</v>
      </c>
      <c r="K19" s="17">
        <v>97</v>
      </c>
      <c r="L19" s="20"/>
      <c r="M19" s="17">
        <v>45</v>
      </c>
      <c r="N19" s="17">
        <v>44</v>
      </c>
      <c r="O19" s="17">
        <v>42</v>
      </c>
      <c r="P19" s="17">
        <v>37</v>
      </c>
      <c r="Q19" s="17">
        <v>42</v>
      </c>
      <c r="R19" s="17">
        <v>9.82</v>
      </c>
      <c r="S19" s="17">
        <v>22</v>
      </c>
      <c r="T19" s="21"/>
      <c r="U19" s="32">
        <f t="shared" si="0"/>
        <v>43216</v>
      </c>
      <c r="V19" s="32" t="str">
        <f t="shared" si="1"/>
        <v>B150058560</v>
      </c>
      <c r="W19" s="33" t="str">
        <f t="shared" si="2"/>
        <v>GALPHADE ATHARVA SHRIPAD</v>
      </c>
      <c r="X19" s="32" t="str">
        <f t="shared" si="3"/>
        <v>71828713E</v>
      </c>
      <c r="Y19" s="90" t="str">
        <f t="shared" si="4"/>
        <v>I2K17102302</v>
      </c>
      <c r="Z19" s="88">
        <v>93</v>
      </c>
      <c r="AA19" s="88">
        <v>92</v>
      </c>
      <c r="AB19" s="88">
        <v>100</v>
      </c>
      <c r="AC19" s="88"/>
      <c r="AD19" s="86">
        <v>99</v>
      </c>
      <c r="AE19" s="85"/>
      <c r="AF19" s="88">
        <v>23</v>
      </c>
      <c r="AG19" s="88">
        <v>23</v>
      </c>
      <c r="AH19" s="88"/>
      <c r="AI19" s="88"/>
      <c r="AJ19" s="86">
        <v>44</v>
      </c>
      <c r="AK19" s="17">
        <v>41</v>
      </c>
      <c r="AL19" s="17">
        <v>22</v>
      </c>
      <c r="AM19" s="17">
        <v>23</v>
      </c>
      <c r="AN19" s="17">
        <v>45</v>
      </c>
      <c r="AO19" s="17">
        <v>93</v>
      </c>
      <c r="AP19" s="17">
        <v>9.91</v>
      </c>
      <c r="AQ19" s="17">
        <v>44</v>
      </c>
      <c r="AR19" s="24">
        <v>8.16</v>
      </c>
      <c r="AS19" s="24">
        <v>7.08</v>
      </c>
      <c r="AT19" s="24">
        <v>8.5399999999999991</v>
      </c>
      <c r="AU19" s="24">
        <v>1591</v>
      </c>
      <c r="AV19" s="24">
        <v>190</v>
      </c>
      <c r="AW19" s="24">
        <v>8.3699999999999992</v>
      </c>
      <c r="AX19" s="25" t="s">
        <v>77</v>
      </c>
      <c r="AY19" s="26" t="str">
        <f t="shared" si="5"/>
        <v>PASS</v>
      </c>
      <c r="AZ19" s="26" t="str">
        <f t="shared" si="6"/>
        <v>PASS</v>
      </c>
      <c r="BA19" s="27" t="str">
        <f t="shared" si="7"/>
        <v>PASS</v>
      </c>
      <c r="BB19" s="27" t="str">
        <f t="shared" si="8"/>
        <v>PASS</v>
      </c>
      <c r="BC19" s="8" t="str">
        <f t="shared" si="9"/>
        <v>PASS</v>
      </c>
      <c r="BD19" s="8" t="str">
        <f t="shared" si="10"/>
        <v>PASS</v>
      </c>
      <c r="BE19" s="28" t="str">
        <f t="shared" si="11"/>
        <v>YES</v>
      </c>
      <c r="BF19" s="29" t="str">
        <f t="shared" si="12"/>
        <v>DIST</v>
      </c>
      <c r="BG19"/>
    </row>
    <row r="20" spans="1:59">
      <c r="A20" s="17"/>
      <c r="B20" s="32">
        <v>43217</v>
      </c>
      <c r="C20" s="32" t="s">
        <v>262</v>
      </c>
      <c r="D20" s="34" t="s">
        <v>263</v>
      </c>
      <c r="E20" s="17" t="s">
        <v>264</v>
      </c>
      <c r="F20" s="19" t="s">
        <v>809</v>
      </c>
      <c r="G20" s="17">
        <v>89</v>
      </c>
      <c r="H20" s="17">
        <v>87</v>
      </c>
      <c r="I20" s="17">
        <v>87</v>
      </c>
      <c r="J20" s="17">
        <v>96</v>
      </c>
      <c r="K20" s="17">
        <v>100</v>
      </c>
      <c r="L20" s="20"/>
      <c r="M20" s="17">
        <v>41</v>
      </c>
      <c r="N20" s="17">
        <v>40</v>
      </c>
      <c r="O20" s="17">
        <v>38</v>
      </c>
      <c r="P20" s="17">
        <v>36</v>
      </c>
      <c r="Q20" s="17">
        <v>36</v>
      </c>
      <c r="R20" s="17">
        <v>9.82</v>
      </c>
      <c r="S20" s="17">
        <v>22</v>
      </c>
      <c r="T20" s="21"/>
      <c r="U20" s="32">
        <f t="shared" si="0"/>
        <v>43217</v>
      </c>
      <c r="V20" s="32" t="str">
        <f t="shared" si="1"/>
        <v>B150058564</v>
      </c>
      <c r="W20" s="33" t="str">
        <f t="shared" si="2"/>
        <v>GHOSADE AJAY BHARAT</v>
      </c>
      <c r="X20" s="32" t="str">
        <f t="shared" si="3"/>
        <v>71828730E</v>
      </c>
      <c r="Y20" s="90" t="str">
        <f t="shared" si="4"/>
        <v>I2K17102303</v>
      </c>
      <c r="Z20" s="88">
        <v>88</v>
      </c>
      <c r="AA20" s="88">
        <v>93</v>
      </c>
      <c r="AB20" s="88">
        <v>100</v>
      </c>
      <c r="AC20" s="88"/>
      <c r="AD20" s="86">
        <v>100</v>
      </c>
      <c r="AE20" s="85"/>
      <c r="AF20" s="88">
        <v>22</v>
      </c>
      <c r="AG20" s="88">
        <v>22</v>
      </c>
      <c r="AH20" s="88"/>
      <c r="AI20" s="88"/>
      <c r="AJ20" s="86">
        <v>40</v>
      </c>
      <c r="AK20" s="17">
        <v>40</v>
      </c>
      <c r="AL20" s="17">
        <v>22</v>
      </c>
      <c r="AM20" s="17">
        <v>22</v>
      </c>
      <c r="AN20" s="17">
        <v>44</v>
      </c>
      <c r="AO20" s="17">
        <v>86</v>
      </c>
      <c r="AP20" s="17">
        <v>9.91</v>
      </c>
      <c r="AQ20" s="17">
        <v>44</v>
      </c>
      <c r="AR20" s="24">
        <v>7.08</v>
      </c>
      <c r="AS20" s="24">
        <v>7.52</v>
      </c>
      <c r="AT20" s="24">
        <v>8.3000000000000007</v>
      </c>
      <c r="AU20" s="24">
        <v>1548</v>
      </c>
      <c r="AV20" s="24">
        <v>190</v>
      </c>
      <c r="AW20" s="24">
        <v>8.15</v>
      </c>
      <c r="AX20" s="25" t="s">
        <v>77</v>
      </c>
      <c r="AY20" s="26" t="str">
        <f t="shared" si="5"/>
        <v>PASS</v>
      </c>
      <c r="AZ20" s="26" t="str">
        <f t="shared" si="6"/>
        <v>PASS</v>
      </c>
      <c r="BA20" s="27" t="str">
        <f t="shared" si="7"/>
        <v>PASS</v>
      </c>
      <c r="BB20" s="27" t="str">
        <f t="shared" si="8"/>
        <v>PASS</v>
      </c>
      <c r="BC20" s="8" t="str">
        <f t="shared" si="9"/>
        <v>PASS</v>
      </c>
      <c r="BD20" s="8" t="str">
        <f t="shared" si="10"/>
        <v>PASS</v>
      </c>
      <c r="BE20" s="28" t="str">
        <f t="shared" si="11"/>
        <v>YES</v>
      </c>
      <c r="BF20" s="29" t="str">
        <f t="shared" si="12"/>
        <v>DIST</v>
      </c>
      <c r="BG20"/>
    </row>
    <row r="21" spans="1:59">
      <c r="A21" s="17"/>
      <c r="B21" s="32">
        <v>43218</v>
      </c>
      <c r="C21" s="32" t="s">
        <v>271</v>
      </c>
      <c r="D21" s="34" t="s">
        <v>272</v>
      </c>
      <c r="E21" s="17" t="s">
        <v>273</v>
      </c>
      <c r="F21" s="19" t="s">
        <v>812</v>
      </c>
      <c r="G21" s="17">
        <v>99</v>
      </c>
      <c r="H21" s="17">
        <v>100</v>
      </c>
      <c r="I21" s="17">
        <v>84</v>
      </c>
      <c r="J21" s="17">
        <v>98</v>
      </c>
      <c r="K21" s="17">
        <v>90</v>
      </c>
      <c r="L21" s="20"/>
      <c r="M21" s="17">
        <v>46</v>
      </c>
      <c r="N21" s="17">
        <v>45</v>
      </c>
      <c r="O21" s="17">
        <v>38</v>
      </c>
      <c r="P21" s="17">
        <v>38</v>
      </c>
      <c r="Q21" s="17">
        <v>44</v>
      </c>
      <c r="R21" s="17">
        <v>9.91</v>
      </c>
      <c r="S21" s="17">
        <v>22</v>
      </c>
      <c r="T21" s="21"/>
      <c r="U21" s="32">
        <f t="shared" si="0"/>
        <v>43218</v>
      </c>
      <c r="V21" s="32" t="str">
        <f t="shared" si="1"/>
        <v>B150058567</v>
      </c>
      <c r="W21" s="33" t="str">
        <f t="shared" si="2"/>
        <v>GULATI JAPJYOT SINGH HARCHARAN SINGH.</v>
      </c>
      <c r="X21" s="32" t="str">
        <f t="shared" si="3"/>
        <v>71828744E</v>
      </c>
      <c r="Y21" s="90" t="str">
        <f t="shared" si="4"/>
        <v>I2K17102409</v>
      </c>
      <c r="Z21" s="88">
        <v>96</v>
      </c>
      <c r="AA21" s="88">
        <v>82</v>
      </c>
      <c r="AB21" s="89"/>
      <c r="AC21" s="88">
        <v>88</v>
      </c>
      <c r="AD21" s="86">
        <v>100</v>
      </c>
      <c r="AE21" s="85"/>
      <c r="AF21" s="89"/>
      <c r="AG21" s="89"/>
      <c r="AH21" s="88">
        <v>21</v>
      </c>
      <c r="AI21" s="88">
        <v>21</v>
      </c>
      <c r="AJ21" s="86">
        <v>46</v>
      </c>
      <c r="AK21" s="17">
        <v>43</v>
      </c>
      <c r="AL21" s="17">
        <v>20</v>
      </c>
      <c r="AM21" s="17">
        <v>22</v>
      </c>
      <c r="AN21" s="17">
        <v>45</v>
      </c>
      <c r="AO21" s="17">
        <v>93</v>
      </c>
      <c r="AP21" s="17">
        <v>9.9499999999999993</v>
      </c>
      <c r="AQ21" s="17">
        <v>44</v>
      </c>
      <c r="AR21" s="24">
        <v>7.14</v>
      </c>
      <c r="AS21" s="24">
        <v>6.42</v>
      </c>
      <c r="AT21" s="24">
        <v>7.5</v>
      </c>
      <c r="AU21" s="24">
        <v>1461</v>
      </c>
      <c r="AV21" s="24">
        <v>190</v>
      </c>
      <c r="AW21" s="24">
        <v>7.69</v>
      </c>
      <c r="AX21" s="25" t="s">
        <v>132</v>
      </c>
      <c r="AY21" s="26" t="str">
        <f t="shared" si="5"/>
        <v>PASS</v>
      </c>
      <c r="AZ21" s="26" t="str">
        <f t="shared" si="6"/>
        <v>PASS</v>
      </c>
      <c r="BA21" s="27" t="str">
        <f t="shared" si="7"/>
        <v>PASS</v>
      </c>
      <c r="BB21" s="27" t="str">
        <f t="shared" si="8"/>
        <v>PASS</v>
      </c>
      <c r="BC21" s="8" t="str">
        <f t="shared" si="9"/>
        <v>PASS</v>
      </c>
      <c r="BD21" s="8" t="str">
        <f t="shared" si="10"/>
        <v>PASS</v>
      </c>
      <c r="BE21" s="28" t="str">
        <f t="shared" si="11"/>
        <v>YES</v>
      </c>
      <c r="BF21" s="29" t="str">
        <f t="shared" si="12"/>
        <v>FIRST</v>
      </c>
      <c r="BG21"/>
    </row>
    <row r="22" spans="1:59">
      <c r="A22" s="17"/>
      <c r="B22" s="32">
        <v>43219</v>
      </c>
      <c r="C22" s="32" t="s">
        <v>286</v>
      </c>
      <c r="D22" s="34" t="s">
        <v>287</v>
      </c>
      <c r="E22" s="17" t="s">
        <v>288</v>
      </c>
      <c r="F22" s="19" t="s">
        <v>817</v>
      </c>
      <c r="G22" s="17">
        <v>96</v>
      </c>
      <c r="H22" s="17">
        <v>97</v>
      </c>
      <c r="I22" s="17">
        <v>89</v>
      </c>
      <c r="J22" s="17">
        <v>99</v>
      </c>
      <c r="K22" s="17">
        <v>100</v>
      </c>
      <c r="L22" s="20"/>
      <c r="M22" s="17">
        <v>40</v>
      </c>
      <c r="N22" s="17">
        <v>39</v>
      </c>
      <c r="O22" s="17">
        <v>43</v>
      </c>
      <c r="P22" s="17">
        <v>46</v>
      </c>
      <c r="Q22" s="17">
        <v>45</v>
      </c>
      <c r="R22" s="17">
        <v>9.9499999999999993</v>
      </c>
      <c r="S22" s="17">
        <v>22</v>
      </c>
      <c r="T22" s="21"/>
      <c r="U22" s="32">
        <f t="shared" si="0"/>
        <v>43219</v>
      </c>
      <c r="V22" s="32" t="str">
        <f t="shared" si="1"/>
        <v>B150058572</v>
      </c>
      <c r="W22" s="33" t="str">
        <f t="shared" si="2"/>
        <v>HAKE AKSHAY SHIVAJI</v>
      </c>
      <c r="X22" s="32" t="str">
        <f t="shared" si="3"/>
        <v>71828755L</v>
      </c>
      <c r="Y22" s="90" t="str">
        <f t="shared" si="4"/>
        <v>I2K17102179</v>
      </c>
      <c r="Z22" s="88">
        <v>85</v>
      </c>
      <c r="AA22" s="88">
        <v>100</v>
      </c>
      <c r="AB22" s="88">
        <v>99</v>
      </c>
      <c r="AC22" s="88"/>
      <c r="AD22" s="86">
        <v>100</v>
      </c>
      <c r="AE22" s="85"/>
      <c r="AF22" s="88">
        <v>22</v>
      </c>
      <c r="AG22" s="88">
        <v>22</v>
      </c>
      <c r="AH22" s="88"/>
      <c r="AI22" s="88"/>
      <c r="AJ22" s="86">
        <v>42</v>
      </c>
      <c r="AK22" s="17">
        <v>43</v>
      </c>
      <c r="AL22" s="17">
        <v>21</v>
      </c>
      <c r="AM22" s="17">
        <v>24</v>
      </c>
      <c r="AN22" s="17">
        <v>47</v>
      </c>
      <c r="AO22" s="17">
        <v>96</v>
      </c>
      <c r="AP22" s="17">
        <v>9.98</v>
      </c>
      <c r="AQ22" s="17">
        <v>44</v>
      </c>
      <c r="AR22" s="24">
        <v>9.6999999999999993</v>
      </c>
      <c r="AS22" s="24">
        <v>9.64</v>
      </c>
      <c r="AT22" s="24">
        <v>9.7200000000000006</v>
      </c>
      <c r="AU22" s="24">
        <v>1853</v>
      </c>
      <c r="AV22" s="24">
        <v>190</v>
      </c>
      <c r="AW22" s="24">
        <v>9.75</v>
      </c>
      <c r="AX22" s="25" t="s">
        <v>77</v>
      </c>
      <c r="AY22" s="26" t="str">
        <f t="shared" si="5"/>
        <v>PASS</v>
      </c>
      <c r="AZ22" s="26" t="str">
        <f t="shared" si="6"/>
        <v>PASS</v>
      </c>
      <c r="BA22" s="27" t="str">
        <f t="shared" si="7"/>
        <v>PASS</v>
      </c>
      <c r="BB22" s="27" t="str">
        <f t="shared" si="8"/>
        <v>PASS</v>
      </c>
      <c r="BC22" s="8" t="str">
        <f t="shared" si="9"/>
        <v>PASS</v>
      </c>
      <c r="BD22" s="8" t="str">
        <f t="shared" si="10"/>
        <v>PASS</v>
      </c>
      <c r="BE22" s="28" t="str">
        <f t="shared" si="11"/>
        <v>YES</v>
      </c>
      <c r="BF22" s="29" t="str">
        <f t="shared" si="12"/>
        <v>DIST</v>
      </c>
      <c r="BG22"/>
    </row>
    <row r="23" spans="1:59">
      <c r="A23" s="17"/>
      <c r="B23" s="32">
        <v>43220</v>
      </c>
      <c r="C23" s="32" t="s">
        <v>283</v>
      </c>
      <c r="D23" s="34" t="s">
        <v>284</v>
      </c>
      <c r="E23" s="17" t="s">
        <v>285</v>
      </c>
      <c r="F23" s="19" t="s">
        <v>816</v>
      </c>
      <c r="G23" s="17">
        <v>99</v>
      </c>
      <c r="H23" s="17">
        <v>100</v>
      </c>
      <c r="I23" s="17">
        <v>92</v>
      </c>
      <c r="J23" s="17">
        <v>97</v>
      </c>
      <c r="K23" s="17">
        <v>98</v>
      </c>
      <c r="L23" s="20"/>
      <c r="M23" s="17">
        <v>47</v>
      </c>
      <c r="N23" s="17">
        <v>47</v>
      </c>
      <c r="O23" s="17">
        <v>45</v>
      </c>
      <c r="P23" s="17">
        <v>43</v>
      </c>
      <c r="Q23" s="17">
        <v>39</v>
      </c>
      <c r="R23" s="17">
        <v>9.91</v>
      </c>
      <c r="S23" s="17">
        <v>22</v>
      </c>
      <c r="T23" s="21"/>
      <c r="U23" s="32">
        <f t="shared" si="0"/>
        <v>43220</v>
      </c>
      <c r="V23" s="32" t="str">
        <f t="shared" si="1"/>
        <v>B150058571</v>
      </c>
      <c r="W23" s="33" t="str">
        <f t="shared" si="2"/>
        <v>GWALANI HIMANI DINESH</v>
      </c>
      <c r="X23" s="32" t="str">
        <f t="shared" si="3"/>
        <v>71828753D</v>
      </c>
      <c r="Y23" s="90" t="str">
        <f t="shared" si="4"/>
        <v>I2K17102388</v>
      </c>
      <c r="Z23" s="88">
        <v>87</v>
      </c>
      <c r="AA23" s="88">
        <v>97</v>
      </c>
      <c r="AB23" s="88">
        <v>100</v>
      </c>
      <c r="AC23" s="88"/>
      <c r="AD23" s="86">
        <v>100</v>
      </c>
      <c r="AE23" s="85"/>
      <c r="AF23" s="88">
        <v>22</v>
      </c>
      <c r="AG23" s="88">
        <v>22</v>
      </c>
      <c r="AH23" s="88"/>
      <c r="AI23" s="88"/>
      <c r="AJ23" s="86">
        <v>47</v>
      </c>
      <c r="AK23" s="17">
        <v>41</v>
      </c>
      <c r="AL23" s="17">
        <v>24</v>
      </c>
      <c r="AM23" s="17">
        <v>23</v>
      </c>
      <c r="AN23" s="17">
        <v>44</v>
      </c>
      <c r="AO23" s="17">
        <v>95</v>
      </c>
      <c r="AP23" s="17">
        <v>9.9499999999999993</v>
      </c>
      <c r="AQ23" s="17">
        <v>44</v>
      </c>
      <c r="AR23" s="24">
        <v>9.26</v>
      </c>
      <c r="AS23" s="24">
        <v>8.74</v>
      </c>
      <c r="AT23" s="24">
        <v>8.5</v>
      </c>
      <c r="AU23" s="24">
        <v>1729</v>
      </c>
      <c r="AV23" s="24">
        <v>190</v>
      </c>
      <c r="AW23" s="24">
        <v>9.1</v>
      </c>
      <c r="AX23" s="25" t="s">
        <v>77</v>
      </c>
      <c r="AY23" s="26" t="str">
        <f t="shared" si="5"/>
        <v>PASS</v>
      </c>
      <c r="AZ23" s="26" t="str">
        <f t="shared" si="6"/>
        <v>PASS</v>
      </c>
      <c r="BA23" s="27" t="str">
        <f t="shared" si="7"/>
        <v>PASS</v>
      </c>
      <c r="BB23" s="27" t="str">
        <f t="shared" si="8"/>
        <v>PASS</v>
      </c>
      <c r="BC23" s="8" t="str">
        <f t="shared" si="9"/>
        <v>PASS</v>
      </c>
      <c r="BD23" s="8" t="str">
        <f t="shared" si="10"/>
        <v>PASS</v>
      </c>
      <c r="BE23" s="28" t="str">
        <f t="shared" si="11"/>
        <v>YES</v>
      </c>
      <c r="BF23" s="29" t="str">
        <f t="shared" si="12"/>
        <v>DIST</v>
      </c>
      <c r="BG23"/>
    </row>
    <row r="24" spans="1:59">
      <c r="A24" s="17"/>
      <c r="B24" s="32">
        <v>43221</v>
      </c>
      <c r="C24" s="32" t="s">
        <v>301</v>
      </c>
      <c r="D24" s="34" t="s">
        <v>302</v>
      </c>
      <c r="E24" s="17" t="s">
        <v>303</v>
      </c>
      <c r="F24" s="19" t="s">
        <v>822</v>
      </c>
      <c r="G24" s="17">
        <v>94</v>
      </c>
      <c r="H24" s="17">
        <v>77</v>
      </c>
      <c r="I24" s="17">
        <v>76</v>
      </c>
      <c r="J24" s="17">
        <v>83</v>
      </c>
      <c r="K24" s="17">
        <v>94</v>
      </c>
      <c r="L24" s="20"/>
      <c r="M24" s="17">
        <v>41</v>
      </c>
      <c r="N24" s="17">
        <v>40</v>
      </c>
      <c r="O24" s="17">
        <v>39</v>
      </c>
      <c r="P24" s="17">
        <v>38</v>
      </c>
      <c r="Q24" s="17">
        <v>40</v>
      </c>
      <c r="R24" s="17">
        <v>9.59</v>
      </c>
      <c r="S24" s="17">
        <v>22</v>
      </c>
      <c r="T24" s="21"/>
      <c r="U24" s="32">
        <f t="shared" si="0"/>
        <v>43221</v>
      </c>
      <c r="V24" s="32" t="str">
        <f t="shared" si="1"/>
        <v>B150058577</v>
      </c>
      <c r="W24" s="33" t="str">
        <f t="shared" si="2"/>
        <v>ISHITA JAIN</v>
      </c>
      <c r="X24" s="32" t="str">
        <f t="shared" si="3"/>
        <v>71828778K</v>
      </c>
      <c r="Y24" s="90" t="str">
        <f t="shared" si="4"/>
        <v>I2K17102309</v>
      </c>
      <c r="Z24" s="88">
        <v>94</v>
      </c>
      <c r="AA24" s="88">
        <v>85</v>
      </c>
      <c r="AB24" s="88">
        <v>100</v>
      </c>
      <c r="AC24" s="88"/>
      <c r="AD24" s="86">
        <v>100</v>
      </c>
      <c r="AE24" s="85"/>
      <c r="AF24" s="88">
        <v>23</v>
      </c>
      <c r="AG24" s="88">
        <v>23</v>
      </c>
      <c r="AH24" s="88"/>
      <c r="AI24" s="88"/>
      <c r="AJ24" s="86">
        <v>42</v>
      </c>
      <c r="AK24" s="17">
        <v>44</v>
      </c>
      <c r="AL24" s="17">
        <v>21</v>
      </c>
      <c r="AM24" s="17">
        <v>21</v>
      </c>
      <c r="AN24" s="17">
        <v>40</v>
      </c>
      <c r="AO24" s="17">
        <v>88</v>
      </c>
      <c r="AP24" s="17">
        <v>9.8000000000000007</v>
      </c>
      <c r="AQ24" s="17">
        <v>44</v>
      </c>
      <c r="AR24" s="24">
        <v>9.06</v>
      </c>
      <c r="AS24" s="24">
        <v>8.66</v>
      </c>
      <c r="AT24" s="24">
        <v>8.2200000000000006</v>
      </c>
      <c r="AU24" s="24">
        <v>1695</v>
      </c>
      <c r="AV24" s="24">
        <v>190</v>
      </c>
      <c r="AW24" s="24">
        <v>8.92</v>
      </c>
      <c r="AX24" s="25" t="s">
        <v>77</v>
      </c>
      <c r="AY24" s="26" t="str">
        <f t="shared" si="5"/>
        <v>PASS</v>
      </c>
      <c r="AZ24" s="26" t="str">
        <f t="shared" si="6"/>
        <v>PASS</v>
      </c>
      <c r="BA24" s="27" t="str">
        <f t="shared" si="7"/>
        <v>PASS</v>
      </c>
      <c r="BB24" s="27" t="str">
        <f t="shared" si="8"/>
        <v>PASS</v>
      </c>
      <c r="BC24" s="8" t="str">
        <f t="shared" si="9"/>
        <v>PASS</v>
      </c>
      <c r="BD24" s="8" t="str">
        <f t="shared" si="10"/>
        <v>PASS</v>
      </c>
      <c r="BE24" s="28" t="str">
        <f t="shared" si="11"/>
        <v>YES</v>
      </c>
      <c r="BF24" s="29" t="str">
        <f t="shared" si="12"/>
        <v>DIST</v>
      </c>
      <c r="BG24"/>
    </row>
    <row r="25" spans="1:59">
      <c r="A25" s="17"/>
      <c r="B25" s="32">
        <v>43222</v>
      </c>
      <c r="C25" s="32" t="s">
        <v>316</v>
      </c>
      <c r="D25" s="34" t="s">
        <v>317</v>
      </c>
      <c r="E25" s="17" t="s">
        <v>318</v>
      </c>
      <c r="F25" s="19" t="s">
        <v>827</v>
      </c>
      <c r="G25" s="17">
        <v>100</v>
      </c>
      <c r="H25" s="17">
        <v>93</v>
      </c>
      <c r="I25" s="17">
        <v>90</v>
      </c>
      <c r="J25" s="17">
        <v>97</v>
      </c>
      <c r="K25" s="17">
        <v>99</v>
      </c>
      <c r="L25" s="20"/>
      <c r="M25" s="17">
        <v>42</v>
      </c>
      <c r="N25" s="17">
        <v>41</v>
      </c>
      <c r="O25" s="17">
        <v>43</v>
      </c>
      <c r="P25" s="17">
        <v>43</v>
      </c>
      <c r="Q25" s="17">
        <v>46</v>
      </c>
      <c r="R25" s="17">
        <v>10</v>
      </c>
      <c r="S25" s="17">
        <v>22</v>
      </c>
      <c r="T25" s="21"/>
      <c r="U25" s="32">
        <f t="shared" si="0"/>
        <v>43222</v>
      </c>
      <c r="V25" s="32" t="str">
        <f t="shared" si="1"/>
        <v>B150058582</v>
      </c>
      <c r="W25" s="33" t="str">
        <f t="shared" si="2"/>
        <v>JAJU NEHA GOWARDHAN</v>
      </c>
      <c r="X25" s="32" t="str">
        <f t="shared" si="3"/>
        <v>71828796H</v>
      </c>
      <c r="Y25" s="90" t="str">
        <f t="shared" si="4"/>
        <v>I2K17102338</v>
      </c>
      <c r="Z25" s="88">
        <v>100</v>
      </c>
      <c r="AA25" s="88">
        <v>94</v>
      </c>
      <c r="AB25" s="88">
        <v>100</v>
      </c>
      <c r="AC25" s="88"/>
      <c r="AD25" s="86">
        <v>100</v>
      </c>
      <c r="AE25" s="85"/>
      <c r="AF25" s="88">
        <v>22</v>
      </c>
      <c r="AG25" s="88">
        <v>22</v>
      </c>
      <c r="AH25" s="88"/>
      <c r="AI25" s="88"/>
      <c r="AJ25" s="86">
        <v>43</v>
      </c>
      <c r="AK25" s="17">
        <v>43</v>
      </c>
      <c r="AL25" s="17">
        <v>23</v>
      </c>
      <c r="AM25" s="17">
        <v>23</v>
      </c>
      <c r="AN25" s="17">
        <v>46</v>
      </c>
      <c r="AO25" s="17">
        <v>96</v>
      </c>
      <c r="AP25" s="17">
        <v>10</v>
      </c>
      <c r="AQ25" s="17">
        <v>44</v>
      </c>
      <c r="AR25" s="24">
        <v>8.6999999999999993</v>
      </c>
      <c r="AS25" s="24">
        <v>8.3000000000000007</v>
      </c>
      <c r="AT25" s="24">
        <v>8.52</v>
      </c>
      <c r="AU25" s="24">
        <v>1682</v>
      </c>
      <c r="AV25" s="24">
        <v>190</v>
      </c>
      <c r="AW25" s="24">
        <v>8.85</v>
      </c>
      <c r="AX25" s="25" t="s">
        <v>77</v>
      </c>
      <c r="AY25" s="26" t="str">
        <f t="shared" si="5"/>
        <v>PASS</v>
      </c>
      <c r="AZ25" s="26" t="str">
        <f t="shared" si="6"/>
        <v>PASS</v>
      </c>
      <c r="BA25" s="27" t="str">
        <f t="shared" si="7"/>
        <v>PASS</v>
      </c>
      <c r="BB25" s="27" t="str">
        <f t="shared" si="8"/>
        <v>PASS</v>
      </c>
      <c r="BC25" s="8" t="str">
        <f t="shared" si="9"/>
        <v>PASS</v>
      </c>
      <c r="BD25" s="8" t="str">
        <f t="shared" si="10"/>
        <v>PASS</v>
      </c>
      <c r="BE25" s="28" t="str">
        <f t="shared" si="11"/>
        <v>YES</v>
      </c>
      <c r="BF25" s="29" t="str">
        <f t="shared" si="12"/>
        <v>DIST</v>
      </c>
      <c r="BG25"/>
    </row>
    <row r="26" spans="1:59">
      <c r="A26" s="17"/>
      <c r="B26" s="17">
        <v>43223</v>
      </c>
      <c r="C26" s="17" t="s">
        <v>328</v>
      </c>
      <c r="D26" s="18" t="s">
        <v>329</v>
      </c>
      <c r="E26" s="17" t="s">
        <v>330</v>
      </c>
      <c r="F26" s="19" t="s">
        <v>831</v>
      </c>
      <c r="G26" s="17">
        <v>85</v>
      </c>
      <c r="H26" s="17">
        <v>96</v>
      </c>
      <c r="I26" s="17">
        <v>99</v>
      </c>
      <c r="J26" s="17">
        <v>97</v>
      </c>
      <c r="K26" s="17">
        <v>100</v>
      </c>
      <c r="L26" s="20"/>
      <c r="M26" s="17">
        <v>45</v>
      </c>
      <c r="N26" s="17">
        <v>44</v>
      </c>
      <c r="O26" s="17">
        <v>43</v>
      </c>
      <c r="P26" s="17">
        <v>44</v>
      </c>
      <c r="Q26" s="17">
        <v>46</v>
      </c>
      <c r="R26" s="17">
        <v>10</v>
      </c>
      <c r="S26" s="17">
        <v>22</v>
      </c>
      <c r="T26" s="21"/>
      <c r="U26" s="17">
        <f t="shared" si="0"/>
        <v>43223</v>
      </c>
      <c r="V26" s="17" t="str">
        <f t="shared" si="1"/>
        <v>B150058586</v>
      </c>
      <c r="W26" s="22" t="str">
        <f t="shared" si="2"/>
        <v>JOSHI PRATHMESH SHRINIWAS</v>
      </c>
      <c r="X26" s="17" t="str">
        <f t="shared" si="3"/>
        <v>71828811E</v>
      </c>
      <c r="Y26" s="90" t="str">
        <f t="shared" si="4"/>
        <v>I2K17102300</v>
      </c>
      <c r="Z26" s="88">
        <v>98</v>
      </c>
      <c r="AA26" s="88">
        <v>100</v>
      </c>
      <c r="AB26" s="88">
        <v>100</v>
      </c>
      <c r="AC26" s="88"/>
      <c r="AD26" s="86">
        <v>100</v>
      </c>
      <c r="AE26" s="85"/>
      <c r="AF26" s="88">
        <v>23</v>
      </c>
      <c r="AG26" s="88">
        <v>23</v>
      </c>
      <c r="AH26" s="88"/>
      <c r="AI26" s="88"/>
      <c r="AJ26" s="86">
        <v>45</v>
      </c>
      <c r="AK26" s="17">
        <v>42</v>
      </c>
      <c r="AL26" s="17">
        <v>23</v>
      </c>
      <c r="AM26" s="17">
        <v>24</v>
      </c>
      <c r="AN26" s="17">
        <v>47</v>
      </c>
      <c r="AO26" s="17">
        <v>97</v>
      </c>
      <c r="AP26" s="17">
        <v>10</v>
      </c>
      <c r="AQ26" s="17">
        <v>44</v>
      </c>
      <c r="AR26" s="24">
        <v>9.4600000000000009</v>
      </c>
      <c r="AS26" s="24">
        <v>9.24</v>
      </c>
      <c r="AT26" s="24">
        <v>9.52</v>
      </c>
      <c r="AU26" s="24">
        <v>1813</v>
      </c>
      <c r="AV26" s="24">
        <v>190</v>
      </c>
      <c r="AW26" s="24">
        <v>9.5399999999999991</v>
      </c>
      <c r="AX26" s="25" t="s">
        <v>77</v>
      </c>
      <c r="AY26" s="26" t="str">
        <f t="shared" si="5"/>
        <v>PASS</v>
      </c>
      <c r="AZ26" s="26" t="str">
        <f t="shared" si="6"/>
        <v>PASS</v>
      </c>
      <c r="BA26" s="27" t="str">
        <f t="shared" si="7"/>
        <v>PASS</v>
      </c>
      <c r="BB26" s="27" t="str">
        <f t="shared" si="8"/>
        <v>PASS</v>
      </c>
      <c r="BC26" s="8" t="str">
        <f t="shared" si="9"/>
        <v>PASS</v>
      </c>
      <c r="BD26" s="8" t="str">
        <f t="shared" si="10"/>
        <v>PASS</v>
      </c>
      <c r="BE26" s="28" t="str">
        <f t="shared" si="11"/>
        <v>YES</v>
      </c>
      <c r="BF26" s="29" t="str">
        <f t="shared" si="12"/>
        <v>DIST</v>
      </c>
      <c r="BG26"/>
    </row>
    <row r="27" spans="1:59">
      <c r="A27" s="17"/>
      <c r="B27" s="17">
        <v>43224</v>
      </c>
      <c r="C27" s="17" t="s">
        <v>340</v>
      </c>
      <c r="D27" s="18" t="s">
        <v>341</v>
      </c>
      <c r="E27" s="17" t="s">
        <v>342</v>
      </c>
      <c r="F27" s="19" t="s">
        <v>835</v>
      </c>
      <c r="G27" s="17">
        <v>94</v>
      </c>
      <c r="H27" s="17">
        <v>96</v>
      </c>
      <c r="I27" s="17">
        <v>94</v>
      </c>
      <c r="J27" s="17">
        <v>91</v>
      </c>
      <c r="K27" s="17">
        <v>100</v>
      </c>
      <c r="L27" s="20"/>
      <c r="M27" s="17">
        <v>43</v>
      </c>
      <c r="N27" s="17">
        <v>42</v>
      </c>
      <c r="O27" s="17">
        <v>45</v>
      </c>
      <c r="P27" s="17">
        <v>44</v>
      </c>
      <c r="Q27" s="17">
        <v>44</v>
      </c>
      <c r="R27" s="17">
        <v>10</v>
      </c>
      <c r="S27" s="17">
        <v>22</v>
      </c>
      <c r="T27" s="21"/>
      <c r="U27" s="17">
        <f t="shared" si="0"/>
        <v>43224</v>
      </c>
      <c r="V27" s="17" t="str">
        <f t="shared" si="1"/>
        <v>B150058590</v>
      </c>
      <c r="W27" s="22" t="str">
        <f t="shared" si="2"/>
        <v>KADAM ADITYA HEMANT</v>
      </c>
      <c r="X27" s="17" t="str">
        <f t="shared" si="3"/>
        <v>71828821B</v>
      </c>
      <c r="Y27" s="90" t="str">
        <f t="shared" si="4"/>
        <v>I2K17102355</v>
      </c>
      <c r="Z27" s="88">
        <v>86</v>
      </c>
      <c r="AA27" s="88">
        <v>100</v>
      </c>
      <c r="AB27" s="88">
        <v>99</v>
      </c>
      <c r="AC27" s="88"/>
      <c r="AD27" s="86">
        <v>100</v>
      </c>
      <c r="AE27" s="85"/>
      <c r="AF27" s="88">
        <v>22</v>
      </c>
      <c r="AG27" s="88">
        <v>22</v>
      </c>
      <c r="AH27" s="88"/>
      <c r="AI27" s="88"/>
      <c r="AJ27" s="86">
        <v>41</v>
      </c>
      <c r="AK27" s="17">
        <v>42</v>
      </c>
      <c r="AL27" s="17">
        <v>23</v>
      </c>
      <c r="AM27" s="17">
        <v>23</v>
      </c>
      <c r="AN27" s="17">
        <v>47</v>
      </c>
      <c r="AO27" s="17">
        <v>96</v>
      </c>
      <c r="AP27" s="17">
        <v>10</v>
      </c>
      <c r="AQ27" s="17">
        <v>44</v>
      </c>
      <c r="AR27" s="24">
        <v>9.92</v>
      </c>
      <c r="AS27" s="24">
        <v>9.3000000000000007</v>
      </c>
      <c r="AT27" s="24">
        <v>9.33</v>
      </c>
      <c r="AU27" s="24">
        <v>1830</v>
      </c>
      <c r="AV27" s="24">
        <v>190</v>
      </c>
      <c r="AW27" s="24">
        <v>9.6300000000000008</v>
      </c>
      <c r="AX27" s="25" t="s">
        <v>77</v>
      </c>
      <c r="AY27" s="26" t="str">
        <f t="shared" si="5"/>
        <v>PASS</v>
      </c>
      <c r="AZ27" s="26" t="str">
        <f t="shared" si="6"/>
        <v>PASS</v>
      </c>
      <c r="BA27" s="27" t="str">
        <f t="shared" si="7"/>
        <v>PASS</v>
      </c>
      <c r="BB27" s="27" t="str">
        <f t="shared" si="8"/>
        <v>PASS</v>
      </c>
      <c r="BC27" s="8" t="str">
        <f t="shared" si="9"/>
        <v>PASS</v>
      </c>
      <c r="BD27" s="8" t="str">
        <f t="shared" si="10"/>
        <v>PASS</v>
      </c>
      <c r="BE27" s="28" t="str">
        <f t="shared" si="11"/>
        <v>YES</v>
      </c>
      <c r="BF27" s="29" t="str">
        <f t="shared" si="12"/>
        <v>DIST</v>
      </c>
      <c r="BG27"/>
    </row>
    <row r="28" spans="1:59">
      <c r="A28" s="17"/>
      <c r="B28" s="17">
        <v>43225</v>
      </c>
      <c r="C28" s="17" t="s">
        <v>359</v>
      </c>
      <c r="D28" s="18" t="s">
        <v>360</v>
      </c>
      <c r="E28" s="17" t="s">
        <v>361</v>
      </c>
      <c r="F28" s="19" t="s">
        <v>841</v>
      </c>
      <c r="G28" s="17">
        <v>100</v>
      </c>
      <c r="H28" s="17">
        <v>97</v>
      </c>
      <c r="I28" s="17">
        <v>91</v>
      </c>
      <c r="J28" s="17">
        <v>97</v>
      </c>
      <c r="K28" s="17">
        <v>100</v>
      </c>
      <c r="L28" s="20"/>
      <c r="M28" s="17">
        <v>46</v>
      </c>
      <c r="N28" s="17">
        <v>45</v>
      </c>
      <c r="O28" s="17">
        <v>45</v>
      </c>
      <c r="P28" s="17">
        <v>45</v>
      </c>
      <c r="Q28" s="17">
        <v>46</v>
      </c>
      <c r="R28" s="17">
        <v>10</v>
      </c>
      <c r="S28" s="17">
        <v>22</v>
      </c>
      <c r="T28" s="21"/>
      <c r="U28" s="17">
        <f t="shared" si="0"/>
        <v>43225</v>
      </c>
      <c r="V28" s="17" t="str">
        <f t="shared" si="1"/>
        <v>B150058597</v>
      </c>
      <c r="W28" s="22" t="str">
        <f t="shared" si="2"/>
        <v>KHACHANE SHYAMAL SANJAY</v>
      </c>
      <c r="X28" s="17" t="str">
        <f t="shared" si="3"/>
        <v>71828850F</v>
      </c>
      <c r="Y28" s="90" t="str">
        <f t="shared" si="4"/>
        <v>I2K17102242</v>
      </c>
      <c r="Z28" s="88">
        <v>99</v>
      </c>
      <c r="AA28" s="88">
        <v>100</v>
      </c>
      <c r="AB28" s="88">
        <v>100</v>
      </c>
      <c r="AC28" s="88"/>
      <c r="AD28" s="86">
        <v>100</v>
      </c>
      <c r="AE28" s="85"/>
      <c r="AF28" s="88">
        <v>24</v>
      </c>
      <c r="AG28" s="88">
        <v>24</v>
      </c>
      <c r="AH28" s="88"/>
      <c r="AI28" s="88"/>
      <c r="AJ28" s="86">
        <v>45</v>
      </c>
      <c r="AK28" s="17">
        <v>42</v>
      </c>
      <c r="AL28" s="17">
        <v>24</v>
      </c>
      <c r="AM28" s="17">
        <v>24</v>
      </c>
      <c r="AN28" s="17">
        <v>47</v>
      </c>
      <c r="AO28" s="17">
        <v>95</v>
      </c>
      <c r="AP28" s="17">
        <v>10</v>
      </c>
      <c r="AQ28" s="17">
        <v>44</v>
      </c>
      <c r="AR28" s="24">
        <v>9.68</v>
      </c>
      <c r="AS28" s="24">
        <v>9.42</v>
      </c>
      <c r="AT28" s="24">
        <v>9.57</v>
      </c>
      <c r="AU28" s="24">
        <v>1835</v>
      </c>
      <c r="AV28" s="24">
        <v>190</v>
      </c>
      <c r="AW28" s="24">
        <v>9.66</v>
      </c>
      <c r="AX28" s="25" t="s">
        <v>77</v>
      </c>
      <c r="AY28" s="26" t="str">
        <f t="shared" si="5"/>
        <v>PASS</v>
      </c>
      <c r="AZ28" s="26" t="str">
        <f t="shared" si="6"/>
        <v>PASS</v>
      </c>
      <c r="BA28" s="27" t="str">
        <f t="shared" si="7"/>
        <v>PASS</v>
      </c>
      <c r="BB28" s="27" t="str">
        <f t="shared" si="8"/>
        <v>PASS</v>
      </c>
      <c r="BC28" s="8" t="str">
        <f t="shared" si="9"/>
        <v>PASS</v>
      </c>
      <c r="BD28" s="8" t="str">
        <f t="shared" si="10"/>
        <v>PASS</v>
      </c>
      <c r="BE28" s="28" t="str">
        <f t="shared" si="11"/>
        <v>YES</v>
      </c>
      <c r="BF28" s="29" t="str">
        <f t="shared" si="12"/>
        <v>DIST</v>
      </c>
      <c r="BG28"/>
    </row>
    <row r="29" spans="1:59">
      <c r="A29" s="17"/>
      <c r="B29" s="17">
        <v>43226</v>
      </c>
      <c r="C29" s="17" t="s">
        <v>377</v>
      </c>
      <c r="D29" s="18" t="s">
        <v>378</v>
      </c>
      <c r="E29" s="17" t="s">
        <v>379</v>
      </c>
      <c r="F29" s="19" t="s">
        <v>847</v>
      </c>
      <c r="G29" s="17">
        <v>86</v>
      </c>
      <c r="H29" s="17">
        <v>97</v>
      </c>
      <c r="I29" s="17">
        <v>100</v>
      </c>
      <c r="J29" s="17">
        <v>94</v>
      </c>
      <c r="K29" s="17">
        <v>99</v>
      </c>
      <c r="L29" s="20"/>
      <c r="M29" s="17">
        <v>44</v>
      </c>
      <c r="N29" s="17">
        <v>43</v>
      </c>
      <c r="O29" s="17">
        <v>45</v>
      </c>
      <c r="P29" s="17">
        <v>44</v>
      </c>
      <c r="Q29" s="17">
        <v>45</v>
      </c>
      <c r="R29" s="17">
        <v>10</v>
      </c>
      <c r="S29" s="17">
        <v>22</v>
      </c>
      <c r="T29" s="21"/>
      <c r="U29" s="17">
        <f t="shared" si="0"/>
        <v>43226</v>
      </c>
      <c r="V29" s="17" t="str">
        <f t="shared" si="1"/>
        <v>B150058603</v>
      </c>
      <c r="W29" s="22" t="str">
        <f t="shared" si="2"/>
        <v>KSHIRSAGAR GAURAV JITENDRA</v>
      </c>
      <c r="X29" s="17" t="str">
        <f t="shared" si="3"/>
        <v>71828879D</v>
      </c>
      <c r="Y29" s="90" t="str">
        <f t="shared" si="4"/>
        <v>I2K17102249</v>
      </c>
      <c r="Z29" s="88">
        <v>98</v>
      </c>
      <c r="AA29" s="88">
        <v>100</v>
      </c>
      <c r="AB29" s="88">
        <v>100</v>
      </c>
      <c r="AC29" s="88"/>
      <c r="AD29" s="86">
        <v>100</v>
      </c>
      <c r="AE29" s="85"/>
      <c r="AF29" s="88">
        <v>23</v>
      </c>
      <c r="AG29" s="88">
        <v>23</v>
      </c>
      <c r="AH29" s="88"/>
      <c r="AI29" s="88"/>
      <c r="AJ29" s="86">
        <v>44</v>
      </c>
      <c r="AK29" s="17">
        <v>41</v>
      </c>
      <c r="AL29" s="17">
        <v>23</v>
      </c>
      <c r="AM29" s="17">
        <v>24</v>
      </c>
      <c r="AN29" s="17">
        <v>48</v>
      </c>
      <c r="AO29" s="17">
        <v>97</v>
      </c>
      <c r="AP29" s="17">
        <v>10</v>
      </c>
      <c r="AQ29" s="17">
        <v>44</v>
      </c>
      <c r="AR29" s="24">
        <v>9.8000000000000007</v>
      </c>
      <c r="AS29" s="24">
        <v>9.1999999999999993</v>
      </c>
      <c r="AT29" s="24">
        <v>8.67</v>
      </c>
      <c r="AU29" s="24">
        <v>1789</v>
      </c>
      <c r="AV29" s="24">
        <v>190</v>
      </c>
      <c r="AW29" s="24">
        <v>9.42</v>
      </c>
      <c r="AX29" s="25" t="s">
        <v>77</v>
      </c>
      <c r="AY29" s="26" t="str">
        <f t="shared" si="5"/>
        <v>PASS</v>
      </c>
      <c r="AZ29" s="26" t="str">
        <f t="shared" si="6"/>
        <v>PASS</v>
      </c>
      <c r="BA29" s="27" t="str">
        <f t="shared" si="7"/>
        <v>PASS</v>
      </c>
      <c r="BB29" s="27" t="str">
        <f t="shared" si="8"/>
        <v>PASS</v>
      </c>
      <c r="BC29" s="8" t="str">
        <f t="shared" si="9"/>
        <v>PASS</v>
      </c>
      <c r="BD29" s="8" t="str">
        <f t="shared" si="10"/>
        <v>PASS</v>
      </c>
      <c r="BE29" s="28" t="str">
        <f t="shared" si="11"/>
        <v>YES</v>
      </c>
      <c r="BF29" s="29" t="str">
        <f t="shared" si="12"/>
        <v>DIST</v>
      </c>
      <c r="BG29"/>
    </row>
    <row r="30" spans="1:59">
      <c r="A30" s="17"/>
      <c r="B30" s="17">
        <v>43227</v>
      </c>
      <c r="C30" s="17" t="s">
        <v>389</v>
      </c>
      <c r="D30" s="18" t="s">
        <v>390</v>
      </c>
      <c r="E30" s="17" t="s">
        <v>391</v>
      </c>
      <c r="F30" s="19" t="s">
        <v>851</v>
      </c>
      <c r="G30" s="17">
        <v>86</v>
      </c>
      <c r="H30" s="17">
        <v>86</v>
      </c>
      <c r="I30" s="17">
        <v>92</v>
      </c>
      <c r="J30" s="17">
        <v>94</v>
      </c>
      <c r="K30" s="17">
        <v>100</v>
      </c>
      <c r="L30" s="20"/>
      <c r="M30" s="17">
        <v>46</v>
      </c>
      <c r="N30" s="17">
        <v>45</v>
      </c>
      <c r="O30" s="17">
        <v>47</v>
      </c>
      <c r="P30" s="17">
        <v>45</v>
      </c>
      <c r="Q30" s="17">
        <v>49</v>
      </c>
      <c r="R30" s="17">
        <v>10</v>
      </c>
      <c r="S30" s="17">
        <v>22</v>
      </c>
      <c r="T30" s="21"/>
      <c r="U30" s="17">
        <f t="shared" si="0"/>
        <v>43227</v>
      </c>
      <c r="V30" s="17" t="str">
        <f t="shared" si="1"/>
        <v>B150058607</v>
      </c>
      <c r="W30" s="22" t="str">
        <f t="shared" si="2"/>
        <v>KULKARNI ANISH KIRAN</v>
      </c>
      <c r="X30" s="17" t="str">
        <f t="shared" si="3"/>
        <v>71828890E</v>
      </c>
      <c r="Y30" s="90" t="str">
        <f t="shared" si="4"/>
        <v>I2K17102246</v>
      </c>
      <c r="Z30" s="88">
        <v>85</v>
      </c>
      <c r="AA30" s="88">
        <v>92</v>
      </c>
      <c r="AB30" s="89"/>
      <c r="AC30" s="88">
        <v>97</v>
      </c>
      <c r="AD30" s="86">
        <v>100</v>
      </c>
      <c r="AE30" s="85"/>
      <c r="AF30" s="89"/>
      <c r="AG30" s="89"/>
      <c r="AH30" s="88">
        <v>24</v>
      </c>
      <c r="AI30" s="88">
        <v>24</v>
      </c>
      <c r="AJ30" s="86">
        <v>45</v>
      </c>
      <c r="AK30" s="17">
        <v>42</v>
      </c>
      <c r="AL30" s="17">
        <v>24</v>
      </c>
      <c r="AM30" s="17">
        <v>24</v>
      </c>
      <c r="AN30" s="17">
        <v>48</v>
      </c>
      <c r="AO30" s="17">
        <v>97</v>
      </c>
      <c r="AP30" s="17">
        <v>10</v>
      </c>
      <c r="AQ30" s="17">
        <v>44</v>
      </c>
      <c r="AR30" s="24">
        <v>9.8800000000000008</v>
      </c>
      <c r="AS30" s="24">
        <v>9.52</v>
      </c>
      <c r="AT30" s="24">
        <v>9.5399999999999991</v>
      </c>
      <c r="AU30" s="24">
        <v>1849</v>
      </c>
      <c r="AV30" s="24">
        <v>190</v>
      </c>
      <c r="AW30" s="24">
        <v>9.73</v>
      </c>
      <c r="AX30" s="25" t="s">
        <v>77</v>
      </c>
      <c r="AY30" s="26" t="str">
        <f t="shared" si="5"/>
        <v>PASS</v>
      </c>
      <c r="AZ30" s="26" t="str">
        <f t="shared" si="6"/>
        <v>PASS</v>
      </c>
      <c r="BA30" s="27" t="str">
        <f t="shared" si="7"/>
        <v>PASS</v>
      </c>
      <c r="BB30" s="27" t="str">
        <f t="shared" si="8"/>
        <v>PASS</v>
      </c>
      <c r="BC30" s="8" t="str">
        <f t="shared" si="9"/>
        <v>PASS</v>
      </c>
      <c r="BD30" s="8" t="str">
        <f t="shared" si="10"/>
        <v>PASS</v>
      </c>
      <c r="BE30" s="28" t="str">
        <f t="shared" si="11"/>
        <v>YES</v>
      </c>
      <c r="BF30" s="29" t="str">
        <f t="shared" si="12"/>
        <v>DIST</v>
      </c>
      <c r="BG30"/>
    </row>
    <row r="31" spans="1:59">
      <c r="A31" s="17"/>
      <c r="B31" s="17">
        <v>43228</v>
      </c>
      <c r="C31" s="32" t="s">
        <v>401</v>
      </c>
      <c r="D31" s="18" t="s">
        <v>402</v>
      </c>
      <c r="E31" s="17" t="s">
        <v>403</v>
      </c>
      <c r="F31" s="19" t="s">
        <v>855</v>
      </c>
      <c r="G31" s="17">
        <v>100</v>
      </c>
      <c r="H31" s="17">
        <v>93</v>
      </c>
      <c r="I31" s="17">
        <v>86</v>
      </c>
      <c r="J31" s="17">
        <v>96</v>
      </c>
      <c r="K31" s="17">
        <v>100</v>
      </c>
      <c r="L31" s="20"/>
      <c r="M31" s="17">
        <v>44</v>
      </c>
      <c r="N31" s="17">
        <v>43</v>
      </c>
      <c r="O31" s="17">
        <v>44</v>
      </c>
      <c r="P31" s="17">
        <v>43</v>
      </c>
      <c r="Q31" s="17">
        <v>42</v>
      </c>
      <c r="R31" s="17">
        <v>10</v>
      </c>
      <c r="S31" s="17">
        <v>22</v>
      </c>
      <c r="T31" s="21"/>
      <c r="U31" s="17">
        <f t="shared" si="0"/>
        <v>43228</v>
      </c>
      <c r="V31" s="17" t="str">
        <f t="shared" si="1"/>
        <v>B150058611</v>
      </c>
      <c r="W31" s="22" t="str">
        <f t="shared" si="2"/>
        <v>KULKARNI KAUSTUBH RAJESH</v>
      </c>
      <c r="X31" s="17" t="str">
        <f t="shared" si="3"/>
        <v>71828895F</v>
      </c>
      <c r="Y31" s="90" t="str">
        <f t="shared" si="4"/>
        <v>I2K17102223</v>
      </c>
      <c r="Z31" s="88">
        <v>98</v>
      </c>
      <c r="AA31" s="88">
        <v>100</v>
      </c>
      <c r="AB31" s="88">
        <v>100</v>
      </c>
      <c r="AC31" s="88"/>
      <c r="AD31" s="86">
        <v>100</v>
      </c>
      <c r="AE31" s="85"/>
      <c r="AF31" s="88">
        <v>23</v>
      </c>
      <c r="AG31" s="88">
        <v>23</v>
      </c>
      <c r="AH31" s="88"/>
      <c r="AI31" s="88"/>
      <c r="AJ31" s="86">
        <v>44</v>
      </c>
      <c r="AK31" s="17">
        <v>41</v>
      </c>
      <c r="AL31" s="17">
        <v>22</v>
      </c>
      <c r="AM31" s="17">
        <v>24</v>
      </c>
      <c r="AN31" s="17">
        <v>44</v>
      </c>
      <c r="AO31" s="17">
        <v>88</v>
      </c>
      <c r="AP31" s="17">
        <v>10</v>
      </c>
      <c r="AQ31" s="17">
        <v>44</v>
      </c>
      <c r="AR31" s="24">
        <v>8.82</v>
      </c>
      <c r="AS31" s="24">
        <v>8.36</v>
      </c>
      <c r="AT31" s="24">
        <v>8.8699999999999992</v>
      </c>
      <c r="AU31" s="24">
        <v>1707</v>
      </c>
      <c r="AV31" s="24">
        <v>190</v>
      </c>
      <c r="AW31" s="24">
        <v>8.98</v>
      </c>
      <c r="AX31" s="25" t="s">
        <v>77</v>
      </c>
      <c r="AY31" s="26" t="str">
        <f t="shared" si="5"/>
        <v>PASS</v>
      </c>
      <c r="AZ31" s="26" t="str">
        <f t="shared" si="6"/>
        <v>PASS</v>
      </c>
      <c r="BA31" s="27" t="str">
        <f t="shared" si="7"/>
        <v>PASS</v>
      </c>
      <c r="BB31" s="27" t="str">
        <f t="shared" si="8"/>
        <v>PASS</v>
      </c>
      <c r="BC31" s="8" t="str">
        <f t="shared" si="9"/>
        <v>PASS</v>
      </c>
      <c r="BD31" s="8" t="str">
        <f t="shared" si="10"/>
        <v>PASS</v>
      </c>
      <c r="BE31" s="28" t="str">
        <f t="shared" si="11"/>
        <v>YES</v>
      </c>
      <c r="BF31" s="29" t="str">
        <f t="shared" si="12"/>
        <v>DIST</v>
      </c>
      <c r="BG31"/>
    </row>
    <row r="32" spans="1:59">
      <c r="A32" s="17"/>
      <c r="B32" s="17">
        <v>43229</v>
      </c>
      <c r="C32" s="17" t="s">
        <v>412</v>
      </c>
      <c r="D32" s="18" t="s">
        <v>413</v>
      </c>
      <c r="E32" s="17"/>
      <c r="F32" s="19" t="s">
        <v>859</v>
      </c>
      <c r="G32" s="17">
        <v>100</v>
      </c>
      <c r="H32" s="17">
        <v>99</v>
      </c>
      <c r="I32" s="17">
        <v>83</v>
      </c>
      <c r="J32" s="17">
        <v>92</v>
      </c>
      <c r="K32" s="17">
        <v>100</v>
      </c>
      <c r="L32" s="20"/>
      <c r="M32" s="17">
        <v>47</v>
      </c>
      <c r="N32" s="17">
        <v>47</v>
      </c>
      <c r="O32" s="17">
        <v>45</v>
      </c>
      <c r="P32" s="17">
        <v>45</v>
      </c>
      <c r="Q32" s="17">
        <v>48</v>
      </c>
      <c r="R32" s="17">
        <v>10</v>
      </c>
      <c r="S32" s="17">
        <v>22</v>
      </c>
      <c r="T32" s="21"/>
      <c r="U32" s="17">
        <f t="shared" si="0"/>
        <v>43229</v>
      </c>
      <c r="V32" s="17" t="str">
        <f t="shared" si="1"/>
        <v>B150058615</v>
      </c>
      <c r="W32" s="22" t="str">
        <f t="shared" si="2"/>
        <v>KUNAL SAMEER CHADHA</v>
      </c>
      <c r="X32" s="17">
        <f t="shared" si="3"/>
        <v>0</v>
      </c>
      <c r="Y32" s="90" t="str">
        <f t="shared" si="4"/>
        <v>I2K17102317</v>
      </c>
      <c r="Z32" s="88">
        <v>100</v>
      </c>
      <c r="AA32" s="88">
        <v>100</v>
      </c>
      <c r="AB32" s="89"/>
      <c r="AC32" s="88">
        <v>93</v>
      </c>
      <c r="AD32" s="86">
        <v>100</v>
      </c>
      <c r="AE32" s="85"/>
      <c r="AF32" s="89"/>
      <c r="AG32" s="89"/>
      <c r="AH32" s="88">
        <v>23</v>
      </c>
      <c r="AI32" s="88">
        <v>23</v>
      </c>
      <c r="AJ32" s="86">
        <v>46</v>
      </c>
      <c r="AK32" s="17">
        <v>42</v>
      </c>
      <c r="AL32" s="17">
        <v>21</v>
      </c>
      <c r="AM32" s="17">
        <v>22</v>
      </c>
      <c r="AN32" s="17">
        <v>48</v>
      </c>
      <c r="AO32" s="17">
        <v>98</v>
      </c>
      <c r="AP32" s="17">
        <v>10</v>
      </c>
      <c r="AQ32" s="17">
        <v>44</v>
      </c>
      <c r="AR32" s="24">
        <v>9.02</v>
      </c>
      <c r="AS32" s="24">
        <v>8.98</v>
      </c>
      <c r="AT32" s="24">
        <v>9.09</v>
      </c>
      <c r="AU32" s="24">
        <v>1758</v>
      </c>
      <c r="AV32" s="24">
        <v>190</v>
      </c>
      <c r="AW32" s="24">
        <v>9.25</v>
      </c>
      <c r="AX32" s="25" t="s">
        <v>77</v>
      </c>
      <c r="AY32" s="26" t="str">
        <f t="shared" si="5"/>
        <v>PASS</v>
      </c>
      <c r="AZ32" s="26" t="str">
        <f t="shared" si="6"/>
        <v>PASS</v>
      </c>
      <c r="BA32" s="27" t="str">
        <f t="shared" si="7"/>
        <v>PASS</v>
      </c>
      <c r="BB32" s="27" t="str">
        <f t="shared" si="8"/>
        <v>PASS</v>
      </c>
      <c r="BC32" s="8" t="str">
        <f t="shared" si="9"/>
        <v>PASS</v>
      </c>
      <c r="BD32" s="8" t="str">
        <f t="shared" si="10"/>
        <v>PASS</v>
      </c>
      <c r="BE32" s="28" t="str">
        <f t="shared" si="11"/>
        <v>YES</v>
      </c>
      <c r="BF32" s="29" t="str">
        <f t="shared" si="12"/>
        <v>DIST</v>
      </c>
      <c r="BG32"/>
    </row>
    <row r="33" spans="1:59">
      <c r="A33" s="17"/>
      <c r="B33" s="17">
        <v>43230</v>
      </c>
      <c r="C33" s="17" t="s">
        <v>422</v>
      </c>
      <c r="D33" s="18" t="s">
        <v>423</v>
      </c>
      <c r="E33" s="17"/>
      <c r="F33" s="19" t="s">
        <v>864</v>
      </c>
      <c r="G33" s="17">
        <v>97</v>
      </c>
      <c r="H33" s="17">
        <v>96</v>
      </c>
      <c r="I33" s="17">
        <v>83</v>
      </c>
      <c r="J33" s="17">
        <v>98</v>
      </c>
      <c r="K33" s="17">
        <v>100</v>
      </c>
      <c r="L33" s="20"/>
      <c r="M33" s="17">
        <v>46</v>
      </c>
      <c r="N33" s="17">
        <v>46</v>
      </c>
      <c r="O33" s="17">
        <v>46</v>
      </c>
      <c r="P33" s="17">
        <v>43</v>
      </c>
      <c r="Q33" s="17">
        <v>47</v>
      </c>
      <c r="R33" s="17">
        <v>10</v>
      </c>
      <c r="S33" s="17">
        <v>22</v>
      </c>
      <c r="T33" s="21"/>
      <c r="U33" s="17">
        <f t="shared" si="0"/>
        <v>43230</v>
      </c>
      <c r="V33" s="17" t="str">
        <f t="shared" si="1"/>
        <v>B150058620</v>
      </c>
      <c r="W33" s="22" t="str">
        <f t="shared" si="2"/>
        <v>LIKHITE SHIBANI VIVEK</v>
      </c>
      <c r="X33" s="17">
        <f t="shared" si="3"/>
        <v>0</v>
      </c>
      <c r="Y33" s="90" t="str">
        <f t="shared" si="4"/>
        <v>I2K17102217</v>
      </c>
      <c r="Z33" s="88">
        <v>89</v>
      </c>
      <c r="AA33" s="88">
        <v>100</v>
      </c>
      <c r="AB33" s="88">
        <v>100</v>
      </c>
      <c r="AC33" s="88"/>
      <c r="AD33" s="86">
        <v>100</v>
      </c>
      <c r="AE33" s="85"/>
      <c r="AF33" s="88">
        <v>22</v>
      </c>
      <c r="AG33" s="88">
        <v>21</v>
      </c>
      <c r="AH33" s="88"/>
      <c r="AI33" s="88"/>
      <c r="AJ33" s="86">
        <v>45</v>
      </c>
      <c r="AK33" s="17">
        <v>47</v>
      </c>
      <c r="AL33" s="17">
        <v>21</v>
      </c>
      <c r="AM33" s="17">
        <v>22</v>
      </c>
      <c r="AN33" s="17">
        <v>45</v>
      </c>
      <c r="AO33" s="17">
        <v>93</v>
      </c>
      <c r="AP33" s="17">
        <v>10</v>
      </c>
      <c r="AQ33" s="17">
        <v>44</v>
      </c>
      <c r="AR33" s="24">
        <v>9.32</v>
      </c>
      <c r="AS33" s="24">
        <v>9.36</v>
      </c>
      <c r="AT33" s="24">
        <v>9.2799999999999994</v>
      </c>
      <c r="AU33" s="24">
        <v>1801</v>
      </c>
      <c r="AV33" s="24">
        <v>190</v>
      </c>
      <c r="AW33" s="24">
        <v>9.48</v>
      </c>
      <c r="AX33" s="25" t="s">
        <v>77</v>
      </c>
      <c r="AY33" s="26" t="str">
        <f t="shared" si="5"/>
        <v>PASS</v>
      </c>
      <c r="AZ33" s="26" t="str">
        <f t="shared" si="6"/>
        <v>PASS</v>
      </c>
      <c r="BA33" s="27" t="str">
        <f t="shared" si="7"/>
        <v>PASS</v>
      </c>
      <c r="BB33" s="27" t="str">
        <f t="shared" si="8"/>
        <v>PASS</v>
      </c>
      <c r="BC33" s="8" t="str">
        <f t="shared" si="9"/>
        <v>PASS</v>
      </c>
      <c r="BD33" s="8" t="str">
        <f t="shared" si="10"/>
        <v>PASS</v>
      </c>
      <c r="BE33" s="28" t="str">
        <f t="shared" si="11"/>
        <v>YES</v>
      </c>
      <c r="BF33" s="29" t="str">
        <f t="shared" si="12"/>
        <v>DIST</v>
      </c>
      <c r="BG33"/>
    </row>
    <row r="34" spans="1:59">
      <c r="A34" s="17"/>
      <c r="B34" s="17">
        <v>43231</v>
      </c>
      <c r="C34" s="17" t="s">
        <v>436</v>
      </c>
      <c r="D34" s="18" t="s">
        <v>437</v>
      </c>
      <c r="E34" s="17"/>
      <c r="F34" s="19" t="s">
        <v>871</v>
      </c>
      <c r="G34" s="17">
        <v>85</v>
      </c>
      <c r="H34" s="17">
        <v>93</v>
      </c>
      <c r="I34" s="17">
        <v>82</v>
      </c>
      <c r="J34" s="17">
        <v>95</v>
      </c>
      <c r="K34" s="17">
        <v>100</v>
      </c>
      <c r="L34" s="20"/>
      <c r="M34" s="17">
        <v>45</v>
      </c>
      <c r="N34" s="17">
        <v>43</v>
      </c>
      <c r="O34" s="17">
        <v>43</v>
      </c>
      <c r="P34" s="17">
        <v>35</v>
      </c>
      <c r="Q34" s="17">
        <v>39</v>
      </c>
      <c r="R34" s="17">
        <v>9.86</v>
      </c>
      <c r="S34" s="17">
        <v>22</v>
      </c>
      <c r="T34" s="21"/>
      <c r="U34" s="17">
        <f t="shared" si="0"/>
        <v>43231</v>
      </c>
      <c r="V34" s="17" t="str">
        <f t="shared" si="1"/>
        <v>B150058627</v>
      </c>
      <c r="W34" s="22" t="str">
        <f t="shared" si="2"/>
        <v>MAKODE HRUSHIKESH GOPAL</v>
      </c>
      <c r="X34" s="17">
        <f t="shared" si="3"/>
        <v>0</v>
      </c>
      <c r="Y34" s="90" t="str">
        <f t="shared" si="4"/>
        <v>I2K17102233</v>
      </c>
      <c r="Z34" s="88">
        <v>91</v>
      </c>
      <c r="AA34" s="88">
        <v>99</v>
      </c>
      <c r="AB34" s="88">
        <v>100</v>
      </c>
      <c r="AC34" s="88"/>
      <c r="AD34" s="86">
        <v>100</v>
      </c>
      <c r="AE34" s="85"/>
      <c r="AF34" s="88">
        <v>23</v>
      </c>
      <c r="AG34" s="88">
        <v>23</v>
      </c>
      <c r="AH34" s="88"/>
      <c r="AI34" s="88"/>
      <c r="AJ34" s="86">
        <v>42</v>
      </c>
      <c r="AK34" s="17">
        <v>42</v>
      </c>
      <c r="AL34" s="17">
        <v>22</v>
      </c>
      <c r="AM34" s="17">
        <v>22</v>
      </c>
      <c r="AN34" s="17">
        <v>40</v>
      </c>
      <c r="AO34" s="17">
        <v>86</v>
      </c>
      <c r="AP34" s="17">
        <v>9.93</v>
      </c>
      <c r="AQ34" s="17">
        <v>44</v>
      </c>
      <c r="AR34" s="24">
        <v>8.92</v>
      </c>
      <c r="AS34" s="24">
        <v>9.08</v>
      </c>
      <c r="AT34" s="24">
        <v>9.09</v>
      </c>
      <c r="AU34" s="24">
        <v>1755</v>
      </c>
      <c r="AV34" s="24">
        <v>190</v>
      </c>
      <c r="AW34" s="24">
        <v>9.24</v>
      </c>
      <c r="AX34" s="25" t="s">
        <v>77</v>
      </c>
      <c r="AY34" s="26" t="str">
        <f t="shared" si="5"/>
        <v>PASS</v>
      </c>
      <c r="AZ34" s="26" t="str">
        <f t="shared" si="6"/>
        <v>PASS</v>
      </c>
      <c r="BA34" s="27" t="str">
        <f t="shared" si="7"/>
        <v>PASS</v>
      </c>
      <c r="BB34" s="27" t="str">
        <f t="shared" si="8"/>
        <v>PASS</v>
      </c>
      <c r="BC34" s="8" t="str">
        <f t="shared" si="9"/>
        <v>PASS</v>
      </c>
      <c r="BD34" s="8" t="str">
        <f t="shared" si="10"/>
        <v>PASS</v>
      </c>
      <c r="BE34" s="28" t="str">
        <f t="shared" si="11"/>
        <v>YES</v>
      </c>
      <c r="BF34" s="29" t="str">
        <f t="shared" si="12"/>
        <v>DIST</v>
      </c>
      <c r="BG34"/>
    </row>
    <row r="35" spans="1:59">
      <c r="A35" s="17"/>
      <c r="B35" s="17">
        <v>43232</v>
      </c>
      <c r="C35" s="17" t="s">
        <v>184</v>
      </c>
      <c r="D35" s="18" t="s">
        <v>185</v>
      </c>
      <c r="E35" s="17" t="s">
        <v>186</v>
      </c>
      <c r="F35" s="19" t="s">
        <v>783</v>
      </c>
      <c r="G35" s="17">
        <v>100</v>
      </c>
      <c r="H35" s="17">
        <v>94</v>
      </c>
      <c r="I35" s="17">
        <v>94</v>
      </c>
      <c r="J35" s="17">
        <v>97</v>
      </c>
      <c r="K35" s="17">
        <v>100</v>
      </c>
      <c r="L35" s="20"/>
      <c r="M35" s="17">
        <v>43</v>
      </c>
      <c r="N35" s="17">
        <v>42</v>
      </c>
      <c r="O35" s="17">
        <v>44</v>
      </c>
      <c r="P35" s="17">
        <v>43</v>
      </c>
      <c r="Q35" s="17">
        <v>46</v>
      </c>
      <c r="R35" s="17">
        <v>10</v>
      </c>
      <c r="S35" s="17">
        <v>22</v>
      </c>
      <c r="T35" s="21"/>
      <c r="U35" s="17">
        <f t="shared" si="0"/>
        <v>43232</v>
      </c>
      <c r="V35" s="17" t="str">
        <f t="shared" si="1"/>
        <v>B150058538</v>
      </c>
      <c r="W35" s="22" t="str">
        <f t="shared" si="2"/>
        <v>CHORDIA MANAV PRAVIN</v>
      </c>
      <c r="X35" s="17" t="str">
        <f t="shared" si="3"/>
        <v>71828633C</v>
      </c>
      <c r="Y35" s="90" t="str">
        <f t="shared" si="4"/>
        <v>I2K17102396</v>
      </c>
      <c r="Z35" s="88">
        <v>94</v>
      </c>
      <c r="AA35" s="88">
        <v>100</v>
      </c>
      <c r="AB35" s="88">
        <v>100</v>
      </c>
      <c r="AC35" s="88"/>
      <c r="AD35" s="86">
        <v>100</v>
      </c>
      <c r="AE35" s="85"/>
      <c r="AF35" s="88">
        <v>22</v>
      </c>
      <c r="AG35" s="88">
        <v>22</v>
      </c>
      <c r="AH35" s="88"/>
      <c r="AI35" s="88"/>
      <c r="AJ35" s="86">
        <v>43</v>
      </c>
      <c r="AK35" s="17">
        <v>40</v>
      </c>
      <c r="AL35" s="17">
        <v>23</v>
      </c>
      <c r="AM35" s="17">
        <v>24</v>
      </c>
      <c r="AN35" s="17">
        <v>46</v>
      </c>
      <c r="AO35" s="17">
        <v>96</v>
      </c>
      <c r="AP35" s="17">
        <v>10</v>
      </c>
      <c r="AQ35" s="17">
        <v>44</v>
      </c>
      <c r="AR35" s="24">
        <v>9.02</v>
      </c>
      <c r="AS35" s="24">
        <v>8.1999999999999993</v>
      </c>
      <c r="AT35" s="24">
        <v>8.93</v>
      </c>
      <c r="AU35" s="24">
        <v>1712</v>
      </c>
      <c r="AV35" s="24">
        <v>190</v>
      </c>
      <c r="AW35" s="24">
        <v>9.01</v>
      </c>
      <c r="AX35" s="25" t="s">
        <v>77</v>
      </c>
      <c r="AY35" s="26" t="str">
        <f t="shared" si="5"/>
        <v>PASS</v>
      </c>
      <c r="AZ35" s="26" t="str">
        <f t="shared" si="6"/>
        <v>PASS</v>
      </c>
      <c r="BA35" s="27" t="str">
        <f t="shared" si="7"/>
        <v>PASS</v>
      </c>
      <c r="BB35" s="27" t="str">
        <f t="shared" si="8"/>
        <v>PASS</v>
      </c>
      <c r="BC35" s="8" t="str">
        <f t="shared" si="9"/>
        <v>PASS</v>
      </c>
      <c r="BD35" s="8" t="str">
        <f t="shared" si="10"/>
        <v>PASS</v>
      </c>
      <c r="BE35" s="28" t="str">
        <f t="shared" si="11"/>
        <v>YES</v>
      </c>
      <c r="BF35" s="29" t="str">
        <f t="shared" si="12"/>
        <v>DIST</v>
      </c>
      <c r="BG35"/>
    </row>
    <row r="36" spans="1:59">
      <c r="A36" s="17"/>
      <c r="B36" s="17">
        <v>43233</v>
      </c>
      <c r="C36" s="17" t="s">
        <v>444</v>
      </c>
      <c r="D36" s="18" t="s">
        <v>445</v>
      </c>
      <c r="E36" s="17"/>
      <c r="F36" s="19" t="s">
        <v>875</v>
      </c>
      <c r="G36" s="17">
        <v>99</v>
      </c>
      <c r="H36" s="17">
        <v>93</v>
      </c>
      <c r="I36" s="17">
        <v>87</v>
      </c>
      <c r="J36" s="17">
        <v>97</v>
      </c>
      <c r="K36" s="17">
        <v>97</v>
      </c>
      <c r="L36" s="20"/>
      <c r="M36" s="17">
        <v>47</v>
      </c>
      <c r="N36" s="17">
        <v>46</v>
      </c>
      <c r="O36" s="17">
        <v>47</v>
      </c>
      <c r="P36" s="17">
        <v>42</v>
      </c>
      <c r="Q36" s="17">
        <v>46</v>
      </c>
      <c r="R36" s="17">
        <v>10</v>
      </c>
      <c r="S36" s="17">
        <v>22</v>
      </c>
      <c r="T36" s="21"/>
      <c r="U36" s="17">
        <f t="shared" ref="U36:U67" si="13">B36</f>
        <v>43233</v>
      </c>
      <c r="V36" s="17" t="str">
        <f t="shared" ref="V36:V67" si="14">C36</f>
        <v>B150058631</v>
      </c>
      <c r="W36" s="22" t="str">
        <f t="shared" ref="W36:W67" si="15">D36</f>
        <v>MANVI PANDYA</v>
      </c>
      <c r="X36" s="17">
        <f t="shared" ref="X36:X67" si="16">E36</f>
        <v>0</v>
      </c>
      <c r="Y36" s="90" t="str">
        <f t="shared" ref="Y36:Y67" si="17">F36</f>
        <v>I2K17102310</v>
      </c>
      <c r="Z36" s="88">
        <v>100</v>
      </c>
      <c r="AA36" s="88">
        <v>100</v>
      </c>
      <c r="AB36" s="88">
        <v>100</v>
      </c>
      <c r="AC36" s="88"/>
      <c r="AD36" s="86">
        <v>100</v>
      </c>
      <c r="AE36" s="85"/>
      <c r="AF36" s="88">
        <v>23</v>
      </c>
      <c r="AG36" s="88">
        <v>23</v>
      </c>
      <c r="AH36" s="88"/>
      <c r="AI36" s="88"/>
      <c r="AJ36" s="86">
        <v>42</v>
      </c>
      <c r="AK36" s="17">
        <v>43</v>
      </c>
      <c r="AL36" s="17">
        <v>23</v>
      </c>
      <c r="AM36" s="17">
        <v>21</v>
      </c>
      <c r="AN36" s="17">
        <v>46</v>
      </c>
      <c r="AO36" s="17">
        <v>96</v>
      </c>
      <c r="AP36" s="17">
        <v>10</v>
      </c>
      <c r="AQ36" s="17">
        <v>44</v>
      </c>
      <c r="AR36" s="24">
        <v>9.1199999999999992</v>
      </c>
      <c r="AS36" s="24">
        <v>9.56</v>
      </c>
      <c r="AT36" s="24">
        <v>9.1999999999999993</v>
      </c>
      <c r="AU36" s="24">
        <v>1797</v>
      </c>
      <c r="AV36" s="24">
        <v>190</v>
      </c>
      <c r="AW36" s="24">
        <v>9.4600000000000009</v>
      </c>
      <c r="AX36" s="25" t="s">
        <v>77</v>
      </c>
      <c r="AY36" s="26" t="str">
        <f t="shared" ref="AY36:AY67" si="18">IF(COUNTIF(G36:K36,"FF"),"FAIL",IF(COUNTIF(G36:K36,"AB"),"FAIL","PASS"))</f>
        <v>PASS</v>
      </c>
      <c r="AZ36" s="26" t="str">
        <f t="shared" si="6"/>
        <v>PASS</v>
      </c>
      <c r="BA36" s="27" t="str">
        <f t="shared" ref="BA36:BA67" si="19">IF(COUNTIF(M36:Q36,"FF"),"FAIL",IF(COUNTIF(M36:Q36,"AB"),"FAIL","PASS"))</f>
        <v>PASS</v>
      </c>
      <c r="BB36" s="27" t="str">
        <f t="shared" si="8"/>
        <v>PASS</v>
      </c>
      <c r="BC36" s="8" t="str">
        <f t="shared" ref="BC36:BC67" si="20">IF(AND(AY36="PASS",AZ36="PASS"),"PASS","FAIL")</f>
        <v>PASS</v>
      </c>
      <c r="BD36" s="8" t="str">
        <f t="shared" ref="BD36:BD67" si="21">IF(AND(BA36="PASS",BB36="PASS"),"PASS","FAIL")</f>
        <v>PASS</v>
      </c>
      <c r="BE36" s="28" t="str">
        <f t="shared" ref="BE36:BE67" si="22">IF(BF36="ATKT","NO",IF(BF36="FAIL","NO","YES"))</f>
        <v>YES</v>
      </c>
      <c r="BF36" s="29" t="str">
        <f t="shared" ref="BF36:BF67" si="23">IF(AQ36=44,IF(AW36&gt;=7.75,"DIST",IF(AW36&gt;=6.75,"FIRST",IF(AW36&gt;=6.25,"HSC",IF(AW36&gt;=5.5,"SC","FAIL")))),IF(AW36&gt;=23,"ATKT","FAIL"))</f>
        <v>DIST</v>
      </c>
      <c r="BG36"/>
    </row>
    <row r="37" spans="1:59">
      <c r="A37" s="17"/>
      <c r="B37" s="17">
        <v>43234</v>
      </c>
      <c r="C37" s="17" t="s">
        <v>452</v>
      </c>
      <c r="D37" s="18" t="s">
        <v>453</v>
      </c>
      <c r="E37" s="17"/>
      <c r="F37" s="19" t="s">
        <v>879</v>
      </c>
      <c r="G37" s="17">
        <v>83</v>
      </c>
      <c r="H37" s="17">
        <v>99</v>
      </c>
      <c r="I37" s="17">
        <v>92</v>
      </c>
      <c r="J37" s="17">
        <v>96</v>
      </c>
      <c r="K37" s="17">
        <v>100</v>
      </c>
      <c r="L37" s="20"/>
      <c r="M37" s="17">
        <v>45</v>
      </c>
      <c r="N37" s="17">
        <v>42</v>
      </c>
      <c r="O37" s="17">
        <v>40</v>
      </c>
      <c r="P37" s="17">
        <v>42</v>
      </c>
      <c r="Q37" s="17">
        <v>46</v>
      </c>
      <c r="R37" s="17">
        <v>10</v>
      </c>
      <c r="S37" s="17">
        <v>22</v>
      </c>
      <c r="T37" s="21"/>
      <c r="U37" s="17">
        <f t="shared" si="13"/>
        <v>43234</v>
      </c>
      <c r="V37" s="17" t="str">
        <f t="shared" si="14"/>
        <v>B150058635</v>
      </c>
      <c r="W37" s="22" t="str">
        <f t="shared" si="15"/>
        <v>MISHRA ARYAN DEEPAK</v>
      </c>
      <c r="X37" s="17">
        <f t="shared" si="16"/>
        <v>0</v>
      </c>
      <c r="Y37" s="90" t="str">
        <f t="shared" si="17"/>
        <v>I2K17102274</v>
      </c>
      <c r="Z37" s="89"/>
      <c r="AA37" s="89"/>
      <c r="AB37" s="89"/>
      <c r="AC37" s="89"/>
      <c r="AD37" s="91"/>
      <c r="AE37" s="93"/>
      <c r="AF37" s="89"/>
      <c r="AG37" s="89"/>
      <c r="AH37" s="89"/>
      <c r="AI37" s="89"/>
      <c r="AJ37" s="91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25"/>
      <c r="AY37" s="26" t="str">
        <f t="shared" si="18"/>
        <v>PASS</v>
      </c>
      <c r="AZ37" s="26" t="s">
        <v>667</v>
      </c>
      <c r="BA37" s="27" t="str">
        <f t="shared" si="19"/>
        <v>PASS</v>
      </c>
      <c r="BB37" s="27" t="s">
        <v>667</v>
      </c>
      <c r="BC37" s="8" t="str">
        <f t="shared" si="20"/>
        <v>FAIL</v>
      </c>
      <c r="BD37" s="8" t="str">
        <f t="shared" si="21"/>
        <v>FAIL</v>
      </c>
      <c r="BE37" s="28" t="str">
        <f t="shared" si="22"/>
        <v>NO</v>
      </c>
      <c r="BF37" s="29" t="str">
        <f t="shared" si="23"/>
        <v>FAIL</v>
      </c>
      <c r="BG37"/>
    </row>
    <row r="38" spans="1:59">
      <c r="A38" s="17"/>
      <c r="B38" s="17">
        <v>43235</v>
      </c>
      <c r="C38" s="17" t="s">
        <v>462</v>
      </c>
      <c r="D38" s="18" t="s">
        <v>463</v>
      </c>
      <c r="E38" s="17"/>
      <c r="F38" s="19" t="s">
        <v>884</v>
      </c>
      <c r="G38" s="17">
        <v>100</v>
      </c>
      <c r="H38" s="17">
        <v>87</v>
      </c>
      <c r="I38" s="17">
        <v>99</v>
      </c>
      <c r="J38" s="17">
        <v>98</v>
      </c>
      <c r="K38" s="17">
        <v>100</v>
      </c>
      <c r="L38" s="20"/>
      <c r="M38" s="17">
        <v>46</v>
      </c>
      <c r="N38" s="17">
        <v>44</v>
      </c>
      <c r="O38" s="17">
        <v>43</v>
      </c>
      <c r="P38" s="17">
        <v>40</v>
      </c>
      <c r="Q38" s="17">
        <v>42</v>
      </c>
      <c r="R38" s="17">
        <v>10</v>
      </c>
      <c r="S38" s="17">
        <v>22</v>
      </c>
      <c r="T38" s="21"/>
      <c r="U38" s="17">
        <f t="shared" si="13"/>
        <v>43235</v>
      </c>
      <c r="V38" s="17" t="str">
        <f t="shared" si="14"/>
        <v>B150058640</v>
      </c>
      <c r="W38" s="22" t="str">
        <f t="shared" si="15"/>
        <v>MUTYALWAR TEJAS DILIP</v>
      </c>
      <c r="X38" s="17">
        <f t="shared" si="16"/>
        <v>0</v>
      </c>
      <c r="Y38" s="90" t="str">
        <f t="shared" si="17"/>
        <v>I2K17102210</v>
      </c>
      <c r="Z38" s="88">
        <v>88</v>
      </c>
      <c r="AA38" s="88">
        <v>92</v>
      </c>
      <c r="AB38" s="89"/>
      <c r="AC38" s="88">
        <v>91</v>
      </c>
      <c r="AD38" s="86">
        <v>100</v>
      </c>
      <c r="AE38" s="85"/>
      <c r="AF38" s="89"/>
      <c r="AG38" s="89"/>
      <c r="AH38" s="88">
        <v>22</v>
      </c>
      <c r="AI38" s="88">
        <v>21</v>
      </c>
      <c r="AJ38" s="86">
        <v>40</v>
      </c>
      <c r="AK38" s="17">
        <v>40</v>
      </c>
      <c r="AL38" s="17">
        <v>21</v>
      </c>
      <c r="AM38" s="17">
        <v>21</v>
      </c>
      <c r="AN38" s="17">
        <v>45</v>
      </c>
      <c r="AO38" s="17">
        <v>91</v>
      </c>
      <c r="AP38" s="17">
        <v>10</v>
      </c>
      <c r="AQ38" s="17">
        <v>44</v>
      </c>
      <c r="AR38" s="24">
        <v>9.5399999999999991</v>
      </c>
      <c r="AS38" s="24">
        <v>8.3800000000000008</v>
      </c>
      <c r="AT38" s="24">
        <v>8.93</v>
      </c>
      <c r="AU38" s="24">
        <v>1747</v>
      </c>
      <c r="AV38" s="24">
        <v>190</v>
      </c>
      <c r="AW38" s="24">
        <v>9.19</v>
      </c>
      <c r="AX38" s="25" t="s">
        <v>77</v>
      </c>
      <c r="AY38" s="26" t="str">
        <f t="shared" si="18"/>
        <v>PASS</v>
      </c>
      <c r="AZ38" s="26" t="str">
        <f t="shared" ref="AZ38:AZ79" si="24">IF(COUNTIF(Z38:AD38,"FF"),"FAIL",IF(COUNTIF(Z38:AD38,"AB"),"FAIL","PASS"))</f>
        <v>PASS</v>
      </c>
      <c r="BA38" s="27" t="str">
        <f t="shared" si="19"/>
        <v>PASS</v>
      </c>
      <c r="BB38" s="27" t="str">
        <f t="shared" ref="BB38:BB79" si="25">IF(COUNTIF(AF38:AO38,"FF"),"FAIL",IF(COUNTIF(AF38:AO38,"AB"),"FAIL","PASS"))</f>
        <v>PASS</v>
      </c>
      <c r="BC38" s="8" t="str">
        <f t="shared" si="20"/>
        <v>PASS</v>
      </c>
      <c r="BD38" s="8" t="str">
        <f t="shared" si="21"/>
        <v>PASS</v>
      </c>
      <c r="BE38" s="28" t="str">
        <f t="shared" si="22"/>
        <v>YES</v>
      </c>
      <c r="BF38" s="29" t="str">
        <f t="shared" si="23"/>
        <v>DIST</v>
      </c>
      <c r="BG38"/>
    </row>
    <row r="39" spans="1:59">
      <c r="A39" s="17"/>
      <c r="B39" s="17">
        <v>43236</v>
      </c>
      <c r="C39" s="17" t="s">
        <v>466</v>
      </c>
      <c r="D39" s="18" t="s">
        <v>467</v>
      </c>
      <c r="E39" s="17"/>
      <c r="F39" s="19" t="s">
        <v>886</v>
      </c>
      <c r="G39" s="17">
        <v>97</v>
      </c>
      <c r="H39" s="17">
        <v>97</v>
      </c>
      <c r="I39" s="17">
        <v>83</v>
      </c>
      <c r="J39" s="17">
        <v>98</v>
      </c>
      <c r="K39" s="17">
        <v>98</v>
      </c>
      <c r="L39" s="20"/>
      <c r="M39" s="17">
        <v>44</v>
      </c>
      <c r="N39" s="17">
        <v>42</v>
      </c>
      <c r="O39" s="17">
        <v>45</v>
      </c>
      <c r="P39" s="17">
        <v>42</v>
      </c>
      <c r="Q39" s="17">
        <v>45</v>
      </c>
      <c r="R39" s="17">
        <v>10</v>
      </c>
      <c r="S39" s="17">
        <v>22</v>
      </c>
      <c r="T39" s="21"/>
      <c r="U39" s="17">
        <f t="shared" si="13"/>
        <v>43236</v>
      </c>
      <c r="V39" s="17" t="str">
        <f t="shared" si="14"/>
        <v>B150058642</v>
      </c>
      <c r="W39" s="22" t="str">
        <f t="shared" si="15"/>
        <v>NANDKHEDKAR GAURI SUNIL</v>
      </c>
      <c r="X39" s="17">
        <f t="shared" si="16"/>
        <v>0</v>
      </c>
      <c r="Y39" s="90" t="str">
        <f t="shared" si="17"/>
        <v>I2K17102381</v>
      </c>
      <c r="Z39" s="88">
        <v>99</v>
      </c>
      <c r="AA39" s="88">
        <v>93</v>
      </c>
      <c r="AB39" s="88">
        <v>100</v>
      </c>
      <c r="AC39" s="88"/>
      <c r="AD39" s="86">
        <v>100</v>
      </c>
      <c r="AE39" s="85"/>
      <c r="AF39" s="88">
        <v>23</v>
      </c>
      <c r="AG39" s="88">
        <v>23</v>
      </c>
      <c r="AH39" s="88"/>
      <c r="AI39" s="88"/>
      <c r="AJ39" s="86">
        <v>43</v>
      </c>
      <c r="AK39" s="17">
        <v>42</v>
      </c>
      <c r="AL39" s="17">
        <v>21</v>
      </c>
      <c r="AM39" s="17">
        <v>23</v>
      </c>
      <c r="AN39" s="17">
        <v>44</v>
      </c>
      <c r="AO39" s="17">
        <v>93</v>
      </c>
      <c r="AP39" s="17">
        <v>10</v>
      </c>
      <c r="AQ39" s="17">
        <v>44</v>
      </c>
      <c r="AR39" s="24">
        <v>8.44</v>
      </c>
      <c r="AS39" s="24">
        <v>8.08</v>
      </c>
      <c r="AT39" s="24">
        <v>9.33</v>
      </c>
      <c r="AU39" s="24">
        <v>1695</v>
      </c>
      <c r="AV39" s="24">
        <v>190</v>
      </c>
      <c r="AW39" s="24">
        <v>8.92</v>
      </c>
      <c r="AX39" s="25" t="s">
        <v>77</v>
      </c>
      <c r="AY39" s="26" t="str">
        <f t="shared" si="18"/>
        <v>PASS</v>
      </c>
      <c r="AZ39" s="26" t="str">
        <f t="shared" si="24"/>
        <v>PASS</v>
      </c>
      <c r="BA39" s="27" t="str">
        <f t="shared" si="19"/>
        <v>PASS</v>
      </c>
      <c r="BB39" s="27" t="str">
        <f t="shared" si="25"/>
        <v>PASS</v>
      </c>
      <c r="BC39" s="8" t="str">
        <f t="shared" si="20"/>
        <v>PASS</v>
      </c>
      <c r="BD39" s="8" t="str">
        <f t="shared" si="21"/>
        <v>PASS</v>
      </c>
      <c r="BE39" s="28" t="str">
        <f t="shared" si="22"/>
        <v>YES</v>
      </c>
      <c r="BF39" s="29" t="str">
        <f t="shared" si="23"/>
        <v>DIST</v>
      </c>
      <c r="BG39"/>
    </row>
    <row r="40" spans="1:59">
      <c r="A40" s="17"/>
      <c r="B40" s="17">
        <v>43237</v>
      </c>
      <c r="C40" s="17" t="s">
        <v>470</v>
      </c>
      <c r="D40" s="18" t="s">
        <v>471</v>
      </c>
      <c r="E40" s="17"/>
      <c r="F40" s="19" t="s">
        <v>888</v>
      </c>
      <c r="G40" s="17">
        <v>97</v>
      </c>
      <c r="H40" s="17">
        <v>87</v>
      </c>
      <c r="I40" s="17">
        <v>81</v>
      </c>
      <c r="J40" s="17">
        <v>90</v>
      </c>
      <c r="K40" s="17">
        <v>98</v>
      </c>
      <c r="L40" s="20"/>
      <c r="M40" s="17">
        <v>45</v>
      </c>
      <c r="N40" s="17">
        <v>45</v>
      </c>
      <c r="O40" s="17">
        <v>40</v>
      </c>
      <c r="P40" s="17">
        <v>40</v>
      </c>
      <c r="Q40" s="17">
        <v>40</v>
      </c>
      <c r="R40" s="17">
        <v>10</v>
      </c>
      <c r="S40" s="17">
        <v>22</v>
      </c>
      <c r="T40" s="21"/>
      <c r="U40" s="17">
        <f t="shared" si="13"/>
        <v>43237</v>
      </c>
      <c r="V40" s="17" t="str">
        <f t="shared" si="14"/>
        <v>B150058644</v>
      </c>
      <c r="W40" s="22" t="str">
        <f t="shared" si="15"/>
        <v>NEELANJNEY PILARISETTY</v>
      </c>
      <c r="X40" s="17">
        <f t="shared" si="16"/>
        <v>0</v>
      </c>
      <c r="Y40" s="90" t="str">
        <f t="shared" si="17"/>
        <v>I2K17102268</v>
      </c>
      <c r="Z40" s="88">
        <v>90</v>
      </c>
      <c r="AA40" s="88">
        <v>90</v>
      </c>
      <c r="AB40" s="88">
        <v>100</v>
      </c>
      <c r="AC40" s="88"/>
      <c r="AD40" s="86">
        <v>100</v>
      </c>
      <c r="AE40" s="85"/>
      <c r="AF40" s="88">
        <v>19</v>
      </c>
      <c r="AG40" s="88">
        <v>19</v>
      </c>
      <c r="AH40" s="88"/>
      <c r="AI40" s="88"/>
      <c r="AJ40" s="86">
        <v>40</v>
      </c>
      <c r="AK40" s="17">
        <v>44</v>
      </c>
      <c r="AL40" s="17">
        <v>22</v>
      </c>
      <c r="AM40" s="17">
        <v>23</v>
      </c>
      <c r="AN40" s="17">
        <v>43</v>
      </c>
      <c r="AO40" s="17">
        <v>92</v>
      </c>
      <c r="AP40" s="17">
        <v>9.98</v>
      </c>
      <c r="AQ40" s="17">
        <v>44</v>
      </c>
      <c r="AR40" s="24">
        <v>8.02</v>
      </c>
      <c r="AS40" s="24">
        <v>7.5</v>
      </c>
      <c r="AT40" s="24">
        <v>8.4600000000000009</v>
      </c>
      <c r="AU40" s="24">
        <v>1604</v>
      </c>
      <c r="AV40" s="24">
        <v>190</v>
      </c>
      <c r="AW40" s="24">
        <v>8.44</v>
      </c>
      <c r="AX40" s="25" t="s">
        <v>77</v>
      </c>
      <c r="AY40" s="26" t="str">
        <f t="shared" si="18"/>
        <v>PASS</v>
      </c>
      <c r="AZ40" s="26" t="str">
        <f t="shared" si="24"/>
        <v>PASS</v>
      </c>
      <c r="BA40" s="27" t="str">
        <f t="shared" si="19"/>
        <v>PASS</v>
      </c>
      <c r="BB40" s="27" t="str">
        <f t="shared" si="25"/>
        <v>PASS</v>
      </c>
      <c r="BC40" s="8" t="str">
        <f t="shared" si="20"/>
        <v>PASS</v>
      </c>
      <c r="BD40" s="8" t="str">
        <f t="shared" si="21"/>
        <v>PASS</v>
      </c>
      <c r="BE40" s="28" t="str">
        <f t="shared" si="22"/>
        <v>YES</v>
      </c>
      <c r="BF40" s="29" t="str">
        <f t="shared" si="23"/>
        <v>DIST</v>
      </c>
      <c r="BG40"/>
    </row>
    <row r="41" spans="1:59">
      <c r="A41" s="17"/>
      <c r="B41" s="17">
        <v>43238</v>
      </c>
      <c r="C41" s="17" t="s">
        <v>472</v>
      </c>
      <c r="D41" s="18" t="s">
        <v>473</v>
      </c>
      <c r="E41" s="17"/>
      <c r="F41" s="19" t="s">
        <v>889</v>
      </c>
      <c r="G41" s="17">
        <v>94</v>
      </c>
      <c r="H41" s="17">
        <v>97</v>
      </c>
      <c r="I41" s="17">
        <v>96</v>
      </c>
      <c r="J41" s="17">
        <v>98</v>
      </c>
      <c r="K41" s="17">
        <v>100</v>
      </c>
      <c r="L41" s="20"/>
      <c r="M41" s="17">
        <v>47</v>
      </c>
      <c r="N41" s="17">
        <v>47</v>
      </c>
      <c r="O41" s="17">
        <v>45</v>
      </c>
      <c r="P41" s="17">
        <v>45</v>
      </c>
      <c r="Q41" s="17">
        <v>48</v>
      </c>
      <c r="R41" s="17">
        <v>10</v>
      </c>
      <c r="S41" s="17">
        <v>22</v>
      </c>
      <c r="T41" s="21"/>
      <c r="U41" s="17">
        <f t="shared" si="13"/>
        <v>43238</v>
      </c>
      <c r="V41" s="17" t="str">
        <f t="shared" si="14"/>
        <v>B150058645</v>
      </c>
      <c r="W41" s="22" t="str">
        <f t="shared" si="15"/>
        <v>NIKUMBH SIDDHANT VINAY</v>
      </c>
      <c r="X41" s="17">
        <f t="shared" si="16"/>
        <v>0</v>
      </c>
      <c r="Y41" s="90" t="str">
        <f t="shared" si="17"/>
        <v>I2K17102370</v>
      </c>
      <c r="Z41" s="88">
        <v>93</v>
      </c>
      <c r="AA41" s="88">
        <v>99</v>
      </c>
      <c r="AB41" s="89"/>
      <c r="AC41" s="88">
        <v>93</v>
      </c>
      <c r="AD41" s="86">
        <v>100</v>
      </c>
      <c r="AE41" s="85"/>
      <c r="AF41" s="89"/>
      <c r="AG41" s="89"/>
      <c r="AH41" s="88">
        <v>23</v>
      </c>
      <c r="AI41" s="88">
        <v>21</v>
      </c>
      <c r="AJ41" s="86">
        <v>43</v>
      </c>
      <c r="AK41" s="17">
        <v>44</v>
      </c>
      <c r="AL41" s="17">
        <v>23</v>
      </c>
      <c r="AM41" s="17">
        <v>22</v>
      </c>
      <c r="AN41" s="17">
        <v>48</v>
      </c>
      <c r="AO41" s="17">
        <v>97</v>
      </c>
      <c r="AP41" s="17">
        <v>10</v>
      </c>
      <c r="AQ41" s="17">
        <v>44</v>
      </c>
      <c r="AR41" s="24">
        <v>9.42</v>
      </c>
      <c r="AS41" s="24">
        <v>8.6199999999999992</v>
      </c>
      <c r="AT41" s="24">
        <v>7.48</v>
      </c>
      <c r="AU41" s="24">
        <v>1686</v>
      </c>
      <c r="AV41" s="24">
        <v>190</v>
      </c>
      <c r="AW41" s="24">
        <v>8.8699999999999992</v>
      </c>
      <c r="AX41" s="25" t="s">
        <v>77</v>
      </c>
      <c r="AY41" s="26" t="str">
        <f t="shared" si="18"/>
        <v>PASS</v>
      </c>
      <c r="AZ41" s="26" t="str">
        <f t="shared" si="24"/>
        <v>PASS</v>
      </c>
      <c r="BA41" s="27" t="str">
        <f t="shared" si="19"/>
        <v>PASS</v>
      </c>
      <c r="BB41" s="27" t="str">
        <f t="shared" si="25"/>
        <v>PASS</v>
      </c>
      <c r="BC41" s="8" t="str">
        <f t="shared" si="20"/>
        <v>PASS</v>
      </c>
      <c r="BD41" s="8" t="str">
        <f t="shared" si="21"/>
        <v>PASS</v>
      </c>
      <c r="BE41" s="28" t="str">
        <f t="shared" si="22"/>
        <v>YES</v>
      </c>
      <c r="BF41" s="29" t="str">
        <f t="shared" si="23"/>
        <v>DIST</v>
      </c>
      <c r="BG41"/>
    </row>
    <row r="42" spans="1:59">
      <c r="A42" s="17"/>
      <c r="B42" s="17">
        <v>43239</v>
      </c>
      <c r="C42" s="17" t="s">
        <v>480</v>
      </c>
      <c r="D42" s="18" t="s">
        <v>481</v>
      </c>
      <c r="E42" s="17"/>
      <c r="F42" s="19" t="s">
        <v>893</v>
      </c>
      <c r="G42" s="17">
        <v>100</v>
      </c>
      <c r="H42" s="17">
        <v>94</v>
      </c>
      <c r="I42" s="17">
        <v>73</v>
      </c>
      <c r="J42" s="17">
        <v>92</v>
      </c>
      <c r="K42" s="17">
        <v>100</v>
      </c>
      <c r="L42" s="20"/>
      <c r="M42" s="17">
        <v>42</v>
      </c>
      <c r="N42" s="17">
        <v>42</v>
      </c>
      <c r="O42" s="17">
        <v>42</v>
      </c>
      <c r="P42" s="17">
        <v>40</v>
      </c>
      <c r="Q42" s="17">
        <v>47</v>
      </c>
      <c r="R42" s="17">
        <v>9.86</v>
      </c>
      <c r="S42" s="17">
        <v>22</v>
      </c>
      <c r="T42" s="21"/>
      <c r="U42" s="17">
        <f t="shared" si="13"/>
        <v>43239</v>
      </c>
      <c r="V42" s="17" t="str">
        <f t="shared" si="14"/>
        <v>B150058649</v>
      </c>
      <c r="W42" s="22" t="str">
        <f t="shared" si="15"/>
        <v>PALLAVI DHANANJAY DADAPE</v>
      </c>
      <c r="X42" s="17">
        <f t="shared" si="16"/>
        <v>0</v>
      </c>
      <c r="Y42" s="90" t="str">
        <f t="shared" si="17"/>
        <v>I2K17102328</v>
      </c>
      <c r="Z42" s="88">
        <v>96</v>
      </c>
      <c r="AA42" s="88">
        <v>100</v>
      </c>
      <c r="AB42" s="88">
        <v>100</v>
      </c>
      <c r="AC42" s="88"/>
      <c r="AD42" s="86">
        <v>100</v>
      </c>
      <c r="AE42" s="85"/>
      <c r="AF42" s="88">
        <v>22</v>
      </c>
      <c r="AG42" s="88">
        <v>21</v>
      </c>
      <c r="AH42" s="88"/>
      <c r="AI42" s="88"/>
      <c r="AJ42" s="86">
        <v>43</v>
      </c>
      <c r="AK42" s="17">
        <v>42</v>
      </c>
      <c r="AL42" s="17">
        <v>21</v>
      </c>
      <c r="AM42" s="17">
        <v>23</v>
      </c>
      <c r="AN42" s="17">
        <v>47</v>
      </c>
      <c r="AO42" s="17">
        <v>97</v>
      </c>
      <c r="AP42" s="17">
        <v>9.93</v>
      </c>
      <c r="AQ42" s="17">
        <v>44</v>
      </c>
      <c r="AR42" s="24">
        <v>6.46</v>
      </c>
      <c r="AS42" s="24">
        <v>6.38</v>
      </c>
      <c r="AT42" s="24">
        <v>6.15</v>
      </c>
      <c r="AU42" s="24">
        <v>1362</v>
      </c>
      <c r="AV42" s="24">
        <v>190</v>
      </c>
      <c r="AW42" s="24">
        <v>7.17</v>
      </c>
      <c r="AX42" s="25" t="s">
        <v>132</v>
      </c>
      <c r="AY42" s="26" t="str">
        <f t="shared" si="18"/>
        <v>PASS</v>
      </c>
      <c r="AZ42" s="26" t="str">
        <f t="shared" si="24"/>
        <v>PASS</v>
      </c>
      <c r="BA42" s="27" t="str">
        <f t="shared" si="19"/>
        <v>PASS</v>
      </c>
      <c r="BB42" s="27" t="str">
        <f t="shared" si="25"/>
        <v>PASS</v>
      </c>
      <c r="BC42" s="8" t="str">
        <f t="shared" si="20"/>
        <v>PASS</v>
      </c>
      <c r="BD42" s="8" t="str">
        <f t="shared" si="21"/>
        <v>PASS</v>
      </c>
      <c r="BE42" s="28" t="str">
        <f t="shared" si="22"/>
        <v>YES</v>
      </c>
      <c r="BF42" s="29" t="str">
        <f t="shared" si="23"/>
        <v>FIRST</v>
      </c>
      <c r="BG42"/>
    </row>
    <row r="43" spans="1:59">
      <c r="A43" s="17"/>
      <c r="B43" s="17">
        <v>43240</v>
      </c>
      <c r="C43" s="17" t="s">
        <v>554</v>
      </c>
      <c r="D43" s="18" t="s">
        <v>555</v>
      </c>
      <c r="E43" s="17"/>
      <c r="F43" s="19" t="s">
        <v>930</v>
      </c>
      <c r="G43" s="17">
        <v>82</v>
      </c>
      <c r="H43" s="17">
        <v>83</v>
      </c>
      <c r="I43" s="17">
        <v>73</v>
      </c>
      <c r="J43" s="17">
        <v>94</v>
      </c>
      <c r="K43" s="17">
        <v>100</v>
      </c>
      <c r="L43" s="20"/>
      <c r="M43" s="17">
        <v>44</v>
      </c>
      <c r="N43" s="17">
        <v>42</v>
      </c>
      <c r="O43" s="17">
        <v>43</v>
      </c>
      <c r="P43" s="17">
        <v>37</v>
      </c>
      <c r="Q43" s="17">
        <v>44</v>
      </c>
      <c r="R43" s="17">
        <v>9.82</v>
      </c>
      <c r="S43" s="17">
        <v>22</v>
      </c>
      <c r="T43" s="21"/>
      <c r="U43" s="17">
        <f t="shared" si="13"/>
        <v>43240</v>
      </c>
      <c r="V43" s="17" t="str">
        <f t="shared" si="14"/>
        <v>B150058686</v>
      </c>
      <c r="W43" s="22" t="str">
        <f t="shared" si="15"/>
        <v>SANJIVANI SHESHRAO PANDE</v>
      </c>
      <c r="X43" s="17">
        <f t="shared" si="16"/>
        <v>0</v>
      </c>
      <c r="Y43" s="90" t="str">
        <f t="shared" si="17"/>
        <v>I2K17102393</v>
      </c>
      <c r="Z43" s="88">
        <v>93</v>
      </c>
      <c r="AA43" s="88">
        <v>83</v>
      </c>
      <c r="AB43" s="88">
        <v>97</v>
      </c>
      <c r="AC43" s="88"/>
      <c r="AD43" s="86">
        <v>100</v>
      </c>
      <c r="AE43" s="85"/>
      <c r="AF43" s="88">
        <v>22</v>
      </c>
      <c r="AG43" s="88">
        <v>22</v>
      </c>
      <c r="AH43" s="88"/>
      <c r="AI43" s="88"/>
      <c r="AJ43" s="86">
        <v>43</v>
      </c>
      <c r="AK43" s="17">
        <v>41</v>
      </c>
      <c r="AL43" s="17">
        <v>21</v>
      </c>
      <c r="AM43" s="17">
        <v>23</v>
      </c>
      <c r="AN43" s="17">
        <v>45</v>
      </c>
      <c r="AO43" s="17">
        <v>96</v>
      </c>
      <c r="AP43" s="17">
        <v>9.91</v>
      </c>
      <c r="AQ43" s="17">
        <v>44</v>
      </c>
      <c r="AR43" s="24">
        <v>8.4600000000000009</v>
      </c>
      <c r="AS43" s="24">
        <v>8.1</v>
      </c>
      <c r="AT43" s="24">
        <v>8.1300000000000008</v>
      </c>
      <c r="AU43" s="24">
        <v>1638</v>
      </c>
      <c r="AV43" s="24">
        <v>190</v>
      </c>
      <c r="AW43" s="24">
        <v>8.6199999999999992</v>
      </c>
      <c r="AX43" s="25" t="s">
        <v>77</v>
      </c>
      <c r="AY43" s="26" t="str">
        <f t="shared" si="18"/>
        <v>PASS</v>
      </c>
      <c r="AZ43" s="26" t="str">
        <f t="shared" si="24"/>
        <v>PASS</v>
      </c>
      <c r="BA43" s="27" t="str">
        <f t="shared" si="19"/>
        <v>PASS</v>
      </c>
      <c r="BB43" s="27" t="str">
        <f t="shared" si="25"/>
        <v>PASS</v>
      </c>
      <c r="BC43" s="8" t="str">
        <f t="shared" si="20"/>
        <v>PASS</v>
      </c>
      <c r="BD43" s="8" t="str">
        <f t="shared" si="21"/>
        <v>PASS</v>
      </c>
      <c r="BE43" s="28" t="str">
        <f t="shared" si="22"/>
        <v>YES</v>
      </c>
      <c r="BF43" s="29" t="str">
        <f t="shared" si="23"/>
        <v>DIST</v>
      </c>
      <c r="BG43"/>
    </row>
    <row r="44" spans="1:59">
      <c r="A44" s="17"/>
      <c r="B44" s="17">
        <v>43241</v>
      </c>
      <c r="C44" s="17" t="s">
        <v>492</v>
      </c>
      <c r="D44" s="18" t="s">
        <v>493</v>
      </c>
      <c r="E44" s="17"/>
      <c r="F44" s="19" t="s">
        <v>899</v>
      </c>
      <c r="G44" s="17">
        <v>87</v>
      </c>
      <c r="H44" s="17">
        <v>80</v>
      </c>
      <c r="I44" s="17">
        <v>95</v>
      </c>
      <c r="J44" s="17">
        <v>99</v>
      </c>
      <c r="K44" s="17">
        <v>95</v>
      </c>
      <c r="L44" s="20"/>
      <c r="M44" s="17">
        <v>47</v>
      </c>
      <c r="N44" s="17">
        <v>47</v>
      </c>
      <c r="O44" s="17">
        <v>45</v>
      </c>
      <c r="P44" s="17">
        <v>44</v>
      </c>
      <c r="Q44" s="17">
        <v>47</v>
      </c>
      <c r="R44" s="17">
        <v>10</v>
      </c>
      <c r="S44" s="17">
        <v>22</v>
      </c>
      <c r="T44" s="21"/>
      <c r="U44" s="17">
        <f t="shared" si="13"/>
        <v>43241</v>
      </c>
      <c r="V44" s="17" t="str">
        <f t="shared" si="14"/>
        <v>B150058655</v>
      </c>
      <c r="W44" s="22" t="str">
        <f t="shared" si="15"/>
        <v>PATIL MAYUR RAJENDRA</v>
      </c>
      <c r="X44" s="17">
        <f t="shared" si="16"/>
        <v>0</v>
      </c>
      <c r="Y44" s="90" t="str">
        <f t="shared" si="17"/>
        <v>I2K17102357</v>
      </c>
      <c r="Z44" s="88">
        <v>94</v>
      </c>
      <c r="AA44" s="88">
        <v>97</v>
      </c>
      <c r="AB44" s="89"/>
      <c r="AC44" s="88">
        <v>93</v>
      </c>
      <c r="AD44" s="86">
        <v>95</v>
      </c>
      <c r="AE44" s="85"/>
      <c r="AF44" s="89"/>
      <c r="AG44" s="89"/>
      <c r="AH44" s="88">
        <v>22</v>
      </c>
      <c r="AI44" s="88">
        <v>22</v>
      </c>
      <c r="AJ44" s="86">
        <v>44</v>
      </c>
      <c r="AK44" s="17">
        <v>41</v>
      </c>
      <c r="AL44" s="17">
        <v>22</v>
      </c>
      <c r="AM44" s="17">
        <v>21</v>
      </c>
      <c r="AN44" s="17">
        <v>46</v>
      </c>
      <c r="AO44" s="17">
        <v>95</v>
      </c>
      <c r="AP44" s="17">
        <v>10</v>
      </c>
      <c r="AQ44" s="17">
        <v>44</v>
      </c>
      <c r="AR44" s="24">
        <v>9.2799999999999994</v>
      </c>
      <c r="AS44" s="24">
        <v>8.9600000000000009</v>
      </c>
      <c r="AT44" s="24">
        <v>8.8699999999999992</v>
      </c>
      <c r="AU44" s="24">
        <v>1760</v>
      </c>
      <c r="AV44" s="24">
        <v>190</v>
      </c>
      <c r="AW44" s="24">
        <v>9.26</v>
      </c>
      <c r="AX44" s="25" t="s">
        <v>77</v>
      </c>
      <c r="AY44" s="26" t="str">
        <f t="shared" si="18"/>
        <v>PASS</v>
      </c>
      <c r="AZ44" s="26" t="str">
        <f t="shared" si="24"/>
        <v>PASS</v>
      </c>
      <c r="BA44" s="27" t="str">
        <f t="shared" si="19"/>
        <v>PASS</v>
      </c>
      <c r="BB44" s="27" t="str">
        <f t="shared" si="25"/>
        <v>PASS</v>
      </c>
      <c r="BC44" s="8" t="str">
        <f t="shared" si="20"/>
        <v>PASS</v>
      </c>
      <c r="BD44" s="8" t="str">
        <f t="shared" si="21"/>
        <v>PASS</v>
      </c>
      <c r="BE44" s="28" t="str">
        <f t="shared" si="22"/>
        <v>YES</v>
      </c>
      <c r="BF44" s="29" t="str">
        <f t="shared" si="23"/>
        <v>DIST</v>
      </c>
      <c r="BG44"/>
    </row>
    <row r="45" spans="1:59">
      <c r="A45" s="17"/>
      <c r="B45" s="17">
        <v>43242</v>
      </c>
      <c r="C45" s="17" t="s">
        <v>502</v>
      </c>
      <c r="D45" s="18" t="s">
        <v>503</v>
      </c>
      <c r="E45" s="17"/>
      <c r="F45" s="19" t="s">
        <v>904</v>
      </c>
      <c r="G45" s="17">
        <v>100</v>
      </c>
      <c r="H45" s="17">
        <v>97</v>
      </c>
      <c r="I45" s="17">
        <v>91</v>
      </c>
      <c r="J45" s="17">
        <v>98</v>
      </c>
      <c r="K45" s="17">
        <v>98</v>
      </c>
      <c r="L45" s="20"/>
      <c r="M45" s="17">
        <v>45</v>
      </c>
      <c r="N45" s="17">
        <v>44</v>
      </c>
      <c r="O45" s="17">
        <v>45</v>
      </c>
      <c r="P45" s="17">
        <v>45</v>
      </c>
      <c r="Q45" s="17">
        <v>48</v>
      </c>
      <c r="R45" s="17">
        <v>10</v>
      </c>
      <c r="S45" s="17">
        <v>22</v>
      </c>
      <c r="T45" s="21"/>
      <c r="U45" s="17">
        <f t="shared" si="13"/>
        <v>43242</v>
      </c>
      <c r="V45" s="17" t="str">
        <f t="shared" si="14"/>
        <v>B150058660</v>
      </c>
      <c r="W45" s="22" t="str">
        <f t="shared" si="15"/>
        <v>PATIL VINIT PANDURANG</v>
      </c>
      <c r="X45" s="17">
        <f t="shared" si="16"/>
        <v>0</v>
      </c>
      <c r="Y45" s="90" t="str">
        <f t="shared" si="17"/>
        <v>I2K17102339</v>
      </c>
      <c r="Z45" s="88">
        <v>96</v>
      </c>
      <c r="AA45" s="88">
        <v>86</v>
      </c>
      <c r="AB45" s="88">
        <v>100</v>
      </c>
      <c r="AC45" s="88"/>
      <c r="AD45" s="86">
        <v>100</v>
      </c>
      <c r="AE45" s="85"/>
      <c r="AF45" s="88">
        <v>23</v>
      </c>
      <c r="AG45" s="88">
        <v>23</v>
      </c>
      <c r="AH45" s="88"/>
      <c r="AI45" s="88"/>
      <c r="AJ45" s="86">
        <v>45</v>
      </c>
      <c r="AK45" s="17">
        <v>47</v>
      </c>
      <c r="AL45" s="17">
        <v>21</v>
      </c>
      <c r="AM45" s="18">
        <v>21</v>
      </c>
      <c r="AN45" s="18">
        <v>47</v>
      </c>
      <c r="AO45" s="17">
        <v>96</v>
      </c>
      <c r="AP45" s="17">
        <v>10</v>
      </c>
      <c r="AQ45" s="17">
        <v>44</v>
      </c>
      <c r="AR45" s="24">
        <v>9.9600000000000009</v>
      </c>
      <c r="AS45" s="24">
        <v>9.5399999999999991</v>
      </c>
      <c r="AT45" s="24">
        <v>9.5</v>
      </c>
      <c r="AU45" s="24">
        <v>1852</v>
      </c>
      <c r="AV45" s="24">
        <v>190</v>
      </c>
      <c r="AW45" s="24">
        <v>9.75</v>
      </c>
      <c r="AX45" s="25" t="s">
        <v>77</v>
      </c>
      <c r="AY45" s="26" t="str">
        <f t="shared" si="18"/>
        <v>PASS</v>
      </c>
      <c r="AZ45" s="26" t="str">
        <f t="shared" si="24"/>
        <v>PASS</v>
      </c>
      <c r="BA45" s="27" t="str">
        <f t="shared" si="19"/>
        <v>PASS</v>
      </c>
      <c r="BB45" s="27" t="str">
        <f t="shared" si="25"/>
        <v>PASS</v>
      </c>
      <c r="BC45" s="8" t="str">
        <f t="shared" si="20"/>
        <v>PASS</v>
      </c>
      <c r="BD45" s="8" t="str">
        <f t="shared" si="21"/>
        <v>PASS</v>
      </c>
      <c r="BE45" s="28" t="str">
        <f t="shared" si="22"/>
        <v>YES</v>
      </c>
      <c r="BF45" s="29" t="str">
        <f t="shared" si="23"/>
        <v>DIST</v>
      </c>
      <c r="BG45"/>
    </row>
    <row r="46" spans="1:59">
      <c r="A46" s="17"/>
      <c r="B46" s="17">
        <v>43243</v>
      </c>
      <c r="C46" s="17" t="s">
        <v>506</v>
      </c>
      <c r="D46" s="18" t="s">
        <v>507</v>
      </c>
      <c r="E46" s="17"/>
      <c r="F46" s="19" t="s">
        <v>906</v>
      </c>
      <c r="G46" s="17">
        <v>82</v>
      </c>
      <c r="H46" s="17">
        <v>93</v>
      </c>
      <c r="I46" s="17">
        <v>91</v>
      </c>
      <c r="J46" s="17">
        <v>98</v>
      </c>
      <c r="K46" s="17">
        <v>100</v>
      </c>
      <c r="L46" s="20"/>
      <c r="M46" s="17">
        <v>42</v>
      </c>
      <c r="N46" s="17">
        <v>41</v>
      </c>
      <c r="O46" s="17">
        <v>40</v>
      </c>
      <c r="P46" s="17">
        <v>34</v>
      </c>
      <c r="Q46" s="17">
        <v>41</v>
      </c>
      <c r="R46" s="17">
        <v>9.91</v>
      </c>
      <c r="S46" s="17">
        <v>22</v>
      </c>
      <c r="T46" s="21"/>
      <c r="U46" s="17">
        <f t="shared" si="13"/>
        <v>43243</v>
      </c>
      <c r="V46" s="17" t="str">
        <f t="shared" si="14"/>
        <v>B150058662</v>
      </c>
      <c r="W46" s="22" t="str">
        <f t="shared" si="15"/>
        <v>PAUL SARVESH SUNIL</v>
      </c>
      <c r="X46" s="17">
        <f t="shared" si="16"/>
        <v>0</v>
      </c>
      <c r="Y46" s="90" t="str">
        <f t="shared" si="17"/>
        <v>I2K17102351</v>
      </c>
      <c r="Z46" s="88">
        <v>94</v>
      </c>
      <c r="AA46" s="88">
        <v>99</v>
      </c>
      <c r="AB46" s="88">
        <v>100</v>
      </c>
      <c r="AC46" s="88"/>
      <c r="AD46" s="86">
        <v>100</v>
      </c>
      <c r="AE46" s="85"/>
      <c r="AF46" s="88">
        <v>22</v>
      </c>
      <c r="AG46" s="88">
        <v>21</v>
      </c>
      <c r="AH46" s="88"/>
      <c r="AI46" s="88"/>
      <c r="AJ46" s="86">
        <v>38</v>
      </c>
      <c r="AK46" s="17">
        <v>39</v>
      </c>
      <c r="AL46" s="17">
        <v>22</v>
      </c>
      <c r="AM46" s="17">
        <v>22</v>
      </c>
      <c r="AN46" s="17">
        <v>42</v>
      </c>
      <c r="AO46" s="17">
        <v>92</v>
      </c>
      <c r="AP46" s="17">
        <v>9.91</v>
      </c>
      <c r="AQ46" s="17">
        <v>44</v>
      </c>
      <c r="AR46" s="24">
        <v>8.6199999999999992</v>
      </c>
      <c r="AS46" s="24">
        <v>8.02</v>
      </c>
      <c r="AT46" s="24">
        <v>7.96</v>
      </c>
      <c r="AU46" s="24">
        <v>1634</v>
      </c>
      <c r="AV46" s="24">
        <v>190</v>
      </c>
      <c r="AW46" s="24">
        <v>8.6</v>
      </c>
      <c r="AX46" s="25" t="s">
        <v>77</v>
      </c>
      <c r="AY46" s="26" t="str">
        <f t="shared" si="18"/>
        <v>PASS</v>
      </c>
      <c r="AZ46" s="26" t="str">
        <f t="shared" si="24"/>
        <v>PASS</v>
      </c>
      <c r="BA46" s="27" t="str">
        <f t="shared" si="19"/>
        <v>PASS</v>
      </c>
      <c r="BB46" s="27" t="str">
        <f t="shared" si="25"/>
        <v>PASS</v>
      </c>
      <c r="BC46" s="8" t="str">
        <f t="shared" si="20"/>
        <v>PASS</v>
      </c>
      <c r="BD46" s="8" t="str">
        <f t="shared" si="21"/>
        <v>PASS</v>
      </c>
      <c r="BE46" s="28" t="str">
        <f t="shared" si="22"/>
        <v>YES</v>
      </c>
      <c r="BF46" s="29" t="str">
        <f t="shared" si="23"/>
        <v>DIST</v>
      </c>
      <c r="BG46"/>
    </row>
    <row r="47" spans="1:59">
      <c r="A47" s="17"/>
      <c r="B47" s="17">
        <v>43244</v>
      </c>
      <c r="C47" s="17" t="s">
        <v>510</v>
      </c>
      <c r="D47" s="18" t="s">
        <v>511</v>
      </c>
      <c r="E47" s="17"/>
      <c r="F47" s="19" t="s">
        <v>908</v>
      </c>
      <c r="G47" s="17">
        <v>100</v>
      </c>
      <c r="H47" s="17">
        <v>78</v>
      </c>
      <c r="I47" s="17">
        <v>79</v>
      </c>
      <c r="J47" s="17">
        <v>95</v>
      </c>
      <c r="K47" s="17">
        <v>90</v>
      </c>
      <c r="L47" s="20"/>
      <c r="M47" s="17">
        <v>43</v>
      </c>
      <c r="N47" s="17">
        <v>41</v>
      </c>
      <c r="O47" s="17">
        <v>42</v>
      </c>
      <c r="P47" s="17">
        <v>42</v>
      </c>
      <c r="Q47" s="17">
        <v>33</v>
      </c>
      <c r="R47" s="17">
        <v>9.5</v>
      </c>
      <c r="S47" s="17">
        <v>22</v>
      </c>
      <c r="T47" s="21"/>
      <c r="U47" s="17">
        <f t="shared" si="13"/>
        <v>43244</v>
      </c>
      <c r="V47" s="17" t="str">
        <f t="shared" si="14"/>
        <v>B150058664</v>
      </c>
      <c r="W47" s="22" t="str">
        <f t="shared" si="15"/>
        <v>PAWAR HRISHIKESH SANJAY</v>
      </c>
      <c r="X47" s="17">
        <f t="shared" si="16"/>
        <v>0</v>
      </c>
      <c r="Y47" s="90" t="str">
        <f t="shared" si="17"/>
        <v>I2K17102227</v>
      </c>
      <c r="Z47" s="88">
        <v>84</v>
      </c>
      <c r="AA47" s="88">
        <v>94</v>
      </c>
      <c r="AB47" s="88">
        <v>100</v>
      </c>
      <c r="AC47" s="88"/>
      <c r="AD47" s="86">
        <v>100</v>
      </c>
      <c r="AE47" s="85"/>
      <c r="AF47" s="88">
        <v>23</v>
      </c>
      <c r="AG47" s="88">
        <v>23</v>
      </c>
      <c r="AH47" s="88"/>
      <c r="AI47" s="88"/>
      <c r="AJ47" s="86">
        <v>38</v>
      </c>
      <c r="AK47" s="17">
        <v>38</v>
      </c>
      <c r="AL47" s="17">
        <v>21</v>
      </c>
      <c r="AM47" s="17">
        <v>22</v>
      </c>
      <c r="AN47" s="17">
        <v>30</v>
      </c>
      <c r="AO47" s="17">
        <v>60</v>
      </c>
      <c r="AP47" s="17">
        <v>9.43</v>
      </c>
      <c r="AQ47" s="17">
        <v>44</v>
      </c>
      <c r="AR47" s="24">
        <v>9.6199999999999992</v>
      </c>
      <c r="AS47" s="24">
        <v>8.6199999999999992</v>
      </c>
      <c r="AT47" s="24">
        <v>8.59</v>
      </c>
      <c r="AU47" s="24">
        <v>1722</v>
      </c>
      <c r="AV47" s="24">
        <v>190</v>
      </c>
      <c r="AW47" s="24">
        <v>9.06</v>
      </c>
      <c r="AX47" s="25" t="s">
        <v>77</v>
      </c>
      <c r="AY47" s="26" t="str">
        <f t="shared" si="18"/>
        <v>PASS</v>
      </c>
      <c r="AZ47" s="26" t="str">
        <f t="shared" si="24"/>
        <v>PASS</v>
      </c>
      <c r="BA47" s="27" t="str">
        <f t="shared" si="19"/>
        <v>PASS</v>
      </c>
      <c r="BB47" s="27" t="str">
        <f t="shared" si="25"/>
        <v>PASS</v>
      </c>
      <c r="BC47" s="8" t="str">
        <f t="shared" si="20"/>
        <v>PASS</v>
      </c>
      <c r="BD47" s="8" t="str">
        <f t="shared" si="21"/>
        <v>PASS</v>
      </c>
      <c r="BE47" s="28" t="str">
        <f t="shared" si="22"/>
        <v>YES</v>
      </c>
      <c r="BF47" s="29" t="str">
        <f t="shared" si="23"/>
        <v>DIST</v>
      </c>
      <c r="BG47"/>
    </row>
    <row r="48" spans="1:59">
      <c r="A48" s="17"/>
      <c r="B48" s="17">
        <v>43245</v>
      </c>
      <c r="C48" s="17" t="s">
        <v>420</v>
      </c>
      <c r="D48" s="18" t="s">
        <v>421</v>
      </c>
      <c r="E48" s="17"/>
      <c r="F48" s="19" t="s">
        <v>863</v>
      </c>
      <c r="G48" s="17">
        <v>80</v>
      </c>
      <c r="H48" s="17">
        <v>97</v>
      </c>
      <c r="I48" s="17">
        <v>78</v>
      </c>
      <c r="J48" s="17">
        <v>87</v>
      </c>
      <c r="K48" s="17">
        <v>100</v>
      </c>
      <c r="L48" s="20"/>
      <c r="M48" s="17">
        <v>44</v>
      </c>
      <c r="N48" s="17">
        <v>44</v>
      </c>
      <c r="O48" s="17">
        <v>45</v>
      </c>
      <c r="P48" s="17">
        <v>42</v>
      </c>
      <c r="Q48" s="17">
        <v>47</v>
      </c>
      <c r="R48" s="17">
        <v>9.86</v>
      </c>
      <c r="S48" s="17">
        <v>22</v>
      </c>
      <c r="T48" s="21"/>
      <c r="U48" s="17">
        <f t="shared" si="13"/>
        <v>43245</v>
      </c>
      <c r="V48" s="17" t="str">
        <f t="shared" si="14"/>
        <v>B150058619</v>
      </c>
      <c r="W48" s="22" t="str">
        <f t="shared" si="15"/>
        <v>LANJE PRAJAKTA UDARAM</v>
      </c>
      <c r="X48" s="17">
        <f t="shared" si="16"/>
        <v>0</v>
      </c>
      <c r="Y48" s="90" t="str">
        <f t="shared" si="17"/>
        <v>I2K17102361</v>
      </c>
      <c r="Z48" s="88">
        <v>87</v>
      </c>
      <c r="AA48" s="88">
        <v>96</v>
      </c>
      <c r="AB48" s="89"/>
      <c r="AC48" s="88">
        <v>91</v>
      </c>
      <c r="AD48" s="86">
        <v>100</v>
      </c>
      <c r="AE48" s="85"/>
      <c r="AF48" s="89"/>
      <c r="AG48" s="89"/>
      <c r="AH48" s="88">
        <v>23</v>
      </c>
      <c r="AI48" s="88">
        <v>21</v>
      </c>
      <c r="AJ48" s="86">
        <v>43</v>
      </c>
      <c r="AK48" s="17">
        <v>42</v>
      </c>
      <c r="AL48" s="17">
        <v>21</v>
      </c>
      <c r="AM48" s="17">
        <v>21</v>
      </c>
      <c r="AN48" s="17">
        <v>47</v>
      </c>
      <c r="AO48" s="17">
        <v>97</v>
      </c>
      <c r="AP48" s="17">
        <v>9.93</v>
      </c>
      <c r="AQ48" s="17">
        <v>44</v>
      </c>
      <c r="AR48" s="24">
        <v>9.18</v>
      </c>
      <c r="AS48" s="24">
        <v>8.44</v>
      </c>
      <c r="AT48" s="24">
        <v>8.4600000000000009</v>
      </c>
      <c r="AU48" s="24">
        <v>1707</v>
      </c>
      <c r="AV48" s="24">
        <v>190</v>
      </c>
      <c r="AW48" s="24">
        <v>8.98</v>
      </c>
      <c r="AX48" s="25" t="s">
        <v>77</v>
      </c>
      <c r="AY48" s="26" t="str">
        <f t="shared" si="18"/>
        <v>PASS</v>
      </c>
      <c r="AZ48" s="26" t="str">
        <f t="shared" si="24"/>
        <v>PASS</v>
      </c>
      <c r="BA48" s="27" t="str">
        <f t="shared" si="19"/>
        <v>PASS</v>
      </c>
      <c r="BB48" s="27" t="str">
        <f t="shared" si="25"/>
        <v>PASS</v>
      </c>
      <c r="BC48" s="8" t="str">
        <f t="shared" si="20"/>
        <v>PASS</v>
      </c>
      <c r="BD48" s="8" t="str">
        <f t="shared" si="21"/>
        <v>PASS</v>
      </c>
      <c r="BE48" s="28" t="str">
        <f t="shared" si="22"/>
        <v>YES</v>
      </c>
      <c r="BF48" s="29" t="str">
        <f t="shared" si="23"/>
        <v>DIST</v>
      </c>
      <c r="BG48"/>
    </row>
    <row r="49" spans="1:59">
      <c r="A49" s="17"/>
      <c r="B49" s="17">
        <v>43246</v>
      </c>
      <c r="C49" s="17" t="s">
        <v>518</v>
      </c>
      <c r="D49" s="18" t="s">
        <v>519</v>
      </c>
      <c r="E49" s="17"/>
      <c r="F49" s="19" t="s">
        <v>912</v>
      </c>
      <c r="G49" s="17">
        <v>90</v>
      </c>
      <c r="H49" s="17">
        <v>72</v>
      </c>
      <c r="I49" s="17">
        <v>71</v>
      </c>
      <c r="J49" s="17">
        <v>92</v>
      </c>
      <c r="K49" s="17">
        <v>98</v>
      </c>
      <c r="L49" s="20"/>
      <c r="M49" s="17">
        <v>38</v>
      </c>
      <c r="N49" s="17">
        <v>38</v>
      </c>
      <c r="O49" s="17">
        <v>40</v>
      </c>
      <c r="P49" s="17">
        <v>39</v>
      </c>
      <c r="Q49" s="17">
        <v>40</v>
      </c>
      <c r="R49" s="17">
        <v>9.5500000000000007</v>
      </c>
      <c r="S49" s="17">
        <v>22</v>
      </c>
      <c r="T49" s="21"/>
      <c r="U49" s="17">
        <f t="shared" si="13"/>
        <v>43246</v>
      </c>
      <c r="V49" s="17" t="str">
        <f t="shared" si="14"/>
        <v>B150058668</v>
      </c>
      <c r="W49" s="22" t="str">
        <f t="shared" si="15"/>
        <v>PRANJALE RUTWIK DEEPAKRAO</v>
      </c>
      <c r="X49" s="17">
        <f t="shared" si="16"/>
        <v>0</v>
      </c>
      <c r="Y49" s="90" t="str">
        <f t="shared" si="17"/>
        <v>I2K17102297</v>
      </c>
      <c r="Z49" s="88">
        <v>71</v>
      </c>
      <c r="AA49" s="88">
        <v>93</v>
      </c>
      <c r="AB49" s="89"/>
      <c r="AC49" s="88">
        <v>94</v>
      </c>
      <c r="AD49" s="86">
        <v>100</v>
      </c>
      <c r="AE49" s="85"/>
      <c r="AF49" s="89"/>
      <c r="AG49" s="89"/>
      <c r="AH49" s="88">
        <v>21</v>
      </c>
      <c r="AI49" s="88">
        <v>21</v>
      </c>
      <c r="AJ49" s="86">
        <v>46</v>
      </c>
      <c r="AK49" s="17">
        <v>44</v>
      </c>
      <c r="AL49" s="17">
        <v>21</v>
      </c>
      <c r="AM49" s="17">
        <v>22</v>
      </c>
      <c r="AN49" s="17">
        <v>46</v>
      </c>
      <c r="AO49" s="17">
        <v>94</v>
      </c>
      <c r="AP49" s="17">
        <v>9.6999999999999993</v>
      </c>
      <c r="AQ49" s="17">
        <v>44</v>
      </c>
      <c r="AR49" s="24">
        <v>9.1999999999999993</v>
      </c>
      <c r="AS49" s="24">
        <v>8.26</v>
      </c>
      <c r="AT49" s="24">
        <v>8.07</v>
      </c>
      <c r="AU49" s="24">
        <v>1671</v>
      </c>
      <c r="AV49" s="24">
        <v>190</v>
      </c>
      <c r="AW49" s="24">
        <v>8.7899999999999991</v>
      </c>
      <c r="AX49" s="25" t="s">
        <v>77</v>
      </c>
      <c r="AY49" s="26" t="str">
        <f t="shared" si="18"/>
        <v>PASS</v>
      </c>
      <c r="AZ49" s="26" t="str">
        <f t="shared" si="24"/>
        <v>PASS</v>
      </c>
      <c r="BA49" s="27" t="str">
        <f t="shared" si="19"/>
        <v>PASS</v>
      </c>
      <c r="BB49" s="27" t="str">
        <f t="shared" si="25"/>
        <v>PASS</v>
      </c>
      <c r="BC49" s="8" t="str">
        <f t="shared" si="20"/>
        <v>PASS</v>
      </c>
      <c r="BD49" s="8" t="str">
        <f t="shared" si="21"/>
        <v>PASS</v>
      </c>
      <c r="BE49" s="28" t="str">
        <f t="shared" si="22"/>
        <v>YES</v>
      </c>
      <c r="BF49" s="29" t="str">
        <f t="shared" si="23"/>
        <v>DIST</v>
      </c>
      <c r="BG49"/>
    </row>
    <row r="50" spans="1:59">
      <c r="A50" s="17"/>
      <c r="B50" s="17">
        <v>43247</v>
      </c>
      <c r="C50" s="17" t="s">
        <v>524</v>
      </c>
      <c r="D50" s="18" t="s">
        <v>525</v>
      </c>
      <c r="E50" s="17"/>
      <c r="F50" s="19" t="s">
        <v>915</v>
      </c>
      <c r="G50" s="17">
        <v>100</v>
      </c>
      <c r="H50" s="17">
        <v>90</v>
      </c>
      <c r="I50" s="17">
        <v>100</v>
      </c>
      <c r="J50" s="17">
        <v>98</v>
      </c>
      <c r="K50" s="17">
        <v>100</v>
      </c>
      <c r="L50" s="20"/>
      <c r="M50" s="17">
        <v>46</v>
      </c>
      <c r="N50" s="17">
        <v>46</v>
      </c>
      <c r="O50" s="17">
        <v>45</v>
      </c>
      <c r="P50" s="17">
        <v>41</v>
      </c>
      <c r="Q50" s="17">
        <v>47</v>
      </c>
      <c r="R50" s="17">
        <v>10</v>
      </c>
      <c r="S50" s="17">
        <v>22</v>
      </c>
      <c r="T50" s="21"/>
      <c r="U50" s="17">
        <f t="shared" si="13"/>
        <v>43247</v>
      </c>
      <c r="V50" s="17" t="str">
        <f t="shared" si="14"/>
        <v>B150058671</v>
      </c>
      <c r="W50" s="22" t="str">
        <f t="shared" si="15"/>
        <v>RAGHAV UTPAT</v>
      </c>
      <c r="X50" s="17">
        <f t="shared" si="16"/>
        <v>0</v>
      </c>
      <c r="Y50" s="90" t="str">
        <f t="shared" si="17"/>
        <v>I2K17102334</v>
      </c>
      <c r="Z50" s="88">
        <v>92</v>
      </c>
      <c r="AA50" s="88">
        <v>99</v>
      </c>
      <c r="AB50" s="88">
        <v>100</v>
      </c>
      <c r="AC50" s="88"/>
      <c r="AD50" s="86">
        <v>100</v>
      </c>
      <c r="AE50" s="85"/>
      <c r="AF50" s="88">
        <v>23</v>
      </c>
      <c r="AG50" s="88">
        <v>23</v>
      </c>
      <c r="AH50" s="88"/>
      <c r="AI50" s="88"/>
      <c r="AJ50" s="86">
        <v>46</v>
      </c>
      <c r="AK50" s="17">
        <v>45</v>
      </c>
      <c r="AL50" s="17">
        <v>22</v>
      </c>
      <c r="AM50" s="17">
        <v>21</v>
      </c>
      <c r="AN50" s="17">
        <v>46</v>
      </c>
      <c r="AO50" s="17">
        <v>94</v>
      </c>
      <c r="AP50" s="17">
        <v>10</v>
      </c>
      <c r="AQ50" s="17">
        <v>44</v>
      </c>
      <c r="AR50" s="24">
        <v>8.84</v>
      </c>
      <c r="AS50" s="24">
        <v>8.8000000000000007</v>
      </c>
      <c r="AT50" s="24">
        <v>8.02</v>
      </c>
      <c r="AU50" s="24">
        <v>1691</v>
      </c>
      <c r="AV50" s="24">
        <v>190</v>
      </c>
      <c r="AW50" s="24">
        <v>8.9</v>
      </c>
      <c r="AX50" s="25" t="s">
        <v>77</v>
      </c>
      <c r="AY50" s="26" t="str">
        <f t="shared" si="18"/>
        <v>PASS</v>
      </c>
      <c r="AZ50" s="26" t="str">
        <f t="shared" si="24"/>
        <v>PASS</v>
      </c>
      <c r="BA50" s="27" t="str">
        <f t="shared" si="19"/>
        <v>PASS</v>
      </c>
      <c r="BB50" s="27" t="str">
        <f t="shared" si="25"/>
        <v>PASS</v>
      </c>
      <c r="BC50" s="8" t="str">
        <f t="shared" si="20"/>
        <v>PASS</v>
      </c>
      <c r="BD50" s="8" t="str">
        <f t="shared" si="21"/>
        <v>PASS</v>
      </c>
      <c r="BE50" s="28" t="str">
        <f t="shared" si="22"/>
        <v>YES</v>
      </c>
      <c r="BF50" s="29" t="str">
        <f t="shared" si="23"/>
        <v>DIST</v>
      </c>
      <c r="BG50"/>
    </row>
    <row r="51" spans="1:59">
      <c r="A51" s="17"/>
      <c r="B51" s="17">
        <v>43248</v>
      </c>
      <c r="C51" s="17" t="s">
        <v>530</v>
      </c>
      <c r="D51" s="18" t="s">
        <v>531</v>
      </c>
      <c r="E51" s="17"/>
      <c r="F51" s="19" t="s">
        <v>918</v>
      </c>
      <c r="G51" s="17">
        <v>100</v>
      </c>
      <c r="H51" s="17">
        <v>100</v>
      </c>
      <c r="I51" s="17">
        <v>100</v>
      </c>
      <c r="J51" s="17">
        <v>98</v>
      </c>
      <c r="K51" s="17">
        <v>89</v>
      </c>
      <c r="L51" s="20"/>
      <c r="M51" s="17">
        <v>46</v>
      </c>
      <c r="N51" s="17">
        <v>44</v>
      </c>
      <c r="O51" s="17">
        <v>38</v>
      </c>
      <c r="P51" s="17">
        <v>42</v>
      </c>
      <c r="Q51" s="17">
        <v>39</v>
      </c>
      <c r="R51" s="17">
        <v>9.86</v>
      </c>
      <c r="S51" s="17">
        <v>22</v>
      </c>
      <c r="T51" s="21"/>
      <c r="U51" s="17">
        <f t="shared" si="13"/>
        <v>43248</v>
      </c>
      <c r="V51" s="17" t="str">
        <f t="shared" si="14"/>
        <v>B150058674</v>
      </c>
      <c r="W51" s="22" t="str">
        <f t="shared" si="15"/>
        <v>RATHI ANKUSH NITIN</v>
      </c>
      <c r="X51" s="17">
        <f t="shared" si="16"/>
        <v>0</v>
      </c>
      <c r="Y51" s="90" t="str">
        <f t="shared" si="17"/>
        <v>I2K17102263</v>
      </c>
      <c r="Z51" s="88">
        <v>85</v>
      </c>
      <c r="AA51" s="88">
        <v>90</v>
      </c>
      <c r="AB51" s="89"/>
      <c r="AC51" s="88">
        <v>79</v>
      </c>
      <c r="AD51" s="86">
        <v>100</v>
      </c>
      <c r="AE51" s="85"/>
      <c r="AF51" s="89"/>
      <c r="AG51" s="89"/>
      <c r="AH51" s="88">
        <v>23</v>
      </c>
      <c r="AI51" s="88">
        <v>22</v>
      </c>
      <c r="AJ51" s="86">
        <v>43</v>
      </c>
      <c r="AK51" s="17">
        <v>44</v>
      </c>
      <c r="AL51" s="17">
        <v>21</v>
      </c>
      <c r="AM51" s="17">
        <v>22</v>
      </c>
      <c r="AN51" s="17">
        <v>40</v>
      </c>
      <c r="AO51" s="17">
        <v>85</v>
      </c>
      <c r="AP51" s="17">
        <v>9.86</v>
      </c>
      <c r="AQ51" s="17">
        <v>44</v>
      </c>
      <c r="AR51" s="24">
        <v>9.5</v>
      </c>
      <c r="AS51" s="24">
        <v>8.8000000000000007</v>
      </c>
      <c r="AT51" s="24">
        <v>8.74</v>
      </c>
      <c r="AU51" s="24">
        <v>1751</v>
      </c>
      <c r="AV51" s="24">
        <v>190</v>
      </c>
      <c r="AW51" s="24">
        <v>9.2200000000000006</v>
      </c>
      <c r="AX51" s="25" t="s">
        <v>77</v>
      </c>
      <c r="AY51" s="26" t="str">
        <f t="shared" si="18"/>
        <v>PASS</v>
      </c>
      <c r="AZ51" s="26" t="str">
        <f t="shared" si="24"/>
        <v>PASS</v>
      </c>
      <c r="BA51" s="27" t="str">
        <f t="shared" si="19"/>
        <v>PASS</v>
      </c>
      <c r="BB51" s="27" t="str">
        <f t="shared" si="25"/>
        <v>PASS</v>
      </c>
      <c r="BC51" s="8" t="str">
        <f t="shared" si="20"/>
        <v>PASS</v>
      </c>
      <c r="BD51" s="8" t="str">
        <f t="shared" si="21"/>
        <v>PASS</v>
      </c>
      <c r="BE51" s="28" t="str">
        <f t="shared" si="22"/>
        <v>YES</v>
      </c>
      <c r="BF51" s="29" t="str">
        <f t="shared" si="23"/>
        <v>DIST</v>
      </c>
      <c r="BG51"/>
    </row>
    <row r="52" spans="1:59">
      <c r="A52" s="17"/>
      <c r="B52" s="17">
        <v>43249</v>
      </c>
      <c r="C52" s="17" t="s">
        <v>536</v>
      </c>
      <c r="D52" s="18" t="s">
        <v>537</v>
      </c>
      <c r="E52" s="17"/>
      <c r="F52" s="19" t="s">
        <v>921</v>
      </c>
      <c r="G52" s="17">
        <v>95</v>
      </c>
      <c r="H52" s="17">
        <v>77</v>
      </c>
      <c r="I52" s="17">
        <v>75</v>
      </c>
      <c r="J52" s="17">
        <v>89</v>
      </c>
      <c r="K52" s="17">
        <v>88</v>
      </c>
      <c r="L52" s="20"/>
      <c r="M52" s="17">
        <v>30</v>
      </c>
      <c r="N52" s="17">
        <v>30</v>
      </c>
      <c r="O52" s="17">
        <v>30</v>
      </c>
      <c r="P52" s="17">
        <v>30</v>
      </c>
      <c r="Q52" s="17">
        <v>35</v>
      </c>
      <c r="R52" s="17">
        <v>9.23</v>
      </c>
      <c r="S52" s="17">
        <v>22</v>
      </c>
      <c r="T52" s="21"/>
      <c r="U52" s="17">
        <f t="shared" si="13"/>
        <v>43249</v>
      </c>
      <c r="V52" s="17" t="str">
        <f t="shared" si="14"/>
        <v>B150058677</v>
      </c>
      <c r="W52" s="22" t="str">
        <f t="shared" si="15"/>
        <v>RATHOD DHIRAJ SHIVAJI</v>
      </c>
      <c r="X52" s="17">
        <f t="shared" si="16"/>
        <v>0</v>
      </c>
      <c r="Y52" s="90" t="str">
        <f t="shared" si="17"/>
        <v>I2K14101824</v>
      </c>
      <c r="Z52" s="88">
        <v>69</v>
      </c>
      <c r="AA52" s="88">
        <v>66</v>
      </c>
      <c r="AB52" s="88">
        <v>100</v>
      </c>
      <c r="AC52" s="88"/>
      <c r="AD52" s="86">
        <v>95</v>
      </c>
      <c r="AE52" s="85"/>
      <c r="AF52" s="88">
        <v>15</v>
      </c>
      <c r="AG52" s="88">
        <v>15</v>
      </c>
      <c r="AH52" s="88"/>
      <c r="AI52" s="88"/>
      <c r="AJ52" s="86">
        <v>35</v>
      </c>
      <c r="AK52" s="17">
        <v>38</v>
      </c>
      <c r="AL52" s="17">
        <v>17</v>
      </c>
      <c r="AM52" s="17">
        <v>22</v>
      </c>
      <c r="AN52" s="17">
        <v>37</v>
      </c>
      <c r="AO52" s="17">
        <v>75</v>
      </c>
      <c r="AP52" s="17">
        <v>9.09</v>
      </c>
      <c r="AQ52" s="17">
        <v>44</v>
      </c>
      <c r="AR52" s="24"/>
      <c r="AS52" s="24">
        <v>5.2</v>
      </c>
      <c r="AT52" s="24">
        <v>7.22</v>
      </c>
      <c r="AU52" s="24">
        <v>992</v>
      </c>
      <c r="AV52" s="24">
        <v>140</v>
      </c>
      <c r="AW52" s="24">
        <v>7.09</v>
      </c>
      <c r="AX52" s="25" t="s">
        <v>132</v>
      </c>
      <c r="AY52" s="26" t="str">
        <f t="shared" si="18"/>
        <v>PASS</v>
      </c>
      <c r="AZ52" s="26" t="str">
        <f t="shared" si="24"/>
        <v>PASS</v>
      </c>
      <c r="BA52" s="27" t="str">
        <f t="shared" si="19"/>
        <v>PASS</v>
      </c>
      <c r="BB52" s="27" t="str">
        <f t="shared" si="25"/>
        <v>PASS</v>
      </c>
      <c r="BC52" s="8" t="str">
        <f t="shared" si="20"/>
        <v>PASS</v>
      </c>
      <c r="BD52" s="8" t="str">
        <f t="shared" si="21"/>
        <v>PASS</v>
      </c>
      <c r="BE52" s="28" t="str">
        <f t="shared" si="22"/>
        <v>YES</v>
      </c>
      <c r="BF52" s="29" t="str">
        <f t="shared" si="23"/>
        <v>FIRST</v>
      </c>
      <c r="BG52"/>
    </row>
    <row r="53" spans="1:59">
      <c r="A53" s="17"/>
      <c r="B53" s="17">
        <v>43250</v>
      </c>
      <c r="C53" s="17" t="s">
        <v>166</v>
      </c>
      <c r="D53" s="18" t="s">
        <v>167</v>
      </c>
      <c r="E53" s="17" t="s">
        <v>168</v>
      </c>
      <c r="F53" s="19" t="s">
        <v>777</v>
      </c>
      <c r="G53" s="17">
        <v>100</v>
      </c>
      <c r="H53" s="17">
        <v>96</v>
      </c>
      <c r="I53" s="17">
        <v>88</v>
      </c>
      <c r="J53" s="17">
        <v>96</v>
      </c>
      <c r="K53" s="17">
        <v>100</v>
      </c>
      <c r="L53" s="20"/>
      <c r="M53" s="17">
        <v>45</v>
      </c>
      <c r="N53" s="17">
        <v>44</v>
      </c>
      <c r="O53" s="17">
        <v>35</v>
      </c>
      <c r="P53" s="17">
        <v>43</v>
      </c>
      <c r="Q53" s="17">
        <v>44</v>
      </c>
      <c r="R53" s="17">
        <v>9.9499999999999993</v>
      </c>
      <c r="S53" s="17">
        <v>22</v>
      </c>
      <c r="T53" s="21"/>
      <c r="U53" s="17">
        <f t="shared" si="13"/>
        <v>43250</v>
      </c>
      <c r="V53" s="17" t="str">
        <f t="shared" si="14"/>
        <v>B150058532</v>
      </c>
      <c r="W53" s="22" t="str">
        <f t="shared" si="15"/>
        <v>BRAHME RENUKA LAXMIKANT</v>
      </c>
      <c r="X53" s="17" t="str">
        <f t="shared" si="16"/>
        <v>71828609L</v>
      </c>
      <c r="Y53" s="90" t="str">
        <f t="shared" si="17"/>
        <v>I2K17102222</v>
      </c>
      <c r="Z53" s="88">
        <v>88</v>
      </c>
      <c r="AA53" s="88">
        <v>100</v>
      </c>
      <c r="AB53" s="88">
        <v>97</v>
      </c>
      <c r="AC53" s="88"/>
      <c r="AD53" s="86">
        <v>100</v>
      </c>
      <c r="AE53" s="85"/>
      <c r="AF53" s="88">
        <v>22</v>
      </c>
      <c r="AG53" s="88">
        <v>22</v>
      </c>
      <c r="AH53" s="88"/>
      <c r="AI53" s="88"/>
      <c r="AJ53" s="86">
        <v>43</v>
      </c>
      <c r="AK53" s="17">
        <v>42</v>
      </c>
      <c r="AL53" s="17">
        <v>22</v>
      </c>
      <c r="AM53" s="17">
        <v>23</v>
      </c>
      <c r="AN53" s="17">
        <v>45</v>
      </c>
      <c r="AO53" s="17">
        <v>96</v>
      </c>
      <c r="AP53" s="17">
        <v>9.98</v>
      </c>
      <c r="AQ53" s="17">
        <v>44</v>
      </c>
      <c r="AR53" s="24">
        <v>9.68</v>
      </c>
      <c r="AS53" s="24">
        <v>9.4600000000000009</v>
      </c>
      <c r="AT53" s="24">
        <v>9.48</v>
      </c>
      <c r="AU53" s="24">
        <v>1832</v>
      </c>
      <c r="AV53" s="24">
        <v>190</v>
      </c>
      <c r="AW53" s="24">
        <v>9.64</v>
      </c>
      <c r="AX53" s="25" t="s">
        <v>77</v>
      </c>
      <c r="AY53" s="26" t="str">
        <f t="shared" si="18"/>
        <v>PASS</v>
      </c>
      <c r="AZ53" s="26" t="str">
        <f t="shared" si="24"/>
        <v>PASS</v>
      </c>
      <c r="BA53" s="27" t="str">
        <f t="shared" si="19"/>
        <v>PASS</v>
      </c>
      <c r="BB53" s="27" t="str">
        <f t="shared" si="25"/>
        <v>PASS</v>
      </c>
      <c r="BC53" s="8" t="str">
        <f t="shared" si="20"/>
        <v>PASS</v>
      </c>
      <c r="BD53" s="8" t="str">
        <f t="shared" si="21"/>
        <v>PASS</v>
      </c>
      <c r="BE53" s="28" t="str">
        <f t="shared" si="22"/>
        <v>YES</v>
      </c>
      <c r="BF53" s="29" t="str">
        <f t="shared" si="23"/>
        <v>DIST</v>
      </c>
      <c r="BG53"/>
    </row>
    <row r="54" spans="1:59">
      <c r="A54" s="17"/>
      <c r="B54" s="17">
        <v>43251</v>
      </c>
      <c r="C54" s="17" t="s">
        <v>160</v>
      </c>
      <c r="D54" s="18" t="s">
        <v>161</v>
      </c>
      <c r="E54" s="17" t="s">
        <v>162</v>
      </c>
      <c r="F54" s="19" t="s">
        <v>775</v>
      </c>
      <c r="G54" s="17">
        <v>87</v>
      </c>
      <c r="H54" s="17">
        <v>86</v>
      </c>
      <c r="I54" s="17">
        <v>76</v>
      </c>
      <c r="J54" s="17">
        <v>97</v>
      </c>
      <c r="K54" s="17">
        <v>85</v>
      </c>
      <c r="L54" s="20"/>
      <c r="M54" s="17">
        <v>42</v>
      </c>
      <c r="N54" s="17">
        <v>41</v>
      </c>
      <c r="O54" s="17">
        <v>35</v>
      </c>
      <c r="P54" s="17">
        <v>39</v>
      </c>
      <c r="Q54" s="17">
        <v>43</v>
      </c>
      <c r="R54" s="17">
        <v>9.77</v>
      </c>
      <c r="S54" s="17">
        <v>22</v>
      </c>
      <c r="T54" s="21"/>
      <c r="U54" s="17">
        <f t="shared" si="13"/>
        <v>43251</v>
      </c>
      <c r="V54" s="17" t="str">
        <f t="shared" si="14"/>
        <v>B150058530</v>
      </c>
      <c r="W54" s="22" t="str">
        <f t="shared" si="15"/>
        <v>BHUJANG RUSHIKESH RAMRAO</v>
      </c>
      <c r="X54" s="17" t="str">
        <f t="shared" si="16"/>
        <v>71828590F</v>
      </c>
      <c r="Y54" s="90" t="str">
        <f t="shared" si="17"/>
        <v>I2K17102405</v>
      </c>
      <c r="Z54" s="88">
        <v>92</v>
      </c>
      <c r="AA54" s="88">
        <v>93</v>
      </c>
      <c r="AB54" s="89"/>
      <c r="AC54" s="88">
        <v>74</v>
      </c>
      <c r="AD54" s="86">
        <v>100</v>
      </c>
      <c r="AE54" s="85"/>
      <c r="AF54" s="89"/>
      <c r="AG54" s="89"/>
      <c r="AH54" s="88">
        <v>21</v>
      </c>
      <c r="AI54" s="88">
        <v>20</v>
      </c>
      <c r="AJ54" s="86">
        <v>40</v>
      </c>
      <c r="AK54" s="17">
        <v>39</v>
      </c>
      <c r="AL54" s="17">
        <v>21</v>
      </c>
      <c r="AM54" s="17">
        <v>22</v>
      </c>
      <c r="AN54" s="17">
        <v>42</v>
      </c>
      <c r="AO54" s="17">
        <v>86</v>
      </c>
      <c r="AP54" s="17">
        <v>9.8000000000000007</v>
      </c>
      <c r="AQ54" s="17">
        <v>44</v>
      </c>
      <c r="AR54" s="24">
        <v>8.58</v>
      </c>
      <c r="AS54" s="24">
        <v>8.6</v>
      </c>
      <c r="AT54" s="24">
        <v>6.02</v>
      </c>
      <c r="AU54" s="24">
        <v>1567</v>
      </c>
      <c r="AV54" s="24">
        <v>190</v>
      </c>
      <c r="AW54" s="24">
        <v>8.25</v>
      </c>
      <c r="AX54" s="25" t="s">
        <v>77</v>
      </c>
      <c r="AY54" s="26" t="str">
        <f t="shared" si="18"/>
        <v>PASS</v>
      </c>
      <c r="AZ54" s="26" t="str">
        <f t="shared" si="24"/>
        <v>PASS</v>
      </c>
      <c r="BA54" s="27" t="str">
        <f t="shared" si="19"/>
        <v>PASS</v>
      </c>
      <c r="BB54" s="27" t="str">
        <f t="shared" si="25"/>
        <v>PASS</v>
      </c>
      <c r="BC54" s="8" t="str">
        <f t="shared" si="20"/>
        <v>PASS</v>
      </c>
      <c r="BD54" s="8" t="str">
        <f t="shared" si="21"/>
        <v>PASS</v>
      </c>
      <c r="BE54" s="28" t="str">
        <f t="shared" si="22"/>
        <v>YES</v>
      </c>
      <c r="BF54" s="29" t="str">
        <f t="shared" si="23"/>
        <v>DIST</v>
      </c>
      <c r="BG54"/>
    </row>
    <row r="55" spans="1:59">
      <c r="A55" s="17"/>
      <c r="B55" s="17">
        <v>43252</v>
      </c>
      <c r="C55" s="17" t="s">
        <v>550</v>
      </c>
      <c r="D55" s="18" t="s">
        <v>551</v>
      </c>
      <c r="E55" s="17"/>
      <c r="F55" s="19" t="s">
        <v>928</v>
      </c>
      <c r="G55" s="17">
        <v>100</v>
      </c>
      <c r="H55" s="17">
        <v>92</v>
      </c>
      <c r="I55" s="17">
        <v>97</v>
      </c>
      <c r="J55" s="17">
        <v>96</v>
      </c>
      <c r="K55" s="17">
        <v>100</v>
      </c>
      <c r="L55" s="20"/>
      <c r="M55" s="17">
        <v>46</v>
      </c>
      <c r="N55" s="17">
        <v>44</v>
      </c>
      <c r="O55" s="17">
        <v>40</v>
      </c>
      <c r="P55" s="17">
        <v>39</v>
      </c>
      <c r="Q55" s="17">
        <v>42</v>
      </c>
      <c r="R55" s="17">
        <v>9.9499999999999993</v>
      </c>
      <c r="S55" s="17">
        <v>22</v>
      </c>
      <c r="T55" s="21"/>
      <c r="U55" s="17">
        <f t="shared" si="13"/>
        <v>43252</v>
      </c>
      <c r="V55" s="17" t="str">
        <f t="shared" si="14"/>
        <v>B150058684</v>
      </c>
      <c r="W55" s="22" t="str">
        <f t="shared" si="15"/>
        <v>SALUNKHE PRAVIN BALASAHEB</v>
      </c>
      <c r="X55" s="17">
        <f t="shared" si="16"/>
        <v>0</v>
      </c>
      <c r="Y55" s="90" t="str">
        <f t="shared" si="17"/>
        <v>I2K17102386</v>
      </c>
      <c r="Z55" s="88">
        <v>85</v>
      </c>
      <c r="AA55" s="88">
        <v>97</v>
      </c>
      <c r="AB55" s="88">
        <v>96</v>
      </c>
      <c r="AC55" s="88"/>
      <c r="AD55" s="86">
        <v>100</v>
      </c>
      <c r="AE55" s="85"/>
      <c r="AF55" s="88">
        <v>22</v>
      </c>
      <c r="AG55" s="88">
        <v>22</v>
      </c>
      <c r="AH55" s="88"/>
      <c r="AI55" s="88"/>
      <c r="AJ55" s="86">
        <v>44</v>
      </c>
      <c r="AK55" s="17">
        <v>45</v>
      </c>
      <c r="AL55" s="17">
        <v>21</v>
      </c>
      <c r="AM55" s="17">
        <v>22</v>
      </c>
      <c r="AN55" s="17">
        <v>44</v>
      </c>
      <c r="AO55" s="17">
        <v>94</v>
      </c>
      <c r="AP55" s="17">
        <v>9.98</v>
      </c>
      <c r="AQ55" s="17">
        <v>44</v>
      </c>
      <c r="AR55" s="24">
        <v>9.3800000000000008</v>
      </c>
      <c r="AS55" s="24">
        <v>8.94</v>
      </c>
      <c r="AT55" s="24">
        <v>9.48</v>
      </c>
      <c r="AU55" s="24">
        <v>1791</v>
      </c>
      <c r="AV55" s="24">
        <v>190</v>
      </c>
      <c r="AW55" s="24">
        <v>9.43</v>
      </c>
      <c r="AX55" s="25" t="s">
        <v>77</v>
      </c>
      <c r="AY55" s="26" t="str">
        <f t="shared" si="18"/>
        <v>PASS</v>
      </c>
      <c r="AZ55" s="26" t="str">
        <f t="shared" si="24"/>
        <v>PASS</v>
      </c>
      <c r="BA55" s="27" t="str">
        <f t="shared" si="19"/>
        <v>PASS</v>
      </c>
      <c r="BB55" s="27" t="str">
        <f t="shared" si="25"/>
        <v>PASS</v>
      </c>
      <c r="BC55" s="8" t="str">
        <f t="shared" si="20"/>
        <v>PASS</v>
      </c>
      <c r="BD55" s="8" t="str">
        <f t="shared" si="21"/>
        <v>PASS</v>
      </c>
      <c r="BE55" s="28" t="str">
        <f t="shared" si="22"/>
        <v>YES</v>
      </c>
      <c r="BF55" s="29" t="str">
        <f t="shared" si="23"/>
        <v>DIST</v>
      </c>
      <c r="BG55"/>
    </row>
    <row r="56" spans="1:59">
      <c r="A56" s="17"/>
      <c r="B56" s="17">
        <v>43253</v>
      </c>
      <c r="C56" s="17" t="s">
        <v>556</v>
      </c>
      <c r="D56" s="18" t="s">
        <v>557</v>
      </c>
      <c r="E56" s="17"/>
      <c r="F56" s="19" t="s">
        <v>931</v>
      </c>
      <c r="G56" s="17">
        <v>89</v>
      </c>
      <c r="H56" s="17">
        <v>96</v>
      </c>
      <c r="I56" s="17">
        <v>92</v>
      </c>
      <c r="J56" s="17">
        <v>97</v>
      </c>
      <c r="K56" s="17">
        <v>100</v>
      </c>
      <c r="L56" s="20"/>
      <c r="M56" s="17">
        <v>46</v>
      </c>
      <c r="N56" s="17">
        <v>44</v>
      </c>
      <c r="O56" s="17">
        <v>40</v>
      </c>
      <c r="P56" s="17">
        <v>40</v>
      </c>
      <c r="Q56" s="17">
        <v>45</v>
      </c>
      <c r="R56" s="17">
        <v>10</v>
      </c>
      <c r="S56" s="17">
        <v>22</v>
      </c>
      <c r="T56" s="21"/>
      <c r="U56" s="17">
        <f t="shared" si="13"/>
        <v>43253</v>
      </c>
      <c r="V56" s="17" t="str">
        <f t="shared" si="14"/>
        <v>B150058687</v>
      </c>
      <c r="W56" s="22" t="str">
        <f t="shared" si="15"/>
        <v>SANYA S VARGHESE</v>
      </c>
      <c r="X56" s="17">
        <f t="shared" si="16"/>
        <v>0</v>
      </c>
      <c r="Y56" s="90" t="str">
        <f t="shared" si="17"/>
        <v>I2K17102350</v>
      </c>
      <c r="Z56" s="88">
        <v>88</v>
      </c>
      <c r="AA56" s="88">
        <v>94</v>
      </c>
      <c r="AB56" s="89"/>
      <c r="AC56" s="88">
        <v>86</v>
      </c>
      <c r="AD56" s="86">
        <v>100</v>
      </c>
      <c r="AE56" s="85"/>
      <c r="AF56" s="89"/>
      <c r="AG56" s="89"/>
      <c r="AH56" s="88">
        <v>22</v>
      </c>
      <c r="AI56" s="88">
        <v>22</v>
      </c>
      <c r="AJ56" s="86">
        <v>44</v>
      </c>
      <c r="AK56" s="17">
        <v>43</v>
      </c>
      <c r="AL56" s="17">
        <v>21</v>
      </c>
      <c r="AM56" s="17">
        <v>22</v>
      </c>
      <c r="AN56" s="17">
        <v>44</v>
      </c>
      <c r="AO56" s="17">
        <v>94</v>
      </c>
      <c r="AP56" s="17">
        <v>10</v>
      </c>
      <c r="AQ56" s="17">
        <v>44</v>
      </c>
      <c r="AR56" s="24">
        <v>9.24</v>
      </c>
      <c r="AS56" s="24">
        <v>8.7799999999999994</v>
      </c>
      <c r="AT56" s="24">
        <v>8.61</v>
      </c>
      <c r="AU56" s="24">
        <v>1737</v>
      </c>
      <c r="AV56" s="24">
        <v>190</v>
      </c>
      <c r="AW56" s="24">
        <v>9.14</v>
      </c>
      <c r="AX56" s="25" t="s">
        <v>77</v>
      </c>
      <c r="AY56" s="26" t="str">
        <f t="shared" si="18"/>
        <v>PASS</v>
      </c>
      <c r="AZ56" s="26" t="str">
        <f t="shared" si="24"/>
        <v>PASS</v>
      </c>
      <c r="BA56" s="27" t="str">
        <f t="shared" si="19"/>
        <v>PASS</v>
      </c>
      <c r="BB56" s="27" t="str">
        <f t="shared" si="25"/>
        <v>PASS</v>
      </c>
      <c r="BC56" s="8" t="str">
        <f t="shared" si="20"/>
        <v>PASS</v>
      </c>
      <c r="BD56" s="8" t="str">
        <f t="shared" si="21"/>
        <v>PASS</v>
      </c>
      <c r="BE56" s="28" t="str">
        <f t="shared" si="22"/>
        <v>YES</v>
      </c>
      <c r="BF56" s="29" t="str">
        <f t="shared" si="23"/>
        <v>DIST</v>
      </c>
      <c r="BG56"/>
    </row>
    <row r="57" spans="1:59">
      <c r="A57" s="17"/>
      <c r="B57" s="17">
        <v>43254</v>
      </c>
      <c r="C57" s="17" t="s">
        <v>562</v>
      </c>
      <c r="D57" s="18" t="s">
        <v>563</v>
      </c>
      <c r="E57" s="17"/>
      <c r="F57" s="19" t="s">
        <v>934</v>
      </c>
      <c r="G57" s="17">
        <v>99</v>
      </c>
      <c r="H57" s="17">
        <v>94</v>
      </c>
      <c r="I57" s="17">
        <v>94</v>
      </c>
      <c r="J57" s="17">
        <v>98</v>
      </c>
      <c r="K57" s="17">
        <v>100</v>
      </c>
      <c r="L57" s="20"/>
      <c r="M57" s="17">
        <v>46</v>
      </c>
      <c r="N57" s="17">
        <v>45</v>
      </c>
      <c r="O57" s="17">
        <v>47</v>
      </c>
      <c r="P57" s="17">
        <v>45</v>
      </c>
      <c r="Q57" s="17">
        <v>47</v>
      </c>
      <c r="R57" s="17">
        <v>10</v>
      </c>
      <c r="S57" s="17">
        <v>22</v>
      </c>
      <c r="T57" s="21"/>
      <c r="U57" s="17">
        <f t="shared" si="13"/>
        <v>43254</v>
      </c>
      <c r="V57" s="17" t="str">
        <f t="shared" si="14"/>
        <v>B150058690</v>
      </c>
      <c r="W57" s="22" t="str">
        <f t="shared" si="15"/>
        <v>SHAH SANIYA BHARAT</v>
      </c>
      <c r="X57" s="17">
        <f t="shared" si="16"/>
        <v>0</v>
      </c>
      <c r="Y57" s="90" t="str">
        <f t="shared" si="17"/>
        <v>I2K17102311</v>
      </c>
      <c r="Z57" s="88">
        <v>95</v>
      </c>
      <c r="AA57" s="88">
        <v>89</v>
      </c>
      <c r="AB57" s="88">
        <v>100</v>
      </c>
      <c r="AC57" s="88"/>
      <c r="AD57" s="86">
        <v>100</v>
      </c>
      <c r="AE57" s="85"/>
      <c r="AF57" s="88">
        <v>23</v>
      </c>
      <c r="AG57" s="88">
        <v>23</v>
      </c>
      <c r="AH57" s="88"/>
      <c r="AI57" s="88"/>
      <c r="AJ57" s="86">
        <v>46</v>
      </c>
      <c r="AK57" s="17">
        <v>46</v>
      </c>
      <c r="AL57" s="17">
        <v>23</v>
      </c>
      <c r="AM57" s="17">
        <v>22</v>
      </c>
      <c r="AN57" s="17">
        <v>45</v>
      </c>
      <c r="AO57" s="17">
        <v>93</v>
      </c>
      <c r="AP57" s="17">
        <v>10</v>
      </c>
      <c r="AQ57" s="17">
        <v>44</v>
      </c>
      <c r="AR57" s="24">
        <v>9.3000000000000007</v>
      </c>
      <c r="AS57" s="24">
        <v>9.1</v>
      </c>
      <c r="AT57" s="24">
        <v>9.7799999999999994</v>
      </c>
      <c r="AU57" s="24">
        <v>1810</v>
      </c>
      <c r="AV57" s="24">
        <v>190</v>
      </c>
      <c r="AW57" s="24">
        <v>9.5299999999999994</v>
      </c>
      <c r="AX57" s="25" t="s">
        <v>77</v>
      </c>
      <c r="AY57" s="26" t="str">
        <f t="shared" si="18"/>
        <v>PASS</v>
      </c>
      <c r="AZ57" s="26" t="str">
        <f t="shared" si="24"/>
        <v>PASS</v>
      </c>
      <c r="BA57" s="27" t="str">
        <f t="shared" si="19"/>
        <v>PASS</v>
      </c>
      <c r="BB57" s="27" t="str">
        <f t="shared" si="25"/>
        <v>PASS</v>
      </c>
      <c r="BC57" s="8" t="str">
        <f t="shared" si="20"/>
        <v>PASS</v>
      </c>
      <c r="BD57" s="8" t="str">
        <f t="shared" si="21"/>
        <v>PASS</v>
      </c>
      <c r="BE57" s="28" t="str">
        <f t="shared" si="22"/>
        <v>YES</v>
      </c>
      <c r="BF57" s="29" t="str">
        <f t="shared" si="23"/>
        <v>DIST</v>
      </c>
      <c r="BG57"/>
    </row>
    <row r="58" spans="1:59">
      <c r="A58" s="17"/>
      <c r="B58" s="17">
        <v>43255</v>
      </c>
      <c r="C58" s="17" t="s">
        <v>476</v>
      </c>
      <c r="D58" s="18" t="s">
        <v>477</v>
      </c>
      <c r="E58" s="17"/>
      <c r="F58" s="19" t="s">
        <v>891</v>
      </c>
      <c r="G58" s="17">
        <v>94</v>
      </c>
      <c r="H58" s="17">
        <v>96</v>
      </c>
      <c r="I58" s="17">
        <v>82</v>
      </c>
      <c r="J58" s="17">
        <v>83</v>
      </c>
      <c r="K58" s="17">
        <v>94</v>
      </c>
      <c r="L58" s="20"/>
      <c r="M58" s="17">
        <v>42</v>
      </c>
      <c r="N58" s="17">
        <v>41</v>
      </c>
      <c r="O58" s="17">
        <v>45</v>
      </c>
      <c r="P58" s="17">
        <v>42</v>
      </c>
      <c r="Q58" s="17">
        <v>42</v>
      </c>
      <c r="R58" s="17">
        <v>10</v>
      </c>
      <c r="S58" s="17">
        <v>22</v>
      </c>
      <c r="T58" s="21"/>
      <c r="U58" s="17">
        <f t="shared" si="13"/>
        <v>43255</v>
      </c>
      <c r="V58" s="17" t="str">
        <f t="shared" si="14"/>
        <v>B150058647</v>
      </c>
      <c r="W58" s="22" t="str">
        <f t="shared" si="15"/>
        <v>PADHYE SHAUNAK ANAND</v>
      </c>
      <c r="X58" s="17">
        <f t="shared" si="16"/>
        <v>0</v>
      </c>
      <c r="Y58" s="90" t="str">
        <f t="shared" si="17"/>
        <v>I2K17102245</v>
      </c>
      <c r="Z58" s="88">
        <v>96</v>
      </c>
      <c r="AA58" s="88">
        <v>99</v>
      </c>
      <c r="AB58" s="89"/>
      <c r="AC58" s="88">
        <v>92</v>
      </c>
      <c r="AD58" s="86">
        <v>92</v>
      </c>
      <c r="AE58" s="85"/>
      <c r="AF58" s="89"/>
      <c r="AG58" s="89"/>
      <c r="AH58" s="88">
        <v>23</v>
      </c>
      <c r="AI58" s="88">
        <v>22</v>
      </c>
      <c r="AJ58" s="86">
        <v>45</v>
      </c>
      <c r="AK58" s="17">
        <v>42</v>
      </c>
      <c r="AL58" s="17">
        <v>22</v>
      </c>
      <c r="AM58" s="17">
        <v>22</v>
      </c>
      <c r="AN58" s="17">
        <v>46</v>
      </c>
      <c r="AO58" s="17">
        <v>96</v>
      </c>
      <c r="AP58" s="17">
        <v>10</v>
      </c>
      <c r="AQ58" s="17">
        <v>44</v>
      </c>
      <c r="AR58" s="24">
        <v>9.74</v>
      </c>
      <c r="AS58" s="24">
        <v>8.74</v>
      </c>
      <c r="AT58" s="24">
        <v>8.85</v>
      </c>
      <c r="AU58" s="24">
        <v>1771</v>
      </c>
      <c r="AV58" s="24">
        <v>190</v>
      </c>
      <c r="AW58" s="24">
        <v>9.32</v>
      </c>
      <c r="AX58" s="25" t="s">
        <v>77</v>
      </c>
      <c r="AY58" s="26" t="str">
        <f t="shared" si="18"/>
        <v>PASS</v>
      </c>
      <c r="AZ58" s="26" t="str">
        <f t="shared" si="24"/>
        <v>PASS</v>
      </c>
      <c r="BA58" s="27" t="str">
        <f t="shared" si="19"/>
        <v>PASS</v>
      </c>
      <c r="BB58" s="27" t="str">
        <f t="shared" si="25"/>
        <v>PASS</v>
      </c>
      <c r="BC58" s="8" t="str">
        <f t="shared" si="20"/>
        <v>PASS</v>
      </c>
      <c r="BD58" s="8" t="str">
        <f t="shared" si="21"/>
        <v>PASS</v>
      </c>
      <c r="BE58" s="28" t="str">
        <f t="shared" si="22"/>
        <v>YES</v>
      </c>
      <c r="BF58" s="29" t="str">
        <f t="shared" si="23"/>
        <v>DIST</v>
      </c>
      <c r="BG58"/>
    </row>
    <row r="59" spans="1:59">
      <c r="A59" s="17"/>
      <c r="B59" s="17">
        <v>43256</v>
      </c>
      <c r="C59" s="17" t="s">
        <v>568</v>
      </c>
      <c r="D59" s="18" t="s">
        <v>569</v>
      </c>
      <c r="E59" s="17"/>
      <c r="F59" s="19" t="s">
        <v>937</v>
      </c>
      <c r="G59" s="17">
        <v>92</v>
      </c>
      <c r="H59" s="17">
        <v>72</v>
      </c>
      <c r="I59" s="17">
        <v>72</v>
      </c>
      <c r="J59" s="17">
        <v>83</v>
      </c>
      <c r="K59" s="17">
        <v>99</v>
      </c>
      <c r="L59" s="20"/>
      <c r="M59" s="17">
        <v>43</v>
      </c>
      <c r="N59" s="17">
        <v>42</v>
      </c>
      <c r="O59" s="17">
        <v>38</v>
      </c>
      <c r="P59" s="17">
        <v>35</v>
      </c>
      <c r="Q59" s="17">
        <v>35</v>
      </c>
      <c r="R59" s="17">
        <v>9.5</v>
      </c>
      <c r="S59" s="17">
        <v>22</v>
      </c>
      <c r="T59" s="21"/>
      <c r="U59" s="17">
        <f t="shared" si="13"/>
        <v>43256</v>
      </c>
      <c r="V59" s="17" t="str">
        <f t="shared" si="14"/>
        <v>B150058693</v>
      </c>
      <c r="W59" s="22" t="str">
        <f t="shared" si="15"/>
        <v>SHIKHARE PRANAV GOKUL</v>
      </c>
      <c r="X59" s="17">
        <f t="shared" si="16"/>
        <v>0</v>
      </c>
      <c r="Y59" s="90" t="str">
        <f t="shared" si="17"/>
        <v>I2K17102277</v>
      </c>
      <c r="Z59" s="88">
        <v>77</v>
      </c>
      <c r="AA59" s="88">
        <v>81</v>
      </c>
      <c r="AB59" s="89"/>
      <c r="AC59" s="88">
        <v>71</v>
      </c>
      <c r="AD59" s="92">
        <v>100</v>
      </c>
      <c r="AE59" s="94"/>
      <c r="AF59" s="89"/>
      <c r="AG59" s="89"/>
      <c r="AH59" s="88">
        <v>21</v>
      </c>
      <c r="AI59" s="88">
        <v>18</v>
      </c>
      <c r="AJ59" s="92">
        <v>39</v>
      </c>
      <c r="AK59" s="92">
        <v>38</v>
      </c>
      <c r="AL59" s="92">
        <v>19</v>
      </c>
      <c r="AM59" s="92">
        <v>21</v>
      </c>
      <c r="AN59" s="92">
        <v>37</v>
      </c>
      <c r="AO59" s="92">
        <v>80</v>
      </c>
      <c r="AP59" s="92">
        <v>9.4499999999999993</v>
      </c>
      <c r="AQ59" s="92">
        <v>44</v>
      </c>
      <c r="AR59" s="96">
        <v>6.04</v>
      </c>
      <c r="AS59" s="96">
        <v>6.16</v>
      </c>
      <c r="AT59" s="96">
        <v>7.09</v>
      </c>
      <c r="AU59" s="96">
        <v>1352</v>
      </c>
      <c r="AV59" s="96">
        <v>190</v>
      </c>
      <c r="AW59" s="96">
        <v>7.12</v>
      </c>
      <c r="AX59" s="25" t="s">
        <v>132</v>
      </c>
      <c r="AY59" s="26" t="str">
        <f t="shared" si="18"/>
        <v>PASS</v>
      </c>
      <c r="AZ59" s="26" t="str">
        <f t="shared" si="24"/>
        <v>PASS</v>
      </c>
      <c r="BA59" s="27" t="str">
        <f t="shared" si="19"/>
        <v>PASS</v>
      </c>
      <c r="BB59" s="27" t="str">
        <f t="shared" si="25"/>
        <v>PASS</v>
      </c>
      <c r="BC59" s="8" t="str">
        <f t="shared" si="20"/>
        <v>PASS</v>
      </c>
      <c r="BD59" s="8" t="str">
        <f t="shared" si="21"/>
        <v>PASS</v>
      </c>
      <c r="BE59" s="28" t="str">
        <f t="shared" si="22"/>
        <v>YES</v>
      </c>
      <c r="BF59" s="29" t="str">
        <f t="shared" si="23"/>
        <v>FIRST</v>
      </c>
      <c r="BG59"/>
    </row>
    <row r="60" spans="1:59">
      <c r="A60" s="17"/>
      <c r="B60" s="17">
        <v>43257</v>
      </c>
      <c r="C60" s="17" t="s">
        <v>570</v>
      </c>
      <c r="D60" s="18" t="s">
        <v>571</v>
      </c>
      <c r="E60" s="17"/>
      <c r="F60" s="19" t="s">
        <v>938</v>
      </c>
      <c r="G60" s="17">
        <v>99</v>
      </c>
      <c r="H60" s="17">
        <v>89</v>
      </c>
      <c r="I60" s="17">
        <v>82</v>
      </c>
      <c r="J60" s="17">
        <v>93</v>
      </c>
      <c r="K60" s="17">
        <v>99</v>
      </c>
      <c r="L60" s="20"/>
      <c r="M60" s="17">
        <v>43</v>
      </c>
      <c r="N60" s="17">
        <v>41</v>
      </c>
      <c r="O60" s="17">
        <v>40</v>
      </c>
      <c r="P60" s="17">
        <v>37</v>
      </c>
      <c r="Q60" s="17">
        <v>46</v>
      </c>
      <c r="R60" s="17">
        <v>9.9499999999999993</v>
      </c>
      <c r="S60" s="17">
        <v>22</v>
      </c>
      <c r="T60" s="21"/>
      <c r="U60" s="17">
        <f t="shared" si="13"/>
        <v>43257</v>
      </c>
      <c r="V60" s="17" t="str">
        <f t="shared" si="14"/>
        <v>B150058694</v>
      </c>
      <c r="W60" s="22" t="str">
        <f t="shared" si="15"/>
        <v>SHINDE RISHIKESH SHIVAJI</v>
      </c>
      <c r="X60" s="17">
        <f t="shared" si="16"/>
        <v>0</v>
      </c>
      <c r="Y60" s="90" t="str">
        <f t="shared" si="17"/>
        <v>I2K17102252</v>
      </c>
      <c r="Z60" s="88">
        <v>85</v>
      </c>
      <c r="AA60" s="88">
        <v>99</v>
      </c>
      <c r="AB60" s="88">
        <v>100</v>
      </c>
      <c r="AC60" s="88"/>
      <c r="AD60" s="86">
        <v>100</v>
      </c>
      <c r="AE60" s="85"/>
      <c r="AF60" s="88">
        <v>23</v>
      </c>
      <c r="AG60" s="88">
        <v>23</v>
      </c>
      <c r="AH60" s="88"/>
      <c r="AI60" s="88"/>
      <c r="AJ60" s="86">
        <v>41</v>
      </c>
      <c r="AK60" s="17">
        <v>40</v>
      </c>
      <c r="AL60" s="17">
        <v>23</v>
      </c>
      <c r="AM60" s="17">
        <v>23</v>
      </c>
      <c r="AN60" s="17">
        <v>46</v>
      </c>
      <c r="AO60" s="17">
        <v>95</v>
      </c>
      <c r="AP60" s="17">
        <v>9.98</v>
      </c>
      <c r="AQ60" s="17">
        <v>44</v>
      </c>
      <c r="AR60" s="24">
        <v>8.82</v>
      </c>
      <c r="AS60" s="24">
        <v>8.3800000000000008</v>
      </c>
      <c r="AT60" s="24">
        <v>9.3699999999999992</v>
      </c>
      <c r="AU60" s="24">
        <v>1730</v>
      </c>
      <c r="AV60" s="24">
        <v>190</v>
      </c>
      <c r="AW60" s="24">
        <v>9.11</v>
      </c>
      <c r="AX60" s="25" t="s">
        <v>77</v>
      </c>
      <c r="AY60" s="26" t="str">
        <f t="shared" si="18"/>
        <v>PASS</v>
      </c>
      <c r="AZ60" s="26" t="str">
        <f t="shared" si="24"/>
        <v>PASS</v>
      </c>
      <c r="BA60" s="27" t="str">
        <f t="shared" si="19"/>
        <v>PASS</v>
      </c>
      <c r="BB60" s="27" t="str">
        <f t="shared" si="25"/>
        <v>PASS</v>
      </c>
      <c r="BC60" s="8" t="str">
        <f t="shared" si="20"/>
        <v>PASS</v>
      </c>
      <c r="BD60" s="8" t="str">
        <f t="shared" si="21"/>
        <v>PASS</v>
      </c>
      <c r="BE60" s="28" t="str">
        <f t="shared" si="22"/>
        <v>YES</v>
      </c>
      <c r="BF60" s="29" t="str">
        <f t="shared" si="23"/>
        <v>DIST</v>
      </c>
      <c r="BG60"/>
    </row>
    <row r="61" spans="1:59">
      <c r="A61" s="17"/>
      <c r="B61" s="17">
        <v>43258</v>
      </c>
      <c r="C61" s="17" t="s">
        <v>576</v>
      </c>
      <c r="D61" s="18" t="s">
        <v>577</v>
      </c>
      <c r="E61" s="17"/>
      <c r="F61" s="19" t="s">
        <v>941</v>
      </c>
      <c r="G61" s="17">
        <v>100</v>
      </c>
      <c r="H61" s="17">
        <v>93</v>
      </c>
      <c r="I61" s="17">
        <v>92</v>
      </c>
      <c r="J61" s="17">
        <v>98</v>
      </c>
      <c r="K61" s="17">
        <v>100</v>
      </c>
      <c r="L61" s="20"/>
      <c r="M61" s="17">
        <v>47</v>
      </c>
      <c r="N61" s="17">
        <v>47</v>
      </c>
      <c r="O61" s="17">
        <v>40</v>
      </c>
      <c r="P61" s="17">
        <v>37</v>
      </c>
      <c r="Q61" s="17">
        <v>47</v>
      </c>
      <c r="R61" s="17">
        <v>9.9499999999999993</v>
      </c>
      <c r="S61" s="17">
        <v>22</v>
      </c>
      <c r="T61" s="21"/>
      <c r="U61" s="17">
        <f t="shared" si="13"/>
        <v>43258</v>
      </c>
      <c r="V61" s="17" t="str">
        <f t="shared" si="14"/>
        <v>B150058697</v>
      </c>
      <c r="W61" s="22" t="str">
        <f t="shared" si="15"/>
        <v>SHRIJAN VATS</v>
      </c>
      <c r="X61" s="17">
        <f t="shared" si="16"/>
        <v>0</v>
      </c>
      <c r="Y61" s="90" t="str">
        <f t="shared" si="17"/>
        <v>I2K17102313</v>
      </c>
      <c r="Z61" s="88">
        <v>100</v>
      </c>
      <c r="AA61" s="88">
        <v>93</v>
      </c>
      <c r="AB61" s="88">
        <v>100</v>
      </c>
      <c r="AC61" s="88"/>
      <c r="AD61" s="86">
        <v>100</v>
      </c>
      <c r="AE61" s="85"/>
      <c r="AF61" s="88">
        <v>22</v>
      </c>
      <c r="AG61" s="88">
        <v>21</v>
      </c>
      <c r="AH61" s="88"/>
      <c r="AI61" s="88"/>
      <c r="AJ61" s="86">
        <v>43</v>
      </c>
      <c r="AK61" s="17">
        <v>42</v>
      </c>
      <c r="AL61" s="17">
        <v>22</v>
      </c>
      <c r="AM61" s="17">
        <v>22</v>
      </c>
      <c r="AN61" s="17">
        <v>47</v>
      </c>
      <c r="AO61" s="17">
        <v>98</v>
      </c>
      <c r="AP61" s="17">
        <v>9.98</v>
      </c>
      <c r="AQ61" s="17">
        <v>44</v>
      </c>
      <c r="AR61" s="24">
        <v>8.08</v>
      </c>
      <c r="AS61" s="24">
        <v>8.1</v>
      </c>
      <c r="AT61" s="24">
        <v>9.07</v>
      </c>
      <c r="AU61" s="24">
        <v>1665</v>
      </c>
      <c r="AV61" s="24">
        <v>190</v>
      </c>
      <c r="AW61" s="24">
        <v>8.76</v>
      </c>
      <c r="AX61" s="25" t="s">
        <v>77</v>
      </c>
      <c r="AY61" s="26" t="str">
        <f t="shared" si="18"/>
        <v>PASS</v>
      </c>
      <c r="AZ61" s="26" t="str">
        <f t="shared" si="24"/>
        <v>PASS</v>
      </c>
      <c r="BA61" s="27" t="str">
        <f t="shared" si="19"/>
        <v>PASS</v>
      </c>
      <c r="BB61" s="27" t="str">
        <f t="shared" si="25"/>
        <v>PASS</v>
      </c>
      <c r="BC61" s="8" t="str">
        <f t="shared" si="20"/>
        <v>PASS</v>
      </c>
      <c r="BD61" s="8" t="str">
        <f t="shared" si="21"/>
        <v>PASS</v>
      </c>
      <c r="BE61" s="28" t="str">
        <f t="shared" si="22"/>
        <v>YES</v>
      </c>
      <c r="BF61" s="29" t="str">
        <f t="shared" si="23"/>
        <v>DIST</v>
      </c>
      <c r="BG61"/>
    </row>
    <row r="62" spans="1:59">
      <c r="A62" s="17"/>
      <c r="B62" s="17">
        <v>43259</v>
      </c>
      <c r="C62" s="17" t="s">
        <v>578</v>
      </c>
      <c r="D62" s="18" t="s">
        <v>579</v>
      </c>
      <c r="E62" s="17"/>
      <c r="F62" s="19" t="s">
        <v>942</v>
      </c>
      <c r="G62" s="17">
        <v>100</v>
      </c>
      <c r="H62" s="17">
        <v>100</v>
      </c>
      <c r="I62" s="17">
        <v>94</v>
      </c>
      <c r="J62" s="17">
        <v>98</v>
      </c>
      <c r="K62" s="17">
        <v>87</v>
      </c>
      <c r="L62" s="20"/>
      <c r="M62" s="17">
        <v>45</v>
      </c>
      <c r="N62" s="17">
        <v>44</v>
      </c>
      <c r="O62" s="17">
        <v>40</v>
      </c>
      <c r="P62" s="17">
        <v>38</v>
      </c>
      <c r="Q62" s="17">
        <v>47</v>
      </c>
      <c r="R62" s="17">
        <v>9.9499999999999993</v>
      </c>
      <c r="S62" s="17">
        <v>22</v>
      </c>
      <c r="T62" s="21"/>
      <c r="U62" s="17">
        <f t="shared" si="13"/>
        <v>43259</v>
      </c>
      <c r="V62" s="17" t="str">
        <f t="shared" si="14"/>
        <v>B150058698</v>
      </c>
      <c r="W62" s="22" t="str">
        <f t="shared" si="15"/>
        <v>SHRUTIKA KHARAT</v>
      </c>
      <c r="X62" s="17">
        <f t="shared" si="16"/>
        <v>0</v>
      </c>
      <c r="Y62" s="90" t="str">
        <f t="shared" si="17"/>
        <v>I2K17102209</v>
      </c>
      <c r="Z62" s="88">
        <v>91</v>
      </c>
      <c r="AA62" s="88">
        <v>100</v>
      </c>
      <c r="AB62" s="88">
        <v>100</v>
      </c>
      <c r="AC62" s="88"/>
      <c r="AD62" s="86">
        <v>100</v>
      </c>
      <c r="AE62" s="85"/>
      <c r="AF62" s="88">
        <v>22</v>
      </c>
      <c r="AG62" s="88">
        <v>21</v>
      </c>
      <c r="AH62" s="88"/>
      <c r="AI62" s="88"/>
      <c r="AJ62" s="86">
        <v>40</v>
      </c>
      <c r="AK62" s="17">
        <v>40</v>
      </c>
      <c r="AL62" s="17">
        <v>21</v>
      </c>
      <c r="AM62" s="17">
        <v>22</v>
      </c>
      <c r="AN62" s="17">
        <v>45</v>
      </c>
      <c r="AO62" s="17">
        <v>94</v>
      </c>
      <c r="AP62" s="17">
        <v>9.98</v>
      </c>
      <c r="AQ62" s="17">
        <v>44</v>
      </c>
      <c r="AR62" s="24">
        <v>8.8800000000000008</v>
      </c>
      <c r="AS62" s="24">
        <v>8.16</v>
      </c>
      <c r="AT62" s="24">
        <v>8.89</v>
      </c>
      <c r="AU62" s="24">
        <v>1700</v>
      </c>
      <c r="AV62" s="24">
        <v>190</v>
      </c>
      <c r="AW62" s="24">
        <v>8.9499999999999993</v>
      </c>
      <c r="AX62" s="25" t="s">
        <v>77</v>
      </c>
      <c r="AY62" s="26" t="str">
        <f t="shared" si="18"/>
        <v>PASS</v>
      </c>
      <c r="AZ62" s="26" t="str">
        <f t="shared" si="24"/>
        <v>PASS</v>
      </c>
      <c r="BA62" s="27" t="str">
        <f t="shared" si="19"/>
        <v>PASS</v>
      </c>
      <c r="BB62" s="27" t="str">
        <f t="shared" si="25"/>
        <v>PASS</v>
      </c>
      <c r="BC62" s="8" t="str">
        <f t="shared" si="20"/>
        <v>PASS</v>
      </c>
      <c r="BD62" s="8" t="str">
        <f t="shared" si="21"/>
        <v>PASS</v>
      </c>
      <c r="BE62" s="28" t="str">
        <f t="shared" si="22"/>
        <v>YES</v>
      </c>
      <c r="BF62" s="29" t="str">
        <f t="shared" si="23"/>
        <v>DIST</v>
      </c>
      <c r="BG62"/>
    </row>
    <row r="63" spans="1:59">
      <c r="A63" s="17"/>
      <c r="B63" s="17">
        <v>43260</v>
      </c>
      <c r="C63" s="17" t="s">
        <v>582</v>
      </c>
      <c r="D63" s="18" t="s">
        <v>583</v>
      </c>
      <c r="E63" s="17"/>
      <c r="F63" s="19" t="s">
        <v>944</v>
      </c>
      <c r="G63" s="17">
        <v>100</v>
      </c>
      <c r="H63" s="17">
        <v>86</v>
      </c>
      <c r="I63" s="17">
        <v>74</v>
      </c>
      <c r="J63" s="17">
        <v>96</v>
      </c>
      <c r="K63" s="17">
        <v>100</v>
      </c>
      <c r="L63" s="20"/>
      <c r="M63" s="17">
        <v>35</v>
      </c>
      <c r="N63" s="17">
        <v>35</v>
      </c>
      <c r="O63" s="17">
        <v>40</v>
      </c>
      <c r="P63" s="17">
        <v>33</v>
      </c>
      <c r="Q63" s="17">
        <v>37</v>
      </c>
      <c r="R63" s="17">
        <v>9.59</v>
      </c>
      <c r="S63" s="17">
        <v>22</v>
      </c>
      <c r="T63" s="21"/>
      <c r="U63" s="17">
        <f t="shared" si="13"/>
        <v>43260</v>
      </c>
      <c r="V63" s="17" t="str">
        <f t="shared" si="14"/>
        <v>B150058700</v>
      </c>
      <c r="W63" s="22" t="str">
        <f t="shared" si="15"/>
        <v>SHUBHAM SUGANDHI</v>
      </c>
      <c r="X63" s="17">
        <f t="shared" si="16"/>
        <v>0</v>
      </c>
      <c r="Y63" s="90" t="str">
        <f t="shared" si="17"/>
        <v>I2K17102337</v>
      </c>
      <c r="Z63" s="88">
        <v>86</v>
      </c>
      <c r="AA63" s="88">
        <v>93</v>
      </c>
      <c r="AB63" s="88">
        <v>100</v>
      </c>
      <c r="AC63" s="88"/>
      <c r="AD63" s="86">
        <v>100</v>
      </c>
      <c r="AE63" s="85"/>
      <c r="AF63" s="88">
        <v>21</v>
      </c>
      <c r="AG63" s="88">
        <v>20</v>
      </c>
      <c r="AH63" s="88"/>
      <c r="AI63" s="88"/>
      <c r="AJ63" s="86">
        <v>40</v>
      </c>
      <c r="AK63" s="17">
        <v>40</v>
      </c>
      <c r="AL63" s="17">
        <v>21</v>
      </c>
      <c r="AM63" s="17">
        <v>20</v>
      </c>
      <c r="AN63" s="17">
        <v>40</v>
      </c>
      <c r="AO63" s="17">
        <v>90</v>
      </c>
      <c r="AP63" s="17">
        <v>9.8000000000000007</v>
      </c>
      <c r="AQ63" s="17">
        <v>44</v>
      </c>
      <c r="AR63" s="24">
        <v>8.4</v>
      </c>
      <c r="AS63" s="24">
        <v>7.88</v>
      </c>
      <c r="AT63" s="24">
        <v>6.28</v>
      </c>
      <c r="AU63" s="24">
        <v>1534</v>
      </c>
      <c r="AV63" s="24">
        <v>190</v>
      </c>
      <c r="AW63" s="24">
        <v>8.07</v>
      </c>
      <c r="AX63" s="25" t="s">
        <v>77</v>
      </c>
      <c r="AY63" s="26" t="str">
        <f t="shared" si="18"/>
        <v>PASS</v>
      </c>
      <c r="AZ63" s="26" t="str">
        <f t="shared" si="24"/>
        <v>PASS</v>
      </c>
      <c r="BA63" s="27" t="str">
        <f t="shared" si="19"/>
        <v>PASS</v>
      </c>
      <c r="BB63" s="27" t="str">
        <f t="shared" si="25"/>
        <v>PASS</v>
      </c>
      <c r="BC63" s="8" t="str">
        <f t="shared" si="20"/>
        <v>PASS</v>
      </c>
      <c r="BD63" s="8" t="str">
        <f t="shared" si="21"/>
        <v>PASS</v>
      </c>
      <c r="BE63" s="28" t="str">
        <f t="shared" si="22"/>
        <v>YES</v>
      </c>
      <c r="BF63" s="29" t="str">
        <f t="shared" si="23"/>
        <v>DIST</v>
      </c>
      <c r="BG63"/>
    </row>
    <row r="64" spans="1:59">
      <c r="A64" s="17"/>
      <c r="B64" s="17">
        <v>43261</v>
      </c>
      <c r="C64" s="17" t="s">
        <v>584</v>
      </c>
      <c r="D64" s="18" t="s">
        <v>585</v>
      </c>
      <c r="E64" s="17"/>
      <c r="F64" s="19" t="s">
        <v>945</v>
      </c>
      <c r="G64" s="17">
        <v>99</v>
      </c>
      <c r="H64" s="17">
        <v>99</v>
      </c>
      <c r="I64" s="17">
        <v>94</v>
      </c>
      <c r="J64" s="17">
        <v>99</v>
      </c>
      <c r="K64" s="17">
        <v>100</v>
      </c>
      <c r="L64" s="20"/>
      <c r="M64" s="17">
        <v>46</v>
      </c>
      <c r="N64" s="17">
        <v>44</v>
      </c>
      <c r="O64" s="17">
        <v>40</v>
      </c>
      <c r="P64" s="17">
        <v>40</v>
      </c>
      <c r="Q64" s="17">
        <v>48</v>
      </c>
      <c r="R64" s="17">
        <v>10</v>
      </c>
      <c r="S64" s="17">
        <v>22</v>
      </c>
      <c r="T64" s="21"/>
      <c r="U64" s="17">
        <f t="shared" si="13"/>
        <v>43261</v>
      </c>
      <c r="V64" s="17" t="str">
        <f t="shared" si="14"/>
        <v>B150058701</v>
      </c>
      <c r="W64" s="22" t="str">
        <f t="shared" si="15"/>
        <v>SIDDHANT LAXMINARAYAN TOUTI</v>
      </c>
      <c r="X64" s="17">
        <f t="shared" si="16"/>
        <v>0</v>
      </c>
      <c r="Y64" s="90" t="str">
        <f t="shared" si="17"/>
        <v>I2K17102301</v>
      </c>
      <c r="Z64" s="88">
        <v>92</v>
      </c>
      <c r="AA64" s="88">
        <v>100</v>
      </c>
      <c r="AB64" s="88">
        <v>100</v>
      </c>
      <c r="AC64" s="88"/>
      <c r="AD64" s="86">
        <v>100</v>
      </c>
      <c r="AE64" s="85"/>
      <c r="AF64" s="88">
        <v>22</v>
      </c>
      <c r="AG64" s="88">
        <v>21</v>
      </c>
      <c r="AH64" s="88"/>
      <c r="AI64" s="88"/>
      <c r="AJ64" s="86">
        <v>44</v>
      </c>
      <c r="AK64" s="17">
        <v>44</v>
      </c>
      <c r="AL64" s="17">
        <v>23</v>
      </c>
      <c r="AM64" s="17">
        <v>23</v>
      </c>
      <c r="AN64" s="17">
        <v>48</v>
      </c>
      <c r="AO64" s="17">
        <v>98</v>
      </c>
      <c r="AP64" s="17">
        <v>10</v>
      </c>
      <c r="AQ64" s="17">
        <v>44</v>
      </c>
      <c r="AR64" s="24">
        <v>9.5399999999999991</v>
      </c>
      <c r="AS64" s="24">
        <v>8.8800000000000008</v>
      </c>
      <c r="AT64" s="24">
        <v>9.3699999999999992</v>
      </c>
      <c r="AU64" s="24">
        <v>1792</v>
      </c>
      <c r="AV64" s="24">
        <v>190</v>
      </c>
      <c r="AW64" s="24">
        <v>9.43</v>
      </c>
      <c r="AX64" s="25" t="s">
        <v>77</v>
      </c>
      <c r="AY64" s="26" t="str">
        <f t="shared" si="18"/>
        <v>PASS</v>
      </c>
      <c r="AZ64" s="26" t="str">
        <f t="shared" si="24"/>
        <v>PASS</v>
      </c>
      <c r="BA64" s="27" t="str">
        <f t="shared" si="19"/>
        <v>PASS</v>
      </c>
      <c r="BB64" s="27" t="str">
        <f t="shared" si="25"/>
        <v>PASS</v>
      </c>
      <c r="BC64" s="8" t="str">
        <f t="shared" si="20"/>
        <v>PASS</v>
      </c>
      <c r="BD64" s="8" t="str">
        <f t="shared" si="21"/>
        <v>PASS</v>
      </c>
      <c r="BE64" s="28" t="str">
        <f t="shared" si="22"/>
        <v>YES</v>
      </c>
      <c r="BF64" s="29" t="str">
        <f t="shared" si="23"/>
        <v>DIST</v>
      </c>
      <c r="BG64"/>
    </row>
    <row r="65" spans="1:59">
      <c r="A65" s="17"/>
      <c r="B65" s="17">
        <v>43262</v>
      </c>
      <c r="C65" s="17" t="s">
        <v>592</v>
      </c>
      <c r="D65" s="18" t="s">
        <v>593</v>
      </c>
      <c r="E65" s="17"/>
      <c r="F65" s="19" t="s">
        <v>949</v>
      </c>
      <c r="G65" s="17">
        <v>99</v>
      </c>
      <c r="H65" s="17">
        <v>97</v>
      </c>
      <c r="I65" s="17">
        <v>80</v>
      </c>
      <c r="J65" s="17">
        <v>97</v>
      </c>
      <c r="K65" s="17">
        <v>100</v>
      </c>
      <c r="L65" s="20"/>
      <c r="M65" s="17">
        <v>45</v>
      </c>
      <c r="N65" s="17">
        <v>44</v>
      </c>
      <c r="O65" s="17">
        <v>45</v>
      </c>
      <c r="P65" s="17">
        <v>43</v>
      </c>
      <c r="Q65" s="17">
        <v>45</v>
      </c>
      <c r="R65" s="17">
        <v>10</v>
      </c>
      <c r="S65" s="17">
        <v>22</v>
      </c>
      <c r="T65" s="21"/>
      <c r="U65" s="17">
        <f t="shared" si="13"/>
        <v>43262</v>
      </c>
      <c r="V65" s="17" t="str">
        <f t="shared" si="14"/>
        <v>B150058705</v>
      </c>
      <c r="W65" s="22" t="str">
        <f t="shared" si="15"/>
        <v>SUPRIYA DADASO GHAGARE</v>
      </c>
      <c r="X65" s="17">
        <f t="shared" si="16"/>
        <v>0</v>
      </c>
      <c r="Y65" s="90" t="str">
        <f t="shared" si="17"/>
        <v>I2K17102333</v>
      </c>
      <c r="Z65" s="88">
        <v>96</v>
      </c>
      <c r="AA65" s="88">
        <v>96</v>
      </c>
      <c r="AB65" s="88">
        <v>100</v>
      </c>
      <c r="AC65" s="88"/>
      <c r="AD65" s="86">
        <v>94</v>
      </c>
      <c r="AE65" s="85"/>
      <c r="AF65" s="88">
        <v>22</v>
      </c>
      <c r="AG65" s="88">
        <v>21</v>
      </c>
      <c r="AH65" s="88"/>
      <c r="AI65" s="88"/>
      <c r="AJ65" s="86">
        <v>42</v>
      </c>
      <c r="AK65" s="17">
        <v>43</v>
      </c>
      <c r="AL65" s="17">
        <v>22</v>
      </c>
      <c r="AM65" s="17">
        <v>22</v>
      </c>
      <c r="AN65" s="17">
        <v>47</v>
      </c>
      <c r="AO65" s="17">
        <v>95</v>
      </c>
      <c r="AP65" s="17">
        <v>10</v>
      </c>
      <c r="AQ65" s="17">
        <v>44</v>
      </c>
      <c r="AR65" s="24">
        <v>7.88</v>
      </c>
      <c r="AS65" s="24">
        <v>6.94</v>
      </c>
      <c r="AT65" s="24">
        <v>8.3699999999999992</v>
      </c>
      <c r="AU65" s="24">
        <v>1566</v>
      </c>
      <c r="AV65" s="24">
        <v>190</v>
      </c>
      <c r="AW65" s="24">
        <v>8.24</v>
      </c>
      <c r="AX65" s="25" t="s">
        <v>77</v>
      </c>
      <c r="AY65" s="26" t="str">
        <f t="shared" si="18"/>
        <v>PASS</v>
      </c>
      <c r="AZ65" s="26" t="str">
        <f t="shared" si="24"/>
        <v>PASS</v>
      </c>
      <c r="BA65" s="27" t="str">
        <f t="shared" si="19"/>
        <v>PASS</v>
      </c>
      <c r="BB65" s="27" t="str">
        <f t="shared" si="25"/>
        <v>PASS</v>
      </c>
      <c r="BC65" s="8" t="str">
        <f t="shared" si="20"/>
        <v>PASS</v>
      </c>
      <c r="BD65" s="8" t="str">
        <f t="shared" si="21"/>
        <v>PASS</v>
      </c>
      <c r="BE65" s="28" t="str">
        <f t="shared" si="22"/>
        <v>YES</v>
      </c>
      <c r="BF65" s="29" t="str">
        <f t="shared" si="23"/>
        <v>DIST</v>
      </c>
      <c r="BG65"/>
    </row>
    <row r="66" spans="1:59">
      <c r="A66" s="17"/>
      <c r="B66" s="17">
        <v>43263</v>
      </c>
      <c r="C66" s="17" t="s">
        <v>596</v>
      </c>
      <c r="D66" s="18" t="s">
        <v>597</v>
      </c>
      <c r="E66" s="17"/>
      <c r="F66" s="19" t="s">
        <v>951</v>
      </c>
      <c r="G66" s="17">
        <v>93</v>
      </c>
      <c r="H66" s="17">
        <v>97</v>
      </c>
      <c r="I66" s="17">
        <v>83</v>
      </c>
      <c r="J66" s="17">
        <v>98</v>
      </c>
      <c r="K66" s="17">
        <v>100</v>
      </c>
      <c r="L66" s="20"/>
      <c r="M66" s="17">
        <v>47</v>
      </c>
      <c r="N66" s="17">
        <v>47</v>
      </c>
      <c r="O66" s="17">
        <v>44</v>
      </c>
      <c r="P66" s="17">
        <v>41</v>
      </c>
      <c r="Q66" s="17">
        <v>48</v>
      </c>
      <c r="R66" s="17">
        <v>10</v>
      </c>
      <c r="S66" s="17">
        <v>22</v>
      </c>
      <c r="T66" s="21"/>
      <c r="U66" s="17">
        <f t="shared" si="13"/>
        <v>43263</v>
      </c>
      <c r="V66" s="17" t="str">
        <f t="shared" si="14"/>
        <v>B150058707</v>
      </c>
      <c r="W66" s="22" t="str">
        <f t="shared" si="15"/>
        <v>TANVI UDAY BHASKARWAR</v>
      </c>
      <c r="X66" s="17">
        <f t="shared" si="16"/>
        <v>0</v>
      </c>
      <c r="Y66" s="90" t="str">
        <f t="shared" si="17"/>
        <v>I2K17102318</v>
      </c>
      <c r="Z66" s="88">
        <v>89</v>
      </c>
      <c r="AA66" s="88">
        <v>100</v>
      </c>
      <c r="AB66" s="88">
        <v>100</v>
      </c>
      <c r="AC66" s="88"/>
      <c r="AD66" s="86">
        <v>100</v>
      </c>
      <c r="AE66" s="85"/>
      <c r="AF66" s="88">
        <v>22</v>
      </c>
      <c r="AG66" s="88">
        <v>22</v>
      </c>
      <c r="AH66" s="88"/>
      <c r="AI66" s="88"/>
      <c r="AJ66" s="86">
        <v>43</v>
      </c>
      <c r="AK66" s="17">
        <v>42</v>
      </c>
      <c r="AL66" s="17">
        <v>22</v>
      </c>
      <c r="AM66" s="17">
        <v>23</v>
      </c>
      <c r="AN66" s="17">
        <v>48</v>
      </c>
      <c r="AO66" s="17">
        <v>98</v>
      </c>
      <c r="AP66" s="17">
        <v>10</v>
      </c>
      <c r="AQ66" s="17">
        <v>44</v>
      </c>
      <c r="AR66" s="24">
        <v>8.9</v>
      </c>
      <c r="AS66" s="24">
        <v>8.86</v>
      </c>
      <c r="AT66" s="24">
        <v>9.2799999999999994</v>
      </c>
      <c r="AU66" s="24">
        <v>1755</v>
      </c>
      <c r="AV66" s="24">
        <v>190</v>
      </c>
      <c r="AW66" s="24">
        <v>9.24</v>
      </c>
      <c r="AX66" s="25" t="s">
        <v>77</v>
      </c>
      <c r="AY66" s="26" t="str">
        <f t="shared" si="18"/>
        <v>PASS</v>
      </c>
      <c r="AZ66" s="26" t="str">
        <f t="shared" si="24"/>
        <v>PASS</v>
      </c>
      <c r="BA66" s="27" t="str">
        <f t="shared" si="19"/>
        <v>PASS</v>
      </c>
      <c r="BB66" s="27" t="str">
        <f t="shared" si="25"/>
        <v>PASS</v>
      </c>
      <c r="BC66" s="8" t="str">
        <f t="shared" si="20"/>
        <v>PASS</v>
      </c>
      <c r="BD66" s="8" t="str">
        <f t="shared" si="21"/>
        <v>PASS</v>
      </c>
      <c r="BE66" s="28" t="str">
        <f t="shared" si="22"/>
        <v>YES</v>
      </c>
      <c r="BF66" s="29" t="str">
        <f t="shared" si="23"/>
        <v>DIST</v>
      </c>
      <c r="BG66"/>
    </row>
    <row r="67" spans="1:59">
      <c r="A67" s="17"/>
      <c r="B67" s="17">
        <v>43264</v>
      </c>
      <c r="C67" s="17" t="s">
        <v>600</v>
      </c>
      <c r="D67" s="18" t="s">
        <v>601</v>
      </c>
      <c r="E67" s="17"/>
      <c r="F67" s="19" t="s">
        <v>953</v>
      </c>
      <c r="G67" s="17">
        <v>92</v>
      </c>
      <c r="H67" s="17">
        <v>92</v>
      </c>
      <c r="I67" s="17">
        <v>80</v>
      </c>
      <c r="J67" s="17">
        <v>95</v>
      </c>
      <c r="K67" s="17">
        <v>99</v>
      </c>
      <c r="L67" s="20"/>
      <c r="M67" s="17">
        <v>42</v>
      </c>
      <c r="N67" s="17">
        <v>40</v>
      </c>
      <c r="O67" s="17">
        <v>41</v>
      </c>
      <c r="P67" s="17">
        <v>37</v>
      </c>
      <c r="Q67" s="17">
        <v>45</v>
      </c>
      <c r="R67" s="17">
        <v>9.9499999999999993</v>
      </c>
      <c r="S67" s="17">
        <v>22</v>
      </c>
      <c r="T67" s="21"/>
      <c r="U67" s="17">
        <f t="shared" si="13"/>
        <v>43264</v>
      </c>
      <c r="V67" s="17" t="str">
        <f t="shared" si="14"/>
        <v>B150058709</v>
      </c>
      <c r="W67" s="22" t="str">
        <f t="shared" si="15"/>
        <v>TAYADE SUMEET RAJENDRA</v>
      </c>
      <c r="X67" s="17">
        <f t="shared" si="16"/>
        <v>0</v>
      </c>
      <c r="Y67" s="90" t="str">
        <f t="shared" si="17"/>
        <v>I2K17102195</v>
      </c>
      <c r="Z67" s="88">
        <v>93</v>
      </c>
      <c r="AA67" s="88">
        <v>89</v>
      </c>
      <c r="AB67" s="89"/>
      <c r="AC67" s="88">
        <v>78</v>
      </c>
      <c r="AD67" s="86">
        <v>100</v>
      </c>
      <c r="AE67" s="85"/>
      <c r="AF67" s="89"/>
      <c r="AG67" s="89"/>
      <c r="AH67" s="88">
        <v>21</v>
      </c>
      <c r="AI67" s="88">
        <v>20</v>
      </c>
      <c r="AJ67" s="86">
        <v>39</v>
      </c>
      <c r="AK67" s="17">
        <v>39</v>
      </c>
      <c r="AL67" s="17">
        <v>21</v>
      </c>
      <c r="AM67" s="17">
        <v>22</v>
      </c>
      <c r="AN67" s="17">
        <v>45</v>
      </c>
      <c r="AO67" s="17">
        <v>94</v>
      </c>
      <c r="AP67" s="17">
        <v>9.86</v>
      </c>
      <c r="AQ67" s="17">
        <v>44</v>
      </c>
      <c r="AR67" s="24">
        <v>9.34</v>
      </c>
      <c r="AS67" s="24">
        <v>8.0399999999999991</v>
      </c>
      <c r="AT67" s="24">
        <v>8.5</v>
      </c>
      <c r="AU67" s="24">
        <v>1694</v>
      </c>
      <c r="AV67" s="24">
        <v>190</v>
      </c>
      <c r="AW67" s="24">
        <v>8.92</v>
      </c>
      <c r="AX67" s="25" t="s">
        <v>77</v>
      </c>
      <c r="AY67" s="26" t="str">
        <f t="shared" si="18"/>
        <v>PASS</v>
      </c>
      <c r="AZ67" s="26" t="str">
        <f t="shared" si="24"/>
        <v>PASS</v>
      </c>
      <c r="BA67" s="27" t="str">
        <f t="shared" si="19"/>
        <v>PASS</v>
      </c>
      <c r="BB67" s="27" t="str">
        <f t="shared" si="25"/>
        <v>PASS</v>
      </c>
      <c r="BC67" s="8" t="str">
        <f t="shared" si="20"/>
        <v>PASS</v>
      </c>
      <c r="BD67" s="8" t="str">
        <f t="shared" si="21"/>
        <v>PASS</v>
      </c>
      <c r="BE67" s="28" t="str">
        <f t="shared" si="22"/>
        <v>YES</v>
      </c>
      <c r="BF67" s="29" t="str">
        <f t="shared" si="23"/>
        <v>DIST</v>
      </c>
      <c r="BG67"/>
    </row>
    <row r="68" spans="1:59">
      <c r="A68" s="17"/>
      <c r="B68" s="17">
        <v>43265</v>
      </c>
      <c r="C68" s="17" t="s">
        <v>602</v>
      </c>
      <c r="D68" s="18" t="s">
        <v>603</v>
      </c>
      <c r="E68" s="17"/>
      <c r="F68" s="19" t="s">
        <v>954</v>
      </c>
      <c r="G68" s="17">
        <v>90</v>
      </c>
      <c r="H68" s="17">
        <v>90</v>
      </c>
      <c r="I68" s="17">
        <v>80</v>
      </c>
      <c r="J68" s="17">
        <v>98</v>
      </c>
      <c r="K68" s="17">
        <v>99</v>
      </c>
      <c r="L68" s="20"/>
      <c r="M68" s="17">
        <v>42</v>
      </c>
      <c r="N68" s="17">
        <v>40</v>
      </c>
      <c r="O68" s="17">
        <v>40</v>
      </c>
      <c r="P68" s="17">
        <v>43</v>
      </c>
      <c r="Q68" s="17">
        <v>44</v>
      </c>
      <c r="R68" s="17">
        <v>10</v>
      </c>
      <c r="S68" s="17">
        <v>22</v>
      </c>
      <c r="T68" s="21"/>
      <c r="U68" s="17">
        <f t="shared" ref="U68:U79" si="26">B68</f>
        <v>43265</v>
      </c>
      <c r="V68" s="17" t="str">
        <f t="shared" ref="V68:V79" si="27">C68</f>
        <v>B150058710</v>
      </c>
      <c r="W68" s="22" t="str">
        <f t="shared" ref="W68:W79" si="28">D68</f>
        <v>THORGULE ABHISHEK MADHUKAR</v>
      </c>
      <c r="X68" s="17">
        <f t="shared" ref="X68:X79" si="29">E68</f>
        <v>0</v>
      </c>
      <c r="Y68" s="90" t="str">
        <f t="shared" ref="Y68:Y79" si="30">F68</f>
        <v>I2K17102289</v>
      </c>
      <c r="Z68" s="88">
        <v>79</v>
      </c>
      <c r="AA68" s="88">
        <v>87</v>
      </c>
      <c r="AB68" s="88">
        <v>100</v>
      </c>
      <c r="AC68" s="88"/>
      <c r="AD68" s="86">
        <v>100</v>
      </c>
      <c r="AE68" s="85"/>
      <c r="AF68" s="88">
        <v>22</v>
      </c>
      <c r="AG68" s="88">
        <v>22</v>
      </c>
      <c r="AH68" s="88"/>
      <c r="AI68" s="88"/>
      <c r="AJ68" s="86">
        <v>42</v>
      </c>
      <c r="AK68" s="17">
        <v>44</v>
      </c>
      <c r="AL68" s="17">
        <v>22</v>
      </c>
      <c r="AM68" s="17">
        <v>23</v>
      </c>
      <c r="AN68" s="17">
        <v>45</v>
      </c>
      <c r="AO68" s="17">
        <v>93</v>
      </c>
      <c r="AP68" s="17">
        <v>9.93</v>
      </c>
      <c r="AQ68" s="17">
        <v>44</v>
      </c>
      <c r="AR68" s="24">
        <v>8.64</v>
      </c>
      <c r="AS68" s="24">
        <v>8.16</v>
      </c>
      <c r="AT68" s="24">
        <v>8.35</v>
      </c>
      <c r="AU68" s="24">
        <v>1661</v>
      </c>
      <c r="AV68" s="24">
        <v>190</v>
      </c>
      <c r="AW68" s="24">
        <v>8.74</v>
      </c>
      <c r="AX68" s="25" t="s">
        <v>77</v>
      </c>
      <c r="AY68" s="26" t="str">
        <f t="shared" ref="AY68:AY79" si="31">IF(COUNTIF(G68:K68,"FF"),"FAIL",IF(COUNTIF(G68:K68,"AB"),"FAIL","PASS"))</f>
        <v>PASS</v>
      </c>
      <c r="AZ68" s="26" t="str">
        <f t="shared" si="24"/>
        <v>PASS</v>
      </c>
      <c r="BA68" s="27" t="str">
        <f t="shared" ref="BA68:BA79" si="32">IF(COUNTIF(M68:Q68,"FF"),"FAIL",IF(COUNTIF(M68:Q68,"AB"),"FAIL","PASS"))</f>
        <v>PASS</v>
      </c>
      <c r="BB68" s="27" t="str">
        <f t="shared" si="25"/>
        <v>PASS</v>
      </c>
      <c r="BC68" s="8" t="str">
        <f t="shared" ref="BC68:BC79" si="33">IF(AND(AY68="PASS",AZ68="PASS"),"PASS","FAIL")</f>
        <v>PASS</v>
      </c>
      <c r="BD68" s="8" t="str">
        <f t="shared" ref="BD68:BD79" si="34">IF(AND(BA68="PASS",BB68="PASS"),"PASS","FAIL")</f>
        <v>PASS</v>
      </c>
      <c r="BE68" s="28" t="str">
        <f t="shared" ref="BE68:BE79" si="35">IF(BF68="ATKT","NO",IF(BF68="FAIL","NO","YES"))</f>
        <v>YES</v>
      </c>
      <c r="BF68" s="29" t="str">
        <f t="shared" ref="BF68:BF79" si="36">IF(AQ68=44,IF(AW68&gt;=7.75,"DIST",IF(AW68&gt;=6.75,"FIRST",IF(AW68&gt;=6.25,"HSC",IF(AW68&gt;=5.5,"SC","FAIL")))),IF(AW68&gt;=23,"ATKT","FAIL"))</f>
        <v>DIST</v>
      </c>
      <c r="BG68"/>
    </row>
    <row r="69" spans="1:59">
      <c r="A69" s="17"/>
      <c r="B69" s="17">
        <v>43266</v>
      </c>
      <c r="C69" s="17" t="s">
        <v>614</v>
      </c>
      <c r="D69" s="18" t="s">
        <v>615</v>
      </c>
      <c r="E69" s="17"/>
      <c r="F69" s="19" t="s">
        <v>960</v>
      </c>
      <c r="G69" s="17">
        <v>87</v>
      </c>
      <c r="H69" s="17">
        <v>85</v>
      </c>
      <c r="I69" s="17">
        <v>73</v>
      </c>
      <c r="J69" s="17">
        <v>83</v>
      </c>
      <c r="K69" s="17">
        <v>80</v>
      </c>
      <c r="L69" s="20"/>
      <c r="M69" s="17">
        <v>38</v>
      </c>
      <c r="N69" s="17">
        <v>38</v>
      </c>
      <c r="O69" s="17">
        <v>41</v>
      </c>
      <c r="P69" s="17">
        <v>39</v>
      </c>
      <c r="Q69" s="17">
        <v>43</v>
      </c>
      <c r="R69" s="17">
        <v>9.73</v>
      </c>
      <c r="S69" s="17">
        <v>22</v>
      </c>
      <c r="T69" s="21"/>
      <c r="U69" s="17">
        <f t="shared" si="26"/>
        <v>43266</v>
      </c>
      <c r="V69" s="17" t="str">
        <f t="shared" si="27"/>
        <v>B150058716</v>
      </c>
      <c r="W69" s="22" t="str">
        <f t="shared" si="28"/>
        <v>VADVALE ANKITA VIKASRAO</v>
      </c>
      <c r="X69" s="17">
        <f t="shared" si="29"/>
        <v>0</v>
      </c>
      <c r="Y69" s="90" t="str">
        <f t="shared" si="30"/>
        <v>I2K17102285</v>
      </c>
      <c r="Z69" s="88">
        <v>87</v>
      </c>
      <c r="AA69" s="88">
        <v>85</v>
      </c>
      <c r="AB69" s="88">
        <v>92</v>
      </c>
      <c r="AC69" s="88"/>
      <c r="AD69" s="86">
        <v>96</v>
      </c>
      <c r="AE69" s="85"/>
      <c r="AF69" s="88">
        <v>21</v>
      </c>
      <c r="AG69" s="88">
        <v>21</v>
      </c>
      <c r="AH69" s="88"/>
      <c r="AI69" s="88"/>
      <c r="AJ69" s="86">
        <v>40</v>
      </c>
      <c r="AK69" s="17">
        <v>40</v>
      </c>
      <c r="AL69" s="17">
        <v>21</v>
      </c>
      <c r="AM69" s="17">
        <v>21</v>
      </c>
      <c r="AN69" s="17">
        <v>44</v>
      </c>
      <c r="AO69" s="17">
        <v>95</v>
      </c>
      <c r="AP69" s="17">
        <v>9.86</v>
      </c>
      <c r="AQ69" s="17">
        <v>44</v>
      </c>
      <c r="AR69" s="24">
        <v>8.6199999999999992</v>
      </c>
      <c r="AS69" s="24">
        <v>8.44</v>
      </c>
      <c r="AT69" s="24">
        <v>8.43</v>
      </c>
      <c r="AU69" s="24">
        <v>1675</v>
      </c>
      <c r="AV69" s="24">
        <v>190</v>
      </c>
      <c r="AW69" s="24">
        <v>8.82</v>
      </c>
      <c r="AX69" s="25" t="s">
        <v>77</v>
      </c>
      <c r="AY69" s="26" t="str">
        <f t="shared" si="31"/>
        <v>PASS</v>
      </c>
      <c r="AZ69" s="26" t="str">
        <f t="shared" si="24"/>
        <v>PASS</v>
      </c>
      <c r="BA69" s="27" t="str">
        <f t="shared" si="32"/>
        <v>PASS</v>
      </c>
      <c r="BB69" s="27" t="str">
        <f t="shared" si="25"/>
        <v>PASS</v>
      </c>
      <c r="BC69" s="8" t="str">
        <f t="shared" si="33"/>
        <v>PASS</v>
      </c>
      <c r="BD69" s="8" t="str">
        <f t="shared" si="34"/>
        <v>PASS</v>
      </c>
      <c r="BE69" s="28" t="str">
        <f t="shared" si="35"/>
        <v>YES</v>
      </c>
      <c r="BF69" s="29" t="str">
        <f t="shared" si="36"/>
        <v>DIST</v>
      </c>
      <c r="BG69"/>
    </row>
    <row r="70" spans="1:59">
      <c r="A70" s="17"/>
      <c r="B70" s="17">
        <v>43267</v>
      </c>
      <c r="C70" s="17" t="s">
        <v>558</v>
      </c>
      <c r="D70" s="18" t="s">
        <v>559</v>
      </c>
      <c r="E70" s="17"/>
      <c r="F70" s="19" t="s">
        <v>932</v>
      </c>
      <c r="G70" s="17">
        <v>93</v>
      </c>
      <c r="H70" s="17">
        <v>92</v>
      </c>
      <c r="I70" s="17">
        <v>80</v>
      </c>
      <c r="J70" s="17">
        <v>90</v>
      </c>
      <c r="K70" s="17">
        <v>99</v>
      </c>
      <c r="L70" s="20"/>
      <c r="M70" s="17">
        <v>38</v>
      </c>
      <c r="N70" s="17">
        <v>38</v>
      </c>
      <c r="O70" s="17">
        <v>35</v>
      </c>
      <c r="P70" s="17">
        <v>38</v>
      </c>
      <c r="Q70" s="17">
        <v>41</v>
      </c>
      <c r="R70" s="17">
        <v>9.82</v>
      </c>
      <c r="S70" s="17">
        <v>22</v>
      </c>
      <c r="T70" s="21"/>
      <c r="U70" s="17">
        <f t="shared" si="26"/>
        <v>43267</v>
      </c>
      <c r="V70" s="17" t="str">
        <f t="shared" si="27"/>
        <v>B150058688</v>
      </c>
      <c r="W70" s="22" t="str">
        <f t="shared" si="28"/>
        <v>SAWALE VIJAY RAMESH</v>
      </c>
      <c r="X70" s="17">
        <f t="shared" si="29"/>
        <v>0</v>
      </c>
      <c r="Y70" s="90" t="str">
        <f t="shared" si="30"/>
        <v>I2K17102213</v>
      </c>
      <c r="Z70" s="88">
        <v>92</v>
      </c>
      <c r="AA70" s="88">
        <v>96</v>
      </c>
      <c r="AB70" s="89"/>
      <c r="AC70" s="88">
        <v>82</v>
      </c>
      <c r="AD70" s="86">
        <v>100</v>
      </c>
      <c r="AE70" s="85"/>
      <c r="AF70" s="89"/>
      <c r="AG70" s="89"/>
      <c r="AH70" s="88">
        <v>21</v>
      </c>
      <c r="AI70" s="88">
        <v>21</v>
      </c>
      <c r="AJ70" s="86">
        <v>42</v>
      </c>
      <c r="AK70" s="17">
        <v>38</v>
      </c>
      <c r="AL70" s="17">
        <v>22</v>
      </c>
      <c r="AM70" s="17">
        <v>21</v>
      </c>
      <c r="AN70" s="17">
        <v>44</v>
      </c>
      <c r="AO70" s="17">
        <v>86</v>
      </c>
      <c r="AP70" s="17">
        <v>9.89</v>
      </c>
      <c r="AQ70" s="92">
        <v>44</v>
      </c>
      <c r="AR70" s="24">
        <v>6.94</v>
      </c>
      <c r="AS70" s="24">
        <v>7.98</v>
      </c>
      <c r="AT70" s="24">
        <v>7.98</v>
      </c>
      <c r="AU70" s="24">
        <v>1548</v>
      </c>
      <c r="AV70" s="24">
        <v>190</v>
      </c>
      <c r="AW70" s="24">
        <v>8.15</v>
      </c>
      <c r="AX70" s="25" t="s">
        <v>77</v>
      </c>
      <c r="AY70" s="26" t="str">
        <f t="shared" si="31"/>
        <v>PASS</v>
      </c>
      <c r="AZ70" s="26" t="str">
        <f t="shared" si="24"/>
        <v>PASS</v>
      </c>
      <c r="BA70" s="27" t="str">
        <f t="shared" si="32"/>
        <v>PASS</v>
      </c>
      <c r="BB70" s="27" t="str">
        <f t="shared" si="25"/>
        <v>PASS</v>
      </c>
      <c r="BC70" s="8" t="str">
        <f t="shared" si="33"/>
        <v>PASS</v>
      </c>
      <c r="BD70" s="8" t="str">
        <f t="shared" si="34"/>
        <v>PASS</v>
      </c>
      <c r="BE70" s="28" t="str">
        <f t="shared" si="35"/>
        <v>YES</v>
      </c>
      <c r="BF70" s="29" t="str">
        <f t="shared" si="36"/>
        <v>DIST</v>
      </c>
      <c r="BG70"/>
    </row>
    <row r="71" spans="1:59">
      <c r="A71" s="17"/>
      <c r="B71" s="32">
        <v>43268</v>
      </c>
      <c r="C71" s="32" t="s">
        <v>277</v>
      </c>
      <c r="D71" s="34" t="s">
        <v>278</v>
      </c>
      <c r="E71" s="17" t="s">
        <v>279</v>
      </c>
      <c r="F71" s="19" t="s">
        <v>814</v>
      </c>
      <c r="G71" s="17">
        <v>94</v>
      </c>
      <c r="H71" s="17">
        <v>84</v>
      </c>
      <c r="I71" s="17">
        <v>81</v>
      </c>
      <c r="J71" s="17">
        <v>94</v>
      </c>
      <c r="K71" s="17">
        <v>99</v>
      </c>
      <c r="L71" s="20"/>
      <c r="M71" s="17">
        <v>45</v>
      </c>
      <c r="N71" s="17">
        <v>44</v>
      </c>
      <c r="O71" s="17">
        <v>38</v>
      </c>
      <c r="P71" s="17">
        <v>39</v>
      </c>
      <c r="Q71" s="17">
        <v>42</v>
      </c>
      <c r="R71" s="17">
        <v>9.91</v>
      </c>
      <c r="S71" s="17">
        <v>22</v>
      </c>
      <c r="T71" s="21"/>
      <c r="U71" s="32">
        <f t="shared" si="26"/>
        <v>43268</v>
      </c>
      <c r="V71" s="32" t="str">
        <f t="shared" si="27"/>
        <v>B150058569</v>
      </c>
      <c r="W71" s="33" t="str">
        <f t="shared" si="28"/>
        <v>GUPTA VINAY VINOD</v>
      </c>
      <c r="X71" s="32" t="str">
        <f t="shared" si="29"/>
        <v>71828751H</v>
      </c>
      <c r="Y71" s="90" t="str">
        <f t="shared" si="30"/>
        <v>I2K17102341</v>
      </c>
      <c r="Z71" s="88">
        <v>83</v>
      </c>
      <c r="AA71" s="88">
        <v>88</v>
      </c>
      <c r="AB71" s="88">
        <v>100</v>
      </c>
      <c r="AC71" s="88"/>
      <c r="AD71" s="86">
        <v>99</v>
      </c>
      <c r="AE71" s="85"/>
      <c r="AF71" s="88">
        <v>22</v>
      </c>
      <c r="AG71" s="88">
        <v>21</v>
      </c>
      <c r="AH71" s="88"/>
      <c r="AI71" s="88"/>
      <c r="AJ71" s="86">
        <v>43</v>
      </c>
      <c r="AK71" s="17">
        <v>42</v>
      </c>
      <c r="AL71" s="17">
        <v>20</v>
      </c>
      <c r="AM71" s="17">
        <v>23</v>
      </c>
      <c r="AN71" s="17">
        <v>44</v>
      </c>
      <c r="AO71" s="17">
        <v>90</v>
      </c>
      <c r="AP71" s="17">
        <v>9.9499999999999993</v>
      </c>
      <c r="AQ71" s="17">
        <v>44</v>
      </c>
      <c r="AR71" s="24">
        <v>8.34</v>
      </c>
      <c r="AS71" s="24">
        <v>7.86</v>
      </c>
      <c r="AT71" s="24">
        <v>8.2200000000000006</v>
      </c>
      <c r="AU71" s="24">
        <v>1626</v>
      </c>
      <c r="AV71" s="24">
        <v>190</v>
      </c>
      <c r="AW71" s="24">
        <v>8.56</v>
      </c>
      <c r="AX71" s="25" t="s">
        <v>77</v>
      </c>
      <c r="AY71" s="26" t="str">
        <f t="shared" si="31"/>
        <v>PASS</v>
      </c>
      <c r="AZ71" s="26" t="str">
        <f t="shared" si="24"/>
        <v>PASS</v>
      </c>
      <c r="BA71" s="27" t="str">
        <f t="shared" si="32"/>
        <v>PASS</v>
      </c>
      <c r="BB71" s="27" t="str">
        <f t="shared" si="25"/>
        <v>PASS</v>
      </c>
      <c r="BC71" s="8" t="str">
        <f t="shared" si="33"/>
        <v>PASS</v>
      </c>
      <c r="BD71" s="8" t="str">
        <f t="shared" si="34"/>
        <v>PASS</v>
      </c>
      <c r="BE71" s="28" t="str">
        <f t="shared" si="35"/>
        <v>YES</v>
      </c>
      <c r="BF71" s="29" t="str">
        <f t="shared" si="36"/>
        <v>DIST</v>
      </c>
      <c r="BG71"/>
    </row>
    <row r="72" spans="1:59">
      <c r="A72" s="17"/>
      <c r="B72" s="17">
        <v>43269</v>
      </c>
      <c r="C72" s="17" t="s">
        <v>624</v>
      </c>
      <c r="D72" s="18" t="s">
        <v>625</v>
      </c>
      <c r="E72" s="17"/>
      <c r="F72" s="19" t="s">
        <v>965</v>
      </c>
      <c r="G72" s="17">
        <v>100</v>
      </c>
      <c r="H72" s="17">
        <v>100</v>
      </c>
      <c r="I72" s="17">
        <v>89</v>
      </c>
      <c r="J72" s="17">
        <v>99</v>
      </c>
      <c r="K72" s="17">
        <v>100</v>
      </c>
      <c r="L72" s="20"/>
      <c r="M72" s="17">
        <v>46</v>
      </c>
      <c r="N72" s="17">
        <v>45</v>
      </c>
      <c r="O72" s="17">
        <v>38</v>
      </c>
      <c r="P72" s="17">
        <v>38</v>
      </c>
      <c r="Q72" s="17">
        <v>47</v>
      </c>
      <c r="R72" s="17">
        <v>9.91</v>
      </c>
      <c r="S72" s="17">
        <v>22</v>
      </c>
      <c r="T72" s="21"/>
      <c r="U72" s="17">
        <f t="shared" si="26"/>
        <v>43269</v>
      </c>
      <c r="V72" s="17" t="str">
        <f t="shared" si="27"/>
        <v>B150058721</v>
      </c>
      <c r="W72" s="22" t="str">
        <f t="shared" si="28"/>
        <v>WALKE DISHA SANJAY</v>
      </c>
      <c r="X72" s="17">
        <f t="shared" si="29"/>
        <v>0</v>
      </c>
      <c r="Y72" s="90" t="str">
        <f t="shared" si="30"/>
        <v>I2K17102184</v>
      </c>
      <c r="Z72" s="88">
        <v>100</v>
      </c>
      <c r="AA72" s="88">
        <v>100</v>
      </c>
      <c r="AB72" s="88">
        <v>100</v>
      </c>
      <c r="AC72" s="88"/>
      <c r="AD72" s="86">
        <v>100</v>
      </c>
      <c r="AE72" s="85"/>
      <c r="AF72" s="88">
        <v>22</v>
      </c>
      <c r="AG72" s="88">
        <v>21</v>
      </c>
      <c r="AH72" s="88"/>
      <c r="AI72" s="88"/>
      <c r="AJ72" s="86">
        <v>43</v>
      </c>
      <c r="AK72" s="17">
        <v>44</v>
      </c>
      <c r="AL72" s="17">
        <v>21</v>
      </c>
      <c r="AM72" s="17">
        <v>22</v>
      </c>
      <c r="AN72" s="17">
        <v>45</v>
      </c>
      <c r="AO72" s="17">
        <v>94</v>
      </c>
      <c r="AP72" s="17">
        <v>9.9499999999999993</v>
      </c>
      <c r="AQ72" s="17">
        <v>44</v>
      </c>
      <c r="AR72" s="24">
        <v>8.8000000000000007</v>
      </c>
      <c r="AS72" s="24">
        <v>7.74</v>
      </c>
      <c r="AT72" s="24">
        <v>9.0399999999999991</v>
      </c>
      <c r="AU72" s="24">
        <v>1681</v>
      </c>
      <c r="AV72" s="24">
        <v>190</v>
      </c>
      <c r="AW72" s="24">
        <v>8.85</v>
      </c>
      <c r="AX72" s="25" t="s">
        <v>77</v>
      </c>
      <c r="AY72" s="26" t="str">
        <f t="shared" si="31"/>
        <v>PASS</v>
      </c>
      <c r="AZ72" s="26" t="str">
        <f t="shared" si="24"/>
        <v>PASS</v>
      </c>
      <c r="BA72" s="27" t="str">
        <f t="shared" si="32"/>
        <v>PASS</v>
      </c>
      <c r="BB72" s="27" t="str">
        <f t="shared" si="25"/>
        <v>PASS</v>
      </c>
      <c r="BC72" s="8" t="str">
        <f t="shared" si="33"/>
        <v>PASS</v>
      </c>
      <c r="BD72" s="8" t="str">
        <f t="shared" si="34"/>
        <v>PASS</v>
      </c>
      <c r="BE72" s="28" t="str">
        <f t="shared" si="35"/>
        <v>YES</v>
      </c>
      <c r="BF72" s="29" t="str">
        <f t="shared" si="36"/>
        <v>DIST</v>
      </c>
      <c r="BG72"/>
    </row>
    <row r="73" spans="1:59">
      <c r="A73" s="17"/>
      <c r="B73" s="17">
        <v>43270</v>
      </c>
      <c r="C73" s="17" t="s">
        <v>628</v>
      </c>
      <c r="D73" s="18" t="s">
        <v>629</v>
      </c>
      <c r="E73" s="17"/>
      <c r="F73" s="19" t="s">
        <v>967</v>
      </c>
      <c r="G73" s="17">
        <v>70</v>
      </c>
      <c r="H73" s="17">
        <v>89</v>
      </c>
      <c r="I73" s="17">
        <v>86</v>
      </c>
      <c r="J73" s="17">
        <v>95</v>
      </c>
      <c r="K73" s="17">
        <v>100</v>
      </c>
      <c r="L73" s="20"/>
      <c r="M73" s="17">
        <v>45</v>
      </c>
      <c r="N73" s="17">
        <v>45</v>
      </c>
      <c r="O73" s="17">
        <v>42</v>
      </c>
      <c r="P73" s="17">
        <v>40</v>
      </c>
      <c r="Q73" s="17">
        <v>38</v>
      </c>
      <c r="R73" s="17">
        <v>9.91</v>
      </c>
      <c r="S73" s="17">
        <v>22</v>
      </c>
      <c r="T73" s="21"/>
      <c r="U73" s="17">
        <f t="shared" si="26"/>
        <v>43270</v>
      </c>
      <c r="V73" s="17" t="str">
        <f t="shared" si="27"/>
        <v>B150058723</v>
      </c>
      <c r="W73" s="22" t="str">
        <f t="shared" si="28"/>
        <v>YADWADE RUSHIKESH SHRISHAIL</v>
      </c>
      <c r="X73" s="17">
        <f t="shared" si="29"/>
        <v>0</v>
      </c>
      <c r="Y73" s="90" t="str">
        <f t="shared" si="30"/>
        <v>I2K17102295</v>
      </c>
      <c r="Z73" s="88">
        <v>100</v>
      </c>
      <c r="AA73" s="88">
        <v>100</v>
      </c>
      <c r="AB73" s="88">
        <v>100</v>
      </c>
      <c r="AC73" s="88"/>
      <c r="AD73" s="86">
        <v>100</v>
      </c>
      <c r="AE73" s="85"/>
      <c r="AF73" s="88">
        <v>21</v>
      </c>
      <c r="AG73" s="88">
        <v>21</v>
      </c>
      <c r="AH73" s="88"/>
      <c r="AI73" s="88"/>
      <c r="AJ73" s="86">
        <v>45</v>
      </c>
      <c r="AK73" s="17">
        <v>45</v>
      </c>
      <c r="AL73" s="17">
        <v>22</v>
      </c>
      <c r="AM73" s="17">
        <v>22</v>
      </c>
      <c r="AN73" s="17">
        <v>45</v>
      </c>
      <c r="AO73" s="17">
        <v>95</v>
      </c>
      <c r="AP73" s="17">
        <v>9.9499999999999993</v>
      </c>
      <c r="AQ73" s="17">
        <v>44</v>
      </c>
      <c r="AR73" s="24">
        <v>8.74</v>
      </c>
      <c r="AS73" s="24">
        <v>8.6999999999999993</v>
      </c>
      <c r="AT73" s="24">
        <v>9.09</v>
      </c>
      <c r="AU73" s="24">
        <v>1728</v>
      </c>
      <c r="AV73" s="24">
        <v>190</v>
      </c>
      <c r="AW73" s="24">
        <v>9.09</v>
      </c>
      <c r="AX73" s="25" t="s">
        <v>77</v>
      </c>
      <c r="AY73" s="26" t="str">
        <f t="shared" si="31"/>
        <v>PASS</v>
      </c>
      <c r="AZ73" s="26" t="str">
        <f t="shared" si="24"/>
        <v>PASS</v>
      </c>
      <c r="BA73" s="27" t="str">
        <f t="shared" si="32"/>
        <v>PASS</v>
      </c>
      <c r="BB73" s="27" t="str">
        <f t="shared" si="25"/>
        <v>PASS</v>
      </c>
      <c r="BC73" s="8" t="str">
        <f t="shared" si="33"/>
        <v>PASS</v>
      </c>
      <c r="BD73" s="8" t="str">
        <f t="shared" si="34"/>
        <v>PASS</v>
      </c>
      <c r="BE73" s="28" t="str">
        <f t="shared" si="35"/>
        <v>YES</v>
      </c>
      <c r="BF73" s="29" t="str">
        <f t="shared" si="36"/>
        <v>DIST</v>
      </c>
      <c r="BG73"/>
    </row>
    <row r="74" spans="1:59">
      <c r="A74" s="17"/>
      <c r="B74" s="17">
        <v>43271</v>
      </c>
      <c r="C74" s="17" t="s">
        <v>634</v>
      </c>
      <c r="D74" s="18" t="s">
        <v>635</v>
      </c>
      <c r="E74" s="17"/>
      <c r="F74" s="19" t="s">
        <v>970</v>
      </c>
      <c r="G74" s="17">
        <v>100</v>
      </c>
      <c r="H74" s="17">
        <v>93</v>
      </c>
      <c r="I74" s="17">
        <v>75</v>
      </c>
      <c r="J74" s="17">
        <v>94</v>
      </c>
      <c r="K74" s="17">
        <v>98</v>
      </c>
      <c r="L74" s="20"/>
      <c r="M74" s="17">
        <v>42</v>
      </c>
      <c r="N74" s="17">
        <v>41</v>
      </c>
      <c r="O74" s="17">
        <v>38</v>
      </c>
      <c r="P74" s="17">
        <v>35</v>
      </c>
      <c r="Q74" s="17">
        <v>41</v>
      </c>
      <c r="R74" s="17">
        <v>9.77</v>
      </c>
      <c r="S74" s="17">
        <v>22</v>
      </c>
      <c r="T74" s="21"/>
      <c r="U74" s="17">
        <f t="shared" si="26"/>
        <v>43271</v>
      </c>
      <c r="V74" s="17" t="str">
        <f t="shared" si="27"/>
        <v>B150058726</v>
      </c>
      <c r="W74" s="22" t="str">
        <f t="shared" si="28"/>
        <v>ZAWARE ASHUTOSH SANDIP</v>
      </c>
      <c r="X74" s="17">
        <f t="shared" si="29"/>
        <v>0</v>
      </c>
      <c r="Y74" s="90" t="str">
        <f t="shared" si="30"/>
        <v>I2K17102259</v>
      </c>
      <c r="Z74" s="88">
        <v>87</v>
      </c>
      <c r="AA74" s="88">
        <v>79</v>
      </c>
      <c r="AB74" s="88">
        <v>93</v>
      </c>
      <c r="AC74" s="88"/>
      <c r="AD74" s="86">
        <v>100</v>
      </c>
      <c r="AE74" s="85"/>
      <c r="AF74" s="88">
        <v>23</v>
      </c>
      <c r="AG74" s="88">
        <v>23</v>
      </c>
      <c r="AH74" s="88"/>
      <c r="AI74" s="88"/>
      <c r="AJ74" s="86">
        <v>42</v>
      </c>
      <c r="AK74" s="17">
        <v>42</v>
      </c>
      <c r="AL74" s="17">
        <v>20</v>
      </c>
      <c r="AM74" s="17">
        <v>21</v>
      </c>
      <c r="AN74" s="17">
        <v>40</v>
      </c>
      <c r="AO74" s="17">
        <v>88</v>
      </c>
      <c r="AP74" s="17">
        <v>9.82</v>
      </c>
      <c r="AQ74" s="17">
        <v>44</v>
      </c>
      <c r="AR74" s="24">
        <v>9.3800000000000008</v>
      </c>
      <c r="AS74" s="24">
        <v>8.68</v>
      </c>
      <c r="AT74" s="24">
        <v>8.91</v>
      </c>
      <c r="AU74" s="24">
        <v>1745</v>
      </c>
      <c r="AV74" s="24">
        <v>190</v>
      </c>
      <c r="AW74" s="24">
        <v>9.18</v>
      </c>
      <c r="AX74" s="25" t="s">
        <v>77</v>
      </c>
      <c r="AY74" s="26" t="str">
        <f t="shared" si="31"/>
        <v>PASS</v>
      </c>
      <c r="AZ74" s="26" t="str">
        <f t="shared" si="24"/>
        <v>PASS</v>
      </c>
      <c r="BA74" s="27" t="str">
        <f t="shared" si="32"/>
        <v>PASS</v>
      </c>
      <c r="BB74" s="27" t="str">
        <f t="shared" si="25"/>
        <v>PASS</v>
      </c>
      <c r="BC74" s="8" t="str">
        <f t="shared" si="33"/>
        <v>PASS</v>
      </c>
      <c r="BD74" s="8" t="str">
        <f t="shared" si="34"/>
        <v>PASS</v>
      </c>
      <c r="BE74" s="28" t="str">
        <f t="shared" si="35"/>
        <v>YES</v>
      </c>
      <c r="BF74" s="29" t="str">
        <f t="shared" si="36"/>
        <v>DIST</v>
      </c>
      <c r="BG74"/>
    </row>
    <row r="75" spans="1:59">
      <c r="A75" s="17"/>
      <c r="B75" s="17">
        <v>43272</v>
      </c>
      <c r="C75" s="17" t="s">
        <v>187</v>
      </c>
      <c r="D75" s="18" t="s">
        <v>188</v>
      </c>
      <c r="E75" s="17" t="s">
        <v>189</v>
      </c>
      <c r="F75" s="19" t="s">
        <v>784</v>
      </c>
      <c r="G75" s="17">
        <v>100</v>
      </c>
      <c r="H75" s="17">
        <v>93</v>
      </c>
      <c r="I75" s="17">
        <v>94</v>
      </c>
      <c r="J75" s="17">
        <v>91</v>
      </c>
      <c r="K75" s="17">
        <v>99</v>
      </c>
      <c r="L75" s="20"/>
      <c r="M75" s="17">
        <v>41</v>
      </c>
      <c r="N75" s="17">
        <v>40</v>
      </c>
      <c r="O75" s="17">
        <v>35</v>
      </c>
      <c r="P75" s="17">
        <v>39</v>
      </c>
      <c r="Q75" s="17">
        <v>35</v>
      </c>
      <c r="R75" s="17">
        <v>9.82</v>
      </c>
      <c r="S75" s="17">
        <v>22</v>
      </c>
      <c r="T75" s="21"/>
      <c r="U75" s="17">
        <f t="shared" si="26"/>
        <v>43272</v>
      </c>
      <c r="V75" s="17" t="str">
        <f t="shared" si="27"/>
        <v>B150058539</v>
      </c>
      <c r="W75" s="22" t="str">
        <f t="shared" si="28"/>
        <v>CHORDIYA NARENDRA SANTOSH</v>
      </c>
      <c r="X75" s="17" t="str">
        <f t="shared" si="29"/>
        <v>71700795C</v>
      </c>
      <c r="Y75" s="90" t="str">
        <f t="shared" si="30"/>
        <v>I2K16102046</v>
      </c>
      <c r="Z75" s="88">
        <v>96</v>
      </c>
      <c r="AA75" s="88">
        <v>88</v>
      </c>
      <c r="AB75" s="88">
        <v>100</v>
      </c>
      <c r="AC75" s="88"/>
      <c r="AD75" s="86">
        <v>100</v>
      </c>
      <c r="AE75" s="85"/>
      <c r="AF75" s="88">
        <v>22</v>
      </c>
      <c r="AG75" s="88">
        <v>21</v>
      </c>
      <c r="AH75" s="88"/>
      <c r="AI75" s="88"/>
      <c r="AJ75" s="86">
        <v>40</v>
      </c>
      <c r="AK75" s="17">
        <v>40</v>
      </c>
      <c r="AL75" s="17">
        <v>17</v>
      </c>
      <c r="AM75" s="17">
        <v>20</v>
      </c>
      <c r="AN75" s="17">
        <v>46</v>
      </c>
      <c r="AO75" s="17">
        <v>85</v>
      </c>
      <c r="AP75" s="17">
        <v>9.89</v>
      </c>
      <c r="AQ75" s="17">
        <v>44</v>
      </c>
      <c r="AR75" s="24">
        <v>6.18</v>
      </c>
      <c r="AS75" s="24">
        <v>5.8</v>
      </c>
      <c r="AT75" s="24">
        <v>5.74</v>
      </c>
      <c r="AU75" s="24">
        <v>1298</v>
      </c>
      <c r="AV75" s="24">
        <v>190</v>
      </c>
      <c r="AW75" s="24">
        <v>6.83</v>
      </c>
      <c r="AX75" s="25" t="s">
        <v>132</v>
      </c>
      <c r="AY75" s="26" t="str">
        <f t="shared" si="31"/>
        <v>PASS</v>
      </c>
      <c r="AZ75" s="26" t="str">
        <f t="shared" si="24"/>
        <v>PASS</v>
      </c>
      <c r="BA75" s="27" t="str">
        <f t="shared" si="32"/>
        <v>PASS</v>
      </c>
      <c r="BB75" s="27" t="str">
        <f t="shared" si="25"/>
        <v>PASS</v>
      </c>
      <c r="BC75" s="8" t="str">
        <f t="shared" si="33"/>
        <v>PASS</v>
      </c>
      <c r="BD75" s="8" t="str">
        <f t="shared" si="34"/>
        <v>PASS</v>
      </c>
      <c r="BE75" s="28" t="str">
        <f t="shared" si="35"/>
        <v>YES</v>
      </c>
      <c r="BF75" s="29" t="str">
        <f t="shared" si="36"/>
        <v>FIRST</v>
      </c>
      <c r="BG75"/>
    </row>
    <row r="76" spans="1:59">
      <c r="A76" s="17"/>
      <c r="B76" s="17">
        <v>43273</v>
      </c>
      <c r="C76" s="17" t="s">
        <v>217</v>
      </c>
      <c r="D76" s="18" t="s">
        <v>218</v>
      </c>
      <c r="E76" s="17" t="s">
        <v>219</v>
      </c>
      <c r="F76" s="19" t="s">
        <v>794</v>
      </c>
      <c r="G76" s="17">
        <v>100</v>
      </c>
      <c r="H76" s="17">
        <v>94</v>
      </c>
      <c r="I76" s="17">
        <v>81</v>
      </c>
      <c r="J76" s="17">
        <v>89</v>
      </c>
      <c r="K76" s="17">
        <v>97</v>
      </c>
      <c r="L76" s="20"/>
      <c r="M76" s="17">
        <v>40</v>
      </c>
      <c r="N76" s="17">
        <v>38</v>
      </c>
      <c r="O76" s="17">
        <v>30</v>
      </c>
      <c r="P76" s="17">
        <v>35</v>
      </c>
      <c r="Q76" s="17">
        <v>35</v>
      </c>
      <c r="R76" s="17">
        <v>9.73</v>
      </c>
      <c r="S76" s="17">
        <v>22</v>
      </c>
      <c r="T76" s="21"/>
      <c r="U76" s="17">
        <f t="shared" si="26"/>
        <v>43273</v>
      </c>
      <c r="V76" s="17" t="str">
        <f t="shared" si="27"/>
        <v>B150058549</v>
      </c>
      <c r="W76" s="22" t="str">
        <f t="shared" si="28"/>
        <v>DESHPANDE SHUBHAM VINAYAK</v>
      </c>
      <c r="X76" s="17" t="str">
        <f t="shared" si="29"/>
        <v>71828670H</v>
      </c>
      <c r="Y76" s="90" t="str">
        <f t="shared" si="30"/>
        <v>I2K17205122</v>
      </c>
      <c r="Z76" s="88">
        <v>86</v>
      </c>
      <c r="AA76" s="88">
        <v>86</v>
      </c>
      <c r="AB76" s="88">
        <v>100</v>
      </c>
      <c r="AC76" s="88"/>
      <c r="AD76" s="86">
        <v>100</v>
      </c>
      <c r="AE76" s="85"/>
      <c r="AF76" s="88">
        <v>22</v>
      </c>
      <c r="AG76" s="88">
        <v>21</v>
      </c>
      <c r="AH76" s="88"/>
      <c r="AI76" s="88"/>
      <c r="AJ76" s="86">
        <v>40</v>
      </c>
      <c r="AK76" s="17">
        <v>38</v>
      </c>
      <c r="AL76" s="17">
        <v>17</v>
      </c>
      <c r="AM76" s="17">
        <v>20</v>
      </c>
      <c r="AN76" s="17">
        <v>44</v>
      </c>
      <c r="AO76" s="17">
        <v>85</v>
      </c>
      <c r="AP76" s="17">
        <v>9.82</v>
      </c>
      <c r="AQ76" s="17">
        <v>44</v>
      </c>
      <c r="AR76" s="24"/>
      <c r="AS76" s="24">
        <v>6.74</v>
      </c>
      <c r="AT76" s="24">
        <v>6.8</v>
      </c>
      <c r="AU76" s="24">
        <v>1082</v>
      </c>
      <c r="AV76" s="24">
        <v>140</v>
      </c>
      <c r="AW76" s="24">
        <v>7.73</v>
      </c>
      <c r="AX76" s="25" t="s">
        <v>132</v>
      </c>
      <c r="AY76" s="26" t="str">
        <f t="shared" si="31"/>
        <v>PASS</v>
      </c>
      <c r="AZ76" s="26" t="str">
        <f t="shared" si="24"/>
        <v>PASS</v>
      </c>
      <c r="BA76" s="27" t="str">
        <f t="shared" si="32"/>
        <v>PASS</v>
      </c>
      <c r="BB76" s="27" t="str">
        <f t="shared" si="25"/>
        <v>PASS</v>
      </c>
      <c r="BC76" s="8" t="str">
        <f t="shared" si="33"/>
        <v>PASS</v>
      </c>
      <c r="BD76" s="8" t="str">
        <f t="shared" si="34"/>
        <v>PASS</v>
      </c>
      <c r="BE76" s="28" t="str">
        <f t="shared" si="35"/>
        <v>YES</v>
      </c>
      <c r="BF76" s="29" t="str">
        <f t="shared" si="36"/>
        <v>FIRST</v>
      </c>
      <c r="BG76"/>
    </row>
    <row r="77" spans="1:59">
      <c r="A77" s="17"/>
      <c r="B77" s="17">
        <v>43274</v>
      </c>
      <c r="C77" s="17" t="s">
        <v>247</v>
      </c>
      <c r="D77" s="18" t="s">
        <v>248</v>
      </c>
      <c r="E77" s="17" t="s">
        <v>249</v>
      </c>
      <c r="F77" s="19" t="s">
        <v>804</v>
      </c>
      <c r="G77" s="17">
        <v>100</v>
      </c>
      <c r="H77" s="17">
        <v>83</v>
      </c>
      <c r="I77" s="17">
        <v>74</v>
      </c>
      <c r="J77" s="17">
        <v>94</v>
      </c>
      <c r="K77" s="17">
        <v>99</v>
      </c>
      <c r="L77" s="20"/>
      <c r="M77" s="17">
        <v>43</v>
      </c>
      <c r="N77" s="17">
        <v>42</v>
      </c>
      <c r="O77" s="17">
        <v>38</v>
      </c>
      <c r="P77" s="17">
        <v>41</v>
      </c>
      <c r="Q77" s="17">
        <v>34</v>
      </c>
      <c r="R77" s="17">
        <v>9.64</v>
      </c>
      <c r="S77" s="17">
        <v>22</v>
      </c>
      <c r="T77" s="21"/>
      <c r="U77" s="17">
        <f t="shared" si="26"/>
        <v>43274</v>
      </c>
      <c r="V77" s="17" t="str">
        <f t="shared" si="27"/>
        <v>B150058559</v>
      </c>
      <c r="W77" s="22" t="str">
        <f t="shared" si="28"/>
        <v>GAIKWAD UMESH SURESHRAO</v>
      </c>
      <c r="X77" s="17" t="str">
        <f t="shared" si="29"/>
        <v>71828711J</v>
      </c>
      <c r="Y77" s="90" t="str">
        <f t="shared" si="30"/>
        <v>I2K17205113</v>
      </c>
      <c r="Z77" s="88">
        <v>82</v>
      </c>
      <c r="AA77" s="88">
        <v>81</v>
      </c>
      <c r="AB77" s="89"/>
      <c r="AC77" s="88">
        <v>72</v>
      </c>
      <c r="AD77" s="86">
        <v>100</v>
      </c>
      <c r="AE77" s="85"/>
      <c r="AF77" s="89"/>
      <c r="AG77" s="89"/>
      <c r="AH77" s="88">
        <v>21</v>
      </c>
      <c r="AI77" s="88">
        <v>20</v>
      </c>
      <c r="AJ77" s="86">
        <v>43</v>
      </c>
      <c r="AK77" s="17">
        <v>42</v>
      </c>
      <c r="AL77" s="17">
        <v>21</v>
      </c>
      <c r="AM77" s="17">
        <v>23</v>
      </c>
      <c r="AN77" s="17">
        <v>47</v>
      </c>
      <c r="AO77" s="17">
        <v>92</v>
      </c>
      <c r="AP77" s="17">
        <v>9.75</v>
      </c>
      <c r="AQ77" s="17">
        <v>44</v>
      </c>
      <c r="AR77" s="24"/>
      <c r="AS77" s="24">
        <v>7.82</v>
      </c>
      <c r="AT77" s="24">
        <v>7.2</v>
      </c>
      <c r="AU77" s="24">
        <v>1151</v>
      </c>
      <c r="AV77" s="24">
        <v>140</v>
      </c>
      <c r="AW77" s="24">
        <v>8.2200000000000006</v>
      </c>
      <c r="AX77" s="25" t="s">
        <v>77</v>
      </c>
      <c r="AY77" s="26" t="str">
        <f t="shared" si="31"/>
        <v>PASS</v>
      </c>
      <c r="AZ77" s="26" t="str">
        <f t="shared" si="24"/>
        <v>PASS</v>
      </c>
      <c r="BA77" s="27" t="str">
        <f t="shared" si="32"/>
        <v>PASS</v>
      </c>
      <c r="BB77" s="27" t="str">
        <f t="shared" si="25"/>
        <v>PASS</v>
      </c>
      <c r="BC77" s="8" t="str">
        <f t="shared" si="33"/>
        <v>PASS</v>
      </c>
      <c r="BD77" s="8" t="str">
        <f t="shared" si="34"/>
        <v>PASS</v>
      </c>
      <c r="BE77" s="28" t="str">
        <f t="shared" si="35"/>
        <v>YES</v>
      </c>
      <c r="BF77" s="29" t="str">
        <f t="shared" si="36"/>
        <v>DIST</v>
      </c>
      <c r="BG77"/>
    </row>
    <row r="78" spans="1:59">
      <c r="A78" s="17"/>
      <c r="B78" s="17">
        <v>43275</v>
      </c>
      <c r="C78" s="17" t="s">
        <v>398</v>
      </c>
      <c r="D78" s="18" t="s">
        <v>399</v>
      </c>
      <c r="E78" s="17" t="s">
        <v>400</v>
      </c>
      <c r="F78" s="19" t="s">
        <v>854</v>
      </c>
      <c r="G78" s="17">
        <v>89</v>
      </c>
      <c r="H78" s="17">
        <v>79</v>
      </c>
      <c r="I78" s="17">
        <v>80</v>
      </c>
      <c r="J78" s="17">
        <v>85</v>
      </c>
      <c r="K78" s="17">
        <v>85</v>
      </c>
      <c r="L78" s="20"/>
      <c r="M78" s="17">
        <v>38</v>
      </c>
      <c r="N78" s="17">
        <v>35</v>
      </c>
      <c r="O78" s="17">
        <v>30</v>
      </c>
      <c r="P78" s="17">
        <v>34</v>
      </c>
      <c r="Q78" s="17">
        <v>35</v>
      </c>
      <c r="R78" s="17">
        <v>9.4499999999999993</v>
      </c>
      <c r="S78" s="17">
        <v>22</v>
      </c>
      <c r="T78" s="21"/>
      <c r="U78" s="17">
        <f t="shared" si="26"/>
        <v>43275</v>
      </c>
      <c r="V78" s="17" t="str">
        <f t="shared" si="27"/>
        <v>B150058610</v>
      </c>
      <c r="W78" s="22" t="str">
        <f t="shared" si="28"/>
        <v>KULKARNI GAURAV MAHESH</v>
      </c>
      <c r="X78" s="17" t="str">
        <f t="shared" si="29"/>
        <v>71700962K</v>
      </c>
      <c r="Y78" s="90" t="str">
        <f t="shared" si="30"/>
        <v>I2K16102163</v>
      </c>
      <c r="Z78" s="88">
        <v>67</v>
      </c>
      <c r="AA78" s="88">
        <v>79</v>
      </c>
      <c r="AB78" s="88">
        <v>98</v>
      </c>
      <c r="AC78" s="88"/>
      <c r="AD78" s="86">
        <v>90</v>
      </c>
      <c r="AE78" s="85"/>
      <c r="AF78" s="88">
        <v>15</v>
      </c>
      <c r="AG78" s="88">
        <v>15</v>
      </c>
      <c r="AH78" s="88"/>
      <c r="AI78" s="88"/>
      <c r="AJ78" s="86">
        <v>38</v>
      </c>
      <c r="AK78" s="17">
        <v>37</v>
      </c>
      <c r="AL78" s="17">
        <v>17</v>
      </c>
      <c r="AM78" s="17">
        <v>19</v>
      </c>
      <c r="AN78" s="17">
        <v>37</v>
      </c>
      <c r="AO78" s="17">
        <v>75</v>
      </c>
      <c r="AP78" s="17">
        <v>9.27</v>
      </c>
      <c r="AQ78" s="17">
        <v>44</v>
      </c>
      <c r="AR78" s="24">
        <v>7.9</v>
      </c>
      <c r="AS78" s="24">
        <v>6.26</v>
      </c>
      <c r="AT78" s="24">
        <v>7.83</v>
      </c>
      <c r="AU78" s="24">
        <v>1476</v>
      </c>
      <c r="AV78" s="24">
        <v>190</v>
      </c>
      <c r="AW78" s="24">
        <v>7.77</v>
      </c>
      <c r="AX78" s="25" t="s">
        <v>77</v>
      </c>
      <c r="AY78" s="26" t="str">
        <f t="shared" si="31"/>
        <v>PASS</v>
      </c>
      <c r="AZ78" s="26" t="str">
        <f t="shared" si="24"/>
        <v>PASS</v>
      </c>
      <c r="BA78" s="27" t="str">
        <f t="shared" si="32"/>
        <v>PASS</v>
      </c>
      <c r="BB78" s="27" t="str">
        <f t="shared" si="25"/>
        <v>PASS</v>
      </c>
      <c r="BC78" s="8" t="str">
        <f t="shared" si="33"/>
        <v>PASS</v>
      </c>
      <c r="BD78" s="8" t="str">
        <f t="shared" si="34"/>
        <v>PASS</v>
      </c>
      <c r="BE78" s="28" t="str">
        <f t="shared" si="35"/>
        <v>YES</v>
      </c>
      <c r="BF78" s="29" t="str">
        <f t="shared" si="36"/>
        <v>DIST</v>
      </c>
      <c r="BG78"/>
    </row>
    <row r="79" spans="1:59">
      <c r="A79" s="17"/>
      <c r="B79" s="17">
        <v>43276</v>
      </c>
      <c r="C79" s="17" t="s">
        <v>546</v>
      </c>
      <c r="D79" s="18" t="s">
        <v>547</v>
      </c>
      <c r="E79" s="17"/>
      <c r="F79" s="19" t="s">
        <v>926</v>
      </c>
      <c r="G79" s="17">
        <v>81</v>
      </c>
      <c r="H79" s="17">
        <v>73</v>
      </c>
      <c r="I79" s="17">
        <v>73</v>
      </c>
      <c r="J79" s="17">
        <v>91</v>
      </c>
      <c r="K79" s="17">
        <v>89</v>
      </c>
      <c r="L79" s="20"/>
      <c r="M79" s="17">
        <v>38</v>
      </c>
      <c r="N79" s="17">
        <v>38</v>
      </c>
      <c r="O79" s="17">
        <v>36</v>
      </c>
      <c r="P79" s="17">
        <v>38</v>
      </c>
      <c r="Q79" s="17">
        <v>41</v>
      </c>
      <c r="R79" s="17">
        <v>9.5</v>
      </c>
      <c r="S79" s="17">
        <v>22</v>
      </c>
      <c r="T79" s="21"/>
      <c r="U79" s="17">
        <f t="shared" si="26"/>
        <v>43276</v>
      </c>
      <c r="V79" s="17" t="str">
        <f t="shared" si="27"/>
        <v>B150058682</v>
      </c>
      <c r="W79" s="22" t="str">
        <f t="shared" si="28"/>
        <v>SAGAR VIJAY SINGH SHIHIRE</v>
      </c>
      <c r="X79" s="17">
        <f t="shared" si="29"/>
        <v>0</v>
      </c>
      <c r="Y79" s="90" t="str">
        <f t="shared" si="30"/>
        <v>I2K17102191</v>
      </c>
      <c r="Z79" s="88">
        <v>82</v>
      </c>
      <c r="AA79" s="88">
        <v>96</v>
      </c>
      <c r="AB79" s="89"/>
      <c r="AC79" s="88">
        <v>77</v>
      </c>
      <c r="AD79" s="86">
        <v>100</v>
      </c>
      <c r="AE79" s="85"/>
      <c r="AF79" s="89"/>
      <c r="AG79" s="89"/>
      <c r="AH79" s="88">
        <v>20</v>
      </c>
      <c r="AI79" s="88">
        <v>21</v>
      </c>
      <c r="AJ79" s="86">
        <v>40</v>
      </c>
      <c r="AK79" s="17">
        <v>41</v>
      </c>
      <c r="AL79" s="17">
        <v>21</v>
      </c>
      <c r="AM79" s="17">
        <v>22</v>
      </c>
      <c r="AN79" s="17">
        <v>42</v>
      </c>
      <c r="AO79" s="17">
        <v>92</v>
      </c>
      <c r="AP79" s="17">
        <v>9.68</v>
      </c>
      <c r="AQ79" s="17">
        <v>44</v>
      </c>
      <c r="AR79" s="24">
        <v>7.36</v>
      </c>
      <c r="AS79" s="24">
        <v>6.68</v>
      </c>
      <c r="AT79" s="24">
        <v>8.41</v>
      </c>
      <c r="AU79" s="24">
        <v>1515</v>
      </c>
      <c r="AV79" s="24">
        <v>190</v>
      </c>
      <c r="AW79" s="24">
        <v>7.97</v>
      </c>
      <c r="AX79" s="25" t="s">
        <v>77</v>
      </c>
      <c r="AY79" s="26" t="str">
        <f t="shared" si="31"/>
        <v>PASS</v>
      </c>
      <c r="AZ79" s="26" t="str">
        <f t="shared" si="24"/>
        <v>PASS</v>
      </c>
      <c r="BA79" s="27" t="str">
        <f t="shared" si="32"/>
        <v>PASS</v>
      </c>
      <c r="BB79" s="27" t="str">
        <f t="shared" si="25"/>
        <v>PASS</v>
      </c>
      <c r="BC79" s="8" t="str">
        <f t="shared" si="33"/>
        <v>PASS</v>
      </c>
      <c r="BD79" s="8" t="str">
        <f t="shared" si="34"/>
        <v>PASS</v>
      </c>
      <c r="BE79" s="28" t="str">
        <f t="shared" si="35"/>
        <v>YES</v>
      </c>
      <c r="BF79" s="29" t="str">
        <f t="shared" si="36"/>
        <v>DIST</v>
      </c>
      <c r="BG79"/>
    </row>
    <row r="80" spans="1:59" s="38" customFormat="1">
      <c r="A80" s="37"/>
      <c r="B80" s="37"/>
      <c r="C80" s="37"/>
      <c r="E80" s="37"/>
      <c r="F80" s="37"/>
      <c r="G80" s="37"/>
      <c r="H80" s="37"/>
      <c r="I80" s="37"/>
      <c r="J80" s="37"/>
      <c r="K80" s="37"/>
      <c r="L80" s="8"/>
      <c r="M80" s="37"/>
      <c r="N80" s="37"/>
      <c r="O80" s="37"/>
      <c r="P80" s="37"/>
      <c r="Q80" s="37"/>
      <c r="R80" s="37"/>
      <c r="S80" s="37"/>
      <c r="T80" s="2"/>
      <c r="V80" s="37"/>
      <c r="W80" s="39"/>
      <c r="X80" s="37"/>
      <c r="Z80" s="37"/>
      <c r="AA80" s="37"/>
      <c r="AB80" s="37"/>
      <c r="AC80" s="37"/>
      <c r="AD80" s="37"/>
      <c r="AE80" s="8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</row>
    <row r="81" spans="4:59">
      <c r="D81" s="40" t="s">
        <v>636</v>
      </c>
      <c r="E81" s="41" t="s">
        <v>637</v>
      </c>
      <c r="L81" s="42"/>
      <c r="W81" s="40" t="s">
        <v>636</v>
      </c>
      <c r="X81" s="41" t="s">
        <v>637</v>
      </c>
      <c r="AE81" s="42"/>
      <c r="BC81" s="1" t="s">
        <v>638</v>
      </c>
      <c r="BD81" s="1" t="s">
        <v>639</v>
      </c>
      <c r="BE81" s="1" t="s">
        <v>43</v>
      </c>
    </row>
    <row r="82" spans="4:59">
      <c r="D82" s="40" t="s">
        <v>640</v>
      </c>
      <c r="E82" s="41" t="s">
        <v>641</v>
      </c>
      <c r="L82" s="42"/>
      <c r="Q82" s="43" t="s">
        <v>642</v>
      </c>
      <c r="R82" s="44">
        <f>AVERAGE(R4:R79)</f>
        <v>9.8834210526315829</v>
      </c>
      <c r="W82" s="40" t="s">
        <v>640</v>
      </c>
      <c r="X82" s="41" t="s">
        <v>641</v>
      </c>
      <c r="AE82" s="42"/>
      <c r="AO82" s="43" t="s">
        <v>642</v>
      </c>
      <c r="AP82" s="44">
        <f>AVERAGE(AP4:AP79)</f>
        <v>9.9088000000000047</v>
      </c>
      <c r="AV82" s="43" t="s">
        <v>642</v>
      </c>
      <c r="AW82" s="44">
        <f>AVERAGE(AW4:AW79)</f>
        <v>8.8260000000000005</v>
      </c>
      <c r="AY82" s="104" t="s">
        <v>643</v>
      </c>
      <c r="AZ82" s="104"/>
      <c r="BA82" s="104"/>
      <c r="BB82" s="104"/>
      <c r="BC82" s="45">
        <f>COUNTIF(BC4:BC79,"PASS")</f>
        <v>75</v>
      </c>
      <c r="BD82" s="45">
        <f>COUNTIF(BD4:BD79,"PASS")</f>
        <v>75</v>
      </c>
      <c r="BE82" s="45">
        <f>COUNTIF(BE4:BE79,"YES")</f>
        <v>75</v>
      </c>
      <c r="BF82"/>
      <c r="BG82"/>
    </row>
    <row r="83" spans="4:59">
      <c r="L83" s="42"/>
      <c r="AE83" s="42"/>
    </row>
    <row r="84" spans="4:59">
      <c r="L84" s="42"/>
      <c r="AE84" s="42"/>
    </row>
    <row r="85" spans="4:59">
      <c r="E85" s="46" t="s">
        <v>644</v>
      </c>
      <c r="F85" s="47"/>
      <c r="G85" s="7">
        <v>414453</v>
      </c>
      <c r="H85" s="7">
        <v>414454</v>
      </c>
      <c r="I85" s="7">
        <v>414455</v>
      </c>
      <c r="J85" s="7" t="s">
        <v>9</v>
      </c>
      <c r="K85" s="7" t="s">
        <v>10</v>
      </c>
      <c r="L85" s="8"/>
      <c r="M85" s="7" t="s">
        <v>11</v>
      </c>
      <c r="N85" s="7" t="s">
        <v>12</v>
      </c>
      <c r="O85" s="7" t="s">
        <v>13</v>
      </c>
      <c r="P85" s="7" t="s">
        <v>14</v>
      </c>
      <c r="Q85" s="7" t="s">
        <v>15</v>
      </c>
      <c r="S85" s="48"/>
      <c r="X85" s="46" t="s">
        <v>644</v>
      </c>
      <c r="Y85" s="47"/>
      <c r="Z85" s="7">
        <v>414462</v>
      </c>
      <c r="AA85" s="7">
        <v>414463</v>
      </c>
      <c r="AB85" s="7" t="s">
        <v>18</v>
      </c>
      <c r="AC85" s="7" t="s">
        <v>19</v>
      </c>
      <c r="AD85" s="7" t="s">
        <v>20</v>
      </c>
      <c r="AE85" s="8"/>
      <c r="AF85" s="7" t="s">
        <v>21</v>
      </c>
      <c r="AG85" s="7" t="s">
        <v>22</v>
      </c>
      <c r="AH85" s="7" t="s">
        <v>23</v>
      </c>
      <c r="AI85" s="7" t="s">
        <v>24</v>
      </c>
      <c r="AJ85" s="7" t="s">
        <v>25</v>
      </c>
      <c r="AK85" s="7" t="s">
        <v>26</v>
      </c>
      <c r="AL85" s="7" t="s">
        <v>27</v>
      </c>
      <c r="AM85" s="7" t="s">
        <v>28</v>
      </c>
      <c r="AN85" s="7" t="s">
        <v>29</v>
      </c>
      <c r="AO85" s="7" t="s">
        <v>30</v>
      </c>
      <c r="AQ85" s="48"/>
      <c r="AR85" s="48"/>
      <c r="AS85" s="48"/>
      <c r="AT85" s="48"/>
      <c r="AU85" s="48"/>
      <c r="AV85" s="48"/>
      <c r="AW85" s="48"/>
      <c r="AX85" s="49"/>
      <c r="AY85" s="50"/>
      <c r="AZ85" s="50"/>
      <c r="BA85" s="50"/>
      <c r="BB85" s="50"/>
      <c r="BF85" s="48"/>
    </row>
    <row r="86" spans="4:59" ht="16.8">
      <c r="E86" s="51"/>
      <c r="F86" s="47"/>
      <c r="G86" s="7" t="s">
        <v>45</v>
      </c>
      <c r="H86" s="7" t="s">
        <v>46</v>
      </c>
      <c r="I86" s="7" t="s">
        <v>47</v>
      </c>
      <c r="J86" s="7" t="s">
        <v>48</v>
      </c>
      <c r="K86" s="7" t="s">
        <v>49</v>
      </c>
      <c r="L86" s="8"/>
      <c r="M86" s="7" t="s">
        <v>50</v>
      </c>
      <c r="N86" s="7" t="s">
        <v>51</v>
      </c>
      <c r="O86" s="7" t="s">
        <v>52</v>
      </c>
      <c r="P86" s="7" t="s">
        <v>53</v>
      </c>
      <c r="Q86" s="7" t="s">
        <v>54</v>
      </c>
      <c r="S86" s="48"/>
      <c r="X86" s="51"/>
      <c r="Y86" s="47"/>
      <c r="Z86" s="7" t="s">
        <v>55</v>
      </c>
      <c r="AA86" s="7" t="s">
        <v>56</v>
      </c>
      <c r="AB86" s="7" t="s">
        <v>57</v>
      </c>
      <c r="AC86" s="7" t="s">
        <v>58</v>
      </c>
      <c r="AD86" s="7" t="s">
        <v>59</v>
      </c>
      <c r="AE86" s="8"/>
      <c r="AF86" s="7" t="s">
        <v>60</v>
      </c>
      <c r="AG86" s="7" t="s">
        <v>61</v>
      </c>
      <c r="AH86" s="7" t="s">
        <v>62</v>
      </c>
      <c r="AI86" s="7" t="s">
        <v>63</v>
      </c>
      <c r="AJ86" s="7" t="s">
        <v>64</v>
      </c>
      <c r="AK86" s="7" t="s">
        <v>65</v>
      </c>
      <c r="AL86" s="7" t="s">
        <v>66</v>
      </c>
      <c r="AM86" s="7" t="s">
        <v>67</v>
      </c>
      <c r="AN86" s="7" t="s">
        <v>68</v>
      </c>
      <c r="AO86" s="7" t="s">
        <v>69</v>
      </c>
      <c r="AQ86" s="48"/>
      <c r="AR86" s="48"/>
      <c r="AS86" s="48"/>
      <c r="AT86" s="48"/>
      <c r="AU86" s="48"/>
      <c r="AV86" s="48"/>
      <c r="AW86" s="48"/>
      <c r="AX86" s="49"/>
      <c r="AY86" s="52"/>
      <c r="AZ86" s="53" t="s">
        <v>645</v>
      </c>
      <c r="BA86" s="53" t="s">
        <v>646</v>
      </c>
      <c r="BB86" s="50"/>
      <c r="BC86" s="48"/>
      <c r="BE86"/>
      <c r="BF86"/>
      <c r="BG86"/>
    </row>
    <row r="87" spans="4:59" ht="16.8">
      <c r="E87" s="51" t="s">
        <v>647</v>
      </c>
      <c r="F87" s="54" t="s">
        <v>648</v>
      </c>
      <c r="G87" s="55">
        <f>COUNTIF(G4:G79,"&gt;90")</f>
        <v>52</v>
      </c>
      <c r="H87" s="55">
        <f>COUNTIF(H4:H79,"&gt;90")</f>
        <v>47</v>
      </c>
      <c r="I87" s="55">
        <f>COUNTIF(I4:I79,"&gt;90")</f>
        <v>27</v>
      </c>
      <c r="J87" s="55">
        <f>COUNTIF(J4:J79,"&gt;90")</f>
        <v>64</v>
      </c>
      <c r="K87" s="55">
        <f>COUNTIF(K4:K79,"&gt;90")</f>
        <v>67</v>
      </c>
      <c r="L87" s="56"/>
      <c r="M87" s="29"/>
      <c r="N87" s="29"/>
      <c r="O87" s="29"/>
      <c r="P87" s="29"/>
      <c r="Q87" s="29"/>
      <c r="S87" s="48"/>
      <c r="X87" s="51" t="s">
        <v>647</v>
      </c>
      <c r="Y87" s="54" t="s">
        <v>648</v>
      </c>
      <c r="Z87" s="55">
        <f>COUNTIF(Z4:Z79,"&gt;90")</f>
        <v>42</v>
      </c>
      <c r="AA87" s="55">
        <f>COUNTIF(AA4:AA79,"&gt;90")</f>
        <v>55</v>
      </c>
      <c r="AB87" s="55">
        <f>COUNTIF(AB4:AB79,"&gt;90")</f>
        <v>54</v>
      </c>
      <c r="AC87" s="55">
        <f>COUNTIF(AC4:AC79,"&gt;90")</f>
        <v>9</v>
      </c>
      <c r="AD87" s="55">
        <f>COUNTIF(AD4:AD79,"&gt;90")</f>
        <v>74</v>
      </c>
      <c r="AE87" s="56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Q87" s="48"/>
      <c r="AR87" s="48"/>
      <c r="AS87" s="48"/>
      <c r="AT87" s="48"/>
      <c r="AU87" s="48"/>
      <c r="AV87" s="48"/>
      <c r="AW87" s="48"/>
      <c r="AX87" s="49"/>
      <c r="AY87" s="53" t="s">
        <v>649</v>
      </c>
      <c r="AZ87" s="52">
        <f>BE82</f>
        <v>75</v>
      </c>
      <c r="BA87" s="57">
        <f t="shared" ref="BA87:BA93" si="37">(AZ87/$Z$95)*100</f>
        <v>100</v>
      </c>
      <c r="BB87" s="50"/>
      <c r="BC87" s="48"/>
      <c r="BD87"/>
      <c r="BE87"/>
      <c r="BF87"/>
      <c r="BG87"/>
    </row>
    <row r="88" spans="4:59" ht="16.8">
      <c r="E88" s="51" t="s">
        <v>650</v>
      </c>
      <c r="F88" s="54" t="s">
        <v>651</v>
      </c>
      <c r="G88" s="55">
        <f>COUNTIFS(G4:G79,"&gt;=80",G4:G79,"&lt;90")</f>
        <v>19</v>
      </c>
      <c r="H88" s="55">
        <f>COUNTIFS(H4:H79,"&gt;=80",H4:H79,"&lt;90")</f>
        <v>19</v>
      </c>
      <c r="I88" s="55">
        <f>COUNTIFS(I4:I79,"&gt;=80",I4:I79,"&lt;90")</f>
        <v>29</v>
      </c>
      <c r="J88" s="55">
        <f>COUNTIFS(J4:J79,"&gt;=80",J4:J79,"&lt;90")</f>
        <v>10</v>
      </c>
      <c r="K88" s="55">
        <f>COUNTIFS(K4:K79,"&gt;=80",K4:K79,"&lt;90")</f>
        <v>7</v>
      </c>
      <c r="L88" s="56"/>
      <c r="M88" s="29"/>
      <c r="N88" s="29"/>
      <c r="O88" s="29"/>
      <c r="P88" s="29"/>
      <c r="Q88" s="29"/>
      <c r="S88" s="48"/>
      <c r="X88" s="51" t="s">
        <v>650</v>
      </c>
      <c r="Y88" s="54" t="s">
        <v>651</v>
      </c>
      <c r="Z88" s="55">
        <f>COUNTIFS(Z4:Z79,"&gt;=80",Z4:Z79,"&lt;90")</f>
        <v>26</v>
      </c>
      <c r="AA88" s="55">
        <f>COUNTIFS(AA4:AA79,"&gt;=80",AA4:AA79,"&lt;90")</f>
        <v>14</v>
      </c>
      <c r="AB88" s="55">
        <f>COUNTIFS(AB4:AB79,"&gt;=80",AB4:AB79,"&lt;90")</f>
        <v>0</v>
      </c>
      <c r="AC88" s="55">
        <f>COUNTIFS(AC4:AC79,"&gt;=80",AC4:AC79,"&lt;90")</f>
        <v>6</v>
      </c>
      <c r="AD88" s="55">
        <f>COUNTIFS(AD4:AD79,"&gt;=80",AD4:AD79,"&lt;90")</f>
        <v>0</v>
      </c>
      <c r="AE88" s="56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Q88" s="48"/>
      <c r="AR88" s="48"/>
      <c r="AS88" s="48"/>
      <c r="AT88" s="48"/>
      <c r="AU88" s="48"/>
      <c r="AV88" s="48"/>
      <c r="AW88" s="48"/>
      <c r="AX88" s="49"/>
      <c r="AY88" s="53" t="s">
        <v>652</v>
      </c>
      <c r="AZ88" s="52">
        <f>COUNTIF(BF4:BF79,"DIST")</f>
        <v>68</v>
      </c>
      <c r="BA88" s="57">
        <f t="shared" si="37"/>
        <v>90.666666666666657</v>
      </c>
      <c r="BB88" s="50"/>
      <c r="BC88" s="48"/>
      <c r="BD88"/>
      <c r="BE88"/>
      <c r="BF88"/>
      <c r="BG88"/>
    </row>
    <row r="89" spans="4:59" ht="16.8">
      <c r="E89" s="51" t="s">
        <v>653</v>
      </c>
      <c r="F89" s="54" t="s">
        <v>654</v>
      </c>
      <c r="G89" s="55">
        <f>COUNTIFS(G4:G79,"&gt;=70",G4:G79,"&lt;80")</f>
        <v>2</v>
      </c>
      <c r="H89" s="55">
        <f>COUNTIFS(H4:H79,"&gt;=70",H4:H79,"&lt;80")</f>
        <v>8</v>
      </c>
      <c r="I89" s="55">
        <f>COUNTIFS(I4:I79,"&gt;=70",I4:I79,"&lt;80")</f>
        <v>18</v>
      </c>
      <c r="J89" s="55">
        <f>COUNTIFS(J4:J79,"&gt;=70",J4:J79,"&lt;80")</f>
        <v>0</v>
      </c>
      <c r="K89" s="55">
        <f>COUNTIFS(K4:K79,"&gt;=70",K4:K79,"&lt;80")</f>
        <v>0</v>
      </c>
      <c r="L89" s="56"/>
      <c r="M89" s="29"/>
      <c r="N89" s="29"/>
      <c r="O89" s="29"/>
      <c r="P89" s="29"/>
      <c r="Q89" s="29"/>
      <c r="S89" s="48"/>
      <c r="X89" s="51" t="s">
        <v>653</v>
      </c>
      <c r="Y89" s="54" t="s">
        <v>654</v>
      </c>
      <c r="Z89" s="55">
        <f>COUNTIFS(Z4:Z79,"&gt;=70",Z4:Z79,"&lt;80")</f>
        <v>3</v>
      </c>
      <c r="AA89" s="55">
        <f>COUNTIFS(AA4:AA79,"&gt;=70",AA4:AA79,"&lt;80")</f>
        <v>2</v>
      </c>
      <c r="AB89" s="55">
        <f>COUNTIFS(AB4:AB79,"&gt;=70",AB4:AB79,"&lt;80")</f>
        <v>0</v>
      </c>
      <c r="AC89" s="55">
        <f>COUNTIFS(AC4:AC79,"&gt;=70",AC4:AC79,"&lt;80")</f>
        <v>6</v>
      </c>
      <c r="AD89" s="55">
        <f>COUNTIFS(AD4:AD79,"&gt;=70",AD4:AD79,"&lt;80")</f>
        <v>0</v>
      </c>
      <c r="AE89" s="56"/>
      <c r="AF89" s="29"/>
      <c r="AG89" s="29"/>
      <c r="AH89" s="29"/>
      <c r="AI89" s="29"/>
      <c r="AJ89" s="29"/>
      <c r="AK89" s="29"/>
      <c r="AL89" s="29"/>
      <c r="AM89" s="29"/>
      <c r="AN89" s="29"/>
      <c r="AO89" s="29"/>
      <c r="AQ89" s="48"/>
      <c r="AR89" s="48"/>
      <c r="AS89" s="48"/>
      <c r="AT89" s="48"/>
      <c r="AU89" s="48"/>
      <c r="AV89" s="48"/>
      <c r="AW89" s="48"/>
      <c r="AX89" s="49"/>
      <c r="AY89" s="53" t="s">
        <v>655</v>
      </c>
      <c r="AZ89" s="52">
        <f>COUNTIF(BF4:BF79,"FIRST")</f>
        <v>7</v>
      </c>
      <c r="BA89" s="57">
        <f t="shared" si="37"/>
        <v>9.3333333333333339</v>
      </c>
      <c r="BB89" s="50"/>
      <c r="BC89" s="48"/>
      <c r="BD89"/>
      <c r="BE89"/>
      <c r="BF89"/>
      <c r="BG89"/>
    </row>
    <row r="90" spans="4:59" ht="33.6">
      <c r="E90" s="51" t="s">
        <v>656</v>
      </c>
      <c r="F90" s="54" t="s">
        <v>657</v>
      </c>
      <c r="G90" s="55">
        <f>COUNTIFS(G4:G79,"&gt;=60",G4:G79,"&lt;70")</f>
        <v>0</v>
      </c>
      <c r="H90" s="55">
        <f>COUNTIFS(H4:H79,"&gt;=60",H4:H79,"&lt;70")</f>
        <v>0</v>
      </c>
      <c r="I90" s="55">
        <f>COUNTIFS(I4:I79,"&gt;=60",I4:I79,"&lt;70")</f>
        <v>0</v>
      </c>
      <c r="J90" s="55">
        <f>COUNTIFS(J4:J79,"&gt;=60",J4:J79,"&lt;70")</f>
        <v>0</v>
      </c>
      <c r="K90" s="55">
        <f>COUNTIFS(K4:K79,"&gt;=60",K4:K79,"&lt;70")</f>
        <v>0</v>
      </c>
      <c r="L90" s="56"/>
      <c r="M90" s="29"/>
      <c r="N90" s="29"/>
      <c r="O90" s="29"/>
      <c r="P90" s="29"/>
      <c r="Q90" s="29"/>
      <c r="S90" s="48"/>
      <c r="X90" s="51" t="s">
        <v>656</v>
      </c>
      <c r="Y90" s="54" t="s">
        <v>657</v>
      </c>
      <c r="Z90" s="55">
        <f>COUNTIFS(Z4:Z79,"&gt;=60",Z4:Z79,"&lt;70")</f>
        <v>2</v>
      </c>
      <c r="AA90" s="55">
        <f>COUNTIFS(AA4:AA79,"&gt;=60",AA4:AA79,"&lt;70")</f>
        <v>1</v>
      </c>
      <c r="AB90" s="55">
        <f>COUNTIFS(AB4:AB79,"&gt;=60",AB4:AB79,"&lt;70")</f>
        <v>0</v>
      </c>
      <c r="AC90" s="55">
        <f>COUNTIFS(AC4:AC79,"&gt;=60",AC4:AC79,"&lt;70")</f>
        <v>0</v>
      </c>
      <c r="AD90" s="55">
        <f>COUNTIFS(AD4:AD79,"&gt;=60",AD4:AD79,"&lt;70")</f>
        <v>0</v>
      </c>
      <c r="AE90" s="56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Q90" s="48"/>
      <c r="AR90" s="48"/>
      <c r="AS90" s="48"/>
      <c r="AT90" s="48"/>
      <c r="AU90" s="48"/>
      <c r="AV90" s="48"/>
      <c r="AW90" s="48"/>
      <c r="AX90" s="49"/>
      <c r="AY90" s="58" t="s">
        <v>658</v>
      </c>
      <c r="AZ90" s="52">
        <f>COUNTIF(BF4:BF79,"HSC")</f>
        <v>0</v>
      </c>
      <c r="BA90" s="57">
        <f t="shared" si="37"/>
        <v>0</v>
      </c>
      <c r="BB90" s="50"/>
      <c r="BC90" s="48"/>
      <c r="BD90"/>
      <c r="BE90"/>
      <c r="BF90"/>
      <c r="BG90"/>
    </row>
    <row r="91" spans="4:59" ht="16.8">
      <c r="E91" s="51" t="s">
        <v>659</v>
      </c>
      <c r="F91" s="54" t="s">
        <v>660</v>
      </c>
      <c r="G91" s="55">
        <f>COUNTIFS(G4:G79,"&gt;=50",G4:G79,"&lt;60")</f>
        <v>0</v>
      </c>
      <c r="H91" s="55">
        <f>COUNTIFS(H4:H79,"&gt;=50",H4:H79,"&lt;60")</f>
        <v>0</v>
      </c>
      <c r="I91" s="55">
        <f>COUNTIFS(I4:I79,"&gt;=50",I4:I79,"&lt;60")</f>
        <v>0</v>
      </c>
      <c r="J91" s="55">
        <f>COUNTIFS(J4:J79,"&gt;=50",J4:J79,"&lt;60")</f>
        <v>0</v>
      </c>
      <c r="K91" s="55">
        <f>COUNTIFS(K4:K79,"&gt;=50",K4:K79,"&lt;60")</f>
        <v>0</v>
      </c>
      <c r="L91" s="56"/>
      <c r="M91" s="29"/>
      <c r="N91" s="29"/>
      <c r="O91" s="29"/>
      <c r="P91" s="29"/>
      <c r="Q91" s="29"/>
      <c r="S91" s="48"/>
      <c r="X91" s="51" t="s">
        <v>659</v>
      </c>
      <c r="Y91" s="54" t="s">
        <v>660</v>
      </c>
      <c r="Z91" s="55">
        <f>COUNTIFS(Z4:Z79,"&gt;=50",Z4:Z79,"&lt;60")</f>
        <v>0</v>
      </c>
      <c r="AA91" s="55">
        <f>COUNTIFS(AA4:AA79,"&gt;=50",AA4:AA79,"&lt;60")</f>
        <v>0</v>
      </c>
      <c r="AB91" s="55">
        <f>COUNTIFS(AB4:AB79,"&gt;=50",AB4:AB79,"&lt;60")</f>
        <v>0</v>
      </c>
      <c r="AC91" s="55">
        <f>COUNTIFS(AC4:AC79,"&gt;=50",AC4:AC79,"&lt;60")</f>
        <v>0</v>
      </c>
      <c r="AD91" s="55">
        <f>COUNTIFS(AD4:AD79,"&gt;=50",AD4:AD79,"&lt;60")</f>
        <v>0</v>
      </c>
      <c r="AE91" s="56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Q91" s="48"/>
      <c r="AR91" s="48"/>
      <c r="AS91" s="48"/>
      <c r="AT91" s="48"/>
      <c r="AU91" s="48"/>
      <c r="AV91" s="48"/>
      <c r="AW91" s="48"/>
      <c r="AX91" s="49"/>
      <c r="AY91" s="53" t="s">
        <v>661</v>
      </c>
      <c r="AZ91" s="52">
        <f>COUNTIF(BF4:BF79,"SC")</f>
        <v>0</v>
      </c>
      <c r="BA91" s="57">
        <f t="shared" si="37"/>
        <v>0</v>
      </c>
      <c r="BB91" s="50"/>
      <c r="BC91" s="48"/>
      <c r="BE91"/>
      <c r="BF91"/>
      <c r="BG91"/>
    </row>
    <row r="92" spans="4:59" ht="16.8">
      <c r="E92" s="51" t="s">
        <v>662</v>
      </c>
      <c r="F92" s="54" t="s">
        <v>663</v>
      </c>
      <c r="G92" s="55">
        <f>COUNTIFS(G4:G79,"&gt;=40",G4:G79,"&lt;50")</f>
        <v>0</v>
      </c>
      <c r="H92" s="55">
        <f>COUNTIFS(H4:H79,"&gt;=40",H4:H79,"&lt;50")</f>
        <v>0</v>
      </c>
      <c r="I92" s="55">
        <f>COUNTIFS(I4:I79,"&gt;=40",I4:I79,"&lt;50")</f>
        <v>0</v>
      </c>
      <c r="J92" s="55">
        <f>COUNTIFS(J4:J79,"&gt;=40",J4:J79,"&lt;50")</f>
        <v>0</v>
      </c>
      <c r="K92" s="55">
        <f>COUNTIFS(K4:K79,"&gt;=40",K4:K79,"&lt;50")</f>
        <v>0</v>
      </c>
      <c r="L92" s="56"/>
      <c r="M92" s="29"/>
      <c r="N92" s="29"/>
      <c r="O92" s="29"/>
      <c r="P92" s="29"/>
      <c r="Q92" s="29"/>
      <c r="S92" s="48"/>
      <c r="X92" s="51" t="s">
        <v>662</v>
      </c>
      <c r="Y92" s="54" t="s">
        <v>663</v>
      </c>
      <c r="Z92" s="55">
        <f>COUNTIFS(Z4:Z79,"&gt;=40",Z4:Z79,"&lt;50")</f>
        <v>0</v>
      </c>
      <c r="AA92" s="55">
        <f>COUNTIFS(AA4:AA79,"&gt;=40",AA4:AA79,"&lt;50")</f>
        <v>0</v>
      </c>
      <c r="AB92" s="55">
        <f>COUNTIFS(AB4:AB79,"&gt;=40",AB4:AB79,"&lt;50")</f>
        <v>0</v>
      </c>
      <c r="AC92" s="55">
        <f>COUNTIFS(AC4:AC79,"&gt;=40",AC4:AC79,"&lt;50")</f>
        <v>0</v>
      </c>
      <c r="AD92" s="55">
        <f>COUNTIFS(AD4:AD79,"&gt;=40",AD4:AD79,"&lt;50")</f>
        <v>0</v>
      </c>
      <c r="AE92" s="56"/>
      <c r="AF92" s="29"/>
      <c r="AG92" s="29"/>
      <c r="AH92" s="29"/>
      <c r="AI92" s="29"/>
      <c r="AJ92" s="29"/>
      <c r="AK92" s="29"/>
      <c r="AL92" s="29"/>
      <c r="AM92" s="29"/>
      <c r="AN92" s="29"/>
      <c r="AO92" s="29"/>
      <c r="AQ92" s="48"/>
      <c r="AR92" s="48"/>
      <c r="AS92" s="48"/>
      <c r="AT92" s="48"/>
      <c r="AU92" s="48"/>
      <c r="AV92" s="48"/>
      <c r="AW92" s="48"/>
      <c r="AX92" s="49"/>
      <c r="AY92" s="53" t="s">
        <v>664</v>
      </c>
      <c r="AZ92" s="52">
        <f>COUNTIF(BF4:BF79,"ATKT")</f>
        <v>0</v>
      </c>
      <c r="BA92" s="57">
        <f t="shared" si="37"/>
        <v>0</v>
      </c>
      <c r="BB92" s="50"/>
      <c r="BC92" s="48"/>
      <c r="BE92"/>
      <c r="BF92"/>
      <c r="BG92"/>
    </row>
    <row r="93" spans="4:59" ht="16.8">
      <c r="E93" s="51" t="s">
        <v>665</v>
      </c>
      <c r="F93" s="54" t="s">
        <v>666</v>
      </c>
      <c r="G93" s="55">
        <f>COUNTIF(G4:G79,"FF")</f>
        <v>0</v>
      </c>
      <c r="H93" s="55">
        <f>COUNTIF(H4:H79,"FF")</f>
        <v>0</v>
      </c>
      <c r="I93" s="55">
        <f>COUNTIF(I4:I79,"FF")</f>
        <v>0</v>
      </c>
      <c r="J93" s="55">
        <f>COUNTIF(J4:J79,"FF")</f>
        <v>0</v>
      </c>
      <c r="K93" s="55">
        <f>COUNTIF(K4:K79,"FF")</f>
        <v>0</v>
      </c>
      <c r="L93" s="56"/>
      <c r="M93" s="55">
        <f>COUNTIF(M4:M79,"FF")</f>
        <v>0</v>
      </c>
      <c r="N93" s="55">
        <f>COUNTIF(N4:N79,"FF")</f>
        <v>0</v>
      </c>
      <c r="O93" s="55">
        <f>COUNTIF(O4:O79,"FF")</f>
        <v>0</v>
      </c>
      <c r="P93" s="55">
        <f>COUNTIF(P4:P79,"FF")</f>
        <v>0</v>
      </c>
      <c r="Q93" s="55">
        <f>COUNTIF(Q4:Q79,"FF")</f>
        <v>0</v>
      </c>
      <c r="S93" s="48"/>
      <c r="X93" s="51" t="s">
        <v>665</v>
      </c>
      <c r="Y93" s="54" t="s">
        <v>666</v>
      </c>
      <c r="Z93" s="55">
        <f>COUNTIF(Z4:Z79,"FF")</f>
        <v>0</v>
      </c>
      <c r="AA93" s="55">
        <f>COUNTIF(AA4:AA79,"FF")</f>
        <v>0</v>
      </c>
      <c r="AB93" s="55">
        <f>COUNTIF(AB4:AB79,"FF")</f>
        <v>0</v>
      </c>
      <c r="AC93" s="55">
        <f>COUNTIF(AC4:AC79,"FF")</f>
        <v>0</v>
      </c>
      <c r="AD93" s="55">
        <f>COUNTIF(AD4:AD79,"FF")</f>
        <v>0</v>
      </c>
      <c r="AE93" s="56"/>
      <c r="AF93" s="55">
        <f t="shared" ref="AF93:AO93" si="38">COUNTIF(AF4:AF79,"FF")</f>
        <v>0</v>
      </c>
      <c r="AG93" s="55">
        <f t="shared" si="38"/>
        <v>0</v>
      </c>
      <c r="AH93" s="55">
        <f t="shared" si="38"/>
        <v>0</v>
      </c>
      <c r="AI93" s="55">
        <f t="shared" si="38"/>
        <v>0</v>
      </c>
      <c r="AJ93" s="55">
        <f t="shared" si="38"/>
        <v>0</v>
      </c>
      <c r="AK93" s="55">
        <f t="shared" si="38"/>
        <v>0</v>
      </c>
      <c r="AL93" s="55">
        <f t="shared" si="38"/>
        <v>0</v>
      </c>
      <c r="AM93" s="55">
        <f t="shared" si="38"/>
        <v>0</v>
      </c>
      <c r="AN93" s="55">
        <f t="shared" si="38"/>
        <v>0</v>
      </c>
      <c r="AO93" s="55">
        <f t="shared" si="38"/>
        <v>0</v>
      </c>
      <c r="AQ93" s="48"/>
      <c r="AR93" s="48"/>
      <c r="AS93" s="48"/>
      <c r="AT93" s="48"/>
      <c r="AU93" s="48"/>
      <c r="AV93" s="48"/>
      <c r="AW93" s="48"/>
      <c r="AX93" s="49"/>
      <c r="AY93" s="53" t="s">
        <v>667</v>
      </c>
      <c r="AZ93" s="52">
        <f>COUNTIF(BF4:BF79,"FAIL")</f>
        <v>1</v>
      </c>
      <c r="BA93" s="57">
        <f t="shared" si="37"/>
        <v>1.3333333333333335</v>
      </c>
      <c r="BB93" s="50"/>
      <c r="BC93" s="48"/>
      <c r="BE93"/>
      <c r="BF93"/>
      <c r="BG93"/>
    </row>
    <row r="94" spans="4:59" ht="16.8">
      <c r="E94" s="46"/>
      <c r="F94" s="59" t="s">
        <v>668</v>
      </c>
      <c r="G94" s="60">
        <f>COUNTIF(G4:G79,"AB")</f>
        <v>0</v>
      </c>
      <c r="H94" s="60">
        <f>COUNTIF(H4:H79,"AB")</f>
        <v>0</v>
      </c>
      <c r="I94" s="60">
        <f>COUNTIF(I4:I79,"AB")</f>
        <v>0</v>
      </c>
      <c r="J94" s="60">
        <f>COUNTIF(J4:J79,"AB")</f>
        <v>0</v>
      </c>
      <c r="K94" s="60">
        <f>COUNTIF(K4:K79,"AB")</f>
        <v>0</v>
      </c>
      <c r="L94" s="56"/>
      <c r="M94" s="60">
        <f>COUNTIF(M4:M79,"AB")</f>
        <v>0</v>
      </c>
      <c r="N94" s="60">
        <f>COUNTIF(N4:N79,"AB")</f>
        <v>0</v>
      </c>
      <c r="O94" s="60">
        <f>COUNTIF(O4:O79,"AB")</f>
        <v>0</v>
      </c>
      <c r="P94" s="60">
        <f>COUNTIF(P4:P79,"AB")</f>
        <v>0</v>
      </c>
      <c r="Q94" s="60">
        <f>COUNTIF(Q4:Q79,"AB")</f>
        <v>0</v>
      </c>
      <c r="S94" s="48"/>
      <c r="X94" s="46"/>
      <c r="Y94" s="59" t="s">
        <v>668</v>
      </c>
      <c r="Z94" s="60">
        <f>COUNTIF(Z4:Z79,"AB")</f>
        <v>0</v>
      </c>
      <c r="AA94" s="60">
        <f>COUNTIF(AA4:AA79,"AB")</f>
        <v>0</v>
      </c>
      <c r="AB94" s="60">
        <f>COUNTIF(AB4:AB79,"AB")</f>
        <v>0</v>
      </c>
      <c r="AC94" s="60">
        <f>COUNTIF(AC4:AC79,"AB")</f>
        <v>0</v>
      </c>
      <c r="AD94" s="60">
        <f>COUNTIF(AD4:AD79,"AB")</f>
        <v>0</v>
      </c>
      <c r="AE94" s="56"/>
      <c r="AF94" s="60">
        <f t="shared" ref="AF94:AO94" si="39">COUNTIF(AF4:AF79,"AB")</f>
        <v>0</v>
      </c>
      <c r="AG94" s="60">
        <f t="shared" si="39"/>
        <v>0</v>
      </c>
      <c r="AH94" s="60">
        <f t="shared" si="39"/>
        <v>0</v>
      </c>
      <c r="AI94" s="60">
        <f t="shared" si="39"/>
        <v>0</v>
      </c>
      <c r="AJ94" s="60">
        <f t="shared" si="39"/>
        <v>0</v>
      </c>
      <c r="AK94" s="60">
        <f t="shared" si="39"/>
        <v>0</v>
      </c>
      <c r="AL94" s="60">
        <f t="shared" si="39"/>
        <v>0</v>
      </c>
      <c r="AM94" s="60">
        <f t="shared" si="39"/>
        <v>0</v>
      </c>
      <c r="AN94" s="60">
        <f t="shared" si="39"/>
        <v>0</v>
      </c>
      <c r="AO94" s="60">
        <f t="shared" si="39"/>
        <v>0</v>
      </c>
      <c r="AQ94" s="48"/>
      <c r="AR94" s="48"/>
      <c r="AS94" s="48"/>
      <c r="AT94" s="48"/>
      <c r="AU94" s="48"/>
      <c r="AV94" s="48"/>
      <c r="AW94" s="48"/>
      <c r="AX94" s="49"/>
      <c r="AY94" s="53" t="s">
        <v>669</v>
      </c>
      <c r="AZ94" s="53">
        <f>Z95</f>
        <v>75</v>
      </c>
      <c r="BA94" s="53"/>
      <c r="BB94" s="49"/>
      <c r="BD94"/>
      <c r="BE94"/>
      <c r="BF94"/>
      <c r="BG94"/>
    </row>
    <row r="95" spans="4:59">
      <c r="E95" s="46"/>
      <c r="F95" s="61" t="s">
        <v>669</v>
      </c>
      <c r="G95" s="62">
        <f>COUNTA(G4:G79)</f>
        <v>76</v>
      </c>
      <c r="H95" s="62">
        <f>COUNTA(H4:H79)</f>
        <v>76</v>
      </c>
      <c r="I95" s="62">
        <f>COUNTA(I4:I79)</f>
        <v>76</v>
      </c>
      <c r="J95" s="62">
        <f>COUNTA(J4:J79)</f>
        <v>76</v>
      </c>
      <c r="K95" s="62">
        <f>COUNTA(K4:K79)</f>
        <v>76</v>
      </c>
      <c r="L95" s="56"/>
      <c r="M95" s="62">
        <f>COUNTA(M4:M79)</f>
        <v>76</v>
      </c>
      <c r="N95" s="62">
        <f>COUNTA(N4:N79)</f>
        <v>76</v>
      </c>
      <c r="O95" s="62">
        <f>COUNTA(O4:O79)</f>
        <v>76</v>
      </c>
      <c r="P95" s="62">
        <f>COUNTA(P4:P79)</f>
        <v>76</v>
      </c>
      <c r="Q95" s="62">
        <f>COUNTA(Q4:Q79)</f>
        <v>76</v>
      </c>
      <c r="S95" s="37"/>
      <c r="X95" s="46"/>
      <c r="Y95" s="61" t="s">
        <v>669</v>
      </c>
      <c r="Z95" s="62">
        <f>COUNTA(Z4:Z79)</f>
        <v>75</v>
      </c>
      <c r="AA95" s="62">
        <f>COUNTA(AA4:AA79)</f>
        <v>75</v>
      </c>
      <c r="AB95" s="62">
        <f>COUNTA(AB4:AB79)</f>
        <v>54</v>
      </c>
      <c r="AC95" s="62">
        <f>COUNTA(AC4:AC79)</f>
        <v>21</v>
      </c>
      <c r="AD95" s="62">
        <f>COUNTA(AD4:AD79)</f>
        <v>75</v>
      </c>
      <c r="AE95" s="56"/>
      <c r="AF95" s="62">
        <f t="shared" ref="AF95:AO95" si="40">COUNTA(AF4:AF79)</f>
        <v>54</v>
      </c>
      <c r="AG95" s="62">
        <f t="shared" si="40"/>
        <v>54</v>
      </c>
      <c r="AH95" s="62">
        <f t="shared" si="40"/>
        <v>21</v>
      </c>
      <c r="AI95" s="62">
        <f t="shared" si="40"/>
        <v>21</v>
      </c>
      <c r="AJ95" s="62">
        <f t="shared" si="40"/>
        <v>75</v>
      </c>
      <c r="AK95" s="62">
        <f t="shared" si="40"/>
        <v>75</v>
      </c>
      <c r="AL95" s="62">
        <f t="shared" si="40"/>
        <v>75</v>
      </c>
      <c r="AM95" s="62">
        <f t="shared" si="40"/>
        <v>75</v>
      </c>
      <c r="AN95" s="62">
        <f t="shared" si="40"/>
        <v>75</v>
      </c>
      <c r="AO95" s="62">
        <f t="shared" si="40"/>
        <v>75</v>
      </c>
      <c r="AQ95" s="37"/>
      <c r="AR95" s="37"/>
      <c r="AS95" s="37"/>
      <c r="AT95" s="37"/>
      <c r="AU95" s="37"/>
      <c r="AV95" s="37"/>
      <c r="AW95" s="37"/>
      <c r="AX95" s="50"/>
      <c r="AY95" s="50"/>
      <c r="AZ95" s="50"/>
      <c r="BA95" s="50"/>
      <c r="BB95" s="50"/>
    </row>
    <row r="96" spans="4:59">
      <c r="E96" s="46"/>
      <c r="F96" s="54" t="s">
        <v>670</v>
      </c>
      <c r="G96" s="55">
        <f>G95-G94</f>
        <v>76</v>
      </c>
      <c r="H96" s="55">
        <f>H95-H94</f>
        <v>76</v>
      </c>
      <c r="I96" s="55">
        <f>I95-I94</f>
        <v>76</v>
      </c>
      <c r="J96" s="55">
        <f>J95-J94</f>
        <v>76</v>
      </c>
      <c r="K96" s="55">
        <f>K95-K94</f>
        <v>76</v>
      </c>
      <c r="L96" s="56"/>
      <c r="M96" s="55">
        <f>M95-M94</f>
        <v>76</v>
      </c>
      <c r="N96" s="55">
        <f>N95-N94</f>
        <v>76</v>
      </c>
      <c r="O96" s="55">
        <f>O95-O94</f>
        <v>76</v>
      </c>
      <c r="P96" s="55">
        <f>P95-P94</f>
        <v>76</v>
      </c>
      <c r="Q96" s="55">
        <f>Q95-Q94</f>
        <v>76</v>
      </c>
      <c r="S96" s="37"/>
      <c r="X96" s="46"/>
      <c r="Y96" s="54" t="s">
        <v>670</v>
      </c>
      <c r="Z96" s="55">
        <f>Z95-Z94</f>
        <v>75</v>
      </c>
      <c r="AA96" s="55">
        <f>AA95-AA94</f>
        <v>75</v>
      </c>
      <c r="AB96" s="55">
        <f>AB95-AB94</f>
        <v>54</v>
      </c>
      <c r="AC96" s="55">
        <f>AC95-AC94</f>
        <v>21</v>
      </c>
      <c r="AD96" s="55">
        <f>AD95-AD94</f>
        <v>75</v>
      </c>
      <c r="AE96" s="56"/>
      <c r="AF96" s="55">
        <f t="shared" ref="AF96:AO96" si="41">AF95-AF94</f>
        <v>54</v>
      </c>
      <c r="AG96" s="55">
        <f t="shared" si="41"/>
        <v>54</v>
      </c>
      <c r="AH96" s="55">
        <f t="shared" si="41"/>
        <v>21</v>
      </c>
      <c r="AI96" s="55">
        <f t="shared" si="41"/>
        <v>21</v>
      </c>
      <c r="AJ96" s="55">
        <f t="shared" si="41"/>
        <v>75</v>
      </c>
      <c r="AK96" s="55">
        <f t="shared" si="41"/>
        <v>75</v>
      </c>
      <c r="AL96" s="55">
        <f t="shared" si="41"/>
        <v>75</v>
      </c>
      <c r="AM96" s="55">
        <f t="shared" si="41"/>
        <v>75</v>
      </c>
      <c r="AN96" s="55">
        <f t="shared" si="41"/>
        <v>75</v>
      </c>
      <c r="AO96" s="55">
        <f t="shared" si="41"/>
        <v>75</v>
      </c>
      <c r="AQ96" s="37"/>
      <c r="AR96" s="37"/>
      <c r="AS96" s="37"/>
      <c r="AT96" s="37"/>
      <c r="AU96" s="37"/>
      <c r="AV96" s="37"/>
      <c r="AW96" s="37"/>
    </row>
    <row r="97" spans="3:53" ht="15" thickBot="1">
      <c r="E97" s="63"/>
      <c r="F97" s="47" t="s">
        <v>671</v>
      </c>
      <c r="G97" s="7">
        <f>G96-G93</f>
        <v>76</v>
      </c>
      <c r="H97" s="7">
        <f>H96-H93</f>
        <v>76</v>
      </c>
      <c r="I97" s="7">
        <f>I96-I93</f>
        <v>76</v>
      </c>
      <c r="J97" s="7">
        <f>J96-J93</f>
        <v>76</v>
      </c>
      <c r="K97" s="7">
        <f>K96-K93</f>
        <v>76</v>
      </c>
      <c r="L97" s="56"/>
      <c r="M97" s="7">
        <f>M96-M93</f>
        <v>76</v>
      </c>
      <c r="N97" s="7">
        <f>N96-N93</f>
        <v>76</v>
      </c>
      <c r="O97" s="7">
        <f>O96-O93</f>
        <v>76</v>
      </c>
      <c r="P97" s="7">
        <f>P96-P93</f>
        <v>76</v>
      </c>
      <c r="Q97" s="7">
        <f>Q96-Q93</f>
        <v>76</v>
      </c>
      <c r="S97" s="37"/>
      <c r="X97" s="63"/>
      <c r="Y97" s="47" t="s">
        <v>671</v>
      </c>
      <c r="Z97" s="7">
        <f>Z96-Z93</f>
        <v>75</v>
      </c>
      <c r="AA97" s="7">
        <f>AA96-AA93</f>
        <v>75</v>
      </c>
      <c r="AB97" s="7">
        <f>AB96-AB93</f>
        <v>54</v>
      </c>
      <c r="AC97" s="7">
        <f>AC96-AC93</f>
        <v>21</v>
      </c>
      <c r="AD97" s="7">
        <f>AD96-AD93</f>
        <v>75</v>
      </c>
      <c r="AE97" s="56"/>
      <c r="AF97" s="7">
        <f t="shared" ref="AF97:AO97" si="42">AF96-AF93</f>
        <v>54</v>
      </c>
      <c r="AG97" s="7">
        <f t="shared" si="42"/>
        <v>54</v>
      </c>
      <c r="AH97" s="7">
        <f t="shared" si="42"/>
        <v>21</v>
      </c>
      <c r="AI97" s="7">
        <f t="shared" si="42"/>
        <v>21</v>
      </c>
      <c r="AJ97" s="7">
        <f t="shared" si="42"/>
        <v>75</v>
      </c>
      <c r="AK97" s="7">
        <f t="shared" si="42"/>
        <v>75</v>
      </c>
      <c r="AL97" s="7">
        <f t="shared" si="42"/>
        <v>75</v>
      </c>
      <c r="AM97" s="7">
        <f t="shared" si="42"/>
        <v>75</v>
      </c>
      <c r="AN97" s="7">
        <f t="shared" si="42"/>
        <v>75</v>
      </c>
      <c r="AO97" s="7">
        <f t="shared" si="42"/>
        <v>75</v>
      </c>
      <c r="AQ97" s="37"/>
      <c r="AR97" s="37"/>
      <c r="AS97" s="37"/>
      <c r="AT97" s="37"/>
      <c r="AU97" s="37"/>
      <c r="AV97" s="37"/>
      <c r="AW97" s="37"/>
    </row>
    <row r="98" spans="3:53" ht="15" thickBot="1">
      <c r="E98" s="48"/>
      <c r="F98" s="64" t="s">
        <v>672</v>
      </c>
      <c r="G98" s="65">
        <f>(G97/G96)*100</f>
        <v>100</v>
      </c>
      <c r="H98" s="65">
        <f>(H97/H96)*100</f>
        <v>100</v>
      </c>
      <c r="I98" s="65">
        <f>(I97/I96)*100</f>
        <v>100</v>
      </c>
      <c r="J98" s="65">
        <f>(J97/J96)*100</f>
        <v>100</v>
      </c>
      <c r="K98" s="65">
        <f>(K97/K96)*100</f>
        <v>100</v>
      </c>
      <c r="L98" s="66"/>
      <c r="M98" s="65">
        <f>(M97/M96)*100</f>
        <v>100</v>
      </c>
      <c r="N98" s="65">
        <f>(N97/N96)*100</f>
        <v>100</v>
      </c>
      <c r="O98" s="65">
        <f>(O97/O96)*100</f>
        <v>100</v>
      </c>
      <c r="P98" s="65">
        <f>(P97/P96)*100</f>
        <v>100</v>
      </c>
      <c r="Q98" s="65">
        <f>(Q97/Q96)*100</f>
        <v>100</v>
      </c>
      <c r="S98" s="37"/>
      <c r="X98" s="48"/>
      <c r="Y98" s="64" t="s">
        <v>672</v>
      </c>
      <c r="Z98" s="65">
        <f>(Z97/Z96)*100</f>
        <v>100</v>
      </c>
      <c r="AA98" s="65">
        <f>(AA97/AA96)*100</f>
        <v>100</v>
      </c>
      <c r="AB98" s="65">
        <f>(AB97/AB96)*100</f>
        <v>100</v>
      </c>
      <c r="AC98" s="65">
        <f>(AC97/AC96)*100</f>
        <v>100</v>
      </c>
      <c r="AD98" s="65">
        <f>(AD97/AD96)*100</f>
        <v>100</v>
      </c>
      <c r="AE98" s="66"/>
      <c r="AF98" s="65">
        <f t="shared" ref="AF98:AO98" si="43">(AF97/AF96)*100</f>
        <v>100</v>
      </c>
      <c r="AG98" s="65">
        <f t="shared" si="43"/>
        <v>100</v>
      </c>
      <c r="AH98" s="65">
        <f t="shared" si="43"/>
        <v>100</v>
      </c>
      <c r="AI98" s="65">
        <f t="shared" si="43"/>
        <v>100</v>
      </c>
      <c r="AJ98" s="65">
        <f t="shared" si="43"/>
        <v>100</v>
      </c>
      <c r="AK98" s="65">
        <f t="shared" si="43"/>
        <v>100</v>
      </c>
      <c r="AL98" s="65">
        <f t="shared" si="43"/>
        <v>100</v>
      </c>
      <c r="AM98" s="65">
        <f t="shared" si="43"/>
        <v>100</v>
      </c>
      <c r="AN98" s="65">
        <f t="shared" si="43"/>
        <v>100</v>
      </c>
      <c r="AO98" s="65">
        <f t="shared" si="43"/>
        <v>100</v>
      </c>
      <c r="AQ98" s="37"/>
      <c r="AR98" s="37"/>
      <c r="AS98" s="37"/>
      <c r="AT98" s="37"/>
      <c r="AU98" s="37"/>
      <c r="AV98" s="37"/>
      <c r="AW98" s="37"/>
    </row>
    <row r="99" spans="3:53">
      <c r="L99" s="42"/>
      <c r="S99" s="37"/>
      <c r="AE99" s="42"/>
      <c r="AQ99" s="37"/>
      <c r="AR99" s="37"/>
      <c r="AS99" s="37"/>
      <c r="AT99" s="37"/>
      <c r="AU99" s="37"/>
      <c r="AV99" s="37"/>
      <c r="AW99" s="37"/>
    </row>
    <row r="100" spans="3:53" ht="15" thickBot="1">
      <c r="L100" s="42"/>
      <c r="S100" s="37"/>
      <c r="AE100" s="42"/>
      <c r="AQ100" s="37"/>
      <c r="AR100" s="37"/>
      <c r="AS100" s="37"/>
      <c r="AT100" s="37"/>
      <c r="AU100" s="37"/>
      <c r="AV100" s="37"/>
      <c r="AW100" s="37"/>
      <c r="AX100" s="42"/>
      <c r="AY100" s="42"/>
      <c r="AZ100" s="42"/>
      <c r="BA100" s="42"/>
    </row>
    <row r="101" spans="3:53" ht="16.2">
      <c r="S101" s="37"/>
      <c r="AE101" s="42"/>
      <c r="AQ101" s="37"/>
      <c r="AR101" s="37"/>
      <c r="AS101" s="37"/>
      <c r="AT101" s="37"/>
      <c r="AU101" s="37"/>
      <c r="AV101" s="37"/>
      <c r="AW101" s="37"/>
      <c r="AX101" s="42"/>
      <c r="AY101" s="67"/>
      <c r="AZ101" s="68" t="s">
        <v>673</v>
      </c>
      <c r="BA101" s="42"/>
    </row>
    <row r="102" spans="3:53" ht="16.2">
      <c r="C102" s="106" t="s">
        <v>674</v>
      </c>
      <c r="D102" s="106"/>
      <c r="E102" s="106"/>
      <c r="F102" s="106"/>
      <c r="S102" s="37"/>
      <c r="AQ102" s="37"/>
      <c r="AR102" s="37"/>
      <c r="AS102" s="37"/>
      <c r="AT102" s="37"/>
      <c r="AU102" s="37"/>
      <c r="AV102" s="37"/>
      <c r="AW102" s="37"/>
      <c r="AX102" s="42"/>
      <c r="AY102" s="70" t="s">
        <v>649</v>
      </c>
      <c r="AZ102" s="71">
        <f>((BE82)/AZ94)*100</f>
        <v>100</v>
      </c>
      <c r="BA102" s="42"/>
    </row>
    <row r="103" spans="3:53" ht="16.2">
      <c r="C103" s="106" t="s">
        <v>675</v>
      </c>
      <c r="D103" s="106"/>
      <c r="E103" s="106"/>
      <c r="F103" s="106"/>
      <c r="S103" s="37"/>
      <c r="AQ103" s="37"/>
      <c r="AR103" s="37"/>
      <c r="AS103" s="37"/>
      <c r="AT103" s="37"/>
      <c r="AU103" s="37"/>
      <c r="AV103" s="37"/>
      <c r="AW103" s="37"/>
      <c r="AX103" s="42"/>
      <c r="AY103" s="70" t="s">
        <v>676</v>
      </c>
      <c r="AZ103" s="71">
        <f>((BC82)/AZ94)*100</f>
        <v>100</v>
      </c>
      <c r="BA103" s="42"/>
    </row>
    <row r="104" spans="3:53" ht="16.2">
      <c r="C104" s="72"/>
      <c r="D104" s="69" t="s">
        <v>677</v>
      </c>
      <c r="E104" s="73" t="s">
        <v>678</v>
      </c>
      <c r="F104" s="69" t="s">
        <v>679</v>
      </c>
      <c r="S104" s="37"/>
      <c r="AQ104" s="37"/>
      <c r="AR104" s="37"/>
      <c r="AS104" s="37"/>
      <c r="AT104" s="37"/>
      <c r="AU104" s="37"/>
      <c r="AV104" s="37"/>
      <c r="AW104" s="37"/>
      <c r="AX104" s="42"/>
      <c r="AY104" s="74" t="s">
        <v>680</v>
      </c>
      <c r="AZ104" s="75">
        <f>((BD82)/AZ94)*100</f>
        <v>100</v>
      </c>
      <c r="BA104" s="42"/>
    </row>
    <row r="105" spans="3:53" ht="16.2">
      <c r="C105" s="69" t="s">
        <v>681</v>
      </c>
      <c r="D105" s="69" t="s">
        <v>682</v>
      </c>
      <c r="E105" s="73" t="s">
        <v>683</v>
      </c>
      <c r="F105" s="69" t="s">
        <v>684</v>
      </c>
      <c r="S105" s="37"/>
      <c r="AQ105" s="37"/>
      <c r="AR105" s="37"/>
      <c r="AS105" s="37"/>
      <c r="AT105" s="37"/>
      <c r="AU105" s="37"/>
      <c r="AV105" s="37"/>
      <c r="AW105" s="37"/>
      <c r="AX105" s="42"/>
      <c r="AY105" s="74" t="s">
        <v>685</v>
      </c>
      <c r="AZ105" s="75">
        <f>(AZ93)/AZ94*100</f>
        <v>1.3333333333333335</v>
      </c>
      <c r="BA105" s="42"/>
    </row>
    <row r="106" spans="3:53" ht="16.2">
      <c r="C106" s="69" t="s">
        <v>664</v>
      </c>
      <c r="D106" s="69" t="s">
        <v>686</v>
      </c>
      <c r="E106" s="73" t="s">
        <v>687</v>
      </c>
      <c r="F106" s="69" t="s">
        <v>688</v>
      </c>
      <c r="S106" s="37"/>
      <c r="AQ106" s="37"/>
      <c r="AR106" s="37"/>
      <c r="AS106" s="37"/>
      <c r="AT106" s="37"/>
      <c r="AU106" s="37"/>
      <c r="AV106" s="37"/>
      <c r="AW106" s="37"/>
      <c r="AX106" s="42"/>
      <c r="AY106" s="74" t="s">
        <v>664</v>
      </c>
      <c r="AZ106" s="75">
        <f>(AZ92)/AZ94*100</f>
        <v>0</v>
      </c>
      <c r="BA106" s="42"/>
    </row>
    <row r="107" spans="3:53" ht="16.2">
      <c r="C107" s="48"/>
      <c r="D107" s="76"/>
      <c r="E107" s="48"/>
      <c r="S107" s="37"/>
      <c r="AQ107" s="37"/>
      <c r="AR107" s="37"/>
      <c r="AS107" s="37"/>
      <c r="AT107" s="37"/>
      <c r="AU107" s="37"/>
      <c r="AV107" s="37"/>
      <c r="AW107" s="37"/>
      <c r="AX107" s="42"/>
      <c r="AY107" s="77" t="s">
        <v>689</v>
      </c>
      <c r="AZ107" s="78">
        <f>(AZ92+AZ93)/AZ94*100</f>
        <v>1.3333333333333335</v>
      </c>
      <c r="BA107" s="42"/>
    </row>
    <row r="108" spans="3:53">
      <c r="C108" s="79" t="s">
        <v>690</v>
      </c>
      <c r="D108" s="80" t="s">
        <v>691</v>
      </c>
      <c r="E108" s="107"/>
      <c r="F108" s="107"/>
      <c r="S108" s="37"/>
      <c r="AQ108" s="37"/>
      <c r="AR108" s="37"/>
      <c r="AS108" s="37"/>
      <c r="AT108" s="37"/>
      <c r="AU108" s="37"/>
      <c r="AV108" s="37"/>
      <c r="AW108" s="37"/>
      <c r="AX108" s="42"/>
      <c r="AY108" s="42"/>
      <c r="AZ108" s="42"/>
      <c r="BA108" s="42"/>
    </row>
    <row r="109" spans="3:53">
      <c r="C109" s="79">
        <v>1</v>
      </c>
      <c r="D109" s="80" t="s">
        <v>692</v>
      </c>
      <c r="E109" s="107" t="s">
        <v>693</v>
      </c>
      <c r="F109" s="107"/>
      <c r="AQ109" s="37"/>
      <c r="AR109" s="37"/>
      <c r="AS109" s="37"/>
      <c r="AT109" s="37"/>
      <c r="AU109" s="37"/>
      <c r="AV109" s="37"/>
      <c r="AW109" s="37"/>
    </row>
    <row r="110" spans="3:53">
      <c r="C110" s="79">
        <v>2</v>
      </c>
      <c r="D110" s="80" t="s">
        <v>694</v>
      </c>
      <c r="E110" s="107" t="s">
        <v>655</v>
      </c>
      <c r="F110" s="107"/>
      <c r="AQ110" s="37"/>
      <c r="AR110" s="37"/>
      <c r="AS110" s="37"/>
      <c r="AT110" s="37"/>
      <c r="AU110" s="37"/>
      <c r="AV110" s="37"/>
      <c r="AW110" s="37"/>
    </row>
    <row r="111" spans="3:53">
      <c r="C111" s="79">
        <v>3</v>
      </c>
      <c r="D111" s="80" t="s">
        <v>695</v>
      </c>
      <c r="E111" s="107" t="s">
        <v>658</v>
      </c>
      <c r="F111" s="107"/>
      <c r="AQ111" s="37"/>
      <c r="AR111" s="37"/>
      <c r="AS111" s="37"/>
      <c r="AT111" s="37"/>
      <c r="AU111" s="37"/>
      <c r="AV111" s="37"/>
      <c r="AW111" s="37"/>
    </row>
    <row r="112" spans="3:53">
      <c r="C112" s="79">
        <v>4</v>
      </c>
      <c r="D112" s="80" t="s">
        <v>696</v>
      </c>
      <c r="E112" s="107" t="s">
        <v>661</v>
      </c>
      <c r="F112" s="107"/>
      <c r="AQ112" s="37"/>
      <c r="AR112" s="37"/>
      <c r="AS112" s="37"/>
      <c r="AT112" s="37"/>
      <c r="AU112" s="37"/>
      <c r="AV112" s="37"/>
      <c r="AW112" s="37"/>
    </row>
    <row r="113" spans="1:59">
      <c r="C113" s="48"/>
      <c r="D113" s="76"/>
      <c r="E113" s="48"/>
      <c r="AQ113" s="37"/>
      <c r="AR113" s="37"/>
      <c r="AS113" s="37"/>
      <c r="AT113" s="37"/>
      <c r="AU113" s="37"/>
      <c r="AV113" s="37"/>
      <c r="AW113" s="37"/>
    </row>
    <row r="114" spans="1:59">
      <c r="C114" s="107" t="s">
        <v>697</v>
      </c>
      <c r="D114" s="107"/>
      <c r="E114" s="107"/>
      <c r="F114" s="107"/>
      <c r="AQ114" s="37"/>
      <c r="AR114" s="37"/>
      <c r="AS114" s="37"/>
      <c r="AT114" s="37"/>
      <c r="AU114" s="37"/>
      <c r="AV114" s="37"/>
      <c r="AW114" s="37"/>
    </row>
    <row r="115" spans="1:59">
      <c r="C115" s="107" t="s">
        <v>698</v>
      </c>
      <c r="D115" s="107"/>
      <c r="E115" s="107"/>
      <c r="F115" s="107"/>
    </row>
    <row r="117" spans="1:59" hidden="1"/>
    <row r="118" spans="1:59" hidden="1"/>
    <row r="119" spans="1:59" hidden="1">
      <c r="D119" s="81" t="s">
        <v>699</v>
      </c>
    </row>
    <row r="120" spans="1:59" hidden="1"/>
    <row r="121" spans="1:59" ht="26.4" hidden="1">
      <c r="B121" s="7" t="s">
        <v>4</v>
      </c>
      <c r="C121" s="7" t="s">
        <v>5</v>
      </c>
      <c r="D121" s="6" t="s">
        <v>6</v>
      </c>
      <c r="E121" s="7" t="s">
        <v>7</v>
      </c>
      <c r="F121" s="7" t="s">
        <v>8</v>
      </c>
      <c r="G121" s="7">
        <v>314441</v>
      </c>
      <c r="H121" s="7">
        <v>314442</v>
      </c>
      <c r="I121" s="7">
        <v>314443</v>
      </c>
      <c r="J121" s="7">
        <v>314444</v>
      </c>
      <c r="K121" s="7">
        <v>314445</v>
      </c>
      <c r="L121" s="8"/>
      <c r="M121" s="7" t="s">
        <v>700</v>
      </c>
      <c r="N121" s="7" t="s">
        <v>701</v>
      </c>
      <c r="O121" s="7" t="s">
        <v>702</v>
      </c>
      <c r="P121" s="7" t="s">
        <v>703</v>
      </c>
      <c r="Q121" s="7" t="s">
        <v>704</v>
      </c>
      <c r="R121" s="7" t="s">
        <v>705</v>
      </c>
      <c r="S121" s="7" t="s">
        <v>706</v>
      </c>
      <c r="U121" s="6" t="s">
        <v>4</v>
      </c>
      <c r="V121" s="7" t="s">
        <v>5</v>
      </c>
      <c r="W121" s="9" t="s">
        <v>6</v>
      </c>
      <c r="X121" s="7" t="s">
        <v>7</v>
      </c>
      <c r="Y121" s="6" t="s">
        <v>8</v>
      </c>
      <c r="Z121" s="7">
        <v>314450</v>
      </c>
      <c r="AA121" s="7">
        <v>314451</v>
      </c>
      <c r="AB121" s="7">
        <v>314452</v>
      </c>
      <c r="AC121" s="7">
        <v>314453</v>
      </c>
      <c r="AD121" s="7">
        <v>314454</v>
      </c>
      <c r="AE121" s="8"/>
      <c r="AF121" s="7" t="s">
        <v>707</v>
      </c>
      <c r="AG121" s="7" t="s">
        <v>708</v>
      </c>
      <c r="AH121" s="7" t="s">
        <v>709</v>
      </c>
      <c r="AI121" s="7" t="s">
        <v>710</v>
      </c>
      <c r="AJ121" s="7"/>
      <c r="AK121" s="7"/>
      <c r="AL121" s="7"/>
      <c r="AM121" s="7" t="s">
        <v>711</v>
      </c>
      <c r="AN121" s="7" t="s">
        <v>712</v>
      </c>
      <c r="AO121" s="7" t="s">
        <v>713</v>
      </c>
      <c r="AP121" s="7" t="s">
        <v>705</v>
      </c>
      <c r="AQ121" s="7" t="s">
        <v>706</v>
      </c>
      <c r="AR121" s="82"/>
      <c r="AS121" s="82"/>
      <c r="AT121" s="82"/>
      <c r="AU121" s="82"/>
      <c r="AV121" s="82"/>
      <c r="AW121" s="82"/>
      <c r="AX121" s="82"/>
      <c r="AY121" s="108" t="s">
        <v>40</v>
      </c>
      <c r="AZ121" s="108"/>
      <c r="BA121" s="109" t="s">
        <v>41</v>
      </c>
      <c r="BB121" s="109"/>
      <c r="BC121" s="12" t="s">
        <v>42</v>
      </c>
      <c r="BD121" s="12" t="s">
        <v>42</v>
      </c>
      <c r="BE121" s="83" t="s">
        <v>43</v>
      </c>
      <c r="BF121" s="14" t="s">
        <v>44</v>
      </c>
      <c r="BG121"/>
    </row>
    <row r="122" spans="1:59" hidden="1">
      <c r="B122" s="7"/>
      <c r="C122" s="7"/>
      <c r="D122" s="6"/>
      <c r="E122" s="7"/>
      <c r="F122" s="7"/>
      <c r="G122" s="7" t="s">
        <v>714</v>
      </c>
      <c r="H122" s="7" t="s">
        <v>715</v>
      </c>
      <c r="I122" s="7" t="s">
        <v>716</v>
      </c>
      <c r="J122" s="7" t="s">
        <v>717</v>
      </c>
      <c r="K122" s="7" t="s">
        <v>718</v>
      </c>
      <c r="L122" s="8"/>
      <c r="M122" s="7" t="s">
        <v>719</v>
      </c>
      <c r="N122" s="7" t="s">
        <v>720</v>
      </c>
      <c r="O122" s="7" t="s">
        <v>721</v>
      </c>
      <c r="P122" s="7" t="s">
        <v>722</v>
      </c>
      <c r="Q122" s="7" t="s">
        <v>723</v>
      </c>
      <c r="R122" s="7"/>
      <c r="S122" s="7"/>
      <c r="U122" s="6"/>
      <c r="V122" s="7"/>
      <c r="W122" s="9"/>
      <c r="X122" s="7"/>
      <c r="Y122" s="6"/>
      <c r="Z122" s="7" t="s">
        <v>724</v>
      </c>
      <c r="AA122" s="7" t="s">
        <v>725</v>
      </c>
      <c r="AB122" s="7" t="s">
        <v>726</v>
      </c>
      <c r="AC122" s="7" t="s">
        <v>727</v>
      </c>
      <c r="AD122" s="7" t="s">
        <v>728</v>
      </c>
      <c r="AE122" s="8"/>
      <c r="AF122" s="7" t="s">
        <v>729</v>
      </c>
      <c r="AG122" s="7" t="s">
        <v>730</v>
      </c>
      <c r="AH122" s="7" t="s">
        <v>731</v>
      </c>
      <c r="AI122" s="7" t="s">
        <v>732</v>
      </c>
      <c r="AJ122" s="7"/>
      <c r="AK122" s="7"/>
      <c r="AL122" s="7"/>
      <c r="AM122" s="7" t="s">
        <v>733</v>
      </c>
      <c r="AN122" s="7" t="s">
        <v>734</v>
      </c>
      <c r="AO122" s="7" t="s">
        <v>735</v>
      </c>
      <c r="AP122" s="7"/>
      <c r="AQ122" s="7"/>
      <c r="AR122" s="7"/>
      <c r="AS122" s="7"/>
      <c r="AT122" s="7"/>
      <c r="AU122" s="7"/>
      <c r="AV122" s="7"/>
      <c r="AW122" s="7"/>
      <c r="AX122" s="7"/>
      <c r="AY122" s="15" t="s">
        <v>70</v>
      </c>
      <c r="AZ122" s="15" t="s">
        <v>71</v>
      </c>
      <c r="BA122" s="16" t="s">
        <v>70</v>
      </c>
      <c r="BB122" s="16" t="s">
        <v>71</v>
      </c>
      <c r="BC122" s="10" t="s">
        <v>72</v>
      </c>
      <c r="BD122" s="10" t="s">
        <v>73</v>
      </c>
      <c r="BE122" s="7"/>
      <c r="BF122" s="7"/>
      <c r="BG122"/>
    </row>
    <row r="123" spans="1:59" hidden="1">
      <c r="C123" s="1" t="s">
        <v>736</v>
      </c>
      <c r="D123" t="s">
        <v>547</v>
      </c>
      <c r="E123" s="1" t="s">
        <v>737</v>
      </c>
      <c r="G123" s="1" t="s">
        <v>641</v>
      </c>
      <c r="H123" s="1">
        <v>72</v>
      </c>
      <c r="I123" s="1">
        <v>68</v>
      </c>
      <c r="J123" s="1">
        <v>53</v>
      </c>
      <c r="K123" s="1">
        <v>62</v>
      </c>
      <c r="M123" s="1">
        <v>39</v>
      </c>
      <c r="N123" s="1">
        <v>20</v>
      </c>
      <c r="O123" s="1">
        <v>42</v>
      </c>
      <c r="P123" s="1">
        <v>20</v>
      </c>
      <c r="Q123" s="1" t="s">
        <v>637</v>
      </c>
      <c r="S123" s="1">
        <v>40</v>
      </c>
      <c r="V123" s="1" t="s">
        <v>736</v>
      </c>
      <c r="W123" s="3" t="s">
        <v>547</v>
      </c>
      <c r="X123" s="1" t="s">
        <v>737</v>
      </c>
      <c r="Z123" s="1">
        <v>70</v>
      </c>
      <c r="AA123" s="1">
        <v>70</v>
      </c>
      <c r="AB123" s="1">
        <v>50</v>
      </c>
      <c r="AC123" s="1">
        <v>76</v>
      </c>
      <c r="AD123" s="1">
        <v>68</v>
      </c>
      <c r="AF123" s="1">
        <v>21</v>
      </c>
      <c r="AG123" s="1">
        <v>21</v>
      </c>
      <c r="AH123" s="1">
        <v>28</v>
      </c>
      <c r="AI123" s="1">
        <v>37</v>
      </c>
      <c r="AM123" s="1">
        <v>16</v>
      </c>
      <c r="AN123" s="1">
        <v>17</v>
      </c>
      <c r="AO123" s="1">
        <v>44</v>
      </c>
      <c r="AQ123" s="1">
        <v>40</v>
      </c>
    </row>
    <row r="124" spans="1:59" hidden="1">
      <c r="A124" s="29"/>
      <c r="B124" s="17"/>
      <c r="C124" s="17" t="s">
        <v>738</v>
      </c>
      <c r="D124" s="18" t="s">
        <v>537</v>
      </c>
      <c r="E124" s="17" t="s">
        <v>739</v>
      </c>
      <c r="F124" s="19"/>
      <c r="G124" s="17" t="s">
        <v>641</v>
      </c>
      <c r="H124" s="17" t="s">
        <v>641</v>
      </c>
      <c r="I124" s="17">
        <v>40</v>
      </c>
      <c r="J124" s="17" t="s">
        <v>641</v>
      </c>
      <c r="K124" s="17">
        <v>53</v>
      </c>
      <c r="L124" s="20"/>
      <c r="M124" s="17" t="s">
        <v>637</v>
      </c>
      <c r="N124" s="17">
        <v>10</v>
      </c>
      <c r="O124" s="17">
        <v>25</v>
      </c>
      <c r="P124" s="17">
        <v>10</v>
      </c>
      <c r="Q124" s="17" t="s">
        <v>637</v>
      </c>
      <c r="R124" s="17"/>
      <c r="S124" s="17">
        <v>20</v>
      </c>
      <c r="T124" s="21"/>
      <c r="U124" s="18"/>
      <c r="V124" s="17" t="s">
        <v>738</v>
      </c>
      <c r="W124" s="22" t="s">
        <v>537</v>
      </c>
      <c r="X124" s="17" t="s">
        <v>739</v>
      </c>
      <c r="Y124" s="23"/>
      <c r="Z124" s="84" t="s">
        <v>641</v>
      </c>
      <c r="AA124" s="84">
        <v>42</v>
      </c>
      <c r="AB124" s="84" t="s">
        <v>641</v>
      </c>
      <c r="AC124" s="84">
        <v>44</v>
      </c>
      <c r="AD124" s="84" t="s">
        <v>641</v>
      </c>
      <c r="AE124" s="20"/>
      <c r="AF124" s="84">
        <v>15</v>
      </c>
      <c r="AG124" s="84">
        <v>15</v>
      </c>
      <c r="AH124" s="84">
        <v>25</v>
      </c>
      <c r="AI124" s="84">
        <v>35</v>
      </c>
      <c r="AJ124" s="84"/>
      <c r="AK124" s="84"/>
      <c r="AL124" s="84"/>
      <c r="AM124" s="84">
        <v>10</v>
      </c>
      <c r="AN124" s="84">
        <v>10</v>
      </c>
      <c r="AO124" s="84">
        <v>20</v>
      </c>
      <c r="AP124" s="17"/>
      <c r="AQ124" s="17">
        <v>20</v>
      </c>
      <c r="AR124" s="17"/>
      <c r="AS124" s="17"/>
      <c r="AT124" s="17"/>
      <c r="AU124" s="17"/>
      <c r="AV124" s="17"/>
      <c r="AW124" s="17"/>
      <c r="AX124" s="17"/>
      <c r="AY124" s="26" t="str">
        <f>IF(COUNTIF(G124:K124,"FF"),"FAIL",IF(COUNTIF(G124:K124,"AB"),"FAIL","PASS"))</f>
        <v>FAIL</v>
      </c>
      <c r="AZ124" s="26" t="str">
        <f>IF(COUNTIF(Z124:AD124,"FF"),"FAIL",IF(COUNTIF(Z124:AD124,"AB"),"FAIL","PASS"))</f>
        <v>FAIL</v>
      </c>
      <c r="BA124" s="27" t="str">
        <f>IF(COUNTIF(M124:T124,"FF"),"FAIL",IF(COUNTIF(M124:T124,"AB"),"FAIL","PASS"))</f>
        <v>FAIL</v>
      </c>
      <c r="BB124" s="27" t="str">
        <f>IF(COUNTIF(AF124:AO124,"FF"),"FAIL",IF(COUNTIF(AF124:AO124,"AB"),"FAIL","PASS"))</f>
        <v>PASS</v>
      </c>
      <c r="BC124" s="8" t="str">
        <f>IF(AND(AY124="PASS",AZ124="PASS"),"PASS","FAIL")</f>
        <v>FAIL</v>
      </c>
      <c r="BD124" s="8" t="str">
        <f>IF(AND(BA124="PASS",BB124="PASS"),"PASS","FAIL")</f>
        <v>FAIL</v>
      </c>
      <c r="BE124" s="28" t="str">
        <f>IF(BF124="ATKT","NO",IF(BF124="FAIL","NO","YES"))</f>
        <v>NO</v>
      </c>
      <c r="BF124" s="29" t="str">
        <f>IF(AQ124=46,IF(AP124&gt;=7.75,"DIST",IF(AP124&gt;=6.75,"FIRST",IF(AP124&gt;=6.25,"HSC",IF(AP124&gt;=5.5,"SC","FAIL")))),IF(AQ124&gt;=23,"ATKT","FAIL"))</f>
        <v>FAIL</v>
      </c>
      <c r="BG124"/>
    </row>
    <row r="125" spans="1:59" hidden="1"/>
    <row r="126" spans="1:59" hidden="1"/>
    <row r="127" spans="1:59" hidden="1"/>
    <row r="128" spans="1:59" hidden="1"/>
    <row r="129" spans="1:59" hidden="1"/>
    <row r="130" spans="1:59" ht="21">
      <c r="B130" s="110" t="s">
        <v>740</v>
      </c>
      <c r="C130" s="110"/>
      <c r="D130" s="110"/>
    </row>
    <row r="132" spans="1:59" ht="30.6" customHeight="1">
      <c r="A132" s="6" t="str">
        <f t="shared" ref="A132:AT132" si="44">A2</f>
        <v xml:space="preserve">Sr. no </v>
      </c>
      <c r="B132" s="7" t="str">
        <f t="shared" si="44"/>
        <v>ROLL NO</v>
      </c>
      <c r="C132" s="7" t="str">
        <f t="shared" si="44"/>
        <v>SEAT NO</v>
      </c>
      <c r="D132" s="6" t="str">
        <f t="shared" si="44"/>
        <v>NAME</v>
      </c>
      <c r="E132" s="7" t="str">
        <f t="shared" si="44"/>
        <v>PRN</v>
      </c>
      <c r="F132" s="7" t="str">
        <f t="shared" si="44"/>
        <v>MIS</v>
      </c>
      <c r="G132" s="7">
        <f t="shared" si="44"/>
        <v>414453</v>
      </c>
      <c r="H132" s="7">
        <f t="shared" si="44"/>
        <v>414454</v>
      </c>
      <c r="I132" s="7">
        <f t="shared" si="44"/>
        <v>414455</v>
      </c>
      <c r="J132" s="7" t="str">
        <f t="shared" si="44"/>
        <v>414456E</v>
      </c>
      <c r="K132" s="7" t="str">
        <f t="shared" si="44"/>
        <v>414457B</v>
      </c>
      <c r="L132" s="8">
        <f t="shared" si="44"/>
        <v>0</v>
      </c>
      <c r="M132" s="7" t="str">
        <f t="shared" si="44"/>
        <v>414458 TW</v>
      </c>
      <c r="N132" s="7" t="str">
        <f t="shared" si="44"/>
        <v>414458 PR</v>
      </c>
      <c r="O132" s="7" t="str">
        <f t="shared" si="44"/>
        <v>414459 TW</v>
      </c>
      <c r="P132" s="7" t="str">
        <f t="shared" si="44"/>
        <v>414459 OR</v>
      </c>
      <c r="Q132" s="7" t="str">
        <f t="shared" si="44"/>
        <v>414460 OR</v>
      </c>
      <c r="R132" s="7" t="str">
        <f t="shared" si="44"/>
        <v>SGPA-1</v>
      </c>
      <c r="S132" s="7" t="str">
        <f t="shared" si="44"/>
        <v>Credit-1</v>
      </c>
      <c r="T132" s="2">
        <f t="shared" si="44"/>
        <v>0</v>
      </c>
      <c r="U132" s="6" t="str">
        <f t="shared" si="44"/>
        <v>ROLL NO</v>
      </c>
      <c r="V132" s="7" t="str">
        <f t="shared" si="44"/>
        <v>SEAT NO</v>
      </c>
      <c r="W132" s="9" t="str">
        <f t="shared" si="44"/>
        <v>NAME</v>
      </c>
      <c r="X132" s="7" t="str">
        <f t="shared" si="44"/>
        <v>PRN</v>
      </c>
      <c r="Y132" s="6" t="str">
        <f t="shared" si="44"/>
        <v>MIS</v>
      </c>
      <c r="Z132" s="7">
        <f t="shared" si="44"/>
        <v>414462</v>
      </c>
      <c r="AA132" s="7">
        <f t="shared" si="44"/>
        <v>414463</v>
      </c>
      <c r="AB132" s="7" t="str">
        <f t="shared" si="44"/>
        <v>414464D</v>
      </c>
      <c r="AC132" s="7" t="str">
        <f t="shared" si="44"/>
        <v>414464E</v>
      </c>
      <c r="AD132" s="7" t="str">
        <f t="shared" si="44"/>
        <v>414465D</v>
      </c>
      <c r="AE132" s="8">
        <f t="shared" si="44"/>
        <v>0</v>
      </c>
      <c r="AF132" s="7" t="str">
        <f t="shared" si="44"/>
        <v>414464D TW</v>
      </c>
      <c r="AG132" s="7" t="str">
        <f t="shared" si="44"/>
        <v>414464D OR</v>
      </c>
      <c r="AH132" s="7" t="str">
        <f t="shared" si="44"/>
        <v>414464E TW</v>
      </c>
      <c r="AI132" s="7" t="str">
        <f t="shared" si="44"/>
        <v>414464E OR</v>
      </c>
      <c r="AJ132" s="7" t="str">
        <f t="shared" si="44"/>
        <v>414466 TW</v>
      </c>
      <c r="AK132" s="7" t="str">
        <f t="shared" si="44"/>
        <v>414466 PR</v>
      </c>
      <c r="AL132" s="7" t="str">
        <f t="shared" si="44"/>
        <v>414467 TW</v>
      </c>
      <c r="AM132" s="7" t="str">
        <f t="shared" si="44"/>
        <v>414467 OR</v>
      </c>
      <c r="AN132" s="7" t="str">
        <f t="shared" si="44"/>
        <v>414468 TW</v>
      </c>
      <c r="AO132" s="7" t="str">
        <f t="shared" si="44"/>
        <v>414468 OR</v>
      </c>
      <c r="AP132" s="7" t="str">
        <f t="shared" si="44"/>
        <v>FOURTH YEAR SGPA</v>
      </c>
      <c r="AQ132" s="7" t="str">
        <f t="shared" si="44"/>
        <v>TOTAL CREDIT</v>
      </c>
      <c r="AR132" s="7" t="str">
        <f t="shared" si="44"/>
        <v>FE SGPA</v>
      </c>
      <c r="AS132" s="7" t="str">
        <f t="shared" si="44"/>
        <v>SE SGPA</v>
      </c>
      <c r="AT132" s="7" t="str">
        <f t="shared" si="44"/>
        <v>TE</v>
      </c>
      <c r="AU132" s="7"/>
      <c r="AV132" s="7"/>
      <c r="AW132" s="7"/>
      <c r="AX132" s="7" t="str">
        <f>AX2</f>
        <v>REMARK</v>
      </c>
      <c r="AY132" s="102" t="str">
        <f>AY2</f>
        <v>THEORY BACKLOG</v>
      </c>
      <c r="AZ132" s="102"/>
      <c r="BA132" s="103" t="str">
        <f>BA2</f>
        <v>PRACTICAL BACKLOG</v>
      </c>
      <c r="BB132" s="103"/>
      <c r="BC132" s="12" t="str">
        <f t="shared" ref="BC132:BF133" si="45">BC2</f>
        <v>AT LEAST ONE FAIL</v>
      </c>
      <c r="BD132" s="12" t="str">
        <f t="shared" si="45"/>
        <v>AT LEAST ONE FAIL</v>
      </c>
      <c r="BE132" s="13" t="str">
        <f t="shared" si="45"/>
        <v>ALL CLEAR</v>
      </c>
      <c r="BF132" s="14" t="str">
        <f t="shared" si="45"/>
        <v>CLASS</v>
      </c>
      <c r="BG132"/>
    </row>
    <row r="133" spans="1:59">
      <c r="A133" s="6">
        <f t="shared" ref="A133:AT133" si="46">A3</f>
        <v>0</v>
      </c>
      <c r="B133" s="7">
        <f t="shared" si="46"/>
        <v>0</v>
      </c>
      <c r="C133" s="7">
        <f t="shared" si="46"/>
        <v>0</v>
      </c>
      <c r="D133" s="6">
        <f t="shared" si="46"/>
        <v>0</v>
      </c>
      <c r="E133" s="7">
        <f t="shared" si="46"/>
        <v>0</v>
      </c>
      <c r="F133" s="7">
        <f t="shared" si="46"/>
        <v>0</v>
      </c>
      <c r="G133" s="7" t="str">
        <f t="shared" si="46"/>
        <v>ICS</v>
      </c>
      <c r="H133" s="7" t="str">
        <f t="shared" si="46"/>
        <v>ML</v>
      </c>
      <c r="I133" s="7" t="str">
        <f t="shared" si="46"/>
        <v>SMD</v>
      </c>
      <c r="J133" s="7" t="str">
        <f t="shared" si="46"/>
        <v>BIA</v>
      </c>
      <c r="K133" s="7" t="str">
        <f t="shared" si="46"/>
        <v>SOFT COMP</v>
      </c>
      <c r="L133" s="8">
        <f t="shared" si="46"/>
        <v>0</v>
      </c>
      <c r="M133" s="7" t="str">
        <f t="shared" si="46"/>
        <v>CL-VII -TW</v>
      </c>
      <c r="N133" s="7" t="str">
        <f t="shared" si="46"/>
        <v>CL-VII -PR</v>
      </c>
      <c r="O133" s="7" t="str">
        <f t="shared" si="46"/>
        <v>CL-VIII - TW</v>
      </c>
      <c r="P133" s="7" t="str">
        <f t="shared" si="46"/>
        <v>CL-VIII - OR</v>
      </c>
      <c r="Q133" s="7" t="str">
        <f t="shared" si="46"/>
        <v>Proj-I</v>
      </c>
      <c r="R133" s="7">
        <f t="shared" si="46"/>
        <v>0</v>
      </c>
      <c r="S133" s="7">
        <f t="shared" si="46"/>
        <v>0</v>
      </c>
      <c r="T133" s="2">
        <f t="shared" si="46"/>
        <v>0</v>
      </c>
      <c r="U133" s="6">
        <f t="shared" si="46"/>
        <v>0</v>
      </c>
      <c r="V133" s="7">
        <f t="shared" si="46"/>
        <v>0</v>
      </c>
      <c r="W133" s="9">
        <f t="shared" si="46"/>
        <v>0</v>
      </c>
      <c r="X133" s="7">
        <f t="shared" si="46"/>
        <v>0</v>
      </c>
      <c r="Y133" s="6">
        <f t="shared" si="46"/>
        <v>0</v>
      </c>
      <c r="Z133" s="7" t="str">
        <f t="shared" si="46"/>
        <v>DS</v>
      </c>
      <c r="AA133" s="7" t="str">
        <f t="shared" si="46"/>
        <v>UC</v>
      </c>
      <c r="AB133" s="7" t="str">
        <f t="shared" si="46"/>
        <v>IWP</v>
      </c>
      <c r="AC133" s="7" t="str">
        <f t="shared" si="46"/>
        <v>CO</v>
      </c>
      <c r="AD133" s="7" t="str">
        <f t="shared" si="46"/>
        <v>SMA</v>
      </c>
      <c r="AE133" s="8">
        <f t="shared" si="46"/>
        <v>0</v>
      </c>
      <c r="AF133" s="7" t="str">
        <f t="shared" si="46"/>
        <v>IWPL-TW</v>
      </c>
      <c r="AG133" s="7" t="str">
        <f t="shared" si="46"/>
        <v>IWPL-OR</v>
      </c>
      <c r="AH133" s="7" t="str">
        <f t="shared" si="46"/>
        <v>COL-TW</v>
      </c>
      <c r="AI133" s="7" t="str">
        <f t="shared" si="46"/>
        <v>COL-OR</v>
      </c>
      <c r="AJ133" s="7" t="str">
        <f t="shared" si="46"/>
        <v>CL-IX - TW</v>
      </c>
      <c r="AK133" s="7" t="str">
        <f t="shared" si="46"/>
        <v>CL-IX - PR</v>
      </c>
      <c r="AL133" s="7" t="str">
        <f t="shared" si="46"/>
        <v>CL-X-TW</v>
      </c>
      <c r="AM133" s="7" t="str">
        <f t="shared" si="46"/>
        <v>CL-X-OR</v>
      </c>
      <c r="AN133" s="7" t="str">
        <f t="shared" si="46"/>
        <v>Proj(TW)</v>
      </c>
      <c r="AO133" s="7" t="str">
        <f t="shared" si="46"/>
        <v>Proj(OR)</v>
      </c>
      <c r="AP133" s="7">
        <f t="shared" si="46"/>
        <v>0</v>
      </c>
      <c r="AQ133" s="7">
        <f t="shared" si="46"/>
        <v>0</v>
      </c>
      <c r="AR133" s="7">
        <f t="shared" si="46"/>
        <v>0</v>
      </c>
      <c r="AS133" s="7">
        <f t="shared" si="46"/>
        <v>0</v>
      </c>
      <c r="AT133" s="7">
        <f t="shared" si="46"/>
        <v>0</v>
      </c>
      <c r="AU133" s="7"/>
      <c r="AV133" s="7"/>
      <c r="AW133" s="7"/>
      <c r="AX133" s="7">
        <f>AX3</f>
        <v>0</v>
      </c>
      <c r="AY133" s="15" t="str">
        <f>AY3</f>
        <v>SEM-1</v>
      </c>
      <c r="AZ133" s="15" t="str">
        <f>AZ3</f>
        <v>SEM-2</v>
      </c>
      <c r="BA133" s="16" t="str">
        <f>BA3</f>
        <v>SEM-1</v>
      </c>
      <c r="BB133" s="16" t="str">
        <f>BB3</f>
        <v>SEM-2</v>
      </c>
      <c r="BC133" s="10" t="str">
        <f t="shared" si="45"/>
        <v>THEORY</v>
      </c>
      <c r="BD133" s="10" t="str">
        <f t="shared" si="45"/>
        <v>PRACTICAL</v>
      </c>
      <c r="BE133" s="7">
        <f t="shared" si="45"/>
        <v>0</v>
      </c>
      <c r="BF133" s="7">
        <f t="shared" si="45"/>
        <v>0</v>
      </c>
      <c r="BG133"/>
    </row>
    <row r="134" spans="1:59">
      <c r="A134" s="17"/>
      <c r="B134" s="17">
        <v>43306</v>
      </c>
      <c r="C134" s="17" t="s">
        <v>741</v>
      </c>
      <c r="D134" s="18" t="s">
        <v>742</v>
      </c>
      <c r="E134"/>
      <c r="F134" s="19" t="s">
        <v>746</v>
      </c>
      <c r="G134"/>
      <c r="H134"/>
      <c r="I134"/>
      <c r="J134"/>
      <c r="K134"/>
      <c r="L134"/>
      <c r="M134"/>
      <c r="N134"/>
      <c r="O134"/>
      <c r="P134"/>
      <c r="Q134"/>
      <c r="R134" s="17"/>
      <c r="S134" s="17"/>
      <c r="T134" s="21"/>
      <c r="U134" s="17">
        <f t="shared" ref="U134:W135" si="47">B134</f>
        <v>43306</v>
      </c>
      <c r="V134" s="17" t="str">
        <f t="shared" si="47"/>
        <v>B150058513</v>
      </c>
      <c r="W134" s="22" t="str">
        <f t="shared" si="47"/>
        <v>ARPIT SINGH BATRA</v>
      </c>
      <c r="X134" s="17"/>
      <c r="Y134" s="23"/>
      <c r="Z134" s="17"/>
      <c r="AA134" s="17"/>
      <c r="AB134" s="17"/>
      <c r="AC134" s="17"/>
      <c r="AD134" s="17"/>
      <c r="AE134" s="20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26" t="str">
        <f>IF(COUNTIF(G135:K135,"FF"),"FAIL",IF(COUNTIF(G135:K135,"AB"),"FAIL","PASS"))</f>
        <v>PASS</v>
      </c>
      <c r="AZ134" s="26" t="str">
        <f>IF(COUNTIF(Z134:AD134,"FF"),"FAIL",IF(COUNTIF(Z134:AD134,"AB"),"FAIL","PASS"))</f>
        <v>PASS</v>
      </c>
      <c r="BA134" s="27" t="str">
        <f>IF(COUNTIF(M134:T134,"FF"),"FAIL",IF(COUNTIF(M134:T134,"AB"),"FAIL","PASS"))</f>
        <v>PASS</v>
      </c>
      <c r="BB134" s="27" t="str">
        <f>IF(COUNTIF(AF134:AO134,"FF"),"FAIL",IF(COUNTIF(AF134:AO134,"AB"),"FAIL","PASS"))</f>
        <v>PASS</v>
      </c>
      <c r="BC134" s="8" t="str">
        <f>IF(AND(AY134="PASS",AZ134="PASS"),"PASS","FAIL")</f>
        <v>PASS</v>
      </c>
      <c r="BD134" s="8" t="str">
        <f>IF(AND(BA134="PASS",BB134="PASS"),"PASS","FAIL")</f>
        <v>PASS</v>
      </c>
      <c r="BE134" s="28" t="str">
        <f>IF(BF134="ATKT","NO",IF(BF134="FAIL","NO","YES"))</f>
        <v>NO</v>
      </c>
      <c r="BF134" s="29" t="str">
        <f>IF(AQ134=44,IF(AP134&gt;=7.75,"DIST",IF(AP134&gt;=6.75,"FIRST",IF(AP134&gt;=6.25,"HSC",IF(AP134&gt;=5.5,"SC","FAIL")))),IF(AQ134&gt;=23,"ATKT","FAIL"))</f>
        <v>FAIL</v>
      </c>
      <c r="BG134"/>
    </row>
    <row r="135" spans="1:59">
      <c r="A135" s="17"/>
      <c r="B135" s="17">
        <v>43277</v>
      </c>
      <c r="C135" s="17" t="s">
        <v>743</v>
      </c>
      <c r="D135" s="18" t="s">
        <v>744</v>
      </c>
      <c r="E135" s="17"/>
      <c r="F135" s="19" t="s">
        <v>745</v>
      </c>
      <c r="G135" s="17"/>
      <c r="H135" s="17"/>
      <c r="I135" s="17"/>
      <c r="J135" s="17"/>
      <c r="K135" s="17"/>
      <c r="L135" s="20"/>
      <c r="M135" s="17"/>
      <c r="N135" s="17"/>
      <c r="O135" s="17"/>
      <c r="P135" s="17"/>
      <c r="Q135" s="17"/>
      <c r="R135" s="17"/>
      <c r="S135" s="17"/>
      <c r="T135" s="21"/>
      <c r="U135" s="17">
        <f t="shared" si="47"/>
        <v>43277</v>
      </c>
      <c r="V135" s="17" t="str">
        <f t="shared" si="47"/>
        <v>B150058592</v>
      </c>
      <c r="W135" s="22" t="str">
        <f t="shared" si="47"/>
        <v>KAMBLE HARSHAD RAJU</v>
      </c>
      <c r="X135" s="17"/>
      <c r="Y135" s="23"/>
      <c r="Z135" s="17"/>
      <c r="AA135" s="17"/>
      <c r="AB135" s="17"/>
      <c r="AC135" s="17"/>
      <c r="AD135" s="17"/>
      <c r="AE135" s="20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26" t="str">
        <f>IF(COUNTIF(G135:K135,"FF"),"FAIL",IF(COUNTIF(G135:K135,"AB"),"FAIL","PASS"))</f>
        <v>PASS</v>
      </c>
      <c r="AZ135" s="26" t="str">
        <f>IF(COUNTIF(Z135:AD135,"FF"),"FAIL",IF(COUNTIF(Z135:AD135,"AB"),"FAIL","PASS"))</f>
        <v>PASS</v>
      </c>
      <c r="BA135" s="27" t="str">
        <f>IF(COUNTIF(M135:T135,"FF"),"FAIL",IF(COUNTIF(M135:T135,"AB"),"FAIL","PASS"))</f>
        <v>PASS</v>
      </c>
      <c r="BB135" s="27" t="str">
        <f>IF(COUNTIF(AF135:AO135,"FF"),"FAIL",IF(COUNTIF(AF135:AO135,"AB"),"FAIL","PASS"))</f>
        <v>PASS</v>
      </c>
      <c r="BC135" s="8" t="str">
        <f>IF(AND(AY135="PASS",AZ135="PASS"),"PASS","FAIL")</f>
        <v>PASS</v>
      </c>
      <c r="BD135" s="8" t="str">
        <f>IF(AND(BA135="PASS",BB135="PASS"),"PASS","FAIL")</f>
        <v>PASS</v>
      </c>
      <c r="BE135" s="28" t="str">
        <f>IF(BF135="ATKT","NO",IF(BF135="FAIL","NO","YES"))</f>
        <v>NO</v>
      </c>
      <c r="BF135" s="29" t="str">
        <f>IF(AQ135=44,IF(AP135&gt;=7.75,"DIST",IF(AP135&gt;=6.75,"FIRST",IF(AP135&gt;=6.25,"HSC",IF(AP135&gt;=5.5,"SC","FAIL")))),IF(AQ135&gt;=23,"ATKT","FAIL"))</f>
        <v>FAIL</v>
      </c>
      <c r="BG135"/>
    </row>
  </sheetData>
  <mergeCells count="20">
    <mergeCell ref="B1:Q1"/>
    <mergeCell ref="U1:AQ1"/>
    <mergeCell ref="AR1:AW1"/>
    <mergeCell ref="AY2:AZ2"/>
    <mergeCell ref="BA2:BB2"/>
    <mergeCell ref="AY82:BB82"/>
    <mergeCell ref="C102:F102"/>
    <mergeCell ref="C103:F103"/>
    <mergeCell ref="E108:F108"/>
    <mergeCell ref="E109:F109"/>
    <mergeCell ref="E110:F110"/>
    <mergeCell ref="E111:F111"/>
    <mergeCell ref="AY132:AZ132"/>
    <mergeCell ref="BA132:BB132"/>
    <mergeCell ref="E112:F112"/>
    <mergeCell ref="C114:F114"/>
    <mergeCell ref="C115:F115"/>
    <mergeCell ref="AY121:AZ121"/>
    <mergeCell ref="BA121:BB121"/>
    <mergeCell ref="B130:D130"/>
  </mergeCells>
  <conditionalFormatting sqref="BE124 BE4:BE80">
    <cfRule type="cellIs" dxfId="248" priority="1" stopIfTrue="1" operator="equal">
      <formula>"NO"</formula>
    </cfRule>
  </conditionalFormatting>
  <conditionalFormatting sqref="BF124 BF4:BF79">
    <cfRule type="cellIs" dxfId="247" priority="2" stopIfTrue="1" operator="equal">
      <formula>"FAIL"</formula>
    </cfRule>
  </conditionalFormatting>
  <conditionalFormatting sqref="G124:Q124 Z6:AO17 Z61:AO63 AD26:AE26 AL26:AO26 Z27:AO28 Z26:AA26 Z32:AO32 Z29:AA31 AD29:AE31 AJ29:AO31 Z19:AO25 Z18:AF18 AI18:AO18 Z34:AO35 Z33:AA33 AJ33:AO33 AD33:AE33 Z37:AO38 Z36:AA36 AJ36:AO36 AD36:AE36 Z40:AO42 Z39:AA39 AJ39:AO39 AD39:AE39 Z44:AO49 Z43:AA43 AJ43:AO43 AD43:AE43 Z51:AO58 Z50:AA50 AJ50:AO50 AD50:AE50 Z66:AO66 Z64:AA65 AD64:AE65 AJ64:AO65 Z68:AO68 Z67:AA67 AJ67:AO67 AD67:AE67 Z70:AO70 Z69:AA69 AJ69:AO69 AD69:AE69 Z72:AO75 Z71:AA71 AJ71:AO71 AD71:AE71 Z77:AO77 Z76:AA76 AJ76:AO76 AD76:AE76 Z79:AA79 AD78:AO78 Z78:AB78 AD79:AE79 AJ79:AO79 G4:Q4 Z4:AO4 G6:Q80 Z80:AO80">
    <cfRule type="cellIs" dxfId="246" priority="3" stopIfTrue="1" operator="equal">
      <formula>"AB"</formula>
    </cfRule>
    <cfRule type="cellIs" dxfId="245" priority="4" stopIfTrue="1" operator="equal">
      <formula>"FF"</formula>
    </cfRule>
  </conditionalFormatting>
  <conditionalFormatting sqref="Z124:AO124">
    <cfRule type="cellIs" dxfId="244" priority="5" stopIfTrue="1" operator="equal">
      <formula>"AB"</formula>
    </cfRule>
    <cfRule type="cellIs" dxfId="243" priority="6" stopIfTrue="1" operator="equal">
      <formula>"FF"</formula>
    </cfRule>
  </conditionalFormatting>
  <conditionalFormatting sqref="AY124:BD124 AY4:BD80">
    <cfRule type="cellIs" dxfId="242" priority="7" stopIfTrue="1" operator="equal">
      <formula>"FAIL"</formula>
    </cfRule>
  </conditionalFormatting>
  <conditionalFormatting sqref="G5:Q5">
    <cfRule type="cellIs" dxfId="241" priority="8" stopIfTrue="1" operator="equal">
      <formula>"AB"</formula>
    </cfRule>
    <cfRule type="cellIs" dxfId="240" priority="9" stopIfTrue="1" operator="equal">
      <formula>"FF"</formula>
    </cfRule>
  </conditionalFormatting>
  <conditionalFormatting sqref="AJ5:AO5 Z5:AA5 AD5:AE5">
    <cfRule type="cellIs" dxfId="239" priority="10" stopIfTrue="1" operator="equal">
      <formula>"AB"</formula>
    </cfRule>
    <cfRule type="cellIs" dxfId="238" priority="11" stopIfTrue="1" operator="equal">
      <formula>"FF"</formula>
    </cfRule>
  </conditionalFormatting>
  <conditionalFormatting sqref="BE135">
    <cfRule type="cellIs" dxfId="237" priority="14" stopIfTrue="1" operator="equal">
      <formula>"NO"</formula>
    </cfRule>
  </conditionalFormatting>
  <conditionalFormatting sqref="BF135">
    <cfRule type="cellIs" dxfId="236" priority="15" stopIfTrue="1" operator="equal">
      <formula>"FAIL"</formula>
    </cfRule>
  </conditionalFormatting>
  <conditionalFormatting sqref="G135:Q135">
    <cfRule type="cellIs" dxfId="235" priority="16" stopIfTrue="1" operator="equal">
      <formula>"AB"</formula>
    </cfRule>
    <cfRule type="cellIs" dxfId="234" priority="17" stopIfTrue="1" operator="equal">
      <formula>"FF"</formula>
    </cfRule>
  </conditionalFormatting>
  <conditionalFormatting sqref="Z135:AO135">
    <cfRule type="cellIs" dxfId="233" priority="18" stopIfTrue="1" operator="equal">
      <formula>"AB"</formula>
    </cfRule>
    <cfRule type="cellIs" dxfId="232" priority="19" stopIfTrue="1" operator="equal">
      <formula>"FF"</formula>
    </cfRule>
  </conditionalFormatting>
  <conditionalFormatting sqref="AY135:BD135">
    <cfRule type="cellIs" dxfId="231" priority="20" stopIfTrue="1" operator="equal">
      <formula>"FAIL"</formula>
    </cfRule>
  </conditionalFormatting>
  <conditionalFormatting sqref="BE134">
    <cfRule type="cellIs" dxfId="230" priority="21" stopIfTrue="1" operator="equal">
      <formula>"NO"</formula>
    </cfRule>
  </conditionalFormatting>
  <conditionalFormatting sqref="BF134">
    <cfRule type="cellIs" dxfId="229" priority="22" stopIfTrue="1" operator="equal">
      <formula>"FAIL"</formula>
    </cfRule>
  </conditionalFormatting>
  <conditionalFormatting sqref="Z134:AO134">
    <cfRule type="cellIs" dxfId="228" priority="23" stopIfTrue="1" operator="equal">
      <formula>"AB"</formula>
    </cfRule>
    <cfRule type="cellIs" dxfId="227" priority="24" stopIfTrue="1" operator="equal">
      <formula>"FF"</formula>
    </cfRule>
  </conditionalFormatting>
  <conditionalFormatting sqref="AY134:BD134">
    <cfRule type="cellIs" dxfId="226" priority="25" stopIfTrue="1" operator="equal">
      <formula>"FAIL"</formula>
    </cfRule>
  </conditionalFormatting>
  <conditionalFormatting sqref="AJ26:AK26">
    <cfRule type="cellIs" dxfId="225" priority="30" stopIfTrue="1" operator="equal">
      <formula>"AB"</formula>
    </cfRule>
    <cfRule type="cellIs" dxfId="224" priority="31" stopIfTrue="1" operator="equal">
      <formula>"FF"</formula>
    </cfRule>
  </conditionalFormatting>
  <conditionalFormatting sqref="Z60:AO60">
    <cfRule type="cellIs" dxfId="223" priority="32" stopIfTrue="1" operator="equal">
      <formula>"AB"</formula>
    </cfRule>
    <cfRule type="cellIs" dxfId="222" priority="33" stopIfTrue="1" operator="equal">
      <formula>"FF"</formula>
    </cfRule>
  </conditionalFormatting>
  <conditionalFormatting sqref="AC5">
    <cfRule type="cellIs" dxfId="221" priority="102" stopIfTrue="1" operator="equal">
      <formula>"AB"</formula>
    </cfRule>
    <cfRule type="cellIs" dxfId="220" priority="103" stopIfTrue="1" operator="equal">
      <formula>"FF"</formula>
    </cfRule>
  </conditionalFormatting>
  <conditionalFormatting sqref="AH5:AI5">
    <cfRule type="cellIs" dxfId="219" priority="104" stopIfTrue="1" operator="equal">
      <formula>"AB"</formula>
    </cfRule>
    <cfRule type="cellIs" dxfId="218" priority="105" stopIfTrue="1" operator="equal">
      <formula>"FF"</formula>
    </cfRule>
  </conditionalFormatting>
  <conditionalFormatting sqref="AC26">
    <cfRule type="cellIs" dxfId="217" priority="106" stopIfTrue="1" operator="equal">
      <formula>"AB"</formula>
    </cfRule>
    <cfRule type="cellIs" dxfId="216" priority="107" stopIfTrue="1" operator="equal">
      <formula>"FF"</formula>
    </cfRule>
  </conditionalFormatting>
  <conditionalFormatting sqref="AH26:AI26">
    <cfRule type="cellIs" dxfId="215" priority="108" stopIfTrue="1" operator="equal">
      <formula>"AB"</formula>
    </cfRule>
    <cfRule type="cellIs" dxfId="214" priority="109" stopIfTrue="1" operator="equal">
      <formula>"FF"</formula>
    </cfRule>
  </conditionalFormatting>
  <conditionalFormatting sqref="AC29">
    <cfRule type="cellIs" dxfId="213" priority="110" stopIfTrue="1" operator="equal">
      <formula>"AB"</formula>
    </cfRule>
    <cfRule type="cellIs" dxfId="212" priority="111" stopIfTrue="1" operator="equal">
      <formula>"FF"</formula>
    </cfRule>
  </conditionalFormatting>
  <conditionalFormatting sqref="AH29:AI29">
    <cfRule type="cellIs" dxfId="211" priority="112" stopIfTrue="1" operator="equal">
      <formula>"AB"</formula>
    </cfRule>
    <cfRule type="cellIs" dxfId="210" priority="113" stopIfTrue="1" operator="equal">
      <formula>"FF"</formula>
    </cfRule>
  </conditionalFormatting>
  <conditionalFormatting sqref="AC30">
    <cfRule type="cellIs" dxfId="209" priority="114" stopIfTrue="1" operator="equal">
      <formula>"AB"</formula>
    </cfRule>
    <cfRule type="cellIs" dxfId="208" priority="115" stopIfTrue="1" operator="equal">
      <formula>"FF"</formula>
    </cfRule>
  </conditionalFormatting>
  <conditionalFormatting sqref="AH30:AI30">
    <cfRule type="cellIs" dxfId="207" priority="116" stopIfTrue="1" operator="equal">
      <formula>"AB"</formula>
    </cfRule>
    <cfRule type="cellIs" dxfId="206" priority="117" stopIfTrue="1" operator="equal">
      <formula>"FF"</formula>
    </cfRule>
  </conditionalFormatting>
  <conditionalFormatting sqref="AC31">
    <cfRule type="cellIs" dxfId="205" priority="118" stopIfTrue="1" operator="equal">
      <formula>"AB"</formula>
    </cfRule>
    <cfRule type="cellIs" dxfId="204" priority="119" stopIfTrue="1" operator="equal">
      <formula>"FF"</formula>
    </cfRule>
  </conditionalFormatting>
  <conditionalFormatting sqref="AG18:AH18">
    <cfRule type="cellIs" dxfId="203" priority="120" stopIfTrue="1" operator="equal">
      <formula>"AB"</formula>
    </cfRule>
    <cfRule type="cellIs" dxfId="202" priority="121" stopIfTrue="1" operator="equal">
      <formula>"FF"</formula>
    </cfRule>
  </conditionalFormatting>
  <conditionalFormatting sqref="AH31:AI31">
    <cfRule type="cellIs" dxfId="201" priority="122" stopIfTrue="1" operator="equal">
      <formula>"AB"</formula>
    </cfRule>
    <cfRule type="cellIs" dxfId="200" priority="123" stopIfTrue="1" operator="equal">
      <formula>"FF"</formula>
    </cfRule>
  </conditionalFormatting>
  <conditionalFormatting sqref="AC33">
    <cfRule type="cellIs" dxfId="199" priority="124" stopIfTrue="1" operator="equal">
      <formula>"AB"</formula>
    </cfRule>
    <cfRule type="cellIs" dxfId="198" priority="125" stopIfTrue="1" operator="equal">
      <formula>"FF"</formula>
    </cfRule>
  </conditionalFormatting>
  <conditionalFormatting sqref="AH33:AI33">
    <cfRule type="cellIs" dxfId="197" priority="126" stopIfTrue="1" operator="equal">
      <formula>"AB"</formula>
    </cfRule>
    <cfRule type="cellIs" dxfId="196" priority="127" stopIfTrue="1" operator="equal">
      <formula>"FF"</formula>
    </cfRule>
  </conditionalFormatting>
  <conditionalFormatting sqref="AC36">
    <cfRule type="cellIs" dxfId="195" priority="128" stopIfTrue="1" operator="equal">
      <formula>"AB"</formula>
    </cfRule>
    <cfRule type="cellIs" dxfId="194" priority="129" stopIfTrue="1" operator="equal">
      <formula>"FF"</formula>
    </cfRule>
  </conditionalFormatting>
  <conditionalFormatting sqref="AH36:AI36">
    <cfRule type="cellIs" dxfId="193" priority="130" stopIfTrue="1" operator="equal">
      <formula>"AB"</formula>
    </cfRule>
    <cfRule type="cellIs" dxfId="192" priority="131" stopIfTrue="1" operator="equal">
      <formula>"FF"</formula>
    </cfRule>
  </conditionalFormatting>
  <conditionalFormatting sqref="AC39">
    <cfRule type="cellIs" dxfId="191" priority="132" stopIfTrue="1" operator="equal">
      <formula>"AB"</formula>
    </cfRule>
    <cfRule type="cellIs" dxfId="190" priority="133" stopIfTrue="1" operator="equal">
      <formula>"FF"</formula>
    </cfRule>
  </conditionalFormatting>
  <conditionalFormatting sqref="AH39:AI39">
    <cfRule type="cellIs" dxfId="189" priority="134" stopIfTrue="1" operator="equal">
      <formula>"AB"</formula>
    </cfRule>
    <cfRule type="cellIs" dxfId="188" priority="135" stopIfTrue="1" operator="equal">
      <formula>"FF"</formula>
    </cfRule>
  </conditionalFormatting>
  <conditionalFormatting sqref="AC43">
    <cfRule type="cellIs" dxfId="187" priority="136" stopIfTrue="1" operator="equal">
      <formula>"AB"</formula>
    </cfRule>
    <cfRule type="cellIs" dxfId="186" priority="137" stopIfTrue="1" operator="equal">
      <formula>"FF"</formula>
    </cfRule>
  </conditionalFormatting>
  <conditionalFormatting sqref="AH43:AI43">
    <cfRule type="cellIs" dxfId="185" priority="138" stopIfTrue="1" operator="equal">
      <formula>"AB"</formula>
    </cfRule>
    <cfRule type="cellIs" dxfId="184" priority="139" stopIfTrue="1" operator="equal">
      <formula>"FF"</formula>
    </cfRule>
  </conditionalFormatting>
  <conditionalFormatting sqref="AC50">
    <cfRule type="cellIs" dxfId="183" priority="140" stopIfTrue="1" operator="equal">
      <formula>"AB"</formula>
    </cfRule>
    <cfRule type="cellIs" dxfId="182" priority="141" stopIfTrue="1" operator="equal">
      <formula>"FF"</formula>
    </cfRule>
  </conditionalFormatting>
  <conditionalFormatting sqref="AH50:AI50">
    <cfRule type="cellIs" dxfId="181" priority="142" stopIfTrue="1" operator="equal">
      <formula>"AB"</formula>
    </cfRule>
    <cfRule type="cellIs" dxfId="180" priority="143" stopIfTrue="1" operator="equal">
      <formula>"FF"</formula>
    </cfRule>
  </conditionalFormatting>
  <conditionalFormatting sqref="AC64">
    <cfRule type="cellIs" dxfId="179" priority="144" stopIfTrue="1" operator="equal">
      <formula>"AB"</formula>
    </cfRule>
    <cfRule type="cellIs" dxfId="178" priority="145" stopIfTrue="1" operator="equal">
      <formula>"FF"</formula>
    </cfRule>
  </conditionalFormatting>
  <conditionalFormatting sqref="AH64:AI64">
    <cfRule type="cellIs" dxfId="177" priority="146" stopIfTrue="1" operator="equal">
      <formula>"AB"</formula>
    </cfRule>
    <cfRule type="cellIs" dxfId="176" priority="147" stopIfTrue="1" operator="equal">
      <formula>"FF"</formula>
    </cfRule>
  </conditionalFormatting>
  <conditionalFormatting sqref="AC65">
    <cfRule type="cellIs" dxfId="175" priority="148" stopIfTrue="1" operator="equal">
      <formula>"AB"</formula>
    </cfRule>
    <cfRule type="cellIs" dxfId="174" priority="149" stopIfTrue="1" operator="equal">
      <formula>"FF"</formula>
    </cfRule>
  </conditionalFormatting>
  <conditionalFormatting sqref="AH65:AI65">
    <cfRule type="cellIs" dxfId="173" priority="150" stopIfTrue="1" operator="equal">
      <formula>"AB"</formula>
    </cfRule>
    <cfRule type="cellIs" dxfId="172" priority="151" stopIfTrue="1" operator="equal">
      <formula>"FF"</formula>
    </cfRule>
  </conditionalFormatting>
  <conditionalFormatting sqref="AC67">
    <cfRule type="cellIs" dxfId="171" priority="152" stopIfTrue="1" operator="equal">
      <formula>"AB"</formula>
    </cfRule>
    <cfRule type="cellIs" dxfId="170" priority="153" stopIfTrue="1" operator="equal">
      <formula>"FF"</formula>
    </cfRule>
  </conditionalFormatting>
  <conditionalFormatting sqref="AH67:AI67">
    <cfRule type="cellIs" dxfId="169" priority="154" stopIfTrue="1" operator="equal">
      <formula>"AB"</formula>
    </cfRule>
    <cfRule type="cellIs" dxfId="168" priority="155" stopIfTrue="1" operator="equal">
      <formula>"FF"</formula>
    </cfRule>
  </conditionalFormatting>
  <conditionalFormatting sqref="AC69">
    <cfRule type="cellIs" dxfId="167" priority="156" stopIfTrue="1" operator="equal">
      <formula>"AB"</formula>
    </cfRule>
    <cfRule type="cellIs" dxfId="166" priority="157" stopIfTrue="1" operator="equal">
      <formula>"FF"</formula>
    </cfRule>
  </conditionalFormatting>
  <conditionalFormatting sqref="AH69:AI69">
    <cfRule type="cellIs" dxfId="165" priority="158" stopIfTrue="1" operator="equal">
      <formula>"AB"</formula>
    </cfRule>
    <cfRule type="cellIs" dxfId="164" priority="159" stopIfTrue="1" operator="equal">
      <formula>"FF"</formula>
    </cfRule>
  </conditionalFormatting>
  <conditionalFormatting sqref="AC71">
    <cfRule type="cellIs" dxfId="163" priority="160" stopIfTrue="1" operator="equal">
      <formula>"AB"</formula>
    </cfRule>
    <cfRule type="cellIs" dxfId="162" priority="161" stopIfTrue="1" operator="equal">
      <formula>"FF"</formula>
    </cfRule>
  </conditionalFormatting>
  <conditionalFormatting sqref="AH71:AI71">
    <cfRule type="cellIs" dxfId="161" priority="162" stopIfTrue="1" operator="equal">
      <formula>"AB"</formula>
    </cfRule>
    <cfRule type="cellIs" dxfId="160" priority="163" stopIfTrue="1" operator="equal">
      <formula>"FF"</formula>
    </cfRule>
  </conditionalFormatting>
  <conditionalFormatting sqref="AC76">
    <cfRule type="cellIs" dxfId="159" priority="164" stopIfTrue="1" operator="equal">
      <formula>"AB"</formula>
    </cfRule>
    <cfRule type="cellIs" dxfId="158" priority="165" stopIfTrue="1" operator="equal">
      <formula>"FF"</formula>
    </cfRule>
  </conditionalFormatting>
  <conditionalFormatting sqref="AH76:AI76">
    <cfRule type="cellIs" dxfId="157" priority="166" stopIfTrue="1" operator="equal">
      <formula>"AB"</formula>
    </cfRule>
    <cfRule type="cellIs" dxfId="156" priority="167" stopIfTrue="1" operator="equal">
      <formula>"FF"</formula>
    </cfRule>
  </conditionalFormatting>
  <conditionalFormatting sqref="AC78">
    <cfRule type="cellIs" dxfId="155" priority="168" stopIfTrue="1" operator="equal">
      <formula>"AB"</formula>
    </cfRule>
    <cfRule type="cellIs" dxfId="154" priority="169" stopIfTrue="1" operator="equal">
      <formula>"FF"</formula>
    </cfRule>
  </conditionalFormatting>
  <conditionalFormatting sqref="AC79">
    <cfRule type="cellIs" dxfId="153" priority="170" stopIfTrue="1" operator="equal">
      <formula>"AB"</formula>
    </cfRule>
    <cfRule type="cellIs" dxfId="152" priority="171" stopIfTrue="1" operator="equal">
      <formula>"FF"</formula>
    </cfRule>
  </conditionalFormatting>
  <conditionalFormatting sqref="AH79:AI79">
    <cfRule type="cellIs" dxfId="151" priority="172" stopIfTrue="1" operator="equal">
      <formula>"AB"</formula>
    </cfRule>
    <cfRule type="cellIs" dxfId="150" priority="173" stopIfTrue="1" operator="equal">
      <formula>"FF"</formula>
    </cfRule>
  </conditionalFormatting>
  <pageMargins left="0.75" right="0.75" top="1" bottom="1" header="0.51180555555555551" footer="0.51180555555555551"/>
  <pageSetup paperSize="9" firstPageNumber="0" orientation="landscape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30"/>
  <sheetViews>
    <sheetView zoomScale="85" zoomScaleNormal="85" workbookViewId="0">
      <pane xSplit="4" ySplit="3" topLeftCell="AP36" activePane="bottomRight" state="frozen"/>
      <selection pane="topRight" activeCell="AR1" sqref="AR1"/>
      <selection pane="bottomLeft" activeCell="A4" sqref="A4"/>
      <selection pane="bottomRight" activeCell="AY43" sqref="AY43"/>
    </sheetView>
  </sheetViews>
  <sheetFormatPr defaultColWidth="7.33203125" defaultRowHeight="14.4"/>
  <cols>
    <col min="1" max="1" width="7.33203125" style="1" customWidth="1"/>
    <col min="2" max="2" width="10.33203125" style="1" customWidth="1"/>
    <col min="3" max="3" width="13.6640625" style="1" customWidth="1"/>
    <col min="4" max="4" width="35.33203125" customWidth="1"/>
    <col min="5" max="5" width="13" style="1" customWidth="1"/>
    <col min="6" max="6" width="21.33203125" style="1" customWidth="1"/>
    <col min="7" max="7" width="9.33203125" style="1" customWidth="1"/>
    <col min="8" max="8" width="9" style="1" customWidth="1"/>
    <col min="9" max="9" width="8.6640625" style="1" customWidth="1"/>
    <col min="10" max="10" width="8.5546875" style="1" customWidth="1"/>
    <col min="11" max="11" width="10.88671875" style="1" customWidth="1"/>
    <col min="12" max="12" width="0.88671875" style="1" customWidth="1"/>
    <col min="13" max="13" width="10.44140625" style="1" customWidth="1"/>
    <col min="14" max="14" width="11.109375" style="1" customWidth="1"/>
    <col min="15" max="15" width="10.6640625" style="1" customWidth="1"/>
    <col min="16" max="16" width="11.109375" style="1" customWidth="1"/>
    <col min="17" max="17" width="10.44140625" style="1" customWidth="1"/>
    <col min="18" max="18" width="7.33203125" style="1" customWidth="1"/>
    <col min="19" max="19" width="8" style="1" customWidth="1"/>
    <col min="20" max="20" width="1" style="2" customWidth="1"/>
    <col min="21" max="21" width="10.33203125" style="1" hidden="1" customWidth="1"/>
    <col min="22" max="22" width="14.6640625" style="1" hidden="1" customWidth="1"/>
    <col min="23" max="23" width="35.33203125" style="3" hidden="1" customWidth="1"/>
    <col min="24" max="24" width="24.109375" style="1" hidden="1" customWidth="1"/>
    <col min="25" max="25" width="21.33203125" style="1" hidden="1" customWidth="1"/>
    <col min="26" max="26" width="9" style="1" customWidth="1"/>
    <col min="27" max="27" width="8.6640625" style="1" customWidth="1"/>
    <col min="28" max="29" width="9" style="1" customWidth="1"/>
    <col min="30" max="30" width="9.6640625" style="1" customWidth="1"/>
    <col min="31" max="31" width="0.88671875" style="1" customWidth="1"/>
    <col min="32" max="32" width="11.109375" style="1" customWidth="1"/>
    <col min="33" max="34" width="12" style="1" customWidth="1"/>
    <col min="35" max="35" width="11.6640625" style="1" customWidth="1"/>
    <col min="36" max="36" width="11.109375" style="1" customWidth="1"/>
    <col min="37" max="38" width="10.44140625" style="1" customWidth="1"/>
    <col min="39" max="39" width="11.109375" style="1" customWidth="1"/>
    <col min="40" max="40" width="10.44140625" style="1" customWidth="1"/>
    <col min="41" max="41" width="10.6640625" style="1" customWidth="1"/>
    <col min="42" max="42" width="18.6640625" style="1" customWidth="1"/>
    <col min="43" max="43" width="13.33203125" style="1" customWidth="1"/>
    <col min="44" max="50" width="10.6640625" style="1" customWidth="1"/>
    <col min="51" max="51" width="17.33203125" style="1" customWidth="1"/>
    <col min="52" max="56" width="11.88671875" style="1" customWidth="1"/>
    <col min="57" max="57" width="14.6640625" style="1" customWidth="1"/>
    <col min="58" max="58" width="9.88671875" style="1" customWidth="1"/>
    <col min="59" max="59" width="9.44140625" style="1" customWidth="1"/>
    <col min="60" max="60" width="7.33203125" customWidth="1"/>
    <col min="61" max="61" width="6.5546875" customWidth="1"/>
    <col min="62" max="62" width="20.6640625" customWidth="1"/>
    <col min="63" max="63" width="22" customWidth="1"/>
  </cols>
  <sheetData>
    <row r="1" spans="1:59" ht="24.6" customHeight="1">
      <c r="B1" s="111" t="s">
        <v>0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4"/>
      <c r="S1" s="4"/>
      <c r="U1" s="100" t="s">
        <v>1</v>
      </c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1" t="s">
        <v>2</v>
      </c>
      <c r="AS1" s="101"/>
      <c r="AT1" s="101"/>
      <c r="AU1" s="101"/>
      <c r="AV1" s="101"/>
      <c r="AW1" s="101"/>
      <c r="AX1" s="5"/>
    </row>
    <row r="2" spans="1:59" ht="43.2">
      <c r="A2" s="6" t="s">
        <v>3</v>
      </c>
      <c r="B2" s="7" t="s">
        <v>4</v>
      </c>
      <c r="C2" s="7" t="s">
        <v>5</v>
      </c>
      <c r="D2" s="6" t="s">
        <v>6</v>
      </c>
      <c r="E2" s="7" t="s">
        <v>7</v>
      </c>
      <c r="F2" s="7" t="s">
        <v>8</v>
      </c>
      <c r="G2" s="7">
        <v>414453</v>
      </c>
      <c r="H2" s="7">
        <v>414454</v>
      </c>
      <c r="I2" s="7">
        <v>414455</v>
      </c>
      <c r="J2" s="7" t="s">
        <v>9</v>
      </c>
      <c r="K2" s="7" t="s">
        <v>10</v>
      </c>
      <c r="L2" s="8"/>
      <c r="M2" s="7" t="s">
        <v>11</v>
      </c>
      <c r="N2" s="7" t="s">
        <v>12</v>
      </c>
      <c r="O2" s="7" t="s">
        <v>13</v>
      </c>
      <c r="P2" s="7" t="s">
        <v>14</v>
      </c>
      <c r="Q2" s="7" t="s">
        <v>15</v>
      </c>
      <c r="R2" s="7" t="s">
        <v>16</v>
      </c>
      <c r="S2" s="7" t="s">
        <v>17</v>
      </c>
      <c r="U2" s="6" t="s">
        <v>4</v>
      </c>
      <c r="V2" s="7" t="s">
        <v>5</v>
      </c>
      <c r="W2" s="9" t="s">
        <v>6</v>
      </c>
      <c r="X2" s="7" t="s">
        <v>7</v>
      </c>
      <c r="Y2" s="6" t="s">
        <v>8</v>
      </c>
      <c r="Z2" s="7">
        <v>414462</v>
      </c>
      <c r="AA2" s="7">
        <v>414463</v>
      </c>
      <c r="AB2" s="7" t="s">
        <v>18</v>
      </c>
      <c r="AC2" s="7" t="s">
        <v>19</v>
      </c>
      <c r="AD2" s="7" t="s">
        <v>20</v>
      </c>
      <c r="AE2" s="8"/>
      <c r="AF2" s="7" t="s">
        <v>21</v>
      </c>
      <c r="AG2" s="7" t="s">
        <v>22</v>
      </c>
      <c r="AH2" s="7" t="s">
        <v>23</v>
      </c>
      <c r="AI2" s="7" t="s">
        <v>24</v>
      </c>
      <c r="AJ2" s="7" t="s">
        <v>25</v>
      </c>
      <c r="AK2" s="7" t="s">
        <v>26</v>
      </c>
      <c r="AL2" s="7" t="s">
        <v>27</v>
      </c>
      <c r="AM2" s="7" t="s">
        <v>28</v>
      </c>
      <c r="AN2" s="7" t="s">
        <v>29</v>
      </c>
      <c r="AO2" s="7" t="s">
        <v>30</v>
      </c>
      <c r="AP2" s="10" t="s">
        <v>31</v>
      </c>
      <c r="AQ2" s="10" t="s">
        <v>32</v>
      </c>
      <c r="AR2" s="10" t="s">
        <v>33</v>
      </c>
      <c r="AS2" s="10" t="s">
        <v>34</v>
      </c>
      <c r="AT2" s="10" t="s">
        <v>35</v>
      </c>
      <c r="AU2" s="11" t="s">
        <v>36</v>
      </c>
      <c r="AV2" s="11" t="s">
        <v>37</v>
      </c>
      <c r="AW2" s="10" t="s">
        <v>38</v>
      </c>
      <c r="AX2" s="10" t="s">
        <v>39</v>
      </c>
      <c r="AY2" s="102" t="s">
        <v>40</v>
      </c>
      <c r="AZ2" s="102"/>
      <c r="BA2" s="103" t="s">
        <v>41</v>
      </c>
      <c r="BB2" s="103"/>
      <c r="BC2" s="12" t="s">
        <v>42</v>
      </c>
      <c r="BD2" s="12" t="s">
        <v>42</v>
      </c>
      <c r="BE2" s="13" t="s">
        <v>43</v>
      </c>
      <c r="BF2" s="14" t="s">
        <v>44</v>
      </c>
      <c r="BG2"/>
    </row>
    <row r="3" spans="1:59">
      <c r="A3" s="6"/>
      <c r="B3" s="7"/>
      <c r="C3" s="7"/>
      <c r="D3" s="6"/>
      <c r="E3" s="7"/>
      <c r="F3" s="7"/>
      <c r="G3" s="7" t="s">
        <v>45</v>
      </c>
      <c r="H3" s="7" t="s">
        <v>46</v>
      </c>
      <c r="I3" s="7" t="s">
        <v>47</v>
      </c>
      <c r="J3" s="7" t="s">
        <v>48</v>
      </c>
      <c r="K3" s="7" t="s">
        <v>49</v>
      </c>
      <c r="L3" s="8"/>
      <c r="M3" s="7" t="s">
        <v>50</v>
      </c>
      <c r="N3" s="7" t="s">
        <v>51</v>
      </c>
      <c r="O3" s="7" t="s">
        <v>52</v>
      </c>
      <c r="P3" s="7" t="s">
        <v>53</v>
      </c>
      <c r="Q3" s="7" t="s">
        <v>54</v>
      </c>
      <c r="R3" s="7"/>
      <c r="S3" s="7"/>
      <c r="U3" s="6"/>
      <c r="V3" s="7"/>
      <c r="W3" s="9"/>
      <c r="X3" s="7"/>
      <c r="Y3" s="6"/>
      <c r="Z3" s="87" t="s">
        <v>55</v>
      </c>
      <c r="AA3" s="87" t="s">
        <v>56</v>
      </c>
      <c r="AB3" s="87" t="s">
        <v>57</v>
      </c>
      <c r="AC3" s="87" t="s">
        <v>58</v>
      </c>
      <c r="AD3" s="7" t="s">
        <v>59</v>
      </c>
      <c r="AE3" s="8"/>
      <c r="AF3" s="87" t="s">
        <v>60</v>
      </c>
      <c r="AG3" s="87" t="s">
        <v>61</v>
      </c>
      <c r="AH3" s="87" t="s">
        <v>62</v>
      </c>
      <c r="AI3" s="87" t="s">
        <v>63</v>
      </c>
      <c r="AJ3" s="7" t="s">
        <v>64</v>
      </c>
      <c r="AK3" s="7" t="s">
        <v>65</v>
      </c>
      <c r="AL3" s="7" t="s">
        <v>66</v>
      </c>
      <c r="AM3" s="7" t="s">
        <v>67</v>
      </c>
      <c r="AN3" s="7" t="s">
        <v>68</v>
      </c>
      <c r="AO3" s="7" t="s">
        <v>69</v>
      </c>
      <c r="AP3" s="7"/>
      <c r="AQ3" s="7"/>
      <c r="AR3" s="7"/>
      <c r="AS3" s="7"/>
      <c r="AT3" s="7"/>
      <c r="AU3" s="7"/>
      <c r="AV3" s="7"/>
      <c r="AW3" s="7"/>
      <c r="AX3" s="7"/>
      <c r="AY3" s="15" t="s">
        <v>70</v>
      </c>
      <c r="AZ3" s="15" t="s">
        <v>71</v>
      </c>
      <c r="BA3" s="16" t="s">
        <v>70</v>
      </c>
      <c r="BB3" s="16" t="s">
        <v>71</v>
      </c>
      <c r="BC3" s="10" t="s">
        <v>72</v>
      </c>
      <c r="BD3" s="10" t="s">
        <v>73</v>
      </c>
      <c r="BE3" s="7"/>
      <c r="BF3" s="7"/>
      <c r="BG3"/>
    </row>
    <row r="4" spans="1:59">
      <c r="A4" s="17"/>
      <c r="B4" s="17">
        <v>43301</v>
      </c>
      <c r="C4" s="17" t="s">
        <v>78</v>
      </c>
      <c r="D4" s="18" t="s">
        <v>79</v>
      </c>
      <c r="E4" s="17" t="s">
        <v>80</v>
      </c>
      <c r="F4" s="19" t="s">
        <v>748</v>
      </c>
      <c r="G4" s="17">
        <v>97</v>
      </c>
      <c r="H4" s="17">
        <v>85</v>
      </c>
      <c r="I4" s="17">
        <v>88</v>
      </c>
      <c r="J4" s="17">
        <v>94</v>
      </c>
      <c r="K4" s="17">
        <v>99</v>
      </c>
      <c r="L4" s="20"/>
      <c r="M4" s="17">
        <v>47</v>
      </c>
      <c r="N4" s="17">
        <v>47</v>
      </c>
      <c r="O4" s="17">
        <v>45</v>
      </c>
      <c r="P4" s="17">
        <v>45</v>
      </c>
      <c r="Q4" s="17">
        <v>43</v>
      </c>
      <c r="R4" s="17">
        <v>10</v>
      </c>
      <c r="S4" s="17">
        <v>22</v>
      </c>
      <c r="T4" s="21"/>
      <c r="U4" s="17">
        <f t="shared" ref="U4:U35" si="0">B4</f>
        <v>43301</v>
      </c>
      <c r="V4" s="17" t="str">
        <f t="shared" ref="V4:V35" si="1">C4</f>
        <v>B150058502</v>
      </c>
      <c r="W4" s="22" t="str">
        <f t="shared" ref="W4:W35" si="2">D4</f>
        <v>ABUJ DNYANESHWARI MADHUKAR</v>
      </c>
      <c r="X4" s="17" t="str">
        <f t="shared" ref="X4:X35" si="3">E4</f>
        <v>71924012D</v>
      </c>
      <c r="Y4" s="90" t="str">
        <f t="shared" ref="Y4:Y35" si="4">F4</f>
        <v>I2K18205157</v>
      </c>
      <c r="Z4" s="88">
        <v>83</v>
      </c>
      <c r="AA4" s="88">
        <v>92</v>
      </c>
      <c r="AB4" s="88">
        <v>100</v>
      </c>
      <c r="AC4" s="88"/>
      <c r="AD4" s="86">
        <v>100</v>
      </c>
      <c r="AE4" s="85"/>
      <c r="AF4" s="88">
        <v>22</v>
      </c>
      <c r="AG4" s="88">
        <v>22</v>
      </c>
      <c r="AH4" s="88"/>
      <c r="AI4" s="88"/>
      <c r="AJ4" s="86">
        <v>45</v>
      </c>
      <c r="AK4" s="17">
        <v>41</v>
      </c>
      <c r="AL4" s="17">
        <v>23</v>
      </c>
      <c r="AM4" s="17">
        <v>23</v>
      </c>
      <c r="AN4" s="17">
        <v>44</v>
      </c>
      <c r="AO4" s="17">
        <v>95</v>
      </c>
      <c r="AP4" s="17">
        <v>10</v>
      </c>
      <c r="AQ4" s="17">
        <v>44</v>
      </c>
      <c r="AR4" s="24"/>
      <c r="AS4" s="24">
        <v>8.58</v>
      </c>
      <c r="AT4" s="24">
        <v>9.3000000000000007</v>
      </c>
      <c r="AU4" s="24">
        <v>1297</v>
      </c>
      <c r="AV4" s="24">
        <v>140</v>
      </c>
      <c r="AW4" s="24">
        <v>9.26</v>
      </c>
      <c r="AX4" s="25" t="s">
        <v>77</v>
      </c>
      <c r="AY4" s="26" t="str">
        <f t="shared" ref="AY4:AY35" si="5">IF(COUNTIF(G4:K4,"FF"),"FAIL",IF(COUNTIF(G4:K4,"AB"),"FAIL","PASS"))</f>
        <v>PASS</v>
      </c>
      <c r="AZ4" s="26" t="str">
        <f t="shared" ref="AZ4:AZ35" si="6">IF(COUNTIF(Z4:AD4,"FF"),"FAIL",IF(COUNTIF(Z4:AD4,"AB"),"FAIL","PASS"))</f>
        <v>PASS</v>
      </c>
      <c r="BA4" s="27" t="str">
        <f t="shared" ref="BA4:BA35" si="7">IF(COUNTIF(M4:Q4,"FF"),"FAIL",IF(COUNTIF(M4:Q4,"AB"),"FAIL","PASS"))</f>
        <v>PASS</v>
      </c>
      <c r="BB4" s="27" t="str">
        <f t="shared" ref="BB4:BB35" si="8">IF(COUNTIF(AF4:AO4,"FF"),"FAIL",IF(COUNTIF(AF4:AO4,"AB"),"FAIL","PASS"))</f>
        <v>PASS</v>
      </c>
      <c r="BC4" s="8" t="str">
        <f t="shared" ref="BC4:BC35" si="9">IF(AND(AY4="PASS",AZ4="PASS"),"PASS","FAIL")</f>
        <v>PASS</v>
      </c>
      <c r="BD4" s="8" t="str">
        <f t="shared" ref="BD4:BD35" si="10">IF(AND(BA4="PASS",BB4="PASS"),"PASS","FAIL")</f>
        <v>PASS</v>
      </c>
      <c r="BE4" s="28" t="str">
        <f t="shared" ref="BE4:BE35" si="11">IF(BF4="ATKT","NO",IF(BF4="FAIL","NO","YES"))</f>
        <v>YES</v>
      </c>
      <c r="BF4" s="29" t="str">
        <f t="shared" ref="BF4:BF35" si="12">IF(AQ4=44,IF(AW4&gt;=7.75,"DIST",IF(AW4&gt;=6.75,"FIRST",IF(AW4&gt;=6.25,"HSC",IF(AW4&gt;=5.5,"SC","FAIL")))),IF(AW4&gt;=23,"ATKT","FAIL"))</f>
        <v>DIST</v>
      </c>
      <c r="BG4"/>
    </row>
    <row r="5" spans="1:59">
      <c r="A5" s="17"/>
      <c r="B5" s="17">
        <v>43302</v>
      </c>
      <c r="C5" s="17" t="s">
        <v>81</v>
      </c>
      <c r="D5" s="18" t="s">
        <v>82</v>
      </c>
      <c r="E5" s="17" t="s">
        <v>83</v>
      </c>
      <c r="F5" s="19" t="s">
        <v>749</v>
      </c>
      <c r="G5" s="17">
        <v>99</v>
      </c>
      <c r="H5" s="17">
        <v>92</v>
      </c>
      <c r="I5" s="17">
        <v>96</v>
      </c>
      <c r="J5" s="17">
        <v>98</v>
      </c>
      <c r="K5" s="17">
        <v>100</v>
      </c>
      <c r="L5" s="20"/>
      <c r="M5" s="17">
        <v>47</v>
      </c>
      <c r="N5" s="17">
        <v>47</v>
      </c>
      <c r="O5" s="17">
        <v>48</v>
      </c>
      <c r="P5" s="17">
        <v>45</v>
      </c>
      <c r="Q5" s="17">
        <v>48</v>
      </c>
      <c r="R5" s="17">
        <v>10</v>
      </c>
      <c r="S5" s="17">
        <v>22</v>
      </c>
      <c r="T5" s="21"/>
      <c r="U5" s="17">
        <f t="shared" si="0"/>
        <v>43302</v>
      </c>
      <c r="V5" s="17" t="str">
        <f t="shared" si="1"/>
        <v>B150058503</v>
      </c>
      <c r="W5" s="22" t="str">
        <f t="shared" si="2"/>
        <v>ADITYA CHALOO</v>
      </c>
      <c r="X5" s="17" t="str">
        <f t="shared" si="3"/>
        <v>71828502G</v>
      </c>
      <c r="Y5" s="90" t="str">
        <f t="shared" si="4"/>
        <v>I2K17102185</v>
      </c>
      <c r="Z5" s="88">
        <v>96</v>
      </c>
      <c r="AA5" s="88">
        <v>94</v>
      </c>
      <c r="AB5" s="88">
        <v>100</v>
      </c>
      <c r="AC5" s="88"/>
      <c r="AD5" s="86">
        <v>100</v>
      </c>
      <c r="AE5" s="85"/>
      <c r="AF5" s="88">
        <v>23</v>
      </c>
      <c r="AG5" s="88">
        <v>23</v>
      </c>
      <c r="AH5" s="88"/>
      <c r="AI5" s="88"/>
      <c r="AJ5" s="86">
        <v>46</v>
      </c>
      <c r="AK5" s="17">
        <v>42</v>
      </c>
      <c r="AL5" s="17">
        <v>23</v>
      </c>
      <c r="AM5" s="17">
        <v>23</v>
      </c>
      <c r="AN5" s="17">
        <v>48</v>
      </c>
      <c r="AO5" s="17">
        <v>98</v>
      </c>
      <c r="AP5" s="17">
        <v>10</v>
      </c>
      <c r="AQ5" s="17">
        <v>44</v>
      </c>
      <c r="AR5" s="24">
        <v>9.42</v>
      </c>
      <c r="AS5" s="24">
        <v>8.42</v>
      </c>
      <c r="AT5" s="24">
        <v>8.76</v>
      </c>
      <c r="AU5" s="24">
        <v>1735</v>
      </c>
      <c r="AV5" s="24">
        <v>190</v>
      </c>
      <c r="AW5" s="24">
        <v>9.1300000000000008</v>
      </c>
      <c r="AX5" s="25" t="s">
        <v>77</v>
      </c>
      <c r="AY5" s="26" t="str">
        <f t="shared" si="5"/>
        <v>PASS</v>
      </c>
      <c r="AZ5" s="26" t="str">
        <f t="shared" si="6"/>
        <v>PASS</v>
      </c>
      <c r="BA5" s="27" t="str">
        <f t="shared" si="7"/>
        <v>PASS</v>
      </c>
      <c r="BB5" s="27" t="str">
        <f t="shared" si="8"/>
        <v>PASS</v>
      </c>
      <c r="BC5" s="8" t="str">
        <f t="shared" si="9"/>
        <v>PASS</v>
      </c>
      <c r="BD5" s="8" t="str">
        <f t="shared" si="10"/>
        <v>PASS</v>
      </c>
      <c r="BE5" s="28" t="str">
        <f t="shared" si="11"/>
        <v>YES</v>
      </c>
      <c r="BF5" s="29" t="str">
        <f t="shared" si="12"/>
        <v>DIST</v>
      </c>
      <c r="BG5"/>
    </row>
    <row r="6" spans="1:59">
      <c r="A6" s="17"/>
      <c r="B6" s="17">
        <v>43303</v>
      </c>
      <c r="C6" s="17" t="s">
        <v>90</v>
      </c>
      <c r="D6" s="18" t="s">
        <v>91</v>
      </c>
      <c r="E6" s="17" t="s">
        <v>92</v>
      </c>
      <c r="F6" s="19" t="s">
        <v>752</v>
      </c>
      <c r="G6" s="17">
        <v>100</v>
      </c>
      <c r="H6" s="17">
        <v>88</v>
      </c>
      <c r="I6" s="17">
        <v>95</v>
      </c>
      <c r="J6" s="17">
        <v>96</v>
      </c>
      <c r="K6" s="17">
        <v>92</v>
      </c>
      <c r="L6" s="20"/>
      <c r="M6" s="17">
        <v>45</v>
      </c>
      <c r="N6" s="17">
        <v>44</v>
      </c>
      <c r="O6" s="17">
        <v>43</v>
      </c>
      <c r="P6" s="17">
        <v>42</v>
      </c>
      <c r="Q6" s="17">
        <v>40</v>
      </c>
      <c r="R6" s="17">
        <v>10</v>
      </c>
      <c r="S6" s="17">
        <v>22</v>
      </c>
      <c r="T6" s="21"/>
      <c r="U6" s="17">
        <f t="shared" si="0"/>
        <v>43303</v>
      </c>
      <c r="V6" s="17" t="str">
        <f t="shared" si="1"/>
        <v>B150058506</v>
      </c>
      <c r="W6" s="22" t="str">
        <f t="shared" si="2"/>
        <v>AHIRE SOHAM BABAN</v>
      </c>
      <c r="X6" s="17" t="str">
        <f t="shared" si="3"/>
        <v>71828512D</v>
      </c>
      <c r="Y6" s="90" t="str">
        <f t="shared" si="4"/>
        <v>I2K17102172</v>
      </c>
      <c r="Z6" s="88">
        <v>85</v>
      </c>
      <c r="AA6" s="88">
        <v>100</v>
      </c>
      <c r="AB6" s="88">
        <v>100</v>
      </c>
      <c r="AC6" s="88"/>
      <c r="AD6" s="86">
        <v>100</v>
      </c>
      <c r="AE6" s="85"/>
      <c r="AF6" s="88">
        <v>23</v>
      </c>
      <c r="AG6" s="88">
        <v>23</v>
      </c>
      <c r="AH6" s="88"/>
      <c r="AI6" s="88"/>
      <c r="AJ6" s="86">
        <v>42</v>
      </c>
      <c r="AK6" s="17">
        <v>40</v>
      </c>
      <c r="AL6" s="17">
        <v>23</v>
      </c>
      <c r="AM6" s="17">
        <v>23</v>
      </c>
      <c r="AN6" s="17">
        <v>43</v>
      </c>
      <c r="AO6" s="17">
        <v>92</v>
      </c>
      <c r="AP6" s="17">
        <v>10</v>
      </c>
      <c r="AQ6" s="17">
        <v>44</v>
      </c>
      <c r="AR6" s="24">
        <v>7.52</v>
      </c>
      <c r="AS6" s="24">
        <v>6.76</v>
      </c>
      <c r="AT6" s="24">
        <v>8</v>
      </c>
      <c r="AU6" s="24">
        <v>1522</v>
      </c>
      <c r="AV6" s="24">
        <v>190</v>
      </c>
      <c r="AW6" s="24">
        <v>8.01</v>
      </c>
      <c r="AX6" s="25" t="s">
        <v>77</v>
      </c>
      <c r="AY6" s="26" t="str">
        <f t="shared" si="5"/>
        <v>PASS</v>
      </c>
      <c r="AZ6" s="26" t="str">
        <f t="shared" si="6"/>
        <v>PASS</v>
      </c>
      <c r="BA6" s="27" t="str">
        <f t="shared" si="7"/>
        <v>PASS</v>
      </c>
      <c r="BB6" s="27" t="str">
        <f t="shared" si="8"/>
        <v>PASS</v>
      </c>
      <c r="BC6" s="8" t="str">
        <f t="shared" si="9"/>
        <v>PASS</v>
      </c>
      <c r="BD6" s="8" t="str">
        <f t="shared" si="10"/>
        <v>PASS</v>
      </c>
      <c r="BE6" s="28" t="str">
        <f t="shared" si="11"/>
        <v>YES</v>
      </c>
      <c r="BF6" s="29" t="str">
        <f t="shared" si="12"/>
        <v>DIST</v>
      </c>
      <c r="BG6"/>
    </row>
    <row r="7" spans="1:59">
      <c r="A7" s="17"/>
      <c r="B7" s="17">
        <v>43304</v>
      </c>
      <c r="C7" s="17" t="s">
        <v>235</v>
      </c>
      <c r="D7" s="18" t="s">
        <v>236</v>
      </c>
      <c r="E7" s="17" t="s">
        <v>237</v>
      </c>
      <c r="F7" s="19" t="s">
        <v>800</v>
      </c>
      <c r="G7" s="17">
        <v>97</v>
      </c>
      <c r="H7" s="17">
        <v>100</v>
      </c>
      <c r="I7" s="17">
        <v>100</v>
      </c>
      <c r="J7" s="17">
        <v>98</v>
      </c>
      <c r="K7" s="17">
        <v>100</v>
      </c>
      <c r="L7" s="20"/>
      <c r="M7" s="17">
        <v>46</v>
      </c>
      <c r="N7" s="17">
        <v>45</v>
      </c>
      <c r="O7" s="17">
        <v>47</v>
      </c>
      <c r="P7" s="17">
        <v>46</v>
      </c>
      <c r="Q7" s="17">
        <v>47</v>
      </c>
      <c r="R7" s="17">
        <v>10</v>
      </c>
      <c r="S7" s="17">
        <v>22</v>
      </c>
      <c r="T7" s="21"/>
      <c r="U7" s="17">
        <f t="shared" si="0"/>
        <v>43304</v>
      </c>
      <c r="V7" s="17" t="str">
        <f t="shared" si="1"/>
        <v>B150058555</v>
      </c>
      <c r="W7" s="22" t="str">
        <f t="shared" si="2"/>
        <v>DHOPAVKAR AMOD MAKARAND</v>
      </c>
      <c r="X7" s="17" t="str">
        <f t="shared" si="3"/>
        <v>71828691L</v>
      </c>
      <c r="Y7" s="90" t="str">
        <f t="shared" si="4"/>
        <v>I2K17102243</v>
      </c>
      <c r="Z7" s="88">
        <v>88</v>
      </c>
      <c r="AA7" s="88">
        <v>99</v>
      </c>
      <c r="AB7" s="88">
        <v>100</v>
      </c>
      <c r="AC7" s="88"/>
      <c r="AD7" s="86">
        <v>100</v>
      </c>
      <c r="AE7" s="85"/>
      <c r="AF7" s="88">
        <v>23</v>
      </c>
      <c r="AG7" s="88">
        <v>23</v>
      </c>
      <c r="AH7" s="88"/>
      <c r="AI7" s="88"/>
      <c r="AJ7" s="86">
        <v>45</v>
      </c>
      <c r="AK7" s="17">
        <v>41</v>
      </c>
      <c r="AL7" s="17">
        <v>23</v>
      </c>
      <c r="AM7" s="17">
        <v>23</v>
      </c>
      <c r="AN7" s="17">
        <v>47</v>
      </c>
      <c r="AO7" s="17">
        <v>98</v>
      </c>
      <c r="AP7" s="17">
        <v>10</v>
      </c>
      <c r="AQ7" s="17">
        <v>44</v>
      </c>
      <c r="AR7" s="24">
        <v>9.3800000000000008</v>
      </c>
      <c r="AS7" s="24">
        <v>8.4600000000000009</v>
      </c>
      <c r="AT7" s="24">
        <v>9.17</v>
      </c>
      <c r="AU7" s="24">
        <v>1754</v>
      </c>
      <c r="AV7" s="24">
        <v>190</v>
      </c>
      <c r="AW7" s="24">
        <v>9.23</v>
      </c>
      <c r="AX7" s="25" t="s">
        <v>77</v>
      </c>
      <c r="AY7" s="26" t="str">
        <f t="shared" si="5"/>
        <v>PASS</v>
      </c>
      <c r="AZ7" s="26" t="str">
        <f t="shared" si="6"/>
        <v>PASS</v>
      </c>
      <c r="BA7" s="27" t="str">
        <f t="shared" si="7"/>
        <v>PASS</v>
      </c>
      <c r="BB7" s="27" t="str">
        <f t="shared" si="8"/>
        <v>PASS</v>
      </c>
      <c r="BC7" s="8" t="str">
        <f t="shared" si="9"/>
        <v>PASS</v>
      </c>
      <c r="BD7" s="8" t="str">
        <f t="shared" si="10"/>
        <v>PASS</v>
      </c>
      <c r="BE7" s="28" t="str">
        <f t="shared" si="11"/>
        <v>YES</v>
      </c>
      <c r="BF7" s="29" t="str">
        <f t="shared" si="12"/>
        <v>DIST</v>
      </c>
      <c r="BG7"/>
    </row>
    <row r="8" spans="1:59">
      <c r="A8" s="17"/>
      <c r="B8" s="17">
        <v>43305</v>
      </c>
      <c r="C8" s="17" t="s">
        <v>102</v>
      </c>
      <c r="D8" s="18" t="s">
        <v>103</v>
      </c>
      <c r="E8" s="17" t="s">
        <v>104</v>
      </c>
      <c r="F8" s="19" t="s">
        <v>756</v>
      </c>
      <c r="G8" s="17">
        <v>97</v>
      </c>
      <c r="H8" s="17">
        <v>90</v>
      </c>
      <c r="I8" s="17">
        <v>72</v>
      </c>
      <c r="J8" s="17">
        <v>94</v>
      </c>
      <c r="K8" s="17">
        <v>100</v>
      </c>
      <c r="L8" s="20"/>
      <c r="M8" s="17">
        <v>46</v>
      </c>
      <c r="N8" s="17">
        <v>45</v>
      </c>
      <c r="O8" s="17">
        <v>44</v>
      </c>
      <c r="P8" s="17">
        <v>44</v>
      </c>
      <c r="Q8" s="17">
        <v>34</v>
      </c>
      <c r="R8" s="17">
        <v>9.68</v>
      </c>
      <c r="S8" s="17">
        <v>22</v>
      </c>
      <c r="T8" s="21"/>
      <c r="U8" s="17">
        <f t="shared" si="0"/>
        <v>43305</v>
      </c>
      <c r="V8" s="17" t="str">
        <f t="shared" si="1"/>
        <v>B150058510</v>
      </c>
      <c r="W8" s="22" t="str">
        <f t="shared" si="2"/>
        <v>ANUSHKA SIRPURKAR</v>
      </c>
      <c r="X8" s="17" t="str">
        <f t="shared" si="3"/>
        <v>71828530B</v>
      </c>
      <c r="Y8" s="90" t="str">
        <f t="shared" si="4"/>
        <v>I2K17102336</v>
      </c>
      <c r="Z8" s="88">
        <v>76</v>
      </c>
      <c r="AA8" s="88">
        <v>97</v>
      </c>
      <c r="AB8" s="88">
        <v>100</v>
      </c>
      <c r="AC8" s="88"/>
      <c r="AD8" s="86">
        <v>100</v>
      </c>
      <c r="AE8" s="85"/>
      <c r="AF8" s="88">
        <v>23</v>
      </c>
      <c r="AG8" s="88">
        <v>23</v>
      </c>
      <c r="AH8" s="88"/>
      <c r="AI8" s="88"/>
      <c r="AJ8" s="86">
        <v>44</v>
      </c>
      <c r="AK8" s="17">
        <v>40</v>
      </c>
      <c r="AL8" s="17">
        <v>22</v>
      </c>
      <c r="AM8" s="92">
        <v>22</v>
      </c>
      <c r="AN8" s="92">
        <v>35</v>
      </c>
      <c r="AO8" s="17">
        <v>80</v>
      </c>
      <c r="AP8" s="17">
        <v>9.68</v>
      </c>
      <c r="AQ8" s="17">
        <v>44</v>
      </c>
      <c r="AR8" s="24">
        <v>8.92</v>
      </c>
      <c r="AS8" s="24">
        <v>8.26</v>
      </c>
      <c r="AT8" s="24">
        <v>8.93</v>
      </c>
      <c r="AU8" s="24">
        <v>1696</v>
      </c>
      <c r="AV8" s="24">
        <v>190</v>
      </c>
      <c r="AW8" s="24">
        <v>8.93</v>
      </c>
      <c r="AX8" s="25" t="s">
        <v>77</v>
      </c>
      <c r="AY8" s="26" t="str">
        <f t="shared" si="5"/>
        <v>PASS</v>
      </c>
      <c r="AZ8" s="26" t="str">
        <f t="shared" si="6"/>
        <v>PASS</v>
      </c>
      <c r="BA8" s="27" t="str">
        <f t="shared" si="7"/>
        <v>PASS</v>
      </c>
      <c r="BB8" s="27" t="str">
        <f t="shared" si="8"/>
        <v>PASS</v>
      </c>
      <c r="BC8" s="8" t="str">
        <f t="shared" si="9"/>
        <v>PASS</v>
      </c>
      <c r="BD8" s="8" t="str">
        <f t="shared" si="10"/>
        <v>PASS</v>
      </c>
      <c r="BE8" s="28" t="str">
        <f t="shared" si="11"/>
        <v>YES</v>
      </c>
      <c r="BF8" s="29" t="str">
        <f t="shared" si="12"/>
        <v>DIST</v>
      </c>
      <c r="BG8"/>
    </row>
    <row r="9" spans="1:59">
      <c r="A9" s="17"/>
      <c r="B9" s="17">
        <v>43307</v>
      </c>
      <c r="C9" s="17" t="s">
        <v>117</v>
      </c>
      <c r="D9" s="18" t="s">
        <v>118</v>
      </c>
      <c r="E9" s="17" t="s">
        <v>119</v>
      </c>
      <c r="F9" s="19" t="s">
        <v>761</v>
      </c>
      <c r="G9" s="17">
        <v>85</v>
      </c>
      <c r="H9" s="17">
        <v>99</v>
      </c>
      <c r="I9" s="17">
        <v>81</v>
      </c>
      <c r="J9" s="17">
        <v>95</v>
      </c>
      <c r="K9" s="17">
        <v>91</v>
      </c>
      <c r="L9" s="20"/>
      <c r="M9" s="17">
        <v>47</v>
      </c>
      <c r="N9" s="17">
        <v>46</v>
      </c>
      <c r="O9" s="17">
        <v>48</v>
      </c>
      <c r="P9" s="17">
        <v>47</v>
      </c>
      <c r="Q9" s="17">
        <v>45</v>
      </c>
      <c r="R9" s="17">
        <v>10</v>
      </c>
      <c r="S9" s="17">
        <v>22</v>
      </c>
      <c r="T9" s="21"/>
      <c r="U9" s="17">
        <f t="shared" si="0"/>
        <v>43307</v>
      </c>
      <c r="V9" s="17" t="str">
        <f t="shared" si="1"/>
        <v>B150058516</v>
      </c>
      <c r="W9" s="22" t="str">
        <f t="shared" si="2"/>
        <v>ATHARVA ASHISH JOSHI</v>
      </c>
      <c r="X9" s="17" t="str">
        <f t="shared" si="3"/>
        <v>71828544B</v>
      </c>
      <c r="Y9" s="90" t="str">
        <f t="shared" si="4"/>
        <v>I2K17102321</v>
      </c>
      <c r="Z9" s="88">
        <v>91</v>
      </c>
      <c r="AA9" s="88">
        <v>96</v>
      </c>
      <c r="AB9" s="88">
        <v>100</v>
      </c>
      <c r="AC9" s="88"/>
      <c r="AD9" s="86">
        <v>100</v>
      </c>
      <c r="AE9" s="85"/>
      <c r="AF9" s="88">
        <v>24</v>
      </c>
      <c r="AG9" s="88">
        <v>24</v>
      </c>
      <c r="AH9" s="88"/>
      <c r="AI9" s="88"/>
      <c r="AJ9" s="86">
        <v>46</v>
      </c>
      <c r="AK9" s="17">
        <v>42</v>
      </c>
      <c r="AL9" s="17">
        <v>23</v>
      </c>
      <c r="AM9" s="17">
        <v>24</v>
      </c>
      <c r="AN9" s="17">
        <v>46</v>
      </c>
      <c r="AO9" s="17">
        <v>95</v>
      </c>
      <c r="AP9" s="17">
        <v>10</v>
      </c>
      <c r="AQ9" s="17">
        <v>44</v>
      </c>
      <c r="AR9" s="24">
        <v>9.18</v>
      </c>
      <c r="AS9" s="24">
        <v>9.36</v>
      </c>
      <c r="AT9" s="24">
        <v>9.11</v>
      </c>
      <c r="AU9" s="24">
        <v>1786</v>
      </c>
      <c r="AV9" s="24">
        <v>190</v>
      </c>
      <c r="AW9" s="24">
        <v>9.4</v>
      </c>
      <c r="AX9" s="25" t="s">
        <v>77</v>
      </c>
      <c r="AY9" s="26" t="str">
        <f t="shared" si="5"/>
        <v>PASS</v>
      </c>
      <c r="AZ9" s="26" t="str">
        <f t="shared" si="6"/>
        <v>PASS</v>
      </c>
      <c r="BA9" s="27" t="str">
        <f t="shared" si="7"/>
        <v>PASS</v>
      </c>
      <c r="BB9" s="27" t="str">
        <f t="shared" si="8"/>
        <v>PASS</v>
      </c>
      <c r="BC9" s="8" t="str">
        <f t="shared" si="9"/>
        <v>PASS</v>
      </c>
      <c r="BD9" s="8" t="str">
        <f t="shared" si="10"/>
        <v>PASS</v>
      </c>
      <c r="BE9" s="28" t="str">
        <f t="shared" si="11"/>
        <v>YES</v>
      </c>
      <c r="BF9" s="29" t="str">
        <f t="shared" si="12"/>
        <v>DIST</v>
      </c>
      <c r="BG9"/>
    </row>
    <row r="10" spans="1:59">
      <c r="A10" s="17"/>
      <c r="B10" s="17">
        <v>43308</v>
      </c>
      <c r="C10" s="17" t="s">
        <v>123</v>
      </c>
      <c r="D10" s="18" t="s">
        <v>124</v>
      </c>
      <c r="E10" s="17" t="s">
        <v>125</v>
      </c>
      <c r="F10" s="19" t="s">
        <v>763</v>
      </c>
      <c r="G10" s="17">
        <v>92</v>
      </c>
      <c r="H10" s="17">
        <v>91</v>
      </c>
      <c r="I10" s="17">
        <v>100</v>
      </c>
      <c r="J10" s="17">
        <v>95</v>
      </c>
      <c r="K10" s="17">
        <v>100</v>
      </c>
      <c r="L10" s="20"/>
      <c r="M10" s="17">
        <v>47</v>
      </c>
      <c r="N10" s="17">
        <v>47</v>
      </c>
      <c r="O10" s="17">
        <v>47</v>
      </c>
      <c r="P10" s="17">
        <v>46</v>
      </c>
      <c r="Q10" s="17">
        <v>49</v>
      </c>
      <c r="R10" s="17">
        <v>10</v>
      </c>
      <c r="S10" s="17">
        <v>22</v>
      </c>
      <c r="T10" s="21"/>
      <c r="U10" s="17">
        <f t="shared" si="0"/>
        <v>43308</v>
      </c>
      <c r="V10" s="17" t="str">
        <f t="shared" si="1"/>
        <v>B150058518</v>
      </c>
      <c r="W10" s="22" t="str">
        <f t="shared" si="2"/>
        <v>AYAN NARESH GADPAL</v>
      </c>
      <c r="X10" s="17" t="str">
        <f t="shared" si="3"/>
        <v>71924013B</v>
      </c>
      <c r="Y10" s="90" t="str">
        <f t="shared" si="4"/>
        <v>I2K18205151</v>
      </c>
      <c r="Z10" s="88">
        <v>87</v>
      </c>
      <c r="AA10" s="88">
        <v>100</v>
      </c>
      <c r="AB10" s="88">
        <v>100</v>
      </c>
      <c r="AC10" s="88"/>
      <c r="AD10" s="86">
        <v>100</v>
      </c>
      <c r="AE10" s="85"/>
      <c r="AF10" s="88">
        <v>21</v>
      </c>
      <c r="AG10" s="88">
        <v>21</v>
      </c>
      <c r="AH10" s="88"/>
      <c r="AI10" s="88"/>
      <c r="AJ10" s="86">
        <v>46</v>
      </c>
      <c r="AK10" s="17">
        <v>43</v>
      </c>
      <c r="AL10" s="17">
        <v>23</v>
      </c>
      <c r="AM10" s="17">
        <v>24</v>
      </c>
      <c r="AN10" s="17">
        <v>48</v>
      </c>
      <c r="AO10" s="17">
        <v>97</v>
      </c>
      <c r="AP10" s="17">
        <v>10</v>
      </c>
      <c r="AQ10" s="17">
        <v>44</v>
      </c>
      <c r="AR10" s="95"/>
      <c r="AS10" s="24">
        <v>8.9</v>
      </c>
      <c r="AT10" s="24">
        <v>8.83</v>
      </c>
      <c r="AU10" s="24">
        <v>1291</v>
      </c>
      <c r="AV10" s="24">
        <v>140</v>
      </c>
      <c r="AW10" s="24">
        <v>9.2200000000000006</v>
      </c>
      <c r="AX10" s="25" t="s">
        <v>77</v>
      </c>
      <c r="AY10" s="26" t="str">
        <f t="shared" si="5"/>
        <v>PASS</v>
      </c>
      <c r="AZ10" s="26" t="str">
        <f t="shared" si="6"/>
        <v>PASS</v>
      </c>
      <c r="BA10" s="27" t="str">
        <f t="shared" si="7"/>
        <v>PASS</v>
      </c>
      <c r="BB10" s="27" t="str">
        <f t="shared" si="8"/>
        <v>PASS</v>
      </c>
      <c r="BC10" s="8" t="str">
        <f t="shared" si="9"/>
        <v>PASS</v>
      </c>
      <c r="BD10" s="8" t="str">
        <f t="shared" si="10"/>
        <v>PASS</v>
      </c>
      <c r="BE10" s="28" t="str">
        <f t="shared" si="11"/>
        <v>YES</v>
      </c>
      <c r="BF10" s="29" t="str">
        <f t="shared" si="12"/>
        <v>DIST</v>
      </c>
      <c r="BG10"/>
    </row>
    <row r="11" spans="1:59">
      <c r="A11" s="17"/>
      <c r="B11" s="17">
        <v>43309</v>
      </c>
      <c r="C11" s="17" t="s">
        <v>133</v>
      </c>
      <c r="D11" s="18" t="s">
        <v>134</v>
      </c>
      <c r="E11" s="17" t="s">
        <v>135</v>
      </c>
      <c r="F11" s="19" t="s">
        <v>766</v>
      </c>
      <c r="G11" s="17">
        <v>100</v>
      </c>
      <c r="H11" s="17">
        <v>93</v>
      </c>
      <c r="I11" s="17">
        <v>93</v>
      </c>
      <c r="J11" s="17">
        <v>93</v>
      </c>
      <c r="K11" s="17">
        <v>100</v>
      </c>
      <c r="L11" s="20"/>
      <c r="M11" s="17">
        <v>45</v>
      </c>
      <c r="N11" s="17">
        <v>44</v>
      </c>
      <c r="O11" s="17">
        <v>45</v>
      </c>
      <c r="P11" s="17">
        <v>45</v>
      </c>
      <c r="Q11" s="17">
        <v>45</v>
      </c>
      <c r="R11" s="17">
        <v>10</v>
      </c>
      <c r="S11" s="17">
        <v>22</v>
      </c>
      <c r="T11" s="21"/>
      <c r="U11" s="17">
        <f t="shared" si="0"/>
        <v>43309</v>
      </c>
      <c r="V11" s="17" t="str">
        <f t="shared" si="1"/>
        <v>B150058521</v>
      </c>
      <c r="W11" s="22" t="str">
        <f t="shared" si="2"/>
        <v>BAILKERI OMKAR BALAKRISHNA</v>
      </c>
      <c r="X11" s="17" t="str">
        <f t="shared" si="3"/>
        <v>71828555H</v>
      </c>
      <c r="Y11" s="90" t="str">
        <f t="shared" si="4"/>
        <v>I2K17102402</v>
      </c>
      <c r="Z11" s="88">
        <v>88</v>
      </c>
      <c r="AA11" s="88">
        <v>99</v>
      </c>
      <c r="AB11" s="88">
        <v>100</v>
      </c>
      <c r="AC11" s="88"/>
      <c r="AD11" s="86">
        <v>100</v>
      </c>
      <c r="AE11" s="85"/>
      <c r="AF11" s="88">
        <v>21</v>
      </c>
      <c r="AG11" s="88">
        <v>21</v>
      </c>
      <c r="AH11" s="88"/>
      <c r="AI11" s="88"/>
      <c r="AJ11" s="86">
        <v>43</v>
      </c>
      <c r="AK11" s="17">
        <v>39</v>
      </c>
      <c r="AL11" s="17">
        <v>24</v>
      </c>
      <c r="AM11" s="17">
        <v>24</v>
      </c>
      <c r="AN11" s="17">
        <v>47</v>
      </c>
      <c r="AO11" s="17">
        <v>97</v>
      </c>
      <c r="AP11" s="17">
        <v>9.98</v>
      </c>
      <c r="AQ11" s="17">
        <v>44</v>
      </c>
      <c r="AR11" s="24">
        <v>9.3000000000000007</v>
      </c>
      <c r="AS11" s="24">
        <v>9.0399999999999991</v>
      </c>
      <c r="AT11" s="24">
        <v>8.67</v>
      </c>
      <c r="AU11" s="24">
        <v>1755</v>
      </c>
      <c r="AV11" s="24">
        <v>190</v>
      </c>
      <c r="AW11" s="24">
        <v>9.24</v>
      </c>
      <c r="AX11" s="25" t="s">
        <v>77</v>
      </c>
      <c r="AY11" s="26" t="str">
        <f t="shared" si="5"/>
        <v>PASS</v>
      </c>
      <c r="AZ11" s="26" t="str">
        <f t="shared" si="6"/>
        <v>PASS</v>
      </c>
      <c r="BA11" s="27" t="str">
        <f t="shared" si="7"/>
        <v>PASS</v>
      </c>
      <c r="BB11" s="27" t="str">
        <f t="shared" si="8"/>
        <v>PASS</v>
      </c>
      <c r="BC11" s="8" t="str">
        <f t="shared" si="9"/>
        <v>PASS</v>
      </c>
      <c r="BD11" s="8" t="str">
        <f t="shared" si="10"/>
        <v>PASS</v>
      </c>
      <c r="BE11" s="28" t="str">
        <f t="shared" si="11"/>
        <v>YES</v>
      </c>
      <c r="BF11" s="29" t="str">
        <f t="shared" si="12"/>
        <v>DIST</v>
      </c>
      <c r="BG11"/>
    </row>
    <row r="12" spans="1:59">
      <c r="A12" s="17"/>
      <c r="B12" s="17">
        <v>43310</v>
      </c>
      <c r="C12" s="17" t="s">
        <v>96</v>
      </c>
      <c r="D12" s="18" t="s">
        <v>97</v>
      </c>
      <c r="E12" s="17" t="s">
        <v>98</v>
      </c>
      <c r="F12" s="19" t="s">
        <v>754</v>
      </c>
      <c r="G12" s="17">
        <v>78</v>
      </c>
      <c r="H12" s="17">
        <v>87</v>
      </c>
      <c r="I12" s="17">
        <v>77</v>
      </c>
      <c r="J12" s="17">
        <v>87</v>
      </c>
      <c r="K12" s="17">
        <v>100</v>
      </c>
      <c r="L12" s="20"/>
      <c r="M12" s="17">
        <v>44</v>
      </c>
      <c r="N12" s="17">
        <v>43</v>
      </c>
      <c r="O12" s="17">
        <v>41</v>
      </c>
      <c r="P12" s="17">
        <v>42</v>
      </c>
      <c r="Q12" s="17">
        <v>39</v>
      </c>
      <c r="R12" s="17">
        <v>9.64</v>
      </c>
      <c r="S12" s="17">
        <v>22</v>
      </c>
      <c r="T12" s="21"/>
      <c r="U12" s="17">
        <f t="shared" si="0"/>
        <v>43310</v>
      </c>
      <c r="V12" s="17" t="str">
        <f t="shared" si="1"/>
        <v>B150058508</v>
      </c>
      <c r="W12" s="22" t="str">
        <f t="shared" si="2"/>
        <v>ANIKET DATTATRAY BEDARE</v>
      </c>
      <c r="X12" s="17" t="str">
        <f t="shared" si="3"/>
        <v>71828525F</v>
      </c>
      <c r="Y12" s="90" t="str">
        <f t="shared" si="4"/>
        <v>I2K17102403</v>
      </c>
      <c r="Z12" s="88">
        <v>79</v>
      </c>
      <c r="AA12" s="88">
        <v>89</v>
      </c>
      <c r="AB12" s="88">
        <v>100</v>
      </c>
      <c r="AC12" s="88"/>
      <c r="AD12" s="86">
        <v>100</v>
      </c>
      <c r="AE12" s="85"/>
      <c r="AF12" s="88">
        <v>21</v>
      </c>
      <c r="AG12" s="88">
        <v>20</v>
      </c>
      <c r="AH12" s="88"/>
      <c r="AI12" s="88"/>
      <c r="AJ12" s="86">
        <v>42</v>
      </c>
      <c r="AK12" s="17">
        <v>41</v>
      </c>
      <c r="AL12" s="17">
        <v>22</v>
      </c>
      <c r="AM12" s="17">
        <v>22</v>
      </c>
      <c r="AN12" s="17">
        <v>41</v>
      </c>
      <c r="AO12" s="17">
        <v>88</v>
      </c>
      <c r="AP12" s="17">
        <v>9.75</v>
      </c>
      <c r="AQ12" s="17">
        <v>44</v>
      </c>
      <c r="AR12" s="24">
        <v>7</v>
      </c>
      <c r="AS12" s="24">
        <v>7.88</v>
      </c>
      <c r="AT12" s="24">
        <v>8.17</v>
      </c>
      <c r="AU12" s="24">
        <v>1549</v>
      </c>
      <c r="AV12" s="24">
        <v>190</v>
      </c>
      <c r="AW12" s="24">
        <v>8.15</v>
      </c>
      <c r="AX12" s="25" t="s">
        <v>77</v>
      </c>
      <c r="AY12" s="26" t="str">
        <f t="shared" si="5"/>
        <v>PASS</v>
      </c>
      <c r="AZ12" s="26" t="str">
        <f t="shared" si="6"/>
        <v>PASS</v>
      </c>
      <c r="BA12" s="27" t="str">
        <f t="shared" si="7"/>
        <v>PASS</v>
      </c>
      <c r="BB12" s="27" t="str">
        <f t="shared" si="8"/>
        <v>PASS</v>
      </c>
      <c r="BC12" s="8" t="str">
        <f t="shared" si="9"/>
        <v>PASS</v>
      </c>
      <c r="BD12" s="8" t="str">
        <f t="shared" si="10"/>
        <v>PASS</v>
      </c>
      <c r="BE12" s="28" t="str">
        <f t="shared" si="11"/>
        <v>YES</v>
      </c>
      <c r="BF12" s="29" t="str">
        <f t="shared" si="12"/>
        <v>DIST</v>
      </c>
      <c r="BG12"/>
    </row>
    <row r="13" spans="1:59">
      <c r="A13" s="17"/>
      <c r="B13" s="17">
        <v>43311</v>
      </c>
      <c r="C13" s="17" t="s">
        <v>148</v>
      </c>
      <c r="D13" s="18" t="s">
        <v>149</v>
      </c>
      <c r="E13" s="17" t="s">
        <v>150</v>
      </c>
      <c r="F13" s="19" t="s">
        <v>771</v>
      </c>
      <c r="G13" s="17">
        <v>89</v>
      </c>
      <c r="H13" s="17">
        <v>90</v>
      </c>
      <c r="I13" s="17">
        <v>86</v>
      </c>
      <c r="J13" s="17">
        <v>92</v>
      </c>
      <c r="K13" s="17">
        <v>100</v>
      </c>
      <c r="L13" s="20"/>
      <c r="M13" s="17">
        <v>42</v>
      </c>
      <c r="N13" s="17">
        <v>41</v>
      </c>
      <c r="O13" s="17">
        <v>42</v>
      </c>
      <c r="P13" s="17">
        <v>44</v>
      </c>
      <c r="Q13" s="17">
        <v>40</v>
      </c>
      <c r="R13" s="17">
        <v>10</v>
      </c>
      <c r="S13" s="17">
        <v>22</v>
      </c>
      <c r="T13" s="21"/>
      <c r="U13" s="17">
        <f t="shared" si="0"/>
        <v>43311</v>
      </c>
      <c r="V13" s="17" t="str">
        <f t="shared" si="1"/>
        <v>B150058526</v>
      </c>
      <c r="W13" s="22" t="str">
        <f t="shared" si="2"/>
        <v>BHAND DNYANESHWAR VIKAS</v>
      </c>
      <c r="X13" s="17" t="str">
        <f t="shared" si="3"/>
        <v>71828575B</v>
      </c>
      <c r="Y13" s="90" t="str">
        <f t="shared" si="4"/>
        <v>I2K17102261</v>
      </c>
      <c r="Z13" s="88">
        <v>87</v>
      </c>
      <c r="AA13" s="88">
        <v>100</v>
      </c>
      <c r="AB13" s="88">
        <v>99</v>
      </c>
      <c r="AC13" s="88"/>
      <c r="AD13" s="86">
        <v>100</v>
      </c>
      <c r="AE13" s="85"/>
      <c r="AF13" s="88">
        <v>21</v>
      </c>
      <c r="AG13" s="88">
        <v>20</v>
      </c>
      <c r="AH13" s="88"/>
      <c r="AI13" s="88"/>
      <c r="AJ13" s="86">
        <v>40</v>
      </c>
      <c r="AK13" s="17">
        <v>44</v>
      </c>
      <c r="AL13" s="17">
        <v>24</v>
      </c>
      <c r="AM13" s="17">
        <v>24</v>
      </c>
      <c r="AN13" s="17">
        <v>42</v>
      </c>
      <c r="AO13" s="17">
        <v>89</v>
      </c>
      <c r="AP13" s="17">
        <v>10</v>
      </c>
      <c r="AQ13" s="17">
        <v>44</v>
      </c>
      <c r="AR13" s="24">
        <v>7.36</v>
      </c>
      <c r="AS13" s="24">
        <v>8.76</v>
      </c>
      <c r="AT13" s="24">
        <v>9.26</v>
      </c>
      <c r="AU13" s="24">
        <v>1672</v>
      </c>
      <c r="AV13" s="24">
        <v>190</v>
      </c>
      <c r="AW13" s="24">
        <v>8.8000000000000007</v>
      </c>
      <c r="AX13" s="25" t="s">
        <v>77</v>
      </c>
      <c r="AY13" s="26" t="str">
        <f t="shared" si="5"/>
        <v>PASS</v>
      </c>
      <c r="AZ13" s="26" t="str">
        <f t="shared" si="6"/>
        <v>PASS</v>
      </c>
      <c r="BA13" s="27" t="str">
        <f t="shared" si="7"/>
        <v>PASS</v>
      </c>
      <c r="BB13" s="27" t="str">
        <f t="shared" si="8"/>
        <v>PASS</v>
      </c>
      <c r="BC13" s="8" t="str">
        <f t="shared" si="9"/>
        <v>PASS</v>
      </c>
      <c r="BD13" s="8" t="str">
        <f t="shared" si="10"/>
        <v>PASS</v>
      </c>
      <c r="BE13" s="28" t="str">
        <f t="shared" si="11"/>
        <v>YES</v>
      </c>
      <c r="BF13" s="29" t="str">
        <f t="shared" si="12"/>
        <v>DIST</v>
      </c>
      <c r="BG13"/>
    </row>
    <row r="14" spans="1:59">
      <c r="A14" s="17"/>
      <c r="B14" s="17">
        <v>43312</v>
      </c>
      <c r="C14" s="17" t="s">
        <v>157</v>
      </c>
      <c r="D14" s="18" t="s">
        <v>158</v>
      </c>
      <c r="E14" s="17" t="s">
        <v>159</v>
      </c>
      <c r="F14" s="19" t="s">
        <v>774</v>
      </c>
      <c r="G14" s="17">
        <v>99</v>
      </c>
      <c r="H14" s="17">
        <v>85</v>
      </c>
      <c r="I14" s="17">
        <v>81</v>
      </c>
      <c r="J14" s="17">
        <v>84</v>
      </c>
      <c r="K14" s="17">
        <v>100</v>
      </c>
      <c r="L14" s="20"/>
      <c r="M14" s="17">
        <v>45</v>
      </c>
      <c r="N14" s="17">
        <v>44</v>
      </c>
      <c r="O14" s="17">
        <v>42</v>
      </c>
      <c r="P14" s="17">
        <v>44</v>
      </c>
      <c r="Q14" s="17">
        <v>32</v>
      </c>
      <c r="R14" s="17">
        <v>9.82</v>
      </c>
      <c r="S14" s="17">
        <v>22</v>
      </c>
      <c r="T14" s="21"/>
      <c r="U14" s="17">
        <f t="shared" si="0"/>
        <v>43312</v>
      </c>
      <c r="V14" s="17" t="str">
        <f t="shared" si="1"/>
        <v>B150058529</v>
      </c>
      <c r="W14" s="22" t="str">
        <f t="shared" si="2"/>
        <v>BHUJADE PIYUSHA ASHOK</v>
      </c>
      <c r="X14" s="17" t="str">
        <f t="shared" si="3"/>
        <v>71828589B</v>
      </c>
      <c r="Y14" s="90" t="str">
        <f t="shared" si="4"/>
        <v>I2K17102225</v>
      </c>
      <c r="Z14" s="88">
        <v>78</v>
      </c>
      <c r="AA14" s="88">
        <v>82</v>
      </c>
      <c r="AB14" s="89"/>
      <c r="AC14" s="88">
        <v>93</v>
      </c>
      <c r="AD14" s="86">
        <v>100</v>
      </c>
      <c r="AE14" s="85"/>
      <c r="AF14" s="89"/>
      <c r="AG14" s="89"/>
      <c r="AH14" s="88">
        <v>22</v>
      </c>
      <c r="AI14" s="88">
        <v>22</v>
      </c>
      <c r="AJ14" s="86">
        <v>42</v>
      </c>
      <c r="AK14" s="17">
        <v>41</v>
      </c>
      <c r="AL14" s="17">
        <v>22</v>
      </c>
      <c r="AM14" s="17">
        <v>22</v>
      </c>
      <c r="AN14" s="17">
        <v>30</v>
      </c>
      <c r="AO14" s="17">
        <v>60</v>
      </c>
      <c r="AP14" s="17">
        <v>9.57</v>
      </c>
      <c r="AQ14" s="17">
        <v>44</v>
      </c>
      <c r="AR14" s="24">
        <v>7.08</v>
      </c>
      <c r="AS14" s="24">
        <v>7.08</v>
      </c>
      <c r="AT14" s="24">
        <v>8.3699999999999992</v>
      </c>
      <c r="AU14" s="24">
        <v>1514</v>
      </c>
      <c r="AV14" s="24">
        <v>190</v>
      </c>
      <c r="AW14" s="24">
        <v>7.97</v>
      </c>
      <c r="AX14" s="25" t="s">
        <v>77</v>
      </c>
      <c r="AY14" s="26" t="str">
        <f t="shared" si="5"/>
        <v>PASS</v>
      </c>
      <c r="AZ14" s="26" t="str">
        <f t="shared" si="6"/>
        <v>PASS</v>
      </c>
      <c r="BA14" s="27" t="str">
        <f t="shared" si="7"/>
        <v>PASS</v>
      </c>
      <c r="BB14" s="27" t="str">
        <f t="shared" si="8"/>
        <v>PASS</v>
      </c>
      <c r="BC14" s="8" t="str">
        <f t="shared" si="9"/>
        <v>PASS</v>
      </c>
      <c r="BD14" s="8" t="str">
        <f t="shared" si="10"/>
        <v>PASS</v>
      </c>
      <c r="BE14" s="28" t="str">
        <f t="shared" si="11"/>
        <v>YES</v>
      </c>
      <c r="BF14" s="29" t="str">
        <f t="shared" si="12"/>
        <v>DIST</v>
      </c>
      <c r="BG14"/>
    </row>
    <row r="15" spans="1:59">
      <c r="A15" s="17"/>
      <c r="B15" s="17">
        <v>43313</v>
      </c>
      <c r="C15" s="17" t="s">
        <v>172</v>
      </c>
      <c r="D15" s="18" t="s">
        <v>173</v>
      </c>
      <c r="E15" s="17" t="s">
        <v>174</v>
      </c>
      <c r="F15" s="19" t="s">
        <v>779</v>
      </c>
      <c r="G15" s="17">
        <v>94</v>
      </c>
      <c r="H15" s="17">
        <v>90</v>
      </c>
      <c r="I15" s="17">
        <v>88</v>
      </c>
      <c r="J15" s="17">
        <v>97</v>
      </c>
      <c r="K15" s="17">
        <v>100</v>
      </c>
      <c r="L15" s="20"/>
      <c r="M15" s="17">
        <v>46</v>
      </c>
      <c r="N15" s="17">
        <v>45</v>
      </c>
      <c r="O15" s="17">
        <v>42</v>
      </c>
      <c r="P15" s="17">
        <v>45</v>
      </c>
      <c r="Q15" s="17">
        <v>45</v>
      </c>
      <c r="R15" s="17">
        <v>10</v>
      </c>
      <c r="S15" s="17">
        <v>22</v>
      </c>
      <c r="T15" s="21"/>
      <c r="U15" s="17">
        <f t="shared" si="0"/>
        <v>43313</v>
      </c>
      <c r="V15" s="17" t="str">
        <f t="shared" si="1"/>
        <v>B150058534</v>
      </c>
      <c r="W15" s="22" t="str">
        <f t="shared" si="2"/>
        <v>CHATORIKAR PRATHAMESH JITENDRA</v>
      </c>
      <c r="X15" s="17" t="str">
        <f t="shared" si="3"/>
        <v>71828618K</v>
      </c>
      <c r="Y15" s="90" t="str">
        <f t="shared" si="4"/>
        <v>I2K17102269</v>
      </c>
      <c r="Z15" s="88">
        <v>81</v>
      </c>
      <c r="AA15" s="88">
        <v>90</v>
      </c>
      <c r="AB15" s="88">
        <v>100</v>
      </c>
      <c r="AC15" s="88"/>
      <c r="AD15" s="86">
        <v>100</v>
      </c>
      <c r="AE15" s="85"/>
      <c r="AF15" s="88">
        <v>23</v>
      </c>
      <c r="AG15" s="88">
        <v>23</v>
      </c>
      <c r="AH15" s="88"/>
      <c r="AI15" s="88"/>
      <c r="AJ15" s="86">
        <v>45</v>
      </c>
      <c r="AK15" s="17">
        <v>42</v>
      </c>
      <c r="AL15" s="17">
        <v>22</v>
      </c>
      <c r="AM15" s="17">
        <v>23</v>
      </c>
      <c r="AN15" s="17">
        <v>46</v>
      </c>
      <c r="AO15" s="17">
        <v>96</v>
      </c>
      <c r="AP15" s="17">
        <v>10</v>
      </c>
      <c r="AQ15" s="17">
        <v>44</v>
      </c>
      <c r="AR15" s="24">
        <v>9.2799999999999994</v>
      </c>
      <c r="AS15" s="24">
        <v>9.32</v>
      </c>
      <c r="AT15" s="24">
        <v>9.09</v>
      </c>
      <c r="AU15" s="24">
        <v>1788</v>
      </c>
      <c r="AV15" s="24">
        <v>190</v>
      </c>
      <c r="AW15" s="24">
        <v>9.41</v>
      </c>
      <c r="AX15" s="25" t="s">
        <v>77</v>
      </c>
      <c r="AY15" s="26" t="str">
        <f t="shared" si="5"/>
        <v>PASS</v>
      </c>
      <c r="AZ15" s="26" t="str">
        <f t="shared" si="6"/>
        <v>PASS</v>
      </c>
      <c r="BA15" s="27" t="str">
        <f t="shared" si="7"/>
        <v>PASS</v>
      </c>
      <c r="BB15" s="27" t="str">
        <f t="shared" si="8"/>
        <v>PASS</v>
      </c>
      <c r="BC15" s="8" t="str">
        <f t="shared" si="9"/>
        <v>PASS</v>
      </c>
      <c r="BD15" s="8" t="str">
        <f t="shared" si="10"/>
        <v>PASS</v>
      </c>
      <c r="BE15" s="28" t="str">
        <f t="shared" si="11"/>
        <v>YES</v>
      </c>
      <c r="BF15" s="29" t="str">
        <f t="shared" si="12"/>
        <v>DIST</v>
      </c>
      <c r="BG15"/>
    </row>
    <row r="16" spans="1:59">
      <c r="A16" s="17"/>
      <c r="B16" s="17">
        <v>43314</v>
      </c>
      <c r="C16" s="17" t="s">
        <v>181</v>
      </c>
      <c r="D16" s="18" t="s">
        <v>182</v>
      </c>
      <c r="E16" s="17" t="s">
        <v>183</v>
      </c>
      <c r="F16" s="19" t="s">
        <v>782</v>
      </c>
      <c r="G16" s="17">
        <v>86</v>
      </c>
      <c r="H16" s="17">
        <v>87</v>
      </c>
      <c r="I16" s="17">
        <v>81</v>
      </c>
      <c r="J16" s="17">
        <v>82</v>
      </c>
      <c r="K16" s="17">
        <v>92</v>
      </c>
      <c r="L16" s="20"/>
      <c r="M16" s="17">
        <v>42</v>
      </c>
      <c r="N16" s="17">
        <v>41</v>
      </c>
      <c r="O16" s="17">
        <v>43</v>
      </c>
      <c r="P16" s="17">
        <v>43</v>
      </c>
      <c r="Q16" s="17">
        <v>38</v>
      </c>
      <c r="R16" s="17">
        <v>9.91</v>
      </c>
      <c r="S16" s="17">
        <v>22</v>
      </c>
      <c r="T16" s="21"/>
      <c r="U16" s="17">
        <f t="shared" si="0"/>
        <v>43314</v>
      </c>
      <c r="V16" s="17" t="str">
        <f t="shared" si="1"/>
        <v>B150058537</v>
      </c>
      <c r="W16" s="22" t="str">
        <f t="shared" si="2"/>
        <v>CHIKORDE MANASI RAJESH</v>
      </c>
      <c r="X16" s="17" t="str">
        <f t="shared" si="3"/>
        <v>71924014L</v>
      </c>
      <c r="Y16" s="90" t="str">
        <f t="shared" si="4"/>
        <v>I2K18205144</v>
      </c>
      <c r="Z16" s="88">
        <v>81</v>
      </c>
      <c r="AA16" s="88">
        <v>89</v>
      </c>
      <c r="AB16" s="88">
        <v>100</v>
      </c>
      <c r="AC16" s="88"/>
      <c r="AD16" s="86">
        <v>100</v>
      </c>
      <c r="AE16" s="85"/>
      <c r="AF16" s="88">
        <v>22</v>
      </c>
      <c r="AG16" s="88">
        <v>22</v>
      </c>
      <c r="AH16" s="88"/>
      <c r="AI16" s="88"/>
      <c r="AJ16" s="86">
        <v>40</v>
      </c>
      <c r="AK16" s="17">
        <v>40</v>
      </c>
      <c r="AL16" s="17">
        <v>22</v>
      </c>
      <c r="AM16" s="17">
        <v>23</v>
      </c>
      <c r="AN16" s="17">
        <v>46</v>
      </c>
      <c r="AO16" s="17">
        <v>93</v>
      </c>
      <c r="AP16" s="17">
        <v>9.9499999999999993</v>
      </c>
      <c r="AQ16" s="17">
        <v>44</v>
      </c>
      <c r="AR16" s="24"/>
      <c r="AS16" s="24">
        <v>8.92</v>
      </c>
      <c r="AT16" s="24">
        <v>9.35</v>
      </c>
      <c r="AU16" s="24">
        <v>1314</v>
      </c>
      <c r="AV16" s="24">
        <v>140</v>
      </c>
      <c r="AW16" s="24">
        <v>9.39</v>
      </c>
      <c r="AX16" s="25" t="s">
        <v>77</v>
      </c>
      <c r="AY16" s="26" t="str">
        <f t="shared" si="5"/>
        <v>PASS</v>
      </c>
      <c r="AZ16" s="26" t="str">
        <f t="shared" si="6"/>
        <v>PASS</v>
      </c>
      <c r="BA16" s="27" t="str">
        <f t="shared" si="7"/>
        <v>PASS</v>
      </c>
      <c r="BB16" s="27" t="str">
        <f t="shared" si="8"/>
        <v>PASS</v>
      </c>
      <c r="BC16" s="8" t="str">
        <f t="shared" si="9"/>
        <v>PASS</v>
      </c>
      <c r="BD16" s="8" t="str">
        <f t="shared" si="10"/>
        <v>PASS</v>
      </c>
      <c r="BE16" s="28" t="str">
        <f t="shared" si="11"/>
        <v>YES</v>
      </c>
      <c r="BF16" s="29" t="str">
        <f t="shared" si="12"/>
        <v>DIST</v>
      </c>
      <c r="BG16"/>
    </row>
    <row r="17" spans="1:59">
      <c r="A17" s="17"/>
      <c r="B17" s="17">
        <v>43315</v>
      </c>
      <c r="C17" s="17" t="s">
        <v>190</v>
      </c>
      <c r="D17" s="18" t="s">
        <v>191</v>
      </c>
      <c r="E17" s="17" t="s">
        <v>192</v>
      </c>
      <c r="F17" s="19" t="s">
        <v>785</v>
      </c>
      <c r="G17" s="17">
        <v>100</v>
      </c>
      <c r="H17" s="17">
        <v>90</v>
      </c>
      <c r="I17" s="17">
        <v>94</v>
      </c>
      <c r="J17" s="17">
        <v>95</v>
      </c>
      <c r="K17" s="17">
        <v>100</v>
      </c>
      <c r="L17" s="20"/>
      <c r="M17" s="17">
        <v>41</v>
      </c>
      <c r="N17" s="17">
        <v>40</v>
      </c>
      <c r="O17" s="17">
        <v>46</v>
      </c>
      <c r="P17" s="17">
        <v>44</v>
      </c>
      <c r="Q17" s="17">
        <v>45</v>
      </c>
      <c r="R17" s="17">
        <v>10</v>
      </c>
      <c r="S17" s="17">
        <v>22</v>
      </c>
      <c r="T17" s="21"/>
      <c r="U17" s="17">
        <f t="shared" si="0"/>
        <v>43315</v>
      </c>
      <c r="V17" s="17" t="str">
        <f t="shared" si="1"/>
        <v>B150058540</v>
      </c>
      <c r="W17" s="22" t="str">
        <f t="shared" si="2"/>
        <v>CHOUDAHRI KALPIT RAJESH</v>
      </c>
      <c r="X17" s="17" t="str">
        <f t="shared" si="3"/>
        <v>71924015J</v>
      </c>
      <c r="Y17" s="90" t="str">
        <f t="shared" si="4"/>
        <v>I2K18205158</v>
      </c>
      <c r="Z17" s="88">
        <v>88</v>
      </c>
      <c r="AA17" s="88">
        <v>96</v>
      </c>
      <c r="AB17" s="88">
        <v>97</v>
      </c>
      <c r="AC17" s="88"/>
      <c r="AD17" s="86">
        <v>100</v>
      </c>
      <c r="AE17" s="85"/>
      <c r="AF17" s="88">
        <v>23</v>
      </c>
      <c r="AG17" s="88">
        <v>23</v>
      </c>
      <c r="AH17" s="88"/>
      <c r="AI17" s="88"/>
      <c r="AJ17" s="86">
        <v>42</v>
      </c>
      <c r="AK17" s="17">
        <v>43</v>
      </c>
      <c r="AL17" s="17">
        <v>22</v>
      </c>
      <c r="AM17" s="17">
        <v>23</v>
      </c>
      <c r="AN17" s="17">
        <v>46</v>
      </c>
      <c r="AO17" s="17">
        <v>95</v>
      </c>
      <c r="AP17" s="17">
        <v>10</v>
      </c>
      <c r="AQ17" s="17">
        <v>44</v>
      </c>
      <c r="AR17" s="24"/>
      <c r="AS17" s="24">
        <v>8.8800000000000008</v>
      </c>
      <c r="AT17" s="24">
        <v>9.61</v>
      </c>
      <c r="AU17" s="24">
        <v>1326</v>
      </c>
      <c r="AV17" s="24">
        <v>140</v>
      </c>
      <c r="AW17" s="24">
        <v>9.4700000000000006</v>
      </c>
      <c r="AX17" s="25" t="s">
        <v>77</v>
      </c>
      <c r="AY17" s="26" t="str">
        <f t="shared" si="5"/>
        <v>PASS</v>
      </c>
      <c r="AZ17" s="26" t="str">
        <f t="shared" si="6"/>
        <v>PASS</v>
      </c>
      <c r="BA17" s="27" t="str">
        <f t="shared" si="7"/>
        <v>PASS</v>
      </c>
      <c r="BB17" s="27" t="str">
        <f t="shared" si="8"/>
        <v>PASS</v>
      </c>
      <c r="BC17" s="8" t="str">
        <f t="shared" si="9"/>
        <v>PASS</v>
      </c>
      <c r="BD17" s="8" t="str">
        <f t="shared" si="10"/>
        <v>PASS</v>
      </c>
      <c r="BE17" s="28" t="str">
        <f t="shared" si="11"/>
        <v>YES</v>
      </c>
      <c r="BF17" s="29" t="str">
        <f t="shared" si="12"/>
        <v>DIST</v>
      </c>
      <c r="BG17"/>
    </row>
    <row r="18" spans="1:59">
      <c r="A18" s="17"/>
      <c r="B18" s="17">
        <v>43316</v>
      </c>
      <c r="C18" s="17" t="s">
        <v>199</v>
      </c>
      <c r="D18" s="18" t="s">
        <v>200</v>
      </c>
      <c r="E18" s="17" t="s">
        <v>201</v>
      </c>
      <c r="F18" s="19" t="s">
        <v>788</v>
      </c>
      <c r="G18" s="17">
        <v>92</v>
      </c>
      <c r="H18" s="17">
        <v>69</v>
      </c>
      <c r="I18" s="17">
        <v>78</v>
      </c>
      <c r="J18" s="17">
        <v>82</v>
      </c>
      <c r="K18" s="17">
        <v>87</v>
      </c>
      <c r="L18" s="20"/>
      <c r="M18" s="17">
        <v>40</v>
      </c>
      <c r="N18" s="17">
        <v>38</v>
      </c>
      <c r="O18" s="17">
        <v>40</v>
      </c>
      <c r="P18" s="17">
        <v>39</v>
      </c>
      <c r="Q18" s="17">
        <v>40</v>
      </c>
      <c r="R18" s="17">
        <v>9.41</v>
      </c>
      <c r="S18" s="17">
        <v>22</v>
      </c>
      <c r="T18" s="21"/>
      <c r="U18" s="17">
        <f t="shared" si="0"/>
        <v>43316</v>
      </c>
      <c r="V18" s="17" t="str">
        <f t="shared" si="1"/>
        <v>B150058543</v>
      </c>
      <c r="W18" s="22" t="str">
        <f t="shared" si="2"/>
        <v>DARADE POOJA BHARAT</v>
      </c>
      <c r="X18" s="17" t="str">
        <f t="shared" si="3"/>
        <v>71700805D</v>
      </c>
      <c r="Y18" s="90" t="str">
        <f t="shared" si="4"/>
        <v>I2K16102093</v>
      </c>
      <c r="Z18" s="88">
        <v>72</v>
      </c>
      <c r="AA18" s="88">
        <v>89</v>
      </c>
      <c r="AB18" s="88">
        <v>97</v>
      </c>
      <c r="AC18" s="88"/>
      <c r="AD18" s="86">
        <v>89</v>
      </c>
      <c r="AE18" s="85"/>
      <c r="AF18" s="88">
        <v>22</v>
      </c>
      <c r="AG18" s="88">
        <v>21</v>
      </c>
      <c r="AH18" s="88"/>
      <c r="AI18" s="88"/>
      <c r="AJ18" s="86">
        <v>40</v>
      </c>
      <c r="AK18" s="17">
        <v>38</v>
      </c>
      <c r="AL18" s="17">
        <v>21</v>
      </c>
      <c r="AM18" s="17">
        <v>21</v>
      </c>
      <c r="AN18" s="17">
        <v>46</v>
      </c>
      <c r="AO18" s="17">
        <v>95</v>
      </c>
      <c r="AP18" s="17">
        <v>9.61</v>
      </c>
      <c r="AQ18" s="17">
        <v>44</v>
      </c>
      <c r="AR18" s="24">
        <v>6.06</v>
      </c>
      <c r="AS18" s="24">
        <v>4.96</v>
      </c>
      <c r="AT18" s="24">
        <v>7.41</v>
      </c>
      <c r="AU18" s="24">
        <v>1315</v>
      </c>
      <c r="AV18" s="24">
        <v>190</v>
      </c>
      <c r="AW18" s="24">
        <v>6.92</v>
      </c>
      <c r="AX18" s="25" t="s">
        <v>132</v>
      </c>
      <c r="AY18" s="26" t="str">
        <f t="shared" si="5"/>
        <v>PASS</v>
      </c>
      <c r="AZ18" s="26" t="str">
        <f t="shared" si="6"/>
        <v>PASS</v>
      </c>
      <c r="BA18" s="27" t="str">
        <f t="shared" si="7"/>
        <v>PASS</v>
      </c>
      <c r="BB18" s="27" t="str">
        <f t="shared" si="8"/>
        <v>PASS</v>
      </c>
      <c r="BC18" s="8" t="str">
        <f t="shared" si="9"/>
        <v>PASS</v>
      </c>
      <c r="BD18" s="8" t="str">
        <f t="shared" si="10"/>
        <v>PASS</v>
      </c>
      <c r="BE18" s="28" t="str">
        <f t="shared" si="11"/>
        <v>YES</v>
      </c>
      <c r="BF18" s="29" t="str">
        <f t="shared" si="12"/>
        <v>FIRST</v>
      </c>
      <c r="BG18"/>
    </row>
    <row r="19" spans="1:59">
      <c r="A19" s="17"/>
      <c r="B19" s="17">
        <v>43317</v>
      </c>
      <c r="C19" s="17" t="s">
        <v>205</v>
      </c>
      <c r="D19" s="18" t="s">
        <v>206</v>
      </c>
      <c r="E19" s="17" t="s">
        <v>207</v>
      </c>
      <c r="F19" s="19" t="s">
        <v>790</v>
      </c>
      <c r="G19" s="17">
        <v>100</v>
      </c>
      <c r="H19" s="17">
        <v>100</v>
      </c>
      <c r="I19" s="17">
        <v>98</v>
      </c>
      <c r="J19" s="17">
        <v>98</v>
      </c>
      <c r="K19" s="17">
        <v>100</v>
      </c>
      <c r="L19" s="20"/>
      <c r="M19" s="17">
        <v>45</v>
      </c>
      <c r="N19" s="17">
        <v>44</v>
      </c>
      <c r="O19" s="17">
        <v>46</v>
      </c>
      <c r="P19" s="17">
        <v>45</v>
      </c>
      <c r="Q19" s="17">
        <v>48</v>
      </c>
      <c r="R19" s="17">
        <v>10</v>
      </c>
      <c r="S19" s="17">
        <v>22</v>
      </c>
      <c r="T19" s="21"/>
      <c r="U19" s="17">
        <f t="shared" si="0"/>
        <v>43317</v>
      </c>
      <c r="V19" s="17" t="str">
        <f t="shared" si="1"/>
        <v>B150058545</v>
      </c>
      <c r="W19" s="22" t="str">
        <f t="shared" si="2"/>
        <v>DARAK VIVEK VIMALKISHORE</v>
      </c>
      <c r="X19" s="17" t="str">
        <f t="shared" si="3"/>
        <v>71828650C</v>
      </c>
      <c r="Y19" s="90" t="str">
        <f t="shared" si="4"/>
        <v>I2K17102376</v>
      </c>
      <c r="Z19" s="88">
        <v>90</v>
      </c>
      <c r="AA19" s="88">
        <v>100</v>
      </c>
      <c r="AB19" s="88">
        <v>100</v>
      </c>
      <c r="AC19" s="88"/>
      <c r="AD19" s="86">
        <v>100</v>
      </c>
      <c r="AE19" s="85"/>
      <c r="AF19" s="88">
        <v>23</v>
      </c>
      <c r="AG19" s="88">
        <v>23</v>
      </c>
      <c r="AH19" s="88"/>
      <c r="AI19" s="88"/>
      <c r="AJ19" s="86">
        <v>44</v>
      </c>
      <c r="AK19" s="17">
        <v>44</v>
      </c>
      <c r="AL19" s="17">
        <v>23</v>
      </c>
      <c r="AM19" s="17">
        <v>24</v>
      </c>
      <c r="AN19" s="17">
        <v>47</v>
      </c>
      <c r="AO19" s="17">
        <v>97</v>
      </c>
      <c r="AP19" s="17">
        <v>10</v>
      </c>
      <c r="AQ19" s="17">
        <v>44</v>
      </c>
      <c r="AR19" s="24">
        <v>9.52</v>
      </c>
      <c r="AS19" s="24">
        <v>9.24</v>
      </c>
      <c r="AT19" s="24">
        <v>9.5</v>
      </c>
      <c r="AU19" s="24">
        <v>1815</v>
      </c>
      <c r="AV19" s="24">
        <v>190</v>
      </c>
      <c r="AW19" s="24">
        <v>9.5500000000000007</v>
      </c>
      <c r="AX19" s="25" t="s">
        <v>77</v>
      </c>
      <c r="AY19" s="26" t="str">
        <f t="shared" si="5"/>
        <v>PASS</v>
      </c>
      <c r="AZ19" s="26" t="str">
        <f t="shared" si="6"/>
        <v>PASS</v>
      </c>
      <c r="BA19" s="27" t="str">
        <f t="shared" si="7"/>
        <v>PASS</v>
      </c>
      <c r="BB19" s="27" t="str">
        <f t="shared" si="8"/>
        <v>PASS</v>
      </c>
      <c r="BC19" s="8" t="str">
        <f t="shared" si="9"/>
        <v>PASS</v>
      </c>
      <c r="BD19" s="8" t="str">
        <f t="shared" si="10"/>
        <v>PASS</v>
      </c>
      <c r="BE19" s="28" t="str">
        <f t="shared" si="11"/>
        <v>YES</v>
      </c>
      <c r="BF19" s="29" t="str">
        <f t="shared" si="12"/>
        <v>DIST</v>
      </c>
      <c r="BG19"/>
    </row>
    <row r="20" spans="1:59">
      <c r="A20" s="17"/>
      <c r="B20" s="17">
        <v>43318</v>
      </c>
      <c r="C20" s="17" t="s">
        <v>208</v>
      </c>
      <c r="D20" s="18" t="s">
        <v>209</v>
      </c>
      <c r="E20" s="17" t="s">
        <v>210</v>
      </c>
      <c r="F20" s="19" t="s">
        <v>791</v>
      </c>
      <c r="G20" s="17">
        <v>95</v>
      </c>
      <c r="H20" s="17">
        <v>83</v>
      </c>
      <c r="I20" s="17">
        <v>86</v>
      </c>
      <c r="J20" s="17">
        <v>83</v>
      </c>
      <c r="K20" s="17">
        <v>100</v>
      </c>
      <c r="L20" s="20"/>
      <c r="M20" s="17">
        <v>42</v>
      </c>
      <c r="N20" s="17">
        <v>41</v>
      </c>
      <c r="O20" s="17">
        <v>44</v>
      </c>
      <c r="P20" s="17">
        <v>44</v>
      </c>
      <c r="Q20" s="17">
        <v>45</v>
      </c>
      <c r="R20" s="17">
        <v>10</v>
      </c>
      <c r="S20" s="17">
        <v>22</v>
      </c>
      <c r="T20" s="21"/>
      <c r="U20" s="17">
        <f t="shared" si="0"/>
        <v>43318</v>
      </c>
      <c r="V20" s="17" t="str">
        <f t="shared" si="1"/>
        <v>B150058546</v>
      </c>
      <c r="W20" s="22" t="str">
        <f t="shared" si="2"/>
        <v>DESHMUKH DHANANJAY DILIPRAO</v>
      </c>
      <c r="X20" s="17" t="str">
        <f t="shared" si="3"/>
        <v>71924016G</v>
      </c>
      <c r="Y20" s="90" t="str">
        <f t="shared" si="4"/>
        <v>I2K18205129</v>
      </c>
      <c r="Z20" s="88">
        <v>90</v>
      </c>
      <c r="AA20" s="88">
        <v>94</v>
      </c>
      <c r="AB20" s="88">
        <v>96</v>
      </c>
      <c r="AC20" s="88"/>
      <c r="AD20" s="86">
        <v>100</v>
      </c>
      <c r="AE20" s="85"/>
      <c r="AF20" s="88">
        <v>21</v>
      </c>
      <c r="AG20" s="88">
        <v>20</v>
      </c>
      <c r="AH20" s="88"/>
      <c r="AI20" s="88"/>
      <c r="AJ20" s="86">
        <v>41</v>
      </c>
      <c r="AK20" s="17">
        <v>40</v>
      </c>
      <c r="AL20" s="17">
        <v>22</v>
      </c>
      <c r="AM20" s="17">
        <v>22</v>
      </c>
      <c r="AN20" s="17">
        <v>49</v>
      </c>
      <c r="AO20" s="17">
        <v>95</v>
      </c>
      <c r="AP20" s="17">
        <v>10</v>
      </c>
      <c r="AQ20" s="17">
        <v>44</v>
      </c>
      <c r="AR20" s="24"/>
      <c r="AS20" s="24">
        <v>6.46</v>
      </c>
      <c r="AT20" s="24">
        <v>7.57</v>
      </c>
      <c r="AU20" s="24">
        <v>1111</v>
      </c>
      <c r="AV20" s="24">
        <v>140</v>
      </c>
      <c r="AW20" s="24">
        <v>7.94</v>
      </c>
      <c r="AX20" s="25" t="s">
        <v>77</v>
      </c>
      <c r="AY20" s="26" t="str">
        <f t="shared" si="5"/>
        <v>PASS</v>
      </c>
      <c r="AZ20" s="26" t="str">
        <f t="shared" si="6"/>
        <v>PASS</v>
      </c>
      <c r="BA20" s="27" t="str">
        <f t="shared" si="7"/>
        <v>PASS</v>
      </c>
      <c r="BB20" s="27" t="str">
        <f t="shared" si="8"/>
        <v>PASS</v>
      </c>
      <c r="BC20" s="8" t="str">
        <f t="shared" si="9"/>
        <v>PASS</v>
      </c>
      <c r="BD20" s="8" t="str">
        <f t="shared" si="10"/>
        <v>PASS</v>
      </c>
      <c r="BE20" s="28" t="str">
        <f t="shared" si="11"/>
        <v>YES</v>
      </c>
      <c r="BF20" s="29" t="str">
        <f t="shared" si="12"/>
        <v>DIST</v>
      </c>
      <c r="BG20"/>
    </row>
    <row r="21" spans="1:59">
      <c r="A21" s="17"/>
      <c r="B21" s="17">
        <v>43319</v>
      </c>
      <c r="C21" s="17" t="s">
        <v>220</v>
      </c>
      <c r="D21" s="18" t="s">
        <v>221</v>
      </c>
      <c r="E21" s="17" t="s">
        <v>222</v>
      </c>
      <c r="F21" s="19" t="s">
        <v>795</v>
      </c>
      <c r="G21" s="17">
        <v>99</v>
      </c>
      <c r="H21" s="17">
        <v>93</v>
      </c>
      <c r="I21" s="17">
        <v>89</v>
      </c>
      <c r="J21" s="17">
        <v>95</v>
      </c>
      <c r="K21" s="17">
        <v>97</v>
      </c>
      <c r="L21" s="20"/>
      <c r="M21" s="17">
        <v>43</v>
      </c>
      <c r="N21" s="17">
        <v>42</v>
      </c>
      <c r="O21" s="17">
        <v>43</v>
      </c>
      <c r="P21" s="17">
        <v>40</v>
      </c>
      <c r="Q21" s="17">
        <v>44</v>
      </c>
      <c r="R21" s="17">
        <v>10</v>
      </c>
      <c r="S21" s="17">
        <v>22</v>
      </c>
      <c r="T21" s="21"/>
      <c r="U21" s="17">
        <f t="shared" si="0"/>
        <v>43319</v>
      </c>
      <c r="V21" s="17" t="str">
        <f t="shared" si="1"/>
        <v>B150058550</v>
      </c>
      <c r="W21" s="22" t="str">
        <f t="shared" si="2"/>
        <v>DEVADKAR RUTUJA RAJARAM</v>
      </c>
      <c r="X21" s="17" t="str">
        <f t="shared" si="3"/>
        <v>71828672D</v>
      </c>
      <c r="Y21" s="90" t="str">
        <f t="shared" si="4"/>
        <v>I2K17102214</v>
      </c>
      <c r="Z21" s="88">
        <v>94</v>
      </c>
      <c r="AA21" s="88">
        <v>100</v>
      </c>
      <c r="AB21" s="88">
        <v>100</v>
      </c>
      <c r="AC21" s="88"/>
      <c r="AD21" s="86">
        <v>100</v>
      </c>
      <c r="AE21" s="85"/>
      <c r="AF21" s="88">
        <v>22</v>
      </c>
      <c r="AG21" s="88">
        <v>21</v>
      </c>
      <c r="AH21" s="88"/>
      <c r="AI21" s="88"/>
      <c r="AJ21" s="86">
        <v>41</v>
      </c>
      <c r="AK21" s="17">
        <v>41</v>
      </c>
      <c r="AL21" s="17">
        <v>22</v>
      </c>
      <c r="AM21" s="17">
        <v>21</v>
      </c>
      <c r="AN21" s="17">
        <v>45</v>
      </c>
      <c r="AO21" s="17">
        <v>95</v>
      </c>
      <c r="AP21" s="17">
        <v>10</v>
      </c>
      <c r="AQ21" s="17">
        <v>44</v>
      </c>
      <c r="AR21" s="24">
        <v>8.74</v>
      </c>
      <c r="AS21" s="24">
        <v>8.06</v>
      </c>
      <c r="AT21" s="24">
        <v>8.41</v>
      </c>
      <c r="AU21" s="24">
        <v>1667</v>
      </c>
      <c r="AV21" s="24">
        <v>190</v>
      </c>
      <c r="AW21" s="24">
        <v>8.77</v>
      </c>
      <c r="AX21" s="25" t="s">
        <v>77</v>
      </c>
      <c r="AY21" s="26" t="str">
        <f t="shared" si="5"/>
        <v>PASS</v>
      </c>
      <c r="AZ21" s="26" t="str">
        <f t="shared" si="6"/>
        <v>PASS</v>
      </c>
      <c r="BA21" s="27" t="str">
        <f t="shared" si="7"/>
        <v>PASS</v>
      </c>
      <c r="BB21" s="27" t="str">
        <f t="shared" si="8"/>
        <v>PASS</v>
      </c>
      <c r="BC21" s="8" t="str">
        <f t="shared" si="9"/>
        <v>PASS</v>
      </c>
      <c r="BD21" s="8" t="str">
        <f t="shared" si="10"/>
        <v>PASS</v>
      </c>
      <c r="BE21" s="28" t="str">
        <f t="shared" si="11"/>
        <v>YES</v>
      </c>
      <c r="BF21" s="29" t="str">
        <f t="shared" si="12"/>
        <v>DIST</v>
      </c>
      <c r="BG21"/>
    </row>
    <row r="22" spans="1:59">
      <c r="A22" s="17"/>
      <c r="B22" s="17">
        <v>43320</v>
      </c>
      <c r="C22" s="17" t="s">
        <v>223</v>
      </c>
      <c r="D22" s="18" t="s">
        <v>224</v>
      </c>
      <c r="E22" s="17" t="s">
        <v>225</v>
      </c>
      <c r="F22" s="19" t="s">
        <v>796</v>
      </c>
      <c r="G22" s="17">
        <v>100</v>
      </c>
      <c r="H22" s="17">
        <v>100</v>
      </c>
      <c r="I22" s="17">
        <v>95</v>
      </c>
      <c r="J22" s="17">
        <v>96</v>
      </c>
      <c r="K22" s="17">
        <v>99</v>
      </c>
      <c r="L22" s="20"/>
      <c r="M22" s="17">
        <v>46</v>
      </c>
      <c r="N22" s="17">
        <v>45</v>
      </c>
      <c r="O22" s="17">
        <v>45</v>
      </c>
      <c r="P22" s="17">
        <v>46</v>
      </c>
      <c r="Q22" s="17">
        <v>49</v>
      </c>
      <c r="R22" s="17">
        <v>10</v>
      </c>
      <c r="S22" s="17">
        <v>22</v>
      </c>
      <c r="T22" s="21"/>
      <c r="U22" s="17">
        <f t="shared" si="0"/>
        <v>43320</v>
      </c>
      <c r="V22" s="17" t="str">
        <f t="shared" si="1"/>
        <v>B150058551</v>
      </c>
      <c r="W22" s="22" t="str">
        <f t="shared" si="2"/>
        <v>DEVASHISH KRISHNA PRASAD</v>
      </c>
      <c r="X22" s="17" t="str">
        <f t="shared" si="3"/>
        <v>71924017E</v>
      </c>
      <c r="Y22" s="90" t="str">
        <f t="shared" si="4"/>
        <v>I2K18205146</v>
      </c>
      <c r="Z22" s="88">
        <v>88</v>
      </c>
      <c r="AA22" s="88">
        <v>97</v>
      </c>
      <c r="AB22" s="88">
        <v>100</v>
      </c>
      <c r="AC22" s="88"/>
      <c r="AD22" s="86">
        <v>100</v>
      </c>
      <c r="AE22" s="85"/>
      <c r="AF22" s="88">
        <v>22</v>
      </c>
      <c r="AG22" s="88">
        <v>21</v>
      </c>
      <c r="AH22" s="88"/>
      <c r="AI22" s="88"/>
      <c r="AJ22" s="86">
        <v>45</v>
      </c>
      <c r="AK22" s="17">
        <v>44</v>
      </c>
      <c r="AL22" s="17">
        <v>24</v>
      </c>
      <c r="AM22" s="17">
        <v>24</v>
      </c>
      <c r="AN22" s="17">
        <v>48</v>
      </c>
      <c r="AO22" s="17">
        <v>98</v>
      </c>
      <c r="AP22" s="17">
        <v>10</v>
      </c>
      <c r="AQ22" s="17">
        <v>44</v>
      </c>
      <c r="AR22" s="24"/>
      <c r="AS22" s="24">
        <v>9.34</v>
      </c>
      <c r="AT22" s="24">
        <v>9.4600000000000009</v>
      </c>
      <c r="AU22" s="24">
        <v>1342</v>
      </c>
      <c r="AV22" s="24">
        <v>140</v>
      </c>
      <c r="AW22" s="24">
        <v>9.59</v>
      </c>
      <c r="AX22" s="25" t="s">
        <v>77</v>
      </c>
      <c r="AY22" s="26" t="str">
        <f t="shared" si="5"/>
        <v>PASS</v>
      </c>
      <c r="AZ22" s="26" t="str">
        <f t="shared" si="6"/>
        <v>PASS</v>
      </c>
      <c r="BA22" s="27" t="str">
        <f t="shared" si="7"/>
        <v>PASS</v>
      </c>
      <c r="BB22" s="27" t="str">
        <f t="shared" si="8"/>
        <v>PASS</v>
      </c>
      <c r="BC22" s="8" t="str">
        <f t="shared" si="9"/>
        <v>PASS</v>
      </c>
      <c r="BD22" s="8" t="str">
        <f t="shared" si="10"/>
        <v>PASS</v>
      </c>
      <c r="BE22" s="28" t="str">
        <f t="shared" si="11"/>
        <v>YES</v>
      </c>
      <c r="BF22" s="29" t="str">
        <f t="shared" si="12"/>
        <v>DIST</v>
      </c>
      <c r="BG22"/>
    </row>
    <row r="23" spans="1:59">
      <c r="A23" s="17"/>
      <c r="B23" s="17">
        <v>43321</v>
      </c>
      <c r="C23" s="17" t="s">
        <v>229</v>
      </c>
      <c r="D23" s="18" t="s">
        <v>230</v>
      </c>
      <c r="E23" s="17" t="s">
        <v>231</v>
      </c>
      <c r="F23" s="19" t="s">
        <v>798</v>
      </c>
      <c r="G23" s="17">
        <v>75</v>
      </c>
      <c r="H23" s="17">
        <v>84</v>
      </c>
      <c r="I23" s="17">
        <v>70</v>
      </c>
      <c r="J23" s="17">
        <v>90</v>
      </c>
      <c r="K23" s="17">
        <v>100</v>
      </c>
      <c r="L23" s="20"/>
      <c r="M23" s="17">
        <v>42</v>
      </c>
      <c r="N23" s="17">
        <v>41</v>
      </c>
      <c r="O23" s="17">
        <v>43</v>
      </c>
      <c r="P23" s="17">
        <v>43</v>
      </c>
      <c r="Q23" s="17">
        <v>48</v>
      </c>
      <c r="R23" s="17">
        <v>9.73</v>
      </c>
      <c r="S23" s="17">
        <v>22</v>
      </c>
      <c r="T23" s="21"/>
      <c r="U23" s="17">
        <f t="shared" si="0"/>
        <v>43321</v>
      </c>
      <c r="V23" s="17" t="str">
        <f t="shared" si="1"/>
        <v>B150058553</v>
      </c>
      <c r="W23" s="22" t="str">
        <f t="shared" si="2"/>
        <v>DHANGARE SHREYASH PRAKASH</v>
      </c>
      <c r="X23" s="17" t="str">
        <f t="shared" si="3"/>
        <v>71828682M</v>
      </c>
      <c r="Y23" s="90" t="str">
        <f t="shared" si="4"/>
        <v>I2K17102258</v>
      </c>
      <c r="Z23" s="88">
        <v>74</v>
      </c>
      <c r="AA23" s="88">
        <v>93</v>
      </c>
      <c r="AB23" s="89"/>
      <c r="AC23" s="88">
        <v>84</v>
      </c>
      <c r="AD23" s="86">
        <v>100</v>
      </c>
      <c r="AE23" s="85"/>
      <c r="AF23" s="89"/>
      <c r="AG23" s="89"/>
      <c r="AH23" s="88">
        <v>23</v>
      </c>
      <c r="AI23" s="88">
        <v>22</v>
      </c>
      <c r="AJ23" s="86">
        <v>42</v>
      </c>
      <c r="AK23" s="17">
        <v>43</v>
      </c>
      <c r="AL23" s="17">
        <v>23</v>
      </c>
      <c r="AM23" s="17">
        <v>24</v>
      </c>
      <c r="AN23" s="17">
        <v>47</v>
      </c>
      <c r="AO23" s="17">
        <v>97</v>
      </c>
      <c r="AP23" s="17">
        <v>9.8000000000000007</v>
      </c>
      <c r="AQ23" s="17">
        <v>44</v>
      </c>
      <c r="AR23" s="24">
        <v>8.5</v>
      </c>
      <c r="AS23" s="24">
        <v>7.8</v>
      </c>
      <c r="AT23" s="24">
        <v>7.93</v>
      </c>
      <c r="AU23" s="24">
        <v>1611</v>
      </c>
      <c r="AV23" s="24">
        <v>190</v>
      </c>
      <c r="AW23" s="24">
        <v>8.48</v>
      </c>
      <c r="AX23" s="25" t="s">
        <v>77</v>
      </c>
      <c r="AY23" s="26" t="str">
        <f t="shared" si="5"/>
        <v>PASS</v>
      </c>
      <c r="AZ23" s="26" t="str">
        <f t="shared" si="6"/>
        <v>PASS</v>
      </c>
      <c r="BA23" s="27" t="str">
        <f t="shared" si="7"/>
        <v>PASS</v>
      </c>
      <c r="BB23" s="27" t="str">
        <f t="shared" si="8"/>
        <v>PASS</v>
      </c>
      <c r="BC23" s="8" t="str">
        <f t="shared" si="9"/>
        <v>PASS</v>
      </c>
      <c r="BD23" s="8" t="str">
        <f t="shared" si="10"/>
        <v>PASS</v>
      </c>
      <c r="BE23" s="28" t="str">
        <f t="shared" si="11"/>
        <v>YES</v>
      </c>
      <c r="BF23" s="29" t="str">
        <f t="shared" si="12"/>
        <v>DIST</v>
      </c>
      <c r="BG23"/>
    </row>
    <row r="24" spans="1:59">
      <c r="A24" s="17"/>
      <c r="B24" s="17">
        <v>43322</v>
      </c>
      <c r="C24" s="17" t="s">
        <v>232</v>
      </c>
      <c r="D24" s="18" t="s">
        <v>233</v>
      </c>
      <c r="E24" s="17" t="s">
        <v>234</v>
      </c>
      <c r="F24" s="19" t="s">
        <v>799</v>
      </c>
      <c r="G24" s="17">
        <v>94</v>
      </c>
      <c r="H24" s="17">
        <v>71</v>
      </c>
      <c r="I24" s="17">
        <v>71</v>
      </c>
      <c r="J24" s="17">
        <v>91</v>
      </c>
      <c r="K24" s="17">
        <v>91</v>
      </c>
      <c r="L24" s="20"/>
      <c r="M24" s="17">
        <v>43</v>
      </c>
      <c r="N24" s="17">
        <v>42</v>
      </c>
      <c r="O24" s="17">
        <v>40</v>
      </c>
      <c r="P24" s="17">
        <v>43</v>
      </c>
      <c r="Q24" s="17">
        <v>44</v>
      </c>
      <c r="R24" s="17">
        <v>9.68</v>
      </c>
      <c r="S24" s="17">
        <v>22</v>
      </c>
      <c r="T24" s="21"/>
      <c r="U24" s="17">
        <f t="shared" si="0"/>
        <v>43322</v>
      </c>
      <c r="V24" s="17" t="str">
        <f t="shared" si="1"/>
        <v>B150058554</v>
      </c>
      <c r="W24" s="22" t="str">
        <f t="shared" si="2"/>
        <v>DHOKATE PRIYA SANJAY</v>
      </c>
      <c r="X24" s="17" t="str">
        <f t="shared" si="3"/>
        <v>71924018C</v>
      </c>
      <c r="Y24" s="90" t="str">
        <f t="shared" si="4"/>
        <v>I2K18205127</v>
      </c>
      <c r="Z24" s="88">
        <v>87</v>
      </c>
      <c r="AA24" s="88">
        <v>85</v>
      </c>
      <c r="AB24" s="88">
        <v>100</v>
      </c>
      <c r="AC24" s="88"/>
      <c r="AD24" s="86">
        <v>92</v>
      </c>
      <c r="AE24" s="85"/>
      <c r="AF24" s="88">
        <v>21</v>
      </c>
      <c r="AG24" s="88">
        <v>21</v>
      </c>
      <c r="AH24" s="89"/>
      <c r="AI24" s="89"/>
      <c r="AJ24" s="86">
        <v>43</v>
      </c>
      <c r="AK24" s="17">
        <v>40</v>
      </c>
      <c r="AL24" s="17">
        <v>21</v>
      </c>
      <c r="AM24" s="17">
        <v>22</v>
      </c>
      <c r="AN24" s="17">
        <v>47</v>
      </c>
      <c r="AO24" s="17">
        <v>93</v>
      </c>
      <c r="AP24" s="17">
        <v>9.84</v>
      </c>
      <c r="AQ24" s="17">
        <v>44</v>
      </c>
      <c r="AR24" s="24"/>
      <c r="AS24" s="24">
        <v>7.22</v>
      </c>
      <c r="AT24" s="24">
        <v>8.7200000000000006</v>
      </c>
      <c r="AU24" s="24">
        <v>1195</v>
      </c>
      <c r="AV24" s="24">
        <v>140</v>
      </c>
      <c r="AW24" s="24">
        <v>8.5399999999999991</v>
      </c>
      <c r="AX24" s="25" t="s">
        <v>77</v>
      </c>
      <c r="AY24" s="26" t="str">
        <f t="shared" si="5"/>
        <v>PASS</v>
      </c>
      <c r="AZ24" s="26" t="str">
        <f t="shared" si="6"/>
        <v>PASS</v>
      </c>
      <c r="BA24" s="27" t="str">
        <f t="shared" si="7"/>
        <v>PASS</v>
      </c>
      <c r="BB24" s="27" t="str">
        <f t="shared" si="8"/>
        <v>PASS</v>
      </c>
      <c r="BC24" s="8" t="str">
        <f t="shared" si="9"/>
        <v>PASS</v>
      </c>
      <c r="BD24" s="8" t="str">
        <f t="shared" si="10"/>
        <v>PASS</v>
      </c>
      <c r="BE24" s="28" t="str">
        <f t="shared" si="11"/>
        <v>YES</v>
      </c>
      <c r="BF24" s="29" t="str">
        <f t="shared" si="12"/>
        <v>DIST</v>
      </c>
      <c r="BG24"/>
    </row>
    <row r="25" spans="1:59">
      <c r="A25" s="17"/>
      <c r="B25" s="17">
        <v>43323</v>
      </c>
      <c r="C25" s="17" t="s">
        <v>196</v>
      </c>
      <c r="D25" s="18" t="s">
        <v>197</v>
      </c>
      <c r="E25" s="17" t="s">
        <v>198</v>
      </c>
      <c r="F25" s="19" t="s">
        <v>787</v>
      </c>
      <c r="G25" s="17">
        <v>97</v>
      </c>
      <c r="H25" s="17">
        <v>99</v>
      </c>
      <c r="I25" s="17">
        <v>86</v>
      </c>
      <c r="J25" s="17">
        <v>98</v>
      </c>
      <c r="K25" s="17">
        <v>98</v>
      </c>
      <c r="L25" s="20"/>
      <c r="M25" s="17">
        <v>41</v>
      </c>
      <c r="N25" s="17">
        <v>40</v>
      </c>
      <c r="O25" s="17">
        <v>43</v>
      </c>
      <c r="P25" s="17">
        <v>42</v>
      </c>
      <c r="Q25" s="17">
        <v>41</v>
      </c>
      <c r="R25" s="17">
        <v>10</v>
      </c>
      <c r="S25" s="17">
        <v>22</v>
      </c>
      <c r="T25" s="21"/>
      <c r="U25" s="17">
        <f t="shared" si="0"/>
        <v>43323</v>
      </c>
      <c r="V25" s="17" t="str">
        <f t="shared" si="1"/>
        <v>B150058542</v>
      </c>
      <c r="W25" s="22" t="str">
        <f t="shared" si="2"/>
        <v>CHOURAGADE DIWANSHU DILIP</v>
      </c>
      <c r="X25" s="17" t="str">
        <f t="shared" si="3"/>
        <v>71828640F</v>
      </c>
      <c r="Y25" s="90" t="str">
        <f t="shared" si="4"/>
        <v>I2K17102408</v>
      </c>
      <c r="Z25" s="88">
        <v>85</v>
      </c>
      <c r="AA25" s="88">
        <v>92</v>
      </c>
      <c r="AB25" s="88">
        <v>100</v>
      </c>
      <c r="AC25" s="88"/>
      <c r="AD25" s="86">
        <v>97</v>
      </c>
      <c r="AE25" s="85"/>
      <c r="AF25" s="88">
        <v>21</v>
      </c>
      <c r="AG25" s="88">
        <v>20</v>
      </c>
      <c r="AH25" s="88"/>
      <c r="AI25" s="88"/>
      <c r="AJ25" s="86">
        <v>41</v>
      </c>
      <c r="AK25" s="17">
        <v>41</v>
      </c>
      <c r="AL25" s="17">
        <v>22</v>
      </c>
      <c r="AM25" s="17">
        <v>23</v>
      </c>
      <c r="AN25" s="17">
        <v>41</v>
      </c>
      <c r="AO25" s="17">
        <v>85</v>
      </c>
      <c r="AP25" s="17">
        <v>10</v>
      </c>
      <c r="AQ25" s="17">
        <v>44</v>
      </c>
      <c r="AR25" s="24">
        <v>8.48</v>
      </c>
      <c r="AS25" s="24">
        <v>8</v>
      </c>
      <c r="AT25" s="24">
        <v>8.2200000000000006</v>
      </c>
      <c r="AU25" s="24">
        <v>1642</v>
      </c>
      <c r="AV25" s="24">
        <v>190</v>
      </c>
      <c r="AW25" s="24">
        <v>8.64</v>
      </c>
      <c r="AX25" s="25" t="s">
        <v>77</v>
      </c>
      <c r="AY25" s="26" t="str">
        <f t="shared" si="5"/>
        <v>PASS</v>
      </c>
      <c r="AZ25" s="26" t="str">
        <f t="shared" si="6"/>
        <v>PASS</v>
      </c>
      <c r="BA25" s="27" t="str">
        <f t="shared" si="7"/>
        <v>PASS</v>
      </c>
      <c r="BB25" s="27" t="str">
        <f t="shared" si="8"/>
        <v>PASS</v>
      </c>
      <c r="BC25" s="8" t="str">
        <f t="shared" si="9"/>
        <v>PASS</v>
      </c>
      <c r="BD25" s="8" t="str">
        <f t="shared" si="10"/>
        <v>PASS</v>
      </c>
      <c r="BE25" s="28" t="str">
        <f t="shared" si="11"/>
        <v>YES</v>
      </c>
      <c r="BF25" s="29" t="str">
        <f t="shared" si="12"/>
        <v>DIST</v>
      </c>
      <c r="BG25"/>
    </row>
    <row r="26" spans="1:59">
      <c r="A26" s="17"/>
      <c r="B26" s="17">
        <v>43324</v>
      </c>
      <c r="C26" s="17" t="s">
        <v>241</v>
      </c>
      <c r="D26" s="18" t="s">
        <v>242</v>
      </c>
      <c r="E26" s="17" t="s">
        <v>243</v>
      </c>
      <c r="F26" s="19" t="s">
        <v>802</v>
      </c>
      <c r="G26" s="17">
        <v>100</v>
      </c>
      <c r="H26" s="17">
        <v>100</v>
      </c>
      <c r="I26" s="17">
        <v>98</v>
      </c>
      <c r="J26" s="17">
        <v>97</v>
      </c>
      <c r="K26" s="17">
        <v>98</v>
      </c>
      <c r="L26" s="20"/>
      <c r="M26" s="17">
        <v>43</v>
      </c>
      <c r="N26" s="17">
        <v>42</v>
      </c>
      <c r="O26" s="17">
        <v>42</v>
      </c>
      <c r="P26" s="17">
        <v>39</v>
      </c>
      <c r="Q26" s="17">
        <v>47</v>
      </c>
      <c r="R26" s="17">
        <v>9.9499999999999993</v>
      </c>
      <c r="S26" s="17">
        <v>22</v>
      </c>
      <c r="T26" s="21"/>
      <c r="U26" s="17">
        <f t="shared" si="0"/>
        <v>43324</v>
      </c>
      <c r="V26" s="17" t="str">
        <f t="shared" si="1"/>
        <v>B150058557</v>
      </c>
      <c r="W26" s="22" t="str">
        <f t="shared" si="2"/>
        <v>GADGE MOHAK MADAN</v>
      </c>
      <c r="X26" s="17" t="str">
        <f t="shared" si="3"/>
        <v>71828708J</v>
      </c>
      <c r="Y26" s="90" t="str">
        <f t="shared" si="4"/>
        <v>I2K17102354</v>
      </c>
      <c r="Z26" s="88">
        <v>91</v>
      </c>
      <c r="AA26" s="88">
        <v>100</v>
      </c>
      <c r="AB26" s="88">
        <v>100</v>
      </c>
      <c r="AC26" s="88"/>
      <c r="AD26" s="86">
        <v>97</v>
      </c>
      <c r="AE26" s="85"/>
      <c r="AF26" s="88">
        <v>21</v>
      </c>
      <c r="AG26" s="88">
        <v>21</v>
      </c>
      <c r="AH26" s="88"/>
      <c r="AI26" s="88"/>
      <c r="AJ26" s="86">
        <v>43</v>
      </c>
      <c r="AK26" s="17">
        <v>43</v>
      </c>
      <c r="AL26" s="17">
        <v>22</v>
      </c>
      <c r="AM26" s="17">
        <v>21</v>
      </c>
      <c r="AN26" s="17">
        <v>47</v>
      </c>
      <c r="AO26" s="17">
        <v>97</v>
      </c>
      <c r="AP26" s="17">
        <v>9.98</v>
      </c>
      <c r="AQ26" s="17">
        <v>44</v>
      </c>
      <c r="AR26" s="24">
        <v>9.32</v>
      </c>
      <c r="AS26" s="24">
        <v>8.3800000000000008</v>
      </c>
      <c r="AT26" s="24">
        <v>8.9600000000000009</v>
      </c>
      <c r="AU26" s="24">
        <v>1736</v>
      </c>
      <c r="AV26" s="24">
        <v>190</v>
      </c>
      <c r="AW26" s="24">
        <v>9.14</v>
      </c>
      <c r="AX26" s="25" t="s">
        <v>77</v>
      </c>
      <c r="AY26" s="26" t="str">
        <f t="shared" si="5"/>
        <v>PASS</v>
      </c>
      <c r="AZ26" s="26" t="str">
        <f t="shared" si="6"/>
        <v>PASS</v>
      </c>
      <c r="BA26" s="27" t="str">
        <f t="shared" si="7"/>
        <v>PASS</v>
      </c>
      <c r="BB26" s="27" t="str">
        <f t="shared" si="8"/>
        <v>PASS</v>
      </c>
      <c r="BC26" s="8" t="str">
        <f t="shared" si="9"/>
        <v>PASS</v>
      </c>
      <c r="BD26" s="8" t="str">
        <f t="shared" si="10"/>
        <v>PASS</v>
      </c>
      <c r="BE26" s="28" t="str">
        <f t="shared" si="11"/>
        <v>YES</v>
      </c>
      <c r="BF26" s="29" t="str">
        <f t="shared" si="12"/>
        <v>DIST</v>
      </c>
      <c r="BG26"/>
    </row>
    <row r="27" spans="1:59">
      <c r="A27" s="17"/>
      <c r="B27" s="32">
        <v>43325</v>
      </c>
      <c r="C27" s="32" t="s">
        <v>253</v>
      </c>
      <c r="D27" s="34" t="s">
        <v>254</v>
      </c>
      <c r="E27" s="17" t="s">
        <v>255</v>
      </c>
      <c r="F27" s="19" t="s">
        <v>806</v>
      </c>
      <c r="G27" s="17">
        <v>97</v>
      </c>
      <c r="H27" s="17">
        <v>93</v>
      </c>
      <c r="I27" s="17">
        <v>90</v>
      </c>
      <c r="J27" s="17">
        <v>83</v>
      </c>
      <c r="K27" s="17">
        <v>100</v>
      </c>
      <c r="L27" s="20"/>
      <c r="M27" s="17">
        <v>44</v>
      </c>
      <c r="N27" s="17">
        <v>43</v>
      </c>
      <c r="O27" s="17">
        <v>41</v>
      </c>
      <c r="P27" s="17">
        <v>43</v>
      </c>
      <c r="Q27" s="17">
        <v>47</v>
      </c>
      <c r="R27" s="17">
        <v>10</v>
      </c>
      <c r="S27" s="17">
        <v>22</v>
      </c>
      <c r="T27" s="21"/>
      <c r="U27" s="32">
        <f t="shared" si="0"/>
        <v>43325</v>
      </c>
      <c r="V27" s="32" t="str">
        <f t="shared" si="1"/>
        <v>B150058561</v>
      </c>
      <c r="W27" s="33" t="str">
        <f t="shared" si="2"/>
        <v>GANDHARE ANIRUDDHA SAHEBRAO</v>
      </c>
      <c r="X27" s="32" t="str">
        <f t="shared" si="3"/>
        <v>71924019M</v>
      </c>
      <c r="Y27" s="90" t="str">
        <f t="shared" si="4"/>
        <v>I2K18205133</v>
      </c>
      <c r="Z27" s="88">
        <v>86</v>
      </c>
      <c r="AA27" s="88">
        <v>96</v>
      </c>
      <c r="AB27" s="88">
        <v>100</v>
      </c>
      <c r="AC27" s="88"/>
      <c r="AD27" s="86">
        <v>100</v>
      </c>
      <c r="AE27" s="85"/>
      <c r="AF27" s="88">
        <v>21</v>
      </c>
      <c r="AG27" s="88">
        <v>20</v>
      </c>
      <c r="AH27" s="88"/>
      <c r="AI27" s="88"/>
      <c r="AJ27" s="86">
        <v>44</v>
      </c>
      <c r="AK27" s="17">
        <v>44</v>
      </c>
      <c r="AL27" s="17">
        <v>24</v>
      </c>
      <c r="AM27" s="17">
        <v>24</v>
      </c>
      <c r="AN27" s="17">
        <v>49</v>
      </c>
      <c r="AO27" s="17">
        <v>96</v>
      </c>
      <c r="AP27" s="17">
        <v>10</v>
      </c>
      <c r="AQ27" s="17">
        <v>44</v>
      </c>
      <c r="AR27" s="24"/>
      <c r="AS27" s="24">
        <v>6.3</v>
      </c>
      <c r="AT27" s="24">
        <v>8.74</v>
      </c>
      <c r="AU27" s="24">
        <v>1157</v>
      </c>
      <c r="AV27" s="24">
        <v>140</v>
      </c>
      <c r="AW27" s="24">
        <v>8.26</v>
      </c>
      <c r="AX27" s="25" t="s">
        <v>77</v>
      </c>
      <c r="AY27" s="26" t="str">
        <f t="shared" si="5"/>
        <v>PASS</v>
      </c>
      <c r="AZ27" s="26" t="str">
        <f t="shared" si="6"/>
        <v>PASS</v>
      </c>
      <c r="BA27" s="27" t="str">
        <f t="shared" si="7"/>
        <v>PASS</v>
      </c>
      <c r="BB27" s="27" t="str">
        <f t="shared" si="8"/>
        <v>PASS</v>
      </c>
      <c r="BC27" s="8" t="str">
        <f t="shared" si="9"/>
        <v>PASS</v>
      </c>
      <c r="BD27" s="8" t="str">
        <f t="shared" si="10"/>
        <v>PASS</v>
      </c>
      <c r="BE27" s="28" t="str">
        <f t="shared" si="11"/>
        <v>YES</v>
      </c>
      <c r="BF27" s="29" t="str">
        <f t="shared" si="12"/>
        <v>DIST</v>
      </c>
      <c r="BG27"/>
    </row>
    <row r="28" spans="1:59">
      <c r="A28" s="17"/>
      <c r="B28" s="17">
        <v>43326</v>
      </c>
      <c r="C28" s="17" t="s">
        <v>163</v>
      </c>
      <c r="D28" s="18" t="s">
        <v>164</v>
      </c>
      <c r="E28" s="17" t="s">
        <v>165</v>
      </c>
      <c r="F28" s="19" t="s">
        <v>776</v>
      </c>
      <c r="G28" s="17">
        <v>96</v>
      </c>
      <c r="H28" s="17">
        <v>90</v>
      </c>
      <c r="I28" s="17">
        <v>83</v>
      </c>
      <c r="J28" s="17">
        <v>94</v>
      </c>
      <c r="K28" s="17">
        <v>92</v>
      </c>
      <c r="L28" s="20"/>
      <c r="M28" s="17">
        <v>44</v>
      </c>
      <c r="N28" s="17">
        <v>43</v>
      </c>
      <c r="O28" s="17">
        <v>44</v>
      </c>
      <c r="P28" s="17">
        <v>43</v>
      </c>
      <c r="Q28" s="17">
        <v>44</v>
      </c>
      <c r="R28" s="17">
        <v>10</v>
      </c>
      <c r="S28" s="17">
        <v>22</v>
      </c>
      <c r="T28" s="21"/>
      <c r="U28" s="17">
        <f t="shared" si="0"/>
        <v>43326</v>
      </c>
      <c r="V28" s="17" t="str">
        <f t="shared" si="1"/>
        <v>B150058531</v>
      </c>
      <c r="W28" s="22" t="str">
        <f t="shared" si="2"/>
        <v>BORALKAR GAURAV AJAY</v>
      </c>
      <c r="X28" s="17" t="str">
        <f t="shared" si="3"/>
        <v>71828604K</v>
      </c>
      <c r="Y28" s="90" t="str">
        <f t="shared" si="4"/>
        <v>I2K17102314</v>
      </c>
      <c r="Z28" s="88">
        <v>92</v>
      </c>
      <c r="AA28" s="88">
        <v>85</v>
      </c>
      <c r="AB28" s="88">
        <v>87</v>
      </c>
      <c r="AC28" s="88"/>
      <c r="AD28" s="86">
        <v>94</v>
      </c>
      <c r="AE28" s="85"/>
      <c r="AF28" s="88">
        <v>21</v>
      </c>
      <c r="AG28" s="88">
        <v>20</v>
      </c>
      <c r="AH28" s="88"/>
      <c r="AI28" s="88"/>
      <c r="AJ28" s="86">
        <v>42</v>
      </c>
      <c r="AK28" s="17">
        <v>41</v>
      </c>
      <c r="AL28" s="17">
        <v>21</v>
      </c>
      <c r="AM28" s="17">
        <v>23</v>
      </c>
      <c r="AN28" s="17">
        <v>45</v>
      </c>
      <c r="AO28" s="17">
        <v>95</v>
      </c>
      <c r="AP28" s="17">
        <v>10</v>
      </c>
      <c r="AQ28" s="17">
        <v>44</v>
      </c>
      <c r="AR28" s="24">
        <v>8.56</v>
      </c>
      <c r="AS28" s="24">
        <v>8.5399999999999991</v>
      </c>
      <c r="AT28" s="24">
        <v>8.5</v>
      </c>
      <c r="AU28" s="24">
        <v>1686</v>
      </c>
      <c r="AV28" s="24">
        <v>190</v>
      </c>
      <c r="AW28" s="24">
        <v>8.8699999999999992</v>
      </c>
      <c r="AX28" s="25" t="s">
        <v>77</v>
      </c>
      <c r="AY28" s="26" t="str">
        <f t="shared" si="5"/>
        <v>PASS</v>
      </c>
      <c r="AZ28" s="26" t="str">
        <f t="shared" si="6"/>
        <v>PASS</v>
      </c>
      <c r="BA28" s="27" t="str">
        <f t="shared" si="7"/>
        <v>PASS</v>
      </c>
      <c r="BB28" s="27" t="str">
        <f t="shared" si="8"/>
        <v>PASS</v>
      </c>
      <c r="BC28" s="8" t="str">
        <f t="shared" si="9"/>
        <v>PASS</v>
      </c>
      <c r="BD28" s="8" t="str">
        <f t="shared" si="10"/>
        <v>PASS</v>
      </c>
      <c r="BE28" s="28" t="str">
        <f t="shared" si="11"/>
        <v>YES</v>
      </c>
      <c r="BF28" s="29" t="str">
        <f t="shared" si="12"/>
        <v>DIST</v>
      </c>
      <c r="BG28"/>
    </row>
    <row r="29" spans="1:59">
      <c r="A29" s="17"/>
      <c r="B29" s="32">
        <v>43327</v>
      </c>
      <c r="C29" s="32" t="s">
        <v>268</v>
      </c>
      <c r="D29" s="34" t="s">
        <v>269</v>
      </c>
      <c r="E29" s="17" t="s">
        <v>270</v>
      </c>
      <c r="F29" s="19" t="s">
        <v>811</v>
      </c>
      <c r="G29" s="17">
        <v>92</v>
      </c>
      <c r="H29" s="17">
        <v>71</v>
      </c>
      <c r="I29" s="17">
        <v>61</v>
      </c>
      <c r="J29" s="17">
        <v>96</v>
      </c>
      <c r="K29" s="17">
        <v>100</v>
      </c>
      <c r="L29" s="20"/>
      <c r="M29" s="17">
        <v>40</v>
      </c>
      <c r="N29" s="17">
        <v>38</v>
      </c>
      <c r="O29" s="17">
        <v>40</v>
      </c>
      <c r="P29" s="17">
        <v>39</v>
      </c>
      <c r="Q29" s="17">
        <v>42</v>
      </c>
      <c r="R29" s="17">
        <v>9.4499999999999993</v>
      </c>
      <c r="S29" s="17">
        <v>22</v>
      </c>
      <c r="T29" s="21"/>
      <c r="U29" s="32">
        <f t="shared" si="0"/>
        <v>43327</v>
      </c>
      <c r="V29" s="32" t="str">
        <f t="shared" si="1"/>
        <v>B150058566</v>
      </c>
      <c r="W29" s="33" t="str">
        <f t="shared" si="2"/>
        <v>GOSAVI AJAY MAHADEV</v>
      </c>
      <c r="X29" s="32" t="str">
        <f t="shared" si="3"/>
        <v>71828738L</v>
      </c>
      <c r="Y29" s="90" t="str">
        <f t="shared" si="4"/>
        <v>I2K17102299</v>
      </c>
      <c r="Z29" s="88">
        <v>88</v>
      </c>
      <c r="AA29" s="88">
        <v>89</v>
      </c>
      <c r="AB29" s="88">
        <v>100</v>
      </c>
      <c r="AC29" s="88"/>
      <c r="AD29" s="86">
        <v>100</v>
      </c>
      <c r="AE29" s="85"/>
      <c r="AF29" s="88">
        <v>21</v>
      </c>
      <c r="AG29" s="88">
        <v>20</v>
      </c>
      <c r="AH29" s="88"/>
      <c r="AI29" s="88"/>
      <c r="AJ29" s="86">
        <v>40</v>
      </c>
      <c r="AK29" s="17">
        <v>41</v>
      </c>
      <c r="AL29" s="17">
        <v>21</v>
      </c>
      <c r="AM29" s="17">
        <v>20</v>
      </c>
      <c r="AN29" s="17">
        <v>42</v>
      </c>
      <c r="AO29" s="17">
        <v>92</v>
      </c>
      <c r="AP29" s="17">
        <v>9.73</v>
      </c>
      <c r="AQ29" s="17">
        <v>44</v>
      </c>
      <c r="AR29" s="24">
        <v>7.12</v>
      </c>
      <c r="AS29" s="24">
        <v>7.06</v>
      </c>
      <c r="AT29" s="24">
        <v>6.52</v>
      </c>
      <c r="AU29" s="24">
        <v>1437</v>
      </c>
      <c r="AV29" s="24">
        <v>190</v>
      </c>
      <c r="AW29" s="24">
        <v>7.56</v>
      </c>
      <c r="AX29" s="25" t="s">
        <v>132</v>
      </c>
      <c r="AY29" s="26" t="str">
        <f t="shared" si="5"/>
        <v>PASS</v>
      </c>
      <c r="AZ29" s="26" t="str">
        <f t="shared" si="6"/>
        <v>PASS</v>
      </c>
      <c r="BA29" s="27" t="str">
        <f t="shared" si="7"/>
        <v>PASS</v>
      </c>
      <c r="BB29" s="27" t="str">
        <f t="shared" si="8"/>
        <v>PASS</v>
      </c>
      <c r="BC29" s="8" t="str">
        <f t="shared" si="9"/>
        <v>PASS</v>
      </c>
      <c r="BD29" s="8" t="str">
        <f t="shared" si="10"/>
        <v>PASS</v>
      </c>
      <c r="BE29" s="28" t="str">
        <f t="shared" si="11"/>
        <v>YES</v>
      </c>
      <c r="BF29" s="29" t="str">
        <f t="shared" si="12"/>
        <v>FIRST</v>
      </c>
      <c r="BG29"/>
    </row>
    <row r="30" spans="1:59">
      <c r="A30" s="17"/>
      <c r="B30" s="32">
        <v>43328</v>
      </c>
      <c r="C30" s="32" t="s">
        <v>274</v>
      </c>
      <c r="D30" s="34" t="s">
        <v>275</v>
      </c>
      <c r="E30" s="17" t="s">
        <v>276</v>
      </c>
      <c r="F30" s="19" t="s">
        <v>813</v>
      </c>
      <c r="G30" s="17">
        <v>92</v>
      </c>
      <c r="H30" s="17">
        <v>79</v>
      </c>
      <c r="I30" s="17">
        <v>92</v>
      </c>
      <c r="J30" s="17">
        <v>96</v>
      </c>
      <c r="K30" s="17">
        <v>100</v>
      </c>
      <c r="L30" s="20"/>
      <c r="M30" s="17">
        <v>46</v>
      </c>
      <c r="N30" s="17">
        <v>45</v>
      </c>
      <c r="O30" s="17">
        <v>42</v>
      </c>
      <c r="P30" s="17">
        <v>40</v>
      </c>
      <c r="Q30" s="17">
        <v>44</v>
      </c>
      <c r="R30" s="17">
        <v>9.82</v>
      </c>
      <c r="S30" s="17">
        <v>22</v>
      </c>
      <c r="T30" s="21"/>
      <c r="U30" s="32">
        <f t="shared" si="0"/>
        <v>43328</v>
      </c>
      <c r="V30" s="32" t="str">
        <f t="shared" si="1"/>
        <v>B150058568</v>
      </c>
      <c r="W30" s="33" t="str">
        <f t="shared" si="2"/>
        <v>GULATI KHUSHI HARDEEP SINGH</v>
      </c>
      <c r="X30" s="32" t="str">
        <f t="shared" si="3"/>
        <v>71828745C</v>
      </c>
      <c r="Y30" s="90" t="str">
        <f t="shared" si="4"/>
        <v>I2K17102340</v>
      </c>
      <c r="Z30" s="88">
        <v>87</v>
      </c>
      <c r="AA30" s="88">
        <v>76</v>
      </c>
      <c r="AB30" s="89"/>
      <c r="AC30" s="88">
        <v>95</v>
      </c>
      <c r="AD30" s="86">
        <v>97</v>
      </c>
      <c r="AE30" s="85"/>
      <c r="AF30" s="89"/>
      <c r="AG30" s="89"/>
      <c r="AH30" s="88">
        <v>23</v>
      </c>
      <c r="AI30" s="88">
        <v>23</v>
      </c>
      <c r="AJ30" s="86">
        <v>46</v>
      </c>
      <c r="AK30" s="17">
        <v>43</v>
      </c>
      <c r="AL30" s="17">
        <v>23</v>
      </c>
      <c r="AM30" s="17">
        <v>23</v>
      </c>
      <c r="AN30" s="17">
        <v>45</v>
      </c>
      <c r="AO30" s="17">
        <v>95</v>
      </c>
      <c r="AP30" s="17">
        <v>9.84</v>
      </c>
      <c r="AQ30" s="17">
        <v>44</v>
      </c>
      <c r="AR30" s="24">
        <v>9.14</v>
      </c>
      <c r="AS30" s="24">
        <v>8.9600000000000009</v>
      </c>
      <c r="AT30" s="24">
        <v>8.61</v>
      </c>
      <c r="AU30" s="24">
        <v>1734</v>
      </c>
      <c r="AV30" s="24">
        <v>190</v>
      </c>
      <c r="AW30" s="24">
        <v>9.1300000000000008</v>
      </c>
      <c r="AX30" s="25" t="s">
        <v>77</v>
      </c>
      <c r="AY30" s="26" t="str">
        <f t="shared" si="5"/>
        <v>PASS</v>
      </c>
      <c r="AZ30" s="26" t="str">
        <f t="shared" si="6"/>
        <v>PASS</v>
      </c>
      <c r="BA30" s="27" t="str">
        <f t="shared" si="7"/>
        <v>PASS</v>
      </c>
      <c r="BB30" s="27" t="str">
        <f t="shared" si="8"/>
        <v>PASS</v>
      </c>
      <c r="BC30" s="8" t="str">
        <f t="shared" si="9"/>
        <v>PASS</v>
      </c>
      <c r="BD30" s="8" t="str">
        <f t="shared" si="10"/>
        <v>PASS</v>
      </c>
      <c r="BE30" s="28" t="str">
        <f t="shared" si="11"/>
        <v>YES</v>
      </c>
      <c r="BF30" s="29" t="str">
        <f t="shared" si="12"/>
        <v>DIST</v>
      </c>
      <c r="BG30"/>
    </row>
    <row r="31" spans="1:59">
      <c r="A31" s="17"/>
      <c r="B31" s="32">
        <v>43329</v>
      </c>
      <c r="C31" s="32" t="s">
        <v>289</v>
      </c>
      <c r="D31" s="34" t="s">
        <v>290</v>
      </c>
      <c r="E31" s="17" t="s">
        <v>291</v>
      </c>
      <c r="F31" s="19" t="s">
        <v>818</v>
      </c>
      <c r="G31" s="17">
        <v>85</v>
      </c>
      <c r="H31" s="17">
        <v>73</v>
      </c>
      <c r="I31" s="17">
        <v>85</v>
      </c>
      <c r="J31" s="17">
        <v>92</v>
      </c>
      <c r="K31" s="17">
        <v>91</v>
      </c>
      <c r="L31" s="20"/>
      <c r="M31" s="17">
        <v>42</v>
      </c>
      <c r="N31" s="17">
        <v>41</v>
      </c>
      <c r="O31" s="17">
        <v>40</v>
      </c>
      <c r="P31" s="17">
        <v>46</v>
      </c>
      <c r="Q31" s="17">
        <v>45</v>
      </c>
      <c r="R31" s="17">
        <v>9.82</v>
      </c>
      <c r="S31" s="17">
        <v>22</v>
      </c>
      <c r="T31" s="21"/>
      <c r="U31" s="32">
        <f t="shared" si="0"/>
        <v>43329</v>
      </c>
      <c r="V31" s="32" t="str">
        <f t="shared" si="1"/>
        <v>B150058573</v>
      </c>
      <c r="W31" s="33" t="str">
        <f t="shared" si="2"/>
        <v>HARKARE ASHUTOSH CHANDRASHEKHAR</v>
      </c>
      <c r="X31" s="32" t="str">
        <f t="shared" si="3"/>
        <v>71828759C</v>
      </c>
      <c r="Y31" s="90" t="str">
        <f t="shared" si="4"/>
        <v>I2K17102367</v>
      </c>
      <c r="Z31" s="88">
        <v>100</v>
      </c>
      <c r="AA31" s="88">
        <v>94</v>
      </c>
      <c r="AB31" s="89"/>
      <c r="AC31" s="88">
        <v>91</v>
      </c>
      <c r="AD31" s="86">
        <v>100</v>
      </c>
      <c r="AE31" s="85"/>
      <c r="AF31" s="89"/>
      <c r="AG31" s="89"/>
      <c r="AH31" s="88">
        <v>22</v>
      </c>
      <c r="AI31" s="88">
        <v>22</v>
      </c>
      <c r="AJ31" s="86">
        <v>42</v>
      </c>
      <c r="AK31" s="17">
        <v>42</v>
      </c>
      <c r="AL31" s="17">
        <v>23</v>
      </c>
      <c r="AM31" s="17">
        <v>22</v>
      </c>
      <c r="AN31" s="17">
        <v>46</v>
      </c>
      <c r="AO31" s="17">
        <v>96</v>
      </c>
      <c r="AP31" s="17">
        <v>9.91</v>
      </c>
      <c r="AQ31" s="17">
        <v>44</v>
      </c>
      <c r="AR31" s="24">
        <v>9.16</v>
      </c>
      <c r="AS31" s="24">
        <v>9.1199999999999992</v>
      </c>
      <c r="AT31" s="24">
        <v>9.59</v>
      </c>
      <c r="AU31" s="24">
        <v>1791</v>
      </c>
      <c r="AV31" s="24">
        <v>190</v>
      </c>
      <c r="AW31" s="24">
        <v>9.43</v>
      </c>
      <c r="AX31" s="25" t="s">
        <v>77</v>
      </c>
      <c r="AY31" s="26" t="str">
        <f t="shared" si="5"/>
        <v>PASS</v>
      </c>
      <c r="AZ31" s="26" t="str">
        <f t="shared" si="6"/>
        <v>PASS</v>
      </c>
      <c r="BA31" s="27" t="str">
        <f t="shared" si="7"/>
        <v>PASS</v>
      </c>
      <c r="BB31" s="27" t="str">
        <f t="shared" si="8"/>
        <v>PASS</v>
      </c>
      <c r="BC31" s="8" t="str">
        <f t="shared" si="9"/>
        <v>PASS</v>
      </c>
      <c r="BD31" s="8" t="str">
        <f t="shared" si="10"/>
        <v>PASS</v>
      </c>
      <c r="BE31" s="28" t="str">
        <f t="shared" si="11"/>
        <v>YES</v>
      </c>
      <c r="BF31" s="29" t="str">
        <f t="shared" si="12"/>
        <v>DIST</v>
      </c>
      <c r="BG31"/>
    </row>
    <row r="32" spans="1:59">
      <c r="A32" s="17"/>
      <c r="B32" s="32">
        <v>43330</v>
      </c>
      <c r="C32" s="32" t="s">
        <v>295</v>
      </c>
      <c r="D32" s="34" t="s">
        <v>296</v>
      </c>
      <c r="E32" s="17" t="s">
        <v>297</v>
      </c>
      <c r="F32" s="19" t="s">
        <v>820</v>
      </c>
      <c r="G32" s="17">
        <v>100</v>
      </c>
      <c r="H32" s="17">
        <v>90</v>
      </c>
      <c r="I32" s="17">
        <v>87</v>
      </c>
      <c r="J32" s="17">
        <v>80</v>
      </c>
      <c r="K32" s="17">
        <v>99</v>
      </c>
      <c r="L32" s="20"/>
      <c r="M32" s="17">
        <v>43</v>
      </c>
      <c r="N32" s="17">
        <v>42</v>
      </c>
      <c r="O32" s="17">
        <v>42</v>
      </c>
      <c r="P32" s="17">
        <v>41</v>
      </c>
      <c r="Q32" s="17">
        <v>44</v>
      </c>
      <c r="R32" s="17">
        <v>10</v>
      </c>
      <c r="S32" s="17">
        <v>22</v>
      </c>
      <c r="T32" s="21"/>
      <c r="U32" s="32">
        <f t="shared" si="0"/>
        <v>43330</v>
      </c>
      <c r="V32" s="32" t="str">
        <f t="shared" si="1"/>
        <v>B150058575</v>
      </c>
      <c r="W32" s="33" t="str">
        <f t="shared" si="2"/>
        <v>HOLAMBE RANI BHASKAR</v>
      </c>
      <c r="X32" s="32" t="str">
        <f t="shared" si="3"/>
        <v>71924020E</v>
      </c>
      <c r="Y32" s="90" t="str">
        <f t="shared" si="4"/>
        <v>I2K18205150</v>
      </c>
      <c r="Z32" s="88">
        <v>85</v>
      </c>
      <c r="AA32" s="88">
        <v>94</v>
      </c>
      <c r="AB32" s="88">
        <v>100</v>
      </c>
      <c r="AC32" s="88"/>
      <c r="AD32" s="86">
        <v>99</v>
      </c>
      <c r="AE32" s="85"/>
      <c r="AF32" s="88">
        <v>21</v>
      </c>
      <c r="AG32" s="88">
        <v>20</v>
      </c>
      <c r="AH32" s="88"/>
      <c r="AI32" s="88"/>
      <c r="AJ32" s="86">
        <v>40</v>
      </c>
      <c r="AK32" s="17">
        <v>40</v>
      </c>
      <c r="AL32" s="17">
        <v>23</v>
      </c>
      <c r="AM32" s="17">
        <v>22</v>
      </c>
      <c r="AN32" s="17">
        <v>45</v>
      </c>
      <c r="AO32" s="17">
        <v>94</v>
      </c>
      <c r="AP32" s="17">
        <v>10</v>
      </c>
      <c r="AQ32" s="17">
        <v>44</v>
      </c>
      <c r="AR32" s="95"/>
      <c r="AS32" s="24">
        <v>7.92</v>
      </c>
      <c r="AT32" s="24">
        <v>9.59</v>
      </c>
      <c r="AU32" s="24">
        <v>1277</v>
      </c>
      <c r="AV32" s="24">
        <v>140</v>
      </c>
      <c r="AW32" s="24">
        <v>9.1199999999999992</v>
      </c>
      <c r="AX32" s="25" t="s">
        <v>77</v>
      </c>
      <c r="AY32" s="26" t="str">
        <f t="shared" si="5"/>
        <v>PASS</v>
      </c>
      <c r="AZ32" s="26" t="str">
        <f t="shared" si="6"/>
        <v>PASS</v>
      </c>
      <c r="BA32" s="27" t="str">
        <f t="shared" si="7"/>
        <v>PASS</v>
      </c>
      <c r="BB32" s="27" t="str">
        <f t="shared" si="8"/>
        <v>PASS</v>
      </c>
      <c r="BC32" s="8" t="str">
        <f t="shared" si="9"/>
        <v>PASS</v>
      </c>
      <c r="BD32" s="8" t="str">
        <f t="shared" si="10"/>
        <v>PASS</v>
      </c>
      <c r="BE32" s="28" t="str">
        <f t="shared" si="11"/>
        <v>YES</v>
      </c>
      <c r="BF32" s="29" t="str">
        <f t="shared" si="12"/>
        <v>DIST</v>
      </c>
      <c r="BG32"/>
    </row>
    <row r="33" spans="1:59">
      <c r="A33" s="17"/>
      <c r="B33" s="32">
        <v>43331</v>
      </c>
      <c r="C33" s="32" t="s">
        <v>298</v>
      </c>
      <c r="D33" s="34" t="s">
        <v>299</v>
      </c>
      <c r="E33" s="17" t="s">
        <v>300</v>
      </c>
      <c r="F33" s="19" t="s">
        <v>821</v>
      </c>
      <c r="G33" s="17">
        <v>100</v>
      </c>
      <c r="H33" s="17">
        <v>88</v>
      </c>
      <c r="I33" s="17">
        <v>93</v>
      </c>
      <c r="J33" s="17">
        <v>97</v>
      </c>
      <c r="K33" s="17">
        <v>97</v>
      </c>
      <c r="L33" s="20"/>
      <c r="M33" s="17">
        <v>43</v>
      </c>
      <c r="N33" s="17">
        <v>42</v>
      </c>
      <c r="O33" s="17">
        <v>44</v>
      </c>
      <c r="P33" s="17">
        <v>40</v>
      </c>
      <c r="Q33" s="17">
        <v>40</v>
      </c>
      <c r="R33" s="17">
        <v>10</v>
      </c>
      <c r="S33" s="17">
        <v>22</v>
      </c>
      <c r="T33" s="21"/>
      <c r="U33" s="32">
        <f t="shared" si="0"/>
        <v>43331</v>
      </c>
      <c r="V33" s="32" t="str">
        <f t="shared" si="1"/>
        <v>B150058576</v>
      </c>
      <c r="W33" s="33" t="str">
        <f t="shared" si="2"/>
        <v>HRITIK ZUTSHI</v>
      </c>
      <c r="X33" s="32" t="str">
        <f t="shared" si="3"/>
        <v>71828774G</v>
      </c>
      <c r="Y33" s="90" t="str">
        <f t="shared" si="4"/>
        <v>I2K17102282</v>
      </c>
      <c r="Z33" s="88">
        <v>89</v>
      </c>
      <c r="AA33" s="88">
        <v>98</v>
      </c>
      <c r="AB33" s="89"/>
      <c r="AC33" s="88">
        <v>83</v>
      </c>
      <c r="AD33" s="86">
        <v>100</v>
      </c>
      <c r="AE33" s="85"/>
      <c r="AF33" s="89"/>
      <c r="AG33" s="89"/>
      <c r="AH33" s="88">
        <v>21</v>
      </c>
      <c r="AI33" s="88">
        <v>23</v>
      </c>
      <c r="AJ33" s="86">
        <v>43</v>
      </c>
      <c r="AK33" s="17">
        <v>43</v>
      </c>
      <c r="AL33" s="17">
        <v>22</v>
      </c>
      <c r="AM33" s="17">
        <v>21</v>
      </c>
      <c r="AN33" s="17">
        <v>46</v>
      </c>
      <c r="AO33" s="17">
        <v>95</v>
      </c>
      <c r="AP33" s="17">
        <v>10</v>
      </c>
      <c r="AQ33" s="17">
        <v>44</v>
      </c>
      <c r="AR33" s="24">
        <v>9.1999999999999993</v>
      </c>
      <c r="AS33" s="24">
        <v>8.98</v>
      </c>
      <c r="AT33" s="24">
        <v>9.07</v>
      </c>
      <c r="AU33" s="24">
        <v>1766</v>
      </c>
      <c r="AV33" s="24">
        <v>190</v>
      </c>
      <c r="AW33" s="24">
        <v>9.2899999999999991</v>
      </c>
      <c r="AX33" s="25" t="s">
        <v>77</v>
      </c>
      <c r="AY33" s="26" t="str">
        <f t="shared" si="5"/>
        <v>PASS</v>
      </c>
      <c r="AZ33" s="26" t="str">
        <f t="shared" si="6"/>
        <v>PASS</v>
      </c>
      <c r="BA33" s="27" t="str">
        <f t="shared" si="7"/>
        <v>PASS</v>
      </c>
      <c r="BB33" s="27" t="str">
        <f t="shared" si="8"/>
        <v>PASS</v>
      </c>
      <c r="BC33" s="8" t="str">
        <f t="shared" si="9"/>
        <v>PASS</v>
      </c>
      <c r="BD33" s="8" t="str">
        <f t="shared" si="10"/>
        <v>PASS</v>
      </c>
      <c r="BE33" s="28" t="str">
        <f t="shared" si="11"/>
        <v>YES</v>
      </c>
      <c r="BF33" s="29" t="str">
        <f t="shared" si="12"/>
        <v>DIST</v>
      </c>
      <c r="BG33"/>
    </row>
    <row r="34" spans="1:59">
      <c r="A34" s="17"/>
      <c r="B34" s="32">
        <v>43332</v>
      </c>
      <c r="C34" s="32" t="s">
        <v>307</v>
      </c>
      <c r="D34" s="34" t="s">
        <v>308</v>
      </c>
      <c r="E34" s="17" t="s">
        <v>309</v>
      </c>
      <c r="F34" s="19" t="s">
        <v>824</v>
      </c>
      <c r="G34" s="17">
        <v>99</v>
      </c>
      <c r="H34" s="17">
        <v>92</v>
      </c>
      <c r="I34" s="17">
        <v>96</v>
      </c>
      <c r="J34" s="17">
        <v>98</v>
      </c>
      <c r="K34" s="17">
        <v>85</v>
      </c>
      <c r="L34" s="20"/>
      <c r="M34" s="17">
        <v>46</v>
      </c>
      <c r="N34" s="17">
        <v>45</v>
      </c>
      <c r="O34" s="17">
        <v>46</v>
      </c>
      <c r="P34" s="17">
        <v>46</v>
      </c>
      <c r="Q34" s="17">
        <v>44</v>
      </c>
      <c r="R34" s="17">
        <v>10</v>
      </c>
      <c r="S34" s="17">
        <v>22</v>
      </c>
      <c r="T34" s="21"/>
      <c r="U34" s="32">
        <f t="shared" si="0"/>
        <v>43332</v>
      </c>
      <c r="V34" s="32" t="str">
        <f t="shared" si="1"/>
        <v>B150058579</v>
      </c>
      <c r="W34" s="33" t="str">
        <f t="shared" si="2"/>
        <v>JADHAV ANUSHKA SUNIL</v>
      </c>
      <c r="X34" s="32" t="str">
        <f t="shared" si="3"/>
        <v>71924021C</v>
      </c>
      <c r="Y34" s="90" t="str">
        <f t="shared" si="4"/>
        <v>I2K18205123</v>
      </c>
      <c r="Z34" s="88">
        <v>91</v>
      </c>
      <c r="AA34" s="88">
        <v>94</v>
      </c>
      <c r="AB34" s="88">
        <v>87</v>
      </c>
      <c r="AC34" s="88"/>
      <c r="AD34" s="86">
        <v>86</v>
      </c>
      <c r="AE34" s="85"/>
      <c r="AF34" s="88">
        <v>21</v>
      </c>
      <c r="AG34" s="88">
        <v>20</v>
      </c>
      <c r="AH34" s="88"/>
      <c r="AI34" s="88"/>
      <c r="AJ34" s="86">
        <v>45</v>
      </c>
      <c r="AK34" s="17">
        <v>44</v>
      </c>
      <c r="AL34" s="17">
        <v>23</v>
      </c>
      <c r="AM34" s="17">
        <v>24</v>
      </c>
      <c r="AN34" s="17">
        <v>46</v>
      </c>
      <c r="AO34" s="17">
        <v>94</v>
      </c>
      <c r="AP34" s="17">
        <v>10</v>
      </c>
      <c r="AQ34" s="17">
        <v>44</v>
      </c>
      <c r="AR34" s="24"/>
      <c r="AS34" s="24">
        <v>9.26</v>
      </c>
      <c r="AT34" s="24">
        <v>9.35</v>
      </c>
      <c r="AU34" s="24">
        <v>1333</v>
      </c>
      <c r="AV34" s="24">
        <v>140</v>
      </c>
      <c r="AW34" s="24">
        <v>9.52</v>
      </c>
      <c r="AX34" s="25" t="s">
        <v>77</v>
      </c>
      <c r="AY34" s="26" t="str">
        <f t="shared" si="5"/>
        <v>PASS</v>
      </c>
      <c r="AZ34" s="26" t="str">
        <f t="shared" si="6"/>
        <v>PASS</v>
      </c>
      <c r="BA34" s="27" t="str">
        <f t="shared" si="7"/>
        <v>PASS</v>
      </c>
      <c r="BB34" s="27" t="str">
        <f t="shared" si="8"/>
        <v>PASS</v>
      </c>
      <c r="BC34" s="8" t="str">
        <f t="shared" si="9"/>
        <v>PASS</v>
      </c>
      <c r="BD34" s="8" t="str">
        <f t="shared" si="10"/>
        <v>PASS</v>
      </c>
      <c r="BE34" s="28" t="str">
        <f t="shared" si="11"/>
        <v>YES</v>
      </c>
      <c r="BF34" s="29" t="str">
        <f t="shared" si="12"/>
        <v>DIST</v>
      </c>
      <c r="BG34"/>
    </row>
    <row r="35" spans="1:59">
      <c r="A35" s="17"/>
      <c r="B35" s="32">
        <v>43333</v>
      </c>
      <c r="C35" s="32" t="s">
        <v>310</v>
      </c>
      <c r="D35" s="34" t="s">
        <v>311</v>
      </c>
      <c r="E35" s="17" t="s">
        <v>312</v>
      </c>
      <c r="F35" s="19" t="s">
        <v>825</v>
      </c>
      <c r="G35" s="17">
        <v>97</v>
      </c>
      <c r="H35" s="17">
        <v>86</v>
      </c>
      <c r="I35" s="17">
        <v>82</v>
      </c>
      <c r="J35" s="17">
        <v>93</v>
      </c>
      <c r="K35" s="17">
        <v>100</v>
      </c>
      <c r="L35" s="20"/>
      <c r="M35" s="17">
        <v>41</v>
      </c>
      <c r="N35" s="17">
        <v>40</v>
      </c>
      <c r="O35" s="17">
        <v>38</v>
      </c>
      <c r="P35" s="17">
        <v>40</v>
      </c>
      <c r="Q35" s="17">
        <v>42</v>
      </c>
      <c r="R35" s="17">
        <v>9.9499999999999993</v>
      </c>
      <c r="S35" s="17">
        <v>22</v>
      </c>
      <c r="T35" s="21"/>
      <c r="U35" s="32">
        <f t="shared" si="0"/>
        <v>43333</v>
      </c>
      <c r="V35" s="32" t="str">
        <f t="shared" si="1"/>
        <v>B150058580</v>
      </c>
      <c r="W35" s="33" t="str">
        <f t="shared" si="2"/>
        <v>JADHAV ASHWIN RAJENDRA</v>
      </c>
      <c r="X35" s="32" t="str">
        <f t="shared" si="3"/>
        <v>71828781K</v>
      </c>
      <c r="Y35" s="90" t="str">
        <f t="shared" si="4"/>
        <v>I2K17102406</v>
      </c>
      <c r="Z35" s="88">
        <v>81</v>
      </c>
      <c r="AA35" s="88">
        <v>93</v>
      </c>
      <c r="AB35" s="89"/>
      <c r="AC35" s="88">
        <v>82</v>
      </c>
      <c r="AD35" s="86">
        <v>100</v>
      </c>
      <c r="AE35" s="85"/>
      <c r="AF35" s="89"/>
      <c r="AG35" s="89"/>
      <c r="AH35" s="88">
        <v>21</v>
      </c>
      <c r="AI35" s="88">
        <v>20</v>
      </c>
      <c r="AJ35" s="86">
        <v>40</v>
      </c>
      <c r="AK35" s="17">
        <v>40</v>
      </c>
      <c r="AL35" s="17">
        <v>22</v>
      </c>
      <c r="AM35" s="17">
        <v>22</v>
      </c>
      <c r="AN35" s="17">
        <v>41</v>
      </c>
      <c r="AO35" s="17">
        <v>91</v>
      </c>
      <c r="AP35" s="17">
        <v>9.98</v>
      </c>
      <c r="AQ35" s="17">
        <v>44</v>
      </c>
      <c r="AR35" s="24">
        <v>7.66</v>
      </c>
      <c r="AS35" s="24">
        <v>7.24</v>
      </c>
      <c r="AT35" s="24">
        <v>6.54</v>
      </c>
      <c r="AU35" s="24">
        <v>1485</v>
      </c>
      <c r="AV35" s="24">
        <v>190</v>
      </c>
      <c r="AW35" s="24">
        <v>7.82</v>
      </c>
      <c r="AX35" s="25" t="s">
        <v>77</v>
      </c>
      <c r="AY35" s="26" t="str">
        <f t="shared" si="5"/>
        <v>PASS</v>
      </c>
      <c r="AZ35" s="26" t="str">
        <f t="shared" si="6"/>
        <v>PASS</v>
      </c>
      <c r="BA35" s="27" t="str">
        <f t="shared" si="7"/>
        <v>PASS</v>
      </c>
      <c r="BB35" s="27" t="str">
        <f t="shared" si="8"/>
        <v>PASS</v>
      </c>
      <c r="BC35" s="8" t="str">
        <f t="shared" si="9"/>
        <v>PASS</v>
      </c>
      <c r="BD35" s="8" t="str">
        <f t="shared" si="10"/>
        <v>PASS</v>
      </c>
      <c r="BE35" s="28" t="str">
        <f t="shared" si="11"/>
        <v>YES</v>
      </c>
      <c r="BF35" s="29" t="str">
        <f t="shared" si="12"/>
        <v>DIST</v>
      </c>
      <c r="BG35"/>
    </row>
    <row r="36" spans="1:59">
      <c r="A36" s="17"/>
      <c r="B36" s="32">
        <v>43334</v>
      </c>
      <c r="C36" s="32" t="s">
        <v>319</v>
      </c>
      <c r="D36" s="34" t="s">
        <v>320</v>
      </c>
      <c r="E36" s="17" t="s">
        <v>321</v>
      </c>
      <c r="F36" s="19" t="s">
        <v>828</v>
      </c>
      <c r="G36" s="17">
        <v>100</v>
      </c>
      <c r="H36" s="17">
        <v>96</v>
      </c>
      <c r="I36" s="17">
        <v>86</v>
      </c>
      <c r="J36" s="17">
        <v>100</v>
      </c>
      <c r="K36" s="17">
        <v>96</v>
      </c>
      <c r="L36" s="20"/>
      <c r="M36" s="17">
        <v>43</v>
      </c>
      <c r="N36" s="17">
        <v>42</v>
      </c>
      <c r="O36" s="17">
        <v>46</v>
      </c>
      <c r="P36" s="17">
        <v>45</v>
      </c>
      <c r="Q36" s="17">
        <v>46</v>
      </c>
      <c r="R36" s="17">
        <v>10</v>
      </c>
      <c r="S36" s="17">
        <v>22</v>
      </c>
      <c r="T36" s="21"/>
      <c r="U36" s="32">
        <f t="shared" ref="U36:U67" si="13">B36</f>
        <v>43334</v>
      </c>
      <c r="V36" s="32" t="str">
        <f t="shared" ref="V36:V67" si="14">C36</f>
        <v>B150058583</v>
      </c>
      <c r="W36" s="33" t="str">
        <f t="shared" ref="W36:W67" si="15">D36</f>
        <v>JAKHETE PRABHAV DATTAKUMAR</v>
      </c>
      <c r="X36" s="32" t="str">
        <f t="shared" ref="X36:X67" si="16">E36</f>
        <v>71828797F</v>
      </c>
      <c r="Y36" s="90" t="str">
        <f t="shared" ref="Y36:Y67" si="17">F36</f>
        <v>I2K17102375</v>
      </c>
      <c r="Z36" s="88">
        <v>89</v>
      </c>
      <c r="AA36" s="88">
        <v>88</v>
      </c>
      <c r="AB36" s="88">
        <v>100</v>
      </c>
      <c r="AC36" s="88"/>
      <c r="AD36" s="86">
        <v>100</v>
      </c>
      <c r="AE36" s="85"/>
      <c r="AF36" s="88">
        <v>22</v>
      </c>
      <c r="AG36" s="88">
        <v>21</v>
      </c>
      <c r="AH36" s="88"/>
      <c r="AI36" s="88"/>
      <c r="AJ36" s="86">
        <v>43</v>
      </c>
      <c r="AK36" s="17">
        <v>44</v>
      </c>
      <c r="AL36" s="17">
        <v>23</v>
      </c>
      <c r="AM36" s="17">
        <v>24</v>
      </c>
      <c r="AN36" s="17">
        <v>46</v>
      </c>
      <c r="AO36" s="17">
        <v>95</v>
      </c>
      <c r="AP36" s="17">
        <v>10</v>
      </c>
      <c r="AQ36" s="17">
        <v>44</v>
      </c>
      <c r="AR36" s="24">
        <v>9.6999999999999993</v>
      </c>
      <c r="AS36" s="24">
        <v>9.16</v>
      </c>
      <c r="AT36" s="24">
        <v>9.5</v>
      </c>
      <c r="AU36" s="24">
        <v>1820</v>
      </c>
      <c r="AV36" s="24">
        <v>190</v>
      </c>
      <c r="AW36" s="24">
        <v>9.58</v>
      </c>
      <c r="AX36" s="25" t="s">
        <v>77</v>
      </c>
      <c r="AY36" s="26" t="str">
        <f t="shared" ref="AY36:AY67" si="18">IF(COUNTIF(G36:K36,"FF"),"FAIL",IF(COUNTIF(G36:K36,"AB"),"FAIL","PASS"))</f>
        <v>PASS</v>
      </c>
      <c r="AZ36" s="26" t="str">
        <f t="shared" ref="AZ36:AZ67" si="19">IF(COUNTIF(Z36:AD36,"FF"),"FAIL",IF(COUNTIF(Z36:AD36,"AB"),"FAIL","PASS"))</f>
        <v>PASS</v>
      </c>
      <c r="BA36" s="27" t="str">
        <f t="shared" ref="BA36:BA67" si="20">IF(COUNTIF(M36:Q36,"FF"),"FAIL",IF(COUNTIF(M36:Q36,"AB"),"FAIL","PASS"))</f>
        <v>PASS</v>
      </c>
      <c r="BB36" s="27" t="str">
        <f t="shared" ref="BB36:BB67" si="21">IF(COUNTIF(AF36:AO36,"FF"),"FAIL",IF(COUNTIF(AF36:AO36,"AB"),"FAIL","PASS"))</f>
        <v>PASS</v>
      </c>
      <c r="BC36" s="8" t="str">
        <f t="shared" ref="BC36:BC67" si="22">IF(AND(AY36="PASS",AZ36="PASS"),"PASS","FAIL")</f>
        <v>PASS</v>
      </c>
      <c r="BD36" s="8" t="str">
        <f t="shared" ref="BD36:BD67" si="23">IF(AND(BA36="PASS",BB36="PASS"),"PASS","FAIL")</f>
        <v>PASS</v>
      </c>
      <c r="BE36" s="28" t="str">
        <f t="shared" ref="BE36:BE67" si="24">IF(BF36="ATKT","NO",IF(BF36="FAIL","NO","YES"))</f>
        <v>YES</v>
      </c>
      <c r="BF36" s="29" t="str">
        <f t="shared" ref="BF36:BF67" si="25">IF(AQ36=44,IF(AW36&gt;=7.75,"DIST",IF(AW36&gt;=6.75,"FIRST",IF(AW36&gt;=6.25,"HSC",IF(AW36&gt;=5.5,"SC","FAIL")))),IF(AW36&gt;=23,"ATKT","FAIL"))</f>
        <v>DIST</v>
      </c>
      <c r="BG36"/>
    </row>
    <row r="37" spans="1:59">
      <c r="A37" s="17"/>
      <c r="B37" s="17">
        <v>43335</v>
      </c>
      <c r="C37" s="17" t="s">
        <v>331</v>
      </c>
      <c r="D37" s="18" t="s">
        <v>332</v>
      </c>
      <c r="E37" s="17" t="s">
        <v>333</v>
      </c>
      <c r="F37" s="19" t="s">
        <v>832</v>
      </c>
      <c r="G37" s="17">
        <v>100</v>
      </c>
      <c r="H37" s="17">
        <v>100</v>
      </c>
      <c r="I37" s="17">
        <v>80</v>
      </c>
      <c r="J37" s="17">
        <v>97</v>
      </c>
      <c r="K37" s="17">
        <v>100</v>
      </c>
      <c r="L37" s="20"/>
      <c r="M37" s="17">
        <v>44</v>
      </c>
      <c r="N37" s="17">
        <v>43</v>
      </c>
      <c r="O37" s="17">
        <v>45</v>
      </c>
      <c r="P37" s="17">
        <v>43</v>
      </c>
      <c r="Q37" s="17">
        <v>46</v>
      </c>
      <c r="R37" s="17">
        <v>10</v>
      </c>
      <c r="S37" s="17">
        <v>22</v>
      </c>
      <c r="T37" s="21"/>
      <c r="U37" s="17">
        <f t="shared" si="13"/>
        <v>43335</v>
      </c>
      <c r="V37" s="17" t="str">
        <f t="shared" si="14"/>
        <v>B150058587</v>
      </c>
      <c r="W37" s="22" t="str">
        <f t="shared" si="15"/>
        <v>JOSHI SAMEER SACHIN</v>
      </c>
      <c r="X37" s="17" t="str">
        <f t="shared" si="16"/>
        <v>71828813M</v>
      </c>
      <c r="Y37" s="90" t="str">
        <f t="shared" si="17"/>
        <v>I2K17102332</v>
      </c>
      <c r="Z37" s="88">
        <v>93</v>
      </c>
      <c r="AA37" s="88">
        <v>85</v>
      </c>
      <c r="AB37" s="88">
        <v>100</v>
      </c>
      <c r="AC37" s="88"/>
      <c r="AD37" s="86">
        <v>100</v>
      </c>
      <c r="AE37" s="85"/>
      <c r="AF37" s="88">
        <v>23</v>
      </c>
      <c r="AG37" s="88">
        <v>23</v>
      </c>
      <c r="AH37" s="88"/>
      <c r="AI37" s="88"/>
      <c r="AJ37" s="86">
        <v>44</v>
      </c>
      <c r="AK37" s="17">
        <v>42</v>
      </c>
      <c r="AL37" s="17">
        <v>24</v>
      </c>
      <c r="AM37" s="17">
        <v>23</v>
      </c>
      <c r="AN37" s="17">
        <v>46</v>
      </c>
      <c r="AO37" s="17">
        <v>95</v>
      </c>
      <c r="AP37" s="17">
        <v>10</v>
      </c>
      <c r="AQ37" s="17">
        <v>44</v>
      </c>
      <c r="AR37" s="24">
        <v>9.3000000000000007</v>
      </c>
      <c r="AS37" s="24">
        <v>8.68</v>
      </c>
      <c r="AT37" s="24">
        <v>9.02</v>
      </c>
      <c r="AU37" s="24">
        <v>1754</v>
      </c>
      <c r="AV37" s="24">
        <v>190</v>
      </c>
      <c r="AW37" s="24">
        <v>9.23</v>
      </c>
      <c r="AX37" s="25" t="s">
        <v>77</v>
      </c>
      <c r="AY37" s="26" t="str">
        <f t="shared" si="18"/>
        <v>PASS</v>
      </c>
      <c r="AZ37" s="26" t="str">
        <f t="shared" si="19"/>
        <v>PASS</v>
      </c>
      <c r="BA37" s="27" t="str">
        <f t="shared" si="20"/>
        <v>PASS</v>
      </c>
      <c r="BB37" s="27" t="str">
        <f t="shared" si="21"/>
        <v>PASS</v>
      </c>
      <c r="BC37" s="8" t="str">
        <f t="shared" si="22"/>
        <v>PASS</v>
      </c>
      <c r="BD37" s="8" t="str">
        <f t="shared" si="23"/>
        <v>PASS</v>
      </c>
      <c r="BE37" s="28" t="str">
        <f t="shared" si="24"/>
        <v>YES</v>
      </c>
      <c r="BF37" s="29" t="str">
        <f t="shared" si="25"/>
        <v>DIST</v>
      </c>
      <c r="BG37"/>
    </row>
    <row r="38" spans="1:59">
      <c r="A38" s="17"/>
      <c r="B38" s="17">
        <v>43336</v>
      </c>
      <c r="C38" s="17" t="s">
        <v>343</v>
      </c>
      <c r="D38" s="18" t="s">
        <v>344</v>
      </c>
      <c r="E38" s="17" t="s">
        <v>345</v>
      </c>
      <c r="F38" s="19" t="s">
        <v>836</v>
      </c>
      <c r="G38" s="17">
        <v>97</v>
      </c>
      <c r="H38" s="17">
        <v>89</v>
      </c>
      <c r="I38" s="17">
        <v>79</v>
      </c>
      <c r="J38" s="17">
        <v>97</v>
      </c>
      <c r="K38" s="17">
        <v>99</v>
      </c>
      <c r="L38" s="20"/>
      <c r="M38" s="17">
        <v>41</v>
      </c>
      <c r="N38" s="17">
        <v>40</v>
      </c>
      <c r="O38" s="17">
        <v>41</v>
      </c>
      <c r="P38" s="17">
        <v>45</v>
      </c>
      <c r="Q38" s="17">
        <v>43</v>
      </c>
      <c r="R38" s="17">
        <v>9.86</v>
      </c>
      <c r="S38" s="17">
        <v>22</v>
      </c>
      <c r="T38" s="21"/>
      <c r="U38" s="17">
        <f t="shared" si="13"/>
        <v>43336</v>
      </c>
      <c r="V38" s="17" t="str">
        <f t="shared" si="14"/>
        <v>B150058591</v>
      </c>
      <c r="W38" s="22" t="str">
        <f t="shared" si="15"/>
        <v>KADAM AJAY DEEPAK</v>
      </c>
      <c r="X38" s="17" t="str">
        <f t="shared" si="16"/>
        <v>71828822L</v>
      </c>
      <c r="Y38" s="90" t="str">
        <f t="shared" si="17"/>
        <v>I2K17102203</v>
      </c>
      <c r="Z38" s="88">
        <v>90</v>
      </c>
      <c r="AA38" s="88">
        <v>99</v>
      </c>
      <c r="AB38" s="88">
        <v>90</v>
      </c>
      <c r="AC38" s="88"/>
      <c r="AD38" s="86">
        <v>100</v>
      </c>
      <c r="AE38" s="85"/>
      <c r="AF38" s="88">
        <v>23</v>
      </c>
      <c r="AG38" s="88">
        <v>23</v>
      </c>
      <c r="AH38" s="88"/>
      <c r="AI38" s="88"/>
      <c r="AJ38" s="86">
        <v>42</v>
      </c>
      <c r="AK38" s="17">
        <v>42</v>
      </c>
      <c r="AL38" s="17">
        <v>24</v>
      </c>
      <c r="AM38" s="17">
        <v>24</v>
      </c>
      <c r="AN38" s="17">
        <v>46</v>
      </c>
      <c r="AO38" s="17">
        <v>95</v>
      </c>
      <c r="AP38" s="17">
        <v>9.93</v>
      </c>
      <c r="AQ38" s="17">
        <v>44</v>
      </c>
      <c r="AR38" s="24">
        <v>9.3800000000000008</v>
      </c>
      <c r="AS38" s="24">
        <v>8.66</v>
      </c>
      <c r="AT38" s="24">
        <v>8.85</v>
      </c>
      <c r="AU38" s="24">
        <v>1746</v>
      </c>
      <c r="AV38" s="24">
        <v>190</v>
      </c>
      <c r="AW38" s="24">
        <v>9.19</v>
      </c>
      <c r="AX38" s="25" t="s">
        <v>77</v>
      </c>
      <c r="AY38" s="26" t="str">
        <f t="shared" si="18"/>
        <v>PASS</v>
      </c>
      <c r="AZ38" s="26" t="str">
        <f t="shared" si="19"/>
        <v>PASS</v>
      </c>
      <c r="BA38" s="27" t="str">
        <f t="shared" si="20"/>
        <v>PASS</v>
      </c>
      <c r="BB38" s="27" t="str">
        <f t="shared" si="21"/>
        <v>PASS</v>
      </c>
      <c r="BC38" s="8" t="str">
        <f t="shared" si="22"/>
        <v>PASS</v>
      </c>
      <c r="BD38" s="8" t="str">
        <f t="shared" si="23"/>
        <v>PASS</v>
      </c>
      <c r="BE38" s="28" t="str">
        <f t="shared" si="24"/>
        <v>YES</v>
      </c>
      <c r="BF38" s="29" t="str">
        <f t="shared" si="25"/>
        <v>DIST</v>
      </c>
      <c r="BG38"/>
    </row>
    <row r="39" spans="1:59">
      <c r="A39" s="17"/>
      <c r="B39" s="17">
        <v>43337</v>
      </c>
      <c r="C39" s="17" t="s">
        <v>346</v>
      </c>
      <c r="D39" s="18" t="s">
        <v>347</v>
      </c>
      <c r="E39" s="17" t="s">
        <v>348</v>
      </c>
      <c r="F39" s="19" t="s">
        <v>837</v>
      </c>
      <c r="G39" s="17">
        <v>96</v>
      </c>
      <c r="H39" s="17">
        <v>89</v>
      </c>
      <c r="I39" s="17">
        <v>88</v>
      </c>
      <c r="J39" s="17">
        <v>88</v>
      </c>
      <c r="K39" s="17">
        <v>99</v>
      </c>
      <c r="L39" s="20"/>
      <c r="M39" s="17">
        <v>44</v>
      </c>
      <c r="N39" s="17">
        <v>43</v>
      </c>
      <c r="O39" s="17">
        <v>43</v>
      </c>
      <c r="P39" s="17">
        <v>43</v>
      </c>
      <c r="Q39" s="17">
        <v>48</v>
      </c>
      <c r="R39" s="17">
        <v>10</v>
      </c>
      <c r="S39" s="17">
        <v>22</v>
      </c>
      <c r="T39" s="21"/>
      <c r="U39" s="17">
        <f t="shared" si="13"/>
        <v>43337</v>
      </c>
      <c r="V39" s="17" t="str">
        <f t="shared" si="14"/>
        <v>B150058593</v>
      </c>
      <c r="W39" s="22" t="str">
        <f t="shared" si="15"/>
        <v>KAPADNI KSHITIJ SANJAY</v>
      </c>
      <c r="X39" s="17" t="str">
        <f t="shared" si="16"/>
        <v>71924022M</v>
      </c>
      <c r="Y39" s="90" t="str">
        <f t="shared" si="17"/>
        <v>I2K18205142</v>
      </c>
      <c r="Z39" s="88">
        <v>99</v>
      </c>
      <c r="AA39" s="88">
        <v>97</v>
      </c>
      <c r="AB39" s="88">
        <v>100</v>
      </c>
      <c r="AC39" s="88"/>
      <c r="AD39" s="86">
        <v>100</v>
      </c>
      <c r="AE39" s="85"/>
      <c r="AF39" s="88">
        <v>22</v>
      </c>
      <c r="AG39" s="88">
        <v>21</v>
      </c>
      <c r="AH39" s="88"/>
      <c r="AI39" s="88"/>
      <c r="AJ39" s="86">
        <v>43</v>
      </c>
      <c r="AK39" s="17">
        <v>41</v>
      </c>
      <c r="AL39" s="17">
        <v>24</v>
      </c>
      <c r="AM39" s="17">
        <v>24</v>
      </c>
      <c r="AN39" s="17">
        <v>48</v>
      </c>
      <c r="AO39" s="17">
        <v>97</v>
      </c>
      <c r="AP39" s="17">
        <v>10</v>
      </c>
      <c r="AQ39" s="17">
        <v>44</v>
      </c>
      <c r="AR39" s="24"/>
      <c r="AS39" s="24">
        <v>8.14</v>
      </c>
      <c r="AT39" s="24">
        <v>8.43</v>
      </c>
      <c r="AU39" s="24">
        <v>1235</v>
      </c>
      <c r="AV39" s="24">
        <v>140</v>
      </c>
      <c r="AW39" s="24">
        <v>8.82</v>
      </c>
      <c r="AX39" s="25" t="s">
        <v>77</v>
      </c>
      <c r="AY39" s="26" t="str">
        <f t="shared" si="18"/>
        <v>PASS</v>
      </c>
      <c r="AZ39" s="26" t="str">
        <f t="shared" si="19"/>
        <v>PASS</v>
      </c>
      <c r="BA39" s="27" t="str">
        <f t="shared" si="20"/>
        <v>PASS</v>
      </c>
      <c r="BB39" s="27" t="str">
        <f t="shared" si="21"/>
        <v>PASS</v>
      </c>
      <c r="BC39" s="8" t="str">
        <f t="shared" si="22"/>
        <v>PASS</v>
      </c>
      <c r="BD39" s="8" t="str">
        <f t="shared" si="23"/>
        <v>PASS</v>
      </c>
      <c r="BE39" s="28" t="str">
        <f t="shared" si="24"/>
        <v>YES</v>
      </c>
      <c r="BF39" s="29" t="str">
        <f t="shared" si="25"/>
        <v>DIST</v>
      </c>
      <c r="BG39"/>
    </row>
    <row r="40" spans="1:59">
      <c r="A40" s="17"/>
      <c r="B40" s="17">
        <v>43338</v>
      </c>
      <c r="C40" s="17" t="s">
        <v>349</v>
      </c>
      <c r="D40" s="18" t="s">
        <v>350</v>
      </c>
      <c r="E40" s="17" t="s">
        <v>351</v>
      </c>
      <c r="F40" s="19" t="s">
        <v>838</v>
      </c>
      <c r="G40" s="17">
        <v>96</v>
      </c>
      <c r="H40" s="17">
        <v>79</v>
      </c>
      <c r="I40" s="17">
        <v>79</v>
      </c>
      <c r="J40" s="17">
        <v>94</v>
      </c>
      <c r="K40" s="17">
        <v>99</v>
      </c>
      <c r="L40" s="20"/>
      <c r="M40" s="17">
        <v>44</v>
      </c>
      <c r="N40" s="17">
        <v>43</v>
      </c>
      <c r="O40" s="17">
        <v>43</v>
      </c>
      <c r="P40" s="17">
        <v>39</v>
      </c>
      <c r="Q40" s="17">
        <v>43</v>
      </c>
      <c r="R40" s="17">
        <v>9.64</v>
      </c>
      <c r="S40" s="17">
        <v>22</v>
      </c>
      <c r="T40" s="21"/>
      <c r="U40" s="17">
        <f t="shared" si="13"/>
        <v>43338</v>
      </c>
      <c r="V40" s="17" t="str">
        <f t="shared" si="14"/>
        <v>B150058594</v>
      </c>
      <c r="W40" s="22" t="str">
        <f t="shared" si="15"/>
        <v>KASAR SHIVANI SANJAY</v>
      </c>
      <c r="X40" s="17" t="str">
        <f t="shared" si="16"/>
        <v>71924023K</v>
      </c>
      <c r="Y40" s="90" t="str">
        <f t="shared" si="17"/>
        <v>I2K18205152</v>
      </c>
      <c r="Z40" s="88">
        <v>73</v>
      </c>
      <c r="AA40" s="88">
        <v>95</v>
      </c>
      <c r="AB40" s="88">
        <v>100</v>
      </c>
      <c r="AC40" s="88"/>
      <c r="AD40" s="86">
        <v>98</v>
      </c>
      <c r="AE40" s="85"/>
      <c r="AF40" s="88">
        <v>23</v>
      </c>
      <c r="AG40" s="88">
        <v>23</v>
      </c>
      <c r="AH40" s="88"/>
      <c r="AI40" s="88"/>
      <c r="AJ40" s="86">
        <v>42</v>
      </c>
      <c r="AK40" s="17">
        <v>39</v>
      </c>
      <c r="AL40" s="17">
        <v>22</v>
      </c>
      <c r="AM40" s="17">
        <v>22</v>
      </c>
      <c r="AN40" s="17">
        <v>44</v>
      </c>
      <c r="AO40" s="17">
        <v>95</v>
      </c>
      <c r="AP40" s="17">
        <v>9.73</v>
      </c>
      <c r="AQ40" s="17">
        <v>44</v>
      </c>
      <c r="AR40" s="24"/>
      <c r="AS40" s="24">
        <v>9</v>
      </c>
      <c r="AT40" s="24">
        <v>9</v>
      </c>
      <c r="AU40" s="24">
        <v>1292</v>
      </c>
      <c r="AV40" s="24">
        <v>140</v>
      </c>
      <c r="AW40" s="24">
        <v>9.23</v>
      </c>
      <c r="AX40" s="25" t="s">
        <v>77</v>
      </c>
      <c r="AY40" s="26" t="str">
        <f t="shared" si="18"/>
        <v>PASS</v>
      </c>
      <c r="AZ40" s="26" t="str">
        <f t="shared" si="19"/>
        <v>PASS</v>
      </c>
      <c r="BA40" s="27" t="str">
        <f t="shared" si="20"/>
        <v>PASS</v>
      </c>
      <c r="BB40" s="27" t="str">
        <f t="shared" si="21"/>
        <v>PASS</v>
      </c>
      <c r="BC40" s="8" t="str">
        <f t="shared" si="22"/>
        <v>PASS</v>
      </c>
      <c r="BD40" s="8" t="str">
        <f t="shared" si="23"/>
        <v>PASS</v>
      </c>
      <c r="BE40" s="28" t="str">
        <f t="shared" si="24"/>
        <v>YES</v>
      </c>
      <c r="BF40" s="29" t="str">
        <f t="shared" si="25"/>
        <v>DIST</v>
      </c>
      <c r="BG40"/>
    </row>
    <row r="41" spans="1:59">
      <c r="A41" s="17"/>
      <c r="B41" s="17">
        <v>43339</v>
      </c>
      <c r="C41" s="17" t="s">
        <v>355</v>
      </c>
      <c r="D41" s="18" t="s">
        <v>356</v>
      </c>
      <c r="E41" s="17" t="s">
        <v>357</v>
      </c>
      <c r="F41" s="19" t="s">
        <v>840</v>
      </c>
      <c r="G41" s="17">
        <v>92</v>
      </c>
      <c r="H41" s="17">
        <v>82</v>
      </c>
      <c r="I41" s="17">
        <v>88</v>
      </c>
      <c r="J41" s="17">
        <v>91</v>
      </c>
      <c r="K41" s="17">
        <v>100</v>
      </c>
      <c r="L41" s="20"/>
      <c r="M41" s="17">
        <v>38</v>
      </c>
      <c r="N41" s="17">
        <v>35</v>
      </c>
      <c r="O41" s="17">
        <v>30</v>
      </c>
      <c r="P41" s="17">
        <v>36</v>
      </c>
      <c r="Q41" s="17">
        <v>41</v>
      </c>
      <c r="R41" s="17">
        <v>9.77</v>
      </c>
      <c r="S41" s="17">
        <v>22</v>
      </c>
      <c r="T41" s="21"/>
      <c r="U41" s="17">
        <f t="shared" si="13"/>
        <v>43339</v>
      </c>
      <c r="V41" s="17" t="str">
        <f t="shared" si="14"/>
        <v>B150058596</v>
      </c>
      <c r="W41" s="22" t="str">
        <f t="shared" si="15"/>
        <v>KAUTE HARSHAL JANARDHAN</v>
      </c>
      <c r="X41" s="17" t="str">
        <f t="shared" si="16"/>
        <v>71700938G</v>
      </c>
      <c r="Y41" s="90" t="str">
        <f t="shared" si="17"/>
        <v>I2K16102078</v>
      </c>
      <c r="Z41" s="88">
        <v>83</v>
      </c>
      <c r="AA41" s="88">
        <v>90</v>
      </c>
      <c r="AB41" s="88">
        <v>100</v>
      </c>
      <c r="AC41" s="88"/>
      <c r="AD41" s="86">
        <v>100</v>
      </c>
      <c r="AE41" s="85"/>
      <c r="AF41" s="88">
        <v>19</v>
      </c>
      <c r="AG41" s="88">
        <v>20</v>
      </c>
      <c r="AH41" s="88"/>
      <c r="AI41" s="88"/>
      <c r="AJ41" s="86">
        <v>41</v>
      </c>
      <c r="AK41" s="17">
        <v>40</v>
      </c>
      <c r="AL41" s="17">
        <v>21</v>
      </c>
      <c r="AM41" s="17">
        <v>21</v>
      </c>
      <c r="AN41" s="17">
        <v>41</v>
      </c>
      <c r="AO41" s="17">
        <v>91</v>
      </c>
      <c r="AP41" s="17">
        <v>9.86</v>
      </c>
      <c r="AQ41" s="17">
        <v>44</v>
      </c>
      <c r="AR41" s="24">
        <v>5.4</v>
      </c>
      <c r="AS41" s="24">
        <v>5.66</v>
      </c>
      <c r="AT41" s="24">
        <v>6.3</v>
      </c>
      <c r="AU41" s="24">
        <v>1277</v>
      </c>
      <c r="AV41" s="24">
        <v>190</v>
      </c>
      <c r="AW41" s="24">
        <v>6.72</v>
      </c>
      <c r="AX41" s="25" t="s">
        <v>358</v>
      </c>
      <c r="AY41" s="26" t="str">
        <f t="shared" si="18"/>
        <v>PASS</v>
      </c>
      <c r="AZ41" s="26" t="str">
        <f t="shared" si="19"/>
        <v>PASS</v>
      </c>
      <c r="BA41" s="27" t="str">
        <f t="shared" si="20"/>
        <v>PASS</v>
      </c>
      <c r="BB41" s="27" t="str">
        <f t="shared" si="21"/>
        <v>PASS</v>
      </c>
      <c r="BC41" s="8" t="str">
        <f t="shared" si="22"/>
        <v>PASS</v>
      </c>
      <c r="BD41" s="8" t="str">
        <f t="shared" si="23"/>
        <v>PASS</v>
      </c>
      <c r="BE41" s="28" t="str">
        <f t="shared" si="24"/>
        <v>YES</v>
      </c>
      <c r="BF41" s="29" t="str">
        <f t="shared" si="25"/>
        <v>HSC</v>
      </c>
      <c r="BG41"/>
    </row>
    <row r="42" spans="1:59">
      <c r="A42" s="17"/>
      <c r="B42" s="17">
        <v>43340</v>
      </c>
      <c r="C42" s="17" t="s">
        <v>371</v>
      </c>
      <c r="D42" s="18" t="s">
        <v>372</v>
      </c>
      <c r="E42" s="17" t="s">
        <v>373</v>
      </c>
      <c r="F42" s="19" t="s">
        <v>845</v>
      </c>
      <c r="G42" s="17">
        <v>97</v>
      </c>
      <c r="H42" s="17">
        <v>96</v>
      </c>
      <c r="I42" s="17">
        <v>81</v>
      </c>
      <c r="J42" s="17">
        <v>97</v>
      </c>
      <c r="K42" s="17">
        <v>100</v>
      </c>
      <c r="L42" s="20"/>
      <c r="M42" s="17">
        <v>44</v>
      </c>
      <c r="N42" s="17">
        <v>43</v>
      </c>
      <c r="O42" s="17">
        <v>43</v>
      </c>
      <c r="P42" s="17">
        <v>43</v>
      </c>
      <c r="Q42" s="17">
        <v>42</v>
      </c>
      <c r="R42" s="17">
        <v>10</v>
      </c>
      <c r="S42" s="17">
        <v>22</v>
      </c>
      <c r="T42" s="21"/>
      <c r="U42" s="17">
        <f t="shared" si="13"/>
        <v>43340</v>
      </c>
      <c r="V42" s="17" t="str">
        <f t="shared" si="14"/>
        <v>B150058601</v>
      </c>
      <c r="W42" s="22" t="str">
        <f t="shared" si="15"/>
        <v>KIRVE SHUBHAM RAJENDRA</v>
      </c>
      <c r="X42" s="17" t="str">
        <f t="shared" si="16"/>
        <v>71828866B</v>
      </c>
      <c r="Y42" s="90" t="str">
        <f t="shared" si="17"/>
        <v>I2K17102199</v>
      </c>
      <c r="Z42" s="88">
        <v>96</v>
      </c>
      <c r="AA42" s="88">
        <v>96</v>
      </c>
      <c r="AB42" s="88">
        <v>100</v>
      </c>
      <c r="AC42" s="88"/>
      <c r="AD42" s="86">
        <v>100</v>
      </c>
      <c r="AE42" s="85"/>
      <c r="AF42" s="88">
        <v>22</v>
      </c>
      <c r="AG42" s="88">
        <v>21</v>
      </c>
      <c r="AH42" s="88"/>
      <c r="AI42" s="88"/>
      <c r="AJ42" s="86">
        <v>42</v>
      </c>
      <c r="AK42" s="17">
        <v>42</v>
      </c>
      <c r="AL42" s="17">
        <v>22</v>
      </c>
      <c r="AM42" s="17">
        <v>23</v>
      </c>
      <c r="AN42" s="17">
        <v>44</v>
      </c>
      <c r="AO42" s="17">
        <v>90</v>
      </c>
      <c r="AP42" s="17">
        <v>10</v>
      </c>
      <c r="AQ42" s="17">
        <v>44</v>
      </c>
      <c r="AR42" s="24">
        <v>9.4600000000000009</v>
      </c>
      <c r="AS42" s="24">
        <v>8.6999999999999993</v>
      </c>
      <c r="AT42" s="24">
        <v>9.5</v>
      </c>
      <c r="AU42" s="24">
        <v>1785</v>
      </c>
      <c r="AV42" s="24">
        <v>190</v>
      </c>
      <c r="AW42" s="24">
        <v>9.39</v>
      </c>
      <c r="AX42" s="25" t="s">
        <v>77</v>
      </c>
      <c r="AY42" s="26" t="str">
        <f t="shared" si="18"/>
        <v>PASS</v>
      </c>
      <c r="AZ42" s="26" t="str">
        <f t="shared" si="19"/>
        <v>PASS</v>
      </c>
      <c r="BA42" s="27" t="str">
        <f t="shared" si="20"/>
        <v>PASS</v>
      </c>
      <c r="BB42" s="27" t="str">
        <f t="shared" si="21"/>
        <v>PASS</v>
      </c>
      <c r="BC42" s="8" t="str">
        <f t="shared" si="22"/>
        <v>PASS</v>
      </c>
      <c r="BD42" s="8" t="str">
        <f t="shared" si="23"/>
        <v>PASS</v>
      </c>
      <c r="BE42" s="28" t="str">
        <f t="shared" si="24"/>
        <v>YES</v>
      </c>
      <c r="BF42" s="29" t="str">
        <f t="shared" si="25"/>
        <v>DIST</v>
      </c>
      <c r="BG42"/>
    </row>
    <row r="43" spans="1:59">
      <c r="A43" s="17"/>
      <c r="B43" s="17">
        <v>43341</v>
      </c>
      <c r="C43" s="17" t="s">
        <v>380</v>
      </c>
      <c r="D43" s="18" t="s">
        <v>381</v>
      </c>
      <c r="E43" s="17" t="s">
        <v>382</v>
      </c>
      <c r="F43" s="19" t="s">
        <v>848</v>
      </c>
      <c r="G43" s="17">
        <v>94</v>
      </c>
      <c r="H43" s="17">
        <v>76</v>
      </c>
      <c r="I43" s="17">
        <v>75</v>
      </c>
      <c r="J43" s="17">
        <v>89</v>
      </c>
      <c r="K43" s="17">
        <v>94</v>
      </c>
      <c r="L43" s="20"/>
      <c r="M43" s="17">
        <v>45</v>
      </c>
      <c r="N43" s="17">
        <v>44</v>
      </c>
      <c r="O43" s="17">
        <v>44</v>
      </c>
      <c r="P43" s="17">
        <v>43</v>
      </c>
      <c r="Q43" s="17">
        <v>43</v>
      </c>
      <c r="R43" s="17">
        <v>9.68</v>
      </c>
      <c r="S43" s="17">
        <v>22</v>
      </c>
      <c r="T43" s="21"/>
      <c r="U43" s="17">
        <f t="shared" si="13"/>
        <v>43341</v>
      </c>
      <c r="V43" s="17" t="str">
        <f t="shared" si="14"/>
        <v>B150058604</v>
      </c>
      <c r="W43" s="22" t="str">
        <f t="shared" si="15"/>
        <v>KSHIRSAGAR GAYATRI MOHAN</v>
      </c>
      <c r="X43" s="17" t="str">
        <f t="shared" si="16"/>
        <v>71828880H</v>
      </c>
      <c r="Y43" s="90" t="str">
        <f t="shared" si="17"/>
        <v>I2K17102392</v>
      </c>
      <c r="Z43" s="88">
        <v>83</v>
      </c>
      <c r="AA43" s="88">
        <v>87</v>
      </c>
      <c r="AB43" s="88">
        <v>100</v>
      </c>
      <c r="AC43" s="88"/>
      <c r="AD43" s="86">
        <v>100</v>
      </c>
      <c r="AE43" s="85"/>
      <c r="AF43" s="88">
        <v>23</v>
      </c>
      <c r="AG43" s="88">
        <v>23</v>
      </c>
      <c r="AH43" s="88"/>
      <c r="AI43" s="88"/>
      <c r="AJ43" s="86">
        <v>44</v>
      </c>
      <c r="AK43" s="17">
        <v>44</v>
      </c>
      <c r="AL43" s="17">
        <v>23</v>
      </c>
      <c r="AM43" s="17">
        <v>24</v>
      </c>
      <c r="AN43" s="17">
        <v>46</v>
      </c>
      <c r="AO43" s="17">
        <v>95</v>
      </c>
      <c r="AP43" s="17">
        <v>9.84</v>
      </c>
      <c r="AQ43" s="17">
        <v>44</v>
      </c>
      <c r="AR43" s="24">
        <v>8.1999999999999993</v>
      </c>
      <c r="AS43" s="24">
        <v>8.7799999999999994</v>
      </c>
      <c r="AT43" s="24">
        <v>9.07</v>
      </c>
      <c r="AU43" s="24">
        <v>1699</v>
      </c>
      <c r="AV43" s="24">
        <v>190</v>
      </c>
      <c r="AW43" s="24">
        <v>8.94</v>
      </c>
      <c r="AX43" s="25" t="s">
        <v>77</v>
      </c>
      <c r="AY43" s="26" t="str">
        <f t="shared" si="18"/>
        <v>PASS</v>
      </c>
      <c r="AZ43" s="26" t="str">
        <f t="shared" si="19"/>
        <v>PASS</v>
      </c>
      <c r="BA43" s="27" t="str">
        <f t="shared" si="20"/>
        <v>PASS</v>
      </c>
      <c r="BB43" s="27" t="str">
        <f t="shared" si="21"/>
        <v>PASS</v>
      </c>
      <c r="BC43" s="8" t="str">
        <f t="shared" si="22"/>
        <v>PASS</v>
      </c>
      <c r="BD43" s="8" t="str">
        <f t="shared" si="23"/>
        <v>PASS</v>
      </c>
      <c r="BE43" s="28" t="str">
        <f t="shared" si="24"/>
        <v>YES</v>
      </c>
      <c r="BF43" s="29" t="str">
        <f t="shared" si="25"/>
        <v>DIST</v>
      </c>
      <c r="BG43"/>
    </row>
    <row r="44" spans="1:59">
      <c r="A44" s="17"/>
      <c r="B44" s="17">
        <v>43342</v>
      </c>
      <c r="C44" s="17" t="s">
        <v>392</v>
      </c>
      <c r="D44" s="18" t="s">
        <v>393</v>
      </c>
      <c r="E44" s="17" t="s">
        <v>394</v>
      </c>
      <c r="F44" s="19" t="s">
        <v>852</v>
      </c>
      <c r="G44" s="17">
        <v>92</v>
      </c>
      <c r="H44" s="17">
        <v>90</v>
      </c>
      <c r="I44" s="17">
        <v>92</v>
      </c>
      <c r="J44" s="17">
        <v>98</v>
      </c>
      <c r="K44" s="17">
        <v>85</v>
      </c>
      <c r="L44" s="20"/>
      <c r="M44" s="17">
        <v>47</v>
      </c>
      <c r="N44" s="17">
        <v>46</v>
      </c>
      <c r="O44" s="17">
        <v>48</v>
      </c>
      <c r="P44" s="17">
        <v>46</v>
      </c>
      <c r="Q44" s="17">
        <v>46</v>
      </c>
      <c r="R44" s="17">
        <v>10</v>
      </c>
      <c r="S44" s="17">
        <v>22</v>
      </c>
      <c r="T44" s="21"/>
      <c r="U44" s="17">
        <f t="shared" si="13"/>
        <v>43342</v>
      </c>
      <c r="V44" s="17" t="str">
        <f t="shared" si="14"/>
        <v>B150058608</v>
      </c>
      <c r="W44" s="22" t="str">
        <f t="shared" si="15"/>
        <v>KULKARNI ATHARVA SHRIKRISHNA</v>
      </c>
      <c r="X44" s="17" t="str">
        <f t="shared" si="16"/>
        <v>71828892M</v>
      </c>
      <c r="Y44" s="90" t="str">
        <f t="shared" si="17"/>
        <v>I2K17102344</v>
      </c>
      <c r="Z44" s="88">
        <v>80</v>
      </c>
      <c r="AA44" s="88">
        <v>96</v>
      </c>
      <c r="AB44" s="88">
        <v>100</v>
      </c>
      <c r="AC44" s="88"/>
      <c r="AD44" s="86">
        <v>100</v>
      </c>
      <c r="AE44" s="85"/>
      <c r="AF44" s="88">
        <v>23</v>
      </c>
      <c r="AG44" s="88">
        <v>23</v>
      </c>
      <c r="AH44" s="88"/>
      <c r="AI44" s="88"/>
      <c r="AJ44" s="86">
        <v>45</v>
      </c>
      <c r="AK44" s="17">
        <v>42</v>
      </c>
      <c r="AL44" s="17">
        <v>23</v>
      </c>
      <c r="AM44" s="17">
        <v>24</v>
      </c>
      <c r="AN44" s="17">
        <v>46</v>
      </c>
      <c r="AO44" s="17">
        <v>95</v>
      </c>
      <c r="AP44" s="17">
        <v>10</v>
      </c>
      <c r="AQ44" s="17">
        <v>44</v>
      </c>
      <c r="AR44" s="24">
        <v>9.76</v>
      </c>
      <c r="AS44" s="24">
        <v>9.02</v>
      </c>
      <c r="AT44" s="24">
        <v>9.39</v>
      </c>
      <c r="AU44" s="24">
        <v>1811</v>
      </c>
      <c r="AV44" s="24">
        <v>190</v>
      </c>
      <c r="AW44" s="24">
        <v>9.5299999999999994</v>
      </c>
      <c r="AX44" s="25" t="s">
        <v>77</v>
      </c>
      <c r="AY44" s="26" t="str">
        <f t="shared" si="18"/>
        <v>PASS</v>
      </c>
      <c r="AZ44" s="26" t="str">
        <f t="shared" si="19"/>
        <v>PASS</v>
      </c>
      <c r="BA44" s="27" t="str">
        <f t="shared" si="20"/>
        <v>PASS</v>
      </c>
      <c r="BB44" s="27" t="str">
        <f t="shared" si="21"/>
        <v>PASS</v>
      </c>
      <c r="BC44" s="8" t="str">
        <f t="shared" si="22"/>
        <v>PASS</v>
      </c>
      <c r="BD44" s="8" t="str">
        <f t="shared" si="23"/>
        <v>PASS</v>
      </c>
      <c r="BE44" s="28" t="str">
        <f t="shared" si="24"/>
        <v>YES</v>
      </c>
      <c r="BF44" s="29" t="str">
        <f t="shared" si="25"/>
        <v>DIST</v>
      </c>
      <c r="BG44"/>
    </row>
    <row r="45" spans="1:59">
      <c r="A45" s="17"/>
      <c r="B45" s="17">
        <v>43343</v>
      </c>
      <c r="C45" s="17" t="s">
        <v>404</v>
      </c>
      <c r="D45" s="18" t="s">
        <v>405</v>
      </c>
      <c r="E45" s="17" t="s">
        <v>406</v>
      </c>
      <c r="F45" s="19" t="s">
        <v>856</v>
      </c>
      <c r="G45" s="17">
        <v>94</v>
      </c>
      <c r="H45" s="17">
        <v>96</v>
      </c>
      <c r="I45" s="17">
        <v>97</v>
      </c>
      <c r="J45" s="17">
        <v>98</v>
      </c>
      <c r="K45" s="17">
        <v>95</v>
      </c>
      <c r="L45" s="20"/>
      <c r="M45" s="17">
        <v>43</v>
      </c>
      <c r="N45" s="17">
        <v>42</v>
      </c>
      <c r="O45" s="17">
        <v>44</v>
      </c>
      <c r="P45" s="17">
        <v>45</v>
      </c>
      <c r="Q45" s="17">
        <v>46</v>
      </c>
      <c r="R45" s="17">
        <v>10</v>
      </c>
      <c r="S45" s="17">
        <v>22</v>
      </c>
      <c r="T45" s="21"/>
      <c r="U45" s="17">
        <f t="shared" si="13"/>
        <v>43343</v>
      </c>
      <c r="V45" s="17" t="str">
        <f t="shared" si="14"/>
        <v>B150058612</v>
      </c>
      <c r="W45" s="22" t="str">
        <f t="shared" si="15"/>
        <v>KULKARNI PURUSHOTTAM LAXMIKANTRAO</v>
      </c>
      <c r="X45" s="17" t="str">
        <f t="shared" si="16"/>
        <v>71828898L</v>
      </c>
      <c r="Y45" s="90" t="str">
        <f t="shared" si="17"/>
        <v>I2K17102384</v>
      </c>
      <c r="Z45" s="88">
        <v>89</v>
      </c>
      <c r="AA45" s="88">
        <v>97</v>
      </c>
      <c r="AB45" s="89"/>
      <c r="AC45" s="88">
        <v>92</v>
      </c>
      <c r="AD45" s="86">
        <v>100</v>
      </c>
      <c r="AE45" s="85"/>
      <c r="AF45" s="89"/>
      <c r="AG45" s="89"/>
      <c r="AH45" s="88">
        <v>23</v>
      </c>
      <c r="AI45" s="88">
        <v>22</v>
      </c>
      <c r="AJ45" s="86">
        <v>43</v>
      </c>
      <c r="AK45" s="17">
        <v>41</v>
      </c>
      <c r="AL45" s="17">
        <v>23</v>
      </c>
      <c r="AM45" s="17">
        <v>23</v>
      </c>
      <c r="AN45" s="17">
        <v>46</v>
      </c>
      <c r="AO45" s="17">
        <v>95</v>
      </c>
      <c r="AP45" s="17">
        <v>10</v>
      </c>
      <c r="AQ45" s="17">
        <v>44</v>
      </c>
      <c r="AR45" s="24">
        <v>7.26</v>
      </c>
      <c r="AS45" s="24">
        <v>7.4</v>
      </c>
      <c r="AT45" s="24">
        <v>8.65</v>
      </c>
      <c r="AU45" s="24">
        <v>1571</v>
      </c>
      <c r="AV45" s="24">
        <v>190</v>
      </c>
      <c r="AW45" s="24">
        <v>8.27</v>
      </c>
      <c r="AX45" s="25" t="s">
        <v>77</v>
      </c>
      <c r="AY45" s="26" t="str">
        <f t="shared" si="18"/>
        <v>PASS</v>
      </c>
      <c r="AZ45" s="26" t="str">
        <f t="shared" si="19"/>
        <v>PASS</v>
      </c>
      <c r="BA45" s="27" t="str">
        <f t="shared" si="20"/>
        <v>PASS</v>
      </c>
      <c r="BB45" s="27" t="str">
        <f t="shared" si="21"/>
        <v>PASS</v>
      </c>
      <c r="BC45" s="8" t="str">
        <f t="shared" si="22"/>
        <v>PASS</v>
      </c>
      <c r="BD45" s="8" t="str">
        <f t="shared" si="23"/>
        <v>PASS</v>
      </c>
      <c r="BE45" s="28" t="str">
        <f t="shared" si="24"/>
        <v>YES</v>
      </c>
      <c r="BF45" s="29" t="str">
        <f t="shared" si="25"/>
        <v>DIST</v>
      </c>
      <c r="BG45"/>
    </row>
    <row r="46" spans="1:59">
      <c r="A46" s="17"/>
      <c r="B46" s="17">
        <v>43344</v>
      </c>
      <c r="C46" s="17" t="s">
        <v>410</v>
      </c>
      <c r="D46" s="18" t="s">
        <v>411</v>
      </c>
      <c r="E46" s="17"/>
      <c r="F46" s="19" t="s">
        <v>858</v>
      </c>
      <c r="G46" s="17">
        <v>94</v>
      </c>
      <c r="H46" s="17">
        <v>92</v>
      </c>
      <c r="I46" s="17">
        <v>85</v>
      </c>
      <c r="J46" s="17">
        <v>98</v>
      </c>
      <c r="K46" s="17">
        <v>100</v>
      </c>
      <c r="L46" s="20"/>
      <c r="M46" s="17">
        <v>45</v>
      </c>
      <c r="N46" s="17">
        <v>44</v>
      </c>
      <c r="O46" s="17">
        <v>40</v>
      </c>
      <c r="P46" s="17">
        <v>38</v>
      </c>
      <c r="Q46" s="17">
        <v>38</v>
      </c>
      <c r="R46" s="17">
        <v>9.86</v>
      </c>
      <c r="S46" s="17">
        <v>22</v>
      </c>
      <c r="T46" s="21"/>
      <c r="U46" s="17">
        <f t="shared" si="13"/>
        <v>43344</v>
      </c>
      <c r="V46" s="17" t="str">
        <f t="shared" si="14"/>
        <v>B150058614</v>
      </c>
      <c r="W46" s="22" t="str">
        <f t="shared" si="15"/>
        <v>KULTHE SATYAM SHAHU</v>
      </c>
      <c r="X46" s="17">
        <f t="shared" si="16"/>
        <v>0</v>
      </c>
      <c r="Y46" s="90" t="str">
        <f t="shared" si="17"/>
        <v>I2K17102237</v>
      </c>
      <c r="Z46" s="88">
        <v>93</v>
      </c>
      <c r="AA46" s="88">
        <v>99</v>
      </c>
      <c r="AB46" s="88">
        <v>100</v>
      </c>
      <c r="AC46" s="88"/>
      <c r="AD46" s="86">
        <v>100</v>
      </c>
      <c r="AE46" s="85"/>
      <c r="AF46" s="88">
        <v>22</v>
      </c>
      <c r="AG46" s="88">
        <v>21</v>
      </c>
      <c r="AH46" s="88"/>
      <c r="AI46" s="88"/>
      <c r="AJ46" s="86">
        <v>43</v>
      </c>
      <c r="AK46" s="17">
        <v>41</v>
      </c>
      <c r="AL46" s="17">
        <v>22</v>
      </c>
      <c r="AM46" s="17">
        <v>21</v>
      </c>
      <c r="AN46" s="17">
        <v>44</v>
      </c>
      <c r="AO46" s="17">
        <v>90</v>
      </c>
      <c r="AP46" s="17">
        <v>9.93</v>
      </c>
      <c r="AQ46" s="17">
        <v>44</v>
      </c>
      <c r="AR46" s="24">
        <v>9.76</v>
      </c>
      <c r="AS46" s="24">
        <v>8.84</v>
      </c>
      <c r="AT46" s="24">
        <v>9.0399999999999991</v>
      </c>
      <c r="AU46" s="24">
        <v>1783</v>
      </c>
      <c r="AV46" s="24">
        <v>190</v>
      </c>
      <c r="AW46" s="24">
        <v>9.3800000000000008</v>
      </c>
      <c r="AX46" s="25" t="s">
        <v>77</v>
      </c>
      <c r="AY46" s="26" t="str">
        <f t="shared" si="18"/>
        <v>PASS</v>
      </c>
      <c r="AZ46" s="26" t="str">
        <f t="shared" si="19"/>
        <v>PASS</v>
      </c>
      <c r="BA46" s="27" t="str">
        <f t="shared" si="20"/>
        <v>PASS</v>
      </c>
      <c r="BB46" s="27" t="str">
        <f t="shared" si="21"/>
        <v>PASS</v>
      </c>
      <c r="BC46" s="8" t="str">
        <f t="shared" si="22"/>
        <v>PASS</v>
      </c>
      <c r="BD46" s="8" t="str">
        <f t="shared" si="23"/>
        <v>PASS</v>
      </c>
      <c r="BE46" s="28" t="str">
        <f t="shared" si="24"/>
        <v>YES</v>
      </c>
      <c r="BF46" s="29" t="str">
        <f t="shared" si="25"/>
        <v>DIST</v>
      </c>
      <c r="BG46"/>
    </row>
    <row r="47" spans="1:59">
      <c r="A47" s="17"/>
      <c r="B47" s="17">
        <v>43345</v>
      </c>
      <c r="C47" s="17" t="s">
        <v>414</v>
      </c>
      <c r="D47" s="18" t="s">
        <v>415</v>
      </c>
      <c r="E47" s="17"/>
      <c r="F47" s="19" t="s">
        <v>860</v>
      </c>
      <c r="G47" s="17">
        <v>97</v>
      </c>
      <c r="H47" s="17">
        <v>71</v>
      </c>
      <c r="I47" s="17">
        <v>78</v>
      </c>
      <c r="J47" s="17">
        <v>94</v>
      </c>
      <c r="K47" s="17">
        <v>85</v>
      </c>
      <c r="L47" s="20"/>
      <c r="M47" s="17">
        <v>46</v>
      </c>
      <c r="N47" s="17">
        <v>46</v>
      </c>
      <c r="O47" s="17">
        <v>45</v>
      </c>
      <c r="P47" s="17">
        <v>40</v>
      </c>
      <c r="Q47" s="17">
        <v>38</v>
      </c>
      <c r="R47" s="17">
        <v>9.59</v>
      </c>
      <c r="S47" s="17">
        <v>22</v>
      </c>
      <c r="T47" s="21"/>
      <c r="U47" s="17">
        <f t="shared" si="13"/>
        <v>43345</v>
      </c>
      <c r="V47" s="17" t="str">
        <f t="shared" si="14"/>
        <v>B150058616</v>
      </c>
      <c r="W47" s="22" t="str">
        <f t="shared" si="15"/>
        <v>KURAPATI SUMANJALI BALRAJ</v>
      </c>
      <c r="X47" s="17">
        <f t="shared" si="16"/>
        <v>0</v>
      </c>
      <c r="Y47" s="90" t="str">
        <f t="shared" si="17"/>
        <v>I2K18205148</v>
      </c>
      <c r="Z47" s="88">
        <v>88</v>
      </c>
      <c r="AA47" s="88">
        <v>97</v>
      </c>
      <c r="AB47" s="88">
        <v>100</v>
      </c>
      <c r="AC47" s="88"/>
      <c r="AD47" s="86">
        <v>100</v>
      </c>
      <c r="AE47" s="85"/>
      <c r="AF47" s="88">
        <v>23</v>
      </c>
      <c r="AG47" s="88">
        <v>23</v>
      </c>
      <c r="AH47" s="88"/>
      <c r="AI47" s="88"/>
      <c r="AJ47" s="86">
        <v>44</v>
      </c>
      <c r="AK47" s="17">
        <v>43</v>
      </c>
      <c r="AL47" s="17">
        <v>23</v>
      </c>
      <c r="AM47" s="17">
        <v>21</v>
      </c>
      <c r="AN47" s="17">
        <v>46</v>
      </c>
      <c r="AO47" s="17">
        <v>93</v>
      </c>
      <c r="AP47" s="17">
        <v>9.8000000000000007</v>
      </c>
      <c r="AQ47" s="17">
        <v>44</v>
      </c>
      <c r="AR47" s="24"/>
      <c r="AS47" s="24">
        <v>8.34</v>
      </c>
      <c r="AT47" s="24">
        <v>8.6300000000000008</v>
      </c>
      <c r="AU47" s="24">
        <v>1245</v>
      </c>
      <c r="AV47" s="24">
        <v>140</v>
      </c>
      <c r="AW47" s="24">
        <v>8.89</v>
      </c>
      <c r="AX47" s="25" t="s">
        <v>77</v>
      </c>
      <c r="AY47" s="26" t="str">
        <f t="shared" si="18"/>
        <v>PASS</v>
      </c>
      <c r="AZ47" s="26" t="str">
        <f t="shared" si="19"/>
        <v>PASS</v>
      </c>
      <c r="BA47" s="27" t="str">
        <f t="shared" si="20"/>
        <v>PASS</v>
      </c>
      <c r="BB47" s="27" t="str">
        <f t="shared" si="21"/>
        <v>PASS</v>
      </c>
      <c r="BC47" s="8" t="str">
        <f t="shared" si="22"/>
        <v>PASS</v>
      </c>
      <c r="BD47" s="8" t="str">
        <f t="shared" si="23"/>
        <v>PASS</v>
      </c>
      <c r="BE47" s="28" t="str">
        <f t="shared" si="24"/>
        <v>YES</v>
      </c>
      <c r="BF47" s="29" t="str">
        <f t="shared" si="25"/>
        <v>DIST</v>
      </c>
      <c r="BG47"/>
    </row>
    <row r="48" spans="1:59">
      <c r="A48" s="17"/>
      <c r="B48" s="17">
        <v>43346</v>
      </c>
      <c r="C48" s="17" t="s">
        <v>416</v>
      </c>
      <c r="D48" s="18" t="s">
        <v>417</v>
      </c>
      <c r="E48" s="17"/>
      <c r="F48" s="19" t="s">
        <v>861</v>
      </c>
      <c r="G48" s="17">
        <v>92</v>
      </c>
      <c r="H48" s="17">
        <v>96</v>
      </c>
      <c r="I48" s="17">
        <v>82</v>
      </c>
      <c r="J48" s="17">
        <v>98</v>
      </c>
      <c r="K48" s="17">
        <v>100</v>
      </c>
      <c r="L48" s="20"/>
      <c r="M48" s="17">
        <v>38</v>
      </c>
      <c r="N48" s="17">
        <v>36</v>
      </c>
      <c r="O48" s="17">
        <v>35</v>
      </c>
      <c r="P48" s="17">
        <v>40</v>
      </c>
      <c r="Q48" s="17">
        <v>25</v>
      </c>
      <c r="R48" s="17">
        <v>9.5</v>
      </c>
      <c r="S48" s="17">
        <v>22</v>
      </c>
      <c r="T48" s="21"/>
      <c r="U48" s="17">
        <f t="shared" si="13"/>
        <v>43346</v>
      </c>
      <c r="V48" s="17" t="str">
        <f t="shared" si="14"/>
        <v>B150058617</v>
      </c>
      <c r="W48" s="22" t="str">
        <f t="shared" si="15"/>
        <v>KUTHE ABHINAV DAULAT</v>
      </c>
      <c r="X48" s="17">
        <f t="shared" si="16"/>
        <v>0</v>
      </c>
      <c r="Y48" s="90" t="str">
        <f t="shared" si="17"/>
        <v>I2K17102366</v>
      </c>
      <c r="Z48" s="88">
        <v>94</v>
      </c>
      <c r="AA48" s="88">
        <v>93</v>
      </c>
      <c r="AB48" s="88">
        <v>100</v>
      </c>
      <c r="AC48" s="88"/>
      <c r="AD48" s="86">
        <v>100</v>
      </c>
      <c r="AE48" s="85"/>
      <c r="AF48" s="88">
        <v>22</v>
      </c>
      <c r="AG48" s="88">
        <v>21</v>
      </c>
      <c r="AH48" s="88"/>
      <c r="AI48" s="88"/>
      <c r="AJ48" s="86">
        <v>46</v>
      </c>
      <c r="AK48" s="17">
        <v>44</v>
      </c>
      <c r="AL48" s="17">
        <v>21</v>
      </c>
      <c r="AM48" s="17">
        <v>23</v>
      </c>
      <c r="AN48" s="17">
        <v>30</v>
      </c>
      <c r="AO48" s="17">
        <v>60</v>
      </c>
      <c r="AP48" s="17">
        <v>9.48</v>
      </c>
      <c r="AQ48" s="17">
        <v>44</v>
      </c>
      <c r="AR48" s="24">
        <v>8.52</v>
      </c>
      <c r="AS48" s="24">
        <v>8.42</v>
      </c>
      <c r="AT48" s="24">
        <v>8.8000000000000007</v>
      </c>
      <c r="AU48" s="24">
        <v>1669</v>
      </c>
      <c r="AV48" s="24">
        <v>190</v>
      </c>
      <c r="AW48" s="24">
        <v>8.7799999999999994</v>
      </c>
      <c r="AX48" s="25" t="s">
        <v>77</v>
      </c>
      <c r="AY48" s="26" t="str">
        <f t="shared" si="18"/>
        <v>PASS</v>
      </c>
      <c r="AZ48" s="26" t="str">
        <f t="shared" si="19"/>
        <v>PASS</v>
      </c>
      <c r="BA48" s="27" t="str">
        <f t="shared" si="20"/>
        <v>PASS</v>
      </c>
      <c r="BB48" s="27" t="str">
        <f t="shared" si="21"/>
        <v>PASS</v>
      </c>
      <c r="BC48" s="8" t="str">
        <f t="shared" si="22"/>
        <v>PASS</v>
      </c>
      <c r="BD48" s="8" t="str">
        <f t="shared" si="23"/>
        <v>PASS</v>
      </c>
      <c r="BE48" s="28" t="str">
        <f t="shared" si="24"/>
        <v>YES</v>
      </c>
      <c r="BF48" s="29" t="str">
        <f t="shared" si="25"/>
        <v>DIST</v>
      </c>
      <c r="BG48"/>
    </row>
    <row r="49" spans="1:59">
      <c r="A49" s="17"/>
      <c r="B49" s="17">
        <v>43347</v>
      </c>
      <c r="C49" s="17" t="s">
        <v>424</v>
      </c>
      <c r="D49" s="18" t="s">
        <v>425</v>
      </c>
      <c r="E49" s="17"/>
      <c r="F49" s="19" t="s">
        <v>865</v>
      </c>
      <c r="G49" s="17">
        <v>90</v>
      </c>
      <c r="H49" s="17">
        <v>86</v>
      </c>
      <c r="I49" s="17">
        <v>80</v>
      </c>
      <c r="J49" s="17">
        <v>91</v>
      </c>
      <c r="K49" s="17">
        <v>92</v>
      </c>
      <c r="L49" s="20"/>
      <c r="M49" s="17">
        <v>47</v>
      </c>
      <c r="N49" s="17">
        <v>47</v>
      </c>
      <c r="O49" s="17">
        <v>47</v>
      </c>
      <c r="P49" s="17">
        <v>45</v>
      </c>
      <c r="Q49" s="17">
        <v>46</v>
      </c>
      <c r="R49" s="17">
        <v>10</v>
      </c>
      <c r="S49" s="17">
        <v>22</v>
      </c>
      <c r="T49" s="21"/>
      <c r="U49" s="17">
        <f t="shared" si="13"/>
        <v>43347</v>
      </c>
      <c r="V49" s="17" t="str">
        <f t="shared" si="14"/>
        <v>B150058621</v>
      </c>
      <c r="W49" s="22" t="str">
        <f t="shared" si="15"/>
        <v>LIKHITKAR MANALI MANGESH</v>
      </c>
      <c r="X49" s="17">
        <f t="shared" si="16"/>
        <v>0</v>
      </c>
      <c r="Y49" s="90" t="str">
        <f t="shared" si="17"/>
        <v>I2K17102395</v>
      </c>
      <c r="Z49" s="88">
        <v>84</v>
      </c>
      <c r="AA49" s="88">
        <v>89</v>
      </c>
      <c r="AB49" s="88">
        <v>92</v>
      </c>
      <c r="AC49" s="88"/>
      <c r="AD49" s="86">
        <v>99</v>
      </c>
      <c r="AE49" s="85"/>
      <c r="AF49" s="88">
        <v>23</v>
      </c>
      <c r="AG49" s="88">
        <v>23</v>
      </c>
      <c r="AH49" s="88"/>
      <c r="AI49" s="88"/>
      <c r="AJ49" s="86">
        <v>43</v>
      </c>
      <c r="AK49" s="17">
        <v>44</v>
      </c>
      <c r="AL49" s="17">
        <v>22</v>
      </c>
      <c r="AM49" s="17">
        <v>21</v>
      </c>
      <c r="AN49" s="17">
        <v>46</v>
      </c>
      <c r="AO49" s="17">
        <v>95</v>
      </c>
      <c r="AP49" s="17">
        <v>10</v>
      </c>
      <c r="AQ49" s="17">
        <v>44</v>
      </c>
      <c r="AR49" s="24">
        <v>9.3000000000000007</v>
      </c>
      <c r="AS49" s="24">
        <v>8.6199999999999992</v>
      </c>
      <c r="AT49" s="24">
        <v>9.52</v>
      </c>
      <c r="AU49" s="24">
        <v>1774</v>
      </c>
      <c r="AV49" s="24">
        <v>190</v>
      </c>
      <c r="AW49" s="24">
        <v>9.34</v>
      </c>
      <c r="AX49" s="25" t="s">
        <v>77</v>
      </c>
      <c r="AY49" s="26" t="str">
        <f t="shared" si="18"/>
        <v>PASS</v>
      </c>
      <c r="AZ49" s="26" t="str">
        <f t="shared" si="19"/>
        <v>PASS</v>
      </c>
      <c r="BA49" s="27" t="str">
        <f t="shared" si="20"/>
        <v>PASS</v>
      </c>
      <c r="BB49" s="27" t="str">
        <f t="shared" si="21"/>
        <v>PASS</v>
      </c>
      <c r="BC49" s="8" t="str">
        <f t="shared" si="22"/>
        <v>PASS</v>
      </c>
      <c r="BD49" s="8" t="str">
        <f t="shared" si="23"/>
        <v>PASS</v>
      </c>
      <c r="BE49" s="28" t="str">
        <f t="shared" si="24"/>
        <v>YES</v>
      </c>
      <c r="BF49" s="29" t="str">
        <f t="shared" si="25"/>
        <v>DIST</v>
      </c>
      <c r="BG49"/>
    </row>
    <row r="50" spans="1:59">
      <c r="A50" s="17"/>
      <c r="B50" s="17">
        <v>43348</v>
      </c>
      <c r="C50" s="17" t="s">
        <v>428</v>
      </c>
      <c r="D50" s="18" t="s">
        <v>429</v>
      </c>
      <c r="E50" s="17"/>
      <c r="F50" s="19" t="s">
        <v>867</v>
      </c>
      <c r="G50" s="17">
        <v>89</v>
      </c>
      <c r="H50" s="17">
        <v>71</v>
      </c>
      <c r="I50" s="17">
        <v>74</v>
      </c>
      <c r="J50" s="17">
        <v>94</v>
      </c>
      <c r="K50" s="17">
        <v>95</v>
      </c>
      <c r="L50" s="20"/>
      <c r="M50" s="17">
        <v>45</v>
      </c>
      <c r="N50" s="17">
        <v>44</v>
      </c>
      <c r="O50" s="17">
        <v>44</v>
      </c>
      <c r="P50" s="17">
        <v>40</v>
      </c>
      <c r="Q50" s="17">
        <v>44</v>
      </c>
      <c r="R50" s="17">
        <v>9.68</v>
      </c>
      <c r="S50" s="17">
        <v>22</v>
      </c>
      <c r="T50" s="21"/>
      <c r="U50" s="17">
        <f t="shared" si="13"/>
        <v>43348</v>
      </c>
      <c r="V50" s="17" t="str">
        <f t="shared" si="14"/>
        <v>B150058623</v>
      </c>
      <c r="W50" s="22" t="str">
        <f t="shared" si="15"/>
        <v>LONE SURABHI SANJAY</v>
      </c>
      <c r="X50" s="17">
        <f t="shared" si="16"/>
        <v>0</v>
      </c>
      <c r="Y50" s="90" t="str">
        <f t="shared" si="17"/>
        <v>I2K18205134</v>
      </c>
      <c r="Z50" s="88">
        <v>76</v>
      </c>
      <c r="AA50" s="88">
        <v>82</v>
      </c>
      <c r="AB50" s="88">
        <v>100</v>
      </c>
      <c r="AC50" s="88"/>
      <c r="AD50" s="86">
        <v>93</v>
      </c>
      <c r="AE50" s="85"/>
      <c r="AF50" s="88">
        <v>21</v>
      </c>
      <c r="AG50" s="88">
        <v>21</v>
      </c>
      <c r="AH50" s="88"/>
      <c r="AI50" s="88"/>
      <c r="AJ50" s="86">
        <v>40</v>
      </c>
      <c r="AK50" s="17">
        <v>42</v>
      </c>
      <c r="AL50" s="17">
        <v>22</v>
      </c>
      <c r="AM50" s="17">
        <v>21</v>
      </c>
      <c r="AN50" s="17">
        <v>46</v>
      </c>
      <c r="AO50" s="17">
        <v>93</v>
      </c>
      <c r="AP50" s="17">
        <v>9.77</v>
      </c>
      <c r="AQ50" s="17">
        <v>44</v>
      </c>
      <c r="AR50" s="24"/>
      <c r="AS50" s="24">
        <v>8.24</v>
      </c>
      <c r="AT50" s="24">
        <v>8</v>
      </c>
      <c r="AU50" s="24">
        <v>1210</v>
      </c>
      <c r="AV50" s="24">
        <v>140</v>
      </c>
      <c r="AW50" s="24">
        <v>8.64</v>
      </c>
      <c r="AX50" s="25" t="s">
        <v>77</v>
      </c>
      <c r="AY50" s="26" t="str">
        <f t="shared" si="18"/>
        <v>PASS</v>
      </c>
      <c r="AZ50" s="26" t="str">
        <f t="shared" si="19"/>
        <v>PASS</v>
      </c>
      <c r="BA50" s="27" t="str">
        <f t="shared" si="20"/>
        <v>PASS</v>
      </c>
      <c r="BB50" s="27" t="str">
        <f t="shared" si="21"/>
        <v>PASS</v>
      </c>
      <c r="BC50" s="8" t="str">
        <f t="shared" si="22"/>
        <v>PASS</v>
      </c>
      <c r="BD50" s="8" t="str">
        <f t="shared" si="23"/>
        <v>PASS</v>
      </c>
      <c r="BE50" s="28" t="str">
        <f t="shared" si="24"/>
        <v>YES</v>
      </c>
      <c r="BF50" s="29" t="str">
        <f t="shared" si="25"/>
        <v>DIST</v>
      </c>
      <c r="BG50"/>
    </row>
    <row r="51" spans="1:59">
      <c r="A51" s="17"/>
      <c r="B51" s="17">
        <v>43349</v>
      </c>
      <c r="C51" s="17" t="s">
        <v>474</v>
      </c>
      <c r="D51" s="18" t="s">
        <v>475</v>
      </c>
      <c r="E51" s="17"/>
      <c r="F51" s="19" t="s">
        <v>890</v>
      </c>
      <c r="G51" s="17">
        <v>93</v>
      </c>
      <c r="H51" s="17">
        <v>90</v>
      </c>
      <c r="I51" s="17">
        <v>87</v>
      </c>
      <c r="J51" s="17">
        <v>96</v>
      </c>
      <c r="K51" s="17">
        <v>99</v>
      </c>
      <c r="L51" s="20"/>
      <c r="M51" s="17">
        <v>45</v>
      </c>
      <c r="N51" s="17">
        <v>43</v>
      </c>
      <c r="O51" s="17">
        <v>44</v>
      </c>
      <c r="P51" s="17">
        <v>46</v>
      </c>
      <c r="Q51" s="17">
        <v>38</v>
      </c>
      <c r="R51" s="17">
        <v>9.91</v>
      </c>
      <c r="S51" s="17">
        <v>22</v>
      </c>
      <c r="T51" s="21"/>
      <c r="U51" s="17">
        <f t="shared" si="13"/>
        <v>43349</v>
      </c>
      <c r="V51" s="17" t="str">
        <f t="shared" si="14"/>
        <v>B150058646</v>
      </c>
      <c r="W51" s="22" t="str">
        <f t="shared" si="15"/>
        <v>OM RADHESHAM MALPANI</v>
      </c>
      <c r="X51" s="17">
        <f t="shared" si="16"/>
        <v>0</v>
      </c>
      <c r="Y51" s="90" t="str">
        <f t="shared" si="17"/>
        <v>I2K17102397</v>
      </c>
      <c r="Z51" s="88">
        <v>83</v>
      </c>
      <c r="AA51" s="88">
        <v>97</v>
      </c>
      <c r="AB51" s="88">
        <v>92</v>
      </c>
      <c r="AC51" s="88"/>
      <c r="AD51" s="86">
        <v>100</v>
      </c>
      <c r="AE51" s="85"/>
      <c r="AF51" s="88">
        <v>21</v>
      </c>
      <c r="AG51" s="88">
        <v>21</v>
      </c>
      <c r="AH51" s="88"/>
      <c r="AI51" s="88"/>
      <c r="AJ51" s="86">
        <v>46</v>
      </c>
      <c r="AK51" s="17">
        <v>45</v>
      </c>
      <c r="AL51" s="17">
        <v>22</v>
      </c>
      <c r="AM51" s="17">
        <v>23</v>
      </c>
      <c r="AN51" s="17">
        <v>44</v>
      </c>
      <c r="AO51" s="17">
        <v>90</v>
      </c>
      <c r="AP51" s="17">
        <v>9.9499999999999993</v>
      </c>
      <c r="AQ51" s="17">
        <v>44</v>
      </c>
      <c r="AR51" s="36">
        <v>9.32</v>
      </c>
      <c r="AS51" s="24">
        <v>8.9</v>
      </c>
      <c r="AT51" s="24">
        <v>8.98</v>
      </c>
      <c r="AU51" s="24">
        <v>1762</v>
      </c>
      <c r="AV51" s="24">
        <v>190</v>
      </c>
      <c r="AW51" s="24">
        <v>9.27</v>
      </c>
      <c r="AX51" s="25" t="s">
        <v>77</v>
      </c>
      <c r="AY51" s="26" t="str">
        <f t="shared" si="18"/>
        <v>PASS</v>
      </c>
      <c r="AZ51" s="26" t="str">
        <f t="shared" si="19"/>
        <v>PASS</v>
      </c>
      <c r="BA51" s="27" t="str">
        <f t="shared" si="20"/>
        <v>PASS</v>
      </c>
      <c r="BB51" s="27" t="str">
        <f t="shared" si="21"/>
        <v>PASS</v>
      </c>
      <c r="BC51" s="8" t="str">
        <f t="shared" si="22"/>
        <v>PASS</v>
      </c>
      <c r="BD51" s="8" t="str">
        <f t="shared" si="23"/>
        <v>PASS</v>
      </c>
      <c r="BE51" s="28" t="str">
        <f t="shared" si="24"/>
        <v>YES</v>
      </c>
      <c r="BF51" s="29" t="str">
        <f t="shared" si="25"/>
        <v>DIST</v>
      </c>
      <c r="BG51"/>
    </row>
    <row r="52" spans="1:59">
      <c r="A52" s="17"/>
      <c r="B52" s="17">
        <v>43350</v>
      </c>
      <c r="C52" s="17" t="s">
        <v>440</v>
      </c>
      <c r="D52" s="18" t="s">
        <v>441</v>
      </c>
      <c r="E52" s="17"/>
      <c r="F52" s="19" t="s">
        <v>873</v>
      </c>
      <c r="G52" s="17">
        <v>97</v>
      </c>
      <c r="H52" s="17">
        <v>94</v>
      </c>
      <c r="I52" s="17">
        <v>92</v>
      </c>
      <c r="J52" s="17">
        <v>97</v>
      </c>
      <c r="K52" s="17">
        <v>100</v>
      </c>
      <c r="L52" s="20"/>
      <c r="M52" s="17">
        <v>47</v>
      </c>
      <c r="N52" s="17">
        <v>45</v>
      </c>
      <c r="O52" s="17">
        <v>44</v>
      </c>
      <c r="P52" s="17">
        <v>39</v>
      </c>
      <c r="Q52" s="17">
        <v>46</v>
      </c>
      <c r="R52" s="17">
        <v>9.9499999999999993</v>
      </c>
      <c r="S52" s="17">
        <v>22</v>
      </c>
      <c r="T52" s="21"/>
      <c r="U52" s="17">
        <f t="shared" si="13"/>
        <v>43350</v>
      </c>
      <c r="V52" s="17" t="str">
        <f t="shared" si="14"/>
        <v>B150058629</v>
      </c>
      <c r="W52" s="22" t="str">
        <f t="shared" si="15"/>
        <v>MANDHANE MEET NITIN</v>
      </c>
      <c r="X52" s="17">
        <f t="shared" si="16"/>
        <v>0</v>
      </c>
      <c r="Y52" s="90" t="str">
        <f t="shared" si="17"/>
        <v>I2K17102305</v>
      </c>
      <c r="Z52" s="88">
        <v>98</v>
      </c>
      <c r="AA52" s="88">
        <v>98</v>
      </c>
      <c r="AB52" s="88">
        <v>100</v>
      </c>
      <c r="AC52" s="88"/>
      <c r="AD52" s="86">
        <v>100</v>
      </c>
      <c r="AE52" s="85"/>
      <c r="AF52" s="88">
        <v>21</v>
      </c>
      <c r="AG52" s="88">
        <v>21</v>
      </c>
      <c r="AH52" s="88"/>
      <c r="AI52" s="88"/>
      <c r="AJ52" s="86">
        <v>44</v>
      </c>
      <c r="AK52" s="17">
        <v>45</v>
      </c>
      <c r="AL52" s="17">
        <v>23</v>
      </c>
      <c r="AM52" s="17">
        <v>22</v>
      </c>
      <c r="AN52" s="17">
        <v>46</v>
      </c>
      <c r="AO52" s="17">
        <v>95</v>
      </c>
      <c r="AP52" s="17">
        <v>9.98</v>
      </c>
      <c r="AQ52" s="17">
        <v>44</v>
      </c>
      <c r="AR52" s="24">
        <v>9.56</v>
      </c>
      <c r="AS52" s="24">
        <v>8.94</v>
      </c>
      <c r="AT52" s="24">
        <v>8.9600000000000009</v>
      </c>
      <c r="AU52" s="24">
        <v>1776</v>
      </c>
      <c r="AV52" s="24">
        <v>190</v>
      </c>
      <c r="AW52" s="24">
        <v>9.35</v>
      </c>
      <c r="AX52" s="25" t="s">
        <v>77</v>
      </c>
      <c r="AY52" s="26" t="str">
        <f t="shared" si="18"/>
        <v>PASS</v>
      </c>
      <c r="AZ52" s="26" t="str">
        <f t="shared" si="19"/>
        <v>PASS</v>
      </c>
      <c r="BA52" s="27" t="str">
        <f t="shared" si="20"/>
        <v>PASS</v>
      </c>
      <c r="BB52" s="27" t="str">
        <f t="shared" si="21"/>
        <v>PASS</v>
      </c>
      <c r="BC52" s="8" t="str">
        <f t="shared" si="22"/>
        <v>PASS</v>
      </c>
      <c r="BD52" s="8" t="str">
        <f t="shared" si="23"/>
        <v>PASS</v>
      </c>
      <c r="BE52" s="28" t="str">
        <f t="shared" si="24"/>
        <v>YES</v>
      </c>
      <c r="BF52" s="29" t="str">
        <f t="shared" si="25"/>
        <v>DIST</v>
      </c>
      <c r="BG52"/>
    </row>
    <row r="53" spans="1:59">
      <c r="A53" s="17"/>
      <c r="B53" s="17">
        <v>43351</v>
      </c>
      <c r="C53" s="17" t="s">
        <v>446</v>
      </c>
      <c r="D53" s="18" t="s">
        <v>447</v>
      </c>
      <c r="E53" s="17"/>
      <c r="F53" s="19" t="s">
        <v>876</v>
      </c>
      <c r="G53" s="17">
        <v>93</v>
      </c>
      <c r="H53" s="17">
        <v>90</v>
      </c>
      <c r="I53" s="17">
        <v>88</v>
      </c>
      <c r="J53" s="17">
        <v>96</v>
      </c>
      <c r="K53" s="17">
        <v>97</v>
      </c>
      <c r="L53" s="20"/>
      <c r="M53" s="17">
        <v>45</v>
      </c>
      <c r="N53" s="17">
        <v>44</v>
      </c>
      <c r="O53" s="17">
        <v>46</v>
      </c>
      <c r="P53" s="17">
        <v>38</v>
      </c>
      <c r="Q53" s="17">
        <v>44</v>
      </c>
      <c r="R53" s="17">
        <v>9.9499999999999993</v>
      </c>
      <c r="S53" s="17">
        <v>22</v>
      </c>
      <c r="T53" s="21"/>
      <c r="U53" s="17">
        <f t="shared" si="13"/>
        <v>43351</v>
      </c>
      <c r="V53" s="17" t="str">
        <f t="shared" si="14"/>
        <v>B150058632</v>
      </c>
      <c r="W53" s="22" t="str">
        <f t="shared" si="15"/>
        <v>MATEY SAGARIKA DILIP</v>
      </c>
      <c r="X53" s="17">
        <f t="shared" si="16"/>
        <v>0</v>
      </c>
      <c r="Y53" s="90" t="str">
        <f t="shared" si="17"/>
        <v>I2K18205126</v>
      </c>
      <c r="Z53" s="88">
        <v>89</v>
      </c>
      <c r="AA53" s="88">
        <v>98</v>
      </c>
      <c r="AB53" s="88">
        <v>100</v>
      </c>
      <c r="AC53" s="88"/>
      <c r="AD53" s="86">
        <v>100</v>
      </c>
      <c r="AE53" s="85"/>
      <c r="AF53" s="88">
        <v>23</v>
      </c>
      <c r="AG53" s="88">
        <v>23</v>
      </c>
      <c r="AH53" s="88"/>
      <c r="AI53" s="88"/>
      <c r="AJ53" s="86">
        <v>45</v>
      </c>
      <c r="AK53" s="17">
        <v>44</v>
      </c>
      <c r="AL53" s="17">
        <v>22</v>
      </c>
      <c r="AM53" s="17">
        <v>21</v>
      </c>
      <c r="AN53" s="17">
        <v>46</v>
      </c>
      <c r="AO53" s="17">
        <v>94</v>
      </c>
      <c r="AP53" s="17">
        <v>9.98</v>
      </c>
      <c r="AQ53" s="17">
        <v>44</v>
      </c>
      <c r="AR53" s="24"/>
      <c r="AS53" s="24">
        <v>8.24</v>
      </c>
      <c r="AT53" s="24">
        <v>9.07</v>
      </c>
      <c r="AU53" s="24">
        <v>1268</v>
      </c>
      <c r="AV53" s="24">
        <v>140</v>
      </c>
      <c r="AW53" s="24">
        <v>9.06</v>
      </c>
      <c r="AX53" s="25" t="s">
        <v>77</v>
      </c>
      <c r="AY53" s="26" t="str">
        <f t="shared" si="18"/>
        <v>PASS</v>
      </c>
      <c r="AZ53" s="26" t="str">
        <f t="shared" si="19"/>
        <v>PASS</v>
      </c>
      <c r="BA53" s="27" t="str">
        <f t="shared" si="20"/>
        <v>PASS</v>
      </c>
      <c r="BB53" s="27" t="str">
        <f t="shared" si="21"/>
        <v>PASS</v>
      </c>
      <c r="BC53" s="8" t="str">
        <f t="shared" si="22"/>
        <v>PASS</v>
      </c>
      <c r="BD53" s="8" t="str">
        <f t="shared" si="23"/>
        <v>PASS</v>
      </c>
      <c r="BE53" s="28" t="str">
        <f t="shared" si="24"/>
        <v>YES</v>
      </c>
      <c r="BF53" s="29" t="str">
        <f t="shared" si="25"/>
        <v>DIST</v>
      </c>
      <c r="BG53"/>
    </row>
    <row r="54" spans="1:59">
      <c r="A54" s="17"/>
      <c r="B54" s="17">
        <v>43352</v>
      </c>
      <c r="C54" s="17" t="s">
        <v>448</v>
      </c>
      <c r="D54" s="18" t="s">
        <v>449</v>
      </c>
      <c r="E54" s="17"/>
      <c r="F54" s="19" t="s">
        <v>877</v>
      </c>
      <c r="G54" s="17">
        <v>86</v>
      </c>
      <c r="H54" s="17">
        <v>83</v>
      </c>
      <c r="I54" s="17">
        <v>84</v>
      </c>
      <c r="J54" s="17">
        <v>87</v>
      </c>
      <c r="K54" s="17">
        <v>99</v>
      </c>
      <c r="L54" s="20"/>
      <c r="M54" s="17">
        <v>44</v>
      </c>
      <c r="N54" s="17">
        <v>44</v>
      </c>
      <c r="O54" s="17">
        <v>42</v>
      </c>
      <c r="P54" s="17">
        <v>40</v>
      </c>
      <c r="Q54" s="17">
        <v>45</v>
      </c>
      <c r="R54" s="17">
        <v>10</v>
      </c>
      <c r="S54" s="17">
        <v>22</v>
      </c>
      <c r="T54" s="21"/>
      <c r="U54" s="17">
        <f t="shared" si="13"/>
        <v>43352</v>
      </c>
      <c r="V54" s="17" t="str">
        <f t="shared" si="14"/>
        <v>B150058633</v>
      </c>
      <c r="W54" s="22" t="str">
        <f t="shared" si="15"/>
        <v>MHETRE GAURI NARAYAN</v>
      </c>
      <c r="X54" s="17">
        <f t="shared" si="16"/>
        <v>0</v>
      </c>
      <c r="Y54" s="90" t="str">
        <f t="shared" si="17"/>
        <v>I2K17102188</v>
      </c>
      <c r="Z54" s="88">
        <v>85</v>
      </c>
      <c r="AA54" s="88">
        <v>90</v>
      </c>
      <c r="AB54" s="88">
        <v>100</v>
      </c>
      <c r="AC54" s="88"/>
      <c r="AD54" s="86">
        <v>100</v>
      </c>
      <c r="AE54" s="85"/>
      <c r="AF54" s="88">
        <v>22</v>
      </c>
      <c r="AG54" s="88">
        <v>21</v>
      </c>
      <c r="AH54" s="88"/>
      <c r="AI54" s="88"/>
      <c r="AJ54" s="86">
        <v>43</v>
      </c>
      <c r="AK54" s="17">
        <v>41</v>
      </c>
      <c r="AL54" s="17">
        <v>22</v>
      </c>
      <c r="AM54" s="17">
        <v>22</v>
      </c>
      <c r="AN54" s="17">
        <v>47</v>
      </c>
      <c r="AO54" s="17">
        <v>96</v>
      </c>
      <c r="AP54" s="17">
        <v>10</v>
      </c>
      <c r="AQ54" s="17">
        <v>44</v>
      </c>
      <c r="AR54" s="24">
        <v>8.98</v>
      </c>
      <c r="AS54" s="24">
        <v>8.4</v>
      </c>
      <c r="AT54" s="24">
        <v>8.8000000000000007</v>
      </c>
      <c r="AU54" s="24">
        <v>1714</v>
      </c>
      <c r="AV54" s="24">
        <v>190</v>
      </c>
      <c r="AW54" s="24">
        <v>9.02</v>
      </c>
      <c r="AX54" s="25" t="s">
        <v>77</v>
      </c>
      <c r="AY54" s="26" t="str">
        <f t="shared" si="18"/>
        <v>PASS</v>
      </c>
      <c r="AZ54" s="26" t="str">
        <f t="shared" si="19"/>
        <v>PASS</v>
      </c>
      <c r="BA54" s="27" t="str">
        <f t="shared" si="20"/>
        <v>PASS</v>
      </c>
      <c r="BB54" s="27" t="str">
        <f t="shared" si="21"/>
        <v>PASS</v>
      </c>
      <c r="BC54" s="8" t="str">
        <f t="shared" si="22"/>
        <v>PASS</v>
      </c>
      <c r="BD54" s="8" t="str">
        <f t="shared" si="23"/>
        <v>PASS</v>
      </c>
      <c r="BE54" s="28" t="str">
        <f t="shared" si="24"/>
        <v>YES</v>
      </c>
      <c r="BF54" s="29" t="str">
        <f t="shared" si="25"/>
        <v>DIST</v>
      </c>
      <c r="BG54"/>
    </row>
    <row r="55" spans="1:59">
      <c r="A55" s="17"/>
      <c r="B55" s="17">
        <v>43353</v>
      </c>
      <c r="C55" s="17" t="s">
        <v>456</v>
      </c>
      <c r="D55" s="18" t="s">
        <v>457</v>
      </c>
      <c r="E55" s="17"/>
      <c r="F55" s="19" t="s">
        <v>881</v>
      </c>
      <c r="G55" s="17">
        <v>99</v>
      </c>
      <c r="H55" s="17">
        <v>82</v>
      </c>
      <c r="I55" s="17">
        <v>88</v>
      </c>
      <c r="J55" s="17">
        <v>94</v>
      </c>
      <c r="K55" s="17">
        <v>92</v>
      </c>
      <c r="L55" s="20"/>
      <c r="M55" s="17">
        <v>43</v>
      </c>
      <c r="N55" s="17">
        <v>41</v>
      </c>
      <c r="O55" s="17">
        <v>44</v>
      </c>
      <c r="P55" s="17">
        <v>40</v>
      </c>
      <c r="Q55" s="17">
        <v>40</v>
      </c>
      <c r="R55" s="17">
        <v>10</v>
      </c>
      <c r="S55" s="17">
        <v>22</v>
      </c>
      <c r="T55" s="21"/>
      <c r="U55" s="17">
        <f t="shared" si="13"/>
        <v>43353</v>
      </c>
      <c r="V55" s="17" t="str">
        <f t="shared" si="14"/>
        <v>B150058637</v>
      </c>
      <c r="W55" s="22" t="str">
        <f t="shared" si="15"/>
        <v>MORE SHWETA VIJAY</v>
      </c>
      <c r="X55" s="17">
        <f t="shared" si="16"/>
        <v>0</v>
      </c>
      <c r="Y55" s="90" t="str">
        <f t="shared" si="17"/>
        <v>I2K18205141</v>
      </c>
      <c r="Z55" s="88">
        <v>94</v>
      </c>
      <c r="AA55" s="88">
        <v>100</v>
      </c>
      <c r="AB55" s="88">
        <v>100</v>
      </c>
      <c r="AC55" s="88"/>
      <c r="AD55" s="86">
        <v>100</v>
      </c>
      <c r="AE55" s="85"/>
      <c r="AF55" s="88">
        <v>22</v>
      </c>
      <c r="AG55" s="88">
        <v>21</v>
      </c>
      <c r="AH55" s="88"/>
      <c r="AI55" s="88"/>
      <c r="AJ55" s="86">
        <v>40</v>
      </c>
      <c r="AK55" s="17">
        <v>41</v>
      </c>
      <c r="AL55" s="17">
        <v>21</v>
      </c>
      <c r="AM55" s="17">
        <v>22</v>
      </c>
      <c r="AN55" s="17">
        <v>43</v>
      </c>
      <c r="AO55" s="17">
        <v>92</v>
      </c>
      <c r="AP55" s="17">
        <v>10</v>
      </c>
      <c r="AQ55" s="17">
        <v>44</v>
      </c>
      <c r="AR55" s="24"/>
      <c r="AS55" s="24">
        <v>6.24</v>
      </c>
      <c r="AT55" s="24">
        <v>7.67</v>
      </c>
      <c r="AU55" s="24">
        <v>1105</v>
      </c>
      <c r="AV55" s="24">
        <v>140</v>
      </c>
      <c r="AW55" s="24">
        <v>7.89</v>
      </c>
      <c r="AX55" s="25" t="s">
        <v>77</v>
      </c>
      <c r="AY55" s="26" t="str">
        <f t="shared" si="18"/>
        <v>PASS</v>
      </c>
      <c r="AZ55" s="26" t="str">
        <f t="shared" si="19"/>
        <v>PASS</v>
      </c>
      <c r="BA55" s="27" t="str">
        <f t="shared" si="20"/>
        <v>PASS</v>
      </c>
      <c r="BB55" s="27" t="str">
        <f t="shared" si="21"/>
        <v>PASS</v>
      </c>
      <c r="BC55" s="8" t="str">
        <f t="shared" si="22"/>
        <v>PASS</v>
      </c>
      <c r="BD55" s="8" t="str">
        <f t="shared" si="23"/>
        <v>PASS</v>
      </c>
      <c r="BE55" s="28" t="str">
        <f t="shared" si="24"/>
        <v>YES</v>
      </c>
      <c r="BF55" s="29" t="str">
        <f t="shared" si="25"/>
        <v>DIST</v>
      </c>
      <c r="BG55"/>
    </row>
    <row r="56" spans="1:59">
      <c r="A56" s="17"/>
      <c r="B56" s="17">
        <v>43354</v>
      </c>
      <c r="C56" s="17" t="s">
        <v>458</v>
      </c>
      <c r="D56" s="18" t="s">
        <v>459</v>
      </c>
      <c r="E56" s="17"/>
      <c r="F56" s="19" t="s">
        <v>882</v>
      </c>
      <c r="G56" s="17">
        <v>92</v>
      </c>
      <c r="H56" s="17">
        <v>83</v>
      </c>
      <c r="I56" s="17">
        <v>72</v>
      </c>
      <c r="J56" s="17">
        <v>91</v>
      </c>
      <c r="K56" s="17">
        <v>83</v>
      </c>
      <c r="L56" s="20"/>
      <c r="M56" s="17">
        <v>43</v>
      </c>
      <c r="N56" s="17">
        <v>41</v>
      </c>
      <c r="O56" s="17">
        <v>42</v>
      </c>
      <c r="P56" s="17">
        <v>35</v>
      </c>
      <c r="Q56" s="17">
        <v>40</v>
      </c>
      <c r="R56" s="17">
        <v>9.82</v>
      </c>
      <c r="S56" s="17">
        <v>22</v>
      </c>
      <c r="T56" s="21"/>
      <c r="U56" s="17">
        <f t="shared" si="13"/>
        <v>43354</v>
      </c>
      <c r="V56" s="17" t="str">
        <f t="shared" si="14"/>
        <v>B150058638</v>
      </c>
      <c r="W56" s="22" t="str">
        <f t="shared" si="15"/>
        <v>MOSE SWATI SHIVRAM</v>
      </c>
      <c r="X56" s="17">
        <f t="shared" si="16"/>
        <v>0</v>
      </c>
      <c r="Y56" s="90" t="str">
        <f t="shared" si="17"/>
        <v>I2K18205140</v>
      </c>
      <c r="Z56" s="88">
        <v>68</v>
      </c>
      <c r="AA56" s="88">
        <v>79</v>
      </c>
      <c r="AB56" s="88">
        <v>97</v>
      </c>
      <c r="AC56" s="88"/>
      <c r="AD56" s="86">
        <v>85</v>
      </c>
      <c r="AE56" s="85"/>
      <c r="AF56" s="88">
        <v>22</v>
      </c>
      <c r="AG56" s="88">
        <v>21</v>
      </c>
      <c r="AH56" s="88"/>
      <c r="AI56" s="88"/>
      <c r="AJ56" s="86">
        <v>40</v>
      </c>
      <c r="AK56" s="17">
        <v>40</v>
      </c>
      <c r="AL56" s="17">
        <v>21</v>
      </c>
      <c r="AM56" s="17">
        <v>21</v>
      </c>
      <c r="AN56" s="17">
        <v>43</v>
      </c>
      <c r="AO56" s="17">
        <v>92</v>
      </c>
      <c r="AP56" s="17">
        <v>9.6999999999999993</v>
      </c>
      <c r="AQ56" s="17">
        <v>44</v>
      </c>
      <c r="AR56" s="24"/>
      <c r="AS56" s="24">
        <v>6.3</v>
      </c>
      <c r="AT56" s="24">
        <v>7.89</v>
      </c>
      <c r="AU56" s="24">
        <v>1105</v>
      </c>
      <c r="AV56" s="24">
        <v>140</v>
      </c>
      <c r="AW56" s="24">
        <v>7.89</v>
      </c>
      <c r="AX56" s="25" t="s">
        <v>77</v>
      </c>
      <c r="AY56" s="26" t="str">
        <f t="shared" si="18"/>
        <v>PASS</v>
      </c>
      <c r="AZ56" s="26" t="str">
        <f t="shared" si="19"/>
        <v>PASS</v>
      </c>
      <c r="BA56" s="27" t="str">
        <f t="shared" si="20"/>
        <v>PASS</v>
      </c>
      <c r="BB56" s="27" t="str">
        <f t="shared" si="21"/>
        <v>PASS</v>
      </c>
      <c r="BC56" s="8" t="str">
        <f t="shared" si="22"/>
        <v>PASS</v>
      </c>
      <c r="BD56" s="8" t="str">
        <f t="shared" si="23"/>
        <v>PASS</v>
      </c>
      <c r="BE56" s="28" t="str">
        <f t="shared" si="24"/>
        <v>YES</v>
      </c>
      <c r="BF56" s="29" t="str">
        <f t="shared" si="25"/>
        <v>DIST</v>
      </c>
      <c r="BG56"/>
    </row>
    <row r="57" spans="1:59">
      <c r="A57" s="17"/>
      <c r="B57" s="17">
        <v>43355</v>
      </c>
      <c r="C57" s="17" t="s">
        <v>460</v>
      </c>
      <c r="D57" s="18" t="s">
        <v>461</v>
      </c>
      <c r="E57" s="17"/>
      <c r="F57" s="19" t="s">
        <v>883</v>
      </c>
      <c r="G57" s="17">
        <v>85</v>
      </c>
      <c r="H57" s="17">
        <v>96</v>
      </c>
      <c r="I57" s="17">
        <v>76</v>
      </c>
      <c r="J57" s="17">
        <v>97</v>
      </c>
      <c r="K57" s="17">
        <v>100</v>
      </c>
      <c r="L57" s="20"/>
      <c r="M57" s="17">
        <v>40</v>
      </c>
      <c r="N57" s="17">
        <v>40</v>
      </c>
      <c r="O57" s="17">
        <v>40</v>
      </c>
      <c r="P57" s="17">
        <v>30</v>
      </c>
      <c r="Q57" s="17">
        <v>41</v>
      </c>
      <c r="R57" s="17">
        <v>9.77</v>
      </c>
      <c r="S57" s="17">
        <v>22</v>
      </c>
      <c r="T57" s="21"/>
      <c r="U57" s="17">
        <f t="shared" si="13"/>
        <v>43355</v>
      </c>
      <c r="V57" s="17" t="str">
        <f t="shared" si="14"/>
        <v>B150058639</v>
      </c>
      <c r="W57" s="22" t="str">
        <f t="shared" si="15"/>
        <v>MUNDE ANUP HARISHCHANDRA</v>
      </c>
      <c r="X57" s="17">
        <f t="shared" si="16"/>
        <v>0</v>
      </c>
      <c r="Y57" s="90" t="str">
        <f t="shared" si="17"/>
        <v>I2K16102034</v>
      </c>
      <c r="Z57" s="88">
        <v>77</v>
      </c>
      <c r="AA57" s="88">
        <v>97</v>
      </c>
      <c r="AB57" s="88">
        <v>100</v>
      </c>
      <c r="AC57" s="88"/>
      <c r="AD57" s="86">
        <v>100</v>
      </c>
      <c r="AE57" s="85"/>
      <c r="AF57" s="88">
        <v>22</v>
      </c>
      <c r="AG57" s="88">
        <v>22</v>
      </c>
      <c r="AH57" s="88"/>
      <c r="AI57" s="88"/>
      <c r="AJ57" s="86">
        <v>40</v>
      </c>
      <c r="AK57" s="17">
        <v>40</v>
      </c>
      <c r="AL57" s="17">
        <v>21</v>
      </c>
      <c r="AM57" s="17">
        <v>23</v>
      </c>
      <c r="AN57" s="17">
        <v>42</v>
      </c>
      <c r="AO57" s="17">
        <v>92</v>
      </c>
      <c r="AP57" s="17">
        <v>9.82</v>
      </c>
      <c r="AQ57" s="17">
        <v>44</v>
      </c>
      <c r="AR57" s="24">
        <v>4.96</v>
      </c>
      <c r="AS57" s="24">
        <v>6.94</v>
      </c>
      <c r="AT57" s="24">
        <v>7.37</v>
      </c>
      <c r="AU57" s="24">
        <v>1366</v>
      </c>
      <c r="AV57" s="24">
        <v>190</v>
      </c>
      <c r="AW57" s="24">
        <v>7.19</v>
      </c>
      <c r="AX57" s="25" t="s">
        <v>132</v>
      </c>
      <c r="AY57" s="26" t="str">
        <f t="shared" si="18"/>
        <v>PASS</v>
      </c>
      <c r="AZ57" s="26" t="str">
        <f t="shared" si="19"/>
        <v>PASS</v>
      </c>
      <c r="BA57" s="27" t="str">
        <f t="shared" si="20"/>
        <v>PASS</v>
      </c>
      <c r="BB57" s="27" t="str">
        <f t="shared" si="21"/>
        <v>PASS</v>
      </c>
      <c r="BC57" s="8" t="str">
        <f t="shared" si="22"/>
        <v>PASS</v>
      </c>
      <c r="BD57" s="8" t="str">
        <f t="shared" si="23"/>
        <v>PASS</v>
      </c>
      <c r="BE57" s="28" t="str">
        <f t="shared" si="24"/>
        <v>YES</v>
      </c>
      <c r="BF57" s="29" t="str">
        <f t="shared" si="25"/>
        <v>FIRST</v>
      </c>
      <c r="BG57"/>
    </row>
    <row r="58" spans="1:59">
      <c r="A58" s="17"/>
      <c r="B58" s="17">
        <v>43356</v>
      </c>
      <c r="C58" s="17" t="s">
        <v>490</v>
      </c>
      <c r="D58" s="18" t="s">
        <v>491</v>
      </c>
      <c r="E58" s="17"/>
      <c r="F58" s="19" t="s">
        <v>898</v>
      </c>
      <c r="G58" s="17">
        <v>100</v>
      </c>
      <c r="H58" s="17">
        <v>94</v>
      </c>
      <c r="I58" s="17">
        <v>94</v>
      </c>
      <c r="J58" s="17">
        <v>99</v>
      </c>
      <c r="K58" s="17">
        <v>100</v>
      </c>
      <c r="L58" s="20"/>
      <c r="M58" s="17">
        <v>45</v>
      </c>
      <c r="N58" s="17">
        <v>43</v>
      </c>
      <c r="O58" s="17">
        <v>45</v>
      </c>
      <c r="P58" s="17">
        <v>45</v>
      </c>
      <c r="Q58" s="17">
        <v>46</v>
      </c>
      <c r="R58" s="17">
        <v>10</v>
      </c>
      <c r="S58" s="17">
        <v>22</v>
      </c>
      <c r="T58" s="21"/>
      <c r="U58" s="17">
        <f t="shared" si="13"/>
        <v>43356</v>
      </c>
      <c r="V58" s="17" t="str">
        <f t="shared" si="14"/>
        <v>B150058654</v>
      </c>
      <c r="W58" s="22" t="str">
        <f t="shared" si="15"/>
        <v>PATIL MANAS NITIN</v>
      </c>
      <c r="X58" s="17">
        <f t="shared" si="16"/>
        <v>0</v>
      </c>
      <c r="Y58" s="90" t="str">
        <f t="shared" si="17"/>
        <v>I2K18205125</v>
      </c>
      <c r="Z58" s="88">
        <v>90</v>
      </c>
      <c r="AA58" s="88">
        <v>100</v>
      </c>
      <c r="AB58" s="88">
        <v>100</v>
      </c>
      <c r="AC58" s="88"/>
      <c r="AD58" s="86">
        <v>100</v>
      </c>
      <c r="AE58" s="85"/>
      <c r="AF58" s="88">
        <v>22</v>
      </c>
      <c r="AG58" s="88">
        <v>22</v>
      </c>
      <c r="AH58" s="88"/>
      <c r="AI58" s="88"/>
      <c r="AJ58" s="86">
        <v>43</v>
      </c>
      <c r="AK58" s="17">
        <v>43</v>
      </c>
      <c r="AL58" s="17">
        <v>22</v>
      </c>
      <c r="AM58" s="17">
        <v>22</v>
      </c>
      <c r="AN58" s="17">
        <v>45</v>
      </c>
      <c r="AO58" s="17">
        <v>95</v>
      </c>
      <c r="AP58" s="17">
        <v>10</v>
      </c>
      <c r="AQ58" s="17">
        <v>44</v>
      </c>
      <c r="AR58" s="24"/>
      <c r="AS58" s="24">
        <v>7.94</v>
      </c>
      <c r="AT58" s="24">
        <v>8.83</v>
      </c>
      <c r="AU58" s="24">
        <v>1243</v>
      </c>
      <c r="AV58" s="24">
        <v>140</v>
      </c>
      <c r="AW58" s="24">
        <v>8.8800000000000008</v>
      </c>
      <c r="AX58" s="25" t="s">
        <v>77</v>
      </c>
      <c r="AY58" s="26" t="str">
        <f t="shared" si="18"/>
        <v>PASS</v>
      </c>
      <c r="AZ58" s="26" t="str">
        <f t="shared" si="19"/>
        <v>PASS</v>
      </c>
      <c r="BA58" s="27" t="str">
        <f t="shared" si="20"/>
        <v>PASS</v>
      </c>
      <c r="BB58" s="27" t="str">
        <f t="shared" si="21"/>
        <v>PASS</v>
      </c>
      <c r="BC58" s="8" t="str">
        <f t="shared" si="22"/>
        <v>PASS</v>
      </c>
      <c r="BD58" s="8" t="str">
        <f t="shared" si="23"/>
        <v>PASS</v>
      </c>
      <c r="BE58" s="28" t="str">
        <f t="shared" si="24"/>
        <v>YES</v>
      </c>
      <c r="BF58" s="29" t="str">
        <f t="shared" si="25"/>
        <v>DIST</v>
      </c>
      <c r="BG58"/>
    </row>
    <row r="59" spans="1:59">
      <c r="A59" s="17"/>
      <c r="B59" s="17">
        <v>43357</v>
      </c>
      <c r="C59" s="17" t="s">
        <v>494</v>
      </c>
      <c r="D59" s="18" t="s">
        <v>495</v>
      </c>
      <c r="E59" s="17"/>
      <c r="F59" s="19" t="s">
        <v>900</v>
      </c>
      <c r="G59" s="17">
        <v>86</v>
      </c>
      <c r="H59" s="17">
        <v>85</v>
      </c>
      <c r="I59" s="17">
        <v>88</v>
      </c>
      <c r="J59" s="17">
        <v>93</v>
      </c>
      <c r="K59" s="17">
        <v>93</v>
      </c>
      <c r="L59" s="20"/>
      <c r="M59" s="17">
        <v>46</v>
      </c>
      <c r="N59" s="17">
        <v>44</v>
      </c>
      <c r="O59" s="17">
        <v>42</v>
      </c>
      <c r="P59" s="17">
        <v>41</v>
      </c>
      <c r="Q59" s="17">
        <v>45</v>
      </c>
      <c r="R59" s="17">
        <v>10</v>
      </c>
      <c r="S59" s="17">
        <v>22</v>
      </c>
      <c r="T59" s="21"/>
      <c r="U59" s="17">
        <f t="shared" si="13"/>
        <v>43357</v>
      </c>
      <c r="V59" s="17" t="str">
        <f t="shared" si="14"/>
        <v>B150058656</v>
      </c>
      <c r="W59" s="22" t="str">
        <f t="shared" si="15"/>
        <v>PATIL NIRANJAN NITIN</v>
      </c>
      <c r="X59" s="17">
        <f t="shared" si="16"/>
        <v>0</v>
      </c>
      <c r="Y59" s="90" t="str">
        <f t="shared" si="17"/>
        <v>I2K18205154</v>
      </c>
      <c r="Z59" s="88">
        <v>95</v>
      </c>
      <c r="AA59" s="88">
        <v>93</v>
      </c>
      <c r="AB59" s="88">
        <v>99</v>
      </c>
      <c r="AC59" s="88"/>
      <c r="AD59" s="86">
        <v>100</v>
      </c>
      <c r="AE59" s="85"/>
      <c r="AF59" s="88">
        <v>22</v>
      </c>
      <c r="AG59" s="88">
        <v>22</v>
      </c>
      <c r="AH59" s="88"/>
      <c r="AI59" s="88"/>
      <c r="AJ59" s="86">
        <v>38</v>
      </c>
      <c r="AK59" s="17">
        <v>41</v>
      </c>
      <c r="AL59" s="17">
        <v>22</v>
      </c>
      <c r="AM59" s="17">
        <v>21</v>
      </c>
      <c r="AN59" s="17">
        <v>46</v>
      </c>
      <c r="AO59" s="17">
        <v>95</v>
      </c>
      <c r="AP59" s="17">
        <v>9.98</v>
      </c>
      <c r="AQ59" s="17">
        <v>44</v>
      </c>
      <c r="AR59" s="24"/>
      <c r="AS59" s="24">
        <v>8.7799999999999994</v>
      </c>
      <c r="AT59" s="24">
        <v>8.85</v>
      </c>
      <c r="AU59" s="24">
        <v>1285</v>
      </c>
      <c r="AV59" s="24">
        <v>140</v>
      </c>
      <c r="AW59" s="24">
        <v>9.18</v>
      </c>
      <c r="AX59" s="25" t="s">
        <v>77</v>
      </c>
      <c r="AY59" s="26" t="str">
        <f t="shared" si="18"/>
        <v>PASS</v>
      </c>
      <c r="AZ59" s="26" t="str">
        <f t="shared" si="19"/>
        <v>PASS</v>
      </c>
      <c r="BA59" s="27" t="str">
        <f t="shared" si="20"/>
        <v>PASS</v>
      </c>
      <c r="BB59" s="27" t="str">
        <f t="shared" si="21"/>
        <v>PASS</v>
      </c>
      <c r="BC59" s="8" t="str">
        <f t="shared" si="22"/>
        <v>PASS</v>
      </c>
      <c r="BD59" s="8" t="str">
        <f t="shared" si="23"/>
        <v>PASS</v>
      </c>
      <c r="BE59" s="28" t="str">
        <f t="shared" si="24"/>
        <v>YES</v>
      </c>
      <c r="BF59" s="29" t="str">
        <f t="shared" si="25"/>
        <v>DIST</v>
      </c>
      <c r="BG59"/>
    </row>
    <row r="60" spans="1:59">
      <c r="A60" s="17"/>
      <c r="B60" s="17">
        <v>43358</v>
      </c>
      <c r="C60" s="17" t="s">
        <v>496</v>
      </c>
      <c r="D60" s="18" t="s">
        <v>497</v>
      </c>
      <c r="E60" s="17"/>
      <c r="F60" s="19" t="s">
        <v>901</v>
      </c>
      <c r="G60" s="17">
        <v>85</v>
      </c>
      <c r="H60" s="17">
        <v>63</v>
      </c>
      <c r="I60" s="17">
        <v>68</v>
      </c>
      <c r="J60" s="17">
        <v>74</v>
      </c>
      <c r="K60" s="17">
        <v>90</v>
      </c>
      <c r="L60" s="20"/>
      <c r="M60" s="17">
        <v>42</v>
      </c>
      <c r="N60" s="17">
        <v>41</v>
      </c>
      <c r="O60" s="17">
        <v>40</v>
      </c>
      <c r="P60" s="17">
        <v>38</v>
      </c>
      <c r="Q60" s="17">
        <v>43</v>
      </c>
      <c r="R60" s="17">
        <v>9.18</v>
      </c>
      <c r="S60" s="17">
        <v>22</v>
      </c>
      <c r="T60" s="21"/>
      <c r="U60" s="17">
        <f t="shared" si="13"/>
        <v>43358</v>
      </c>
      <c r="V60" s="17" t="str">
        <f t="shared" si="14"/>
        <v>B150058657</v>
      </c>
      <c r="W60" s="22" t="str">
        <f t="shared" si="15"/>
        <v>PATIL POOJA LAXMAN</v>
      </c>
      <c r="X60" s="17">
        <f t="shared" si="16"/>
        <v>0</v>
      </c>
      <c r="Y60" s="90" t="str">
        <f t="shared" si="17"/>
        <v>I2K18205130</v>
      </c>
      <c r="Z60" s="88">
        <v>73</v>
      </c>
      <c r="AA60" s="88">
        <v>77</v>
      </c>
      <c r="AB60" s="88">
        <v>94</v>
      </c>
      <c r="AC60" s="88"/>
      <c r="AD60" s="86">
        <v>95</v>
      </c>
      <c r="AE60" s="85"/>
      <c r="AF60" s="88">
        <v>22</v>
      </c>
      <c r="AG60" s="88">
        <v>22</v>
      </c>
      <c r="AH60" s="88"/>
      <c r="AI60" s="88"/>
      <c r="AJ60" s="86">
        <v>40</v>
      </c>
      <c r="AK60" s="17">
        <v>44</v>
      </c>
      <c r="AL60" s="17">
        <v>23</v>
      </c>
      <c r="AM60" s="17">
        <v>21</v>
      </c>
      <c r="AN60" s="17">
        <v>45</v>
      </c>
      <c r="AO60" s="17">
        <v>94</v>
      </c>
      <c r="AP60" s="17">
        <v>9.4499999999999993</v>
      </c>
      <c r="AQ60" s="17">
        <v>44</v>
      </c>
      <c r="AR60" s="24"/>
      <c r="AS60" s="24">
        <v>8.32</v>
      </c>
      <c r="AT60" s="24">
        <v>9.3000000000000007</v>
      </c>
      <c r="AU60" s="24">
        <v>1260</v>
      </c>
      <c r="AV60" s="24">
        <v>140</v>
      </c>
      <c r="AW60" s="24">
        <v>9</v>
      </c>
      <c r="AX60" s="25" t="s">
        <v>77</v>
      </c>
      <c r="AY60" s="26" t="str">
        <f t="shared" si="18"/>
        <v>PASS</v>
      </c>
      <c r="AZ60" s="26" t="str">
        <f t="shared" si="19"/>
        <v>PASS</v>
      </c>
      <c r="BA60" s="27" t="str">
        <f t="shared" si="20"/>
        <v>PASS</v>
      </c>
      <c r="BB60" s="27" t="str">
        <f t="shared" si="21"/>
        <v>PASS</v>
      </c>
      <c r="BC60" s="8" t="str">
        <f t="shared" si="22"/>
        <v>PASS</v>
      </c>
      <c r="BD60" s="8" t="str">
        <f t="shared" si="23"/>
        <v>PASS</v>
      </c>
      <c r="BE60" s="28" t="str">
        <f t="shared" si="24"/>
        <v>YES</v>
      </c>
      <c r="BF60" s="29" t="str">
        <f t="shared" si="25"/>
        <v>DIST</v>
      </c>
      <c r="BG60"/>
    </row>
    <row r="61" spans="1:59">
      <c r="A61" s="17"/>
      <c r="B61" s="17">
        <v>43359</v>
      </c>
      <c r="C61" s="17" t="s">
        <v>500</v>
      </c>
      <c r="D61" s="18" t="s">
        <v>501</v>
      </c>
      <c r="E61" s="17"/>
      <c r="F61" s="19" t="s">
        <v>903</v>
      </c>
      <c r="G61" s="17">
        <v>92</v>
      </c>
      <c r="H61" s="17">
        <v>92</v>
      </c>
      <c r="I61" s="17">
        <v>89</v>
      </c>
      <c r="J61" s="17">
        <v>89</v>
      </c>
      <c r="K61" s="17">
        <v>99</v>
      </c>
      <c r="L61" s="20"/>
      <c r="M61" s="17">
        <v>44</v>
      </c>
      <c r="N61" s="17">
        <v>42</v>
      </c>
      <c r="O61" s="17">
        <v>43</v>
      </c>
      <c r="P61" s="17">
        <v>38</v>
      </c>
      <c r="Q61" s="17">
        <v>45</v>
      </c>
      <c r="R61" s="17">
        <v>9.9499999999999993</v>
      </c>
      <c r="S61" s="17">
        <v>22</v>
      </c>
      <c r="T61" s="21"/>
      <c r="U61" s="17">
        <f t="shared" si="13"/>
        <v>43359</v>
      </c>
      <c r="V61" s="17" t="str">
        <f t="shared" si="14"/>
        <v>B150058659</v>
      </c>
      <c r="W61" s="22" t="str">
        <f t="shared" si="15"/>
        <v>PATIL SWAPNIL GOKOOL</v>
      </c>
      <c r="X61" s="17">
        <f t="shared" si="16"/>
        <v>0</v>
      </c>
      <c r="Y61" s="90" t="str">
        <f t="shared" si="17"/>
        <v>I2K18205128</v>
      </c>
      <c r="Z61" s="88">
        <v>91</v>
      </c>
      <c r="AA61" s="88">
        <v>80</v>
      </c>
      <c r="AB61" s="88">
        <v>100</v>
      </c>
      <c r="AC61" s="88"/>
      <c r="AD61" s="86">
        <v>100</v>
      </c>
      <c r="AE61" s="85"/>
      <c r="AF61" s="88">
        <v>22</v>
      </c>
      <c r="AG61" s="88">
        <v>22</v>
      </c>
      <c r="AH61" s="88"/>
      <c r="AI61" s="88"/>
      <c r="AJ61" s="86">
        <v>44</v>
      </c>
      <c r="AK61" s="17">
        <v>43</v>
      </c>
      <c r="AL61" s="17">
        <v>21</v>
      </c>
      <c r="AM61" s="17">
        <v>21</v>
      </c>
      <c r="AN61" s="17">
        <v>45</v>
      </c>
      <c r="AO61" s="17">
        <v>95</v>
      </c>
      <c r="AP61" s="17">
        <v>9.98</v>
      </c>
      <c r="AQ61" s="17">
        <v>44</v>
      </c>
      <c r="AR61" s="24"/>
      <c r="AS61" s="24">
        <v>7.86</v>
      </c>
      <c r="AT61" s="24">
        <v>9.15</v>
      </c>
      <c r="AU61" s="24">
        <v>1253</v>
      </c>
      <c r="AV61" s="24">
        <v>140</v>
      </c>
      <c r="AW61" s="24">
        <v>8.9499999999999993</v>
      </c>
      <c r="AX61" s="25" t="s">
        <v>77</v>
      </c>
      <c r="AY61" s="26" t="str">
        <f t="shared" si="18"/>
        <v>PASS</v>
      </c>
      <c r="AZ61" s="26" t="str">
        <f t="shared" si="19"/>
        <v>PASS</v>
      </c>
      <c r="BA61" s="27" t="str">
        <f t="shared" si="20"/>
        <v>PASS</v>
      </c>
      <c r="BB61" s="27" t="str">
        <f t="shared" si="21"/>
        <v>PASS</v>
      </c>
      <c r="BC61" s="8" t="str">
        <f t="shared" si="22"/>
        <v>PASS</v>
      </c>
      <c r="BD61" s="8" t="str">
        <f t="shared" si="23"/>
        <v>PASS</v>
      </c>
      <c r="BE61" s="28" t="str">
        <f t="shared" si="24"/>
        <v>YES</v>
      </c>
      <c r="BF61" s="29" t="str">
        <f t="shared" si="25"/>
        <v>DIST</v>
      </c>
      <c r="BG61"/>
    </row>
    <row r="62" spans="1:59">
      <c r="A62" s="17"/>
      <c r="B62" s="17">
        <v>43360</v>
      </c>
      <c r="C62" s="17" t="s">
        <v>512</v>
      </c>
      <c r="D62" s="18" t="s">
        <v>513</v>
      </c>
      <c r="E62" s="17"/>
      <c r="F62" s="19" t="s">
        <v>909</v>
      </c>
      <c r="G62" s="17">
        <v>82</v>
      </c>
      <c r="H62" s="17">
        <v>79</v>
      </c>
      <c r="I62" s="17">
        <v>75</v>
      </c>
      <c r="J62" s="17">
        <v>94</v>
      </c>
      <c r="K62" s="17">
        <v>89</v>
      </c>
      <c r="L62" s="20"/>
      <c r="M62" s="17">
        <v>42</v>
      </c>
      <c r="N62" s="17">
        <v>41</v>
      </c>
      <c r="O62" s="17">
        <v>45</v>
      </c>
      <c r="P62" s="17">
        <v>36</v>
      </c>
      <c r="Q62" s="17">
        <v>44</v>
      </c>
      <c r="R62" s="17">
        <v>9.64</v>
      </c>
      <c r="S62" s="17">
        <v>22</v>
      </c>
      <c r="T62" s="21"/>
      <c r="U62" s="17">
        <f t="shared" si="13"/>
        <v>43360</v>
      </c>
      <c r="V62" s="17" t="str">
        <f t="shared" si="14"/>
        <v>B150058665</v>
      </c>
      <c r="W62" s="22" t="str">
        <f t="shared" si="15"/>
        <v>PAWAR PADMAJA SHAHAJI</v>
      </c>
      <c r="X62" s="17">
        <f t="shared" si="16"/>
        <v>0</v>
      </c>
      <c r="Y62" s="90" t="str">
        <f t="shared" si="17"/>
        <v>I2K18205138</v>
      </c>
      <c r="Z62" s="88">
        <v>86</v>
      </c>
      <c r="AA62" s="88">
        <v>78</v>
      </c>
      <c r="AB62" s="88">
        <v>99</v>
      </c>
      <c r="AC62" s="88"/>
      <c r="AD62" s="86">
        <v>100</v>
      </c>
      <c r="AE62" s="85"/>
      <c r="AF62" s="88">
        <v>22</v>
      </c>
      <c r="AG62" s="88">
        <v>22</v>
      </c>
      <c r="AH62" s="88"/>
      <c r="AI62" s="88"/>
      <c r="AJ62" s="86">
        <v>40</v>
      </c>
      <c r="AK62" s="17">
        <v>40</v>
      </c>
      <c r="AL62" s="17">
        <v>22</v>
      </c>
      <c r="AM62" s="17">
        <v>21</v>
      </c>
      <c r="AN62" s="17">
        <v>46</v>
      </c>
      <c r="AO62" s="17">
        <v>95</v>
      </c>
      <c r="AP62" s="17">
        <v>9.75</v>
      </c>
      <c r="AQ62" s="17">
        <v>44</v>
      </c>
      <c r="AR62" s="24"/>
      <c r="AS62" s="24">
        <v>8.08</v>
      </c>
      <c r="AT62" s="24">
        <v>9.02</v>
      </c>
      <c r="AU62" s="24">
        <v>1248</v>
      </c>
      <c r="AV62" s="24">
        <v>140</v>
      </c>
      <c r="AW62" s="24">
        <v>8.91</v>
      </c>
      <c r="AX62" s="25" t="s">
        <v>77</v>
      </c>
      <c r="AY62" s="26" t="str">
        <f t="shared" si="18"/>
        <v>PASS</v>
      </c>
      <c r="AZ62" s="26" t="str">
        <f t="shared" si="19"/>
        <v>PASS</v>
      </c>
      <c r="BA62" s="27" t="str">
        <f t="shared" si="20"/>
        <v>PASS</v>
      </c>
      <c r="BB62" s="27" t="str">
        <f t="shared" si="21"/>
        <v>PASS</v>
      </c>
      <c r="BC62" s="8" t="str">
        <f t="shared" si="22"/>
        <v>PASS</v>
      </c>
      <c r="BD62" s="8" t="str">
        <f t="shared" si="23"/>
        <v>PASS</v>
      </c>
      <c r="BE62" s="28" t="str">
        <f t="shared" si="24"/>
        <v>YES</v>
      </c>
      <c r="BF62" s="29" t="str">
        <f t="shared" si="25"/>
        <v>DIST</v>
      </c>
      <c r="BG62"/>
    </row>
    <row r="63" spans="1:59">
      <c r="A63" s="17"/>
      <c r="B63" s="17">
        <v>43361</v>
      </c>
      <c r="C63" s="17" t="s">
        <v>516</v>
      </c>
      <c r="D63" s="18" t="s">
        <v>517</v>
      </c>
      <c r="E63" s="17"/>
      <c r="F63" s="19" t="s">
        <v>911</v>
      </c>
      <c r="G63" s="17">
        <v>85</v>
      </c>
      <c r="H63" s="17">
        <v>85</v>
      </c>
      <c r="I63" s="17">
        <v>83</v>
      </c>
      <c r="J63" s="17">
        <v>95</v>
      </c>
      <c r="K63" s="17">
        <v>100</v>
      </c>
      <c r="L63" s="20"/>
      <c r="M63" s="17">
        <v>42</v>
      </c>
      <c r="N63" s="17">
        <v>41</v>
      </c>
      <c r="O63" s="17">
        <v>45</v>
      </c>
      <c r="P63" s="17">
        <v>43</v>
      </c>
      <c r="Q63" s="17">
        <v>45</v>
      </c>
      <c r="R63" s="17">
        <v>10</v>
      </c>
      <c r="S63" s="17">
        <v>22</v>
      </c>
      <c r="T63" s="21"/>
      <c r="U63" s="17">
        <f t="shared" si="13"/>
        <v>43361</v>
      </c>
      <c r="V63" s="17" t="str">
        <f t="shared" si="14"/>
        <v>B150058667</v>
      </c>
      <c r="W63" s="22" t="str">
        <f t="shared" si="15"/>
        <v>PRAJAPAT JAYESH JAGDISH</v>
      </c>
      <c r="X63" s="17">
        <f t="shared" si="16"/>
        <v>0</v>
      </c>
      <c r="Y63" s="90" t="str">
        <f t="shared" si="17"/>
        <v>I2K18205131</v>
      </c>
      <c r="Z63" s="88">
        <v>79</v>
      </c>
      <c r="AA63" s="88">
        <v>82</v>
      </c>
      <c r="AB63" s="88">
        <v>100</v>
      </c>
      <c r="AC63" s="88"/>
      <c r="AD63" s="86">
        <v>100</v>
      </c>
      <c r="AE63" s="85"/>
      <c r="AF63" s="88">
        <v>22</v>
      </c>
      <c r="AG63" s="88">
        <v>21</v>
      </c>
      <c r="AH63" s="88"/>
      <c r="AI63" s="88"/>
      <c r="AJ63" s="86">
        <v>45</v>
      </c>
      <c r="AK63" s="17">
        <v>46</v>
      </c>
      <c r="AL63" s="17">
        <v>23</v>
      </c>
      <c r="AM63" s="17">
        <v>21</v>
      </c>
      <c r="AN63" s="17">
        <v>45</v>
      </c>
      <c r="AO63" s="17">
        <v>95</v>
      </c>
      <c r="AP63" s="17">
        <v>9.93</v>
      </c>
      <c r="AQ63" s="17">
        <v>44</v>
      </c>
      <c r="AR63" s="24"/>
      <c r="AS63" s="24">
        <v>8.2200000000000006</v>
      </c>
      <c r="AT63" s="24">
        <v>8.8000000000000007</v>
      </c>
      <c r="AU63" s="24">
        <v>1253</v>
      </c>
      <c r="AV63" s="24">
        <v>140</v>
      </c>
      <c r="AW63" s="24">
        <v>8.9499999999999993</v>
      </c>
      <c r="AX63" s="25" t="s">
        <v>77</v>
      </c>
      <c r="AY63" s="26" t="str">
        <f t="shared" si="18"/>
        <v>PASS</v>
      </c>
      <c r="AZ63" s="26" t="str">
        <f t="shared" si="19"/>
        <v>PASS</v>
      </c>
      <c r="BA63" s="27" t="str">
        <f t="shared" si="20"/>
        <v>PASS</v>
      </c>
      <c r="BB63" s="27" t="str">
        <f t="shared" si="21"/>
        <v>PASS</v>
      </c>
      <c r="BC63" s="8" t="str">
        <f t="shared" si="22"/>
        <v>PASS</v>
      </c>
      <c r="BD63" s="8" t="str">
        <f t="shared" si="23"/>
        <v>PASS</v>
      </c>
      <c r="BE63" s="28" t="str">
        <f t="shared" si="24"/>
        <v>YES</v>
      </c>
      <c r="BF63" s="29" t="str">
        <f t="shared" si="25"/>
        <v>DIST</v>
      </c>
      <c r="BG63"/>
    </row>
    <row r="64" spans="1:59">
      <c r="A64" s="17"/>
      <c r="B64" s="17">
        <v>43362</v>
      </c>
      <c r="C64" s="17" t="s">
        <v>542</v>
      </c>
      <c r="D64" s="18" t="s">
        <v>543</v>
      </c>
      <c r="E64" s="17"/>
      <c r="F64" s="19" t="s">
        <v>924</v>
      </c>
      <c r="G64" s="17">
        <v>100</v>
      </c>
      <c r="H64" s="17">
        <v>89</v>
      </c>
      <c r="I64" s="17">
        <v>96</v>
      </c>
      <c r="J64" s="17">
        <v>95</v>
      </c>
      <c r="K64" s="17">
        <v>96</v>
      </c>
      <c r="L64" s="20"/>
      <c r="M64" s="17">
        <v>46</v>
      </c>
      <c r="N64" s="17">
        <v>45</v>
      </c>
      <c r="O64" s="17">
        <v>43</v>
      </c>
      <c r="P64" s="17">
        <v>38</v>
      </c>
      <c r="Q64" s="17">
        <v>46</v>
      </c>
      <c r="R64" s="17">
        <v>9.9499999999999993</v>
      </c>
      <c r="S64" s="17">
        <v>22</v>
      </c>
      <c r="T64" s="21"/>
      <c r="U64" s="17">
        <f t="shared" si="13"/>
        <v>43362</v>
      </c>
      <c r="V64" s="17" t="str">
        <f t="shared" si="14"/>
        <v>B150058680</v>
      </c>
      <c r="W64" s="22" t="str">
        <f t="shared" si="15"/>
        <v>RUPESH KAILAS MALI</v>
      </c>
      <c r="X64" s="17">
        <f t="shared" si="16"/>
        <v>0</v>
      </c>
      <c r="Y64" s="90" t="str">
        <f t="shared" si="17"/>
        <v>I2K18205136</v>
      </c>
      <c r="Z64" s="88">
        <v>97</v>
      </c>
      <c r="AA64" s="88">
        <v>92</v>
      </c>
      <c r="AB64" s="88">
        <v>99</v>
      </c>
      <c r="AC64" s="88"/>
      <c r="AD64" s="86">
        <v>100</v>
      </c>
      <c r="AE64" s="85"/>
      <c r="AF64" s="88">
        <v>22</v>
      </c>
      <c r="AG64" s="88">
        <v>21</v>
      </c>
      <c r="AH64" s="88"/>
      <c r="AI64" s="88"/>
      <c r="AJ64" s="86">
        <v>45</v>
      </c>
      <c r="AK64" s="17">
        <v>41</v>
      </c>
      <c r="AL64" s="17">
        <v>21</v>
      </c>
      <c r="AM64" s="17">
        <v>22</v>
      </c>
      <c r="AN64" s="17">
        <v>49</v>
      </c>
      <c r="AO64" s="17">
        <v>96</v>
      </c>
      <c r="AP64" s="17">
        <v>9.98</v>
      </c>
      <c r="AQ64" s="17">
        <v>44</v>
      </c>
      <c r="AR64" s="24"/>
      <c r="AS64" s="24">
        <v>7.64</v>
      </c>
      <c r="AT64" s="24">
        <v>7.65</v>
      </c>
      <c r="AU64" s="24">
        <v>1173</v>
      </c>
      <c r="AV64" s="24">
        <v>140</v>
      </c>
      <c r="AW64" s="24">
        <v>9.3800000000000008</v>
      </c>
      <c r="AX64" s="25" t="s">
        <v>77</v>
      </c>
      <c r="AY64" s="26" t="str">
        <f t="shared" si="18"/>
        <v>PASS</v>
      </c>
      <c r="AZ64" s="26" t="str">
        <f t="shared" si="19"/>
        <v>PASS</v>
      </c>
      <c r="BA64" s="27" t="str">
        <f t="shared" si="20"/>
        <v>PASS</v>
      </c>
      <c r="BB64" s="27" t="str">
        <f t="shared" si="21"/>
        <v>PASS</v>
      </c>
      <c r="BC64" s="8" t="str">
        <f t="shared" si="22"/>
        <v>PASS</v>
      </c>
      <c r="BD64" s="8" t="str">
        <f t="shared" si="23"/>
        <v>PASS</v>
      </c>
      <c r="BE64" s="28" t="str">
        <f t="shared" si="24"/>
        <v>YES</v>
      </c>
      <c r="BF64" s="29" t="str">
        <f t="shared" si="25"/>
        <v>DIST</v>
      </c>
      <c r="BG64"/>
    </row>
    <row r="65" spans="1:59">
      <c r="A65" s="17"/>
      <c r="B65" s="17">
        <v>43363</v>
      </c>
      <c r="C65" s="17" t="s">
        <v>548</v>
      </c>
      <c r="D65" s="18" t="s">
        <v>549</v>
      </c>
      <c r="E65" s="17"/>
      <c r="F65" s="19" t="s">
        <v>927</v>
      </c>
      <c r="G65" s="17">
        <v>80</v>
      </c>
      <c r="H65" s="17">
        <v>93</v>
      </c>
      <c r="I65" s="17">
        <v>83</v>
      </c>
      <c r="J65" s="17">
        <v>98</v>
      </c>
      <c r="K65" s="17">
        <v>100</v>
      </c>
      <c r="L65" s="20"/>
      <c r="M65" s="17">
        <v>38</v>
      </c>
      <c r="N65" s="17">
        <v>38</v>
      </c>
      <c r="O65" s="17">
        <v>42</v>
      </c>
      <c r="P65" s="17">
        <v>37</v>
      </c>
      <c r="Q65" s="17">
        <v>46</v>
      </c>
      <c r="R65" s="17">
        <v>9.86</v>
      </c>
      <c r="S65" s="17">
        <v>22</v>
      </c>
      <c r="T65" s="21"/>
      <c r="U65" s="17">
        <f t="shared" si="13"/>
        <v>43363</v>
      </c>
      <c r="V65" s="17" t="str">
        <f t="shared" si="14"/>
        <v>B150058683</v>
      </c>
      <c r="W65" s="22" t="str">
        <f t="shared" si="15"/>
        <v>SAHANE SANKET UTTAMRAO</v>
      </c>
      <c r="X65" s="17">
        <f t="shared" si="16"/>
        <v>0</v>
      </c>
      <c r="Y65" s="90" t="str">
        <f t="shared" si="17"/>
        <v>I2K18205132</v>
      </c>
      <c r="Z65" s="88">
        <v>89</v>
      </c>
      <c r="AA65" s="88">
        <v>84</v>
      </c>
      <c r="AB65" s="88">
        <v>100</v>
      </c>
      <c r="AC65" s="88"/>
      <c r="AD65" s="86">
        <v>100</v>
      </c>
      <c r="AE65" s="85"/>
      <c r="AF65" s="88">
        <v>22</v>
      </c>
      <c r="AG65" s="88">
        <v>21</v>
      </c>
      <c r="AH65" s="88"/>
      <c r="AI65" s="88"/>
      <c r="AJ65" s="86">
        <v>44</v>
      </c>
      <c r="AK65" s="17">
        <v>44</v>
      </c>
      <c r="AL65" s="17">
        <v>21</v>
      </c>
      <c r="AM65" s="17">
        <v>22</v>
      </c>
      <c r="AN65" s="17">
        <v>49</v>
      </c>
      <c r="AO65" s="17">
        <v>95</v>
      </c>
      <c r="AP65" s="17">
        <v>9.93</v>
      </c>
      <c r="AQ65" s="17">
        <v>44</v>
      </c>
      <c r="AR65" s="24"/>
      <c r="AS65" s="24">
        <v>7.6</v>
      </c>
      <c r="AT65" s="24">
        <v>8.74</v>
      </c>
      <c r="AU65" s="24">
        <v>1219</v>
      </c>
      <c r="AV65" s="24">
        <v>140</v>
      </c>
      <c r="AW65" s="24">
        <v>8.7100000000000009</v>
      </c>
      <c r="AX65" s="25" t="s">
        <v>77</v>
      </c>
      <c r="AY65" s="26" t="str">
        <f t="shared" si="18"/>
        <v>PASS</v>
      </c>
      <c r="AZ65" s="26" t="str">
        <f t="shared" si="19"/>
        <v>PASS</v>
      </c>
      <c r="BA65" s="27" t="str">
        <f t="shared" si="20"/>
        <v>PASS</v>
      </c>
      <c r="BB65" s="27" t="str">
        <f t="shared" si="21"/>
        <v>PASS</v>
      </c>
      <c r="BC65" s="8" t="str">
        <f t="shared" si="22"/>
        <v>PASS</v>
      </c>
      <c r="BD65" s="8" t="str">
        <f t="shared" si="23"/>
        <v>PASS</v>
      </c>
      <c r="BE65" s="28" t="str">
        <f t="shared" si="24"/>
        <v>YES</v>
      </c>
      <c r="BF65" s="29" t="str">
        <f t="shared" si="25"/>
        <v>DIST</v>
      </c>
      <c r="BG65"/>
    </row>
    <row r="66" spans="1:59">
      <c r="A66" s="17"/>
      <c r="B66" s="17">
        <v>43364</v>
      </c>
      <c r="C66" s="17" t="s">
        <v>552</v>
      </c>
      <c r="D66" s="18" t="s">
        <v>553</v>
      </c>
      <c r="E66" s="17"/>
      <c r="F66" s="19" t="s">
        <v>929</v>
      </c>
      <c r="G66" s="17">
        <v>87</v>
      </c>
      <c r="H66" s="17">
        <v>70</v>
      </c>
      <c r="I66" s="17">
        <v>79</v>
      </c>
      <c r="J66" s="17">
        <v>89</v>
      </c>
      <c r="K66" s="17">
        <v>86</v>
      </c>
      <c r="L66" s="20"/>
      <c r="M66" s="17">
        <v>38</v>
      </c>
      <c r="N66" s="17">
        <v>38</v>
      </c>
      <c r="O66" s="17">
        <v>41</v>
      </c>
      <c r="P66" s="17">
        <v>36</v>
      </c>
      <c r="Q66" s="17">
        <v>45</v>
      </c>
      <c r="R66" s="17">
        <v>9.5500000000000007</v>
      </c>
      <c r="S66" s="17">
        <v>22</v>
      </c>
      <c r="T66" s="21"/>
      <c r="U66" s="17">
        <f t="shared" si="13"/>
        <v>43364</v>
      </c>
      <c r="V66" s="17" t="str">
        <f t="shared" si="14"/>
        <v>B150058685</v>
      </c>
      <c r="W66" s="22" t="str">
        <f t="shared" si="15"/>
        <v>SALUNKHE SAURABH SANDIP</v>
      </c>
      <c r="X66" s="17">
        <f t="shared" si="16"/>
        <v>0</v>
      </c>
      <c r="Y66" s="90" t="str">
        <f t="shared" si="17"/>
        <v>I2K18205143</v>
      </c>
      <c r="Z66" s="88">
        <v>79</v>
      </c>
      <c r="AA66" s="88">
        <v>92</v>
      </c>
      <c r="AB66" s="88">
        <v>100</v>
      </c>
      <c r="AC66" s="88"/>
      <c r="AD66" s="86">
        <v>100</v>
      </c>
      <c r="AE66" s="85"/>
      <c r="AF66" s="88">
        <v>22</v>
      </c>
      <c r="AG66" s="88">
        <v>22</v>
      </c>
      <c r="AH66" s="88"/>
      <c r="AI66" s="88"/>
      <c r="AJ66" s="86">
        <v>44</v>
      </c>
      <c r="AK66" s="17">
        <v>42</v>
      </c>
      <c r="AL66" s="17">
        <v>21</v>
      </c>
      <c r="AM66" s="17">
        <v>22</v>
      </c>
      <c r="AN66" s="17">
        <v>46</v>
      </c>
      <c r="AO66" s="17">
        <v>95</v>
      </c>
      <c r="AP66" s="17">
        <v>9.6999999999999993</v>
      </c>
      <c r="AQ66" s="17">
        <v>44</v>
      </c>
      <c r="AR66" s="24"/>
      <c r="AS66" s="24">
        <v>6.86</v>
      </c>
      <c r="AT66" s="24">
        <v>7.22</v>
      </c>
      <c r="AU66" s="24">
        <v>1102</v>
      </c>
      <c r="AV66" s="24">
        <v>140</v>
      </c>
      <c r="AW66" s="24">
        <v>7.87</v>
      </c>
      <c r="AX66" s="25" t="s">
        <v>77</v>
      </c>
      <c r="AY66" s="26" t="str">
        <f t="shared" si="18"/>
        <v>PASS</v>
      </c>
      <c r="AZ66" s="26" t="str">
        <f t="shared" si="19"/>
        <v>PASS</v>
      </c>
      <c r="BA66" s="27" t="str">
        <f t="shared" si="20"/>
        <v>PASS</v>
      </c>
      <c r="BB66" s="27" t="str">
        <f t="shared" si="21"/>
        <v>PASS</v>
      </c>
      <c r="BC66" s="8" t="str">
        <f t="shared" si="22"/>
        <v>PASS</v>
      </c>
      <c r="BD66" s="8" t="str">
        <f t="shared" si="23"/>
        <v>PASS</v>
      </c>
      <c r="BE66" s="28" t="str">
        <f t="shared" si="24"/>
        <v>YES</v>
      </c>
      <c r="BF66" s="29" t="str">
        <f t="shared" si="25"/>
        <v>DIST</v>
      </c>
      <c r="BG66"/>
    </row>
    <row r="67" spans="1:59">
      <c r="A67" s="17"/>
      <c r="B67" s="17">
        <v>43365</v>
      </c>
      <c r="C67" s="17" t="s">
        <v>564</v>
      </c>
      <c r="D67" s="18" t="s">
        <v>565</v>
      </c>
      <c r="E67" s="17"/>
      <c r="F67" s="19" t="s">
        <v>935</v>
      </c>
      <c r="G67" s="17">
        <v>99</v>
      </c>
      <c r="H67" s="17">
        <v>93</v>
      </c>
      <c r="I67" s="17">
        <v>99</v>
      </c>
      <c r="J67" s="17">
        <v>94</v>
      </c>
      <c r="K67" s="17">
        <v>100</v>
      </c>
      <c r="L67" s="20"/>
      <c r="M67" s="17">
        <v>42</v>
      </c>
      <c r="N67" s="17">
        <v>41</v>
      </c>
      <c r="O67" s="17">
        <v>45</v>
      </c>
      <c r="P67" s="17">
        <v>42</v>
      </c>
      <c r="Q67" s="17">
        <v>46</v>
      </c>
      <c r="R67" s="17">
        <v>10</v>
      </c>
      <c r="S67" s="17">
        <v>22</v>
      </c>
      <c r="T67" s="21"/>
      <c r="U67" s="17">
        <f t="shared" si="13"/>
        <v>43365</v>
      </c>
      <c r="V67" s="17" t="str">
        <f t="shared" si="14"/>
        <v>B150058691</v>
      </c>
      <c r="W67" s="22" t="str">
        <f t="shared" si="15"/>
        <v>SHAIKH SAHIL ASLAM</v>
      </c>
      <c r="X67" s="17">
        <f t="shared" si="16"/>
        <v>0</v>
      </c>
      <c r="Y67" s="90" t="str">
        <f t="shared" si="17"/>
        <v>I2K18205159</v>
      </c>
      <c r="Z67" s="88">
        <v>93</v>
      </c>
      <c r="AA67" s="88">
        <v>93</v>
      </c>
      <c r="AB67" s="88">
        <v>100</v>
      </c>
      <c r="AC67" s="88"/>
      <c r="AD67" s="86">
        <v>100</v>
      </c>
      <c r="AE67" s="85"/>
      <c r="AF67" s="88">
        <v>22</v>
      </c>
      <c r="AG67" s="88">
        <v>22</v>
      </c>
      <c r="AH67" s="88"/>
      <c r="AI67" s="88"/>
      <c r="AJ67" s="86">
        <v>44</v>
      </c>
      <c r="AK67" s="17">
        <v>44</v>
      </c>
      <c r="AL67" s="17">
        <v>22</v>
      </c>
      <c r="AM67" s="17">
        <v>22</v>
      </c>
      <c r="AN67" s="17">
        <v>47</v>
      </c>
      <c r="AO67" s="17">
        <v>95</v>
      </c>
      <c r="AP67" s="17">
        <v>10</v>
      </c>
      <c r="AQ67" s="17">
        <v>44</v>
      </c>
      <c r="AR67" s="24"/>
      <c r="AS67" s="24">
        <v>6.82</v>
      </c>
      <c r="AT67" s="24">
        <v>8.3699999999999992</v>
      </c>
      <c r="AU67" s="24">
        <v>1166</v>
      </c>
      <c r="AV67" s="24">
        <v>140</v>
      </c>
      <c r="AW67" s="24">
        <v>8.33</v>
      </c>
      <c r="AX67" s="25" t="s">
        <v>77</v>
      </c>
      <c r="AY67" s="26" t="str">
        <f t="shared" si="18"/>
        <v>PASS</v>
      </c>
      <c r="AZ67" s="26" t="str">
        <f t="shared" si="19"/>
        <v>PASS</v>
      </c>
      <c r="BA67" s="27" t="str">
        <f t="shared" si="20"/>
        <v>PASS</v>
      </c>
      <c r="BB67" s="27" t="str">
        <f t="shared" si="21"/>
        <v>PASS</v>
      </c>
      <c r="BC67" s="8" t="str">
        <f t="shared" si="22"/>
        <v>PASS</v>
      </c>
      <c r="BD67" s="8" t="str">
        <f t="shared" si="23"/>
        <v>PASS</v>
      </c>
      <c r="BE67" s="28" t="str">
        <f t="shared" si="24"/>
        <v>YES</v>
      </c>
      <c r="BF67" s="29" t="str">
        <f t="shared" si="25"/>
        <v>DIST</v>
      </c>
      <c r="BG67"/>
    </row>
    <row r="68" spans="1:59">
      <c r="A68" s="17"/>
      <c r="B68" s="17">
        <v>43366</v>
      </c>
      <c r="C68" s="17" t="s">
        <v>362</v>
      </c>
      <c r="D68" s="18" t="s">
        <v>363</v>
      </c>
      <c r="E68" s="17" t="s">
        <v>364</v>
      </c>
      <c r="F68" s="19" t="s">
        <v>842</v>
      </c>
      <c r="G68" s="17">
        <v>89</v>
      </c>
      <c r="H68" s="17">
        <v>66</v>
      </c>
      <c r="I68" s="17">
        <v>76</v>
      </c>
      <c r="J68" s="17">
        <v>89</v>
      </c>
      <c r="K68" s="17">
        <v>73</v>
      </c>
      <c r="L68" s="20"/>
      <c r="M68" s="17">
        <v>43</v>
      </c>
      <c r="N68" s="17">
        <v>42</v>
      </c>
      <c r="O68" s="17">
        <v>42</v>
      </c>
      <c r="P68" s="17">
        <v>41</v>
      </c>
      <c r="Q68" s="17">
        <v>41</v>
      </c>
      <c r="R68" s="17">
        <v>9.36</v>
      </c>
      <c r="S68" s="17">
        <v>22</v>
      </c>
      <c r="T68" s="21"/>
      <c r="U68" s="17">
        <f t="shared" ref="U68:U74" si="26">B68</f>
        <v>43366</v>
      </c>
      <c r="V68" s="17" t="str">
        <f t="shared" ref="V68:V74" si="27">C68</f>
        <v>B150058598</v>
      </c>
      <c r="W68" s="22" t="str">
        <f t="shared" ref="W68:W74" si="28">D68</f>
        <v>KHADASE SONALI VINOD</v>
      </c>
      <c r="X68" s="17" t="str">
        <f t="shared" ref="X68:X74" si="29">E68</f>
        <v>71924024H</v>
      </c>
      <c r="Y68" s="90" t="str">
        <f t="shared" ref="Y68:Y74" si="30">F68</f>
        <v>I2K18205156</v>
      </c>
      <c r="Z68" s="88">
        <v>66</v>
      </c>
      <c r="AA68" s="88">
        <v>81</v>
      </c>
      <c r="AB68" s="88">
        <v>97</v>
      </c>
      <c r="AC68" s="88"/>
      <c r="AD68" s="86">
        <v>98</v>
      </c>
      <c r="AE68" s="85"/>
      <c r="AF68" s="88">
        <v>21</v>
      </c>
      <c r="AG68" s="88">
        <v>20</v>
      </c>
      <c r="AH68" s="88"/>
      <c r="AI68" s="88"/>
      <c r="AJ68" s="86">
        <v>42</v>
      </c>
      <c r="AK68" s="17">
        <v>41</v>
      </c>
      <c r="AL68" s="17">
        <v>22</v>
      </c>
      <c r="AM68" s="17">
        <v>23</v>
      </c>
      <c r="AN68" s="17">
        <v>47</v>
      </c>
      <c r="AO68" s="17">
        <v>95</v>
      </c>
      <c r="AP68" s="17">
        <v>9.5500000000000007</v>
      </c>
      <c r="AQ68" s="17">
        <v>44</v>
      </c>
      <c r="AR68" s="24"/>
      <c r="AS68" s="24">
        <v>6.8</v>
      </c>
      <c r="AT68" s="24">
        <v>8.39</v>
      </c>
      <c r="AU68" s="24">
        <v>1146</v>
      </c>
      <c r="AV68" s="24">
        <v>140</v>
      </c>
      <c r="AW68" s="24">
        <v>8.19</v>
      </c>
      <c r="AX68" s="25" t="s">
        <v>77</v>
      </c>
      <c r="AY68" s="26" t="str">
        <f t="shared" ref="AY68:AY74" si="31">IF(COUNTIF(G68:K68,"FF"),"FAIL",IF(COUNTIF(G68:K68,"AB"),"FAIL","PASS"))</f>
        <v>PASS</v>
      </c>
      <c r="AZ68" s="26" t="str">
        <f t="shared" ref="AZ68:AZ74" si="32">IF(COUNTIF(Z68:AD68,"FF"),"FAIL",IF(COUNTIF(Z68:AD68,"AB"),"FAIL","PASS"))</f>
        <v>PASS</v>
      </c>
      <c r="BA68" s="27" t="str">
        <f t="shared" ref="BA68:BA74" si="33">IF(COUNTIF(M68:Q68,"FF"),"FAIL",IF(COUNTIF(M68:Q68,"AB"),"FAIL","PASS"))</f>
        <v>PASS</v>
      </c>
      <c r="BB68" s="27" t="str">
        <f t="shared" ref="BB68:BB74" si="34">IF(COUNTIF(AF68:AO68,"FF"),"FAIL",IF(COUNTIF(AF68:AO68,"AB"),"FAIL","PASS"))</f>
        <v>PASS</v>
      </c>
      <c r="BC68" s="8" t="str">
        <f t="shared" ref="BC68:BC74" si="35">IF(AND(AY68="PASS",AZ68="PASS"),"PASS","FAIL")</f>
        <v>PASS</v>
      </c>
      <c r="BD68" s="8" t="str">
        <f t="shared" ref="BD68:BD74" si="36">IF(AND(BA68="PASS",BB68="PASS"),"PASS","FAIL")</f>
        <v>PASS</v>
      </c>
      <c r="BE68" s="28" t="str">
        <f t="shared" ref="BE68:BE74" si="37">IF(BF68="ATKT","NO",IF(BF68="FAIL","NO","YES"))</f>
        <v>YES</v>
      </c>
      <c r="BF68" s="29" t="str">
        <f t="shared" ref="BF68:BF74" si="38">IF(AQ68=44,IF(AW68&gt;=7.75,"DIST",IF(AW68&gt;=6.75,"FIRST",IF(AW68&gt;=6.25,"HSC",IF(AW68&gt;=5.5,"SC","FAIL")))),IF(AW68&gt;=23,"ATKT","FAIL"))</f>
        <v>DIST</v>
      </c>
      <c r="BG68"/>
    </row>
    <row r="69" spans="1:59">
      <c r="A69" s="17"/>
      <c r="B69" s="17">
        <v>43367</v>
      </c>
      <c r="C69" s="17" t="s">
        <v>588</v>
      </c>
      <c r="D69" s="18" t="s">
        <v>589</v>
      </c>
      <c r="E69" s="17"/>
      <c r="F69" s="19" t="s">
        <v>947</v>
      </c>
      <c r="G69" s="17">
        <v>90</v>
      </c>
      <c r="H69" s="17">
        <v>78</v>
      </c>
      <c r="I69" s="17">
        <v>64</v>
      </c>
      <c r="J69" s="17">
        <v>81</v>
      </c>
      <c r="K69" s="17">
        <v>77</v>
      </c>
      <c r="L69" s="20"/>
      <c r="M69" s="17">
        <v>40</v>
      </c>
      <c r="N69" s="17">
        <v>40</v>
      </c>
      <c r="O69" s="17">
        <v>43</v>
      </c>
      <c r="P69" s="17">
        <v>38</v>
      </c>
      <c r="Q69" s="17">
        <v>41</v>
      </c>
      <c r="R69" s="17">
        <v>9.36</v>
      </c>
      <c r="S69" s="17">
        <v>22</v>
      </c>
      <c r="T69" s="21"/>
      <c r="U69" s="17">
        <f t="shared" si="26"/>
        <v>43367</v>
      </c>
      <c r="V69" s="17" t="str">
        <f t="shared" si="27"/>
        <v>B150058703</v>
      </c>
      <c r="W69" s="22" t="str">
        <f t="shared" si="28"/>
        <v>SONEKAR SHRADDHA BALRAM</v>
      </c>
      <c r="X69" s="17">
        <f t="shared" si="29"/>
        <v>0</v>
      </c>
      <c r="Y69" s="90" t="str">
        <f t="shared" si="30"/>
        <v>I2K18205124</v>
      </c>
      <c r="Z69" s="88">
        <v>64</v>
      </c>
      <c r="AA69" s="88">
        <v>70</v>
      </c>
      <c r="AB69" s="88">
        <v>99</v>
      </c>
      <c r="AC69" s="88"/>
      <c r="AD69" s="86">
        <v>80</v>
      </c>
      <c r="AE69" s="85"/>
      <c r="AF69" s="88">
        <v>21</v>
      </c>
      <c r="AG69" s="88">
        <v>20</v>
      </c>
      <c r="AH69" s="88"/>
      <c r="AI69" s="88"/>
      <c r="AJ69" s="86">
        <v>40</v>
      </c>
      <c r="AK69" s="17">
        <v>40</v>
      </c>
      <c r="AL69" s="17">
        <v>22</v>
      </c>
      <c r="AM69" s="17">
        <v>22</v>
      </c>
      <c r="AN69" s="17">
        <v>47</v>
      </c>
      <c r="AO69" s="17">
        <v>95</v>
      </c>
      <c r="AP69" s="17">
        <v>9.48</v>
      </c>
      <c r="AQ69" s="17">
        <v>44</v>
      </c>
      <c r="AR69" s="24"/>
      <c r="AS69" s="24">
        <v>6.56</v>
      </c>
      <c r="AT69" s="24">
        <v>7.98</v>
      </c>
      <c r="AU69" s="24">
        <v>1112</v>
      </c>
      <c r="AV69" s="24">
        <v>140</v>
      </c>
      <c r="AW69" s="24">
        <v>7.94</v>
      </c>
      <c r="AX69" s="25" t="s">
        <v>77</v>
      </c>
      <c r="AY69" s="26" t="str">
        <f t="shared" si="31"/>
        <v>PASS</v>
      </c>
      <c r="AZ69" s="26" t="str">
        <f t="shared" si="32"/>
        <v>PASS</v>
      </c>
      <c r="BA69" s="27" t="str">
        <f t="shared" si="33"/>
        <v>PASS</v>
      </c>
      <c r="BB69" s="27" t="str">
        <f t="shared" si="34"/>
        <v>PASS</v>
      </c>
      <c r="BC69" s="8" t="str">
        <f t="shared" si="35"/>
        <v>PASS</v>
      </c>
      <c r="BD69" s="8" t="str">
        <f t="shared" si="36"/>
        <v>PASS</v>
      </c>
      <c r="BE69" s="28" t="str">
        <f t="shared" si="37"/>
        <v>YES</v>
      </c>
      <c r="BF69" s="29" t="str">
        <f t="shared" si="38"/>
        <v>DIST</v>
      </c>
      <c r="BG69"/>
    </row>
    <row r="70" spans="1:59">
      <c r="A70" s="17"/>
      <c r="B70" s="17">
        <v>43368</v>
      </c>
      <c r="C70" s="17" t="s">
        <v>432</v>
      </c>
      <c r="D70" s="18" t="s">
        <v>433</v>
      </c>
      <c r="E70" s="17"/>
      <c r="F70" s="19" t="s">
        <v>869</v>
      </c>
      <c r="G70" s="17">
        <v>100</v>
      </c>
      <c r="H70" s="17">
        <v>94</v>
      </c>
      <c r="I70" s="17">
        <v>91</v>
      </c>
      <c r="J70" s="17">
        <v>97</v>
      </c>
      <c r="K70" s="17">
        <v>91</v>
      </c>
      <c r="L70" s="20"/>
      <c r="M70" s="17">
        <v>46</v>
      </c>
      <c r="N70" s="17">
        <v>46</v>
      </c>
      <c r="O70" s="17">
        <v>47</v>
      </c>
      <c r="P70" s="17">
        <v>43</v>
      </c>
      <c r="Q70" s="17">
        <v>46</v>
      </c>
      <c r="R70" s="17">
        <v>10</v>
      </c>
      <c r="S70" s="17">
        <v>22</v>
      </c>
      <c r="T70" s="21"/>
      <c r="U70" s="17">
        <f t="shared" si="26"/>
        <v>43368</v>
      </c>
      <c r="V70" s="17" t="str">
        <f t="shared" si="27"/>
        <v>B150058625</v>
      </c>
      <c r="W70" s="22" t="str">
        <f t="shared" si="28"/>
        <v>MADAMWAR TANVI MANOJ</v>
      </c>
      <c r="X70" s="17">
        <f t="shared" si="29"/>
        <v>0</v>
      </c>
      <c r="Y70" s="90" t="str">
        <f t="shared" si="30"/>
        <v>I2K18205153</v>
      </c>
      <c r="Z70" s="88">
        <v>92</v>
      </c>
      <c r="AA70" s="88">
        <v>87</v>
      </c>
      <c r="AB70" s="88">
        <v>100</v>
      </c>
      <c r="AC70" s="88"/>
      <c r="AD70" s="86">
        <v>100</v>
      </c>
      <c r="AE70" s="85"/>
      <c r="AF70" s="88">
        <v>23</v>
      </c>
      <c r="AG70" s="88">
        <v>23</v>
      </c>
      <c r="AH70" s="88"/>
      <c r="AI70" s="88"/>
      <c r="AJ70" s="86">
        <v>46</v>
      </c>
      <c r="AK70" s="17">
        <v>46</v>
      </c>
      <c r="AL70" s="17">
        <v>23</v>
      </c>
      <c r="AM70" s="17">
        <v>21</v>
      </c>
      <c r="AN70" s="17">
        <v>46</v>
      </c>
      <c r="AO70" s="17">
        <v>96</v>
      </c>
      <c r="AP70" s="17">
        <v>10</v>
      </c>
      <c r="AQ70" s="17">
        <v>44</v>
      </c>
      <c r="AR70" s="24"/>
      <c r="AS70" s="24">
        <v>9.5399999999999991</v>
      </c>
      <c r="AT70" s="24">
        <v>9.39</v>
      </c>
      <c r="AU70" s="24">
        <v>1349</v>
      </c>
      <c r="AV70" s="24">
        <v>140</v>
      </c>
      <c r="AW70" s="24">
        <v>9.64</v>
      </c>
      <c r="AX70" s="25" t="s">
        <v>77</v>
      </c>
      <c r="AY70" s="26" t="str">
        <f t="shared" si="31"/>
        <v>PASS</v>
      </c>
      <c r="AZ70" s="26" t="str">
        <f t="shared" si="32"/>
        <v>PASS</v>
      </c>
      <c r="BA70" s="27" t="str">
        <f t="shared" si="33"/>
        <v>PASS</v>
      </c>
      <c r="BB70" s="27" t="str">
        <f t="shared" si="34"/>
        <v>PASS</v>
      </c>
      <c r="BC70" s="8" t="str">
        <f t="shared" si="35"/>
        <v>PASS</v>
      </c>
      <c r="BD70" s="8" t="str">
        <f t="shared" si="36"/>
        <v>PASS</v>
      </c>
      <c r="BE70" s="28" t="str">
        <f t="shared" si="37"/>
        <v>YES</v>
      </c>
      <c r="BF70" s="29" t="str">
        <f t="shared" si="38"/>
        <v>DIST</v>
      </c>
      <c r="BG70"/>
    </row>
    <row r="71" spans="1:59">
      <c r="A71" s="17"/>
      <c r="B71" s="17">
        <v>43369</v>
      </c>
      <c r="C71" s="17" t="s">
        <v>608</v>
      </c>
      <c r="D71" s="18" t="s">
        <v>609</v>
      </c>
      <c r="E71" s="17"/>
      <c r="F71" s="19" t="s">
        <v>957</v>
      </c>
      <c r="G71" s="17">
        <v>92</v>
      </c>
      <c r="H71" s="17">
        <v>69</v>
      </c>
      <c r="I71" s="17">
        <v>62</v>
      </c>
      <c r="J71" s="17">
        <v>76</v>
      </c>
      <c r="K71" s="17">
        <v>79</v>
      </c>
      <c r="L71" s="20"/>
      <c r="M71" s="17">
        <v>38</v>
      </c>
      <c r="N71" s="17">
        <v>38</v>
      </c>
      <c r="O71" s="17">
        <v>40</v>
      </c>
      <c r="P71" s="17">
        <v>36</v>
      </c>
      <c r="Q71" s="17">
        <v>40</v>
      </c>
      <c r="R71" s="17">
        <v>8.9499999999999993</v>
      </c>
      <c r="S71" s="17">
        <v>22</v>
      </c>
      <c r="T71" s="21"/>
      <c r="U71" s="17">
        <f t="shared" si="26"/>
        <v>43369</v>
      </c>
      <c r="V71" s="17" t="str">
        <f t="shared" si="27"/>
        <v>B150058713</v>
      </c>
      <c r="W71" s="22" t="str">
        <f t="shared" si="28"/>
        <v>TULE ROHINI PANDURANG</v>
      </c>
      <c r="X71" s="17">
        <f t="shared" si="29"/>
        <v>0</v>
      </c>
      <c r="Y71" s="90" t="str">
        <f t="shared" si="30"/>
        <v>I2K18205137</v>
      </c>
      <c r="Z71" s="88">
        <v>80</v>
      </c>
      <c r="AA71" s="88">
        <v>91</v>
      </c>
      <c r="AB71" s="88">
        <v>100</v>
      </c>
      <c r="AC71" s="88"/>
      <c r="AD71" s="86">
        <v>97</v>
      </c>
      <c r="AE71" s="85"/>
      <c r="AF71" s="88">
        <v>21</v>
      </c>
      <c r="AG71" s="88">
        <v>21</v>
      </c>
      <c r="AH71" s="88"/>
      <c r="AI71" s="88"/>
      <c r="AJ71" s="86">
        <v>38</v>
      </c>
      <c r="AK71" s="17">
        <v>37</v>
      </c>
      <c r="AL71" s="17">
        <v>21</v>
      </c>
      <c r="AM71" s="17">
        <v>22</v>
      </c>
      <c r="AN71" s="17">
        <v>42</v>
      </c>
      <c r="AO71" s="17">
        <v>90</v>
      </c>
      <c r="AP71" s="17">
        <v>9.43</v>
      </c>
      <c r="AQ71" s="17">
        <v>44</v>
      </c>
      <c r="AR71" s="24"/>
      <c r="AS71" s="24">
        <v>7.6</v>
      </c>
      <c r="AT71" s="24">
        <v>8.3000000000000007</v>
      </c>
      <c r="AU71" s="24">
        <v>1177</v>
      </c>
      <c r="AV71" s="24">
        <v>140</v>
      </c>
      <c r="AW71" s="24">
        <v>8.41</v>
      </c>
      <c r="AX71" s="25" t="s">
        <v>77</v>
      </c>
      <c r="AY71" s="26" t="str">
        <f t="shared" si="31"/>
        <v>PASS</v>
      </c>
      <c r="AZ71" s="26" t="str">
        <f t="shared" si="32"/>
        <v>PASS</v>
      </c>
      <c r="BA71" s="27" t="str">
        <f t="shared" si="33"/>
        <v>PASS</v>
      </c>
      <c r="BB71" s="27" t="str">
        <f t="shared" si="34"/>
        <v>PASS</v>
      </c>
      <c r="BC71" s="8" t="str">
        <f t="shared" si="35"/>
        <v>PASS</v>
      </c>
      <c r="BD71" s="8" t="str">
        <f t="shared" si="36"/>
        <v>PASS</v>
      </c>
      <c r="BE71" s="28" t="str">
        <f t="shared" si="37"/>
        <v>YES</v>
      </c>
      <c r="BF71" s="29" t="str">
        <f t="shared" si="38"/>
        <v>DIST</v>
      </c>
      <c r="BG71"/>
    </row>
    <row r="72" spans="1:59">
      <c r="A72" s="17"/>
      <c r="B72" s="17">
        <v>43370</v>
      </c>
      <c r="C72" s="17" t="s">
        <v>618</v>
      </c>
      <c r="D72" s="18" t="s">
        <v>619</v>
      </c>
      <c r="E72" s="17"/>
      <c r="F72" s="19" t="s">
        <v>962</v>
      </c>
      <c r="G72" s="17">
        <v>93</v>
      </c>
      <c r="H72" s="17">
        <v>76</v>
      </c>
      <c r="I72" s="17">
        <v>81</v>
      </c>
      <c r="J72" s="17">
        <v>86</v>
      </c>
      <c r="K72" s="17">
        <v>98</v>
      </c>
      <c r="L72" s="20"/>
      <c r="M72" s="17">
        <v>40</v>
      </c>
      <c r="N72" s="17">
        <v>40</v>
      </c>
      <c r="O72" s="17">
        <v>42</v>
      </c>
      <c r="P72" s="17">
        <v>35</v>
      </c>
      <c r="Q72" s="17">
        <v>39</v>
      </c>
      <c r="R72" s="17">
        <v>9.68</v>
      </c>
      <c r="S72" s="17">
        <v>22</v>
      </c>
      <c r="T72" s="21"/>
      <c r="U72" s="17">
        <f t="shared" si="26"/>
        <v>43370</v>
      </c>
      <c r="V72" s="17" t="str">
        <f t="shared" si="27"/>
        <v>B150058718</v>
      </c>
      <c r="W72" s="22" t="str">
        <f t="shared" si="28"/>
        <v>VAVHAL PRACHI SANJAY</v>
      </c>
      <c r="X72" s="17">
        <f t="shared" si="29"/>
        <v>0</v>
      </c>
      <c r="Y72" s="90" t="str">
        <f t="shared" si="30"/>
        <v>I2K18205139</v>
      </c>
      <c r="Z72" s="88">
        <v>82</v>
      </c>
      <c r="AA72" s="88">
        <v>94</v>
      </c>
      <c r="AB72" s="88">
        <v>99</v>
      </c>
      <c r="AC72" s="88"/>
      <c r="AD72" s="86">
        <v>100</v>
      </c>
      <c r="AE72" s="85"/>
      <c r="AF72" s="88">
        <v>22</v>
      </c>
      <c r="AG72" s="88">
        <v>21</v>
      </c>
      <c r="AH72" s="88"/>
      <c r="AI72" s="88"/>
      <c r="AJ72" s="86">
        <v>43</v>
      </c>
      <c r="AK72" s="17">
        <v>45</v>
      </c>
      <c r="AL72" s="17">
        <v>22</v>
      </c>
      <c r="AM72" s="17">
        <v>22</v>
      </c>
      <c r="AN72" s="17">
        <v>46</v>
      </c>
      <c r="AO72" s="17">
        <v>93</v>
      </c>
      <c r="AP72" s="17">
        <v>9.84</v>
      </c>
      <c r="AQ72" s="17">
        <v>44</v>
      </c>
      <c r="AR72" s="24"/>
      <c r="AS72" s="24">
        <v>8.36</v>
      </c>
      <c r="AT72" s="24">
        <v>8.7799999999999994</v>
      </c>
      <c r="AU72" s="24">
        <v>1255</v>
      </c>
      <c r="AV72" s="24">
        <v>140</v>
      </c>
      <c r="AW72" s="24">
        <v>8.9600000000000009</v>
      </c>
      <c r="AX72" s="25" t="s">
        <v>77</v>
      </c>
      <c r="AY72" s="26" t="str">
        <f t="shared" si="31"/>
        <v>PASS</v>
      </c>
      <c r="AZ72" s="26" t="str">
        <f t="shared" si="32"/>
        <v>PASS</v>
      </c>
      <c r="BA72" s="27" t="str">
        <f t="shared" si="33"/>
        <v>PASS</v>
      </c>
      <c r="BB72" s="27" t="str">
        <f t="shared" si="34"/>
        <v>PASS</v>
      </c>
      <c r="BC72" s="8" t="str">
        <f t="shared" si="35"/>
        <v>PASS</v>
      </c>
      <c r="BD72" s="8" t="str">
        <f t="shared" si="36"/>
        <v>PASS</v>
      </c>
      <c r="BE72" s="28" t="str">
        <f t="shared" si="37"/>
        <v>YES</v>
      </c>
      <c r="BF72" s="29" t="str">
        <f t="shared" si="38"/>
        <v>DIST</v>
      </c>
      <c r="BG72"/>
    </row>
    <row r="73" spans="1:59">
      <c r="A73" s="17"/>
      <c r="B73" s="17">
        <v>43371</v>
      </c>
      <c r="C73" s="17" t="s">
        <v>620</v>
      </c>
      <c r="D73" s="18" t="s">
        <v>621</v>
      </c>
      <c r="E73" s="17"/>
      <c r="F73" s="19" t="s">
        <v>963</v>
      </c>
      <c r="G73" s="17">
        <v>96</v>
      </c>
      <c r="H73" s="17">
        <v>96</v>
      </c>
      <c r="I73" s="17">
        <v>88</v>
      </c>
      <c r="J73" s="17">
        <v>99</v>
      </c>
      <c r="K73" s="17">
        <v>100</v>
      </c>
      <c r="L73" s="20"/>
      <c r="M73" s="17">
        <v>42</v>
      </c>
      <c r="N73" s="17">
        <v>40</v>
      </c>
      <c r="O73" s="17">
        <v>43</v>
      </c>
      <c r="P73" s="17">
        <v>36</v>
      </c>
      <c r="Q73" s="17">
        <v>48</v>
      </c>
      <c r="R73" s="17">
        <v>9.9499999999999993</v>
      </c>
      <c r="S73" s="17">
        <v>22</v>
      </c>
      <c r="T73" s="21"/>
      <c r="U73" s="17">
        <f t="shared" si="26"/>
        <v>43371</v>
      </c>
      <c r="V73" s="17" t="str">
        <f t="shared" si="27"/>
        <v>B150058719</v>
      </c>
      <c r="W73" s="22" t="str">
        <f t="shared" si="28"/>
        <v>VISAVE MANISH DNYANESHWAR</v>
      </c>
      <c r="X73" s="17">
        <f t="shared" si="29"/>
        <v>0</v>
      </c>
      <c r="Y73" s="90" t="str">
        <f t="shared" si="30"/>
        <v>I2K18205147</v>
      </c>
      <c r="Z73" s="88">
        <v>91</v>
      </c>
      <c r="AA73" s="88">
        <v>96</v>
      </c>
      <c r="AB73" s="88">
        <v>100</v>
      </c>
      <c r="AC73" s="88"/>
      <c r="AD73" s="86">
        <v>100</v>
      </c>
      <c r="AE73" s="85"/>
      <c r="AF73" s="88">
        <v>21</v>
      </c>
      <c r="AG73" s="88">
        <v>21</v>
      </c>
      <c r="AH73" s="88"/>
      <c r="AI73" s="88"/>
      <c r="AJ73" s="86">
        <v>44</v>
      </c>
      <c r="AK73" s="17">
        <v>47</v>
      </c>
      <c r="AL73" s="17">
        <v>22</v>
      </c>
      <c r="AM73" s="17">
        <v>22</v>
      </c>
      <c r="AN73" s="17">
        <v>48</v>
      </c>
      <c r="AO73" s="17">
        <v>97</v>
      </c>
      <c r="AP73" s="17">
        <v>9.98</v>
      </c>
      <c r="AQ73" s="17">
        <v>44</v>
      </c>
      <c r="AR73" s="24"/>
      <c r="AS73" s="24">
        <v>8.92</v>
      </c>
      <c r="AT73" s="24">
        <v>9.07</v>
      </c>
      <c r="AU73" s="24">
        <v>1302</v>
      </c>
      <c r="AV73" s="24">
        <v>140</v>
      </c>
      <c r="AW73" s="24">
        <v>9.3000000000000007</v>
      </c>
      <c r="AX73" s="25" t="s">
        <v>77</v>
      </c>
      <c r="AY73" s="26" t="str">
        <f t="shared" si="31"/>
        <v>PASS</v>
      </c>
      <c r="AZ73" s="26" t="str">
        <f t="shared" si="32"/>
        <v>PASS</v>
      </c>
      <c r="BA73" s="27" t="str">
        <f t="shared" si="33"/>
        <v>PASS</v>
      </c>
      <c r="BB73" s="27" t="str">
        <f t="shared" si="34"/>
        <v>PASS</v>
      </c>
      <c r="BC73" s="8" t="str">
        <f t="shared" si="35"/>
        <v>PASS</v>
      </c>
      <c r="BD73" s="8" t="str">
        <f t="shared" si="36"/>
        <v>PASS</v>
      </c>
      <c r="BE73" s="28" t="str">
        <f t="shared" si="37"/>
        <v>YES</v>
      </c>
      <c r="BF73" s="29" t="str">
        <f t="shared" si="38"/>
        <v>DIST</v>
      </c>
      <c r="BG73"/>
    </row>
    <row r="74" spans="1:59">
      <c r="A74" s="17"/>
      <c r="B74" s="17">
        <v>43372</v>
      </c>
      <c r="C74" s="17" t="s">
        <v>626</v>
      </c>
      <c r="D74" s="18" t="s">
        <v>627</v>
      </c>
      <c r="E74" s="17"/>
      <c r="F74" s="19" t="s">
        <v>966</v>
      </c>
      <c r="G74" s="17">
        <v>89</v>
      </c>
      <c r="H74" s="17">
        <v>71</v>
      </c>
      <c r="I74" s="17">
        <v>78</v>
      </c>
      <c r="J74" s="17">
        <v>93</v>
      </c>
      <c r="K74" s="17">
        <v>99</v>
      </c>
      <c r="L74" s="20"/>
      <c r="M74" s="17">
        <v>45</v>
      </c>
      <c r="N74" s="17">
        <v>45</v>
      </c>
      <c r="O74" s="17">
        <v>35</v>
      </c>
      <c r="P74" s="17">
        <v>34</v>
      </c>
      <c r="Q74" s="17">
        <v>43</v>
      </c>
      <c r="R74" s="17">
        <v>9.5500000000000007</v>
      </c>
      <c r="S74" s="17">
        <v>22</v>
      </c>
      <c r="T74" s="21"/>
      <c r="U74" s="17">
        <f t="shared" si="26"/>
        <v>43372</v>
      </c>
      <c r="V74" s="17" t="str">
        <f t="shared" si="27"/>
        <v>B150058722</v>
      </c>
      <c r="W74" s="22" t="str">
        <f t="shared" si="28"/>
        <v>YADAV NIKITA MOHAN</v>
      </c>
      <c r="X74" s="17">
        <f t="shared" si="29"/>
        <v>0</v>
      </c>
      <c r="Y74" s="90" t="str">
        <f t="shared" si="30"/>
        <v>I2K18205149</v>
      </c>
      <c r="Z74" s="88">
        <v>75</v>
      </c>
      <c r="AA74" s="88">
        <v>92</v>
      </c>
      <c r="AB74" s="88">
        <v>100</v>
      </c>
      <c r="AC74" s="88"/>
      <c r="AD74" s="86">
        <v>98</v>
      </c>
      <c r="AE74" s="85"/>
      <c r="AF74" s="88">
        <v>21</v>
      </c>
      <c r="AG74" s="88">
        <v>21</v>
      </c>
      <c r="AH74" s="89"/>
      <c r="AI74" s="89"/>
      <c r="AJ74" s="86">
        <v>41</v>
      </c>
      <c r="AK74" s="17">
        <v>42</v>
      </c>
      <c r="AL74" s="17">
        <v>23</v>
      </c>
      <c r="AM74" s="17">
        <v>22</v>
      </c>
      <c r="AN74" s="17">
        <v>44</v>
      </c>
      <c r="AO74" s="17">
        <v>95</v>
      </c>
      <c r="AP74" s="17">
        <v>9.6999999999999993</v>
      </c>
      <c r="AQ74" s="17">
        <v>44</v>
      </c>
      <c r="AR74" s="24"/>
      <c r="AS74" s="24">
        <v>7.7</v>
      </c>
      <c r="AT74" s="24">
        <v>8.6999999999999993</v>
      </c>
      <c r="AU74" s="24">
        <v>1212</v>
      </c>
      <c r="AV74" s="24">
        <v>140</v>
      </c>
      <c r="AW74" s="24">
        <v>8.66</v>
      </c>
      <c r="AX74" s="25" t="s">
        <v>77</v>
      </c>
      <c r="AY74" s="26" t="str">
        <f t="shared" si="31"/>
        <v>PASS</v>
      </c>
      <c r="AZ74" s="26" t="str">
        <f t="shared" si="32"/>
        <v>PASS</v>
      </c>
      <c r="BA74" s="27" t="str">
        <f t="shared" si="33"/>
        <v>PASS</v>
      </c>
      <c r="BB74" s="27" t="str">
        <f t="shared" si="34"/>
        <v>PASS</v>
      </c>
      <c r="BC74" s="8" t="str">
        <f t="shared" si="35"/>
        <v>PASS</v>
      </c>
      <c r="BD74" s="8" t="str">
        <f t="shared" si="36"/>
        <v>PASS</v>
      </c>
      <c r="BE74" s="28" t="str">
        <f t="shared" si="37"/>
        <v>YES</v>
      </c>
      <c r="BF74" s="29" t="str">
        <f t="shared" si="38"/>
        <v>DIST</v>
      </c>
      <c r="BG74"/>
    </row>
    <row r="75" spans="1:59" s="38" customFormat="1">
      <c r="A75" s="37"/>
      <c r="B75" s="37"/>
      <c r="C75" s="37"/>
      <c r="E75" s="37"/>
      <c r="F75" s="37"/>
      <c r="G75" s="37"/>
      <c r="H75" s="37"/>
      <c r="I75" s="37"/>
      <c r="J75" s="37"/>
      <c r="K75" s="37"/>
      <c r="L75" s="8"/>
      <c r="M75" s="37"/>
      <c r="N75" s="37"/>
      <c r="O75" s="37"/>
      <c r="P75" s="37"/>
      <c r="Q75" s="37"/>
      <c r="R75" s="37"/>
      <c r="S75" s="37"/>
      <c r="T75" s="2"/>
      <c r="V75" s="37"/>
      <c r="W75" s="39"/>
      <c r="X75" s="37"/>
      <c r="Z75" s="37"/>
      <c r="AA75" s="37"/>
      <c r="AB75" s="37"/>
      <c r="AC75" s="37"/>
      <c r="AD75" s="37"/>
      <c r="AE75" s="8"/>
      <c r="AF75" s="37"/>
      <c r="AG75" s="37"/>
      <c r="AH75" s="37"/>
      <c r="AI75" s="37"/>
      <c r="AJ75" s="37"/>
      <c r="AK75" s="37"/>
      <c r="AL75" s="37"/>
      <c r="AM75" s="37"/>
      <c r="AN75" s="37"/>
      <c r="AO75" s="37"/>
      <c r="AP75" s="37"/>
      <c r="AQ75" s="37"/>
      <c r="AR75" s="37"/>
      <c r="AS75" s="37"/>
      <c r="AT75" s="37"/>
      <c r="AU75" s="37"/>
      <c r="AV75" s="37"/>
      <c r="AW75" s="37"/>
      <c r="AX75" s="37"/>
      <c r="AY75" s="37"/>
      <c r="AZ75" s="37"/>
      <c r="BA75" s="37"/>
      <c r="BB75" s="37"/>
      <c r="BC75" s="37"/>
      <c r="BD75" s="37"/>
      <c r="BE75" s="37"/>
      <c r="BF75" s="37"/>
    </row>
    <row r="76" spans="1:59">
      <c r="D76" s="40" t="s">
        <v>636</v>
      </c>
      <c r="E76" s="41" t="s">
        <v>637</v>
      </c>
      <c r="L76" s="42"/>
      <c r="W76" s="40" t="s">
        <v>636</v>
      </c>
      <c r="X76" s="41" t="s">
        <v>637</v>
      </c>
      <c r="AE76" s="42"/>
      <c r="BC76" s="1" t="s">
        <v>638</v>
      </c>
      <c r="BD76" s="1" t="s">
        <v>639</v>
      </c>
      <c r="BE76" s="1" t="s">
        <v>43</v>
      </c>
    </row>
    <row r="77" spans="1:59">
      <c r="D77" s="40" t="s">
        <v>640</v>
      </c>
      <c r="E77" s="41" t="s">
        <v>641</v>
      </c>
      <c r="L77" s="42"/>
      <c r="Q77" s="43" t="s">
        <v>642</v>
      </c>
      <c r="R77" s="44">
        <f>AVERAGE(R4:R74)</f>
        <v>9.8425352112676059</v>
      </c>
      <c r="W77" s="40" t="s">
        <v>640</v>
      </c>
      <c r="X77" s="41" t="s">
        <v>641</v>
      </c>
      <c r="AE77" s="42"/>
      <c r="AO77" s="43" t="s">
        <v>642</v>
      </c>
      <c r="AP77" s="44">
        <f>AVERAGE(AP4:AP74)</f>
        <v>9.8883098591549334</v>
      </c>
      <c r="AV77" s="43" t="s">
        <v>642</v>
      </c>
      <c r="AW77" s="44">
        <f>AVERAGE(AW4:AW74)</f>
        <v>8.8033802816901403</v>
      </c>
      <c r="AY77" s="104" t="s">
        <v>643</v>
      </c>
      <c r="AZ77" s="104"/>
      <c r="BA77" s="104"/>
      <c r="BB77" s="104"/>
      <c r="BC77" s="45">
        <f>COUNTIF(BC4:BC74,"PASS")</f>
        <v>71</v>
      </c>
      <c r="BD77" s="45">
        <f>COUNTIF(BD4:BD74,"PASS")</f>
        <v>71</v>
      </c>
      <c r="BE77" s="45">
        <f>COUNTIF(BE4:BE74,"YES")</f>
        <v>71</v>
      </c>
      <c r="BF77"/>
      <c r="BG77"/>
    </row>
    <row r="78" spans="1:59">
      <c r="L78" s="42"/>
      <c r="AE78" s="42"/>
    </row>
    <row r="79" spans="1:59">
      <c r="L79" s="42"/>
      <c r="AE79" s="42"/>
    </row>
    <row r="80" spans="1:59">
      <c r="E80" s="46" t="s">
        <v>644</v>
      </c>
      <c r="F80" s="47"/>
      <c r="G80" s="7">
        <v>414453</v>
      </c>
      <c r="H80" s="7">
        <v>414454</v>
      </c>
      <c r="I80" s="7">
        <v>414455</v>
      </c>
      <c r="J80" s="7" t="s">
        <v>9</v>
      </c>
      <c r="K80" s="7" t="s">
        <v>10</v>
      </c>
      <c r="L80" s="8"/>
      <c r="M80" s="7" t="s">
        <v>11</v>
      </c>
      <c r="N80" s="7" t="s">
        <v>12</v>
      </c>
      <c r="O80" s="7" t="s">
        <v>13</v>
      </c>
      <c r="P80" s="7" t="s">
        <v>14</v>
      </c>
      <c r="Q80" s="7" t="s">
        <v>15</v>
      </c>
      <c r="S80" s="48"/>
      <c r="X80" s="46" t="s">
        <v>644</v>
      </c>
      <c r="Y80" s="47"/>
      <c r="Z80" s="7">
        <v>414462</v>
      </c>
      <c r="AA80" s="7">
        <v>414463</v>
      </c>
      <c r="AB80" s="7" t="s">
        <v>18</v>
      </c>
      <c r="AC80" s="7" t="s">
        <v>19</v>
      </c>
      <c r="AD80" s="7" t="s">
        <v>20</v>
      </c>
      <c r="AE80" s="8"/>
      <c r="AF80" s="7" t="s">
        <v>21</v>
      </c>
      <c r="AG80" s="7" t="s">
        <v>22</v>
      </c>
      <c r="AH80" s="7" t="s">
        <v>23</v>
      </c>
      <c r="AI80" s="7" t="s">
        <v>24</v>
      </c>
      <c r="AJ80" s="7" t="s">
        <v>25</v>
      </c>
      <c r="AK80" s="7" t="s">
        <v>26</v>
      </c>
      <c r="AL80" s="7" t="s">
        <v>27</v>
      </c>
      <c r="AM80" s="7" t="s">
        <v>28</v>
      </c>
      <c r="AN80" s="7" t="s">
        <v>29</v>
      </c>
      <c r="AO80" s="7" t="s">
        <v>30</v>
      </c>
      <c r="AQ80" s="48"/>
      <c r="AR80" s="48"/>
      <c r="AS80" s="48"/>
      <c r="AT80" s="48"/>
      <c r="AU80" s="48"/>
      <c r="AV80" s="48"/>
      <c r="AW80" s="48"/>
      <c r="AX80" s="49"/>
      <c r="AY80" s="50"/>
      <c r="AZ80" s="50"/>
      <c r="BA80" s="50"/>
      <c r="BB80" s="50"/>
      <c r="BF80" s="48"/>
    </row>
    <row r="81" spans="5:59" ht="16.8">
      <c r="E81" s="51"/>
      <c r="F81" s="47"/>
      <c r="G81" s="7" t="s">
        <v>45</v>
      </c>
      <c r="H81" s="7" t="s">
        <v>46</v>
      </c>
      <c r="I81" s="7" t="s">
        <v>47</v>
      </c>
      <c r="J81" s="7" t="s">
        <v>48</v>
      </c>
      <c r="K81" s="7" t="s">
        <v>49</v>
      </c>
      <c r="L81" s="8"/>
      <c r="M81" s="7" t="s">
        <v>50</v>
      </c>
      <c r="N81" s="7" t="s">
        <v>51</v>
      </c>
      <c r="O81" s="7" t="s">
        <v>52</v>
      </c>
      <c r="P81" s="7" t="s">
        <v>53</v>
      </c>
      <c r="Q81" s="7" t="s">
        <v>54</v>
      </c>
      <c r="S81" s="48"/>
      <c r="X81" s="51"/>
      <c r="Y81" s="47"/>
      <c r="Z81" s="7" t="s">
        <v>55</v>
      </c>
      <c r="AA81" s="7" t="s">
        <v>56</v>
      </c>
      <c r="AB81" s="7" t="s">
        <v>57</v>
      </c>
      <c r="AC81" s="7" t="s">
        <v>58</v>
      </c>
      <c r="AD81" s="7" t="s">
        <v>59</v>
      </c>
      <c r="AE81" s="8"/>
      <c r="AF81" s="7" t="s">
        <v>60</v>
      </c>
      <c r="AG81" s="7" t="s">
        <v>61</v>
      </c>
      <c r="AH81" s="7" t="s">
        <v>62</v>
      </c>
      <c r="AI81" s="7" t="s">
        <v>63</v>
      </c>
      <c r="AJ81" s="7" t="s">
        <v>64</v>
      </c>
      <c r="AK81" s="7" t="s">
        <v>65</v>
      </c>
      <c r="AL81" s="7" t="s">
        <v>66</v>
      </c>
      <c r="AM81" s="7" t="s">
        <v>67</v>
      </c>
      <c r="AN81" s="7" t="s">
        <v>68</v>
      </c>
      <c r="AO81" s="7" t="s">
        <v>69</v>
      </c>
      <c r="AQ81" s="48"/>
      <c r="AR81" s="48"/>
      <c r="AS81" s="48"/>
      <c r="AT81" s="48"/>
      <c r="AU81" s="48"/>
      <c r="AV81" s="48"/>
      <c r="AW81" s="48"/>
      <c r="AX81" s="49"/>
      <c r="AY81" s="52"/>
      <c r="AZ81" s="53" t="s">
        <v>645</v>
      </c>
      <c r="BA81" s="53" t="s">
        <v>646</v>
      </c>
      <c r="BB81" s="50"/>
      <c r="BC81" s="48"/>
      <c r="BE81"/>
      <c r="BF81"/>
      <c r="BG81"/>
    </row>
    <row r="82" spans="5:59" ht="16.8">
      <c r="E82" s="51" t="s">
        <v>647</v>
      </c>
      <c r="F82" s="54" t="s">
        <v>648</v>
      </c>
      <c r="G82" s="55">
        <f>COUNTIF(G4:G74,"&gt;90")</f>
        <v>52</v>
      </c>
      <c r="H82" s="55">
        <f>COUNTIF(H4:H74,"&gt;90")</f>
        <v>26</v>
      </c>
      <c r="I82" s="55">
        <f>COUNTIF(I4:I74,"&gt;90")</f>
        <v>19</v>
      </c>
      <c r="J82" s="55">
        <f>COUNTIF(J4:J74,"&gt;90")</f>
        <v>53</v>
      </c>
      <c r="K82" s="55">
        <f>COUNTIF(K4:K74,"&gt;90")</f>
        <v>60</v>
      </c>
      <c r="L82" s="56"/>
      <c r="M82" s="29"/>
      <c r="N82" s="29"/>
      <c r="O82" s="29"/>
      <c r="P82" s="29"/>
      <c r="Q82" s="29"/>
      <c r="S82" s="48"/>
      <c r="X82" s="51" t="s">
        <v>647</v>
      </c>
      <c r="Y82" s="54" t="s">
        <v>648</v>
      </c>
      <c r="Z82" s="55">
        <f>COUNTIF(Z4:Z74,"&gt;90")</f>
        <v>20</v>
      </c>
      <c r="AA82" s="55">
        <f>COUNTIF(AA4:AA74,"&gt;90")</f>
        <v>46</v>
      </c>
      <c r="AB82" s="55">
        <f>COUNTIF(AB4:AB74,"&gt;90")</f>
        <v>61</v>
      </c>
      <c r="AC82" s="55">
        <f>COUNTIF(AC4:AC74,"&gt;90")</f>
        <v>4</v>
      </c>
      <c r="AD82" s="55">
        <f>COUNTIF(AD4:AD74,"&gt;90")</f>
        <v>67</v>
      </c>
      <c r="AE82" s="56"/>
      <c r="AF82" s="29"/>
      <c r="AG82" s="29"/>
      <c r="AH82" s="29"/>
      <c r="AI82" s="29"/>
      <c r="AJ82" s="29"/>
      <c r="AK82" s="29"/>
      <c r="AL82" s="29"/>
      <c r="AM82" s="29"/>
      <c r="AN82" s="29"/>
      <c r="AO82" s="29"/>
      <c r="AQ82" s="48"/>
      <c r="AR82" s="48"/>
      <c r="AS82" s="48"/>
      <c r="AT82" s="48"/>
      <c r="AU82" s="48"/>
      <c r="AV82" s="48"/>
      <c r="AW82" s="48"/>
      <c r="AX82" s="49"/>
      <c r="AY82" s="53" t="s">
        <v>649</v>
      </c>
      <c r="AZ82" s="52">
        <f>BE77</f>
        <v>71</v>
      </c>
      <c r="BA82" s="57">
        <f t="shared" ref="BA82:BA88" si="39">(AZ82/$Z$90)*100</f>
        <v>100</v>
      </c>
      <c r="BB82" s="50"/>
      <c r="BC82" s="48"/>
      <c r="BD82"/>
      <c r="BE82"/>
      <c r="BF82"/>
      <c r="BG82"/>
    </row>
    <row r="83" spans="5:59" ht="16.8">
      <c r="E83" s="51" t="s">
        <v>650</v>
      </c>
      <c r="F83" s="54" t="s">
        <v>651</v>
      </c>
      <c r="G83" s="55">
        <f>COUNTIFS(G4:G74,"&gt;=80",G4:G74,"&lt;90")</f>
        <v>15</v>
      </c>
      <c r="H83" s="55">
        <f>COUNTIFS(H4:H74,"&gt;=80",H4:H74,"&lt;90")</f>
        <v>19</v>
      </c>
      <c r="I83" s="55">
        <f>COUNTIFS(I4:I74,"&gt;=80",I4:I74,"&lt;90")</f>
        <v>31</v>
      </c>
      <c r="J83" s="55">
        <f>COUNTIFS(J4:J74,"&gt;=80",J4:J74,"&lt;90")</f>
        <v>15</v>
      </c>
      <c r="K83" s="55">
        <f>COUNTIFS(K4:K74,"&gt;=80",K4:K74,"&lt;90")</f>
        <v>7</v>
      </c>
      <c r="L83" s="56"/>
      <c r="M83" s="29"/>
      <c r="N83" s="29"/>
      <c r="O83" s="29"/>
      <c r="P83" s="29"/>
      <c r="Q83" s="29"/>
      <c r="S83" s="48"/>
      <c r="X83" s="51" t="s">
        <v>650</v>
      </c>
      <c r="Y83" s="54" t="s">
        <v>651</v>
      </c>
      <c r="Z83" s="55">
        <f>COUNTIFS(Z4:Z74,"&gt;=80",Z4:Z74,"&lt;90")</f>
        <v>32</v>
      </c>
      <c r="AA83" s="55">
        <f>COUNTIFS(AA4:AA74,"&gt;=80",AA4:AA74,"&lt;90")</f>
        <v>17</v>
      </c>
      <c r="AB83" s="55">
        <f>COUNTIFS(AB4:AB74,"&gt;=80",AB4:AB74,"&lt;90")</f>
        <v>2</v>
      </c>
      <c r="AC83" s="55">
        <f>COUNTIFS(AC4:AC74,"&gt;=80",AC4:AC74,"&lt;90")</f>
        <v>3</v>
      </c>
      <c r="AD83" s="55">
        <f>COUNTIFS(AD4:AD74,"&gt;=80",AD4:AD74,"&lt;90")</f>
        <v>4</v>
      </c>
      <c r="AE83" s="56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Q83" s="48"/>
      <c r="AR83" s="48"/>
      <c r="AS83" s="48"/>
      <c r="AT83" s="48"/>
      <c r="AU83" s="48"/>
      <c r="AV83" s="48"/>
      <c r="AW83" s="48"/>
      <c r="AX83" s="49"/>
      <c r="AY83" s="53" t="s">
        <v>652</v>
      </c>
      <c r="AZ83" s="52">
        <f>COUNTIF(BF4:BF74,"DIST")</f>
        <v>67</v>
      </c>
      <c r="BA83" s="57">
        <f t="shared" si="39"/>
        <v>94.366197183098592</v>
      </c>
      <c r="BB83" s="50"/>
      <c r="BC83" s="48"/>
      <c r="BD83"/>
      <c r="BE83"/>
      <c r="BF83"/>
      <c r="BG83"/>
    </row>
    <row r="84" spans="5:59" ht="16.8">
      <c r="E84" s="51" t="s">
        <v>653</v>
      </c>
      <c r="F84" s="54" t="s">
        <v>654</v>
      </c>
      <c r="G84" s="55">
        <f>COUNTIFS(G4:G74,"&gt;=70",G4:G74,"&lt;80")</f>
        <v>2</v>
      </c>
      <c r="H84" s="55">
        <f>COUNTIFS(H4:H74,"&gt;=70",H4:H74,"&lt;80")</f>
        <v>13</v>
      </c>
      <c r="I84" s="55">
        <f>COUNTIFS(I4:I74,"&gt;=70",I4:I74,"&lt;80")</f>
        <v>16</v>
      </c>
      <c r="J84" s="55">
        <f>COUNTIFS(J4:J74,"&gt;=70",J4:J74,"&lt;80")</f>
        <v>2</v>
      </c>
      <c r="K84" s="55">
        <f>COUNTIFS(K4:K74,"&gt;=70",K4:K74,"&lt;80")</f>
        <v>3</v>
      </c>
      <c r="L84" s="56"/>
      <c r="M84" s="29"/>
      <c r="N84" s="29"/>
      <c r="O84" s="29"/>
      <c r="P84" s="29"/>
      <c r="Q84" s="29"/>
      <c r="S84" s="48"/>
      <c r="X84" s="51" t="s">
        <v>653</v>
      </c>
      <c r="Y84" s="54" t="s">
        <v>654</v>
      </c>
      <c r="Z84" s="55">
        <f>COUNTIFS(Z4:Z74,"&gt;=70",Z4:Z74,"&lt;80")</f>
        <v>12</v>
      </c>
      <c r="AA84" s="55">
        <f>COUNTIFS(AA4:AA74,"&gt;=70",AA4:AA74,"&lt;80")</f>
        <v>5</v>
      </c>
      <c r="AB84" s="55">
        <f>COUNTIFS(AB4:AB74,"&gt;=70",AB4:AB74,"&lt;80")</f>
        <v>0</v>
      </c>
      <c r="AC84" s="55">
        <f>COUNTIFS(AC4:AC74,"&gt;=70",AC4:AC74,"&lt;80")</f>
        <v>0</v>
      </c>
      <c r="AD84" s="55">
        <f>COUNTIFS(AD4:AD74,"&gt;=70",AD4:AD74,"&lt;80")</f>
        <v>0</v>
      </c>
      <c r="AE84" s="56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Q84" s="48"/>
      <c r="AR84" s="48"/>
      <c r="AS84" s="48"/>
      <c r="AT84" s="48"/>
      <c r="AU84" s="48"/>
      <c r="AV84" s="48"/>
      <c r="AW84" s="48"/>
      <c r="AX84" s="49"/>
      <c r="AY84" s="53" t="s">
        <v>655</v>
      </c>
      <c r="AZ84" s="52">
        <f>COUNTIF(BF4:BF74,"FIRST")</f>
        <v>3</v>
      </c>
      <c r="BA84" s="57">
        <f t="shared" si="39"/>
        <v>4.225352112676056</v>
      </c>
      <c r="BB84" s="50"/>
      <c r="BC84" s="48"/>
      <c r="BD84"/>
      <c r="BE84"/>
      <c r="BF84"/>
      <c r="BG84"/>
    </row>
    <row r="85" spans="5:59" ht="33.6">
      <c r="E85" s="51" t="s">
        <v>656</v>
      </c>
      <c r="F85" s="54" t="s">
        <v>657</v>
      </c>
      <c r="G85" s="55">
        <f>COUNTIFS(G4:G74,"&gt;=60",G4:G74,"&lt;70")</f>
        <v>0</v>
      </c>
      <c r="H85" s="55">
        <f>COUNTIFS(H4:H74,"&gt;=60",H4:H74,"&lt;70")</f>
        <v>4</v>
      </c>
      <c r="I85" s="55">
        <f>COUNTIFS(I4:I74,"&gt;=60",I4:I74,"&lt;70")</f>
        <v>4</v>
      </c>
      <c r="J85" s="55">
        <f>COUNTIFS(J4:J74,"&gt;=60",J4:J74,"&lt;70")</f>
        <v>0</v>
      </c>
      <c r="K85" s="55">
        <f>COUNTIFS(K4:K74,"&gt;=60",K4:K74,"&lt;70")</f>
        <v>0</v>
      </c>
      <c r="L85" s="56"/>
      <c r="M85" s="29"/>
      <c r="N85" s="29"/>
      <c r="O85" s="29"/>
      <c r="P85" s="29"/>
      <c r="Q85" s="29"/>
      <c r="S85" s="48"/>
      <c r="X85" s="51" t="s">
        <v>656</v>
      </c>
      <c r="Y85" s="54" t="s">
        <v>657</v>
      </c>
      <c r="Z85" s="55">
        <f>COUNTIFS(Z4:Z74,"&gt;=60",Z4:Z74,"&lt;70")</f>
        <v>3</v>
      </c>
      <c r="AA85" s="55">
        <f>COUNTIFS(AA4:AA74,"&gt;=60",AA4:AA74,"&lt;70")</f>
        <v>0</v>
      </c>
      <c r="AB85" s="55">
        <f>COUNTIFS(AB4:AB74,"&gt;=60",AB4:AB74,"&lt;70")</f>
        <v>0</v>
      </c>
      <c r="AC85" s="55">
        <f>COUNTIFS(AC4:AC74,"&gt;=60",AC4:AC74,"&lt;70")</f>
        <v>0</v>
      </c>
      <c r="AD85" s="55">
        <f>COUNTIFS(AD4:AD74,"&gt;=60",AD4:AD74,"&lt;70")</f>
        <v>0</v>
      </c>
      <c r="AE85" s="56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Q85" s="48"/>
      <c r="AR85" s="48"/>
      <c r="AS85" s="48"/>
      <c r="AT85" s="48"/>
      <c r="AU85" s="48"/>
      <c r="AV85" s="48"/>
      <c r="AW85" s="48"/>
      <c r="AX85" s="49"/>
      <c r="AY85" s="58" t="s">
        <v>658</v>
      </c>
      <c r="AZ85" s="52">
        <f>COUNTIF(BF4:BF74,"HSC")</f>
        <v>1</v>
      </c>
      <c r="BA85" s="57">
        <f t="shared" si="39"/>
        <v>1.4084507042253522</v>
      </c>
      <c r="BB85" s="50"/>
      <c r="BC85" s="48"/>
      <c r="BD85"/>
      <c r="BE85"/>
      <c r="BF85"/>
      <c r="BG85"/>
    </row>
    <row r="86" spans="5:59" ht="16.8">
      <c r="E86" s="51" t="s">
        <v>659</v>
      </c>
      <c r="F86" s="54" t="s">
        <v>660</v>
      </c>
      <c r="G86" s="55">
        <f>COUNTIFS(G4:G74,"&gt;=50",G4:G74,"&lt;60")</f>
        <v>0</v>
      </c>
      <c r="H86" s="55">
        <f>COUNTIFS(H4:H74,"&gt;=50",H4:H74,"&lt;60")</f>
        <v>0</v>
      </c>
      <c r="I86" s="55">
        <f>COUNTIFS(I4:I74,"&gt;=50",I4:I74,"&lt;60")</f>
        <v>0</v>
      </c>
      <c r="J86" s="55">
        <f>COUNTIFS(J4:J74,"&gt;=50",J4:J74,"&lt;60")</f>
        <v>0</v>
      </c>
      <c r="K86" s="55">
        <f>COUNTIFS(K4:K74,"&gt;=50",K4:K74,"&lt;60")</f>
        <v>0</v>
      </c>
      <c r="L86" s="56"/>
      <c r="M86" s="29"/>
      <c r="N86" s="29"/>
      <c r="O86" s="29"/>
      <c r="P86" s="29"/>
      <c r="Q86" s="29"/>
      <c r="S86" s="48"/>
      <c r="X86" s="51" t="s">
        <v>659</v>
      </c>
      <c r="Y86" s="54" t="s">
        <v>660</v>
      </c>
      <c r="Z86" s="55">
        <f>COUNTIFS(Z4:Z74,"&gt;=50",Z4:Z74,"&lt;60")</f>
        <v>0</v>
      </c>
      <c r="AA86" s="55">
        <f>COUNTIFS(AA4:AA74,"&gt;=50",AA4:AA74,"&lt;60")</f>
        <v>0</v>
      </c>
      <c r="AB86" s="55">
        <f>COUNTIFS(AB4:AB74,"&gt;=50",AB4:AB74,"&lt;60")</f>
        <v>0</v>
      </c>
      <c r="AC86" s="55">
        <f>COUNTIFS(AC4:AC74,"&gt;=50",AC4:AC74,"&lt;60")</f>
        <v>0</v>
      </c>
      <c r="AD86" s="55">
        <f>COUNTIFS(AD4:AD74,"&gt;=50",AD4:AD74,"&lt;60")</f>
        <v>0</v>
      </c>
      <c r="AE86" s="56"/>
      <c r="AF86" s="29"/>
      <c r="AG86" s="29"/>
      <c r="AH86" s="29"/>
      <c r="AI86" s="29"/>
      <c r="AJ86" s="29"/>
      <c r="AK86" s="29"/>
      <c r="AL86" s="29"/>
      <c r="AM86" s="29"/>
      <c r="AN86" s="29"/>
      <c r="AO86" s="29"/>
      <c r="AQ86" s="48"/>
      <c r="AR86" s="48"/>
      <c r="AS86" s="48"/>
      <c r="AT86" s="48"/>
      <c r="AU86" s="48"/>
      <c r="AV86" s="48"/>
      <c r="AW86" s="48"/>
      <c r="AX86" s="49"/>
      <c r="AY86" s="53" t="s">
        <v>661</v>
      </c>
      <c r="AZ86" s="52">
        <f>COUNTIF(BF4:BF74,"SC")</f>
        <v>0</v>
      </c>
      <c r="BA86" s="57">
        <f t="shared" si="39"/>
        <v>0</v>
      </c>
      <c r="BB86" s="50"/>
      <c r="BC86" s="48"/>
      <c r="BE86"/>
      <c r="BF86"/>
      <c r="BG86"/>
    </row>
    <row r="87" spans="5:59" ht="16.8">
      <c r="E87" s="51" t="s">
        <v>662</v>
      </c>
      <c r="F87" s="54" t="s">
        <v>663</v>
      </c>
      <c r="G87" s="55">
        <f>COUNTIFS(G4:G74,"&gt;=40",G4:G74,"&lt;50")</f>
        <v>0</v>
      </c>
      <c r="H87" s="55">
        <f>COUNTIFS(H4:H74,"&gt;=40",H4:H74,"&lt;50")</f>
        <v>0</v>
      </c>
      <c r="I87" s="55">
        <f>COUNTIFS(I4:I74,"&gt;=40",I4:I74,"&lt;50")</f>
        <v>0</v>
      </c>
      <c r="J87" s="55">
        <f>COUNTIFS(J4:J74,"&gt;=40",J4:J74,"&lt;50")</f>
        <v>0</v>
      </c>
      <c r="K87" s="55">
        <f>COUNTIFS(K4:K74,"&gt;=40",K4:K74,"&lt;50")</f>
        <v>0</v>
      </c>
      <c r="L87" s="56"/>
      <c r="M87" s="29"/>
      <c r="N87" s="29"/>
      <c r="O87" s="29"/>
      <c r="P87" s="29"/>
      <c r="Q87" s="29"/>
      <c r="S87" s="48"/>
      <c r="X87" s="51" t="s">
        <v>662</v>
      </c>
      <c r="Y87" s="54" t="s">
        <v>663</v>
      </c>
      <c r="Z87" s="55">
        <f>COUNTIFS(Z4:Z74,"&gt;=40",Z4:Z74,"&lt;50")</f>
        <v>0</v>
      </c>
      <c r="AA87" s="55">
        <f>COUNTIFS(AA4:AA74,"&gt;=40",AA4:AA74,"&lt;50")</f>
        <v>0</v>
      </c>
      <c r="AB87" s="55">
        <f>COUNTIFS(AB4:AB74,"&gt;=40",AB4:AB74,"&lt;50")</f>
        <v>0</v>
      </c>
      <c r="AC87" s="55">
        <f>COUNTIFS(AC4:AC74,"&gt;=40",AC4:AC74,"&lt;50")</f>
        <v>0</v>
      </c>
      <c r="AD87" s="55">
        <f>COUNTIFS(AD4:AD74,"&gt;=40",AD4:AD74,"&lt;50")</f>
        <v>0</v>
      </c>
      <c r="AE87" s="56"/>
      <c r="AF87" s="29"/>
      <c r="AG87" s="29"/>
      <c r="AH87" s="29"/>
      <c r="AI87" s="29"/>
      <c r="AJ87" s="29"/>
      <c r="AK87" s="29"/>
      <c r="AL87" s="29"/>
      <c r="AM87" s="29"/>
      <c r="AN87" s="29"/>
      <c r="AO87" s="29"/>
      <c r="AQ87" s="48"/>
      <c r="AR87" s="48"/>
      <c r="AS87" s="48"/>
      <c r="AT87" s="48"/>
      <c r="AU87" s="48"/>
      <c r="AV87" s="48"/>
      <c r="AW87" s="48"/>
      <c r="AX87" s="49"/>
      <c r="AY87" s="53" t="s">
        <v>664</v>
      </c>
      <c r="AZ87" s="52">
        <f>COUNTIF(BF4:BF74,"ATKT")</f>
        <v>0</v>
      </c>
      <c r="BA87" s="57">
        <f t="shared" si="39"/>
        <v>0</v>
      </c>
      <c r="BB87" s="50"/>
      <c r="BC87" s="48"/>
      <c r="BE87"/>
      <c r="BF87"/>
      <c r="BG87"/>
    </row>
    <row r="88" spans="5:59" ht="16.8">
      <c r="E88" s="51" t="s">
        <v>665</v>
      </c>
      <c r="F88" s="54" t="s">
        <v>666</v>
      </c>
      <c r="G88" s="55">
        <f>COUNTIF(G4:G74,"FF")</f>
        <v>0</v>
      </c>
      <c r="H88" s="55">
        <f>COUNTIF(H4:H74,"FF")</f>
        <v>0</v>
      </c>
      <c r="I88" s="55">
        <f>COUNTIF(I4:I74,"FF")</f>
        <v>0</v>
      </c>
      <c r="J88" s="55">
        <f>COUNTIF(J4:J74,"FF")</f>
        <v>0</v>
      </c>
      <c r="K88" s="55">
        <f>COUNTIF(K4:K74,"FF")</f>
        <v>0</v>
      </c>
      <c r="L88" s="56"/>
      <c r="M88" s="55">
        <f>COUNTIF(M4:M74,"FF")</f>
        <v>0</v>
      </c>
      <c r="N88" s="55">
        <f>COUNTIF(N4:N74,"FF")</f>
        <v>0</v>
      </c>
      <c r="O88" s="55">
        <f>COUNTIF(O4:O74,"FF")</f>
        <v>0</v>
      </c>
      <c r="P88" s="55">
        <f>COUNTIF(P4:P74,"FF")</f>
        <v>0</v>
      </c>
      <c r="Q88" s="55">
        <f>COUNTIF(Q4:Q74,"FF")</f>
        <v>0</v>
      </c>
      <c r="S88" s="48"/>
      <c r="X88" s="51" t="s">
        <v>665</v>
      </c>
      <c r="Y88" s="54" t="s">
        <v>666</v>
      </c>
      <c r="Z88" s="55">
        <f>COUNTIF(Z4:Z74,"FF")</f>
        <v>0</v>
      </c>
      <c r="AA88" s="55">
        <f>COUNTIF(AA4:AA74,"FF")</f>
        <v>0</v>
      </c>
      <c r="AB88" s="55">
        <f>COUNTIF(AB4:AB74,"FF")</f>
        <v>0</v>
      </c>
      <c r="AC88" s="55">
        <f>COUNTIF(AC4:AC74,"FF")</f>
        <v>0</v>
      </c>
      <c r="AD88" s="55">
        <f>COUNTIF(AD4:AD74,"FF")</f>
        <v>0</v>
      </c>
      <c r="AE88" s="56"/>
      <c r="AF88" s="55">
        <f t="shared" ref="AF88:AO88" si="40">COUNTIF(AF4:AF74,"FF")</f>
        <v>0</v>
      </c>
      <c r="AG88" s="55">
        <f t="shared" si="40"/>
        <v>0</v>
      </c>
      <c r="AH88" s="55">
        <f t="shared" si="40"/>
        <v>0</v>
      </c>
      <c r="AI88" s="55">
        <f t="shared" si="40"/>
        <v>0</v>
      </c>
      <c r="AJ88" s="55">
        <f t="shared" si="40"/>
        <v>0</v>
      </c>
      <c r="AK88" s="55">
        <f t="shared" si="40"/>
        <v>0</v>
      </c>
      <c r="AL88" s="55">
        <f t="shared" si="40"/>
        <v>0</v>
      </c>
      <c r="AM88" s="55">
        <f t="shared" si="40"/>
        <v>0</v>
      </c>
      <c r="AN88" s="55">
        <f t="shared" si="40"/>
        <v>0</v>
      </c>
      <c r="AO88" s="55">
        <f t="shared" si="40"/>
        <v>0</v>
      </c>
      <c r="AQ88" s="48"/>
      <c r="AR88" s="48"/>
      <c r="AS88" s="48"/>
      <c r="AT88" s="48"/>
      <c r="AU88" s="48"/>
      <c r="AV88" s="48"/>
      <c r="AW88" s="48"/>
      <c r="AX88" s="49"/>
      <c r="AY88" s="53" t="s">
        <v>667</v>
      </c>
      <c r="AZ88" s="52">
        <f>COUNTIF(BF4:BF74,"FAIL")</f>
        <v>0</v>
      </c>
      <c r="BA88" s="57">
        <f t="shared" si="39"/>
        <v>0</v>
      </c>
      <c r="BB88" s="50"/>
      <c r="BC88" s="48"/>
      <c r="BE88"/>
      <c r="BF88"/>
      <c r="BG88"/>
    </row>
    <row r="89" spans="5:59" ht="16.8">
      <c r="E89" s="46"/>
      <c r="F89" s="59" t="s">
        <v>668</v>
      </c>
      <c r="G89" s="60">
        <f>COUNTIF(G4:G74,"AB")</f>
        <v>0</v>
      </c>
      <c r="H89" s="60">
        <f>COUNTIF(H4:H74,"AB")</f>
        <v>0</v>
      </c>
      <c r="I89" s="60">
        <f>COUNTIF(I4:I74,"AB")</f>
        <v>0</v>
      </c>
      <c r="J89" s="60">
        <f>COUNTIF(J4:J74,"AB")</f>
        <v>0</v>
      </c>
      <c r="K89" s="60">
        <f>COUNTIF(K4:K74,"AB")</f>
        <v>0</v>
      </c>
      <c r="L89" s="56"/>
      <c r="M89" s="60">
        <f>COUNTIF(M4:M74,"AB")</f>
        <v>0</v>
      </c>
      <c r="N89" s="60">
        <f>COUNTIF(N4:N74,"AB")</f>
        <v>0</v>
      </c>
      <c r="O89" s="60">
        <f>COUNTIF(O4:O74,"AB")</f>
        <v>0</v>
      </c>
      <c r="P89" s="60">
        <f>COUNTIF(P4:P74,"AB")</f>
        <v>0</v>
      </c>
      <c r="Q89" s="60">
        <f>COUNTIF(Q4:Q74,"AB")</f>
        <v>0</v>
      </c>
      <c r="S89" s="48"/>
      <c r="X89" s="46"/>
      <c r="Y89" s="59" t="s">
        <v>668</v>
      </c>
      <c r="Z89" s="60">
        <f>COUNTIF(Z4:Z74,"AB")</f>
        <v>0</v>
      </c>
      <c r="AA89" s="60">
        <f>COUNTIF(AA4:AA74,"AB")</f>
        <v>0</v>
      </c>
      <c r="AB89" s="60">
        <f>COUNTIF(AB4:AB74,"AB")</f>
        <v>0</v>
      </c>
      <c r="AC89" s="60">
        <f>COUNTIF(AC4:AC74,"AB")</f>
        <v>0</v>
      </c>
      <c r="AD89" s="60">
        <f>COUNTIF(AD4:AD74,"AB")</f>
        <v>0</v>
      </c>
      <c r="AE89" s="56"/>
      <c r="AF89" s="60">
        <f t="shared" ref="AF89:AO89" si="41">COUNTIF(AF4:AF74,"AB")</f>
        <v>0</v>
      </c>
      <c r="AG89" s="60">
        <f t="shared" si="41"/>
        <v>0</v>
      </c>
      <c r="AH89" s="60">
        <f t="shared" si="41"/>
        <v>0</v>
      </c>
      <c r="AI89" s="60">
        <f t="shared" si="41"/>
        <v>0</v>
      </c>
      <c r="AJ89" s="60">
        <f t="shared" si="41"/>
        <v>0</v>
      </c>
      <c r="AK89" s="60">
        <f t="shared" si="41"/>
        <v>0</v>
      </c>
      <c r="AL89" s="60">
        <f t="shared" si="41"/>
        <v>0</v>
      </c>
      <c r="AM89" s="60">
        <f t="shared" si="41"/>
        <v>0</v>
      </c>
      <c r="AN89" s="60">
        <f t="shared" si="41"/>
        <v>0</v>
      </c>
      <c r="AO89" s="60">
        <f t="shared" si="41"/>
        <v>0</v>
      </c>
      <c r="AQ89" s="48"/>
      <c r="AR89" s="48"/>
      <c r="AS89" s="48"/>
      <c r="AT89" s="48"/>
      <c r="AU89" s="48"/>
      <c r="AV89" s="48"/>
      <c r="AW89" s="48"/>
      <c r="AX89" s="49"/>
      <c r="AY89" s="53" t="s">
        <v>669</v>
      </c>
      <c r="AZ89" s="53">
        <f>Z90</f>
        <v>71</v>
      </c>
      <c r="BA89" s="53"/>
      <c r="BB89" s="49"/>
      <c r="BD89"/>
      <c r="BE89"/>
      <c r="BF89"/>
      <c r="BG89"/>
    </row>
    <row r="90" spans="5:59">
      <c r="E90" s="46"/>
      <c r="F90" s="61" t="s">
        <v>669</v>
      </c>
      <c r="G90" s="62">
        <f>COUNTA(G4:G74)</f>
        <v>71</v>
      </c>
      <c r="H90" s="62">
        <f>COUNTA(H4:H74)</f>
        <v>71</v>
      </c>
      <c r="I90" s="62">
        <f>COUNTA(I4:I74)</f>
        <v>71</v>
      </c>
      <c r="J90" s="62">
        <f>COUNTA(J4:J74)</f>
        <v>71</v>
      </c>
      <c r="K90" s="62">
        <f>COUNTA(K4:K74)</f>
        <v>71</v>
      </c>
      <c r="L90" s="56"/>
      <c r="M90" s="62">
        <f>COUNTA(M4:M74)</f>
        <v>71</v>
      </c>
      <c r="N90" s="62">
        <f>COUNTA(N4:N74)</f>
        <v>71</v>
      </c>
      <c r="O90" s="62">
        <f>COUNTA(O4:O74)</f>
        <v>71</v>
      </c>
      <c r="P90" s="62">
        <f>COUNTA(P4:P74)</f>
        <v>71</v>
      </c>
      <c r="Q90" s="62">
        <f>COUNTA(Q4:Q74)</f>
        <v>71</v>
      </c>
      <c r="S90" s="37"/>
      <c r="X90" s="46"/>
      <c r="Y90" s="61" t="s">
        <v>669</v>
      </c>
      <c r="Z90" s="62">
        <f>COUNTA(Z4:Z74)</f>
        <v>71</v>
      </c>
      <c r="AA90" s="62">
        <f>COUNTA(AA4:AA74)</f>
        <v>71</v>
      </c>
      <c r="AB90" s="62">
        <f>COUNTA(AB4:AB74)</f>
        <v>64</v>
      </c>
      <c r="AC90" s="62">
        <f>COUNTA(AC4:AC74)</f>
        <v>7</v>
      </c>
      <c r="AD90" s="62">
        <f>COUNTA(AD4:AD74)</f>
        <v>71</v>
      </c>
      <c r="AE90" s="56"/>
      <c r="AF90" s="62">
        <f t="shared" ref="AF90:AO90" si="42">COUNTA(AF4:AF74)</f>
        <v>64</v>
      </c>
      <c r="AG90" s="62">
        <f t="shared" si="42"/>
        <v>64</v>
      </c>
      <c r="AH90" s="62">
        <f t="shared" si="42"/>
        <v>7</v>
      </c>
      <c r="AI90" s="62">
        <f t="shared" si="42"/>
        <v>7</v>
      </c>
      <c r="AJ90" s="62">
        <f t="shared" si="42"/>
        <v>71</v>
      </c>
      <c r="AK90" s="62">
        <f t="shared" si="42"/>
        <v>71</v>
      </c>
      <c r="AL90" s="62">
        <f t="shared" si="42"/>
        <v>71</v>
      </c>
      <c r="AM90" s="62">
        <f t="shared" si="42"/>
        <v>71</v>
      </c>
      <c r="AN90" s="62">
        <f t="shared" si="42"/>
        <v>71</v>
      </c>
      <c r="AO90" s="62">
        <f t="shared" si="42"/>
        <v>71</v>
      </c>
      <c r="AQ90" s="37"/>
      <c r="AR90" s="37"/>
      <c r="AS90" s="37"/>
      <c r="AT90" s="37"/>
      <c r="AU90" s="37"/>
      <c r="AV90" s="37"/>
      <c r="AW90" s="37"/>
      <c r="AX90" s="50"/>
      <c r="AY90" s="50"/>
      <c r="AZ90" s="50"/>
      <c r="BA90" s="50"/>
      <c r="BB90" s="50"/>
    </row>
    <row r="91" spans="5:59">
      <c r="E91" s="46"/>
      <c r="F91" s="54" t="s">
        <v>670</v>
      </c>
      <c r="G91" s="55">
        <f>G90-G89</f>
        <v>71</v>
      </c>
      <c r="H91" s="55">
        <f>H90-H89</f>
        <v>71</v>
      </c>
      <c r="I91" s="55">
        <f>I90-I89</f>
        <v>71</v>
      </c>
      <c r="J91" s="55">
        <f>J90-J89</f>
        <v>71</v>
      </c>
      <c r="K91" s="55">
        <f>K90-K89</f>
        <v>71</v>
      </c>
      <c r="L91" s="56"/>
      <c r="M91" s="55">
        <f>M90-M89</f>
        <v>71</v>
      </c>
      <c r="N91" s="55">
        <f>N90-N89</f>
        <v>71</v>
      </c>
      <c r="O91" s="55">
        <f>O90-O89</f>
        <v>71</v>
      </c>
      <c r="P91" s="55">
        <f>P90-P89</f>
        <v>71</v>
      </c>
      <c r="Q91" s="55">
        <f>Q90-Q89</f>
        <v>71</v>
      </c>
      <c r="S91" s="37"/>
      <c r="X91" s="46"/>
      <c r="Y91" s="54" t="s">
        <v>670</v>
      </c>
      <c r="Z91" s="55">
        <f>Z90-Z89</f>
        <v>71</v>
      </c>
      <c r="AA91" s="55">
        <f>AA90-AA89</f>
        <v>71</v>
      </c>
      <c r="AB91" s="55">
        <f>AB90-AB89</f>
        <v>64</v>
      </c>
      <c r="AC91" s="55">
        <f>AC90-AC89</f>
        <v>7</v>
      </c>
      <c r="AD91" s="55">
        <f>AD90-AD89</f>
        <v>71</v>
      </c>
      <c r="AE91" s="56"/>
      <c r="AF91" s="55">
        <f t="shared" ref="AF91:AO91" si="43">AF90-AF89</f>
        <v>64</v>
      </c>
      <c r="AG91" s="55">
        <f t="shared" si="43"/>
        <v>64</v>
      </c>
      <c r="AH91" s="55">
        <f t="shared" si="43"/>
        <v>7</v>
      </c>
      <c r="AI91" s="55">
        <f t="shared" si="43"/>
        <v>7</v>
      </c>
      <c r="AJ91" s="55">
        <f t="shared" si="43"/>
        <v>71</v>
      </c>
      <c r="AK91" s="55">
        <f t="shared" si="43"/>
        <v>71</v>
      </c>
      <c r="AL91" s="55">
        <f t="shared" si="43"/>
        <v>71</v>
      </c>
      <c r="AM91" s="55">
        <f t="shared" si="43"/>
        <v>71</v>
      </c>
      <c r="AN91" s="55">
        <f t="shared" si="43"/>
        <v>71</v>
      </c>
      <c r="AO91" s="55">
        <f t="shared" si="43"/>
        <v>71</v>
      </c>
      <c r="AQ91" s="37"/>
      <c r="AR91" s="37"/>
      <c r="AS91" s="37"/>
      <c r="AT91" s="37"/>
      <c r="AU91" s="37"/>
      <c r="AV91" s="37"/>
      <c r="AW91" s="37"/>
    </row>
    <row r="92" spans="5:59" ht="15" thickBot="1">
      <c r="E92" s="63"/>
      <c r="F92" s="47" t="s">
        <v>671</v>
      </c>
      <c r="G92" s="7">
        <f>G91-G88</f>
        <v>71</v>
      </c>
      <c r="H92" s="7">
        <f>H91-H88</f>
        <v>71</v>
      </c>
      <c r="I92" s="7">
        <f>I91-I88</f>
        <v>71</v>
      </c>
      <c r="J92" s="7">
        <f>J91-J88</f>
        <v>71</v>
      </c>
      <c r="K92" s="7">
        <f>K91-K88</f>
        <v>71</v>
      </c>
      <c r="L92" s="56"/>
      <c r="M92" s="7">
        <f>M91-M88</f>
        <v>71</v>
      </c>
      <c r="N92" s="7">
        <f>N91-N88</f>
        <v>71</v>
      </c>
      <c r="O92" s="7">
        <f>O91-O88</f>
        <v>71</v>
      </c>
      <c r="P92" s="7">
        <f>P91-P88</f>
        <v>71</v>
      </c>
      <c r="Q92" s="7">
        <f>Q91-Q88</f>
        <v>71</v>
      </c>
      <c r="S92" s="37"/>
      <c r="X92" s="63"/>
      <c r="Y92" s="47" t="s">
        <v>671</v>
      </c>
      <c r="Z92" s="7">
        <f>Z91-Z88</f>
        <v>71</v>
      </c>
      <c r="AA92" s="7">
        <f>AA91-AA88</f>
        <v>71</v>
      </c>
      <c r="AB92" s="7">
        <f>AB91-AB88</f>
        <v>64</v>
      </c>
      <c r="AC92" s="7">
        <f>AC91-AC88</f>
        <v>7</v>
      </c>
      <c r="AD92" s="7">
        <f>AD91-AD88</f>
        <v>71</v>
      </c>
      <c r="AE92" s="56"/>
      <c r="AF92" s="7">
        <f t="shared" ref="AF92:AO92" si="44">AF91-AF88</f>
        <v>64</v>
      </c>
      <c r="AG92" s="7">
        <f t="shared" si="44"/>
        <v>64</v>
      </c>
      <c r="AH92" s="7">
        <f t="shared" si="44"/>
        <v>7</v>
      </c>
      <c r="AI92" s="7">
        <f t="shared" si="44"/>
        <v>7</v>
      </c>
      <c r="AJ92" s="7">
        <f t="shared" si="44"/>
        <v>71</v>
      </c>
      <c r="AK92" s="7">
        <f t="shared" si="44"/>
        <v>71</v>
      </c>
      <c r="AL92" s="7">
        <f t="shared" si="44"/>
        <v>71</v>
      </c>
      <c r="AM92" s="7">
        <f t="shared" si="44"/>
        <v>71</v>
      </c>
      <c r="AN92" s="7">
        <f t="shared" si="44"/>
        <v>71</v>
      </c>
      <c r="AO92" s="7">
        <f t="shared" si="44"/>
        <v>71</v>
      </c>
      <c r="AQ92" s="37"/>
      <c r="AR92" s="37"/>
      <c r="AS92" s="37"/>
      <c r="AT92" s="37"/>
      <c r="AU92" s="37"/>
      <c r="AV92" s="37"/>
      <c r="AW92" s="37"/>
    </row>
    <row r="93" spans="5:59" ht="15" thickBot="1">
      <c r="E93" s="48"/>
      <c r="F93" s="64" t="s">
        <v>672</v>
      </c>
      <c r="G93" s="65">
        <f>(G92/G91)*100</f>
        <v>100</v>
      </c>
      <c r="H93" s="65">
        <f>(H92/H91)*100</f>
        <v>100</v>
      </c>
      <c r="I93" s="65">
        <f>(I92/I91)*100</f>
        <v>100</v>
      </c>
      <c r="J93" s="65">
        <f>(J92/J91)*100</f>
        <v>100</v>
      </c>
      <c r="K93" s="65">
        <f>(K92/K91)*100</f>
        <v>100</v>
      </c>
      <c r="L93" s="66"/>
      <c r="M93" s="65">
        <f>(M92/M91)*100</f>
        <v>100</v>
      </c>
      <c r="N93" s="65">
        <f>(N92/N91)*100</f>
        <v>100</v>
      </c>
      <c r="O93" s="65">
        <f>(O92/O91)*100</f>
        <v>100</v>
      </c>
      <c r="P93" s="65">
        <f>(P92/P91)*100</f>
        <v>100</v>
      </c>
      <c r="Q93" s="65">
        <f>(Q92/Q91)*100</f>
        <v>100</v>
      </c>
      <c r="S93" s="37"/>
      <c r="X93" s="48"/>
      <c r="Y93" s="64" t="s">
        <v>672</v>
      </c>
      <c r="Z93" s="65">
        <f>(Z92/Z91)*100</f>
        <v>100</v>
      </c>
      <c r="AA93" s="65">
        <f>(AA92/AA91)*100</f>
        <v>100</v>
      </c>
      <c r="AB93" s="65">
        <f>(AB92/AB91)*100</f>
        <v>100</v>
      </c>
      <c r="AC93" s="65">
        <f>(AC92/AC91)*100</f>
        <v>100</v>
      </c>
      <c r="AD93" s="65">
        <f>(AD92/AD91)*100</f>
        <v>100</v>
      </c>
      <c r="AE93" s="66"/>
      <c r="AF93" s="65">
        <f t="shared" ref="AF93:AO93" si="45">(AF92/AF91)*100</f>
        <v>100</v>
      </c>
      <c r="AG93" s="65">
        <f t="shared" si="45"/>
        <v>100</v>
      </c>
      <c r="AH93" s="65">
        <f t="shared" si="45"/>
        <v>100</v>
      </c>
      <c r="AI93" s="65">
        <f t="shared" si="45"/>
        <v>100</v>
      </c>
      <c r="AJ93" s="65">
        <f t="shared" si="45"/>
        <v>100</v>
      </c>
      <c r="AK93" s="65">
        <f t="shared" si="45"/>
        <v>100</v>
      </c>
      <c r="AL93" s="65">
        <f t="shared" si="45"/>
        <v>100</v>
      </c>
      <c r="AM93" s="65">
        <f t="shared" si="45"/>
        <v>100</v>
      </c>
      <c r="AN93" s="65">
        <f t="shared" si="45"/>
        <v>100</v>
      </c>
      <c r="AO93" s="65">
        <f t="shared" si="45"/>
        <v>100</v>
      </c>
      <c r="AQ93" s="37"/>
      <c r="AR93" s="37"/>
      <c r="AS93" s="37"/>
      <c r="AT93" s="37"/>
      <c r="AU93" s="37"/>
      <c r="AV93" s="37"/>
      <c r="AW93" s="37"/>
    </row>
    <row r="94" spans="5:59">
      <c r="L94" s="42"/>
      <c r="S94" s="37"/>
      <c r="AE94" s="42"/>
      <c r="AQ94" s="37"/>
      <c r="AR94" s="37"/>
      <c r="AS94" s="37"/>
      <c r="AT94" s="37"/>
      <c r="AU94" s="37"/>
      <c r="AV94" s="37"/>
      <c r="AW94" s="37"/>
    </row>
    <row r="95" spans="5:59" ht="15" thickBot="1">
      <c r="L95" s="42"/>
      <c r="S95" s="37"/>
      <c r="AE95" s="42"/>
      <c r="AQ95" s="37"/>
      <c r="AR95" s="37"/>
      <c r="AS95" s="37"/>
      <c r="AT95" s="37"/>
      <c r="AU95" s="37"/>
      <c r="AV95" s="37"/>
      <c r="AW95" s="37"/>
      <c r="AX95" s="42"/>
      <c r="AY95" s="42"/>
      <c r="AZ95" s="42"/>
      <c r="BA95" s="42"/>
    </row>
    <row r="96" spans="5:59" ht="16.2">
      <c r="S96" s="37"/>
      <c r="AE96" s="42"/>
      <c r="AQ96" s="37"/>
      <c r="AR96" s="37"/>
      <c r="AS96" s="37"/>
      <c r="AT96" s="37"/>
      <c r="AU96" s="37"/>
      <c r="AV96" s="37"/>
      <c r="AW96" s="37"/>
      <c r="AX96" s="42"/>
      <c r="AY96" s="67"/>
      <c r="AZ96" s="68" t="s">
        <v>673</v>
      </c>
      <c r="BA96" s="42"/>
    </row>
    <row r="97" spans="3:53" ht="16.2">
      <c r="C97" s="106" t="s">
        <v>674</v>
      </c>
      <c r="D97" s="106"/>
      <c r="E97" s="106"/>
      <c r="F97" s="106"/>
      <c r="S97" s="37"/>
      <c r="AQ97" s="37"/>
      <c r="AR97" s="37"/>
      <c r="AS97" s="37"/>
      <c r="AT97" s="37"/>
      <c r="AU97" s="37"/>
      <c r="AV97" s="37"/>
      <c r="AW97" s="37"/>
      <c r="AX97" s="42"/>
      <c r="AY97" s="70" t="s">
        <v>649</v>
      </c>
      <c r="AZ97" s="71">
        <f>((BE77)/AZ89)*100</f>
        <v>100</v>
      </c>
      <c r="BA97" s="42"/>
    </row>
    <row r="98" spans="3:53" ht="16.2">
      <c r="C98" s="106" t="s">
        <v>675</v>
      </c>
      <c r="D98" s="106"/>
      <c r="E98" s="106"/>
      <c r="F98" s="106"/>
      <c r="S98" s="37"/>
      <c r="AQ98" s="37"/>
      <c r="AR98" s="37"/>
      <c r="AS98" s="37"/>
      <c r="AT98" s="37"/>
      <c r="AU98" s="37"/>
      <c r="AV98" s="37"/>
      <c r="AW98" s="37"/>
      <c r="AX98" s="42"/>
      <c r="AY98" s="70" t="s">
        <v>676</v>
      </c>
      <c r="AZ98" s="71">
        <f>((BC77)/AZ89)*100</f>
        <v>100</v>
      </c>
      <c r="BA98" s="42"/>
    </row>
    <row r="99" spans="3:53" ht="16.2">
      <c r="C99" s="72"/>
      <c r="D99" s="69" t="s">
        <v>677</v>
      </c>
      <c r="E99" s="73" t="s">
        <v>678</v>
      </c>
      <c r="F99" s="69" t="s">
        <v>679</v>
      </c>
      <c r="S99" s="37"/>
      <c r="AQ99" s="37"/>
      <c r="AR99" s="37"/>
      <c r="AS99" s="37"/>
      <c r="AT99" s="37"/>
      <c r="AU99" s="37"/>
      <c r="AV99" s="37"/>
      <c r="AW99" s="37"/>
      <c r="AX99" s="42"/>
      <c r="AY99" s="74" t="s">
        <v>680</v>
      </c>
      <c r="AZ99" s="75">
        <f>((BD77)/AZ89)*100</f>
        <v>100</v>
      </c>
      <c r="BA99" s="42"/>
    </row>
    <row r="100" spans="3:53" ht="16.2">
      <c r="C100" s="69" t="s">
        <v>681</v>
      </c>
      <c r="D100" s="69" t="s">
        <v>682</v>
      </c>
      <c r="E100" s="73" t="s">
        <v>683</v>
      </c>
      <c r="F100" s="69" t="s">
        <v>684</v>
      </c>
      <c r="S100" s="37"/>
      <c r="AQ100" s="37"/>
      <c r="AR100" s="37"/>
      <c r="AS100" s="37"/>
      <c r="AT100" s="37"/>
      <c r="AU100" s="37"/>
      <c r="AV100" s="37"/>
      <c r="AW100" s="37"/>
      <c r="AX100" s="42"/>
      <c r="AY100" s="74" t="s">
        <v>685</v>
      </c>
      <c r="AZ100" s="75">
        <f>(AZ88)/AZ89*100</f>
        <v>0</v>
      </c>
      <c r="BA100" s="42"/>
    </row>
    <row r="101" spans="3:53" ht="16.2">
      <c r="C101" s="69" t="s">
        <v>664</v>
      </c>
      <c r="D101" s="69" t="s">
        <v>686</v>
      </c>
      <c r="E101" s="73" t="s">
        <v>687</v>
      </c>
      <c r="F101" s="69" t="s">
        <v>688</v>
      </c>
      <c r="S101" s="37"/>
      <c r="AQ101" s="37"/>
      <c r="AR101" s="37"/>
      <c r="AS101" s="37"/>
      <c r="AT101" s="37"/>
      <c r="AU101" s="37"/>
      <c r="AV101" s="37"/>
      <c r="AW101" s="37"/>
      <c r="AX101" s="42"/>
      <c r="AY101" s="74" t="s">
        <v>664</v>
      </c>
      <c r="AZ101" s="75">
        <f>(AZ87)/AZ89*100</f>
        <v>0</v>
      </c>
      <c r="BA101" s="42"/>
    </row>
    <row r="102" spans="3:53" ht="16.2">
      <c r="C102" s="48"/>
      <c r="D102" s="76"/>
      <c r="E102" s="48"/>
      <c r="S102" s="37"/>
      <c r="AQ102" s="37"/>
      <c r="AR102" s="37"/>
      <c r="AS102" s="37"/>
      <c r="AT102" s="37"/>
      <c r="AU102" s="37"/>
      <c r="AV102" s="37"/>
      <c r="AW102" s="37"/>
      <c r="AX102" s="42"/>
      <c r="AY102" s="77" t="s">
        <v>689</v>
      </c>
      <c r="AZ102" s="78">
        <f>(AZ87+AZ88)/AZ89*100</f>
        <v>0</v>
      </c>
      <c r="BA102" s="42"/>
    </row>
    <row r="103" spans="3:53">
      <c r="C103" s="79" t="s">
        <v>690</v>
      </c>
      <c r="D103" s="80" t="s">
        <v>691</v>
      </c>
      <c r="E103" s="107"/>
      <c r="F103" s="107"/>
      <c r="S103" s="37"/>
      <c r="AQ103" s="37"/>
      <c r="AR103" s="37"/>
      <c r="AS103" s="37"/>
      <c r="AT103" s="37"/>
      <c r="AU103" s="37"/>
      <c r="AV103" s="37"/>
      <c r="AW103" s="37"/>
      <c r="AX103" s="42"/>
      <c r="AY103" s="42"/>
      <c r="AZ103" s="42"/>
      <c r="BA103" s="42"/>
    </row>
    <row r="104" spans="3:53">
      <c r="C104" s="79">
        <v>1</v>
      </c>
      <c r="D104" s="80" t="s">
        <v>692</v>
      </c>
      <c r="E104" s="107" t="s">
        <v>693</v>
      </c>
      <c r="F104" s="107"/>
      <c r="AQ104" s="37"/>
      <c r="AR104" s="37"/>
      <c r="AS104" s="37"/>
      <c r="AT104" s="37"/>
      <c r="AU104" s="37"/>
      <c r="AV104" s="37"/>
      <c r="AW104" s="37"/>
    </row>
    <row r="105" spans="3:53">
      <c r="C105" s="79">
        <v>2</v>
      </c>
      <c r="D105" s="80" t="s">
        <v>694</v>
      </c>
      <c r="E105" s="107" t="s">
        <v>655</v>
      </c>
      <c r="F105" s="107"/>
      <c r="AQ105" s="37"/>
      <c r="AR105" s="37"/>
      <c r="AS105" s="37"/>
      <c r="AT105" s="37"/>
      <c r="AU105" s="37"/>
      <c r="AV105" s="37"/>
      <c r="AW105" s="37"/>
    </row>
    <row r="106" spans="3:53">
      <c r="C106" s="79">
        <v>3</v>
      </c>
      <c r="D106" s="80" t="s">
        <v>695</v>
      </c>
      <c r="E106" s="107" t="s">
        <v>658</v>
      </c>
      <c r="F106" s="107"/>
      <c r="AQ106" s="37"/>
      <c r="AR106" s="37"/>
      <c r="AS106" s="37"/>
      <c r="AT106" s="37"/>
      <c r="AU106" s="37"/>
      <c r="AV106" s="37"/>
      <c r="AW106" s="37"/>
    </row>
    <row r="107" spans="3:53">
      <c r="C107" s="79">
        <v>4</v>
      </c>
      <c r="D107" s="80" t="s">
        <v>696</v>
      </c>
      <c r="E107" s="107" t="s">
        <v>661</v>
      </c>
      <c r="F107" s="107"/>
      <c r="AQ107" s="37"/>
      <c r="AR107" s="37"/>
      <c r="AS107" s="37"/>
      <c r="AT107" s="37"/>
      <c r="AU107" s="37"/>
      <c r="AV107" s="37"/>
      <c r="AW107" s="37"/>
    </row>
    <row r="108" spans="3:53">
      <c r="C108" s="48"/>
      <c r="D108" s="76"/>
      <c r="E108" s="48"/>
      <c r="AQ108" s="37"/>
      <c r="AR108" s="37"/>
      <c r="AS108" s="37"/>
      <c r="AT108" s="37"/>
      <c r="AU108" s="37"/>
      <c r="AV108" s="37"/>
      <c r="AW108" s="37"/>
    </row>
    <row r="109" spans="3:53">
      <c r="C109" s="107" t="s">
        <v>697</v>
      </c>
      <c r="D109" s="107"/>
      <c r="E109" s="107"/>
      <c r="F109" s="107"/>
      <c r="AQ109" s="37"/>
      <c r="AR109" s="37"/>
      <c r="AS109" s="37"/>
      <c r="AT109" s="37"/>
      <c r="AU109" s="37"/>
      <c r="AV109" s="37"/>
      <c r="AW109" s="37"/>
    </row>
    <row r="110" spans="3:53">
      <c r="C110" s="107" t="s">
        <v>698</v>
      </c>
      <c r="D110" s="107"/>
      <c r="E110" s="107"/>
      <c r="F110" s="107"/>
    </row>
    <row r="112" spans="3:53" hidden="1"/>
    <row r="113" spans="1:59" hidden="1"/>
    <row r="114" spans="1:59" hidden="1">
      <c r="D114" s="81" t="s">
        <v>699</v>
      </c>
    </row>
    <row r="115" spans="1:59" hidden="1"/>
    <row r="116" spans="1:59" ht="26.4" hidden="1">
      <c r="B116" s="7" t="s">
        <v>4</v>
      </c>
      <c r="C116" s="7" t="s">
        <v>5</v>
      </c>
      <c r="D116" s="6" t="s">
        <v>6</v>
      </c>
      <c r="E116" s="7" t="s">
        <v>7</v>
      </c>
      <c r="F116" s="7" t="s">
        <v>8</v>
      </c>
      <c r="G116" s="7">
        <v>314441</v>
      </c>
      <c r="H116" s="7">
        <v>314442</v>
      </c>
      <c r="I116" s="7">
        <v>314443</v>
      </c>
      <c r="J116" s="7">
        <v>314444</v>
      </c>
      <c r="K116" s="7">
        <v>314445</v>
      </c>
      <c r="L116" s="8"/>
      <c r="M116" s="7" t="s">
        <v>700</v>
      </c>
      <c r="N116" s="7" t="s">
        <v>701</v>
      </c>
      <c r="O116" s="7" t="s">
        <v>702</v>
      </c>
      <c r="P116" s="7" t="s">
        <v>703</v>
      </c>
      <c r="Q116" s="7" t="s">
        <v>704</v>
      </c>
      <c r="R116" s="7" t="s">
        <v>705</v>
      </c>
      <c r="S116" s="7" t="s">
        <v>706</v>
      </c>
      <c r="U116" s="6" t="s">
        <v>4</v>
      </c>
      <c r="V116" s="7" t="s">
        <v>5</v>
      </c>
      <c r="W116" s="9" t="s">
        <v>6</v>
      </c>
      <c r="X116" s="7" t="s">
        <v>7</v>
      </c>
      <c r="Y116" s="6" t="s">
        <v>8</v>
      </c>
      <c r="Z116" s="7">
        <v>314450</v>
      </c>
      <c r="AA116" s="7">
        <v>314451</v>
      </c>
      <c r="AB116" s="7">
        <v>314452</v>
      </c>
      <c r="AC116" s="7">
        <v>314453</v>
      </c>
      <c r="AD116" s="7">
        <v>314454</v>
      </c>
      <c r="AE116" s="8"/>
      <c r="AF116" s="7" t="s">
        <v>707</v>
      </c>
      <c r="AG116" s="7" t="s">
        <v>708</v>
      </c>
      <c r="AH116" s="7" t="s">
        <v>709</v>
      </c>
      <c r="AI116" s="7" t="s">
        <v>710</v>
      </c>
      <c r="AJ116" s="7"/>
      <c r="AK116" s="7"/>
      <c r="AL116" s="7"/>
      <c r="AM116" s="7" t="s">
        <v>711</v>
      </c>
      <c r="AN116" s="7" t="s">
        <v>712</v>
      </c>
      <c r="AO116" s="7" t="s">
        <v>713</v>
      </c>
      <c r="AP116" s="7" t="s">
        <v>705</v>
      </c>
      <c r="AQ116" s="7" t="s">
        <v>706</v>
      </c>
      <c r="AR116" s="82"/>
      <c r="AS116" s="82"/>
      <c r="AT116" s="82"/>
      <c r="AU116" s="82"/>
      <c r="AV116" s="82"/>
      <c r="AW116" s="82"/>
      <c r="AX116" s="82"/>
      <c r="AY116" s="108" t="s">
        <v>40</v>
      </c>
      <c r="AZ116" s="108"/>
      <c r="BA116" s="109" t="s">
        <v>41</v>
      </c>
      <c r="BB116" s="109"/>
      <c r="BC116" s="12" t="s">
        <v>42</v>
      </c>
      <c r="BD116" s="12" t="s">
        <v>42</v>
      </c>
      <c r="BE116" s="83" t="s">
        <v>43</v>
      </c>
      <c r="BF116" s="14" t="s">
        <v>44</v>
      </c>
      <c r="BG116"/>
    </row>
    <row r="117" spans="1:59" hidden="1">
      <c r="B117" s="7"/>
      <c r="C117" s="7"/>
      <c r="D117" s="6"/>
      <c r="E117" s="7"/>
      <c r="F117" s="7"/>
      <c r="G117" s="7" t="s">
        <v>714</v>
      </c>
      <c r="H117" s="7" t="s">
        <v>715</v>
      </c>
      <c r="I117" s="7" t="s">
        <v>716</v>
      </c>
      <c r="J117" s="7" t="s">
        <v>717</v>
      </c>
      <c r="K117" s="7" t="s">
        <v>718</v>
      </c>
      <c r="L117" s="8"/>
      <c r="M117" s="7" t="s">
        <v>719</v>
      </c>
      <c r="N117" s="7" t="s">
        <v>720</v>
      </c>
      <c r="O117" s="7" t="s">
        <v>721</v>
      </c>
      <c r="P117" s="7" t="s">
        <v>722</v>
      </c>
      <c r="Q117" s="7" t="s">
        <v>723</v>
      </c>
      <c r="R117" s="7"/>
      <c r="S117" s="7"/>
      <c r="U117" s="6"/>
      <c r="V117" s="7"/>
      <c r="W117" s="9"/>
      <c r="X117" s="7"/>
      <c r="Y117" s="6"/>
      <c r="Z117" s="7" t="s">
        <v>724</v>
      </c>
      <c r="AA117" s="7" t="s">
        <v>725</v>
      </c>
      <c r="AB117" s="7" t="s">
        <v>726</v>
      </c>
      <c r="AC117" s="7" t="s">
        <v>727</v>
      </c>
      <c r="AD117" s="7" t="s">
        <v>728</v>
      </c>
      <c r="AE117" s="8"/>
      <c r="AF117" s="7" t="s">
        <v>729</v>
      </c>
      <c r="AG117" s="7" t="s">
        <v>730</v>
      </c>
      <c r="AH117" s="7" t="s">
        <v>731</v>
      </c>
      <c r="AI117" s="7" t="s">
        <v>732</v>
      </c>
      <c r="AJ117" s="7"/>
      <c r="AK117" s="7"/>
      <c r="AL117" s="7"/>
      <c r="AM117" s="7" t="s">
        <v>733</v>
      </c>
      <c r="AN117" s="7" t="s">
        <v>734</v>
      </c>
      <c r="AO117" s="7" t="s">
        <v>735</v>
      </c>
      <c r="AP117" s="7"/>
      <c r="AQ117" s="7"/>
      <c r="AR117" s="7"/>
      <c r="AS117" s="7"/>
      <c r="AT117" s="7"/>
      <c r="AU117" s="7"/>
      <c r="AV117" s="7"/>
      <c r="AW117" s="7"/>
      <c r="AX117" s="7"/>
      <c r="AY117" s="15" t="s">
        <v>70</v>
      </c>
      <c r="AZ117" s="15" t="s">
        <v>71</v>
      </c>
      <c r="BA117" s="16" t="s">
        <v>70</v>
      </c>
      <c r="BB117" s="16" t="s">
        <v>71</v>
      </c>
      <c r="BC117" s="10" t="s">
        <v>72</v>
      </c>
      <c r="BD117" s="10" t="s">
        <v>73</v>
      </c>
      <c r="BE117" s="7"/>
      <c r="BF117" s="7"/>
      <c r="BG117"/>
    </row>
    <row r="118" spans="1:59" hidden="1">
      <c r="C118" s="1" t="s">
        <v>736</v>
      </c>
      <c r="D118" t="s">
        <v>547</v>
      </c>
      <c r="E118" s="1" t="s">
        <v>737</v>
      </c>
      <c r="G118" s="1" t="s">
        <v>641</v>
      </c>
      <c r="H118" s="1">
        <v>72</v>
      </c>
      <c r="I118" s="1">
        <v>68</v>
      </c>
      <c r="J118" s="1">
        <v>53</v>
      </c>
      <c r="K118" s="1">
        <v>62</v>
      </c>
      <c r="M118" s="1">
        <v>39</v>
      </c>
      <c r="N118" s="1">
        <v>20</v>
      </c>
      <c r="O118" s="1">
        <v>42</v>
      </c>
      <c r="P118" s="1">
        <v>20</v>
      </c>
      <c r="Q118" s="1" t="s">
        <v>637</v>
      </c>
      <c r="S118" s="1">
        <v>40</v>
      </c>
      <c r="V118" s="1" t="s">
        <v>736</v>
      </c>
      <c r="W118" s="3" t="s">
        <v>547</v>
      </c>
      <c r="X118" s="1" t="s">
        <v>737</v>
      </c>
      <c r="Z118" s="1">
        <v>70</v>
      </c>
      <c r="AA118" s="1">
        <v>70</v>
      </c>
      <c r="AB118" s="1">
        <v>50</v>
      </c>
      <c r="AC118" s="1">
        <v>76</v>
      </c>
      <c r="AD118" s="1">
        <v>68</v>
      </c>
      <c r="AF118" s="1">
        <v>21</v>
      </c>
      <c r="AG118" s="1">
        <v>21</v>
      </c>
      <c r="AH118" s="1">
        <v>28</v>
      </c>
      <c r="AI118" s="1">
        <v>37</v>
      </c>
      <c r="AM118" s="1">
        <v>16</v>
      </c>
      <c r="AN118" s="1">
        <v>17</v>
      </c>
      <c r="AO118" s="1">
        <v>44</v>
      </c>
      <c r="AQ118" s="1">
        <v>40</v>
      </c>
    </row>
    <row r="119" spans="1:59" hidden="1">
      <c r="A119" s="29"/>
      <c r="B119" s="17"/>
      <c r="C119" s="17" t="s">
        <v>738</v>
      </c>
      <c r="D119" s="18" t="s">
        <v>537</v>
      </c>
      <c r="E119" s="17" t="s">
        <v>739</v>
      </c>
      <c r="F119" s="19"/>
      <c r="G119" s="17" t="s">
        <v>641</v>
      </c>
      <c r="H119" s="17" t="s">
        <v>641</v>
      </c>
      <c r="I119" s="17">
        <v>40</v>
      </c>
      <c r="J119" s="17" t="s">
        <v>641</v>
      </c>
      <c r="K119" s="17">
        <v>53</v>
      </c>
      <c r="L119" s="20"/>
      <c r="M119" s="17" t="s">
        <v>637</v>
      </c>
      <c r="N119" s="17">
        <v>10</v>
      </c>
      <c r="O119" s="17">
        <v>25</v>
      </c>
      <c r="P119" s="17">
        <v>10</v>
      </c>
      <c r="Q119" s="17" t="s">
        <v>637</v>
      </c>
      <c r="R119" s="17"/>
      <c r="S119" s="17">
        <v>20</v>
      </c>
      <c r="T119" s="21"/>
      <c r="U119" s="18"/>
      <c r="V119" s="17" t="s">
        <v>738</v>
      </c>
      <c r="W119" s="22" t="s">
        <v>537</v>
      </c>
      <c r="X119" s="17" t="s">
        <v>739</v>
      </c>
      <c r="Y119" s="23"/>
      <c r="Z119" s="84" t="s">
        <v>641</v>
      </c>
      <c r="AA119" s="84">
        <v>42</v>
      </c>
      <c r="AB119" s="84" t="s">
        <v>641</v>
      </c>
      <c r="AC119" s="84">
        <v>44</v>
      </c>
      <c r="AD119" s="84" t="s">
        <v>641</v>
      </c>
      <c r="AE119" s="20"/>
      <c r="AF119" s="84">
        <v>15</v>
      </c>
      <c r="AG119" s="84">
        <v>15</v>
      </c>
      <c r="AH119" s="84">
        <v>25</v>
      </c>
      <c r="AI119" s="84">
        <v>35</v>
      </c>
      <c r="AJ119" s="84"/>
      <c r="AK119" s="84"/>
      <c r="AL119" s="84"/>
      <c r="AM119" s="84">
        <v>10</v>
      </c>
      <c r="AN119" s="84">
        <v>10</v>
      </c>
      <c r="AO119" s="84">
        <v>20</v>
      </c>
      <c r="AP119" s="17"/>
      <c r="AQ119" s="17">
        <v>20</v>
      </c>
      <c r="AR119" s="17"/>
      <c r="AS119" s="17"/>
      <c r="AT119" s="17"/>
      <c r="AU119" s="17"/>
      <c r="AV119" s="17"/>
      <c r="AW119" s="17"/>
      <c r="AX119" s="17"/>
      <c r="AY119" s="26" t="str">
        <f>IF(COUNTIF(G119:K119,"FF"),"FAIL",IF(COUNTIF(G119:K119,"AB"),"FAIL","PASS"))</f>
        <v>FAIL</v>
      </c>
      <c r="AZ119" s="26" t="str">
        <f>IF(COUNTIF(Z119:AD119,"FF"),"FAIL",IF(COUNTIF(Z119:AD119,"AB"),"FAIL","PASS"))</f>
        <v>FAIL</v>
      </c>
      <c r="BA119" s="27" t="str">
        <f>IF(COUNTIF(M119:T119,"FF"),"FAIL",IF(COUNTIF(M119:T119,"AB"),"FAIL","PASS"))</f>
        <v>FAIL</v>
      </c>
      <c r="BB119" s="27" t="str">
        <f>IF(COUNTIF(AF119:AO119,"FF"),"FAIL",IF(COUNTIF(AF119:AO119,"AB"),"FAIL","PASS"))</f>
        <v>PASS</v>
      </c>
      <c r="BC119" s="8" t="str">
        <f>IF(AND(AY119="PASS",AZ119="PASS"),"PASS","FAIL")</f>
        <v>FAIL</v>
      </c>
      <c r="BD119" s="8" t="str">
        <f>IF(AND(BA119="PASS",BB119="PASS"),"PASS","FAIL")</f>
        <v>FAIL</v>
      </c>
      <c r="BE119" s="28" t="str">
        <f>IF(BF119="ATKT","NO",IF(BF119="FAIL","NO","YES"))</f>
        <v>NO</v>
      </c>
      <c r="BF119" s="29" t="str">
        <f>IF(AQ119=46,IF(AP119&gt;=7.75,"DIST",IF(AP119&gt;=6.75,"FIRST",IF(AP119&gt;=6.25,"HSC",IF(AP119&gt;=5.5,"SC","FAIL")))),IF(AQ119&gt;=23,"ATKT","FAIL"))</f>
        <v>FAIL</v>
      </c>
      <c r="BG119"/>
    </row>
    <row r="120" spans="1:59" hidden="1"/>
    <row r="121" spans="1:59" hidden="1"/>
    <row r="122" spans="1:59" hidden="1"/>
    <row r="123" spans="1:59" hidden="1"/>
    <row r="124" spans="1:59" hidden="1"/>
    <row r="125" spans="1:59" ht="21">
      <c r="B125" s="110" t="s">
        <v>740</v>
      </c>
      <c r="C125" s="110"/>
      <c r="D125" s="110"/>
    </row>
    <row r="127" spans="1:59" ht="30.6" customHeight="1">
      <c r="A127" s="6" t="str">
        <f t="shared" ref="A127:AT127" si="46">A2</f>
        <v xml:space="preserve">Sr. no </v>
      </c>
      <c r="B127" s="7" t="str">
        <f t="shared" si="46"/>
        <v>ROLL NO</v>
      </c>
      <c r="C127" s="7" t="str">
        <f t="shared" si="46"/>
        <v>SEAT NO</v>
      </c>
      <c r="D127" s="6" t="str">
        <f t="shared" si="46"/>
        <v>NAME</v>
      </c>
      <c r="E127" s="7" t="str">
        <f t="shared" si="46"/>
        <v>PRN</v>
      </c>
      <c r="F127" s="7" t="str">
        <f t="shared" si="46"/>
        <v>MIS</v>
      </c>
      <c r="G127" s="7">
        <f t="shared" si="46"/>
        <v>414453</v>
      </c>
      <c r="H127" s="7">
        <f t="shared" si="46"/>
        <v>414454</v>
      </c>
      <c r="I127" s="7">
        <f t="shared" si="46"/>
        <v>414455</v>
      </c>
      <c r="J127" s="7" t="str">
        <f t="shared" si="46"/>
        <v>414456E</v>
      </c>
      <c r="K127" s="7" t="str">
        <f t="shared" si="46"/>
        <v>414457B</v>
      </c>
      <c r="L127" s="8">
        <f t="shared" si="46"/>
        <v>0</v>
      </c>
      <c r="M127" s="7" t="str">
        <f t="shared" si="46"/>
        <v>414458 TW</v>
      </c>
      <c r="N127" s="7" t="str">
        <f t="shared" si="46"/>
        <v>414458 PR</v>
      </c>
      <c r="O127" s="7" t="str">
        <f t="shared" si="46"/>
        <v>414459 TW</v>
      </c>
      <c r="P127" s="7" t="str">
        <f t="shared" si="46"/>
        <v>414459 OR</v>
      </c>
      <c r="Q127" s="7" t="str">
        <f t="shared" si="46"/>
        <v>414460 OR</v>
      </c>
      <c r="R127" s="7" t="str">
        <f t="shared" si="46"/>
        <v>SGPA-1</v>
      </c>
      <c r="S127" s="7" t="str">
        <f t="shared" si="46"/>
        <v>Credit-1</v>
      </c>
      <c r="T127" s="2">
        <f t="shared" si="46"/>
        <v>0</v>
      </c>
      <c r="U127" s="6" t="str">
        <f t="shared" si="46"/>
        <v>ROLL NO</v>
      </c>
      <c r="V127" s="7" t="str">
        <f t="shared" si="46"/>
        <v>SEAT NO</v>
      </c>
      <c r="W127" s="9" t="str">
        <f t="shared" si="46"/>
        <v>NAME</v>
      </c>
      <c r="X127" s="7" t="str">
        <f t="shared" si="46"/>
        <v>PRN</v>
      </c>
      <c r="Y127" s="6" t="str">
        <f t="shared" si="46"/>
        <v>MIS</v>
      </c>
      <c r="Z127" s="7">
        <f t="shared" si="46"/>
        <v>414462</v>
      </c>
      <c r="AA127" s="7">
        <f t="shared" si="46"/>
        <v>414463</v>
      </c>
      <c r="AB127" s="7" t="str">
        <f t="shared" si="46"/>
        <v>414464D</v>
      </c>
      <c r="AC127" s="7" t="str">
        <f t="shared" si="46"/>
        <v>414464E</v>
      </c>
      <c r="AD127" s="7" t="str">
        <f t="shared" si="46"/>
        <v>414465D</v>
      </c>
      <c r="AE127" s="8">
        <f t="shared" si="46"/>
        <v>0</v>
      </c>
      <c r="AF127" s="7" t="str">
        <f t="shared" si="46"/>
        <v>414464D TW</v>
      </c>
      <c r="AG127" s="7" t="str">
        <f t="shared" si="46"/>
        <v>414464D OR</v>
      </c>
      <c r="AH127" s="7" t="str">
        <f t="shared" si="46"/>
        <v>414464E TW</v>
      </c>
      <c r="AI127" s="7" t="str">
        <f t="shared" si="46"/>
        <v>414464E OR</v>
      </c>
      <c r="AJ127" s="7" t="str">
        <f t="shared" si="46"/>
        <v>414466 TW</v>
      </c>
      <c r="AK127" s="7" t="str">
        <f t="shared" si="46"/>
        <v>414466 PR</v>
      </c>
      <c r="AL127" s="7" t="str">
        <f t="shared" si="46"/>
        <v>414467 TW</v>
      </c>
      <c r="AM127" s="7" t="str">
        <f t="shared" si="46"/>
        <v>414467 OR</v>
      </c>
      <c r="AN127" s="7" t="str">
        <f t="shared" si="46"/>
        <v>414468 TW</v>
      </c>
      <c r="AO127" s="7" t="str">
        <f t="shared" si="46"/>
        <v>414468 OR</v>
      </c>
      <c r="AP127" s="7" t="str">
        <f t="shared" si="46"/>
        <v>FOURTH YEAR SGPA</v>
      </c>
      <c r="AQ127" s="7" t="str">
        <f t="shared" si="46"/>
        <v>TOTAL CREDIT</v>
      </c>
      <c r="AR127" s="7" t="str">
        <f t="shared" si="46"/>
        <v>FE SGPA</v>
      </c>
      <c r="AS127" s="7" t="str">
        <f t="shared" si="46"/>
        <v>SE SGPA</v>
      </c>
      <c r="AT127" s="7" t="str">
        <f t="shared" si="46"/>
        <v>TE</v>
      </c>
      <c r="AU127" s="7"/>
      <c r="AV127" s="7"/>
      <c r="AW127" s="7"/>
      <c r="AX127" s="7" t="str">
        <f>AX2</f>
        <v>REMARK</v>
      </c>
      <c r="AY127" s="102" t="str">
        <f>AY2</f>
        <v>THEORY BACKLOG</v>
      </c>
      <c r="AZ127" s="102"/>
      <c r="BA127" s="103" t="str">
        <f>BA2</f>
        <v>PRACTICAL BACKLOG</v>
      </c>
      <c r="BB127" s="103"/>
      <c r="BC127" s="12" t="str">
        <f t="shared" ref="BC127:BF128" si="47">BC2</f>
        <v>AT LEAST ONE FAIL</v>
      </c>
      <c r="BD127" s="12" t="str">
        <f t="shared" si="47"/>
        <v>AT LEAST ONE FAIL</v>
      </c>
      <c r="BE127" s="13" t="str">
        <f t="shared" si="47"/>
        <v>ALL CLEAR</v>
      </c>
      <c r="BF127" s="14" t="str">
        <f t="shared" si="47"/>
        <v>CLASS</v>
      </c>
      <c r="BG127"/>
    </row>
    <row r="128" spans="1:59">
      <c r="A128" s="6">
        <f t="shared" ref="A128:AT128" si="48">A3</f>
        <v>0</v>
      </c>
      <c r="B128" s="7">
        <f t="shared" si="48"/>
        <v>0</v>
      </c>
      <c r="C128" s="7">
        <f t="shared" si="48"/>
        <v>0</v>
      </c>
      <c r="D128" s="6">
        <f t="shared" si="48"/>
        <v>0</v>
      </c>
      <c r="E128" s="7">
        <f t="shared" si="48"/>
        <v>0</v>
      </c>
      <c r="F128" s="7">
        <f t="shared" si="48"/>
        <v>0</v>
      </c>
      <c r="G128" s="7" t="str">
        <f t="shared" si="48"/>
        <v>ICS</v>
      </c>
      <c r="H128" s="7" t="str">
        <f t="shared" si="48"/>
        <v>ML</v>
      </c>
      <c r="I128" s="7" t="str">
        <f t="shared" si="48"/>
        <v>SMD</v>
      </c>
      <c r="J128" s="7" t="str">
        <f t="shared" si="48"/>
        <v>BIA</v>
      </c>
      <c r="K128" s="7" t="str">
        <f t="shared" si="48"/>
        <v>SOFT COMP</v>
      </c>
      <c r="L128" s="8">
        <f t="shared" si="48"/>
        <v>0</v>
      </c>
      <c r="M128" s="7" t="str">
        <f t="shared" si="48"/>
        <v>CL-VII -TW</v>
      </c>
      <c r="N128" s="7" t="str">
        <f t="shared" si="48"/>
        <v>CL-VII -PR</v>
      </c>
      <c r="O128" s="7" t="str">
        <f t="shared" si="48"/>
        <v>CL-VIII - TW</v>
      </c>
      <c r="P128" s="7" t="str">
        <f t="shared" si="48"/>
        <v>CL-VIII - OR</v>
      </c>
      <c r="Q128" s="7" t="str">
        <f t="shared" si="48"/>
        <v>Proj-I</v>
      </c>
      <c r="R128" s="7">
        <f t="shared" si="48"/>
        <v>0</v>
      </c>
      <c r="S128" s="7">
        <f t="shared" si="48"/>
        <v>0</v>
      </c>
      <c r="T128" s="2">
        <f t="shared" si="48"/>
        <v>0</v>
      </c>
      <c r="U128" s="6">
        <f t="shared" si="48"/>
        <v>0</v>
      </c>
      <c r="V128" s="7">
        <f t="shared" si="48"/>
        <v>0</v>
      </c>
      <c r="W128" s="9">
        <f t="shared" si="48"/>
        <v>0</v>
      </c>
      <c r="X128" s="7">
        <f t="shared" si="48"/>
        <v>0</v>
      </c>
      <c r="Y128" s="6">
        <f t="shared" si="48"/>
        <v>0</v>
      </c>
      <c r="Z128" s="7" t="str">
        <f t="shared" si="48"/>
        <v>DS</v>
      </c>
      <c r="AA128" s="7" t="str">
        <f t="shared" si="48"/>
        <v>UC</v>
      </c>
      <c r="AB128" s="7" t="str">
        <f t="shared" si="48"/>
        <v>IWP</v>
      </c>
      <c r="AC128" s="7" t="str">
        <f t="shared" si="48"/>
        <v>CO</v>
      </c>
      <c r="AD128" s="7" t="str">
        <f t="shared" si="48"/>
        <v>SMA</v>
      </c>
      <c r="AE128" s="8">
        <f t="shared" si="48"/>
        <v>0</v>
      </c>
      <c r="AF128" s="7" t="str">
        <f t="shared" si="48"/>
        <v>IWPL-TW</v>
      </c>
      <c r="AG128" s="7" t="str">
        <f t="shared" si="48"/>
        <v>IWPL-OR</v>
      </c>
      <c r="AH128" s="7" t="str">
        <f t="shared" si="48"/>
        <v>COL-TW</v>
      </c>
      <c r="AI128" s="7" t="str">
        <f t="shared" si="48"/>
        <v>COL-OR</v>
      </c>
      <c r="AJ128" s="7" t="str">
        <f t="shared" si="48"/>
        <v>CL-IX - TW</v>
      </c>
      <c r="AK128" s="7" t="str">
        <f t="shared" si="48"/>
        <v>CL-IX - PR</v>
      </c>
      <c r="AL128" s="7" t="str">
        <f t="shared" si="48"/>
        <v>CL-X-TW</v>
      </c>
      <c r="AM128" s="7" t="str">
        <f t="shared" si="48"/>
        <v>CL-X-OR</v>
      </c>
      <c r="AN128" s="7" t="str">
        <f t="shared" si="48"/>
        <v>Proj(TW)</v>
      </c>
      <c r="AO128" s="7" t="str">
        <f t="shared" si="48"/>
        <v>Proj(OR)</v>
      </c>
      <c r="AP128" s="7">
        <f t="shared" si="48"/>
        <v>0</v>
      </c>
      <c r="AQ128" s="7">
        <f t="shared" si="48"/>
        <v>0</v>
      </c>
      <c r="AR128" s="7">
        <f t="shared" si="48"/>
        <v>0</v>
      </c>
      <c r="AS128" s="7">
        <f t="shared" si="48"/>
        <v>0</v>
      </c>
      <c r="AT128" s="7">
        <f t="shared" si="48"/>
        <v>0</v>
      </c>
      <c r="AU128" s="7"/>
      <c r="AV128" s="7"/>
      <c r="AW128" s="7"/>
      <c r="AX128" s="7">
        <f>AX3</f>
        <v>0</v>
      </c>
      <c r="AY128" s="15" t="str">
        <f>AY3</f>
        <v>SEM-1</v>
      </c>
      <c r="AZ128" s="15" t="str">
        <f>AZ3</f>
        <v>SEM-2</v>
      </c>
      <c r="BA128" s="16" t="str">
        <f>BA3</f>
        <v>SEM-1</v>
      </c>
      <c r="BB128" s="16" t="str">
        <f>BB3</f>
        <v>SEM-2</v>
      </c>
      <c r="BC128" s="10" t="str">
        <f t="shared" si="47"/>
        <v>THEORY</v>
      </c>
      <c r="BD128" s="10" t="str">
        <f t="shared" si="47"/>
        <v>PRACTICAL</v>
      </c>
      <c r="BE128" s="7">
        <f t="shared" si="47"/>
        <v>0</v>
      </c>
      <c r="BF128" s="7">
        <f t="shared" si="47"/>
        <v>0</v>
      </c>
      <c r="BG128"/>
    </row>
    <row r="129" spans="1:59">
      <c r="A129" s="17"/>
      <c r="B129" s="17">
        <v>43306</v>
      </c>
      <c r="C129" s="17" t="s">
        <v>741</v>
      </c>
      <c r="D129" s="18" t="s">
        <v>742</v>
      </c>
      <c r="E129"/>
      <c r="F129" s="19" t="s">
        <v>746</v>
      </c>
      <c r="G129"/>
      <c r="H129"/>
      <c r="I129"/>
      <c r="J129"/>
      <c r="K129"/>
      <c r="L129"/>
      <c r="M129"/>
      <c r="N129"/>
      <c r="O129"/>
      <c r="P129"/>
      <c r="Q129"/>
      <c r="R129" s="17"/>
      <c r="S129" s="17"/>
      <c r="T129" s="21"/>
      <c r="U129" s="17">
        <f t="shared" ref="U129:W130" si="49">B129</f>
        <v>43306</v>
      </c>
      <c r="V129" s="17" t="str">
        <f t="shared" si="49"/>
        <v>B150058513</v>
      </c>
      <c r="W129" s="22" t="str">
        <f t="shared" si="49"/>
        <v>ARPIT SINGH BATRA</v>
      </c>
      <c r="X129" s="17"/>
      <c r="Y129" s="23"/>
      <c r="Z129" s="17"/>
      <c r="AA129" s="17"/>
      <c r="AB129" s="17"/>
      <c r="AC129" s="17"/>
      <c r="AD129" s="17"/>
      <c r="AE129" s="20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26" t="str">
        <f>IF(COUNTIF(G130:K130,"FF"),"FAIL",IF(COUNTIF(G130:K130,"AB"),"FAIL","PASS"))</f>
        <v>PASS</v>
      </c>
      <c r="AZ129" s="26" t="str">
        <f>IF(COUNTIF(Z129:AD129,"FF"),"FAIL",IF(COUNTIF(Z129:AD129,"AB"),"FAIL","PASS"))</f>
        <v>PASS</v>
      </c>
      <c r="BA129" s="27" t="str">
        <f>IF(COUNTIF(M129:T129,"FF"),"FAIL",IF(COUNTIF(M129:T129,"AB"),"FAIL","PASS"))</f>
        <v>PASS</v>
      </c>
      <c r="BB129" s="27" t="str">
        <f>IF(COUNTIF(AF129:AO129,"FF"),"FAIL",IF(COUNTIF(AF129:AO129,"AB"),"FAIL","PASS"))</f>
        <v>PASS</v>
      </c>
      <c r="BC129" s="8" t="str">
        <f>IF(AND(AY129="PASS",AZ129="PASS"),"PASS","FAIL")</f>
        <v>PASS</v>
      </c>
      <c r="BD129" s="8" t="str">
        <f>IF(AND(BA129="PASS",BB129="PASS"),"PASS","FAIL")</f>
        <v>PASS</v>
      </c>
      <c r="BE129" s="28" t="str">
        <f>IF(BF129="ATKT","NO",IF(BF129="FAIL","NO","YES"))</f>
        <v>NO</v>
      </c>
      <c r="BF129" s="29" t="str">
        <f>IF(AQ129=44,IF(AP129&gt;=7.75,"DIST",IF(AP129&gt;=6.75,"FIRST",IF(AP129&gt;=6.25,"HSC",IF(AP129&gt;=5.5,"SC","FAIL")))),IF(AQ129&gt;=23,"ATKT","FAIL"))</f>
        <v>FAIL</v>
      </c>
      <c r="BG129"/>
    </row>
    <row r="130" spans="1:59">
      <c r="A130" s="17"/>
      <c r="B130" s="17">
        <v>43277</v>
      </c>
      <c r="C130" s="17" t="s">
        <v>743</v>
      </c>
      <c r="D130" s="18" t="s">
        <v>744</v>
      </c>
      <c r="E130" s="17"/>
      <c r="F130" s="19" t="s">
        <v>745</v>
      </c>
      <c r="G130" s="17"/>
      <c r="H130" s="17"/>
      <c r="I130" s="17"/>
      <c r="J130" s="17"/>
      <c r="K130" s="17"/>
      <c r="L130" s="20"/>
      <c r="M130" s="17"/>
      <c r="N130" s="17"/>
      <c r="O130" s="17"/>
      <c r="P130" s="17"/>
      <c r="Q130" s="17"/>
      <c r="R130" s="17"/>
      <c r="S130" s="17"/>
      <c r="T130" s="21"/>
      <c r="U130" s="17">
        <f t="shared" si="49"/>
        <v>43277</v>
      </c>
      <c r="V130" s="17" t="str">
        <f t="shared" si="49"/>
        <v>B150058592</v>
      </c>
      <c r="W130" s="22" t="str">
        <f t="shared" si="49"/>
        <v>KAMBLE HARSHAD RAJU</v>
      </c>
      <c r="X130" s="17"/>
      <c r="Y130" s="23"/>
      <c r="Z130" s="17"/>
      <c r="AA130" s="17"/>
      <c r="AB130" s="17"/>
      <c r="AC130" s="17"/>
      <c r="AD130" s="17"/>
      <c r="AE130" s="20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26" t="str">
        <f>IF(COUNTIF(G130:K130,"FF"),"FAIL",IF(COUNTIF(G130:K130,"AB"),"FAIL","PASS"))</f>
        <v>PASS</v>
      </c>
      <c r="AZ130" s="26" t="str">
        <f>IF(COUNTIF(Z130:AD130,"FF"),"FAIL",IF(COUNTIF(Z130:AD130,"AB"),"FAIL","PASS"))</f>
        <v>PASS</v>
      </c>
      <c r="BA130" s="27" t="str">
        <f>IF(COUNTIF(M130:T130,"FF"),"FAIL",IF(COUNTIF(M130:T130,"AB"),"FAIL","PASS"))</f>
        <v>PASS</v>
      </c>
      <c r="BB130" s="27" t="str">
        <f>IF(COUNTIF(AF130:AO130,"FF"),"FAIL",IF(COUNTIF(AF130:AO130,"AB"),"FAIL","PASS"))</f>
        <v>PASS</v>
      </c>
      <c r="BC130" s="8" t="str">
        <f>IF(AND(AY130="PASS",AZ130="PASS"),"PASS","FAIL")</f>
        <v>PASS</v>
      </c>
      <c r="BD130" s="8" t="str">
        <f>IF(AND(BA130="PASS",BB130="PASS"),"PASS","FAIL")</f>
        <v>PASS</v>
      </c>
      <c r="BE130" s="28" t="str">
        <f>IF(BF130="ATKT","NO",IF(BF130="FAIL","NO","YES"))</f>
        <v>NO</v>
      </c>
      <c r="BF130" s="29" t="str">
        <f>IF(AQ130=44,IF(AP130&gt;=7.75,"DIST",IF(AP130&gt;=6.75,"FIRST",IF(AP130&gt;=6.25,"HSC",IF(AP130&gt;=5.5,"SC","FAIL")))),IF(AQ130&gt;=23,"ATKT","FAIL"))</f>
        <v>FAIL</v>
      </c>
      <c r="BG130"/>
    </row>
  </sheetData>
  <mergeCells count="20">
    <mergeCell ref="B1:Q1"/>
    <mergeCell ref="U1:AQ1"/>
    <mergeCell ref="AR1:AW1"/>
    <mergeCell ref="AY2:AZ2"/>
    <mergeCell ref="BA2:BB2"/>
    <mergeCell ref="AY77:BB77"/>
    <mergeCell ref="C97:F97"/>
    <mergeCell ref="C98:F98"/>
    <mergeCell ref="E103:F103"/>
    <mergeCell ref="E104:F104"/>
    <mergeCell ref="E105:F105"/>
    <mergeCell ref="E106:F106"/>
    <mergeCell ref="AY127:AZ127"/>
    <mergeCell ref="BA127:BB127"/>
    <mergeCell ref="E107:F107"/>
    <mergeCell ref="C109:F109"/>
    <mergeCell ref="C110:F110"/>
    <mergeCell ref="AY116:AZ116"/>
    <mergeCell ref="BA116:BB116"/>
    <mergeCell ref="B125:D125"/>
  </mergeCells>
  <conditionalFormatting sqref="BE119 BE4:BE75">
    <cfRule type="cellIs" dxfId="149" priority="1" stopIfTrue="1" operator="equal">
      <formula>"NO"</formula>
    </cfRule>
  </conditionalFormatting>
  <conditionalFormatting sqref="BF119 BF4:BF74">
    <cfRule type="cellIs" dxfId="148" priority="2" stopIfTrue="1" operator="equal">
      <formula>"FAIL"</formula>
    </cfRule>
  </conditionalFormatting>
  <conditionalFormatting sqref="G119:Q119 Z10:AO13 Z8:AL8 AO8 Z7:AM7 Z71:AO72 Z70:AG70 AL70:AO70 Z4:AO5 Z6:AA6 AJ6:AO6 AD6:AE6 Z9:AA9 AJ9:AO9 AD9:AE9 Z15:AO15 Z14:AA14 AJ14:AO14 AD14:AE14 Z17:AO17 Z16:AA16 AJ16:AO16 AD16:AE16 Z19:AO21 Z18:AA18 AJ18:AO18 AD18:AE18 Z24:AO25 Z22:AA23 AD22:AE23 AJ22:AO23 Z27:AO29 Z26:AA26 AJ26:AO26 AD26:AE26 Z31:AO34 Z30:AA30 AJ30:AO30 AD30:AE30 Z37:AO39 Z35:AA36 AD35:AE36 AJ35:AO36 Z42:AO49 Z40:AA41 AD40:AE41 AJ40:AO41 Z51:AO51 Z50:AA50 AJ50:AO50 AD50:AE50 Z53:AO53 Z52:AA52 AJ52:AO52 AD52:AE52 Z55:AO55 Z54:AA54 AJ54:AO54 AD54:AE54 Z58:AO58 Z56:AA57 AD56:AE57 AJ56:AO57 Z61:AO61 Z59:AA60 AD59:AE60 AJ59:AO60 Z64:AO67 Z62:AA63 AD62:AE63 AJ62:AO63 Z69:AO69 Z68:AA68 AJ68:AO68 AD68:AE68 Z74:AO75 Z73:AA73 AJ73:AO73 AD73:AE73 G4:Q75">
    <cfRule type="cellIs" dxfId="147" priority="3" stopIfTrue="1" operator="equal">
      <formula>"AB"</formula>
    </cfRule>
    <cfRule type="cellIs" dxfId="146" priority="4" stopIfTrue="1" operator="equal">
      <formula>"FF"</formula>
    </cfRule>
  </conditionalFormatting>
  <conditionalFormatting sqref="Z119:AO119">
    <cfRule type="cellIs" dxfId="145" priority="5" stopIfTrue="1" operator="equal">
      <formula>"AB"</formula>
    </cfRule>
    <cfRule type="cellIs" dxfId="144" priority="6" stopIfTrue="1" operator="equal">
      <formula>"FF"</formula>
    </cfRule>
  </conditionalFormatting>
  <conditionalFormatting sqref="AY119:BD119 AY4:BD75">
    <cfRule type="cellIs" dxfId="143" priority="7" stopIfTrue="1" operator="equal">
      <formula>"FAIL"</formula>
    </cfRule>
  </conditionalFormatting>
  <conditionalFormatting sqref="BE130">
    <cfRule type="cellIs" dxfId="142" priority="14" stopIfTrue="1" operator="equal">
      <formula>"NO"</formula>
    </cfRule>
  </conditionalFormatting>
  <conditionalFormatting sqref="BF130">
    <cfRule type="cellIs" dxfId="141" priority="15" stopIfTrue="1" operator="equal">
      <formula>"FAIL"</formula>
    </cfRule>
  </conditionalFormatting>
  <conditionalFormatting sqref="G130:Q130">
    <cfRule type="cellIs" dxfId="140" priority="16" stopIfTrue="1" operator="equal">
      <formula>"AB"</formula>
    </cfRule>
    <cfRule type="cellIs" dxfId="139" priority="17" stopIfTrue="1" operator="equal">
      <formula>"FF"</formula>
    </cfRule>
  </conditionalFormatting>
  <conditionalFormatting sqref="Z130:AO130">
    <cfRule type="cellIs" dxfId="138" priority="18" stopIfTrue="1" operator="equal">
      <formula>"AB"</formula>
    </cfRule>
    <cfRule type="cellIs" dxfId="137" priority="19" stopIfTrue="1" operator="equal">
      <formula>"FF"</formula>
    </cfRule>
  </conditionalFormatting>
  <conditionalFormatting sqref="AY130:BD130">
    <cfRule type="cellIs" dxfId="136" priority="20" stopIfTrue="1" operator="equal">
      <formula>"FAIL"</formula>
    </cfRule>
  </conditionalFormatting>
  <conditionalFormatting sqref="BE129">
    <cfRule type="cellIs" dxfId="135" priority="21" stopIfTrue="1" operator="equal">
      <formula>"NO"</formula>
    </cfRule>
  </conditionalFormatting>
  <conditionalFormatting sqref="BF129">
    <cfRule type="cellIs" dxfId="134" priority="22" stopIfTrue="1" operator="equal">
      <formula>"FAIL"</formula>
    </cfRule>
  </conditionalFormatting>
  <conditionalFormatting sqref="Z129:AO129">
    <cfRule type="cellIs" dxfId="133" priority="23" stopIfTrue="1" operator="equal">
      <formula>"AB"</formula>
    </cfRule>
    <cfRule type="cellIs" dxfId="132" priority="24" stopIfTrue="1" operator="equal">
      <formula>"FF"</formula>
    </cfRule>
  </conditionalFormatting>
  <conditionalFormatting sqref="AY129:BD129">
    <cfRule type="cellIs" dxfId="131" priority="25" stopIfTrue="1" operator="equal">
      <formula>"FAIL"</formula>
    </cfRule>
  </conditionalFormatting>
  <conditionalFormatting sqref="AN7:AO7">
    <cfRule type="cellIs" dxfId="130" priority="34" stopIfTrue="1" operator="equal">
      <formula>"AB"</formula>
    </cfRule>
    <cfRule type="cellIs" dxfId="129" priority="35" stopIfTrue="1" operator="equal">
      <formula>"FF"</formula>
    </cfRule>
  </conditionalFormatting>
  <conditionalFormatting sqref="AJ70:AK70">
    <cfRule type="cellIs" dxfId="128" priority="36" stopIfTrue="1" operator="equal">
      <formula>"AB"</formula>
    </cfRule>
    <cfRule type="cellIs" dxfId="127" priority="37" stopIfTrue="1" operator="equal">
      <formula>"FF"</formula>
    </cfRule>
  </conditionalFormatting>
  <conditionalFormatting sqref="AC6">
    <cfRule type="cellIs" dxfId="126" priority="174" stopIfTrue="1" operator="equal">
      <formula>"AB"</formula>
    </cfRule>
    <cfRule type="cellIs" dxfId="125" priority="175" stopIfTrue="1" operator="equal">
      <formula>"FF"</formula>
    </cfRule>
  </conditionalFormatting>
  <conditionalFormatting sqref="AH6:AI6">
    <cfRule type="cellIs" dxfId="124" priority="176" stopIfTrue="1" operator="equal">
      <formula>"AB"</formula>
    </cfRule>
    <cfRule type="cellIs" dxfId="123" priority="177" stopIfTrue="1" operator="equal">
      <formula>"FF"</formula>
    </cfRule>
  </conditionalFormatting>
  <conditionalFormatting sqref="AC9">
    <cfRule type="cellIs" dxfId="122" priority="178" stopIfTrue="1" operator="equal">
      <formula>"AB"</formula>
    </cfRule>
    <cfRule type="cellIs" dxfId="121" priority="179" stopIfTrue="1" operator="equal">
      <formula>"FF"</formula>
    </cfRule>
  </conditionalFormatting>
  <conditionalFormatting sqref="AH9:AI9">
    <cfRule type="cellIs" dxfId="120" priority="180" stopIfTrue="1" operator="equal">
      <formula>"AB"</formula>
    </cfRule>
    <cfRule type="cellIs" dxfId="119" priority="181" stopIfTrue="1" operator="equal">
      <formula>"FF"</formula>
    </cfRule>
  </conditionalFormatting>
  <conditionalFormatting sqref="AC14">
    <cfRule type="cellIs" dxfId="118" priority="182" stopIfTrue="1" operator="equal">
      <formula>"AB"</formula>
    </cfRule>
    <cfRule type="cellIs" dxfId="117" priority="183" stopIfTrue="1" operator="equal">
      <formula>"FF"</formula>
    </cfRule>
  </conditionalFormatting>
  <conditionalFormatting sqref="AH14:AI14">
    <cfRule type="cellIs" dxfId="116" priority="184" stopIfTrue="1" operator="equal">
      <formula>"AB"</formula>
    </cfRule>
    <cfRule type="cellIs" dxfId="115" priority="185" stopIfTrue="1" operator="equal">
      <formula>"FF"</formula>
    </cfRule>
  </conditionalFormatting>
  <conditionalFormatting sqref="AC16">
    <cfRule type="cellIs" dxfId="114" priority="186" stopIfTrue="1" operator="equal">
      <formula>"AB"</formula>
    </cfRule>
    <cfRule type="cellIs" dxfId="113" priority="187" stopIfTrue="1" operator="equal">
      <formula>"FF"</formula>
    </cfRule>
  </conditionalFormatting>
  <conditionalFormatting sqref="AH16:AI16">
    <cfRule type="cellIs" dxfId="112" priority="188" stopIfTrue="1" operator="equal">
      <formula>"AB"</formula>
    </cfRule>
    <cfRule type="cellIs" dxfId="111" priority="189" stopIfTrue="1" operator="equal">
      <formula>"FF"</formula>
    </cfRule>
  </conditionalFormatting>
  <conditionalFormatting sqref="AC18">
    <cfRule type="cellIs" dxfId="110" priority="190" stopIfTrue="1" operator="equal">
      <formula>"AB"</formula>
    </cfRule>
    <cfRule type="cellIs" dxfId="109" priority="191" stopIfTrue="1" operator="equal">
      <formula>"FF"</formula>
    </cfRule>
  </conditionalFormatting>
  <conditionalFormatting sqref="AH18:AI18">
    <cfRule type="cellIs" dxfId="108" priority="192" stopIfTrue="1" operator="equal">
      <formula>"AB"</formula>
    </cfRule>
    <cfRule type="cellIs" dxfId="107" priority="193" stopIfTrue="1" operator="equal">
      <formula>"FF"</formula>
    </cfRule>
  </conditionalFormatting>
  <conditionalFormatting sqref="AC22">
    <cfRule type="cellIs" dxfId="106" priority="194" stopIfTrue="1" operator="equal">
      <formula>"AB"</formula>
    </cfRule>
    <cfRule type="cellIs" dxfId="105" priority="195" stopIfTrue="1" operator="equal">
      <formula>"FF"</formula>
    </cfRule>
  </conditionalFormatting>
  <conditionalFormatting sqref="AH22:AI22">
    <cfRule type="cellIs" dxfId="104" priority="196" stopIfTrue="1" operator="equal">
      <formula>"AB"</formula>
    </cfRule>
    <cfRule type="cellIs" dxfId="103" priority="197" stopIfTrue="1" operator="equal">
      <formula>"FF"</formula>
    </cfRule>
  </conditionalFormatting>
  <conditionalFormatting sqref="AC23">
    <cfRule type="cellIs" dxfId="102" priority="198" stopIfTrue="1" operator="equal">
      <formula>"AB"</formula>
    </cfRule>
    <cfRule type="cellIs" dxfId="101" priority="199" stopIfTrue="1" operator="equal">
      <formula>"FF"</formula>
    </cfRule>
  </conditionalFormatting>
  <conditionalFormatting sqref="AH23:AI23">
    <cfRule type="cellIs" dxfId="100" priority="200" stopIfTrue="1" operator="equal">
      <formula>"AB"</formula>
    </cfRule>
    <cfRule type="cellIs" dxfId="99" priority="201" stopIfTrue="1" operator="equal">
      <formula>"FF"</formula>
    </cfRule>
  </conditionalFormatting>
  <conditionalFormatting sqref="AC26">
    <cfRule type="cellIs" dxfId="98" priority="202" stopIfTrue="1" operator="equal">
      <formula>"AB"</formula>
    </cfRule>
    <cfRule type="cellIs" dxfId="97" priority="203" stopIfTrue="1" operator="equal">
      <formula>"FF"</formula>
    </cfRule>
  </conditionalFormatting>
  <conditionalFormatting sqref="AH26:AI26">
    <cfRule type="cellIs" dxfId="96" priority="204" stopIfTrue="1" operator="equal">
      <formula>"AB"</formula>
    </cfRule>
    <cfRule type="cellIs" dxfId="95" priority="205" stopIfTrue="1" operator="equal">
      <formula>"FF"</formula>
    </cfRule>
  </conditionalFormatting>
  <conditionalFormatting sqref="AC30">
    <cfRule type="cellIs" dxfId="94" priority="206" stopIfTrue="1" operator="equal">
      <formula>"AB"</formula>
    </cfRule>
    <cfRule type="cellIs" dxfId="93" priority="207" stopIfTrue="1" operator="equal">
      <formula>"FF"</formula>
    </cfRule>
  </conditionalFormatting>
  <conditionalFormatting sqref="AH30:AI30">
    <cfRule type="cellIs" dxfId="92" priority="208" stopIfTrue="1" operator="equal">
      <formula>"AB"</formula>
    </cfRule>
    <cfRule type="cellIs" dxfId="91" priority="209" stopIfTrue="1" operator="equal">
      <formula>"FF"</formula>
    </cfRule>
  </conditionalFormatting>
  <conditionalFormatting sqref="AC35">
    <cfRule type="cellIs" dxfId="90" priority="210" stopIfTrue="1" operator="equal">
      <formula>"AB"</formula>
    </cfRule>
    <cfRule type="cellIs" dxfId="89" priority="211" stopIfTrue="1" operator="equal">
      <formula>"FF"</formula>
    </cfRule>
  </conditionalFormatting>
  <conditionalFormatting sqref="AH35:AI35">
    <cfRule type="cellIs" dxfId="88" priority="212" stopIfTrue="1" operator="equal">
      <formula>"AB"</formula>
    </cfRule>
    <cfRule type="cellIs" dxfId="87" priority="213" stopIfTrue="1" operator="equal">
      <formula>"FF"</formula>
    </cfRule>
  </conditionalFormatting>
  <conditionalFormatting sqref="AC36">
    <cfRule type="cellIs" dxfId="86" priority="214" stopIfTrue="1" operator="equal">
      <formula>"AB"</formula>
    </cfRule>
    <cfRule type="cellIs" dxfId="85" priority="215" stopIfTrue="1" operator="equal">
      <formula>"FF"</formula>
    </cfRule>
  </conditionalFormatting>
  <conditionalFormatting sqref="AH36:AI36">
    <cfRule type="cellIs" dxfId="84" priority="216" stopIfTrue="1" operator="equal">
      <formula>"AB"</formula>
    </cfRule>
    <cfRule type="cellIs" dxfId="83" priority="217" stopIfTrue="1" operator="equal">
      <formula>"FF"</formula>
    </cfRule>
  </conditionalFormatting>
  <conditionalFormatting sqref="AC40">
    <cfRule type="cellIs" dxfId="82" priority="218" stopIfTrue="1" operator="equal">
      <formula>"AB"</formula>
    </cfRule>
    <cfRule type="cellIs" dxfId="81" priority="219" stopIfTrue="1" operator="equal">
      <formula>"FF"</formula>
    </cfRule>
  </conditionalFormatting>
  <conditionalFormatting sqref="AH40:AI40">
    <cfRule type="cellIs" dxfId="80" priority="220" stopIfTrue="1" operator="equal">
      <formula>"AB"</formula>
    </cfRule>
    <cfRule type="cellIs" dxfId="79" priority="221" stopIfTrue="1" operator="equal">
      <formula>"FF"</formula>
    </cfRule>
  </conditionalFormatting>
  <conditionalFormatting sqref="AC41">
    <cfRule type="cellIs" dxfId="78" priority="222" stopIfTrue="1" operator="equal">
      <formula>"AB"</formula>
    </cfRule>
    <cfRule type="cellIs" dxfId="77" priority="223" stopIfTrue="1" operator="equal">
      <formula>"FF"</formula>
    </cfRule>
  </conditionalFormatting>
  <conditionalFormatting sqref="AH41:AI41">
    <cfRule type="cellIs" dxfId="76" priority="224" stopIfTrue="1" operator="equal">
      <formula>"AB"</formula>
    </cfRule>
    <cfRule type="cellIs" dxfId="75" priority="225" stopIfTrue="1" operator="equal">
      <formula>"FF"</formula>
    </cfRule>
  </conditionalFormatting>
  <conditionalFormatting sqref="AC50">
    <cfRule type="cellIs" dxfId="74" priority="226" stopIfTrue="1" operator="equal">
      <formula>"AB"</formula>
    </cfRule>
    <cfRule type="cellIs" dxfId="73" priority="227" stopIfTrue="1" operator="equal">
      <formula>"FF"</formula>
    </cfRule>
  </conditionalFormatting>
  <conditionalFormatting sqref="AH50:AI50">
    <cfRule type="cellIs" dxfId="72" priority="228" stopIfTrue="1" operator="equal">
      <formula>"AB"</formula>
    </cfRule>
    <cfRule type="cellIs" dxfId="71" priority="229" stopIfTrue="1" operator="equal">
      <formula>"FF"</formula>
    </cfRule>
  </conditionalFormatting>
  <conditionalFormatting sqref="AC52">
    <cfRule type="cellIs" dxfId="70" priority="230" stopIfTrue="1" operator="equal">
      <formula>"AB"</formula>
    </cfRule>
    <cfRule type="cellIs" dxfId="69" priority="231" stopIfTrue="1" operator="equal">
      <formula>"FF"</formula>
    </cfRule>
  </conditionalFormatting>
  <conditionalFormatting sqref="AH52:AI52">
    <cfRule type="cellIs" dxfId="68" priority="232" stopIfTrue="1" operator="equal">
      <formula>"AB"</formula>
    </cfRule>
    <cfRule type="cellIs" dxfId="67" priority="233" stopIfTrue="1" operator="equal">
      <formula>"FF"</formula>
    </cfRule>
  </conditionalFormatting>
  <conditionalFormatting sqref="AC54">
    <cfRule type="cellIs" dxfId="66" priority="234" stopIfTrue="1" operator="equal">
      <formula>"AB"</formula>
    </cfRule>
    <cfRule type="cellIs" dxfId="65" priority="235" stopIfTrue="1" operator="equal">
      <formula>"FF"</formula>
    </cfRule>
  </conditionalFormatting>
  <conditionalFormatting sqref="AH54:AI54">
    <cfRule type="cellIs" dxfId="64" priority="236" stopIfTrue="1" operator="equal">
      <formula>"AB"</formula>
    </cfRule>
    <cfRule type="cellIs" dxfId="63" priority="237" stopIfTrue="1" operator="equal">
      <formula>"FF"</formula>
    </cfRule>
  </conditionalFormatting>
  <conditionalFormatting sqref="AC56">
    <cfRule type="cellIs" dxfId="62" priority="238" stopIfTrue="1" operator="equal">
      <formula>"AB"</formula>
    </cfRule>
    <cfRule type="cellIs" dxfId="61" priority="239" stopIfTrue="1" operator="equal">
      <formula>"FF"</formula>
    </cfRule>
  </conditionalFormatting>
  <conditionalFormatting sqref="AH56:AI56">
    <cfRule type="cellIs" dxfId="60" priority="240" stopIfTrue="1" operator="equal">
      <formula>"AB"</formula>
    </cfRule>
    <cfRule type="cellIs" dxfId="59" priority="241" stopIfTrue="1" operator="equal">
      <formula>"FF"</formula>
    </cfRule>
  </conditionalFormatting>
  <conditionalFormatting sqref="AC57">
    <cfRule type="cellIs" dxfId="58" priority="242" stopIfTrue="1" operator="equal">
      <formula>"AB"</formula>
    </cfRule>
    <cfRule type="cellIs" dxfId="57" priority="243" stopIfTrue="1" operator="equal">
      <formula>"FF"</formula>
    </cfRule>
  </conditionalFormatting>
  <conditionalFormatting sqref="AH57:AI57">
    <cfRule type="cellIs" dxfId="56" priority="244" stopIfTrue="1" operator="equal">
      <formula>"AB"</formula>
    </cfRule>
    <cfRule type="cellIs" dxfId="55" priority="245" stopIfTrue="1" operator="equal">
      <formula>"FF"</formula>
    </cfRule>
  </conditionalFormatting>
  <conditionalFormatting sqref="AC59">
    <cfRule type="cellIs" dxfId="54" priority="246" stopIfTrue="1" operator="equal">
      <formula>"AB"</formula>
    </cfRule>
    <cfRule type="cellIs" dxfId="53" priority="247" stopIfTrue="1" operator="equal">
      <formula>"FF"</formula>
    </cfRule>
  </conditionalFormatting>
  <conditionalFormatting sqref="AH59:AI59">
    <cfRule type="cellIs" dxfId="52" priority="248" stopIfTrue="1" operator="equal">
      <formula>"AB"</formula>
    </cfRule>
    <cfRule type="cellIs" dxfId="51" priority="249" stopIfTrue="1" operator="equal">
      <formula>"FF"</formula>
    </cfRule>
  </conditionalFormatting>
  <conditionalFormatting sqref="AC60">
    <cfRule type="cellIs" dxfId="50" priority="250" stopIfTrue="1" operator="equal">
      <formula>"AB"</formula>
    </cfRule>
    <cfRule type="cellIs" dxfId="49" priority="251" stopIfTrue="1" operator="equal">
      <formula>"FF"</formula>
    </cfRule>
  </conditionalFormatting>
  <conditionalFormatting sqref="AH60:AI60">
    <cfRule type="cellIs" dxfId="48" priority="252" stopIfTrue="1" operator="equal">
      <formula>"AB"</formula>
    </cfRule>
    <cfRule type="cellIs" dxfId="47" priority="253" stopIfTrue="1" operator="equal">
      <formula>"FF"</formula>
    </cfRule>
  </conditionalFormatting>
  <conditionalFormatting sqref="AC62">
    <cfRule type="cellIs" dxfId="46" priority="254" stopIfTrue="1" operator="equal">
      <formula>"AB"</formula>
    </cfRule>
    <cfRule type="cellIs" dxfId="45" priority="255" stopIfTrue="1" operator="equal">
      <formula>"FF"</formula>
    </cfRule>
  </conditionalFormatting>
  <conditionalFormatting sqref="AH62:AI62">
    <cfRule type="cellIs" dxfId="44" priority="256" stopIfTrue="1" operator="equal">
      <formula>"AB"</formula>
    </cfRule>
    <cfRule type="cellIs" dxfId="43" priority="257" stopIfTrue="1" operator="equal">
      <formula>"FF"</formula>
    </cfRule>
  </conditionalFormatting>
  <conditionalFormatting sqref="AC63">
    <cfRule type="cellIs" dxfId="42" priority="258" stopIfTrue="1" operator="equal">
      <formula>"AB"</formula>
    </cfRule>
    <cfRule type="cellIs" dxfId="41" priority="259" stopIfTrue="1" operator="equal">
      <formula>"FF"</formula>
    </cfRule>
  </conditionalFormatting>
  <conditionalFormatting sqref="AH63:AI63">
    <cfRule type="cellIs" dxfId="40" priority="260" stopIfTrue="1" operator="equal">
      <formula>"AB"</formula>
    </cfRule>
    <cfRule type="cellIs" dxfId="39" priority="261" stopIfTrue="1" operator="equal">
      <formula>"FF"</formula>
    </cfRule>
  </conditionalFormatting>
  <conditionalFormatting sqref="AC68">
    <cfRule type="cellIs" dxfId="38" priority="262" stopIfTrue="1" operator="equal">
      <formula>"AB"</formula>
    </cfRule>
    <cfRule type="cellIs" dxfId="37" priority="263" stopIfTrue="1" operator="equal">
      <formula>"FF"</formula>
    </cfRule>
  </conditionalFormatting>
  <conditionalFormatting sqref="AH68:AI68">
    <cfRule type="cellIs" dxfId="36" priority="264" stopIfTrue="1" operator="equal">
      <formula>"AB"</formula>
    </cfRule>
    <cfRule type="cellIs" dxfId="35" priority="265" stopIfTrue="1" operator="equal">
      <formula>"FF"</formula>
    </cfRule>
  </conditionalFormatting>
  <conditionalFormatting sqref="AC73">
    <cfRule type="cellIs" dxfId="34" priority="266" stopIfTrue="1" operator="equal">
      <formula>"AB"</formula>
    </cfRule>
    <cfRule type="cellIs" dxfId="33" priority="267" stopIfTrue="1" operator="equal">
      <formula>"FF"</formula>
    </cfRule>
  </conditionalFormatting>
  <conditionalFormatting sqref="AH73:AI73">
    <cfRule type="cellIs" dxfId="32" priority="268" stopIfTrue="1" operator="equal">
      <formula>"AB"</formula>
    </cfRule>
    <cfRule type="cellIs" dxfId="31" priority="269" stopIfTrue="1" operator="equal">
      <formula>"FF"</formula>
    </cfRule>
  </conditionalFormatting>
  <pageMargins left="0.75" right="0.75" top="1" bottom="1" header="0.51180555555555551" footer="0.51180555555555551"/>
  <pageSetup paperSize="9" firstPageNumber="0" orientation="landscape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8"/>
  <sheetViews>
    <sheetView zoomScale="85" zoomScaleNormal="85" workbookViewId="0">
      <pane xSplit="4" ySplit="3" topLeftCell="AS4" activePane="bottomRight" state="frozen"/>
      <selection pane="topRight" activeCell="AR1" sqref="AR1"/>
      <selection pane="bottomLeft" activeCell="A4" sqref="A4"/>
      <selection pane="bottomRight" activeCell="AW2" sqref="AW2:AW28"/>
    </sheetView>
  </sheetViews>
  <sheetFormatPr defaultColWidth="7.33203125" defaultRowHeight="14.4"/>
  <cols>
    <col min="1" max="1" width="7.33203125" style="1" customWidth="1"/>
    <col min="2" max="2" width="10.33203125" style="1" customWidth="1"/>
    <col min="3" max="3" width="13.6640625" style="1" customWidth="1"/>
    <col min="4" max="4" width="35.33203125" customWidth="1"/>
    <col min="5" max="5" width="13" style="1" customWidth="1"/>
    <col min="6" max="6" width="21.33203125" style="1" customWidth="1"/>
    <col min="7" max="7" width="9.33203125" style="1" customWidth="1"/>
    <col min="8" max="8" width="9" style="1" customWidth="1"/>
    <col min="9" max="9" width="8.6640625" style="1" customWidth="1"/>
    <col min="10" max="10" width="8.5546875" style="1" customWidth="1"/>
    <col min="11" max="11" width="10.88671875" style="1" customWidth="1"/>
    <col min="12" max="12" width="0.88671875" style="1" customWidth="1"/>
    <col min="13" max="13" width="10.44140625" style="1" customWidth="1"/>
    <col min="14" max="14" width="11.109375" style="1" customWidth="1"/>
    <col min="15" max="15" width="10.6640625" style="1" customWidth="1"/>
    <col min="16" max="16" width="11.109375" style="1" customWidth="1"/>
    <col min="17" max="17" width="10.44140625" style="1" customWidth="1"/>
    <col min="18" max="18" width="7.33203125" style="1" customWidth="1"/>
    <col min="19" max="19" width="8" style="1" customWidth="1"/>
    <col min="20" max="20" width="1" style="2" customWidth="1"/>
    <col min="21" max="21" width="10.33203125" style="1" hidden="1" customWidth="1"/>
    <col min="22" max="22" width="14.6640625" style="1" hidden="1" customWidth="1"/>
    <col min="23" max="23" width="35.33203125" style="3" hidden="1" customWidth="1"/>
    <col min="24" max="24" width="24.109375" style="1" hidden="1" customWidth="1"/>
    <col min="25" max="25" width="21.33203125" style="1" hidden="1" customWidth="1"/>
    <col min="26" max="26" width="9" style="1" customWidth="1"/>
    <col min="27" max="27" width="8.6640625" style="1" customWidth="1"/>
    <col min="28" max="29" width="9" style="1" customWidth="1"/>
    <col min="30" max="30" width="9.6640625" style="1" customWidth="1"/>
    <col min="31" max="31" width="0.88671875" style="1" customWidth="1"/>
    <col min="32" max="32" width="11.109375" style="1" customWidth="1"/>
    <col min="33" max="34" width="12" style="1" customWidth="1"/>
    <col min="35" max="35" width="11.6640625" style="1" customWidth="1"/>
    <col min="36" max="36" width="11.109375" style="1" customWidth="1"/>
    <col min="37" max="38" width="10.44140625" style="1" customWidth="1"/>
    <col min="39" max="39" width="11.109375" style="1" customWidth="1"/>
    <col min="40" max="40" width="10.44140625" style="1" customWidth="1"/>
    <col min="41" max="41" width="10.6640625" style="1" customWidth="1"/>
    <col min="42" max="42" width="18.6640625" style="1" customWidth="1"/>
    <col min="43" max="43" width="13.33203125" style="1" customWidth="1"/>
    <col min="44" max="50" width="10.6640625" style="1" customWidth="1"/>
    <col min="51" max="51" width="17.33203125" style="1" customWidth="1"/>
    <col min="52" max="56" width="11.88671875" style="1" customWidth="1"/>
    <col min="57" max="57" width="14.6640625" style="1" customWidth="1"/>
    <col min="58" max="58" width="9.88671875" style="1" customWidth="1"/>
    <col min="59" max="59" width="9.44140625" style="1" customWidth="1"/>
    <col min="60" max="60" width="7.33203125" customWidth="1"/>
    <col min="61" max="61" width="6.5546875" customWidth="1"/>
    <col min="62" max="62" width="20.6640625" customWidth="1"/>
    <col min="63" max="63" width="22" customWidth="1"/>
  </cols>
  <sheetData>
    <row r="1" spans="1:59" ht="24.6" customHeight="1">
      <c r="B1" s="111" t="s">
        <v>0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4"/>
      <c r="S1" s="4"/>
      <c r="U1" s="100" t="s">
        <v>1</v>
      </c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0"/>
      <c r="AR1" s="101" t="s">
        <v>2</v>
      </c>
      <c r="AS1" s="101"/>
      <c r="AT1" s="101"/>
      <c r="AU1" s="101"/>
      <c r="AV1" s="101"/>
      <c r="AW1" s="101"/>
      <c r="AX1" s="5"/>
    </row>
    <row r="2" spans="1:59" ht="43.2">
      <c r="A2" s="6" t="s">
        <v>3</v>
      </c>
      <c r="B2" s="7" t="s">
        <v>4</v>
      </c>
      <c r="C2" s="7" t="s">
        <v>5</v>
      </c>
      <c r="D2" s="6" t="s">
        <v>6</v>
      </c>
      <c r="E2" s="7" t="s">
        <v>7</v>
      </c>
      <c r="F2" s="7" t="s">
        <v>8</v>
      </c>
      <c r="G2" s="7">
        <v>414453</v>
      </c>
      <c r="H2" s="7">
        <v>414454</v>
      </c>
      <c r="I2" s="7">
        <v>414455</v>
      </c>
      <c r="J2" s="7" t="s">
        <v>9</v>
      </c>
      <c r="K2" s="7" t="s">
        <v>10</v>
      </c>
      <c r="L2" s="8"/>
      <c r="M2" s="7" t="s">
        <v>11</v>
      </c>
      <c r="N2" s="7" t="s">
        <v>12</v>
      </c>
      <c r="O2" s="7" t="s">
        <v>13</v>
      </c>
      <c r="P2" s="7" t="s">
        <v>14</v>
      </c>
      <c r="Q2" s="7" t="s">
        <v>15</v>
      </c>
      <c r="R2" s="7" t="s">
        <v>16</v>
      </c>
      <c r="S2" s="7" t="s">
        <v>17</v>
      </c>
      <c r="U2" s="6" t="s">
        <v>4</v>
      </c>
      <c r="V2" s="7" t="s">
        <v>5</v>
      </c>
      <c r="W2" s="9" t="s">
        <v>6</v>
      </c>
      <c r="X2" s="7" t="s">
        <v>7</v>
      </c>
      <c r="Y2" s="6" t="s">
        <v>8</v>
      </c>
      <c r="Z2" s="7">
        <v>414462</v>
      </c>
      <c r="AA2" s="7">
        <v>414463</v>
      </c>
      <c r="AB2" s="7" t="s">
        <v>18</v>
      </c>
      <c r="AC2" s="7" t="s">
        <v>19</v>
      </c>
      <c r="AD2" s="7" t="s">
        <v>20</v>
      </c>
      <c r="AE2" s="8"/>
      <c r="AF2" s="7" t="s">
        <v>21</v>
      </c>
      <c r="AG2" s="7" t="s">
        <v>22</v>
      </c>
      <c r="AH2" s="7" t="s">
        <v>23</v>
      </c>
      <c r="AI2" s="7" t="s">
        <v>24</v>
      </c>
      <c r="AJ2" s="7" t="s">
        <v>25</v>
      </c>
      <c r="AK2" s="7" t="s">
        <v>26</v>
      </c>
      <c r="AL2" s="7" t="s">
        <v>27</v>
      </c>
      <c r="AM2" s="7" t="s">
        <v>28</v>
      </c>
      <c r="AN2" s="7" t="s">
        <v>29</v>
      </c>
      <c r="AO2" s="7" t="s">
        <v>30</v>
      </c>
      <c r="AP2" s="10" t="s">
        <v>31</v>
      </c>
      <c r="AQ2" s="10" t="s">
        <v>32</v>
      </c>
      <c r="AR2" s="10" t="s">
        <v>33</v>
      </c>
      <c r="AS2" s="10" t="s">
        <v>34</v>
      </c>
      <c r="AT2" s="10" t="s">
        <v>35</v>
      </c>
      <c r="AU2" s="11" t="s">
        <v>36</v>
      </c>
      <c r="AV2" s="11" t="s">
        <v>37</v>
      </c>
      <c r="AW2" s="97" t="s">
        <v>38</v>
      </c>
      <c r="AX2" s="10" t="s">
        <v>39</v>
      </c>
      <c r="AY2" s="102" t="s">
        <v>40</v>
      </c>
      <c r="AZ2" s="102"/>
      <c r="BA2" s="103" t="s">
        <v>41</v>
      </c>
      <c r="BB2" s="103"/>
      <c r="BC2" s="12" t="s">
        <v>42</v>
      </c>
      <c r="BD2" s="12" t="s">
        <v>42</v>
      </c>
      <c r="BE2" s="13" t="s">
        <v>43</v>
      </c>
      <c r="BF2" s="14" t="s">
        <v>44</v>
      </c>
      <c r="BG2"/>
    </row>
    <row r="3" spans="1:59">
      <c r="A3" s="6"/>
      <c r="B3" s="7"/>
      <c r="C3" s="7"/>
      <c r="D3" s="6"/>
      <c r="E3" s="7"/>
      <c r="F3" s="7"/>
      <c r="G3" s="7" t="s">
        <v>45</v>
      </c>
      <c r="H3" s="7" t="s">
        <v>46</v>
      </c>
      <c r="I3" s="7" t="s">
        <v>47</v>
      </c>
      <c r="J3" s="7" t="s">
        <v>48</v>
      </c>
      <c r="K3" s="7" t="s">
        <v>49</v>
      </c>
      <c r="L3" s="8"/>
      <c r="M3" s="7" t="s">
        <v>50</v>
      </c>
      <c r="N3" s="7" t="s">
        <v>51</v>
      </c>
      <c r="O3" s="7" t="s">
        <v>52</v>
      </c>
      <c r="P3" s="7" t="s">
        <v>53</v>
      </c>
      <c r="Q3" s="7" t="s">
        <v>54</v>
      </c>
      <c r="R3" s="7"/>
      <c r="S3" s="7"/>
      <c r="U3" s="6"/>
      <c r="V3" s="7"/>
      <c r="W3" s="9"/>
      <c r="X3" s="7"/>
      <c r="Y3" s="6"/>
      <c r="Z3" s="87" t="s">
        <v>55</v>
      </c>
      <c r="AA3" s="87" t="s">
        <v>56</v>
      </c>
      <c r="AB3" s="87" t="s">
        <v>57</v>
      </c>
      <c r="AC3" s="87" t="s">
        <v>58</v>
      </c>
      <c r="AD3" s="7" t="s">
        <v>59</v>
      </c>
      <c r="AE3" s="8"/>
      <c r="AF3" s="87" t="s">
        <v>60</v>
      </c>
      <c r="AG3" s="87" t="s">
        <v>61</v>
      </c>
      <c r="AH3" s="87" t="s">
        <v>62</v>
      </c>
      <c r="AI3" s="87" t="s">
        <v>63</v>
      </c>
      <c r="AJ3" s="7" t="s">
        <v>64</v>
      </c>
      <c r="AK3" s="7" t="s">
        <v>65</v>
      </c>
      <c r="AL3" s="7" t="s">
        <v>66</v>
      </c>
      <c r="AM3" s="7" t="s">
        <v>67</v>
      </c>
      <c r="AN3" s="7" t="s">
        <v>68</v>
      </c>
      <c r="AO3" s="7" t="s">
        <v>69</v>
      </c>
      <c r="AP3" s="7"/>
      <c r="AQ3" s="7"/>
      <c r="AR3" s="7"/>
      <c r="AS3" s="7"/>
      <c r="AT3" s="7"/>
      <c r="AU3" s="7"/>
      <c r="AV3" s="7"/>
      <c r="AW3" s="98"/>
      <c r="AX3" s="7"/>
      <c r="AY3" s="15" t="s">
        <v>70</v>
      </c>
      <c r="AZ3" s="15" t="s">
        <v>71</v>
      </c>
      <c r="BA3" s="16" t="s">
        <v>70</v>
      </c>
      <c r="BB3" s="16" t="s">
        <v>71</v>
      </c>
      <c r="BC3" s="10" t="s">
        <v>72</v>
      </c>
      <c r="BD3" s="10" t="s">
        <v>73</v>
      </c>
      <c r="BE3" s="7"/>
      <c r="BF3" s="7"/>
      <c r="BG3"/>
    </row>
    <row r="4" spans="1:59">
      <c r="A4" s="17">
        <v>1</v>
      </c>
      <c r="B4" s="17">
        <v>43133</v>
      </c>
      <c r="C4" s="17" t="s">
        <v>426</v>
      </c>
      <c r="D4" s="18" t="s">
        <v>427</v>
      </c>
      <c r="E4" s="17"/>
      <c r="F4" s="19" t="s">
        <v>866</v>
      </c>
      <c r="G4" s="17">
        <v>100</v>
      </c>
      <c r="H4" s="17">
        <v>100</v>
      </c>
      <c r="I4" s="17">
        <v>100</v>
      </c>
      <c r="J4" s="17">
        <v>100</v>
      </c>
      <c r="K4" s="17">
        <v>100</v>
      </c>
      <c r="L4" s="20"/>
      <c r="M4" s="17">
        <v>47</v>
      </c>
      <c r="N4" s="17">
        <v>47</v>
      </c>
      <c r="O4" s="17">
        <v>48</v>
      </c>
      <c r="P4" s="17">
        <v>46</v>
      </c>
      <c r="Q4" s="17">
        <v>46</v>
      </c>
      <c r="R4" s="17">
        <v>10</v>
      </c>
      <c r="S4" s="17">
        <v>22</v>
      </c>
      <c r="T4" s="21"/>
      <c r="U4" s="17">
        <f t="shared" ref="U4:U28" si="0">B4</f>
        <v>43133</v>
      </c>
      <c r="V4" s="17" t="str">
        <f t="shared" ref="V4:V28" si="1">C4</f>
        <v>B150058622</v>
      </c>
      <c r="W4" s="22" t="str">
        <f t="shared" ref="W4:W28" si="2">D4</f>
        <v>LINGAYAT VISHWESH SANDIP</v>
      </c>
      <c r="X4" s="17">
        <f t="shared" ref="X4:X28" si="3">E4</f>
        <v>0</v>
      </c>
      <c r="Y4" s="90" t="str">
        <f t="shared" ref="Y4:Y28" si="4">F4</f>
        <v>E2K17103009</v>
      </c>
      <c r="Z4" s="88">
        <v>100</v>
      </c>
      <c r="AA4" s="88">
        <v>99</v>
      </c>
      <c r="AB4" s="88">
        <v>100</v>
      </c>
      <c r="AC4" s="88"/>
      <c r="AD4" s="86">
        <v>100</v>
      </c>
      <c r="AE4" s="85"/>
      <c r="AF4" s="88">
        <v>24</v>
      </c>
      <c r="AG4" s="88">
        <v>24</v>
      </c>
      <c r="AH4" s="88"/>
      <c r="AI4" s="88"/>
      <c r="AJ4" s="86">
        <v>47</v>
      </c>
      <c r="AK4" s="17">
        <v>45</v>
      </c>
      <c r="AL4" s="17">
        <v>24</v>
      </c>
      <c r="AM4" s="17">
        <v>24</v>
      </c>
      <c r="AN4" s="17">
        <v>49</v>
      </c>
      <c r="AO4" s="17">
        <v>97</v>
      </c>
      <c r="AP4" s="17">
        <v>10</v>
      </c>
      <c r="AQ4" s="17">
        <v>44</v>
      </c>
      <c r="AR4" s="24">
        <v>9.92</v>
      </c>
      <c r="AS4" s="24">
        <v>9.6</v>
      </c>
      <c r="AT4" s="24">
        <v>9.7799999999999994</v>
      </c>
      <c r="AU4" s="24">
        <v>1866</v>
      </c>
      <c r="AV4" s="24">
        <v>190</v>
      </c>
      <c r="AW4" s="99">
        <v>9.82</v>
      </c>
      <c r="AX4" s="25" t="s">
        <v>77</v>
      </c>
      <c r="AY4" s="26" t="str">
        <f t="shared" ref="AY4:AY28" si="5">IF(COUNTIF(G4:K4,"FF"),"FAIL",IF(COUNTIF(G4:K4,"AB"),"FAIL","PASS"))</f>
        <v>PASS</v>
      </c>
      <c r="AZ4" s="26" t="str">
        <f t="shared" ref="AZ4:AZ28" si="6">IF(COUNTIF(Z4:AD4,"FF"),"FAIL",IF(COUNTIF(Z4:AD4,"AB"),"FAIL","PASS"))</f>
        <v>PASS</v>
      </c>
      <c r="BA4" s="27" t="str">
        <f t="shared" ref="BA4:BA28" si="7">IF(COUNTIF(M4:Q4,"FF"),"FAIL",IF(COUNTIF(M4:Q4,"AB"),"FAIL","PASS"))</f>
        <v>PASS</v>
      </c>
      <c r="BB4" s="27" t="str">
        <f t="shared" ref="BB4:BB28" si="8">IF(COUNTIF(AF4:AO4,"FF"),"FAIL",IF(COUNTIF(AF4:AO4,"AB"),"FAIL","PASS"))</f>
        <v>PASS</v>
      </c>
      <c r="BC4" s="8" t="str">
        <f t="shared" ref="BC4:BC28" si="9">IF(AND(AY4="PASS",AZ4="PASS"),"PASS","FAIL")</f>
        <v>PASS</v>
      </c>
      <c r="BD4" s="8" t="str">
        <f t="shared" ref="BD4:BD28" si="10">IF(AND(BA4="PASS",BB4="PASS"),"PASS","FAIL")</f>
        <v>PASS</v>
      </c>
      <c r="BE4" s="28" t="str">
        <f t="shared" ref="BE4:BE28" si="11">IF(BF4="ATKT","NO",IF(BF4="FAIL","NO","YES"))</f>
        <v>YES</v>
      </c>
      <c r="BF4" s="29" t="str">
        <f t="shared" ref="BF4:BF28" si="12">IF(AQ4=44,IF(AW4&gt;=7.75,"DIST",IF(AW4&gt;=6.75,"FIRST",IF(AW4&gt;=6.25,"HSC",IF(AW4&gt;=5.5,"SC","FAIL")))),IF(AW4&gt;=23,"ATKT","FAIL"))</f>
        <v>DIST</v>
      </c>
      <c r="BG4"/>
    </row>
    <row r="5" spans="1:59">
      <c r="A5" s="17">
        <v>2</v>
      </c>
      <c r="B5" s="17">
        <v>43152</v>
      </c>
      <c r="C5" s="17" t="s">
        <v>522</v>
      </c>
      <c r="D5" s="18" t="s">
        <v>523</v>
      </c>
      <c r="E5" s="17"/>
      <c r="F5" s="19" t="s">
        <v>914</v>
      </c>
      <c r="G5" s="17">
        <v>99</v>
      </c>
      <c r="H5" s="17">
        <v>100</v>
      </c>
      <c r="I5" s="17">
        <v>100</v>
      </c>
      <c r="J5" s="17">
        <v>100</v>
      </c>
      <c r="K5" s="17">
        <v>100</v>
      </c>
      <c r="L5" s="20"/>
      <c r="M5" s="17">
        <v>46</v>
      </c>
      <c r="N5" s="17">
        <v>46</v>
      </c>
      <c r="O5" s="17">
        <v>48</v>
      </c>
      <c r="P5" s="17">
        <v>46</v>
      </c>
      <c r="Q5" s="17">
        <v>48</v>
      </c>
      <c r="R5" s="17">
        <v>10</v>
      </c>
      <c r="S5" s="17">
        <v>22</v>
      </c>
      <c r="T5" s="21"/>
      <c r="U5" s="17">
        <f t="shared" si="0"/>
        <v>43152</v>
      </c>
      <c r="V5" s="17" t="str">
        <f t="shared" si="1"/>
        <v>B150058670</v>
      </c>
      <c r="W5" s="22" t="str">
        <f t="shared" si="2"/>
        <v>PURANIK VEDANT KEDAR</v>
      </c>
      <c r="X5" s="17">
        <f t="shared" si="3"/>
        <v>0</v>
      </c>
      <c r="Y5" s="90" t="str">
        <f t="shared" si="4"/>
        <v>I2K17102281</v>
      </c>
      <c r="Z5" s="88">
        <v>100</v>
      </c>
      <c r="AA5" s="88">
        <v>99</v>
      </c>
      <c r="AB5" s="89"/>
      <c r="AC5" s="88">
        <v>100</v>
      </c>
      <c r="AD5" s="86">
        <v>100</v>
      </c>
      <c r="AE5" s="85"/>
      <c r="AF5" s="89"/>
      <c r="AG5" s="89"/>
      <c r="AH5" s="88">
        <v>24</v>
      </c>
      <c r="AI5" s="88">
        <v>24</v>
      </c>
      <c r="AJ5" s="86">
        <v>47</v>
      </c>
      <c r="AK5" s="17">
        <v>46</v>
      </c>
      <c r="AL5" s="17">
        <v>24</v>
      </c>
      <c r="AM5" s="17">
        <v>24</v>
      </c>
      <c r="AN5" s="17">
        <v>49</v>
      </c>
      <c r="AO5" s="17">
        <v>98</v>
      </c>
      <c r="AP5" s="17">
        <v>10</v>
      </c>
      <c r="AQ5" s="17">
        <v>44</v>
      </c>
      <c r="AR5" s="24">
        <v>9.8000000000000007</v>
      </c>
      <c r="AS5" s="24">
        <v>9.9</v>
      </c>
      <c r="AT5" s="24">
        <v>9.52</v>
      </c>
      <c r="AU5" s="24">
        <v>1863</v>
      </c>
      <c r="AV5" s="24">
        <v>190</v>
      </c>
      <c r="AW5" s="99">
        <v>9.81</v>
      </c>
      <c r="AX5" s="25" t="s">
        <v>77</v>
      </c>
      <c r="AY5" s="26" t="str">
        <f t="shared" si="5"/>
        <v>PASS</v>
      </c>
      <c r="AZ5" s="26" t="str">
        <f t="shared" si="6"/>
        <v>PASS</v>
      </c>
      <c r="BA5" s="27" t="str">
        <f t="shared" si="7"/>
        <v>PASS</v>
      </c>
      <c r="BB5" s="27" t="str">
        <f t="shared" si="8"/>
        <v>PASS</v>
      </c>
      <c r="BC5" s="8" t="str">
        <f t="shared" si="9"/>
        <v>PASS</v>
      </c>
      <c r="BD5" s="8" t="str">
        <f t="shared" si="10"/>
        <v>PASS</v>
      </c>
      <c r="BE5" s="28" t="str">
        <f t="shared" si="11"/>
        <v>YES</v>
      </c>
      <c r="BF5" s="29" t="str">
        <f t="shared" si="12"/>
        <v>DIST</v>
      </c>
      <c r="BG5"/>
    </row>
    <row r="6" spans="1:59">
      <c r="A6" s="17">
        <v>3</v>
      </c>
      <c r="B6" s="17">
        <v>43176</v>
      </c>
      <c r="C6" s="17" t="s">
        <v>630</v>
      </c>
      <c r="D6" s="18" t="s">
        <v>631</v>
      </c>
      <c r="E6" s="17"/>
      <c r="F6" s="19" t="s">
        <v>968</v>
      </c>
      <c r="G6" s="17">
        <v>100</v>
      </c>
      <c r="H6" s="17">
        <v>100</v>
      </c>
      <c r="I6" s="17">
        <v>96</v>
      </c>
      <c r="J6" s="17">
        <v>100</v>
      </c>
      <c r="K6" s="17">
        <v>100</v>
      </c>
      <c r="L6" s="20"/>
      <c r="M6" s="17">
        <v>47</v>
      </c>
      <c r="N6" s="17">
        <v>47</v>
      </c>
      <c r="O6" s="17">
        <v>47</v>
      </c>
      <c r="P6" s="17">
        <v>46</v>
      </c>
      <c r="Q6" s="17">
        <v>46</v>
      </c>
      <c r="R6" s="17">
        <v>10</v>
      </c>
      <c r="S6" s="17">
        <v>22</v>
      </c>
      <c r="T6" s="21"/>
      <c r="U6" s="17">
        <f t="shared" si="0"/>
        <v>43176</v>
      </c>
      <c r="V6" s="17" t="str">
        <f t="shared" si="1"/>
        <v>B150058724</v>
      </c>
      <c r="W6" s="22" t="str">
        <f t="shared" si="2"/>
        <v>YEWALEKAR SHUBHAM VIDYADHAR</v>
      </c>
      <c r="X6" s="17">
        <f t="shared" si="3"/>
        <v>0</v>
      </c>
      <c r="Y6" s="90" t="str">
        <f t="shared" si="4"/>
        <v>E2K17102964</v>
      </c>
      <c r="Z6" s="88">
        <v>100</v>
      </c>
      <c r="AA6" s="88">
        <v>99</v>
      </c>
      <c r="AB6" s="88">
        <v>100</v>
      </c>
      <c r="AC6" s="88"/>
      <c r="AD6" s="86">
        <v>100</v>
      </c>
      <c r="AE6" s="85"/>
      <c r="AF6" s="88">
        <v>24</v>
      </c>
      <c r="AG6" s="88">
        <v>24</v>
      </c>
      <c r="AH6" s="88"/>
      <c r="AI6" s="88"/>
      <c r="AJ6" s="86">
        <v>47</v>
      </c>
      <c r="AK6" s="17">
        <v>46</v>
      </c>
      <c r="AL6" s="17">
        <v>24</v>
      </c>
      <c r="AM6" s="17">
        <v>24</v>
      </c>
      <c r="AN6" s="17">
        <v>48</v>
      </c>
      <c r="AO6" s="17">
        <v>95</v>
      </c>
      <c r="AP6" s="17">
        <v>10</v>
      </c>
      <c r="AQ6" s="17">
        <v>44</v>
      </c>
      <c r="AR6" s="24">
        <v>9.8800000000000008</v>
      </c>
      <c r="AS6" s="24">
        <v>9.76</v>
      </c>
      <c r="AT6" s="24">
        <v>9.57</v>
      </c>
      <c r="AU6" s="24">
        <v>1862</v>
      </c>
      <c r="AV6" s="24">
        <v>190</v>
      </c>
      <c r="AW6" s="99">
        <v>9.8000000000000007</v>
      </c>
      <c r="AX6" s="25" t="s">
        <v>77</v>
      </c>
      <c r="AY6" s="26" t="str">
        <f t="shared" si="5"/>
        <v>PASS</v>
      </c>
      <c r="AZ6" s="26" t="str">
        <f t="shared" si="6"/>
        <v>PASS</v>
      </c>
      <c r="BA6" s="27" t="str">
        <f t="shared" si="7"/>
        <v>PASS</v>
      </c>
      <c r="BB6" s="27" t="str">
        <f t="shared" si="8"/>
        <v>PASS</v>
      </c>
      <c r="BC6" s="8" t="str">
        <f t="shared" si="9"/>
        <v>PASS</v>
      </c>
      <c r="BD6" s="8" t="str">
        <f t="shared" si="10"/>
        <v>PASS</v>
      </c>
      <c r="BE6" s="28" t="str">
        <f t="shared" si="11"/>
        <v>YES</v>
      </c>
      <c r="BF6" s="29" t="str">
        <f t="shared" si="12"/>
        <v>DIST</v>
      </c>
      <c r="BG6"/>
    </row>
    <row r="7" spans="1:59">
      <c r="A7" s="17">
        <v>4</v>
      </c>
      <c r="B7" s="17">
        <v>43151</v>
      </c>
      <c r="C7" s="17" t="s">
        <v>520</v>
      </c>
      <c r="D7" s="18" t="s">
        <v>521</v>
      </c>
      <c r="E7" s="17"/>
      <c r="F7" s="19" t="s">
        <v>913</v>
      </c>
      <c r="G7" s="17">
        <v>100</v>
      </c>
      <c r="H7" s="17">
        <v>100</v>
      </c>
      <c r="I7" s="17">
        <v>100</v>
      </c>
      <c r="J7" s="17">
        <v>100</v>
      </c>
      <c r="K7" s="17">
        <v>100</v>
      </c>
      <c r="L7" s="20"/>
      <c r="M7" s="17">
        <v>44</v>
      </c>
      <c r="N7" s="17">
        <v>44</v>
      </c>
      <c r="O7" s="17">
        <v>48</v>
      </c>
      <c r="P7" s="17">
        <v>46</v>
      </c>
      <c r="Q7" s="17">
        <v>48</v>
      </c>
      <c r="R7" s="17">
        <v>10</v>
      </c>
      <c r="S7" s="17">
        <v>22</v>
      </c>
      <c r="T7" s="21"/>
      <c r="U7" s="17">
        <f t="shared" si="0"/>
        <v>43151</v>
      </c>
      <c r="V7" s="17" t="str">
        <f t="shared" si="1"/>
        <v>B150058669</v>
      </c>
      <c r="W7" s="22" t="str">
        <f t="shared" si="2"/>
        <v>PRASAD AASHISH MANOJ</v>
      </c>
      <c r="X7" s="17">
        <f t="shared" si="3"/>
        <v>0</v>
      </c>
      <c r="Y7" s="90" t="str">
        <f t="shared" si="4"/>
        <v>I2K17102276</v>
      </c>
      <c r="Z7" s="88">
        <v>100</v>
      </c>
      <c r="AA7" s="88">
        <v>99</v>
      </c>
      <c r="AB7" s="88">
        <v>100</v>
      </c>
      <c r="AC7" s="88"/>
      <c r="AD7" s="86">
        <v>100</v>
      </c>
      <c r="AE7" s="85"/>
      <c r="AF7" s="88">
        <v>23</v>
      </c>
      <c r="AG7" s="88">
        <v>23</v>
      </c>
      <c r="AH7" s="88"/>
      <c r="AI7" s="88"/>
      <c r="AJ7" s="86">
        <v>47</v>
      </c>
      <c r="AK7" s="17">
        <v>46</v>
      </c>
      <c r="AL7" s="17">
        <v>23</v>
      </c>
      <c r="AM7" s="17">
        <v>23</v>
      </c>
      <c r="AN7" s="17">
        <v>48</v>
      </c>
      <c r="AO7" s="17">
        <v>98</v>
      </c>
      <c r="AP7" s="17">
        <v>10</v>
      </c>
      <c r="AQ7" s="17">
        <v>44</v>
      </c>
      <c r="AR7" s="24">
        <v>9.92</v>
      </c>
      <c r="AS7" s="24">
        <v>9.76</v>
      </c>
      <c r="AT7" s="24">
        <v>9.43</v>
      </c>
      <c r="AU7" s="24">
        <v>1858</v>
      </c>
      <c r="AV7" s="24">
        <v>190</v>
      </c>
      <c r="AW7" s="99">
        <v>9.7799999999999994</v>
      </c>
      <c r="AX7" s="25" t="s">
        <v>77</v>
      </c>
      <c r="AY7" s="26" t="str">
        <f t="shared" si="5"/>
        <v>PASS</v>
      </c>
      <c r="AZ7" s="26" t="str">
        <f t="shared" si="6"/>
        <v>PASS</v>
      </c>
      <c r="BA7" s="27" t="str">
        <f t="shared" si="7"/>
        <v>PASS</v>
      </c>
      <c r="BB7" s="27" t="str">
        <f t="shared" si="8"/>
        <v>PASS</v>
      </c>
      <c r="BC7" s="8" t="str">
        <f t="shared" si="9"/>
        <v>PASS</v>
      </c>
      <c r="BD7" s="8" t="str">
        <f t="shared" si="10"/>
        <v>PASS</v>
      </c>
      <c r="BE7" s="28" t="str">
        <f t="shared" si="11"/>
        <v>YES</v>
      </c>
      <c r="BF7" s="29" t="str">
        <f t="shared" si="12"/>
        <v>DIST</v>
      </c>
      <c r="BG7"/>
    </row>
    <row r="8" spans="1:59">
      <c r="A8" s="17">
        <v>5</v>
      </c>
      <c r="B8" s="32">
        <v>43219</v>
      </c>
      <c r="C8" s="32" t="s">
        <v>286</v>
      </c>
      <c r="D8" s="34" t="s">
        <v>287</v>
      </c>
      <c r="E8" s="17" t="s">
        <v>288</v>
      </c>
      <c r="F8" s="19" t="s">
        <v>817</v>
      </c>
      <c r="G8" s="17">
        <v>96</v>
      </c>
      <c r="H8" s="17">
        <v>97</v>
      </c>
      <c r="I8" s="17">
        <v>89</v>
      </c>
      <c r="J8" s="17">
        <v>99</v>
      </c>
      <c r="K8" s="17">
        <v>100</v>
      </c>
      <c r="L8" s="20"/>
      <c r="M8" s="17">
        <v>40</v>
      </c>
      <c r="N8" s="17">
        <v>39</v>
      </c>
      <c r="O8" s="17">
        <v>43</v>
      </c>
      <c r="P8" s="17">
        <v>46</v>
      </c>
      <c r="Q8" s="17">
        <v>45</v>
      </c>
      <c r="R8" s="17">
        <v>9.9499999999999993</v>
      </c>
      <c r="S8" s="17">
        <v>22</v>
      </c>
      <c r="T8" s="21"/>
      <c r="U8" s="32">
        <f t="shared" si="0"/>
        <v>43219</v>
      </c>
      <c r="V8" s="32" t="str">
        <f t="shared" si="1"/>
        <v>B150058572</v>
      </c>
      <c r="W8" s="33" t="str">
        <f t="shared" si="2"/>
        <v>HAKE AKSHAY SHIVAJI</v>
      </c>
      <c r="X8" s="32" t="str">
        <f t="shared" si="3"/>
        <v>71828755L</v>
      </c>
      <c r="Y8" s="90" t="str">
        <f t="shared" si="4"/>
        <v>I2K17102179</v>
      </c>
      <c r="Z8" s="88">
        <v>85</v>
      </c>
      <c r="AA8" s="88">
        <v>100</v>
      </c>
      <c r="AB8" s="88">
        <v>99</v>
      </c>
      <c r="AC8" s="88"/>
      <c r="AD8" s="86">
        <v>100</v>
      </c>
      <c r="AE8" s="85"/>
      <c r="AF8" s="88">
        <v>22</v>
      </c>
      <c r="AG8" s="88">
        <v>22</v>
      </c>
      <c r="AH8" s="88"/>
      <c r="AI8" s="88"/>
      <c r="AJ8" s="86">
        <v>42</v>
      </c>
      <c r="AK8" s="17">
        <v>43</v>
      </c>
      <c r="AL8" s="17">
        <v>21</v>
      </c>
      <c r="AM8" s="17">
        <v>24</v>
      </c>
      <c r="AN8" s="17">
        <v>47</v>
      </c>
      <c r="AO8" s="17">
        <v>96</v>
      </c>
      <c r="AP8" s="17">
        <v>9.98</v>
      </c>
      <c r="AQ8" s="17">
        <v>44</v>
      </c>
      <c r="AR8" s="24">
        <v>9.6999999999999993</v>
      </c>
      <c r="AS8" s="24">
        <v>9.64</v>
      </c>
      <c r="AT8" s="24">
        <v>9.7200000000000006</v>
      </c>
      <c r="AU8" s="24">
        <v>1853</v>
      </c>
      <c r="AV8" s="24">
        <v>190</v>
      </c>
      <c r="AW8" s="99">
        <v>9.75</v>
      </c>
      <c r="AX8" s="25" t="s">
        <v>77</v>
      </c>
      <c r="AY8" s="26" t="str">
        <f t="shared" si="5"/>
        <v>PASS</v>
      </c>
      <c r="AZ8" s="26" t="str">
        <f t="shared" si="6"/>
        <v>PASS</v>
      </c>
      <c r="BA8" s="27" t="str">
        <f t="shared" si="7"/>
        <v>PASS</v>
      </c>
      <c r="BB8" s="27" t="str">
        <f t="shared" si="8"/>
        <v>PASS</v>
      </c>
      <c r="BC8" s="8" t="str">
        <f t="shared" si="9"/>
        <v>PASS</v>
      </c>
      <c r="BD8" s="8" t="str">
        <f t="shared" si="10"/>
        <v>PASS</v>
      </c>
      <c r="BE8" s="28" t="str">
        <f t="shared" si="11"/>
        <v>YES</v>
      </c>
      <c r="BF8" s="29" t="str">
        <f t="shared" si="12"/>
        <v>DIST</v>
      </c>
      <c r="BG8"/>
    </row>
    <row r="9" spans="1:59">
      <c r="A9" s="17">
        <v>6</v>
      </c>
      <c r="B9" s="17">
        <v>43242</v>
      </c>
      <c r="C9" s="17" t="s">
        <v>502</v>
      </c>
      <c r="D9" s="18" t="s">
        <v>503</v>
      </c>
      <c r="E9" s="17"/>
      <c r="F9" s="19" t="s">
        <v>904</v>
      </c>
      <c r="G9" s="17">
        <v>100</v>
      </c>
      <c r="H9" s="17">
        <v>97</v>
      </c>
      <c r="I9" s="17">
        <v>91</v>
      </c>
      <c r="J9" s="17">
        <v>98</v>
      </c>
      <c r="K9" s="17">
        <v>98</v>
      </c>
      <c r="L9" s="20"/>
      <c r="M9" s="17">
        <v>45</v>
      </c>
      <c r="N9" s="17">
        <v>44</v>
      </c>
      <c r="O9" s="17">
        <v>45</v>
      </c>
      <c r="P9" s="17">
        <v>45</v>
      </c>
      <c r="Q9" s="17">
        <v>48</v>
      </c>
      <c r="R9" s="17">
        <v>10</v>
      </c>
      <c r="S9" s="17">
        <v>22</v>
      </c>
      <c r="T9" s="21"/>
      <c r="U9" s="17">
        <f t="shared" si="0"/>
        <v>43242</v>
      </c>
      <c r="V9" s="17" t="str">
        <f t="shared" si="1"/>
        <v>B150058660</v>
      </c>
      <c r="W9" s="22" t="str">
        <f t="shared" si="2"/>
        <v>PATIL VINIT PANDURANG</v>
      </c>
      <c r="X9" s="17">
        <f t="shared" si="3"/>
        <v>0</v>
      </c>
      <c r="Y9" s="90" t="str">
        <f t="shared" si="4"/>
        <v>I2K17102339</v>
      </c>
      <c r="Z9" s="88">
        <v>96</v>
      </c>
      <c r="AA9" s="88">
        <v>86</v>
      </c>
      <c r="AB9" s="88">
        <v>100</v>
      </c>
      <c r="AC9" s="88"/>
      <c r="AD9" s="86">
        <v>100</v>
      </c>
      <c r="AE9" s="85"/>
      <c r="AF9" s="88">
        <v>23</v>
      </c>
      <c r="AG9" s="88">
        <v>23</v>
      </c>
      <c r="AH9" s="88"/>
      <c r="AI9" s="88"/>
      <c r="AJ9" s="86">
        <v>45</v>
      </c>
      <c r="AK9" s="17">
        <v>47</v>
      </c>
      <c r="AL9" s="17">
        <v>21</v>
      </c>
      <c r="AM9" s="18">
        <v>21</v>
      </c>
      <c r="AN9" s="18">
        <v>47</v>
      </c>
      <c r="AO9" s="17">
        <v>96</v>
      </c>
      <c r="AP9" s="17">
        <v>10</v>
      </c>
      <c r="AQ9" s="17">
        <v>44</v>
      </c>
      <c r="AR9" s="24">
        <v>9.9600000000000009</v>
      </c>
      <c r="AS9" s="24">
        <v>9.5399999999999991</v>
      </c>
      <c r="AT9" s="24">
        <v>9.5</v>
      </c>
      <c r="AU9" s="24">
        <v>1852</v>
      </c>
      <c r="AV9" s="24">
        <v>190</v>
      </c>
      <c r="AW9" s="99">
        <v>9.75</v>
      </c>
      <c r="AX9" s="25" t="s">
        <v>77</v>
      </c>
      <c r="AY9" s="26" t="str">
        <f t="shared" si="5"/>
        <v>PASS</v>
      </c>
      <c r="AZ9" s="26" t="str">
        <f t="shared" si="6"/>
        <v>PASS</v>
      </c>
      <c r="BA9" s="27" t="str">
        <f t="shared" si="7"/>
        <v>PASS</v>
      </c>
      <c r="BB9" s="27" t="str">
        <f t="shared" si="8"/>
        <v>PASS</v>
      </c>
      <c r="BC9" s="8" t="str">
        <f t="shared" si="9"/>
        <v>PASS</v>
      </c>
      <c r="BD9" s="8" t="str">
        <f t="shared" si="10"/>
        <v>PASS</v>
      </c>
      <c r="BE9" s="28" t="str">
        <f t="shared" si="11"/>
        <v>YES</v>
      </c>
      <c r="BF9" s="29" t="str">
        <f t="shared" si="12"/>
        <v>DIST</v>
      </c>
      <c r="BG9"/>
    </row>
    <row r="10" spans="1:59">
      <c r="A10" s="17">
        <v>7</v>
      </c>
      <c r="B10" s="17">
        <v>43227</v>
      </c>
      <c r="C10" s="17" t="s">
        <v>389</v>
      </c>
      <c r="D10" s="18" t="s">
        <v>390</v>
      </c>
      <c r="E10" s="17" t="s">
        <v>391</v>
      </c>
      <c r="F10" s="19" t="s">
        <v>851</v>
      </c>
      <c r="G10" s="17">
        <v>86</v>
      </c>
      <c r="H10" s="17">
        <v>86</v>
      </c>
      <c r="I10" s="17">
        <v>92</v>
      </c>
      <c r="J10" s="17">
        <v>94</v>
      </c>
      <c r="K10" s="17">
        <v>100</v>
      </c>
      <c r="L10" s="20"/>
      <c r="M10" s="17">
        <v>46</v>
      </c>
      <c r="N10" s="17">
        <v>45</v>
      </c>
      <c r="O10" s="17">
        <v>47</v>
      </c>
      <c r="P10" s="17">
        <v>45</v>
      </c>
      <c r="Q10" s="17">
        <v>49</v>
      </c>
      <c r="R10" s="17">
        <v>10</v>
      </c>
      <c r="S10" s="17">
        <v>22</v>
      </c>
      <c r="T10" s="21"/>
      <c r="U10" s="17">
        <f t="shared" si="0"/>
        <v>43227</v>
      </c>
      <c r="V10" s="17" t="str">
        <f t="shared" si="1"/>
        <v>B150058607</v>
      </c>
      <c r="W10" s="22" t="str">
        <f t="shared" si="2"/>
        <v>KULKARNI ANISH KIRAN</v>
      </c>
      <c r="X10" s="17" t="str">
        <f t="shared" si="3"/>
        <v>71828890E</v>
      </c>
      <c r="Y10" s="90" t="str">
        <f t="shared" si="4"/>
        <v>I2K17102246</v>
      </c>
      <c r="Z10" s="88">
        <v>85</v>
      </c>
      <c r="AA10" s="88">
        <v>92</v>
      </c>
      <c r="AB10" s="89"/>
      <c r="AC10" s="88">
        <v>97</v>
      </c>
      <c r="AD10" s="86">
        <v>100</v>
      </c>
      <c r="AE10" s="85"/>
      <c r="AF10" s="89"/>
      <c r="AG10" s="89"/>
      <c r="AH10" s="88">
        <v>24</v>
      </c>
      <c r="AI10" s="88">
        <v>24</v>
      </c>
      <c r="AJ10" s="86">
        <v>45</v>
      </c>
      <c r="AK10" s="17">
        <v>42</v>
      </c>
      <c r="AL10" s="17">
        <v>24</v>
      </c>
      <c r="AM10" s="17">
        <v>24</v>
      </c>
      <c r="AN10" s="17">
        <v>48</v>
      </c>
      <c r="AO10" s="17">
        <v>97</v>
      </c>
      <c r="AP10" s="17">
        <v>10</v>
      </c>
      <c r="AQ10" s="17">
        <v>44</v>
      </c>
      <c r="AR10" s="24">
        <v>9.8800000000000008</v>
      </c>
      <c r="AS10" s="24">
        <v>9.52</v>
      </c>
      <c r="AT10" s="24">
        <v>9.5399999999999991</v>
      </c>
      <c r="AU10" s="24">
        <v>1849</v>
      </c>
      <c r="AV10" s="24">
        <v>190</v>
      </c>
      <c r="AW10" s="99">
        <v>9.73</v>
      </c>
      <c r="AX10" s="25" t="s">
        <v>77</v>
      </c>
      <c r="AY10" s="26" t="str">
        <f t="shared" si="5"/>
        <v>PASS</v>
      </c>
      <c r="AZ10" s="26" t="str">
        <f t="shared" si="6"/>
        <v>PASS</v>
      </c>
      <c r="BA10" s="27" t="str">
        <f t="shared" si="7"/>
        <v>PASS</v>
      </c>
      <c r="BB10" s="27" t="str">
        <f t="shared" si="8"/>
        <v>PASS</v>
      </c>
      <c r="BC10" s="8" t="str">
        <f t="shared" si="9"/>
        <v>PASS</v>
      </c>
      <c r="BD10" s="8" t="str">
        <f t="shared" si="10"/>
        <v>PASS</v>
      </c>
      <c r="BE10" s="28" t="str">
        <f t="shared" si="11"/>
        <v>YES</v>
      </c>
      <c r="BF10" s="29" t="str">
        <f t="shared" si="12"/>
        <v>DIST</v>
      </c>
      <c r="BG10"/>
    </row>
    <row r="11" spans="1:59">
      <c r="A11" s="17">
        <v>8</v>
      </c>
      <c r="B11" s="17">
        <v>43212</v>
      </c>
      <c r="C11" s="17" t="s">
        <v>214</v>
      </c>
      <c r="D11" s="18" t="s">
        <v>215</v>
      </c>
      <c r="E11" s="17" t="s">
        <v>216</v>
      </c>
      <c r="F11" s="19" t="s">
        <v>793</v>
      </c>
      <c r="G11" s="17">
        <v>99</v>
      </c>
      <c r="H11" s="17">
        <v>96</v>
      </c>
      <c r="I11" s="17">
        <v>99</v>
      </c>
      <c r="J11" s="17">
        <v>98</v>
      </c>
      <c r="K11" s="17">
        <v>96</v>
      </c>
      <c r="L11" s="20"/>
      <c r="M11" s="17">
        <v>44</v>
      </c>
      <c r="N11" s="17">
        <v>43</v>
      </c>
      <c r="O11" s="17">
        <v>46</v>
      </c>
      <c r="P11" s="17">
        <v>45</v>
      </c>
      <c r="Q11" s="17">
        <v>45</v>
      </c>
      <c r="R11" s="17">
        <v>10</v>
      </c>
      <c r="S11" s="17">
        <v>22</v>
      </c>
      <c r="T11" s="21"/>
      <c r="U11" s="17">
        <f t="shared" si="0"/>
        <v>43212</v>
      </c>
      <c r="V11" s="17" t="str">
        <f t="shared" si="1"/>
        <v>B150058548</v>
      </c>
      <c r="W11" s="22" t="str">
        <f t="shared" si="2"/>
        <v>DESHPANDE OMKAR UMESH</v>
      </c>
      <c r="X11" s="17" t="str">
        <f t="shared" si="3"/>
        <v>71828664C</v>
      </c>
      <c r="Y11" s="90" t="str">
        <f t="shared" si="4"/>
        <v>I2K17102383</v>
      </c>
      <c r="Z11" s="88">
        <v>97</v>
      </c>
      <c r="AA11" s="88">
        <v>100</v>
      </c>
      <c r="AB11" s="88">
        <v>100</v>
      </c>
      <c r="AC11" s="88"/>
      <c r="AD11" s="86">
        <v>100</v>
      </c>
      <c r="AE11" s="85"/>
      <c r="AF11" s="88">
        <v>23</v>
      </c>
      <c r="AG11" s="88">
        <v>23</v>
      </c>
      <c r="AH11" s="88"/>
      <c r="AI11" s="88"/>
      <c r="AJ11" s="86">
        <v>46</v>
      </c>
      <c r="AK11" s="17">
        <v>43</v>
      </c>
      <c r="AL11" s="17">
        <v>24</v>
      </c>
      <c r="AM11" s="17">
        <v>24</v>
      </c>
      <c r="AN11" s="17">
        <v>45</v>
      </c>
      <c r="AO11" s="17">
        <v>95</v>
      </c>
      <c r="AP11" s="17">
        <v>10</v>
      </c>
      <c r="AQ11" s="17">
        <v>44</v>
      </c>
      <c r="AR11" s="24">
        <v>9.8000000000000007</v>
      </c>
      <c r="AS11" s="24">
        <v>9.48</v>
      </c>
      <c r="AT11" s="24">
        <v>9.52</v>
      </c>
      <c r="AU11" s="24">
        <v>1842</v>
      </c>
      <c r="AV11" s="24">
        <v>190</v>
      </c>
      <c r="AW11" s="99">
        <v>9.69</v>
      </c>
      <c r="AX11" s="25" t="s">
        <v>77</v>
      </c>
      <c r="AY11" s="26" t="str">
        <f t="shared" si="5"/>
        <v>PASS</v>
      </c>
      <c r="AZ11" s="26" t="str">
        <f t="shared" si="6"/>
        <v>PASS</v>
      </c>
      <c r="BA11" s="27" t="str">
        <f t="shared" si="7"/>
        <v>PASS</v>
      </c>
      <c r="BB11" s="27" t="str">
        <f t="shared" si="8"/>
        <v>PASS</v>
      </c>
      <c r="BC11" s="8" t="str">
        <f t="shared" si="9"/>
        <v>PASS</v>
      </c>
      <c r="BD11" s="8" t="str">
        <f t="shared" si="10"/>
        <v>PASS</v>
      </c>
      <c r="BE11" s="28" t="str">
        <f t="shared" si="11"/>
        <v>YES</v>
      </c>
      <c r="BF11" s="29" t="str">
        <f t="shared" si="12"/>
        <v>DIST</v>
      </c>
      <c r="BG11"/>
    </row>
    <row r="12" spans="1:59">
      <c r="A12" s="17">
        <v>9</v>
      </c>
      <c r="B12" s="17">
        <v>43107</v>
      </c>
      <c r="C12" s="17" t="s">
        <v>488</v>
      </c>
      <c r="D12" s="18" t="s">
        <v>489</v>
      </c>
      <c r="E12" s="17"/>
      <c r="F12" s="19" t="s">
        <v>897</v>
      </c>
      <c r="G12" s="17">
        <v>100</v>
      </c>
      <c r="H12" s="17">
        <v>100</v>
      </c>
      <c r="I12" s="17">
        <v>96</v>
      </c>
      <c r="J12" s="17">
        <v>99</v>
      </c>
      <c r="K12" s="17">
        <v>100</v>
      </c>
      <c r="L12" s="20"/>
      <c r="M12" s="17">
        <v>45</v>
      </c>
      <c r="N12" s="17">
        <v>42</v>
      </c>
      <c r="O12" s="17">
        <v>46</v>
      </c>
      <c r="P12" s="17">
        <v>44</v>
      </c>
      <c r="Q12" s="17">
        <v>48</v>
      </c>
      <c r="R12" s="17">
        <v>10</v>
      </c>
      <c r="S12" s="17">
        <v>22</v>
      </c>
      <c r="T12" s="21"/>
      <c r="U12" s="17">
        <f t="shared" si="0"/>
        <v>43107</v>
      </c>
      <c r="V12" s="17" t="str">
        <f t="shared" si="1"/>
        <v>B150058653</v>
      </c>
      <c r="W12" s="22" t="str">
        <f t="shared" si="2"/>
        <v>PATANI AYUSHI NIKHIL</v>
      </c>
      <c r="X12" s="17">
        <f t="shared" si="3"/>
        <v>0</v>
      </c>
      <c r="Y12" s="90" t="str">
        <f t="shared" si="4"/>
        <v>I2K17102247</v>
      </c>
      <c r="Z12" s="88">
        <v>95</v>
      </c>
      <c r="AA12" s="88">
        <v>100</v>
      </c>
      <c r="AB12" s="88">
        <v>100</v>
      </c>
      <c r="AC12" s="88"/>
      <c r="AD12" s="86">
        <v>100</v>
      </c>
      <c r="AE12" s="85"/>
      <c r="AF12" s="88">
        <v>24</v>
      </c>
      <c r="AG12" s="88">
        <v>24</v>
      </c>
      <c r="AH12" s="88"/>
      <c r="AI12" s="88"/>
      <c r="AJ12" s="86">
        <v>46</v>
      </c>
      <c r="AK12" s="17">
        <v>45</v>
      </c>
      <c r="AL12" s="17">
        <v>23</v>
      </c>
      <c r="AM12" s="17">
        <v>23</v>
      </c>
      <c r="AN12" s="17">
        <v>48</v>
      </c>
      <c r="AO12" s="17">
        <v>98</v>
      </c>
      <c r="AP12" s="17">
        <v>10</v>
      </c>
      <c r="AQ12" s="17">
        <v>44</v>
      </c>
      <c r="AR12" s="24">
        <v>9.8800000000000008</v>
      </c>
      <c r="AS12" s="24">
        <v>9.36</v>
      </c>
      <c r="AT12" s="24">
        <v>9.57</v>
      </c>
      <c r="AU12" s="24">
        <v>1842</v>
      </c>
      <c r="AV12" s="24">
        <v>190</v>
      </c>
      <c r="AW12" s="99">
        <v>9.69</v>
      </c>
      <c r="AX12" s="25" t="s">
        <v>77</v>
      </c>
      <c r="AY12" s="26" t="str">
        <f t="shared" si="5"/>
        <v>PASS</v>
      </c>
      <c r="AZ12" s="26" t="str">
        <f t="shared" si="6"/>
        <v>PASS</v>
      </c>
      <c r="BA12" s="27" t="str">
        <f t="shared" si="7"/>
        <v>PASS</v>
      </c>
      <c r="BB12" s="27" t="str">
        <f t="shared" si="8"/>
        <v>PASS</v>
      </c>
      <c r="BC12" s="8" t="str">
        <f t="shared" si="9"/>
        <v>PASS</v>
      </c>
      <c r="BD12" s="8" t="str">
        <f t="shared" si="10"/>
        <v>PASS</v>
      </c>
      <c r="BE12" s="28" t="str">
        <f t="shared" si="11"/>
        <v>YES</v>
      </c>
      <c r="BF12" s="29" t="str">
        <f t="shared" si="12"/>
        <v>DIST</v>
      </c>
      <c r="BG12"/>
    </row>
    <row r="13" spans="1:59">
      <c r="A13" s="17">
        <v>10</v>
      </c>
      <c r="B13" s="17">
        <v>43225</v>
      </c>
      <c r="C13" s="17" t="s">
        <v>359</v>
      </c>
      <c r="D13" s="18" t="s">
        <v>360</v>
      </c>
      <c r="E13" s="17" t="s">
        <v>361</v>
      </c>
      <c r="F13" s="19" t="s">
        <v>841</v>
      </c>
      <c r="G13" s="17">
        <v>100</v>
      </c>
      <c r="H13" s="17">
        <v>97</v>
      </c>
      <c r="I13" s="17">
        <v>91</v>
      </c>
      <c r="J13" s="17">
        <v>97</v>
      </c>
      <c r="K13" s="17">
        <v>100</v>
      </c>
      <c r="L13" s="20"/>
      <c r="M13" s="17">
        <v>46</v>
      </c>
      <c r="N13" s="17">
        <v>45</v>
      </c>
      <c r="O13" s="17">
        <v>45</v>
      </c>
      <c r="P13" s="17">
        <v>45</v>
      </c>
      <c r="Q13" s="17">
        <v>46</v>
      </c>
      <c r="R13" s="17">
        <v>10</v>
      </c>
      <c r="S13" s="17">
        <v>22</v>
      </c>
      <c r="T13" s="21"/>
      <c r="U13" s="17">
        <f t="shared" si="0"/>
        <v>43225</v>
      </c>
      <c r="V13" s="17" t="str">
        <f t="shared" si="1"/>
        <v>B150058597</v>
      </c>
      <c r="W13" s="22" t="str">
        <f t="shared" si="2"/>
        <v>KHACHANE SHYAMAL SANJAY</v>
      </c>
      <c r="X13" s="17" t="str">
        <f t="shared" si="3"/>
        <v>71828850F</v>
      </c>
      <c r="Y13" s="90" t="str">
        <f t="shared" si="4"/>
        <v>I2K17102242</v>
      </c>
      <c r="Z13" s="88">
        <v>99</v>
      </c>
      <c r="AA13" s="88">
        <v>100</v>
      </c>
      <c r="AB13" s="88">
        <v>100</v>
      </c>
      <c r="AC13" s="88"/>
      <c r="AD13" s="86">
        <v>100</v>
      </c>
      <c r="AE13" s="85"/>
      <c r="AF13" s="88">
        <v>24</v>
      </c>
      <c r="AG13" s="88">
        <v>24</v>
      </c>
      <c r="AH13" s="88"/>
      <c r="AI13" s="88"/>
      <c r="AJ13" s="86">
        <v>45</v>
      </c>
      <c r="AK13" s="17">
        <v>42</v>
      </c>
      <c r="AL13" s="17">
        <v>24</v>
      </c>
      <c r="AM13" s="17">
        <v>24</v>
      </c>
      <c r="AN13" s="17">
        <v>47</v>
      </c>
      <c r="AO13" s="17">
        <v>95</v>
      </c>
      <c r="AP13" s="17">
        <v>10</v>
      </c>
      <c r="AQ13" s="17">
        <v>44</v>
      </c>
      <c r="AR13" s="24">
        <v>9.68</v>
      </c>
      <c r="AS13" s="24">
        <v>9.42</v>
      </c>
      <c r="AT13" s="24">
        <v>9.57</v>
      </c>
      <c r="AU13" s="24">
        <v>1835</v>
      </c>
      <c r="AV13" s="24">
        <v>190</v>
      </c>
      <c r="AW13" s="99">
        <v>9.66</v>
      </c>
      <c r="AX13" s="25" t="s">
        <v>77</v>
      </c>
      <c r="AY13" s="26" t="str">
        <f t="shared" si="5"/>
        <v>PASS</v>
      </c>
      <c r="AZ13" s="26" t="str">
        <f t="shared" si="6"/>
        <v>PASS</v>
      </c>
      <c r="BA13" s="27" t="str">
        <f t="shared" si="7"/>
        <v>PASS</v>
      </c>
      <c r="BB13" s="27" t="str">
        <f t="shared" si="8"/>
        <v>PASS</v>
      </c>
      <c r="BC13" s="8" t="str">
        <f t="shared" si="9"/>
        <v>PASS</v>
      </c>
      <c r="BD13" s="8" t="str">
        <f t="shared" si="10"/>
        <v>PASS</v>
      </c>
      <c r="BE13" s="28" t="str">
        <f t="shared" si="11"/>
        <v>YES</v>
      </c>
      <c r="BF13" s="29" t="str">
        <f t="shared" si="12"/>
        <v>DIST</v>
      </c>
      <c r="BG13"/>
    </row>
    <row r="14" spans="1:59">
      <c r="A14" s="17">
        <v>11</v>
      </c>
      <c r="B14" s="17">
        <v>43131</v>
      </c>
      <c r="C14" s="17" t="s">
        <v>544</v>
      </c>
      <c r="D14" s="18" t="s">
        <v>545</v>
      </c>
      <c r="E14" s="17"/>
      <c r="F14" s="19" t="s">
        <v>925</v>
      </c>
      <c r="G14" s="17">
        <v>100</v>
      </c>
      <c r="H14" s="17">
        <v>100</v>
      </c>
      <c r="I14" s="17">
        <v>89</v>
      </c>
      <c r="J14" s="17">
        <v>98</v>
      </c>
      <c r="K14" s="17">
        <v>100</v>
      </c>
      <c r="L14" s="20"/>
      <c r="M14" s="17">
        <v>46</v>
      </c>
      <c r="N14" s="17">
        <v>46</v>
      </c>
      <c r="O14" s="17">
        <v>45</v>
      </c>
      <c r="P14" s="17">
        <v>44</v>
      </c>
      <c r="Q14" s="17">
        <v>48</v>
      </c>
      <c r="R14" s="17">
        <v>10</v>
      </c>
      <c r="S14" s="17">
        <v>22</v>
      </c>
      <c r="T14" s="21"/>
      <c r="U14" s="17">
        <f t="shared" si="0"/>
        <v>43131</v>
      </c>
      <c r="V14" s="17" t="str">
        <f t="shared" si="1"/>
        <v>B150058681</v>
      </c>
      <c r="W14" s="22" t="str">
        <f t="shared" si="2"/>
        <v>SACHDEV KUNAL HARISH</v>
      </c>
      <c r="X14" s="17">
        <f t="shared" si="3"/>
        <v>0</v>
      </c>
      <c r="Y14" s="90" t="str">
        <f t="shared" si="4"/>
        <v>I2K17102359</v>
      </c>
      <c r="Z14" s="88">
        <v>94</v>
      </c>
      <c r="AA14" s="88">
        <v>95</v>
      </c>
      <c r="AB14" s="88">
        <v>100</v>
      </c>
      <c r="AC14" s="88"/>
      <c r="AD14" s="86">
        <v>100</v>
      </c>
      <c r="AE14" s="85"/>
      <c r="AF14" s="88">
        <v>24</v>
      </c>
      <c r="AG14" s="88">
        <v>24</v>
      </c>
      <c r="AH14" s="88"/>
      <c r="AI14" s="88"/>
      <c r="AJ14" s="86">
        <v>43</v>
      </c>
      <c r="AK14" s="17">
        <v>42</v>
      </c>
      <c r="AL14" s="17">
        <v>22</v>
      </c>
      <c r="AM14" s="17">
        <v>22</v>
      </c>
      <c r="AN14" s="17">
        <v>48</v>
      </c>
      <c r="AO14" s="17">
        <v>98</v>
      </c>
      <c r="AP14" s="17">
        <v>10</v>
      </c>
      <c r="AQ14" s="17">
        <v>44</v>
      </c>
      <c r="AR14" s="24">
        <v>9.74</v>
      </c>
      <c r="AS14" s="24">
        <v>9.44</v>
      </c>
      <c r="AT14" s="24">
        <v>9.4600000000000009</v>
      </c>
      <c r="AU14" s="24">
        <v>1834</v>
      </c>
      <c r="AV14" s="24">
        <v>190</v>
      </c>
      <c r="AW14" s="99">
        <v>9.65</v>
      </c>
      <c r="AX14" s="25" t="s">
        <v>77</v>
      </c>
      <c r="AY14" s="26" t="str">
        <f t="shared" si="5"/>
        <v>PASS</v>
      </c>
      <c r="AZ14" s="26" t="str">
        <f t="shared" si="6"/>
        <v>PASS</v>
      </c>
      <c r="BA14" s="27" t="str">
        <f t="shared" si="7"/>
        <v>PASS</v>
      </c>
      <c r="BB14" s="27" t="str">
        <f t="shared" si="8"/>
        <v>PASS</v>
      </c>
      <c r="BC14" s="8" t="str">
        <f t="shared" si="9"/>
        <v>PASS</v>
      </c>
      <c r="BD14" s="8" t="str">
        <f t="shared" si="10"/>
        <v>PASS</v>
      </c>
      <c r="BE14" s="28" t="str">
        <f t="shared" si="11"/>
        <v>YES</v>
      </c>
      <c r="BF14" s="29" t="str">
        <f t="shared" si="12"/>
        <v>DIST</v>
      </c>
      <c r="BG14"/>
    </row>
    <row r="15" spans="1:59">
      <c r="A15" s="17">
        <v>12</v>
      </c>
      <c r="B15" s="17">
        <v>43173</v>
      </c>
      <c r="C15" s="17" t="s">
        <v>616</v>
      </c>
      <c r="D15" s="18" t="s">
        <v>617</v>
      </c>
      <c r="E15" s="17"/>
      <c r="F15" s="19" t="s">
        <v>961</v>
      </c>
      <c r="G15" s="17">
        <v>90</v>
      </c>
      <c r="H15" s="17">
        <v>92</v>
      </c>
      <c r="I15" s="17">
        <v>89</v>
      </c>
      <c r="J15" s="17">
        <v>97</v>
      </c>
      <c r="K15" s="17">
        <v>100</v>
      </c>
      <c r="L15" s="20"/>
      <c r="M15" s="17">
        <v>47</v>
      </c>
      <c r="N15" s="17">
        <v>47</v>
      </c>
      <c r="O15" s="17">
        <v>44</v>
      </c>
      <c r="P15" s="17">
        <v>37</v>
      </c>
      <c r="Q15" s="17">
        <v>48</v>
      </c>
      <c r="R15" s="17">
        <v>9.9499999999999993</v>
      </c>
      <c r="S15" s="17">
        <v>22</v>
      </c>
      <c r="T15" s="21"/>
      <c r="U15" s="17">
        <f t="shared" si="0"/>
        <v>43173</v>
      </c>
      <c r="V15" s="17" t="str">
        <f t="shared" si="1"/>
        <v>B150058717</v>
      </c>
      <c r="W15" s="22" t="str">
        <f t="shared" si="2"/>
        <v>VANKUDRE GAURI DEEPAK</v>
      </c>
      <c r="X15" s="17">
        <f t="shared" si="3"/>
        <v>0</v>
      </c>
      <c r="Y15" s="90" t="str">
        <f t="shared" si="4"/>
        <v>I2K17102368</v>
      </c>
      <c r="Z15" s="88">
        <v>99</v>
      </c>
      <c r="AA15" s="88">
        <v>96</v>
      </c>
      <c r="AB15" s="88">
        <v>100</v>
      </c>
      <c r="AC15" s="88"/>
      <c r="AD15" s="86">
        <v>100</v>
      </c>
      <c r="AE15" s="85"/>
      <c r="AF15" s="88">
        <v>24</v>
      </c>
      <c r="AG15" s="88">
        <v>24</v>
      </c>
      <c r="AH15" s="88"/>
      <c r="AI15" s="88"/>
      <c r="AJ15" s="86">
        <v>42</v>
      </c>
      <c r="AK15" s="17">
        <v>44</v>
      </c>
      <c r="AL15" s="17">
        <v>23</v>
      </c>
      <c r="AM15" s="17">
        <v>24</v>
      </c>
      <c r="AN15" s="17">
        <v>49</v>
      </c>
      <c r="AO15" s="17">
        <v>98</v>
      </c>
      <c r="AP15" s="17">
        <v>9.98</v>
      </c>
      <c r="AQ15" s="17">
        <v>44</v>
      </c>
      <c r="AR15" s="24">
        <v>9.8000000000000007</v>
      </c>
      <c r="AS15" s="24">
        <v>9.34</v>
      </c>
      <c r="AT15" s="24">
        <v>9.52</v>
      </c>
      <c r="AU15" s="24">
        <v>1834</v>
      </c>
      <c r="AV15" s="24">
        <v>190</v>
      </c>
      <c r="AW15" s="99">
        <v>9.65</v>
      </c>
      <c r="AX15" s="25" t="s">
        <v>77</v>
      </c>
      <c r="AY15" s="26" t="str">
        <f t="shared" si="5"/>
        <v>PASS</v>
      </c>
      <c r="AZ15" s="26" t="str">
        <f t="shared" si="6"/>
        <v>PASS</v>
      </c>
      <c r="BA15" s="27" t="str">
        <f t="shared" si="7"/>
        <v>PASS</v>
      </c>
      <c r="BB15" s="27" t="str">
        <f t="shared" si="8"/>
        <v>PASS</v>
      </c>
      <c r="BC15" s="8" t="str">
        <f t="shared" si="9"/>
        <v>PASS</v>
      </c>
      <c r="BD15" s="8" t="str">
        <f t="shared" si="10"/>
        <v>PASS</v>
      </c>
      <c r="BE15" s="28" t="str">
        <f t="shared" si="11"/>
        <v>YES</v>
      </c>
      <c r="BF15" s="29" t="str">
        <f t="shared" si="12"/>
        <v>DIST</v>
      </c>
      <c r="BG15"/>
    </row>
    <row r="16" spans="1:59">
      <c r="A16" s="17">
        <v>13</v>
      </c>
      <c r="B16" s="17">
        <v>43250</v>
      </c>
      <c r="C16" s="17" t="s">
        <v>166</v>
      </c>
      <c r="D16" s="18" t="s">
        <v>167</v>
      </c>
      <c r="E16" s="17" t="s">
        <v>168</v>
      </c>
      <c r="F16" s="19" t="s">
        <v>777</v>
      </c>
      <c r="G16" s="17">
        <v>100</v>
      </c>
      <c r="H16" s="17">
        <v>96</v>
      </c>
      <c r="I16" s="17">
        <v>88</v>
      </c>
      <c r="J16" s="17">
        <v>96</v>
      </c>
      <c r="K16" s="17">
        <v>100</v>
      </c>
      <c r="L16" s="20"/>
      <c r="M16" s="17">
        <v>45</v>
      </c>
      <c r="N16" s="17">
        <v>44</v>
      </c>
      <c r="O16" s="17">
        <v>35</v>
      </c>
      <c r="P16" s="17">
        <v>43</v>
      </c>
      <c r="Q16" s="17">
        <v>44</v>
      </c>
      <c r="R16" s="17">
        <v>9.9499999999999993</v>
      </c>
      <c r="S16" s="17">
        <v>22</v>
      </c>
      <c r="T16" s="21"/>
      <c r="U16" s="17">
        <f t="shared" si="0"/>
        <v>43250</v>
      </c>
      <c r="V16" s="17" t="str">
        <f t="shared" si="1"/>
        <v>B150058532</v>
      </c>
      <c r="W16" s="22" t="str">
        <f t="shared" si="2"/>
        <v>BRAHME RENUKA LAXMIKANT</v>
      </c>
      <c r="X16" s="17" t="str">
        <f t="shared" si="3"/>
        <v>71828609L</v>
      </c>
      <c r="Y16" s="90" t="str">
        <f t="shared" si="4"/>
        <v>I2K17102222</v>
      </c>
      <c r="Z16" s="88">
        <v>88</v>
      </c>
      <c r="AA16" s="88">
        <v>100</v>
      </c>
      <c r="AB16" s="88">
        <v>97</v>
      </c>
      <c r="AC16" s="88"/>
      <c r="AD16" s="86">
        <v>100</v>
      </c>
      <c r="AE16" s="85"/>
      <c r="AF16" s="88">
        <v>22</v>
      </c>
      <c r="AG16" s="88">
        <v>22</v>
      </c>
      <c r="AH16" s="88"/>
      <c r="AI16" s="88"/>
      <c r="AJ16" s="86">
        <v>43</v>
      </c>
      <c r="AK16" s="17">
        <v>42</v>
      </c>
      <c r="AL16" s="17">
        <v>22</v>
      </c>
      <c r="AM16" s="17">
        <v>23</v>
      </c>
      <c r="AN16" s="17">
        <v>45</v>
      </c>
      <c r="AO16" s="17">
        <v>96</v>
      </c>
      <c r="AP16" s="17">
        <v>9.98</v>
      </c>
      <c r="AQ16" s="17">
        <v>44</v>
      </c>
      <c r="AR16" s="24">
        <v>9.68</v>
      </c>
      <c r="AS16" s="24">
        <v>9.4600000000000009</v>
      </c>
      <c r="AT16" s="24">
        <v>9.48</v>
      </c>
      <c r="AU16" s="24">
        <v>1832</v>
      </c>
      <c r="AV16" s="24">
        <v>190</v>
      </c>
      <c r="AW16" s="99">
        <v>9.64</v>
      </c>
      <c r="AX16" s="25" t="s">
        <v>77</v>
      </c>
      <c r="AY16" s="26" t="str">
        <f t="shared" si="5"/>
        <v>PASS</v>
      </c>
      <c r="AZ16" s="26" t="str">
        <f t="shared" si="6"/>
        <v>PASS</v>
      </c>
      <c r="BA16" s="27" t="str">
        <f t="shared" si="7"/>
        <v>PASS</v>
      </c>
      <c r="BB16" s="27" t="str">
        <f t="shared" si="8"/>
        <v>PASS</v>
      </c>
      <c r="BC16" s="8" t="str">
        <f t="shared" si="9"/>
        <v>PASS</v>
      </c>
      <c r="BD16" s="8" t="str">
        <f t="shared" si="10"/>
        <v>PASS</v>
      </c>
      <c r="BE16" s="28" t="str">
        <f t="shared" si="11"/>
        <v>YES</v>
      </c>
      <c r="BF16" s="29" t="str">
        <f t="shared" si="12"/>
        <v>DIST</v>
      </c>
      <c r="BG16"/>
    </row>
    <row r="17" spans="1:59">
      <c r="A17" s="17">
        <v>14</v>
      </c>
      <c r="B17" s="17">
        <v>43368</v>
      </c>
      <c r="C17" s="17" t="s">
        <v>432</v>
      </c>
      <c r="D17" s="18" t="s">
        <v>433</v>
      </c>
      <c r="E17" s="17"/>
      <c r="F17" s="19" t="s">
        <v>869</v>
      </c>
      <c r="G17" s="17">
        <v>100</v>
      </c>
      <c r="H17" s="17">
        <v>94</v>
      </c>
      <c r="I17" s="17">
        <v>91</v>
      </c>
      <c r="J17" s="17">
        <v>97</v>
      </c>
      <c r="K17" s="17">
        <v>91</v>
      </c>
      <c r="L17" s="20"/>
      <c r="M17" s="17">
        <v>46</v>
      </c>
      <c r="N17" s="17">
        <v>46</v>
      </c>
      <c r="O17" s="17">
        <v>47</v>
      </c>
      <c r="P17" s="17">
        <v>43</v>
      </c>
      <c r="Q17" s="17">
        <v>46</v>
      </c>
      <c r="R17" s="17">
        <v>10</v>
      </c>
      <c r="S17" s="17">
        <v>22</v>
      </c>
      <c r="T17" s="21"/>
      <c r="U17" s="17">
        <f t="shared" si="0"/>
        <v>43368</v>
      </c>
      <c r="V17" s="17" t="str">
        <f t="shared" si="1"/>
        <v>B150058625</v>
      </c>
      <c r="W17" s="22" t="str">
        <f t="shared" si="2"/>
        <v>MADAMWAR TANVI MANOJ</v>
      </c>
      <c r="X17" s="17">
        <f t="shared" si="3"/>
        <v>0</v>
      </c>
      <c r="Y17" s="90" t="str">
        <f t="shared" si="4"/>
        <v>I2K18205153</v>
      </c>
      <c r="Z17" s="88">
        <v>92</v>
      </c>
      <c r="AA17" s="88">
        <v>87</v>
      </c>
      <c r="AB17" s="88">
        <v>100</v>
      </c>
      <c r="AC17" s="88"/>
      <c r="AD17" s="86">
        <v>100</v>
      </c>
      <c r="AE17" s="85"/>
      <c r="AF17" s="88">
        <v>23</v>
      </c>
      <c r="AG17" s="88">
        <v>23</v>
      </c>
      <c r="AH17" s="88"/>
      <c r="AI17" s="88"/>
      <c r="AJ17" s="86">
        <v>46</v>
      </c>
      <c r="AK17" s="17">
        <v>46</v>
      </c>
      <c r="AL17" s="17">
        <v>23</v>
      </c>
      <c r="AM17" s="17">
        <v>21</v>
      </c>
      <c r="AN17" s="17">
        <v>46</v>
      </c>
      <c r="AO17" s="17">
        <v>96</v>
      </c>
      <c r="AP17" s="17">
        <v>10</v>
      </c>
      <c r="AQ17" s="17">
        <v>44</v>
      </c>
      <c r="AR17" s="24"/>
      <c r="AS17" s="24">
        <v>9.5399999999999991</v>
      </c>
      <c r="AT17" s="24">
        <v>9.39</v>
      </c>
      <c r="AU17" s="24">
        <v>1349</v>
      </c>
      <c r="AV17" s="24">
        <v>140</v>
      </c>
      <c r="AW17" s="99">
        <v>9.64</v>
      </c>
      <c r="AX17" s="25" t="s">
        <v>77</v>
      </c>
      <c r="AY17" s="26" t="str">
        <f t="shared" si="5"/>
        <v>PASS</v>
      </c>
      <c r="AZ17" s="26" t="str">
        <f t="shared" si="6"/>
        <v>PASS</v>
      </c>
      <c r="BA17" s="27" t="str">
        <f t="shared" si="7"/>
        <v>PASS</v>
      </c>
      <c r="BB17" s="27" t="str">
        <f t="shared" si="8"/>
        <v>PASS</v>
      </c>
      <c r="BC17" s="8" t="str">
        <f t="shared" si="9"/>
        <v>PASS</v>
      </c>
      <c r="BD17" s="8" t="str">
        <f t="shared" si="10"/>
        <v>PASS</v>
      </c>
      <c r="BE17" s="28" t="str">
        <f t="shared" si="11"/>
        <v>YES</v>
      </c>
      <c r="BF17" s="29" t="str">
        <f t="shared" si="12"/>
        <v>DIST</v>
      </c>
      <c r="BG17"/>
    </row>
    <row r="18" spans="1:59">
      <c r="A18" s="17">
        <v>15</v>
      </c>
      <c r="B18" s="17">
        <v>43224</v>
      </c>
      <c r="C18" s="17" t="s">
        <v>340</v>
      </c>
      <c r="D18" s="18" t="s">
        <v>341</v>
      </c>
      <c r="E18" s="17" t="s">
        <v>342</v>
      </c>
      <c r="F18" s="19" t="s">
        <v>835</v>
      </c>
      <c r="G18" s="17">
        <v>94</v>
      </c>
      <c r="H18" s="17">
        <v>96</v>
      </c>
      <c r="I18" s="17">
        <v>94</v>
      </c>
      <c r="J18" s="17">
        <v>91</v>
      </c>
      <c r="K18" s="17">
        <v>100</v>
      </c>
      <c r="L18" s="20"/>
      <c r="M18" s="17">
        <v>43</v>
      </c>
      <c r="N18" s="17">
        <v>42</v>
      </c>
      <c r="O18" s="17">
        <v>45</v>
      </c>
      <c r="P18" s="17">
        <v>44</v>
      </c>
      <c r="Q18" s="17">
        <v>44</v>
      </c>
      <c r="R18" s="17">
        <v>10</v>
      </c>
      <c r="S18" s="17">
        <v>22</v>
      </c>
      <c r="T18" s="21"/>
      <c r="U18" s="17">
        <f t="shared" si="0"/>
        <v>43224</v>
      </c>
      <c r="V18" s="17" t="str">
        <f t="shared" si="1"/>
        <v>B150058590</v>
      </c>
      <c r="W18" s="22" t="str">
        <f t="shared" si="2"/>
        <v>KADAM ADITYA HEMANT</v>
      </c>
      <c r="X18" s="17" t="str">
        <f t="shared" si="3"/>
        <v>71828821B</v>
      </c>
      <c r="Y18" s="90" t="str">
        <f t="shared" si="4"/>
        <v>I2K17102355</v>
      </c>
      <c r="Z18" s="88">
        <v>86</v>
      </c>
      <c r="AA18" s="88">
        <v>100</v>
      </c>
      <c r="AB18" s="88">
        <v>99</v>
      </c>
      <c r="AC18" s="88"/>
      <c r="AD18" s="86">
        <v>100</v>
      </c>
      <c r="AE18" s="85"/>
      <c r="AF18" s="88">
        <v>22</v>
      </c>
      <c r="AG18" s="88">
        <v>22</v>
      </c>
      <c r="AH18" s="88"/>
      <c r="AI18" s="88"/>
      <c r="AJ18" s="86">
        <v>41</v>
      </c>
      <c r="AK18" s="17">
        <v>42</v>
      </c>
      <c r="AL18" s="17">
        <v>23</v>
      </c>
      <c r="AM18" s="17">
        <v>23</v>
      </c>
      <c r="AN18" s="17">
        <v>47</v>
      </c>
      <c r="AO18" s="17">
        <v>96</v>
      </c>
      <c r="AP18" s="17">
        <v>10</v>
      </c>
      <c r="AQ18" s="17">
        <v>44</v>
      </c>
      <c r="AR18" s="24">
        <v>9.92</v>
      </c>
      <c r="AS18" s="24">
        <v>9.3000000000000007</v>
      </c>
      <c r="AT18" s="24">
        <v>9.33</v>
      </c>
      <c r="AU18" s="24">
        <v>1830</v>
      </c>
      <c r="AV18" s="24">
        <v>190</v>
      </c>
      <c r="AW18" s="99">
        <v>9.6300000000000008</v>
      </c>
      <c r="AX18" s="25" t="s">
        <v>77</v>
      </c>
      <c r="AY18" s="26" t="str">
        <f t="shared" si="5"/>
        <v>PASS</v>
      </c>
      <c r="AZ18" s="26" t="str">
        <f t="shared" si="6"/>
        <v>PASS</v>
      </c>
      <c r="BA18" s="27" t="str">
        <f t="shared" si="7"/>
        <v>PASS</v>
      </c>
      <c r="BB18" s="27" t="str">
        <f t="shared" si="8"/>
        <v>PASS</v>
      </c>
      <c r="BC18" s="8" t="str">
        <f t="shared" si="9"/>
        <v>PASS</v>
      </c>
      <c r="BD18" s="8" t="str">
        <f t="shared" si="10"/>
        <v>PASS</v>
      </c>
      <c r="BE18" s="28" t="str">
        <f t="shared" si="11"/>
        <v>YES</v>
      </c>
      <c r="BF18" s="29" t="str">
        <f t="shared" si="12"/>
        <v>DIST</v>
      </c>
      <c r="BG18"/>
    </row>
    <row r="19" spans="1:59">
      <c r="A19" s="17">
        <v>16</v>
      </c>
      <c r="B19" s="17">
        <v>43142</v>
      </c>
      <c r="C19" s="17" t="s">
        <v>368</v>
      </c>
      <c r="D19" s="18" t="s">
        <v>369</v>
      </c>
      <c r="E19" s="17" t="s">
        <v>370</v>
      </c>
      <c r="F19" s="19" t="s">
        <v>844</v>
      </c>
      <c r="G19" s="17">
        <v>100</v>
      </c>
      <c r="H19" s="17">
        <v>100</v>
      </c>
      <c r="I19" s="17">
        <v>84</v>
      </c>
      <c r="J19" s="17">
        <v>97</v>
      </c>
      <c r="K19" s="17">
        <v>100</v>
      </c>
      <c r="L19" s="20"/>
      <c r="M19" s="17">
        <v>45</v>
      </c>
      <c r="N19" s="17">
        <v>44</v>
      </c>
      <c r="O19" s="17">
        <v>42</v>
      </c>
      <c r="P19" s="17">
        <v>45</v>
      </c>
      <c r="Q19" s="17">
        <v>45</v>
      </c>
      <c r="R19" s="17">
        <v>10</v>
      </c>
      <c r="S19" s="17">
        <v>22</v>
      </c>
      <c r="T19" s="21"/>
      <c r="U19" s="17">
        <f t="shared" si="0"/>
        <v>43142</v>
      </c>
      <c r="V19" s="17" t="str">
        <f t="shared" si="1"/>
        <v>B150058600</v>
      </c>
      <c r="W19" s="22" t="str">
        <f t="shared" si="2"/>
        <v>KHIVASARA NIKITA NIRMAL</v>
      </c>
      <c r="X19" s="17" t="str">
        <f t="shared" si="3"/>
        <v>71828861M</v>
      </c>
      <c r="Y19" s="90" t="str">
        <f t="shared" si="4"/>
        <v>I2K17102308</v>
      </c>
      <c r="Z19" s="88">
        <v>84</v>
      </c>
      <c r="AA19" s="88">
        <v>99</v>
      </c>
      <c r="AB19" s="88">
        <v>100</v>
      </c>
      <c r="AC19" s="88"/>
      <c r="AD19" s="86">
        <v>100</v>
      </c>
      <c r="AE19" s="85"/>
      <c r="AF19" s="88">
        <v>23</v>
      </c>
      <c r="AG19" s="88">
        <v>23</v>
      </c>
      <c r="AH19" s="88"/>
      <c r="AI19" s="88"/>
      <c r="AJ19" s="86">
        <v>43</v>
      </c>
      <c r="AK19" s="17">
        <v>43</v>
      </c>
      <c r="AL19" s="17">
        <v>23</v>
      </c>
      <c r="AM19" s="17">
        <v>24</v>
      </c>
      <c r="AN19" s="17">
        <v>45</v>
      </c>
      <c r="AO19" s="17">
        <v>96</v>
      </c>
      <c r="AP19" s="17">
        <v>10</v>
      </c>
      <c r="AQ19" s="17">
        <v>44</v>
      </c>
      <c r="AR19" s="24">
        <v>9.36</v>
      </c>
      <c r="AS19" s="24">
        <v>9.66</v>
      </c>
      <c r="AT19" s="24">
        <v>9.5399999999999991</v>
      </c>
      <c r="AU19" s="24">
        <v>1830</v>
      </c>
      <c r="AV19" s="24">
        <v>190</v>
      </c>
      <c r="AW19" s="99">
        <v>9.6300000000000008</v>
      </c>
      <c r="AX19" s="25" t="s">
        <v>77</v>
      </c>
      <c r="AY19" s="26" t="str">
        <f t="shared" si="5"/>
        <v>PASS</v>
      </c>
      <c r="AZ19" s="26" t="str">
        <f t="shared" si="6"/>
        <v>PASS</v>
      </c>
      <c r="BA19" s="27" t="str">
        <f t="shared" si="7"/>
        <v>PASS</v>
      </c>
      <c r="BB19" s="27" t="str">
        <f t="shared" si="8"/>
        <v>PASS</v>
      </c>
      <c r="BC19" s="8" t="str">
        <f t="shared" si="9"/>
        <v>PASS</v>
      </c>
      <c r="BD19" s="8" t="str">
        <f t="shared" si="10"/>
        <v>PASS</v>
      </c>
      <c r="BE19" s="28" t="str">
        <f t="shared" si="11"/>
        <v>YES</v>
      </c>
      <c r="BF19" s="29" t="str">
        <f t="shared" si="12"/>
        <v>DIST</v>
      </c>
      <c r="BG19"/>
    </row>
    <row r="20" spans="1:59">
      <c r="A20" s="17">
        <v>17</v>
      </c>
      <c r="B20" s="32">
        <v>43120</v>
      </c>
      <c r="C20" s="32" t="s">
        <v>292</v>
      </c>
      <c r="D20" s="34" t="s">
        <v>293</v>
      </c>
      <c r="E20" s="17" t="s">
        <v>294</v>
      </c>
      <c r="F20" s="19" t="s">
        <v>819</v>
      </c>
      <c r="G20" s="17">
        <v>96</v>
      </c>
      <c r="H20" s="17">
        <v>99</v>
      </c>
      <c r="I20" s="17">
        <v>85</v>
      </c>
      <c r="J20" s="17">
        <v>94</v>
      </c>
      <c r="K20" s="17">
        <v>100</v>
      </c>
      <c r="L20" s="20"/>
      <c r="M20" s="17">
        <v>42</v>
      </c>
      <c r="N20" s="17">
        <v>41</v>
      </c>
      <c r="O20" s="17">
        <v>44</v>
      </c>
      <c r="P20" s="17">
        <v>45</v>
      </c>
      <c r="Q20" s="17">
        <v>43</v>
      </c>
      <c r="R20" s="17">
        <v>10</v>
      </c>
      <c r="S20" s="17">
        <v>22</v>
      </c>
      <c r="T20" s="21"/>
      <c r="U20" s="32">
        <f t="shared" si="0"/>
        <v>43120</v>
      </c>
      <c r="V20" s="32" t="str">
        <f t="shared" si="1"/>
        <v>B150058574</v>
      </c>
      <c r="W20" s="33" t="str">
        <f t="shared" si="2"/>
        <v>HARWANI VINAY MOHAN</v>
      </c>
      <c r="X20" s="32" t="str">
        <f t="shared" si="3"/>
        <v>71828763M</v>
      </c>
      <c r="Y20" s="90" t="str">
        <f t="shared" si="4"/>
        <v>I2K17102181</v>
      </c>
      <c r="Z20" s="88">
        <v>95</v>
      </c>
      <c r="AA20" s="88">
        <v>93</v>
      </c>
      <c r="AB20" s="89"/>
      <c r="AC20" s="88">
        <v>95</v>
      </c>
      <c r="AD20" s="86">
        <v>100</v>
      </c>
      <c r="AE20" s="85"/>
      <c r="AF20" s="89"/>
      <c r="AG20" s="89"/>
      <c r="AH20" s="88">
        <v>22</v>
      </c>
      <c r="AI20" s="88">
        <v>23</v>
      </c>
      <c r="AJ20" s="86">
        <v>42</v>
      </c>
      <c r="AK20" s="17">
        <v>41</v>
      </c>
      <c r="AL20" s="17">
        <v>22</v>
      </c>
      <c r="AM20" s="17">
        <v>24</v>
      </c>
      <c r="AN20" s="17">
        <v>45</v>
      </c>
      <c r="AO20" s="17">
        <v>97</v>
      </c>
      <c r="AP20" s="17">
        <v>10</v>
      </c>
      <c r="AQ20" s="17">
        <v>44</v>
      </c>
      <c r="AR20" s="96">
        <v>9.6999999999999993</v>
      </c>
      <c r="AS20" s="24">
        <v>9.42</v>
      </c>
      <c r="AT20" s="24">
        <v>9.39</v>
      </c>
      <c r="AU20" s="24">
        <v>1828</v>
      </c>
      <c r="AV20" s="24">
        <v>190</v>
      </c>
      <c r="AW20" s="99">
        <v>9.6199999999999992</v>
      </c>
      <c r="AX20" s="25" t="s">
        <v>77</v>
      </c>
      <c r="AY20" s="26" t="str">
        <f t="shared" si="5"/>
        <v>PASS</v>
      </c>
      <c r="AZ20" s="26" t="str">
        <f t="shared" si="6"/>
        <v>PASS</v>
      </c>
      <c r="BA20" s="27" t="str">
        <f t="shared" si="7"/>
        <v>PASS</v>
      </c>
      <c r="BB20" s="27" t="str">
        <f t="shared" si="8"/>
        <v>PASS</v>
      </c>
      <c r="BC20" s="8" t="str">
        <f t="shared" si="9"/>
        <v>PASS</v>
      </c>
      <c r="BD20" s="8" t="str">
        <f t="shared" si="10"/>
        <v>PASS</v>
      </c>
      <c r="BE20" s="28" t="str">
        <f t="shared" si="11"/>
        <v>YES</v>
      </c>
      <c r="BF20" s="29" t="str">
        <f t="shared" si="12"/>
        <v>DIST</v>
      </c>
      <c r="BG20"/>
    </row>
    <row r="21" spans="1:59" ht="16.2" customHeight="1">
      <c r="A21" s="17">
        <v>18</v>
      </c>
      <c r="B21" s="17">
        <v>43170</v>
      </c>
      <c r="C21" s="17" t="s">
        <v>574</v>
      </c>
      <c r="D21" s="18" t="s">
        <v>575</v>
      </c>
      <c r="E21" s="17"/>
      <c r="F21" s="19" t="s">
        <v>940</v>
      </c>
      <c r="G21" s="17">
        <v>100</v>
      </c>
      <c r="H21" s="17">
        <v>90</v>
      </c>
      <c r="I21" s="17">
        <v>86</v>
      </c>
      <c r="J21" s="17">
        <v>96</v>
      </c>
      <c r="K21" s="17">
        <v>100</v>
      </c>
      <c r="L21" s="20"/>
      <c r="M21" s="17">
        <v>46</v>
      </c>
      <c r="N21" s="17">
        <v>45</v>
      </c>
      <c r="O21" s="17">
        <v>45</v>
      </c>
      <c r="P21" s="17">
        <v>40</v>
      </c>
      <c r="Q21" s="17">
        <v>45</v>
      </c>
      <c r="R21" s="17">
        <v>10</v>
      </c>
      <c r="S21" s="17">
        <v>22</v>
      </c>
      <c r="T21" s="21"/>
      <c r="U21" s="17">
        <f t="shared" si="0"/>
        <v>43170</v>
      </c>
      <c r="V21" s="17" t="str">
        <f t="shared" si="1"/>
        <v>B150058696</v>
      </c>
      <c r="W21" s="22" t="str">
        <f t="shared" si="2"/>
        <v>SHREEYA SANJAY THIGALE</v>
      </c>
      <c r="X21" s="17">
        <f t="shared" si="3"/>
        <v>0</v>
      </c>
      <c r="Y21" s="90" t="str">
        <f t="shared" si="4"/>
        <v>I2K17102241</v>
      </c>
      <c r="Z21" s="88">
        <v>91</v>
      </c>
      <c r="AA21" s="88">
        <v>79</v>
      </c>
      <c r="AB21" s="88">
        <v>100</v>
      </c>
      <c r="AC21" s="88"/>
      <c r="AD21" s="86">
        <v>100</v>
      </c>
      <c r="AE21" s="85"/>
      <c r="AF21" s="88">
        <v>23</v>
      </c>
      <c r="AG21" s="88">
        <v>23</v>
      </c>
      <c r="AH21" s="88"/>
      <c r="AI21" s="88"/>
      <c r="AJ21" s="86">
        <v>45</v>
      </c>
      <c r="AK21" s="17">
        <v>41</v>
      </c>
      <c r="AL21" s="17">
        <v>23</v>
      </c>
      <c r="AM21" s="17">
        <v>23</v>
      </c>
      <c r="AN21" s="17">
        <v>46</v>
      </c>
      <c r="AO21" s="17">
        <v>94</v>
      </c>
      <c r="AP21" s="17">
        <v>9.93</v>
      </c>
      <c r="AQ21" s="17">
        <v>44</v>
      </c>
      <c r="AR21" s="24">
        <v>9.7799999999999994</v>
      </c>
      <c r="AS21" s="24">
        <v>9.34</v>
      </c>
      <c r="AT21" s="24">
        <v>9.39</v>
      </c>
      <c r="AU21" s="24">
        <v>1825</v>
      </c>
      <c r="AV21" s="24">
        <v>190</v>
      </c>
      <c r="AW21" s="99">
        <v>9.61</v>
      </c>
      <c r="AX21" s="25" t="s">
        <v>77</v>
      </c>
      <c r="AY21" s="26" t="str">
        <f t="shared" si="5"/>
        <v>PASS</v>
      </c>
      <c r="AZ21" s="26" t="str">
        <f t="shared" si="6"/>
        <v>PASS</v>
      </c>
      <c r="BA21" s="27" t="str">
        <f t="shared" si="7"/>
        <v>PASS</v>
      </c>
      <c r="BB21" s="27" t="str">
        <f t="shared" si="8"/>
        <v>PASS</v>
      </c>
      <c r="BC21" s="8" t="str">
        <f t="shared" si="9"/>
        <v>PASS</v>
      </c>
      <c r="BD21" s="8" t="str">
        <f t="shared" si="10"/>
        <v>PASS</v>
      </c>
      <c r="BE21" s="28" t="str">
        <f t="shared" si="11"/>
        <v>YES</v>
      </c>
      <c r="BF21" s="29" t="str">
        <f t="shared" si="12"/>
        <v>DIST</v>
      </c>
      <c r="BG21"/>
    </row>
    <row r="22" spans="1:59">
      <c r="A22" s="17">
        <v>19</v>
      </c>
      <c r="B22" s="17">
        <v>43320</v>
      </c>
      <c r="C22" s="17" t="s">
        <v>223</v>
      </c>
      <c r="D22" s="18" t="s">
        <v>224</v>
      </c>
      <c r="E22" s="17" t="s">
        <v>225</v>
      </c>
      <c r="F22" s="19" t="s">
        <v>796</v>
      </c>
      <c r="G22" s="17">
        <v>100</v>
      </c>
      <c r="H22" s="17">
        <v>100</v>
      </c>
      <c r="I22" s="17">
        <v>95</v>
      </c>
      <c r="J22" s="17">
        <v>96</v>
      </c>
      <c r="K22" s="17">
        <v>99</v>
      </c>
      <c r="L22" s="20"/>
      <c r="M22" s="17">
        <v>46</v>
      </c>
      <c r="N22" s="17">
        <v>45</v>
      </c>
      <c r="O22" s="17">
        <v>45</v>
      </c>
      <c r="P22" s="17">
        <v>46</v>
      </c>
      <c r="Q22" s="17">
        <v>49</v>
      </c>
      <c r="R22" s="17">
        <v>10</v>
      </c>
      <c r="S22" s="17">
        <v>22</v>
      </c>
      <c r="T22" s="21"/>
      <c r="U22" s="17">
        <f t="shared" si="0"/>
        <v>43320</v>
      </c>
      <c r="V22" s="17" t="str">
        <f t="shared" si="1"/>
        <v>B150058551</v>
      </c>
      <c r="W22" s="22" t="str">
        <f t="shared" si="2"/>
        <v>DEVASHISH KRISHNA PRASAD</v>
      </c>
      <c r="X22" s="17" t="str">
        <f t="shared" si="3"/>
        <v>71924017E</v>
      </c>
      <c r="Y22" s="90" t="str">
        <f t="shared" si="4"/>
        <v>I2K18205146</v>
      </c>
      <c r="Z22" s="88">
        <v>88</v>
      </c>
      <c r="AA22" s="88">
        <v>97</v>
      </c>
      <c r="AB22" s="88">
        <v>100</v>
      </c>
      <c r="AC22" s="88"/>
      <c r="AD22" s="86">
        <v>100</v>
      </c>
      <c r="AE22" s="85"/>
      <c r="AF22" s="88">
        <v>22</v>
      </c>
      <c r="AG22" s="88">
        <v>21</v>
      </c>
      <c r="AH22" s="88"/>
      <c r="AI22" s="88"/>
      <c r="AJ22" s="86">
        <v>45</v>
      </c>
      <c r="AK22" s="17">
        <v>44</v>
      </c>
      <c r="AL22" s="17">
        <v>24</v>
      </c>
      <c r="AM22" s="17">
        <v>24</v>
      </c>
      <c r="AN22" s="17">
        <v>48</v>
      </c>
      <c r="AO22" s="17">
        <v>98</v>
      </c>
      <c r="AP22" s="17">
        <v>10</v>
      </c>
      <c r="AQ22" s="17">
        <v>44</v>
      </c>
      <c r="AR22" s="24"/>
      <c r="AS22" s="24">
        <v>9.34</v>
      </c>
      <c r="AT22" s="24">
        <v>9.4600000000000009</v>
      </c>
      <c r="AU22" s="24">
        <v>1342</v>
      </c>
      <c r="AV22" s="24">
        <v>140</v>
      </c>
      <c r="AW22" s="99">
        <v>9.59</v>
      </c>
      <c r="AX22" s="25" t="s">
        <v>77</v>
      </c>
      <c r="AY22" s="26" t="str">
        <f t="shared" si="5"/>
        <v>PASS</v>
      </c>
      <c r="AZ22" s="26" t="str">
        <f t="shared" si="6"/>
        <v>PASS</v>
      </c>
      <c r="BA22" s="27" t="str">
        <f t="shared" si="7"/>
        <v>PASS</v>
      </c>
      <c r="BB22" s="27" t="str">
        <f t="shared" si="8"/>
        <v>PASS</v>
      </c>
      <c r="BC22" s="8" t="str">
        <f t="shared" si="9"/>
        <v>PASS</v>
      </c>
      <c r="BD22" s="8" t="str">
        <f t="shared" si="10"/>
        <v>PASS</v>
      </c>
      <c r="BE22" s="28" t="str">
        <f t="shared" si="11"/>
        <v>YES</v>
      </c>
      <c r="BF22" s="29" t="str">
        <f t="shared" si="12"/>
        <v>DIST</v>
      </c>
      <c r="BG22"/>
    </row>
    <row r="23" spans="1:59">
      <c r="A23" s="17">
        <v>20</v>
      </c>
      <c r="B23" s="32">
        <v>43334</v>
      </c>
      <c r="C23" s="32" t="s">
        <v>319</v>
      </c>
      <c r="D23" s="34" t="s">
        <v>320</v>
      </c>
      <c r="E23" s="17" t="s">
        <v>321</v>
      </c>
      <c r="F23" s="19" t="s">
        <v>828</v>
      </c>
      <c r="G23" s="17">
        <v>100</v>
      </c>
      <c r="H23" s="17">
        <v>96</v>
      </c>
      <c r="I23" s="17">
        <v>86</v>
      </c>
      <c r="J23" s="17">
        <v>100</v>
      </c>
      <c r="K23" s="17">
        <v>96</v>
      </c>
      <c r="L23" s="20"/>
      <c r="M23" s="17">
        <v>43</v>
      </c>
      <c r="N23" s="17">
        <v>42</v>
      </c>
      <c r="O23" s="17">
        <v>46</v>
      </c>
      <c r="P23" s="17">
        <v>45</v>
      </c>
      <c r="Q23" s="17">
        <v>46</v>
      </c>
      <c r="R23" s="17">
        <v>10</v>
      </c>
      <c r="S23" s="17">
        <v>22</v>
      </c>
      <c r="T23" s="21"/>
      <c r="U23" s="32">
        <f t="shared" si="0"/>
        <v>43334</v>
      </c>
      <c r="V23" s="32" t="str">
        <f t="shared" si="1"/>
        <v>B150058583</v>
      </c>
      <c r="W23" s="33" t="str">
        <f t="shared" si="2"/>
        <v>JAKHETE PRABHAV DATTAKUMAR</v>
      </c>
      <c r="X23" s="32" t="str">
        <f t="shared" si="3"/>
        <v>71828797F</v>
      </c>
      <c r="Y23" s="90" t="str">
        <f t="shared" si="4"/>
        <v>I2K17102375</v>
      </c>
      <c r="Z23" s="88">
        <v>89</v>
      </c>
      <c r="AA23" s="88">
        <v>88</v>
      </c>
      <c r="AB23" s="88">
        <v>100</v>
      </c>
      <c r="AC23" s="88"/>
      <c r="AD23" s="86">
        <v>100</v>
      </c>
      <c r="AE23" s="85"/>
      <c r="AF23" s="88">
        <v>22</v>
      </c>
      <c r="AG23" s="88">
        <v>21</v>
      </c>
      <c r="AH23" s="88"/>
      <c r="AI23" s="88"/>
      <c r="AJ23" s="86">
        <v>43</v>
      </c>
      <c r="AK23" s="17">
        <v>44</v>
      </c>
      <c r="AL23" s="17">
        <v>23</v>
      </c>
      <c r="AM23" s="17">
        <v>24</v>
      </c>
      <c r="AN23" s="17">
        <v>46</v>
      </c>
      <c r="AO23" s="17">
        <v>95</v>
      </c>
      <c r="AP23" s="17">
        <v>10</v>
      </c>
      <c r="AQ23" s="17">
        <v>44</v>
      </c>
      <c r="AR23" s="24">
        <v>9.6999999999999993</v>
      </c>
      <c r="AS23" s="24">
        <v>9.16</v>
      </c>
      <c r="AT23" s="24">
        <v>9.5</v>
      </c>
      <c r="AU23" s="24">
        <v>1820</v>
      </c>
      <c r="AV23" s="24">
        <v>190</v>
      </c>
      <c r="AW23" s="99">
        <v>9.58</v>
      </c>
      <c r="AX23" s="25" t="s">
        <v>77</v>
      </c>
      <c r="AY23" s="26" t="str">
        <f t="shared" si="5"/>
        <v>PASS</v>
      </c>
      <c r="AZ23" s="26" t="str">
        <f t="shared" si="6"/>
        <v>PASS</v>
      </c>
      <c r="BA23" s="27" t="str">
        <f t="shared" si="7"/>
        <v>PASS</v>
      </c>
      <c r="BB23" s="27" t="str">
        <f t="shared" si="8"/>
        <v>PASS</v>
      </c>
      <c r="BC23" s="8" t="str">
        <f t="shared" si="9"/>
        <v>PASS</v>
      </c>
      <c r="BD23" s="8" t="str">
        <f t="shared" si="10"/>
        <v>PASS</v>
      </c>
      <c r="BE23" s="28" t="str">
        <f t="shared" si="11"/>
        <v>YES</v>
      </c>
      <c r="BF23" s="29" t="str">
        <f t="shared" si="12"/>
        <v>DIST</v>
      </c>
      <c r="BG23"/>
    </row>
    <row r="24" spans="1:59">
      <c r="A24" s="17">
        <v>21</v>
      </c>
      <c r="B24" s="17">
        <v>43110</v>
      </c>
      <c r="C24" s="17" t="s">
        <v>151</v>
      </c>
      <c r="D24" s="18" t="s">
        <v>152</v>
      </c>
      <c r="E24" s="17" t="s">
        <v>153</v>
      </c>
      <c r="F24" s="19" t="s">
        <v>772</v>
      </c>
      <c r="G24" s="17">
        <v>94</v>
      </c>
      <c r="H24" s="17">
        <v>87</v>
      </c>
      <c r="I24" s="17">
        <v>94</v>
      </c>
      <c r="J24" s="17">
        <v>93</v>
      </c>
      <c r="K24" s="17">
        <v>100</v>
      </c>
      <c r="L24" s="20"/>
      <c r="M24" s="17">
        <v>46</v>
      </c>
      <c r="N24" s="17">
        <v>45</v>
      </c>
      <c r="O24" s="17">
        <v>45</v>
      </c>
      <c r="P24" s="17">
        <v>43</v>
      </c>
      <c r="Q24" s="17">
        <v>47</v>
      </c>
      <c r="R24" s="17">
        <v>10</v>
      </c>
      <c r="S24" s="17">
        <v>22</v>
      </c>
      <c r="T24" s="21"/>
      <c r="U24" s="17">
        <f t="shared" si="0"/>
        <v>43110</v>
      </c>
      <c r="V24" s="17" t="str">
        <f t="shared" si="1"/>
        <v>B150058527</v>
      </c>
      <c r="W24" s="22" t="str">
        <f t="shared" si="2"/>
        <v>BHARAT ANIL KOTHARI</v>
      </c>
      <c r="X24" s="17" t="str">
        <f t="shared" si="3"/>
        <v>71828577J</v>
      </c>
      <c r="Y24" s="90" t="str">
        <f t="shared" si="4"/>
        <v>I2K17102201</v>
      </c>
      <c r="Z24" s="88">
        <v>86</v>
      </c>
      <c r="AA24" s="88">
        <v>96</v>
      </c>
      <c r="AB24" s="88">
        <v>99</v>
      </c>
      <c r="AC24" s="88"/>
      <c r="AD24" s="86">
        <v>98</v>
      </c>
      <c r="AE24" s="85"/>
      <c r="AF24" s="88">
        <v>23</v>
      </c>
      <c r="AG24" s="88">
        <v>23</v>
      </c>
      <c r="AH24" s="89"/>
      <c r="AI24" s="89"/>
      <c r="AJ24" s="86">
        <v>45</v>
      </c>
      <c r="AK24" s="17">
        <v>43</v>
      </c>
      <c r="AL24" s="17">
        <v>22</v>
      </c>
      <c r="AM24" s="17">
        <v>23</v>
      </c>
      <c r="AN24" s="17">
        <v>47</v>
      </c>
      <c r="AO24" s="17">
        <v>98</v>
      </c>
      <c r="AP24" s="17">
        <v>10</v>
      </c>
      <c r="AQ24" s="17">
        <v>44</v>
      </c>
      <c r="AR24" s="24">
        <v>9.64</v>
      </c>
      <c r="AS24" s="24">
        <v>9.1999999999999993</v>
      </c>
      <c r="AT24" s="24">
        <v>9.5</v>
      </c>
      <c r="AU24" s="24">
        <v>1819</v>
      </c>
      <c r="AV24" s="24">
        <v>190</v>
      </c>
      <c r="AW24" s="99">
        <v>9.57</v>
      </c>
      <c r="AX24" s="25" t="s">
        <v>77</v>
      </c>
      <c r="AY24" s="26" t="str">
        <f t="shared" si="5"/>
        <v>PASS</v>
      </c>
      <c r="AZ24" s="26" t="str">
        <f t="shared" si="6"/>
        <v>PASS</v>
      </c>
      <c r="BA24" s="27" t="str">
        <f t="shared" si="7"/>
        <v>PASS</v>
      </c>
      <c r="BB24" s="27" t="str">
        <f t="shared" si="8"/>
        <v>PASS</v>
      </c>
      <c r="BC24" s="8" t="str">
        <f t="shared" si="9"/>
        <v>PASS</v>
      </c>
      <c r="BD24" s="8" t="str">
        <f t="shared" si="10"/>
        <v>PASS</v>
      </c>
      <c r="BE24" s="28" t="str">
        <f t="shared" si="11"/>
        <v>YES</v>
      </c>
      <c r="BF24" s="29" t="str">
        <f t="shared" si="12"/>
        <v>DIST</v>
      </c>
      <c r="BG24"/>
    </row>
    <row r="25" spans="1:59">
      <c r="A25" s="17">
        <v>22</v>
      </c>
      <c r="B25" s="17">
        <v>43121</v>
      </c>
      <c r="C25" s="17" t="s">
        <v>484</v>
      </c>
      <c r="D25" s="18" t="s">
        <v>485</v>
      </c>
      <c r="E25" s="17"/>
      <c r="F25" s="19" t="s">
        <v>895</v>
      </c>
      <c r="G25" s="17">
        <v>94</v>
      </c>
      <c r="H25" s="17">
        <v>93</v>
      </c>
      <c r="I25" s="17">
        <v>83</v>
      </c>
      <c r="J25" s="17">
        <v>97</v>
      </c>
      <c r="K25" s="17">
        <v>100</v>
      </c>
      <c r="L25" s="20"/>
      <c r="M25" s="17">
        <v>45</v>
      </c>
      <c r="N25" s="17">
        <v>42</v>
      </c>
      <c r="O25" s="17">
        <v>44</v>
      </c>
      <c r="P25" s="17">
        <v>44</v>
      </c>
      <c r="Q25" s="17">
        <v>46</v>
      </c>
      <c r="R25" s="17">
        <v>10</v>
      </c>
      <c r="S25" s="17">
        <v>22</v>
      </c>
      <c r="T25" s="21"/>
      <c r="U25" s="17">
        <f t="shared" si="0"/>
        <v>43121</v>
      </c>
      <c r="V25" s="17" t="str">
        <f t="shared" si="1"/>
        <v>B150058651</v>
      </c>
      <c r="W25" s="22" t="str">
        <f t="shared" si="2"/>
        <v>PARDIKAR ISHA ATUL</v>
      </c>
      <c r="X25" s="17">
        <f t="shared" si="3"/>
        <v>0</v>
      </c>
      <c r="Y25" s="90" t="str">
        <f t="shared" si="4"/>
        <v>I2K17102373</v>
      </c>
      <c r="Z25" s="88">
        <v>99</v>
      </c>
      <c r="AA25" s="88">
        <v>96</v>
      </c>
      <c r="AB25" s="88">
        <v>100</v>
      </c>
      <c r="AC25" s="88"/>
      <c r="AD25" s="86">
        <v>100</v>
      </c>
      <c r="AE25" s="85"/>
      <c r="AF25" s="88">
        <v>24</v>
      </c>
      <c r="AG25" s="88">
        <v>24</v>
      </c>
      <c r="AH25" s="88"/>
      <c r="AI25" s="88"/>
      <c r="AJ25" s="86">
        <v>46</v>
      </c>
      <c r="AK25" s="17">
        <v>45</v>
      </c>
      <c r="AL25" s="17">
        <v>22</v>
      </c>
      <c r="AM25" s="17">
        <v>23</v>
      </c>
      <c r="AN25" s="17">
        <v>48</v>
      </c>
      <c r="AO25" s="17">
        <v>96</v>
      </c>
      <c r="AP25" s="17">
        <v>10</v>
      </c>
      <c r="AQ25" s="17">
        <v>44</v>
      </c>
      <c r="AR25" s="24">
        <v>9.5</v>
      </c>
      <c r="AS25" s="24">
        <v>9.2200000000000006</v>
      </c>
      <c r="AT25" s="24">
        <v>9.6300000000000008</v>
      </c>
      <c r="AU25" s="24">
        <v>1819</v>
      </c>
      <c r="AV25" s="24">
        <v>190</v>
      </c>
      <c r="AW25" s="99">
        <v>9.57</v>
      </c>
      <c r="AX25" s="25" t="s">
        <v>77</v>
      </c>
      <c r="AY25" s="26" t="str">
        <f t="shared" si="5"/>
        <v>PASS</v>
      </c>
      <c r="AZ25" s="26" t="str">
        <f t="shared" si="6"/>
        <v>PASS</v>
      </c>
      <c r="BA25" s="27" t="str">
        <f t="shared" si="7"/>
        <v>PASS</v>
      </c>
      <c r="BB25" s="27" t="str">
        <f t="shared" si="8"/>
        <v>PASS</v>
      </c>
      <c r="BC25" s="8" t="str">
        <f t="shared" si="9"/>
        <v>PASS</v>
      </c>
      <c r="BD25" s="8" t="str">
        <f t="shared" si="10"/>
        <v>PASS</v>
      </c>
      <c r="BE25" s="28" t="str">
        <f t="shared" si="11"/>
        <v>YES</v>
      </c>
      <c r="BF25" s="29" t="str">
        <f t="shared" si="12"/>
        <v>DIST</v>
      </c>
      <c r="BG25"/>
    </row>
    <row r="26" spans="1:59">
      <c r="A26" s="17">
        <v>23</v>
      </c>
      <c r="B26" s="32">
        <v>43163</v>
      </c>
      <c r="C26" s="32" t="s">
        <v>304</v>
      </c>
      <c r="D26" s="34" t="s">
        <v>305</v>
      </c>
      <c r="E26" s="17" t="s">
        <v>306</v>
      </c>
      <c r="F26" s="19" t="s">
        <v>823</v>
      </c>
      <c r="G26" s="17">
        <v>96</v>
      </c>
      <c r="H26" s="17">
        <v>87</v>
      </c>
      <c r="I26" s="17">
        <v>90</v>
      </c>
      <c r="J26" s="17">
        <v>98</v>
      </c>
      <c r="K26" s="17">
        <v>100</v>
      </c>
      <c r="L26" s="20"/>
      <c r="M26" s="17">
        <v>42</v>
      </c>
      <c r="N26" s="17">
        <v>41</v>
      </c>
      <c r="O26" s="17">
        <v>44</v>
      </c>
      <c r="P26" s="17">
        <v>43</v>
      </c>
      <c r="Q26" s="17">
        <v>40</v>
      </c>
      <c r="R26" s="17">
        <v>10</v>
      </c>
      <c r="S26" s="17">
        <v>22</v>
      </c>
      <c r="T26" s="21"/>
      <c r="U26" s="32">
        <f t="shared" si="0"/>
        <v>43163</v>
      </c>
      <c r="V26" s="32" t="str">
        <f t="shared" si="1"/>
        <v>B150058578</v>
      </c>
      <c r="W26" s="33" t="str">
        <f t="shared" si="2"/>
        <v>ISHWAR RAVINDRA SHINDE</v>
      </c>
      <c r="X26" s="32" t="str">
        <f t="shared" si="3"/>
        <v>71828779H</v>
      </c>
      <c r="Y26" s="90" t="str">
        <f t="shared" si="4"/>
        <v>I2K17102215</v>
      </c>
      <c r="Z26" s="88">
        <v>96</v>
      </c>
      <c r="AA26" s="88">
        <v>97</v>
      </c>
      <c r="AB26" s="88">
        <v>100</v>
      </c>
      <c r="AC26" s="88"/>
      <c r="AD26" s="86">
        <v>100</v>
      </c>
      <c r="AE26" s="85"/>
      <c r="AF26" s="88">
        <v>23</v>
      </c>
      <c r="AG26" s="88">
        <v>23</v>
      </c>
      <c r="AH26" s="88"/>
      <c r="AI26" s="88"/>
      <c r="AJ26" s="86">
        <v>40</v>
      </c>
      <c r="AK26" s="17">
        <v>41</v>
      </c>
      <c r="AL26" s="17">
        <v>23</v>
      </c>
      <c r="AM26" s="17">
        <v>24</v>
      </c>
      <c r="AN26" s="17">
        <v>45</v>
      </c>
      <c r="AO26" s="17">
        <v>92</v>
      </c>
      <c r="AP26" s="17">
        <v>10</v>
      </c>
      <c r="AQ26" s="17">
        <v>44</v>
      </c>
      <c r="AR26" s="24">
        <v>9.86</v>
      </c>
      <c r="AS26" s="24">
        <v>8.94</v>
      </c>
      <c r="AT26" s="24">
        <v>9.48</v>
      </c>
      <c r="AU26" s="24">
        <v>1816</v>
      </c>
      <c r="AV26" s="24">
        <v>190</v>
      </c>
      <c r="AW26" s="99">
        <v>9.56</v>
      </c>
      <c r="AX26" s="25" t="s">
        <v>77</v>
      </c>
      <c r="AY26" s="26" t="str">
        <f t="shared" si="5"/>
        <v>PASS</v>
      </c>
      <c r="AZ26" s="26" t="str">
        <f t="shared" si="6"/>
        <v>PASS</v>
      </c>
      <c r="BA26" s="27" t="str">
        <f t="shared" si="7"/>
        <v>PASS</v>
      </c>
      <c r="BB26" s="27" t="str">
        <f t="shared" si="8"/>
        <v>PASS</v>
      </c>
      <c r="BC26" s="8" t="str">
        <f t="shared" si="9"/>
        <v>PASS</v>
      </c>
      <c r="BD26" s="8" t="str">
        <f t="shared" si="10"/>
        <v>PASS</v>
      </c>
      <c r="BE26" s="28" t="str">
        <f t="shared" si="11"/>
        <v>YES</v>
      </c>
      <c r="BF26" s="29" t="str">
        <f t="shared" si="12"/>
        <v>DIST</v>
      </c>
      <c r="BG26"/>
    </row>
    <row r="27" spans="1:59">
      <c r="A27" s="17">
        <v>24</v>
      </c>
      <c r="B27" s="17">
        <v>43162</v>
      </c>
      <c r="C27" s="17" t="s">
        <v>334</v>
      </c>
      <c r="D27" s="18" t="s">
        <v>335</v>
      </c>
      <c r="E27" s="17" t="s">
        <v>336</v>
      </c>
      <c r="F27" s="19" t="s">
        <v>833</v>
      </c>
      <c r="G27" s="17">
        <v>100</v>
      </c>
      <c r="H27" s="17">
        <v>100</v>
      </c>
      <c r="I27" s="17">
        <v>92</v>
      </c>
      <c r="J27" s="17">
        <v>97</v>
      </c>
      <c r="K27" s="17">
        <v>97</v>
      </c>
      <c r="L27" s="20"/>
      <c r="M27" s="17">
        <v>42</v>
      </c>
      <c r="N27" s="17">
        <v>41</v>
      </c>
      <c r="O27" s="17">
        <v>43</v>
      </c>
      <c r="P27" s="17">
        <v>43</v>
      </c>
      <c r="Q27" s="17">
        <v>46</v>
      </c>
      <c r="R27" s="17">
        <v>10</v>
      </c>
      <c r="S27" s="17">
        <v>22</v>
      </c>
      <c r="T27" s="21"/>
      <c r="U27" s="17">
        <f t="shared" si="0"/>
        <v>43162</v>
      </c>
      <c r="V27" s="17" t="str">
        <f t="shared" si="1"/>
        <v>B150058588</v>
      </c>
      <c r="W27" s="22" t="str">
        <f t="shared" si="2"/>
        <v>JOSHI SHAUNAK HEMANT</v>
      </c>
      <c r="X27" s="17" t="str">
        <f t="shared" si="3"/>
        <v>71828815H</v>
      </c>
      <c r="Y27" s="90" t="str">
        <f t="shared" si="4"/>
        <v>I2K17102379</v>
      </c>
      <c r="Z27" s="88">
        <v>88</v>
      </c>
      <c r="AA27" s="88">
        <v>99</v>
      </c>
      <c r="AB27" s="88">
        <v>100</v>
      </c>
      <c r="AC27" s="88"/>
      <c r="AD27" s="86">
        <v>100</v>
      </c>
      <c r="AE27" s="85"/>
      <c r="AF27" s="88">
        <v>23</v>
      </c>
      <c r="AG27" s="88">
        <v>23</v>
      </c>
      <c r="AH27" s="88"/>
      <c r="AI27" s="88"/>
      <c r="AJ27" s="86">
        <v>44</v>
      </c>
      <c r="AK27" s="17">
        <v>44</v>
      </c>
      <c r="AL27" s="17">
        <v>23</v>
      </c>
      <c r="AM27" s="17">
        <v>24</v>
      </c>
      <c r="AN27" s="17">
        <v>45</v>
      </c>
      <c r="AO27" s="17">
        <v>94</v>
      </c>
      <c r="AP27" s="17">
        <v>10</v>
      </c>
      <c r="AQ27" s="17">
        <v>44</v>
      </c>
      <c r="AR27" s="24">
        <v>9.58</v>
      </c>
      <c r="AS27" s="24">
        <v>9.3000000000000007</v>
      </c>
      <c r="AT27" s="24">
        <v>9.41</v>
      </c>
      <c r="AU27" s="24">
        <v>1817</v>
      </c>
      <c r="AV27" s="24">
        <v>190</v>
      </c>
      <c r="AW27" s="99">
        <v>9.56</v>
      </c>
      <c r="AX27" s="25" t="s">
        <v>77</v>
      </c>
      <c r="AY27" s="26" t="str">
        <f t="shared" si="5"/>
        <v>PASS</v>
      </c>
      <c r="AZ27" s="26" t="str">
        <f t="shared" si="6"/>
        <v>PASS</v>
      </c>
      <c r="BA27" s="27" t="str">
        <f t="shared" si="7"/>
        <v>PASS</v>
      </c>
      <c r="BB27" s="27" t="str">
        <f t="shared" si="8"/>
        <v>PASS</v>
      </c>
      <c r="BC27" s="8" t="str">
        <f t="shared" si="9"/>
        <v>PASS</v>
      </c>
      <c r="BD27" s="8" t="str">
        <f t="shared" si="10"/>
        <v>PASS</v>
      </c>
      <c r="BE27" s="28" t="str">
        <f t="shared" si="11"/>
        <v>YES</v>
      </c>
      <c r="BF27" s="29" t="str">
        <f t="shared" si="12"/>
        <v>DIST</v>
      </c>
      <c r="BG27"/>
    </row>
    <row r="28" spans="1:59">
      <c r="A28" s="17">
        <v>25</v>
      </c>
      <c r="B28" s="17">
        <v>43143</v>
      </c>
      <c r="C28" s="17" t="s">
        <v>478</v>
      </c>
      <c r="D28" s="18" t="s">
        <v>479</v>
      </c>
      <c r="E28" s="17"/>
      <c r="F28" s="19" t="s">
        <v>892</v>
      </c>
      <c r="G28" s="17">
        <v>100</v>
      </c>
      <c r="H28" s="17">
        <v>100</v>
      </c>
      <c r="I28" s="17">
        <v>87</v>
      </c>
      <c r="J28" s="17">
        <v>98</v>
      </c>
      <c r="K28" s="17">
        <v>100</v>
      </c>
      <c r="L28" s="20"/>
      <c r="M28" s="17">
        <v>43</v>
      </c>
      <c r="N28" s="17">
        <v>42</v>
      </c>
      <c r="O28" s="17">
        <v>44</v>
      </c>
      <c r="P28" s="17">
        <v>41</v>
      </c>
      <c r="Q28" s="17">
        <v>46</v>
      </c>
      <c r="R28" s="17">
        <v>10</v>
      </c>
      <c r="S28" s="17">
        <v>22</v>
      </c>
      <c r="T28" s="21"/>
      <c r="U28" s="17">
        <f t="shared" si="0"/>
        <v>43143</v>
      </c>
      <c r="V28" s="17" t="str">
        <f t="shared" si="1"/>
        <v>B150058648</v>
      </c>
      <c r="W28" s="22" t="str">
        <f t="shared" si="2"/>
        <v>PALI NISHITA KALPESH</v>
      </c>
      <c r="X28" s="17">
        <f t="shared" si="3"/>
        <v>0</v>
      </c>
      <c r="Y28" s="90" t="str">
        <f t="shared" si="4"/>
        <v>I2K17102385</v>
      </c>
      <c r="Z28" s="88">
        <v>98</v>
      </c>
      <c r="AA28" s="88">
        <v>98</v>
      </c>
      <c r="AB28" s="88">
        <v>100</v>
      </c>
      <c r="AC28" s="88"/>
      <c r="AD28" s="86">
        <v>100</v>
      </c>
      <c r="AE28" s="85"/>
      <c r="AF28" s="88">
        <v>22</v>
      </c>
      <c r="AG28" s="88">
        <v>22</v>
      </c>
      <c r="AH28" s="88"/>
      <c r="AI28" s="88"/>
      <c r="AJ28" s="86">
        <v>46</v>
      </c>
      <c r="AK28" s="17">
        <v>46</v>
      </c>
      <c r="AL28" s="17">
        <v>22</v>
      </c>
      <c r="AM28" s="17">
        <v>22</v>
      </c>
      <c r="AN28" s="17">
        <v>45</v>
      </c>
      <c r="AO28" s="17">
        <v>96</v>
      </c>
      <c r="AP28" s="17">
        <v>10</v>
      </c>
      <c r="AQ28" s="17">
        <v>44</v>
      </c>
      <c r="AR28" s="24">
        <v>9.66</v>
      </c>
      <c r="AS28" s="24">
        <v>9.36</v>
      </c>
      <c r="AT28" s="24">
        <v>9.24</v>
      </c>
      <c r="AU28" s="24">
        <v>1816</v>
      </c>
      <c r="AV28" s="24">
        <v>190</v>
      </c>
      <c r="AW28" s="99">
        <v>9.56</v>
      </c>
      <c r="AX28" s="25" t="s">
        <v>77</v>
      </c>
      <c r="AY28" s="26" t="str">
        <f t="shared" si="5"/>
        <v>PASS</v>
      </c>
      <c r="AZ28" s="26" t="str">
        <f t="shared" si="6"/>
        <v>PASS</v>
      </c>
      <c r="BA28" s="27" t="str">
        <f t="shared" si="7"/>
        <v>PASS</v>
      </c>
      <c r="BB28" s="27" t="str">
        <f t="shared" si="8"/>
        <v>PASS</v>
      </c>
      <c r="BC28" s="8" t="str">
        <f t="shared" si="9"/>
        <v>PASS</v>
      </c>
      <c r="BD28" s="8" t="str">
        <f t="shared" si="10"/>
        <v>PASS</v>
      </c>
      <c r="BE28" s="28" t="str">
        <f t="shared" si="11"/>
        <v>YES</v>
      </c>
      <c r="BF28" s="29" t="str">
        <f t="shared" si="12"/>
        <v>DIST</v>
      </c>
      <c r="BG28"/>
    </row>
  </sheetData>
  <mergeCells count="5">
    <mergeCell ref="B1:Q1"/>
    <mergeCell ref="U1:AQ1"/>
    <mergeCell ref="AR1:AW1"/>
    <mergeCell ref="AY2:AZ2"/>
    <mergeCell ref="BA2:BB2"/>
  </mergeCells>
  <conditionalFormatting sqref="BE4:BE28">
    <cfRule type="cellIs" dxfId="30" priority="1" stopIfTrue="1" operator="equal">
      <formula>"NO"</formula>
    </cfRule>
  </conditionalFormatting>
  <conditionalFormatting sqref="BF4:BF28">
    <cfRule type="cellIs" dxfId="29" priority="2" stopIfTrue="1" operator="equal">
      <formula>"FAIL"</formula>
    </cfRule>
  </conditionalFormatting>
  <conditionalFormatting sqref="G17:Q28 G4:Q15 Z4:AO6 Z8:AO9 Z7:AA7 AJ7:AO7 AD7:AE7 Z11:AO15 Z10:AA10 AJ10:AO10 AD10:AE10 Z18:AO24 Z16:AA17 AD16:AE17 AJ16:AO17 Z26:AO26 Z25:AA25 AJ25:AO25 AD25:AE25 Z28:AO28 Z27:AA27 AJ27:AO27 AD27:AE27">
    <cfRule type="cellIs" dxfId="28" priority="3" stopIfTrue="1" operator="equal">
      <formula>"AB"</formula>
    </cfRule>
    <cfRule type="cellIs" dxfId="27" priority="4" stopIfTrue="1" operator="equal">
      <formula>"FF"</formula>
    </cfRule>
  </conditionalFormatting>
  <conditionalFormatting sqref="AY4:BD28">
    <cfRule type="cellIs" dxfId="26" priority="7" stopIfTrue="1" operator="equal">
      <formula>"FAIL"</formula>
    </cfRule>
  </conditionalFormatting>
  <conditionalFormatting sqref="G16:Q19">
    <cfRule type="cellIs" dxfId="25" priority="12" stopIfTrue="1" operator="equal">
      <formula>"AB"</formula>
    </cfRule>
    <cfRule type="cellIs" dxfId="24" priority="13" stopIfTrue="1" operator="equal">
      <formula>"FF"</formula>
    </cfRule>
  </conditionalFormatting>
  <conditionalFormatting sqref="AC7">
    <cfRule type="cellIs" dxfId="23" priority="38" stopIfTrue="1" operator="equal">
      <formula>"AB"</formula>
    </cfRule>
    <cfRule type="cellIs" dxfId="22" priority="39" stopIfTrue="1" operator="equal">
      <formula>"FF"</formula>
    </cfRule>
  </conditionalFormatting>
  <conditionalFormatting sqref="AH7:AI7">
    <cfRule type="cellIs" dxfId="21" priority="40" stopIfTrue="1" operator="equal">
      <formula>"AB"</formula>
    </cfRule>
    <cfRule type="cellIs" dxfId="20" priority="41" stopIfTrue="1" operator="equal">
      <formula>"FF"</formula>
    </cfRule>
  </conditionalFormatting>
  <conditionalFormatting sqref="AC10">
    <cfRule type="cellIs" dxfId="19" priority="42" stopIfTrue="1" operator="equal">
      <formula>"AB"</formula>
    </cfRule>
    <cfRule type="cellIs" dxfId="18" priority="43" stopIfTrue="1" operator="equal">
      <formula>"FF"</formula>
    </cfRule>
  </conditionalFormatting>
  <conditionalFormatting sqref="AH10:AI10">
    <cfRule type="cellIs" dxfId="17" priority="44" stopIfTrue="1" operator="equal">
      <formula>"AB"</formula>
    </cfRule>
    <cfRule type="cellIs" dxfId="16" priority="45" stopIfTrue="1" operator="equal">
      <formula>"FF"</formula>
    </cfRule>
  </conditionalFormatting>
  <conditionalFormatting sqref="AC16">
    <cfRule type="cellIs" dxfId="15" priority="46" stopIfTrue="1" operator="equal">
      <formula>"AB"</formula>
    </cfRule>
    <cfRule type="cellIs" dxfId="14" priority="47" stopIfTrue="1" operator="equal">
      <formula>"FF"</formula>
    </cfRule>
  </conditionalFormatting>
  <conditionalFormatting sqref="AH16:AI16">
    <cfRule type="cellIs" dxfId="13" priority="48" stopIfTrue="1" operator="equal">
      <formula>"AB"</formula>
    </cfRule>
    <cfRule type="cellIs" dxfId="12" priority="49" stopIfTrue="1" operator="equal">
      <formula>"FF"</formula>
    </cfRule>
  </conditionalFormatting>
  <conditionalFormatting sqref="AC17">
    <cfRule type="cellIs" dxfId="11" priority="50" stopIfTrue="1" operator="equal">
      <formula>"AB"</formula>
    </cfRule>
    <cfRule type="cellIs" dxfId="10" priority="51" stopIfTrue="1" operator="equal">
      <formula>"FF"</formula>
    </cfRule>
  </conditionalFormatting>
  <conditionalFormatting sqref="AH17:AI17">
    <cfRule type="cellIs" dxfId="9" priority="52" stopIfTrue="1" operator="equal">
      <formula>"AB"</formula>
    </cfRule>
    <cfRule type="cellIs" dxfId="8" priority="53" stopIfTrue="1" operator="equal">
      <formula>"FF"</formula>
    </cfRule>
  </conditionalFormatting>
  <conditionalFormatting sqref="AC25">
    <cfRule type="cellIs" dxfId="7" priority="54" stopIfTrue="1" operator="equal">
      <formula>"AB"</formula>
    </cfRule>
    <cfRule type="cellIs" dxfId="6" priority="55" stopIfTrue="1" operator="equal">
      <formula>"FF"</formula>
    </cfRule>
  </conditionalFormatting>
  <conditionalFormatting sqref="AH25:AI25">
    <cfRule type="cellIs" dxfId="5" priority="56" stopIfTrue="1" operator="equal">
      <formula>"AB"</formula>
    </cfRule>
    <cfRule type="cellIs" dxfId="4" priority="57" stopIfTrue="1" operator="equal">
      <formula>"FF"</formula>
    </cfRule>
  </conditionalFormatting>
  <conditionalFormatting sqref="AC27">
    <cfRule type="cellIs" dxfId="3" priority="58" stopIfTrue="1" operator="equal">
      <formula>"AB"</formula>
    </cfRule>
    <cfRule type="cellIs" dxfId="2" priority="59" stopIfTrue="1" operator="equal">
      <formula>"FF"</formula>
    </cfRule>
  </conditionalFormatting>
  <conditionalFormatting sqref="AH27:AI27">
    <cfRule type="cellIs" dxfId="1" priority="60" stopIfTrue="1" operator="equal">
      <formula>"AB"</formula>
    </cfRule>
    <cfRule type="cellIs" dxfId="0" priority="61" stopIfTrue="1" operator="equal">
      <formula>"FF"</formula>
    </cfRule>
  </conditionalFormatting>
  <pageMargins left="0.75" right="0.75" top="1" bottom="1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BE-OVERALL</vt:lpstr>
      <vt:lpstr>BE-09</vt:lpstr>
      <vt:lpstr>BE-10</vt:lpstr>
      <vt:lpstr>BE-11</vt:lpstr>
      <vt:lpstr>TOP 25</vt:lpstr>
      <vt:lpstr>'BE-09'!Print_Area</vt:lpstr>
      <vt:lpstr>'BE-OVERALL'!Print_Area</vt:lpstr>
      <vt:lpstr>'BE-OVERALL'!Print_Titles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Verma</dc:creator>
  <cp:lastModifiedBy>Admin</cp:lastModifiedBy>
  <cp:revision>23</cp:revision>
  <cp:lastPrinted>2022-02-23T03:50:27Z</cp:lastPrinted>
  <dcterms:created xsi:type="dcterms:W3CDTF">2019-08-07T02:34:24Z</dcterms:created>
  <dcterms:modified xsi:type="dcterms:W3CDTF">2022-02-23T03:51:11Z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