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BE\"/>
    </mc:Choice>
  </mc:AlternateContent>
  <xr:revisionPtr revIDLastSave="0" documentId="13_ncr:1_{A5CE4EF0-C9CD-49A3-A342-66002B1A959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E-ALL &amp; HONORS COURSE" sheetId="1" r:id="rId1"/>
    <sheet name="BE-09" sheetId="2" r:id="rId2"/>
    <sheet name="BE-10" sheetId="3" r:id="rId3"/>
    <sheet name="BE-11" sheetId="4" r:id="rId4"/>
  </sheets>
  <definedNames>
    <definedName name="__xlfn_COUNTIFS">#N/A</definedName>
    <definedName name="__xlfn_SINGLE">NA()</definedName>
    <definedName name="_xlnm._FilterDatabase" localSheetId="1" hidden="1">'BE-09'!$A$1:$X$67</definedName>
    <definedName name="_xlnm._FilterDatabase" localSheetId="2" hidden="1">'BE-10'!$A$1:$X$66</definedName>
    <definedName name="_xlnm._FilterDatabase" localSheetId="3" hidden="1">'BE-11'!$A$1:$X$83</definedName>
    <definedName name="_xlnm._FilterDatabase" localSheetId="0" hidden="1">'BE-ALL &amp; HONORS COURSE'!$A$1:$X$210</definedName>
    <definedName name="Excel_BuiltIn__FilterDatabase" localSheetId="1">'BE-09'!#REF!</definedName>
    <definedName name="Excel_BuiltIn__FilterDatabase" localSheetId="2">'BE-10'!#REF!</definedName>
    <definedName name="Excel_BuiltIn__FilterDatabase" localSheetId="3">'BE-11'!#REF!</definedName>
    <definedName name="Excel_BuiltIn__FilterDatabase" localSheetId="0">'BE-ALL &amp; HONORS COURSE'!#REF!</definedName>
    <definedName name="_xlnm.Print_Area" localSheetId="1">'BE-09'!$A$1:$BK$104</definedName>
    <definedName name="_xlnm.Print_Area" localSheetId="2">'BE-10'!$A$1:$BK$103</definedName>
    <definedName name="_xlnm.Print_Area" localSheetId="3">'BE-11'!$A$1:$BK$120</definedName>
    <definedName name="_xlnm.Print_Area" localSheetId="0">'BE-ALL &amp; HONORS COURSE'!$A$1:$BK$247</definedName>
    <definedName name="_xlnm.Print_Titles" localSheetId="1">'BE-09'!$1:$3</definedName>
    <definedName name="_xlnm.Print_Titles" localSheetId="2">'BE-10'!$1:$3</definedName>
    <definedName name="_xlnm.Print_Titles" localSheetId="3">'BE-11'!$1:$3</definedName>
    <definedName name="_xlnm.Print_Titles" localSheetId="0">'BE-ALL &amp; HONORS COURSE'!$1:$3</definedName>
    <definedName name="Print_Titles_0" localSheetId="1">'BE-09'!$1:$3</definedName>
    <definedName name="Print_Titles_0" localSheetId="2">'BE-10'!$1:$3</definedName>
    <definedName name="Print_Titles_0" localSheetId="3">'BE-11'!$1:$3</definedName>
    <definedName name="Print_Titles_0" localSheetId="0">'BE-ALL &amp; HONORS COURSE'!$1:$3</definedName>
    <definedName name="Print_Titles_0_0" localSheetId="1">'BE-09'!$1:$3</definedName>
    <definedName name="Print_Titles_0_0" localSheetId="2">'BE-10'!$1:$3</definedName>
    <definedName name="Print_Titles_0_0" localSheetId="3">'BE-11'!$1:$3</definedName>
    <definedName name="Print_Titles_0_0" localSheetId="0">'BE-ALL &amp; HONORS COURSE'!$1:$3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K128" i="4" l="1"/>
  <c r="BJ128" i="4" s="1"/>
  <c r="BG128" i="4"/>
  <c r="BF128" i="4"/>
  <c r="BI128" i="4" s="1"/>
  <c r="BE128" i="4"/>
  <c r="BD128" i="4"/>
  <c r="BH128" i="4" s="1"/>
  <c r="AQ100" i="4"/>
  <c r="AQ101" i="4" s="1"/>
  <c r="AQ102" i="4" s="1"/>
  <c r="P100" i="4"/>
  <c r="AT99" i="4"/>
  <c r="AS99" i="4"/>
  <c r="AS100" i="4" s="1"/>
  <c r="AR99" i="4"/>
  <c r="AQ99" i="4"/>
  <c r="AP99" i="4"/>
  <c r="AO99" i="4"/>
  <c r="AO100" i="4" s="1"/>
  <c r="AO101" i="4" s="1"/>
  <c r="AO102" i="4" s="1"/>
  <c r="AN99" i="4"/>
  <c r="AN100" i="4" s="1"/>
  <c r="AM99" i="4"/>
  <c r="AL99" i="4"/>
  <c r="AK99" i="4"/>
  <c r="AK100" i="4" s="1"/>
  <c r="AI99" i="4"/>
  <c r="AH99" i="4"/>
  <c r="AG99" i="4"/>
  <c r="AG100" i="4" s="1"/>
  <c r="AG101" i="4" s="1"/>
  <c r="AG102" i="4" s="1"/>
  <c r="AF99" i="4"/>
  <c r="AF100" i="4" s="1"/>
  <c r="AF101" i="4" s="1"/>
  <c r="AF102" i="4" s="1"/>
  <c r="AE99" i="4"/>
  <c r="AE100" i="4" s="1"/>
  <c r="V99" i="4"/>
  <c r="U99" i="4"/>
  <c r="T99" i="4"/>
  <c r="T100" i="4" s="1"/>
  <c r="S99" i="4"/>
  <c r="R99" i="4"/>
  <c r="Q99" i="4"/>
  <c r="Q100" i="4" s="1"/>
  <c r="Q101" i="4" s="1"/>
  <c r="Q102" i="4" s="1"/>
  <c r="P99" i="4"/>
  <c r="N99" i="4"/>
  <c r="N100" i="4" s="1"/>
  <c r="M99" i="4"/>
  <c r="L99" i="4"/>
  <c r="K99" i="4"/>
  <c r="K100" i="4" s="1"/>
  <c r="J99" i="4"/>
  <c r="I99" i="4"/>
  <c r="H99" i="4"/>
  <c r="G99" i="4"/>
  <c r="G100" i="4" s="1"/>
  <c r="G101" i="4" s="1"/>
  <c r="G102" i="4" s="1"/>
  <c r="AT98" i="4"/>
  <c r="AS98" i="4"/>
  <c r="AR98" i="4"/>
  <c r="AR100" i="4" s="1"/>
  <c r="AR101" i="4" s="1"/>
  <c r="AR102" i="4" s="1"/>
  <c r="AQ98" i="4"/>
  <c r="AP98" i="4"/>
  <c r="AP100" i="4" s="1"/>
  <c r="AP101" i="4" s="1"/>
  <c r="AP102" i="4" s="1"/>
  <c r="AO98" i="4"/>
  <c r="AN98" i="4"/>
  <c r="AM98" i="4"/>
  <c r="AL98" i="4"/>
  <c r="AK98" i="4"/>
  <c r="AI98" i="4"/>
  <c r="AI100" i="4" s="1"/>
  <c r="AI101" i="4" s="1"/>
  <c r="AI102" i="4" s="1"/>
  <c r="AH98" i="4"/>
  <c r="AH100" i="4" s="1"/>
  <c r="AH101" i="4" s="1"/>
  <c r="AH102" i="4" s="1"/>
  <c r="AG98" i="4"/>
  <c r="AF98" i="4"/>
  <c r="AE98" i="4"/>
  <c r="V98" i="4"/>
  <c r="U98" i="4"/>
  <c r="T98" i="4"/>
  <c r="S98" i="4"/>
  <c r="S100" i="4" s="1"/>
  <c r="S101" i="4" s="1"/>
  <c r="S102" i="4" s="1"/>
  <c r="R98" i="4"/>
  <c r="R100" i="4" s="1"/>
  <c r="R101" i="4" s="1"/>
  <c r="R102" i="4" s="1"/>
  <c r="Q98" i="4"/>
  <c r="P98" i="4"/>
  <c r="N98" i="4"/>
  <c r="M98" i="4"/>
  <c r="L98" i="4"/>
  <c r="K98" i="4"/>
  <c r="J98" i="4"/>
  <c r="J100" i="4" s="1"/>
  <c r="J101" i="4" s="1"/>
  <c r="J102" i="4" s="1"/>
  <c r="I98" i="4"/>
  <c r="I100" i="4" s="1"/>
  <c r="I101" i="4" s="1"/>
  <c r="I102" i="4" s="1"/>
  <c r="H98" i="4"/>
  <c r="H100" i="4" s="1"/>
  <c r="G98" i="4"/>
  <c r="AT97" i="4"/>
  <c r="AS97" i="4"/>
  <c r="AR97" i="4"/>
  <c r="AQ97" i="4"/>
  <c r="AP97" i="4"/>
  <c r="AO97" i="4"/>
  <c r="AN97" i="4"/>
  <c r="AM97" i="4"/>
  <c r="AL97" i="4"/>
  <c r="AK97" i="4"/>
  <c r="AI97" i="4"/>
  <c r="AH97" i="4"/>
  <c r="AG97" i="4"/>
  <c r="AF97" i="4"/>
  <c r="AE97" i="4"/>
  <c r="V97" i="4"/>
  <c r="U97" i="4"/>
  <c r="T97" i="4"/>
  <c r="S97" i="4"/>
  <c r="R97" i="4"/>
  <c r="Q97" i="4"/>
  <c r="P97" i="4"/>
  <c r="N97" i="4"/>
  <c r="M97" i="4"/>
  <c r="L97" i="4"/>
  <c r="K97" i="4"/>
  <c r="J97" i="4"/>
  <c r="I97" i="4"/>
  <c r="H97" i="4"/>
  <c r="G97" i="4"/>
  <c r="AI96" i="4"/>
  <c r="AH96" i="4"/>
  <c r="AG96" i="4"/>
  <c r="AF96" i="4"/>
  <c r="AE96" i="4"/>
  <c r="N96" i="4"/>
  <c r="M96" i="4"/>
  <c r="L96" i="4"/>
  <c r="K96" i="4"/>
  <c r="J96" i="4"/>
  <c r="I96" i="4"/>
  <c r="H96" i="4"/>
  <c r="G96" i="4"/>
  <c r="AI95" i="4"/>
  <c r="AH95" i="4"/>
  <c r="AG95" i="4"/>
  <c r="AF95" i="4"/>
  <c r="AE95" i="4"/>
  <c r="N95" i="4"/>
  <c r="M95" i="4"/>
  <c r="L95" i="4"/>
  <c r="K95" i="4"/>
  <c r="J95" i="4"/>
  <c r="I95" i="4"/>
  <c r="H95" i="4"/>
  <c r="G95" i="4"/>
  <c r="AI94" i="4"/>
  <c r="AH94" i="4"/>
  <c r="AG94" i="4"/>
  <c r="AF94" i="4"/>
  <c r="AE94" i="4"/>
  <c r="N94" i="4"/>
  <c r="M94" i="4"/>
  <c r="L94" i="4"/>
  <c r="K94" i="4"/>
  <c r="J94" i="4"/>
  <c r="I94" i="4"/>
  <c r="H94" i="4"/>
  <c r="G94" i="4"/>
  <c r="AI93" i="4"/>
  <c r="AH93" i="4"/>
  <c r="AG93" i="4"/>
  <c r="AF93" i="4"/>
  <c r="AE93" i="4"/>
  <c r="N93" i="4"/>
  <c r="M93" i="4"/>
  <c r="L93" i="4"/>
  <c r="K93" i="4"/>
  <c r="J93" i="4"/>
  <c r="I93" i="4"/>
  <c r="H93" i="4"/>
  <c r="G93" i="4"/>
  <c r="AI92" i="4"/>
  <c r="AH92" i="4"/>
  <c r="AG92" i="4"/>
  <c r="AF92" i="4"/>
  <c r="AE92" i="4"/>
  <c r="N92" i="4"/>
  <c r="M92" i="4"/>
  <c r="L92" i="4"/>
  <c r="K92" i="4"/>
  <c r="J92" i="4"/>
  <c r="I92" i="4"/>
  <c r="H92" i="4"/>
  <c r="G92" i="4"/>
  <c r="AI91" i="4"/>
  <c r="AH91" i="4"/>
  <c r="AG91" i="4"/>
  <c r="AF91" i="4"/>
  <c r="AE91" i="4"/>
  <c r="N91" i="4"/>
  <c r="M91" i="4"/>
  <c r="L91" i="4"/>
  <c r="K91" i="4"/>
  <c r="J91" i="4"/>
  <c r="I91" i="4"/>
  <c r="H91" i="4"/>
  <c r="G91" i="4"/>
  <c r="BB86" i="4"/>
  <c r="AU86" i="4"/>
  <c r="W86" i="4"/>
  <c r="BK83" i="4"/>
  <c r="BJ83" i="4"/>
  <c r="BG83" i="4"/>
  <c r="BI83" i="4" s="1"/>
  <c r="BF83" i="4"/>
  <c r="BE83" i="4"/>
  <c r="BD83" i="4"/>
  <c r="BK82" i="4"/>
  <c r="BJ82" i="4" s="1"/>
  <c r="BG82" i="4"/>
  <c r="BF82" i="4"/>
  <c r="BE82" i="4"/>
  <c r="BD82" i="4"/>
  <c r="BK81" i="4"/>
  <c r="BJ81" i="4" s="1"/>
  <c r="BG81" i="4"/>
  <c r="BF81" i="4"/>
  <c r="BE81" i="4"/>
  <c r="BD81" i="4"/>
  <c r="BK80" i="4"/>
  <c r="BJ80" i="4" s="1"/>
  <c r="BI80" i="4"/>
  <c r="BG80" i="4"/>
  <c r="BF80" i="4"/>
  <c r="BE80" i="4"/>
  <c r="BD80" i="4"/>
  <c r="BK79" i="4"/>
  <c r="BJ79" i="4" s="1"/>
  <c r="BG79" i="4"/>
  <c r="BF79" i="4"/>
  <c r="BI79" i="4" s="1"/>
  <c r="BE79" i="4"/>
  <c r="BD79" i="4"/>
  <c r="BK78" i="4"/>
  <c r="BJ78" i="4"/>
  <c r="BG78" i="4"/>
  <c r="BF78" i="4"/>
  <c r="BI78" i="4" s="1"/>
  <c r="BE78" i="4"/>
  <c r="BD78" i="4"/>
  <c r="BH78" i="4" s="1"/>
  <c r="BK77" i="4"/>
  <c r="BJ77" i="4" s="1"/>
  <c r="BG77" i="4"/>
  <c r="BF77" i="4"/>
  <c r="BI77" i="4" s="1"/>
  <c r="BE77" i="4"/>
  <c r="BD77" i="4"/>
  <c r="BK76" i="4"/>
  <c r="BJ76" i="4"/>
  <c r="BG76" i="4"/>
  <c r="BF76" i="4"/>
  <c r="BE76" i="4"/>
  <c r="BD76" i="4"/>
  <c r="BK75" i="4"/>
  <c r="BJ75" i="4" s="1"/>
  <c r="BG75" i="4"/>
  <c r="BF75" i="4"/>
  <c r="BI75" i="4" s="1"/>
  <c r="BE75" i="4"/>
  <c r="BD75" i="4"/>
  <c r="BK74" i="4"/>
  <c r="BJ74" i="4" s="1"/>
  <c r="BG74" i="4"/>
  <c r="BF74" i="4"/>
  <c r="BI74" i="4" s="1"/>
  <c r="BE74" i="4"/>
  <c r="BD74" i="4"/>
  <c r="BK73" i="4"/>
  <c r="BJ73" i="4" s="1"/>
  <c r="BG73" i="4"/>
  <c r="BF73" i="4"/>
  <c r="BI73" i="4" s="1"/>
  <c r="BE73" i="4"/>
  <c r="BD73" i="4"/>
  <c r="BH73" i="4" s="1"/>
  <c r="BK72" i="4"/>
  <c r="BJ72" i="4" s="1"/>
  <c r="BG72" i="4"/>
  <c r="BF72" i="4"/>
  <c r="BI72" i="4" s="1"/>
  <c r="BE72" i="4"/>
  <c r="BD72" i="4"/>
  <c r="BH72" i="4" s="1"/>
  <c r="BK71" i="4"/>
  <c r="BJ71" i="4" s="1"/>
  <c r="BG71" i="4"/>
  <c r="BF71" i="4"/>
  <c r="BE71" i="4"/>
  <c r="BD71" i="4"/>
  <c r="BH71" i="4" s="1"/>
  <c r="BK70" i="4"/>
  <c r="BJ70" i="4" s="1"/>
  <c r="BG70" i="4"/>
  <c r="BF70" i="4"/>
  <c r="BE70" i="4"/>
  <c r="BD70" i="4"/>
  <c r="BK69" i="4"/>
  <c r="BJ69" i="4"/>
  <c r="BG69" i="4"/>
  <c r="BF69" i="4"/>
  <c r="BI69" i="4" s="1"/>
  <c r="BE69" i="4"/>
  <c r="BD69" i="4"/>
  <c r="BK68" i="4"/>
  <c r="BJ68" i="4"/>
  <c r="BG68" i="4"/>
  <c r="BF68" i="4"/>
  <c r="BE68" i="4"/>
  <c r="BD68" i="4"/>
  <c r="BH68" i="4" s="1"/>
  <c r="BK67" i="4"/>
  <c r="BJ67" i="4"/>
  <c r="BG67" i="4"/>
  <c r="BF67" i="4"/>
  <c r="BI67" i="4" s="1"/>
  <c r="BE67" i="4"/>
  <c r="BD67" i="4"/>
  <c r="BK66" i="4"/>
  <c r="BJ66" i="4" s="1"/>
  <c r="BG66" i="4"/>
  <c r="BF66" i="4"/>
  <c r="BE66" i="4"/>
  <c r="BD66" i="4"/>
  <c r="BK65" i="4"/>
  <c r="BJ65" i="4"/>
  <c r="BG65" i="4"/>
  <c r="BF65" i="4"/>
  <c r="BE65" i="4"/>
  <c r="BD65" i="4"/>
  <c r="BK64" i="4"/>
  <c r="BJ64" i="4" s="1"/>
  <c r="BG64" i="4"/>
  <c r="BF64" i="4"/>
  <c r="BI64" i="4" s="1"/>
  <c r="BE64" i="4"/>
  <c r="BD64" i="4"/>
  <c r="BK63" i="4"/>
  <c r="BJ63" i="4" s="1"/>
  <c r="BG63" i="4"/>
  <c r="BF63" i="4"/>
  <c r="BE63" i="4"/>
  <c r="BD63" i="4"/>
  <c r="BH63" i="4" s="1"/>
  <c r="BK62" i="4"/>
  <c r="BJ62" i="4" s="1"/>
  <c r="BG62" i="4"/>
  <c r="BF62" i="4"/>
  <c r="BI62" i="4" s="1"/>
  <c r="BE62" i="4"/>
  <c r="BD62" i="4"/>
  <c r="BK61" i="4"/>
  <c r="BJ61" i="4"/>
  <c r="BG61" i="4"/>
  <c r="BI61" i="4" s="1"/>
  <c r="BF61" i="4"/>
  <c r="BE61" i="4"/>
  <c r="BD61" i="4"/>
  <c r="BK60" i="4"/>
  <c r="BJ60" i="4" s="1"/>
  <c r="BG60" i="4"/>
  <c r="BF60" i="4"/>
  <c r="BE60" i="4"/>
  <c r="BD60" i="4"/>
  <c r="BK59" i="4"/>
  <c r="BJ59" i="4" s="1"/>
  <c r="BG59" i="4"/>
  <c r="BF59" i="4"/>
  <c r="BE59" i="4"/>
  <c r="BD59" i="4"/>
  <c r="BK58" i="4"/>
  <c r="BJ58" i="4" s="1"/>
  <c r="BG58" i="4"/>
  <c r="BF58" i="4"/>
  <c r="BI58" i="4" s="1"/>
  <c r="BE58" i="4"/>
  <c r="BD58" i="4"/>
  <c r="BK57" i="4"/>
  <c r="BJ57" i="4"/>
  <c r="BG57" i="4"/>
  <c r="BF57" i="4"/>
  <c r="BE57" i="4"/>
  <c r="BD57" i="4"/>
  <c r="BH57" i="4" s="1"/>
  <c r="BK56" i="4"/>
  <c r="BJ56" i="4" s="1"/>
  <c r="BI56" i="4"/>
  <c r="BG56" i="4"/>
  <c r="BF56" i="4"/>
  <c r="BE56" i="4"/>
  <c r="BD56" i="4"/>
  <c r="BK55" i="4"/>
  <c r="BJ55" i="4"/>
  <c r="BG55" i="4"/>
  <c r="BF55" i="4"/>
  <c r="BE55" i="4"/>
  <c r="BD55" i="4"/>
  <c r="BH55" i="4" s="1"/>
  <c r="BK54" i="4"/>
  <c r="BJ54" i="4" s="1"/>
  <c r="BG54" i="4"/>
  <c r="BF54" i="4"/>
  <c r="BI54" i="4" s="1"/>
  <c r="BE54" i="4"/>
  <c r="BD54" i="4"/>
  <c r="BH54" i="4" s="1"/>
  <c r="BK53" i="4"/>
  <c r="BJ53" i="4"/>
  <c r="BI53" i="4"/>
  <c r="BG53" i="4"/>
  <c r="BF53" i="4"/>
  <c r="BE53" i="4"/>
  <c r="BD53" i="4"/>
  <c r="BK52" i="4"/>
  <c r="BJ52" i="4" s="1"/>
  <c r="BG52" i="4"/>
  <c r="BF52" i="4"/>
  <c r="BI52" i="4" s="1"/>
  <c r="BE52" i="4"/>
  <c r="BD52" i="4"/>
  <c r="BK51" i="4"/>
  <c r="BJ51" i="4" s="1"/>
  <c r="BG51" i="4"/>
  <c r="BF51" i="4"/>
  <c r="BE51" i="4"/>
  <c r="BD51" i="4"/>
  <c r="BK50" i="4"/>
  <c r="BJ50" i="4" s="1"/>
  <c r="BG50" i="4"/>
  <c r="BF50" i="4"/>
  <c r="BI50" i="4" s="1"/>
  <c r="BE50" i="4"/>
  <c r="BD50" i="4"/>
  <c r="BH50" i="4" s="1"/>
  <c r="BK49" i="4"/>
  <c r="BJ49" i="4"/>
  <c r="BG49" i="4"/>
  <c r="BF49" i="4"/>
  <c r="BE49" i="4"/>
  <c r="BD49" i="4"/>
  <c r="BH49" i="4" s="1"/>
  <c r="BK48" i="4"/>
  <c r="BJ48" i="4" s="1"/>
  <c r="BI48" i="4"/>
  <c r="BG48" i="4"/>
  <c r="BF48" i="4"/>
  <c r="BE48" i="4"/>
  <c r="BD48" i="4"/>
  <c r="BK47" i="4"/>
  <c r="BJ47" i="4" s="1"/>
  <c r="BG47" i="4"/>
  <c r="BF47" i="4"/>
  <c r="BE47" i="4"/>
  <c r="BD47" i="4"/>
  <c r="BK46" i="4"/>
  <c r="BJ46" i="4"/>
  <c r="BG46" i="4"/>
  <c r="BF46" i="4"/>
  <c r="BI46" i="4" s="1"/>
  <c r="BE46" i="4"/>
  <c r="BD46" i="4"/>
  <c r="BH46" i="4" s="1"/>
  <c r="BK45" i="4"/>
  <c r="BJ45" i="4"/>
  <c r="BG45" i="4"/>
  <c r="BI45" i="4" s="1"/>
  <c r="BF45" i="4"/>
  <c r="BE45" i="4"/>
  <c r="BD45" i="4"/>
  <c r="BK44" i="4"/>
  <c r="BJ44" i="4"/>
  <c r="BG44" i="4"/>
  <c r="BF44" i="4"/>
  <c r="BE44" i="4"/>
  <c r="BD44" i="4"/>
  <c r="BK43" i="4"/>
  <c r="BJ43" i="4"/>
  <c r="BG43" i="4"/>
  <c r="BF43" i="4"/>
  <c r="BI43" i="4" s="1"/>
  <c r="BE43" i="4"/>
  <c r="BD43" i="4"/>
  <c r="BK42" i="4"/>
  <c r="BJ42" i="4" s="1"/>
  <c r="BG42" i="4"/>
  <c r="BF42" i="4"/>
  <c r="BE42" i="4"/>
  <c r="BD42" i="4"/>
  <c r="BK41" i="4"/>
  <c r="BJ41" i="4" s="1"/>
  <c r="BG41" i="4"/>
  <c r="BF41" i="4"/>
  <c r="BI41" i="4" s="1"/>
  <c r="BE41" i="4"/>
  <c r="BD41" i="4"/>
  <c r="BK40" i="4"/>
  <c r="BJ40" i="4" s="1"/>
  <c r="BG40" i="4"/>
  <c r="BI40" i="4" s="1"/>
  <c r="BF40" i="4"/>
  <c r="BE40" i="4"/>
  <c r="BD40" i="4"/>
  <c r="BH40" i="4" s="1"/>
  <c r="BK39" i="4"/>
  <c r="BJ39" i="4" s="1"/>
  <c r="BG39" i="4"/>
  <c r="BF39" i="4"/>
  <c r="BI39" i="4" s="1"/>
  <c r="BE39" i="4"/>
  <c r="BD39" i="4"/>
  <c r="BH39" i="4" s="1"/>
  <c r="BK38" i="4"/>
  <c r="BJ38" i="4"/>
  <c r="BG38" i="4"/>
  <c r="BF38" i="4"/>
  <c r="BE38" i="4"/>
  <c r="BD38" i="4"/>
  <c r="BH38" i="4" s="1"/>
  <c r="BK37" i="4"/>
  <c r="BJ37" i="4"/>
  <c r="BG37" i="4"/>
  <c r="BF37" i="4"/>
  <c r="BI37" i="4" s="1"/>
  <c r="BE37" i="4"/>
  <c r="BD37" i="4"/>
  <c r="BK36" i="4"/>
  <c r="BJ36" i="4" s="1"/>
  <c r="BG36" i="4"/>
  <c r="BF36" i="4"/>
  <c r="BE36" i="4"/>
  <c r="BD36" i="4"/>
  <c r="BH36" i="4" s="1"/>
  <c r="BK35" i="4"/>
  <c r="BJ35" i="4" s="1"/>
  <c r="BG35" i="4"/>
  <c r="BF35" i="4"/>
  <c r="BE35" i="4"/>
  <c r="BD35" i="4"/>
  <c r="BK34" i="4"/>
  <c r="BJ34" i="4" s="1"/>
  <c r="BG34" i="4"/>
  <c r="BF34" i="4"/>
  <c r="BE34" i="4"/>
  <c r="BD34" i="4"/>
  <c r="BK33" i="4"/>
  <c r="BJ33" i="4"/>
  <c r="BG33" i="4"/>
  <c r="BF33" i="4"/>
  <c r="BI33" i="4" s="1"/>
  <c r="BE33" i="4"/>
  <c r="BD33" i="4"/>
  <c r="BK32" i="4"/>
  <c r="BJ32" i="4" s="1"/>
  <c r="BI32" i="4"/>
  <c r="BG32" i="4"/>
  <c r="BF32" i="4"/>
  <c r="BE32" i="4"/>
  <c r="BD32" i="4"/>
  <c r="BH32" i="4" s="1"/>
  <c r="BK31" i="4"/>
  <c r="BJ31" i="4" s="1"/>
  <c r="BG31" i="4"/>
  <c r="BF31" i="4"/>
  <c r="BE31" i="4"/>
  <c r="BD31" i="4"/>
  <c r="BH31" i="4" s="1"/>
  <c r="BK30" i="4"/>
  <c r="BJ30" i="4"/>
  <c r="BG30" i="4"/>
  <c r="BF30" i="4"/>
  <c r="BE30" i="4"/>
  <c r="BD30" i="4"/>
  <c r="BH30" i="4" s="1"/>
  <c r="BK29" i="4"/>
  <c r="BJ29" i="4"/>
  <c r="BG29" i="4"/>
  <c r="BF29" i="4"/>
  <c r="BI29" i="4" s="1"/>
  <c r="BE29" i="4"/>
  <c r="BD29" i="4"/>
  <c r="BK28" i="4"/>
  <c r="BJ28" i="4" s="1"/>
  <c r="BG28" i="4"/>
  <c r="BF28" i="4"/>
  <c r="BE28" i="4"/>
  <c r="BD28" i="4"/>
  <c r="BH28" i="4" s="1"/>
  <c r="BK27" i="4"/>
  <c r="BJ27" i="4" s="1"/>
  <c r="BG27" i="4"/>
  <c r="BF27" i="4"/>
  <c r="BE27" i="4"/>
  <c r="BD27" i="4"/>
  <c r="BK26" i="4"/>
  <c r="BJ26" i="4" s="1"/>
  <c r="BG26" i="4"/>
  <c r="BF26" i="4"/>
  <c r="BE26" i="4"/>
  <c r="BD26" i="4"/>
  <c r="BH26" i="4" s="1"/>
  <c r="BK25" i="4"/>
  <c r="BJ25" i="4"/>
  <c r="BG25" i="4"/>
  <c r="BF25" i="4"/>
  <c r="BI25" i="4" s="1"/>
  <c r="BE25" i="4"/>
  <c r="BD25" i="4"/>
  <c r="BK24" i="4"/>
  <c r="BJ24" i="4" s="1"/>
  <c r="BG24" i="4"/>
  <c r="BF24" i="4"/>
  <c r="BI24" i="4" s="1"/>
  <c r="BE24" i="4"/>
  <c r="BD24" i="4"/>
  <c r="BH24" i="4" s="1"/>
  <c r="BK23" i="4"/>
  <c r="BJ23" i="4" s="1"/>
  <c r="BG23" i="4"/>
  <c r="BF23" i="4"/>
  <c r="BI23" i="4" s="1"/>
  <c r="BE23" i="4"/>
  <c r="BD23" i="4"/>
  <c r="BH23" i="4" s="1"/>
  <c r="BK22" i="4"/>
  <c r="BJ22" i="4"/>
  <c r="BI22" i="4"/>
  <c r="BG22" i="4"/>
  <c r="BF22" i="4"/>
  <c r="BE22" i="4"/>
  <c r="BD22" i="4"/>
  <c r="BK21" i="4"/>
  <c r="BJ21" i="4" s="1"/>
  <c r="BG21" i="4"/>
  <c r="BF21" i="4"/>
  <c r="BE21" i="4"/>
  <c r="BD21" i="4"/>
  <c r="BK20" i="4"/>
  <c r="BJ20" i="4" s="1"/>
  <c r="BG20" i="4"/>
  <c r="BF20" i="4"/>
  <c r="BE20" i="4"/>
  <c r="BD20" i="4"/>
  <c r="BH20" i="4" s="1"/>
  <c r="BK19" i="4"/>
  <c r="BJ19" i="4" s="1"/>
  <c r="BG19" i="4"/>
  <c r="BF19" i="4"/>
  <c r="BI19" i="4" s="1"/>
  <c r="BE19" i="4"/>
  <c r="BD19" i="4"/>
  <c r="BK18" i="4"/>
  <c r="BJ18" i="4" s="1"/>
  <c r="BG18" i="4"/>
  <c r="BF18" i="4"/>
  <c r="BI18" i="4" s="1"/>
  <c r="BE18" i="4"/>
  <c r="BD18" i="4"/>
  <c r="BK17" i="4"/>
  <c r="BJ17" i="4" s="1"/>
  <c r="BG17" i="4"/>
  <c r="BF17" i="4"/>
  <c r="BE17" i="4"/>
  <c r="BD17" i="4"/>
  <c r="BH17" i="4" s="1"/>
  <c r="BK16" i="4"/>
  <c r="BJ16" i="4" s="1"/>
  <c r="BG16" i="4"/>
  <c r="BF16" i="4"/>
  <c r="BI16" i="4" s="1"/>
  <c r="BE16" i="4"/>
  <c r="BD16" i="4"/>
  <c r="BK15" i="4"/>
  <c r="BJ15" i="4"/>
  <c r="BG15" i="4"/>
  <c r="BF15" i="4"/>
  <c r="BE15" i="4"/>
  <c r="BD15" i="4"/>
  <c r="BK14" i="4"/>
  <c r="BJ14" i="4" s="1"/>
  <c r="BG14" i="4"/>
  <c r="BF14" i="4"/>
  <c r="BI14" i="4" s="1"/>
  <c r="BE14" i="4"/>
  <c r="BD14" i="4"/>
  <c r="BH14" i="4" s="1"/>
  <c r="BK13" i="4"/>
  <c r="BJ13" i="4"/>
  <c r="BG13" i="4"/>
  <c r="BF13" i="4"/>
  <c r="BE13" i="4"/>
  <c r="BD13" i="4"/>
  <c r="BK12" i="4"/>
  <c r="BJ12" i="4" s="1"/>
  <c r="BG12" i="4"/>
  <c r="BI12" i="4" s="1"/>
  <c r="BF12" i="4"/>
  <c r="BE12" i="4"/>
  <c r="BH12" i="4" s="1"/>
  <c r="BD12" i="4"/>
  <c r="BK11" i="4"/>
  <c r="BJ11" i="4" s="1"/>
  <c r="BG11" i="4"/>
  <c r="BI11" i="4" s="1"/>
  <c r="BF11" i="4"/>
  <c r="BE11" i="4"/>
  <c r="BH11" i="4" s="1"/>
  <c r="BD11" i="4"/>
  <c r="BK10" i="4"/>
  <c r="BJ10" i="4" s="1"/>
  <c r="BG10" i="4"/>
  <c r="BF10" i="4"/>
  <c r="BE10" i="4"/>
  <c r="BD10" i="4"/>
  <c r="BH10" i="4" s="1"/>
  <c r="BK9" i="4"/>
  <c r="BJ9" i="4" s="1"/>
  <c r="BG9" i="4"/>
  <c r="BF9" i="4"/>
  <c r="BE9" i="4"/>
  <c r="BD9" i="4"/>
  <c r="BK8" i="4"/>
  <c r="BJ8" i="4" s="1"/>
  <c r="BG8" i="4"/>
  <c r="BI8" i="4" s="1"/>
  <c r="BF8" i="4"/>
  <c r="BE8" i="4"/>
  <c r="BH8" i="4" s="1"/>
  <c r="BD8" i="4"/>
  <c r="BK7" i="4"/>
  <c r="BJ7" i="4" s="1"/>
  <c r="BG7" i="4"/>
  <c r="BF7" i="4"/>
  <c r="BE7" i="4"/>
  <c r="BD7" i="4"/>
  <c r="BH7" i="4" s="1"/>
  <c r="BK6" i="4"/>
  <c r="BJ6" i="4" s="1"/>
  <c r="BG6" i="4"/>
  <c r="BI6" i="4" s="1"/>
  <c r="BF6" i="4"/>
  <c r="BE6" i="4"/>
  <c r="BD6" i="4"/>
  <c r="BH6" i="4" s="1"/>
  <c r="BK5" i="4"/>
  <c r="BJ5" i="4" s="1"/>
  <c r="BG5" i="4"/>
  <c r="BF5" i="4"/>
  <c r="BE5" i="4"/>
  <c r="BD5" i="4"/>
  <c r="BK4" i="4"/>
  <c r="BJ4" i="4" s="1"/>
  <c r="BG4" i="4"/>
  <c r="BF4" i="4"/>
  <c r="BE4" i="4"/>
  <c r="BH4" i="4" s="1"/>
  <c r="BD4" i="4"/>
  <c r="BK111" i="3"/>
  <c r="BJ111" i="3" s="1"/>
  <c r="BG111" i="3"/>
  <c r="BF111" i="3"/>
  <c r="BI111" i="3" s="1"/>
  <c r="BE111" i="3"/>
  <c r="BD111" i="3"/>
  <c r="BH111" i="3" s="1"/>
  <c r="AT82" i="3"/>
  <c r="AS82" i="3"/>
  <c r="AR82" i="3"/>
  <c r="AQ82" i="3"/>
  <c r="AP82" i="3"/>
  <c r="AO82" i="3"/>
  <c r="AO83" i="3" s="1"/>
  <c r="AO84" i="3" s="1"/>
  <c r="AO85" i="3" s="1"/>
  <c r="AN82" i="3"/>
  <c r="AM82" i="3"/>
  <c r="AL82" i="3"/>
  <c r="AK82" i="3"/>
  <c r="AI82" i="3"/>
  <c r="AH82" i="3"/>
  <c r="AG82" i="3"/>
  <c r="AF82" i="3"/>
  <c r="AF83" i="3" s="1"/>
  <c r="AF84" i="3" s="1"/>
  <c r="AF85" i="3" s="1"/>
  <c r="AE82" i="3"/>
  <c r="V82" i="3"/>
  <c r="U82" i="3"/>
  <c r="T82" i="3"/>
  <c r="S82" i="3"/>
  <c r="R82" i="3"/>
  <c r="Q82" i="3"/>
  <c r="P82" i="3"/>
  <c r="P83" i="3" s="1"/>
  <c r="P84" i="3" s="1"/>
  <c r="P85" i="3" s="1"/>
  <c r="N82" i="3"/>
  <c r="M82" i="3"/>
  <c r="L82" i="3"/>
  <c r="K82" i="3"/>
  <c r="J82" i="3"/>
  <c r="I82" i="3"/>
  <c r="H82" i="3"/>
  <c r="G82" i="3"/>
  <c r="G83" i="3" s="1"/>
  <c r="G84" i="3" s="1"/>
  <c r="G85" i="3" s="1"/>
  <c r="AT81" i="3"/>
  <c r="AS81" i="3"/>
  <c r="AR81" i="3"/>
  <c r="AQ81" i="3"/>
  <c r="AP81" i="3"/>
  <c r="AO81" i="3"/>
  <c r="AN81" i="3"/>
  <c r="AM81" i="3"/>
  <c r="AL81" i="3"/>
  <c r="AK81" i="3"/>
  <c r="AI81" i="3"/>
  <c r="AH81" i="3"/>
  <c r="AG81" i="3"/>
  <c r="AF81" i="3"/>
  <c r="AE81" i="3"/>
  <c r="V81" i="3"/>
  <c r="U81" i="3"/>
  <c r="T81" i="3"/>
  <c r="S81" i="3"/>
  <c r="R81" i="3"/>
  <c r="Q81" i="3"/>
  <c r="P81" i="3"/>
  <c r="N81" i="3"/>
  <c r="M81" i="3"/>
  <c r="L81" i="3"/>
  <c r="K81" i="3"/>
  <c r="J81" i="3"/>
  <c r="I81" i="3"/>
  <c r="H81" i="3"/>
  <c r="G81" i="3"/>
  <c r="AT80" i="3"/>
  <c r="AS80" i="3"/>
  <c r="AR80" i="3"/>
  <c r="AQ80" i="3"/>
  <c r="AP80" i="3"/>
  <c r="AO80" i="3"/>
  <c r="AN80" i="3"/>
  <c r="AM80" i="3"/>
  <c r="AL80" i="3"/>
  <c r="AK80" i="3"/>
  <c r="AI80" i="3"/>
  <c r="AH80" i="3"/>
  <c r="AG80" i="3"/>
  <c r="AF80" i="3"/>
  <c r="AE80" i="3"/>
  <c r="V80" i="3"/>
  <c r="U80" i="3"/>
  <c r="T80" i="3"/>
  <c r="S80" i="3"/>
  <c r="R80" i="3"/>
  <c r="Q80" i="3"/>
  <c r="P80" i="3"/>
  <c r="N80" i="3"/>
  <c r="M80" i="3"/>
  <c r="L80" i="3"/>
  <c r="K80" i="3"/>
  <c r="J80" i="3"/>
  <c r="I80" i="3"/>
  <c r="H80" i="3"/>
  <c r="G80" i="3"/>
  <c r="AI79" i="3"/>
  <c r="AH79" i="3"/>
  <c r="AG79" i="3"/>
  <c r="AF79" i="3"/>
  <c r="AE79" i="3"/>
  <c r="N79" i="3"/>
  <c r="M79" i="3"/>
  <c r="L79" i="3"/>
  <c r="K79" i="3"/>
  <c r="J79" i="3"/>
  <c r="I79" i="3"/>
  <c r="H79" i="3"/>
  <c r="G79" i="3"/>
  <c r="AI78" i="3"/>
  <c r="AH78" i="3"/>
  <c r="AG78" i="3"/>
  <c r="AF78" i="3"/>
  <c r="AE78" i="3"/>
  <c r="N78" i="3"/>
  <c r="M78" i="3"/>
  <c r="L78" i="3"/>
  <c r="K78" i="3"/>
  <c r="J78" i="3"/>
  <c r="I78" i="3"/>
  <c r="H78" i="3"/>
  <c r="G78" i="3"/>
  <c r="AI77" i="3"/>
  <c r="AH77" i="3"/>
  <c r="AG77" i="3"/>
  <c r="AF77" i="3"/>
  <c r="AE77" i="3"/>
  <c r="N77" i="3"/>
  <c r="M77" i="3"/>
  <c r="L77" i="3"/>
  <c r="K77" i="3"/>
  <c r="J77" i="3"/>
  <c r="I77" i="3"/>
  <c r="H77" i="3"/>
  <c r="G77" i="3"/>
  <c r="AI76" i="3"/>
  <c r="AH76" i="3"/>
  <c r="AG76" i="3"/>
  <c r="AF76" i="3"/>
  <c r="AE76" i="3"/>
  <c r="N76" i="3"/>
  <c r="M76" i="3"/>
  <c r="L76" i="3"/>
  <c r="K76" i="3"/>
  <c r="J76" i="3"/>
  <c r="I76" i="3"/>
  <c r="H76" i="3"/>
  <c r="G76" i="3"/>
  <c r="AI75" i="3"/>
  <c r="AH75" i="3"/>
  <c r="AG75" i="3"/>
  <c r="AF75" i="3"/>
  <c r="AE75" i="3"/>
  <c r="N75" i="3"/>
  <c r="M75" i="3"/>
  <c r="L75" i="3"/>
  <c r="K75" i="3"/>
  <c r="J75" i="3"/>
  <c r="I75" i="3"/>
  <c r="H75" i="3"/>
  <c r="G75" i="3"/>
  <c r="AI74" i="3"/>
  <c r="AH74" i="3"/>
  <c r="AG74" i="3"/>
  <c r="AF74" i="3"/>
  <c r="AE74" i="3"/>
  <c r="N74" i="3"/>
  <c r="M74" i="3"/>
  <c r="L74" i="3"/>
  <c r="K74" i="3"/>
  <c r="J74" i="3"/>
  <c r="I74" i="3"/>
  <c r="H74" i="3"/>
  <c r="G74" i="3"/>
  <c r="BB69" i="3"/>
  <c r="AU69" i="3"/>
  <c r="W69" i="3"/>
  <c r="BK66" i="3"/>
  <c r="BJ66" i="3" s="1"/>
  <c r="BG66" i="3"/>
  <c r="BF66" i="3"/>
  <c r="BI66" i="3" s="1"/>
  <c r="BE66" i="3"/>
  <c r="BD66" i="3"/>
  <c r="BK65" i="3"/>
  <c r="BJ65" i="3" s="1"/>
  <c r="BI65" i="3"/>
  <c r="BG65" i="3"/>
  <c r="BF65" i="3"/>
  <c r="BE65" i="3"/>
  <c r="BD65" i="3"/>
  <c r="BK64" i="3"/>
  <c r="BJ64" i="3" s="1"/>
  <c r="BG64" i="3"/>
  <c r="BF64" i="3"/>
  <c r="BE64" i="3"/>
  <c r="BD64" i="3"/>
  <c r="BH64" i="3" s="1"/>
  <c r="BK63" i="3"/>
  <c r="BJ63" i="3"/>
  <c r="BG63" i="3"/>
  <c r="BF63" i="3"/>
  <c r="BE63" i="3"/>
  <c r="BD63" i="3"/>
  <c r="BH63" i="3" s="1"/>
  <c r="BK62" i="3"/>
  <c r="BJ62" i="3"/>
  <c r="BG62" i="3"/>
  <c r="BF62" i="3"/>
  <c r="BI62" i="3" s="1"/>
  <c r="BE62" i="3"/>
  <c r="BD62" i="3"/>
  <c r="BK61" i="3"/>
  <c r="BJ61" i="3"/>
  <c r="BG61" i="3"/>
  <c r="BF61" i="3"/>
  <c r="BI61" i="3" s="1"/>
  <c r="BE61" i="3"/>
  <c r="BD61" i="3"/>
  <c r="BH61" i="3" s="1"/>
  <c r="BK60" i="3"/>
  <c r="BJ60" i="3" s="1"/>
  <c r="BG60" i="3"/>
  <c r="BF60" i="3"/>
  <c r="BE60" i="3"/>
  <c r="BD60" i="3"/>
  <c r="BK59" i="3"/>
  <c r="BJ59" i="3" s="1"/>
  <c r="BG59" i="3"/>
  <c r="BF59" i="3"/>
  <c r="BE59" i="3"/>
  <c r="BD59" i="3"/>
  <c r="BH59" i="3" s="1"/>
  <c r="BK58" i="3"/>
  <c r="BJ58" i="3" s="1"/>
  <c r="BG58" i="3"/>
  <c r="BF58" i="3"/>
  <c r="BI58" i="3" s="1"/>
  <c r="BE58" i="3"/>
  <c r="BD58" i="3"/>
  <c r="BK57" i="3"/>
  <c r="BJ57" i="3" s="1"/>
  <c r="BG57" i="3"/>
  <c r="BI57" i="3" s="1"/>
  <c r="BF57" i="3"/>
  <c r="BE57" i="3"/>
  <c r="BD57" i="3"/>
  <c r="BK56" i="3"/>
  <c r="BJ56" i="3" s="1"/>
  <c r="BG56" i="3"/>
  <c r="BF56" i="3"/>
  <c r="BE56" i="3"/>
  <c r="BD56" i="3"/>
  <c r="BK55" i="3"/>
  <c r="BJ55" i="3" s="1"/>
  <c r="BG55" i="3"/>
  <c r="BF55" i="3"/>
  <c r="BE55" i="3"/>
  <c r="BD55" i="3"/>
  <c r="BK54" i="3"/>
  <c r="BJ54" i="3" s="1"/>
  <c r="BG54" i="3"/>
  <c r="BF54" i="3"/>
  <c r="BE54" i="3"/>
  <c r="BD54" i="3"/>
  <c r="BK53" i="3"/>
  <c r="BJ53" i="3" s="1"/>
  <c r="BG53" i="3"/>
  <c r="BF53" i="3"/>
  <c r="BI53" i="3" s="1"/>
  <c r="BE53" i="3"/>
  <c r="BD53" i="3"/>
  <c r="BK52" i="3"/>
  <c r="BJ52" i="3"/>
  <c r="BG52" i="3"/>
  <c r="BF52" i="3"/>
  <c r="BE52" i="3"/>
  <c r="BD52" i="3"/>
  <c r="BK51" i="3"/>
  <c r="BJ51" i="3" s="1"/>
  <c r="BG51" i="3"/>
  <c r="BF51" i="3"/>
  <c r="BI51" i="3" s="1"/>
  <c r="BE51" i="3"/>
  <c r="BD51" i="3"/>
  <c r="BH51" i="3" s="1"/>
  <c r="BK50" i="3"/>
  <c r="BJ50" i="3" s="1"/>
  <c r="BG50" i="3"/>
  <c r="BF50" i="3"/>
  <c r="BI50" i="3" s="1"/>
  <c r="BE50" i="3"/>
  <c r="BD50" i="3"/>
  <c r="BK49" i="3"/>
  <c r="BJ49" i="3" s="1"/>
  <c r="BI49" i="3"/>
  <c r="BG49" i="3"/>
  <c r="BF49" i="3"/>
  <c r="BE49" i="3"/>
  <c r="BD49" i="3"/>
  <c r="BK48" i="3"/>
  <c r="BJ48" i="3"/>
  <c r="BG48" i="3"/>
  <c r="BF48" i="3"/>
  <c r="BE48" i="3"/>
  <c r="BD48" i="3"/>
  <c r="BK47" i="3"/>
  <c r="BJ47" i="3" s="1"/>
  <c r="BG47" i="3"/>
  <c r="BF47" i="3"/>
  <c r="BE47" i="3"/>
  <c r="BD47" i="3"/>
  <c r="BK46" i="3"/>
  <c r="BJ46" i="3" s="1"/>
  <c r="BG46" i="3"/>
  <c r="BF46" i="3"/>
  <c r="BE46" i="3"/>
  <c r="BD46" i="3"/>
  <c r="BK45" i="3"/>
  <c r="BJ45" i="3"/>
  <c r="BG45" i="3"/>
  <c r="BF45" i="3"/>
  <c r="BI45" i="3" s="1"/>
  <c r="BE45" i="3"/>
  <c r="BD45" i="3"/>
  <c r="BK44" i="3"/>
  <c r="BJ44" i="3"/>
  <c r="BG44" i="3"/>
  <c r="BF44" i="3"/>
  <c r="BE44" i="3"/>
  <c r="BD44" i="3"/>
  <c r="BK43" i="3"/>
  <c r="BJ43" i="3" s="1"/>
  <c r="BG43" i="3"/>
  <c r="BF43" i="3"/>
  <c r="BE43" i="3"/>
  <c r="BD43" i="3"/>
  <c r="BK42" i="3"/>
  <c r="BJ42" i="3"/>
  <c r="BG42" i="3"/>
  <c r="BF42" i="3"/>
  <c r="BE42" i="3"/>
  <c r="BD42" i="3"/>
  <c r="BK41" i="3"/>
  <c r="BJ41" i="3" s="1"/>
  <c r="BG41" i="3"/>
  <c r="BF41" i="3"/>
  <c r="BE41" i="3"/>
  <c r="BD41" i="3"/>
  <c r="BK40" i="3"/>
  <c r="BJ40" i="3" s="1"/>
  <c r="BG40" i="3"/>
  <c r="BF40" i="3"/>
  <c r="BE40" i="3"/>
  <c r="BD40" i="3"/>
  <c r="BK39" i="3"/>
  <c r="BJ39" i="3" s="1"/>
  <c r="BG39" i="3"/>
  <c r="BF39" i="3"/>
  <c r="BE39" i="3"/>
  <c r="BD39" i="3"/>
  <c r="BH39" i="3" s="1"/>
  <c r="BK38" i="3"/>
  <c r="BJ38" i="3" s="1"/>
  <c r="BG38" i="3"/>
  <c r="BF38" i="3"/>
  <c r="BE38" i="3"/>
  <c r="BD38" i="3"/>
  <c r="BK37" i="3"/>
  <c r="BJ37" i="3" s="1"/>
  <c r="BG37" i="3"/>
  <c r="BF37" i="3"/>
  <c r="BI37" i="3" s="1"/>
  <c r="BE37" i="3"/>
  <c r="BD37" i="3"/>
  <c r="BK36" i="3"/>
  <c r="BJ36" i="3"/>
  <c r="BG36" i="3"/>
  <c r="BF36" i="3"/>
  <c r="BE36" i="3"/>
  <c r="BD36" i="3"/>
  <c r="BK35" i="3"/>
  <c r="BJ35" i="3" s="1"/>
  <c r="BG35" i="3"/>
  <c r="BF35" i="3"/>
  <c r="BI35" i="3" s="1"/>
  <c r="BE35" i="3"/>
  <c r="BD35" i="3"/>
  <c r="BK34" i="3"/>
  <c r="BJ34" i="3"/>
  <c r="BG34" i="3"/>
  <c r="BF34" i="3"/>
  <c r="BE34" i="3"/>
  <c r="BD34" i="3"/>
  <c r="BK33" i="3"/>
  <c r="BJ33" i="3" s="1"/>
  <c r="BG33" i="3"/>
  <c r="BF33" i="3"/>
  <c r="BE33" i="3"/>
  <c r="BD33" i="3"/>
  <c r="BK32" i="3"/>
  <c r="BJ32" i="3" s="1"/>
  <c r="BG32" i="3"/>
  <c r="BF32" i="3"/>
  <c r="BE32" i="3"/>
  <c r="BD32" i="3"/>
  <c r="BK31" i="3"/>
  <c r="BJ31" i="3" s="1"/>
  <c r="BG31" i="3"/>
  <c r="BF31" i="3"/>
  <c r="BE31" i="3"/>
  <c r="BD31" i="3"/>
  <c r="BK30" i="3"/>
  <c r="BJ30" i="3" s="1"/>
  <c r="BG30" i="3"/>
  <c r="BF30" i="3"/>
  <c r="BE30" i="3"/>
  <c r="BD30" i="3"/>
  <c r="BK29" i="3"/>
  <c r="BJ29" i="3" s="1"/>
  <c r="BG29" i="3"/>
  <c r="BF29" i="3"/>
  <c r="BI29" i="3" s="1"/>
  <c r="BE29" i="3"/>
  <c r="BD29" i="3"/>
  <c r="BK28" i="3"/>
  <c r="BJ28" i="3"/>
  <c r="BG28" i="3"/>
  <c r="BI28" i="3" s="1"/>
  <c r="BF28" i="3"/>
  <c r="BE28" i="3"/>
  <c r="BD28" i="3"/>
  <c r="BK27" i="3"/>
  <c r="BJ27" i="3" s="1"/>
  <c r="BG27" i="3"/>
  <c r="BF27" i="3"/>
  <c r="BE27" i="3"/>
  <c r="BD27" i="3"/>
  <c r="BK26" i="3"/>
  <c r="BJ26" i="3"/>
  <c r="BG26" i="3"/>
  <c r="BF26" i="3"/>
  <c r="BE26" i="3"/>
  <c r="BD26" i="3"/>
  <c r="BK25" i="3"/>
  <c r="BJ25" i="3" s="1"/>
  <c r="BG25" i="3"/>
  <c r="BF25" i="3"/>
  <c r="BI25" i="3" s="1"/>
  <c r="BE25" i="3"/>
  <c r="BD25" i="3"/>
  <c r="BK24" i="3"/>
  <c r="BJ24" i="3" s="1"/>
  <c r="BG24" i="3"/>
  <c r="BF24" i="3"/>
  <c r="BE24" i="3"/>
  <c r="BD24" i="3"/>
  <c r="BH24" i="3" s="1"/>
  <c r="BK23" i="3"/>
  <c r="BJ23" i="3" s="1"/>
  <c r="BG23" i="3"/>
  <c r="BF23" i="3"/>
  <c r="BE23" i="3"/>
  <c r="BD23" i="3"/>
  <c r="BH23" i="3" s="1"/>
  <c r="BK22" i="3"/>
  <c r="BJ22" i="3" s="1"/>
  <c r="BG22" i="3"/>
  <c r="BF22" i="3"/>
  <c r="BI22" i="3" s="1"/>
  <c r="BE22" i="3"/>
  <c r="BD22" i="3"/>
  <c r="BK21" i="3"/>
  <c r="BJ21" i="3" s="1"/>
  <c r="BG21" i="3"/>
  <c r="BF21" i="3"/>
  <c r="BE21" i="3"/>
  <c r="BD21" i="3"/>
  <c r="BK20" i="3"/>
  <c r="BJ20" i="3" s="1"/>
  <c r="BG20" i="3"/>
  <c r="BF20" i="3"/>
  <c r="BE20" i="3"/>
  <c r="BD20" i="3"/>
  <c r="BK19" i="3"/>
  <c r="BJ19" i="3" s="1"/>
  <c r="BG19" i="3"/>
  <c r="BF19" i="3"/>
  <c r="BE19" i="3"/>
  <c r="BD19" i="3"/>
  <c r="BH19" i="3" s="1"/>
  <c r="BK18" i="3"/>
  <c r="BJ18" i="3" s="1"/>
  <c r="BG18" i="3"/>
  <c r="BF18" i="3"/>
  <c r="BI18" i="3" s="1"/>
  <c r="BE18" i="3"/>
  <c r="BD18" i="3"/>
  <c r="BK17" i="3"/>
  <c r="BJ17" i="3" s="1"/>
  <c r="BI17" i="3"/>
  <c r="BG17" i="3"/>
  <c r="BF17" i="3"/>
  <c r="BE17" i="3"/>
  <c r="BD17" i="3"/>
  <c r="BK16" i="3"/>
  <c r="BJ16" i="3" s="1"/>
  <c r="BG16" i="3"/>
  <c r="BF16" i="3"/>
  <c r="BE16" i="3"/>
  <c r="BD16" i="3"/>
  <c r="BK15" i="3"/>
  <c r="BJ15" i="3" s="1"/>
  <c r="BG15" i="3"/>
  <c r="BF15" i="3"/>
  <c r="BE15" i="3"/>
  <c r="BD15" i="3"/>
  <c r="BK14" i="3"/>
  <c r="BJ14" i="3" s="1"/>
  <c r="BG14" i="3"/>
  <c r="BF14" i="3"/>
  <c r="BE14" i="3"/>
  <c r="BD14" i="3"/>
  <c r="BK13" i="3"/>
  <c r="BJ13" i="3" s="1"/>
  <c r="BG13" i="3"/>
  <c r="BF13" i="3"/>
  <c r="BI13" i="3" s="1"/>
  <c r="BE13" i="3"/>
  <c r="BD13" i="3"/>
  <c r="BK12" i="3"/>
  <c r="BJ12" i="3" s="1"/>
  <c r="BG12" i="3"/>
  <c r="BF12" i="3"/>
  <c r="BE12" i="3"/>
  <c r="BD12" i="3"/>
  <c r="BK11" i="3"/>
  <c r="BJ11" i="3" s="1"/>
  <c r="BG11" i="3"/>
  <c r="BF11" i="3"/>
  <c r="BE11" i="3"/>
  <c r="BD11" i="3"/>
  <c r="BH11" i="3" s="1"/>
  <c r="BK10" i="3"/>
  <c r="BJ10" i="3" s="1"/>
  <c r="BG10" i="3"/>
  <c r="BF10" i="3"/>
  <c r="BE10" i="3"/>
  <c r="BD10" i="3"/>
  <c r="BK9" i="3"/>
  <c r="BJ9" i="3" s="1"/>
  <c r="BG9" i="3"/>
  <c r="BF9" i="3"/>
  <c r="BE9" i="3"/>
  <c r="BD9" i="3"/>
  <c r="BK8" i="3"/>
  <c r="BJ8" i="3" s="1"/>
  <c r="BG8" i="3"/>
  <c r="BF8" i="3"/>
  <c r="BE8" i="3"/>
  <c r="BD8" i="3"/>
  <c r="BK7" i="3"/>
  <c r="BJ7" i="3" s="1"/>
  <c r="BG7" i="3"/>
  <c r="BF7" i="3"/>
  <c r="BE7" i="3"/>
  <c r="BD7" i="3"/>
  <c r="BK6" i="3"/>
  <c r="BJ6" i="3" s="1"/>
  <c r="BG6" i="3"/>
  <c r="BF6" i="3"/>
  <c r="BE6" i="3"/>
  <c r="BD6" i="3"/>
  <c r="BK5" i="3"/>
  <c r="BJ5" i="3" s="1"/>
  <c r="BG5" i="3"/>
  <c r="BF5" i="3"/>
  <c r="BI5" i="3" s="1"/>
  <c r="BE5" i="3"/>
  <c r="BD5" i="3"/>
  <c r="BK4" i="3"/>
  <c r="BJ4" i="3" s="1"/>
  <c r="BG4" i="3"/>
  <c r="BI4" i="3" s="1"/>
  <c r="BF4" i="3"/>
  <c r="BE4" i="3"/>
  <c r="BD4" i="3"/>
  <c r="BK112" i="2"/>
  <c r="BJ112" i="2" s="1"/>
  <c r="BG112" i="2"/>
  <c r="BF112" i="2"/>
  <c r="BI112" i="2" s="1"/>
  <c r="BE112" i="2"/>
  <c r="BD112" i="2"/>
  <c r="BH112" i="2" s="1"/>
  <c r="AI84" i="2"/>
  <c r="AI85" i="2" s="1"/>
  <c r="AI86" i="2" s="1"/>
  <c r="AF84" i="2"/>
  <c r="AT83" i="2"/>
  <c r="AS83" i="2"/>
  <c r="AR83" i="2"/>
  <c r="AR84" i="2" s="1"/>
  <c r="AR85" i="2" s="1"/>
  <c r="AR86" i="2" s="1"/>
  <c r="AQ83" i="2"/>
  <c r="AP83" i="2"/>
  <c r="AP84" i="2" s="1"/>
  <c r="AP85" i="2" s="1"/>
  <c r="AP86" i="2" s="1"/>
  <c r="AO83" i="2"/>
  <c r="AO84" i="2" s="1"/>
  <c r="AO85" i="2" s="1"/>
  <c r="AO86" i="2" s="1"/>
  <c r="AN83" i="2"/>
  <c r="AM83" i="2"/>
  <c r="AL83" i="2"/>
  <c r="AK83" i="2"/>
  <c r="AI83" i="2"/>
  <c r="AH83" i="2"/>
  <c r="AH84" i="2" s="1"/>
  <c r="AH85" i="2" s="1"/>
  <c r="AH86" i="2" s="1"/>
  <c r="AG83" i="2"/>
  <c r="AG84" i="2" s="1"/>
  <c r="AG85" i="2" s="1"/>
  <c r="AG86" i="2" s="1"/>
  <c r="AF83" i="2"/>
  <c r="AE83" i="2"/>
  <c r="V83" i="2"/>
  <c r="U83" i="2"/>
  <c r="T83" i="2"/>
  <c r="S83" i="2"/>
  <c r="R83" i="2"/>
  <c r="Q83" i="2"/>
  <c r="Q84" i="2" s="1"/>
  <c r="Q85" i="2" s="1"/>
  <c r="Q86" i="2" s="1"/>
  <c r="P83" i="2"/>
  <c r="N83" i="2"/>
  <c r="M83" i="2"/>
  <c r="L83" i="2"/>
  <c r="K83" i="2"/>
  <c r="J83" i="2"/>
  <c r="I83" i="2"/>
  <c r="H83" i="2"/>
  <c r="G83" i="2"/>
  <c r="AT82" i="2"/>
  <c r="AS82" i="2"/>
  <c r="AR82" i="2"/>
  <c r="AQ82" i="2"/>
  <c r="AQ84" i="2" s="1"/>
  <c r="AQ85" i="2" s="1"/>
  <c r="AQ86" i="2" s="1"/>
  <c r="AP82" i="2"/>
  <c r="AO82" i="2"/>
  <c r="AN82" i="2"/>
  <c r="AM82" i="2"/>
  <c r="AL82" i="2"/>
  <c r="AK82" i="2"/>
  <c r="AI82" i="2"/>
  <c r="AH82" i="2"/>
  <c r="AG82" i="2"/>
  <c r="AF82" i="2"/>
  <c r="AE82" i="2"/>
  <c r="V82" i="2"/>
  <c r="U82" i="2"/>
  <c r="T82" i="2"/>
  <c r="S82" i="2"/>
  <c r="S84" i="2" s="1"/>
  <c r="R82" i="2"/>
  <c r="R84" i="2" s="1"/>
  <c r="Q82" i="2"/>
  <c r="P82" i="2"/>
  <c r="N82" i="2"/>
  <c r="M82" i="2"/>
  <c r="L82" i="2"/>
  <c r="K82" i="2"/>
  <c r="J82" i="2"/>
  <c r="J84" i="2" s="1"/>
  <c r="I82" i="2"/>
  <c r="I84" i="2" s="1"/>
  <c r="I85" i="2" s="1"/>
  <c r="I86" i="2" s="1"/>
  <c r="H82" i="2"/>
  <c r="G82" i="2"/>
  <c r="AT81" i="2"/>
  <c r="AS81" i="2"/>
  <c r="AR81" i="2"/>
  <c r="AQ81" i="2"/>
  <c r="AP81" i="2"/>
  <c r="AO81" i="2"/>
  <c r="AN81" i="2"/>
  <c r="AM81" i="2"/>
  <c r="AL81" i="2"/>
  <c r="AK81" i="2"/>
  <c r="AI81" i="2"/>
  <c r="AH81" i="2"/>
  <c r="AG81" i="2"/>
  <c r="AF81" i="2"/>
  <c r="AE81" i="2"/>
  <c r="V81" i="2"/>
  <c r="U81" i="2"/>
  <c r="T81" i="2"/>
  <c r="S81" i="2"/>
  <c r="R81" i="2"/>
  <c r="Q81" i="2"/>
  <c r="P81" i="2"/>
  <c r="N81" i="2"/>
  <c r="M81" i="2"/>
  <c r="L81" i="2"/>
  <c r="K81" i="2"/>
  <c r="J81" i="2"/>
  <c r="I81" i="2"/>
  <c r="H81" i="2"/>
  <c r="G81" i="2"/>
  <c r="AI80" i="2"/>
  <c r="AH80" i="2"/>
  <c r="AG80" i="2"/>
  <c r="AF80" i="2"/>
  <c r="AE80" i="2"/>
  <c r="N80" i="2"/>
  <c r="M80" i="2"/>
  <c r="L80" i="2"/>
  <c r="K80" i="2"/>
  <c r="J80" i="2"/>
  <c r="I80" i="2"/>
  <c r="H80" i="2"/>
  <c r="G80" i="2"/>
  <c r="AI79" i="2"/>
  <c r="AH79" i="2"/>
  <c r="AG79" i="2"/>
  <c r="AF79" i="2"/>
  <c r="AE79" i="2"/>
  <c r="N79" i="2"/>
  <c r="M79" i="2"/>
  <c r="L79" i="2"/>
  <c r="K79" i="2"/>
  <c r="J79" i="2"/>
  <c r="I79" i="2"/>
  <c r="H79" i="2"/>
  <c r="G79" i="2"/>
  <c r="AI78" i="2"/>
  <c r="AH78" i="2"/>
  <c r="AG78" i="2"/>
  <c r="AF78" i="2"/>
  <c r="AE78" i="2"/>
  <c r="N78" i="2"/>
  <c r="M78" i="2"/>
  <c r="L78" i="2"/>
  <c r="K78" i="2"/>
  <c r="J78" i="2"/>
  <c r="I78" i="2"/>
  <c r="H78" i="2"/>
  <c r="G78" i="2"/>
  <c r="AI77" i="2"/>
  <c r="AH77" i="2"/>
  <c r="AG77" i="2"/>
  <c r="AF77" i="2"/>
  <c r="AE77" i="2"/>
  <c r="N77" i="2"/>
  <c r="M77" i="2"/>
  <c r="L77" i="2"/>
  <c r="K77" i="2"/>
  <c r="J77" i="2"/>
  <c r="I77" i="2"/>
  <c r="H77" i="2"/>
  <c r="G77" i="2"/>
  <c r="AI76" i="2"/>
  <c r="AH76" i="2"/>
  <c r="AG76" i="2"/>
  <c r="AF76" i="2"/>
  <c r="AE76" i="2"/>
  <c r="N76" i="2"/>
  <c r="M76" i="2"/>
  <c r="L76" i="2"/>
  <c r="K76" i="2"/>
  <c r="J76" i="2"/>
  <c r="I76" i="2"/>
  <c r="H76" i="2"/>
  <c r="G76" i="2"/>
  <c r="AI75" i="2"/>
  <c r="AH75" i="2"/>
  <c r="AG75" i="2"/>
  <c r="AF75" i="2"/>
  <c r="AE75" i="2"/>
  <c r="N75" i="2"/>
  <c r="M75" i="2"/>
  <c r="L75" i="2"/>
  <c r="K75" i="2"/>
  <c r="J75" i="2"/>
  <c r="I75" i="2"/>
  <c r="H75" i="2"/>
  <c r="G75" i="2"/>
  <c r="BB70" i="2"/>
  <c r="AU70" i="2"/>
  <c r="W70" i="2"/>
  <c r="BK67" i="2"/>
  <c r="BJ67" i="2"/>
  <c r="BG67" i="2"/>
  <c r="BF67" i="2"/>
  <c r="BI67" i="2" s="1"/>
  <c r="BE67" i="2"/>
  <c r="BD67" i="2"/>
  <c r="BH67" i="2" s="1"/>
  <c r="BK66" i="2"/>
  <c r="BJ66" i="2" s="1"/>
  <c r="BG66" i="2"/>
  <c r="BF66" i="2"/>
  <c r="BE66" i="2"/>
  <c r="BD66" i="2"/>
  <c r="BK65" i="2"/>
  <c r="BJ65" i="2" s="1"/>
  <c r="BG65" i="2"/>
  <c r="BF65" i="2"/>
  <c r="BI65" i="2" s="1"/>
  <c r="BE65" i="2"/>
  <c r="BD65" i="2"/>
  <c r="BK64" i="2"/>
  <c r="BJ64" i="2"/>
  <c r="BG64" i="2"/>
  <c r="BF64" i="2"/>
  <c r="BI64" i="2" s="1"/>
  <c r="BE64" i="2"/>
  <c r="BD64" i="2"/>
  <c r="BH64" i="2" s="1"/>
  <c r="BK63" i="2"/>
  <c r="BJ63" i="2" s="1"/>
  <c r="BG63" i="2"/>
  <c r="BF63" i="2"/>
  <c r="BI63" i="2" s="1"/>
  <c r="BE63" i="2"/>
  <c r="BD63" i="2"/>
  <c r="BH63" i="2" s="1"/>
  <c r="BK62" i="2"/>
  <c r="BJ62" i="2" s="1"/>
  <c r="BG62" i="2"/>
  <c r="BF62" i="2"/>
  <c r="BE62" i="2"/>
  <c r="BD62" i="2"/>
  <c r="BK61" i="2"/>
  <c r="BJ61" i="2" s="1"/>
  <c r="BG61" i="2"/>
  <c r="BF61" i="2"/>
  <c r="BE61" i="2"/>
  <c r="BD61" i="2"/>
  <c r="BK60" i="2"/>
  <c r="BJ60" i="2" s="1"/>
  <c r="BG60" i="2"/>
  <c r="BF60" i="2"/>
  <c r="BE60" i="2"/>
  <c r="BD60" i="2"/>
  <c r="BK59" i="2"/>
  <c r="BJ59" i="2" s="1"/>
  <c r="BG59" i="2"/>
  <c r="BF59" i="2"/>
  <c r="BE59" i="2"/>
  <c r="BD59" i="2"/>
  <c r="BK58" i="2"/>
  <c r="BJ58" i="2" s="1"/>
  <c r="BG58" i="2"/>
  <c r="BF58" i="2"/>
  <c r="BI58" i="2" s="1"/>
  <c r="BE58" i="2"/>
  <c r="BD58" i="2"/>
  <c r="BK57" i="2"/>
  <c r="BJ57" i="2" s="1"/>
  <c r="BG57" i="2"/>
  <c r="BF57" i="2"/>
  <c r="BE57" i="2"/>
  <c r="BD57" i="2"/>
  <c r="BK56" i="2"/>
  <c r="BJ56" i="2" s="1"/>
  <c r="BG56" i="2"/>
  <c r="BF56" i="2"/>
  <c r="BE56" i="2"/>
  <c r="BD56" i="2"/>
  <c r="BK55" i="2"/>
  <c r="BJ55" i="2" s="1"/>
  <c r="BG55" i="2"/>
  <c r="BF55" i="2"/>
  <c r="BI55" i="2" s="1"/>
  <c r="BE55" i="2"/>
  <c r="BD55" i="2"/>
  <c r="BH55" i="2" s="1"/>
  <c r="BK54" i="2"/>
  <c r="BJ54" i="2" s="1"/>
  <c r="BG54" i="2"/>
  <c r="BF54" i="2"/>
  <c r="BE54" i="2"/>
  <c r="BD54" i="2"/>
  <c r="BK53" i="2"/>
  <c r="BJ53" i="2" s="1"/>
  <c r="BG53" i="2"/>
  <c r="BF53" i="2"/>
  <c r="BE53" i="2"/>
  <c r="BD53" i="2"/>
  <c r="BK52" i="2"/>
  <c r="BJ52" i="2" s="1"/>
  <c r="BG52" i="2"/>
  <c r="BF52" i="2"/>
  <c r="BE52" i="2"/>
  <c r="BD52" i="2"/>
  <c r="BK51" i="2"/>
  <c r="BJ51" i="2" s="1"/>
  <c r="BG51" i="2"/>
  <c r="BF51" i="2"/>
  <c r="BE51" i="2"/>
  <c r="BD51" i="2"/>
  <c r="BK50" i="2"/>
  <c r="BJ50" i="2" s="1"/>
  <c r="BG50" i="2"/>
  <c r="BF50" i="2"/>
  <c r="BI50" i="2" s="1"/>
  <c r="BE50" i="2"/>
  <c r="BD50" i="2"/>
  <c r="BK49" i="2"/>
  <c r="BJ49" i="2" s="1"/>
  <c r="BG49" i="2"/>
  <c r="BF49" i="2"/>
  <c r="BE49" i="2"/>
  <c r="BD49" i="2"/>
  <c r="BK48" i="2"/>
  <c r="BJ48" i="2" s="1"/>
  <c r="BG48" i="2"/>
  <c r="BF48" i="2"/>
  <c r="BI48" i="2" s="1"/>
  <c r="BE48" i="2"/>
  <c r="BD48" i="2"/>
  <c r="BH48" i="2" s="1"/>
  <c r="BK47" i="2"/>
  <c r="BJ47" i="2" s="1"/>
  <c r="BG47" i="2"/>
  <c r="BF47" i="2"/>
  <c r="BE47" i="2"/>
  <c r="BD47" i="2"/>
  <c r="BK46" i="2"/>
  <c r="BJ46" i="2" s="1"/>
  <c r="BG46" i="2"/>
  <c r="BF46" i="2"/>
  <c r="BI46" i="2" s="1"/>
  <c r="BE46" i="2"/>
  <c r="BD46" i="2"/>
  <c r="BH46" i="2" s="1"/>
  <c r="BK45" i="2"/>
  <c r="BJ45" i="2"/>
  <c r="BG45" i="2"/>
  <c r="BF45" i="2"/>
  <c r="BI45" i="2" s="1"/>
  <c r="BE45" i="2"/>
  <c r="BD45" i="2"/>
  <c r="BK44" i="2"/>
  <c r="BJ44" i="2"/>
  <c r="BG44" i="2"/>
  <c r="BF44" i="2"/>
  <c r="BI44" i="2" s="1"/>
  <c r="BE44" i="2"/>
  <c r="BD44" i="2"/>
  <c r="BK43" i="2"/>
  <c r="BJ43" i="2"/>
  <c r="BG43" i="2"/>
  <c r="BF43" i="2"/>
  <c r="BI43" i="2" s="1"/>
  <c r="BE43" i="2"/>
  <c r="BD43" i="2"/>
  <c r="BH43" i="2" s="1"/>
  <c r="BK42" i="2"/>
  <c r="BJ42" i="2" s="1"/>
  <c r="BG42" i="2"/>
  <c r="BF42" i="2"/>
  <c r="BE42" i="2"/>
  <c r="BD42" i="2"/>
  <c r="BK41" i="2"/>
  <c r="BJ41" i="2" s="1"/>
  <c r="BG41" i="2"/>
  <c r="BF41" i="2"/>
  <c r="BI41" i="2" s="1"/>
  <c r="BE41" i="2"/>
  <c r="BD41" i="2"/>
  <c r="BK40" i="2"/>
  <c r="BJ40" i="2"/>
  <c r="BG40" i="2"/>
  <c r="BF40" i="2"/>
  <c r="BI40" i="2" s="1"/>
  <c r="BE40" i="2"/>
  <c r="BD40" i="2"/>
  <c r="BK39" i="2"/>
  <c r="BJ39" i="2" s="1"/>
  <c r="BG39" i="2"/>
  <c r="BF39" i="2"/>
  <c r="BI39" i="2" s="1"/>
  <c r="BE39" i="2"/>
  <c r="BD39" i="2"/>
  <c r="BH39" i="2" s="1"/>
  <c r="BK38" i="2"/>
  <c r="BJ38" i="2" s="1"/>
  <c r="BG38" i="2"/>
  <c r="BF38" i="2"/>
  <c r="BE38" i="2"/>
  <c r="BD38" i="2"/>
  <c r="BK37" i="2"/>
  <c r="BJ37" i="2" s="1"/>
  <c r="BG37" i="2"/>
  <c r="BF37" i="2"/>
  <c r="BE37" i="2"/>
  <c r="BD37" i="2"/>
  <c r="BK36" i="2"/>
  <c r="BJ36" i="2" s="1"/>
  <c r="BG36" i="2"/>
  <c r="BF36" i="2"/>
  <c r="BE36" i="2"/>
  <c r="BD36" i="2"/>
  <c r="BK35" i="2"/>
  <c r="BJ35" i="2" s="1"/>
  <c r="BG35" i="2"/>
  <c r="BF35" i="2"/>
  <c r="BE35" i="2"/>
  <c r="BD35" i="2"/>
  <c r="BK34" i="2"/>
  <c r="BJ34" i="2" s="1"/>
  <c r="BG34" i="2"/>
  <c r="BF34" i="2"/>
  <c r="BI34" i="2" s="1"/>
  <c r="BE34" i="2"/>
  <c r="BD34" i="2"/>
  <c r="BK33" i="2"/>
  <c r="BJ33" i="2" s="1"/>
  <c r="BG33" i="2"/>
  <c r="BF33" i="2"/>
  <c r="BE33" i="2"/>
  <c r="BD33" i="2"/>
  <c r="BK32" i="2"/>
  <c r="BJ32" i="2" s="1"/>
  <c r="BG32" i="2"/>
  <c r="BF32" i="2"/>
  <c r="BI32" i="2" s="1"/>
  <c r="BE32" i="2"/>
  <c r="BD32" i="2"/>
  <c r="BH32" i="2" s="1"/>
  <c r="BK31" i="2"/>
  <c r="BJ31" i="2" s="1"/>
  <c r="BG31" i="2"/>
  <c r="BF31" i="2"/>
  <c r="BE31" i="2"/>
  <c r="BD31" i="2"/>
  <c r="BK30" i="2"/>
  <c r="BJ30" i="2" s="1"/>
  <c r="BG30" i="2"/>
  <c r="BF30" i="2"/>
  <c r="BI30" i="2" s="1"/>
  <c r="BE30" i="2"/>
  <c r="BD30" i="2"/>
  <c r="BK29" i="2"/>
  <c r="BJ29" i="2"/>
  <c r="BG29" i="2"/>
  <c r="BF29" i="2"/>
  <c r="BI29" i="2" s="1"/>
  <c r="BE29" i="2"/>
  <c r="BD29" i="2"/>
  <c r="BK28" i="2"/>
  <c r="BJ28" i="2" s="1"/>
  <c r="BG28" i="2"/>
  <c r="BF28" i="2"/>
  <c r="BI28" i="2" s="1"/>
  <c r="BE28" i="2"/>
  <c r="BD28" i="2"/>
  <c r="BK27" i="2"/>
  <c r="BJ27" i="2"/>
  <c r="BG27" i="2"/>
  <c r="BF27" i="2"/>
  <c r="BE27" i="2"/>
  <c r="BD27" i="2"/>
  <c r="BH27" i="2" s="1"/>
  <c r="BK26" i="2"/>
  <c r="BJ26" i="2" s="1"/>
  <c r="BG26" i="2"/>
  <c r="BF26" i="2"/>
  <c r="BE26" i="2"/>
  <c r="BD26" i="2"/>
  <c r="BK25" i="2"/>
  <c r="BJ25" i="2" s="1"/>
  <c r="BG25" i="2"/>
  <c r="BF25" i="2"/>
  <c r="BI25" i="2" s="1"/>
  <c r="BE25" i="2"/>
  <c r="BD25" i="2"/>
  <c r="BK24" i="2"/>
  <c r="BJ24" i="2"/>
  <c r="BI24" i="2"/>
  <c r="BG24" i="2"/>
  <c r="BF24" i="2"/>
  <c r="BE24" i="2"/>
  <c r="BD24" i="2"/>
  <c r="BK23" i="2"/>
  <c r="BJ23" i="2" s="1"/>
  <c r="BG23" i="2"/>
  <c r="BF23" i="2"/>
  <c r="BI23" i="2" s="1"/>
  <c r="BE23" i="2"/>
  <c r="BD23" i="2"/>
  <c r="BK22" i="2"/>
  <c r="BJ22" i="2" s="1"/>
  <c r="BG22" i="2"/>
  <c r="BF22" i="2"/>
  <c r="BE22" i="2"/>
  <c r="BD22" i="2"/>
  <c r="BK21" i="2"/>
  <c r="BJ21" i="2" s="1"/>
  <c r="BG21" i="2"/>
  <c r="BF21" i="2"/>
  <c r="BE21" i="2"/>
  <c r="BD21" i="2"/>
  <c r="BK20" i="2"/>
  <c r="BJ20" i="2" s="1"/>
  <c r="BG20" i="2"/>
  <c r="BF20" i="2"/>
  <c r="BE20" i="2"/>
  <c r="BD20" i="2"/>
  <c r="BK19" i="2"/>
  <c r="BJ19" i="2" s="1"/>
  <c r="BH19" i="2"/>
  <c r="BG19" i="2"/>
  <c r="BF19" i="2"/>
  <c r="BE19" i="2"/>
  <c r="BD19" i="2"/>
  <c r="BK18" i="2"/>
  <c r="BJ18" i="2"/>
  <c r="BG18" i="2"/>
  <c r="BF18" i="2"/>
  <c r="BE18" i="2"/>
  <c r="BD18" i="2"/>
  <c r="BH18" i="2" s="1"/>
  <c r="BK17" i="2"/>
  <c r="BJ17" i="2" s="1"/>
  <c r="BG17" i="2"/>
  <c r="BF17" i="2"/>
  <c r="BE17" i="2"/>
  <c r="BD17" i="2"/>
  <c r="BH17" i="2" s="1"/>
  <c r="BK16" i="2"/>
  <c r="BJ16" i="2" s="1"/>
  <c r="BG16" i="2"/>
  <c r="BF16" i="2"/>
  <c r="BE16" i="2"/>
  <c r="BD16" i="2"/>
  <c r="BH16" i="2" s="1"/>
  <c r="BK15" i="2"/>
  <c r="BJ15" i="2"/>
  <c r="BG15" i="2"/>
  <c r="BF15" i="2"/>
  <c r="BE15" i="2"/>
  <c r="BD15" i="2"/>
  <c r="BH15" i="2" s="1"/>
  <c r="BK14" i="2"/>
  <c r="BJ14" i="2"/>
  <c r="BG14" i="2"/>
  <c r="BI14" i="2" s="1"/>
  <c r="BF14" i="2"/>
  <c r="BE14" i="2"/>
  <c r="BD14" i="2"/>
  <c r="BH14" i="2" s="1"/>
  <c r="BK13" i="2"/>
  <c r="BJ13" i="2" s="1"/>
  <c r="BG13" i="2"/>
  <c r="BF13" i="2"/>
  <c r="BE13" i="2"/>
  <c r="BD13" i="2"/>
  <c r="BK12" i="2"/>
  <c r="BJ12" i="2" s="1"/>
  <c r="BG12" i="2"/>
  <c r="BF12" i="2"/>
  <c r="BE12" i="2"/>
  <c r="BD12" i="2"/>
  <c r="BK11" i="2"/>
  <c r="BJ11" i="2" s="1"/>
  <c r="BG11" i="2"/>
  <c r="BF11" i="2"/>
  <c r="BE11" i="2"/>
  <c r="BD11" i="2"/>
  <c r="BH11" i="2" s="1"/>
  <c r="BK10" i="2"/>
  <c r="BJ10" i="2"/>
  <c r="BG10" i="2"/>
  <c r="BI10" i="2" s="1"/>
  <c r="BF10" i="2"/>
  <c r="BE10" i="2"/>
  <c r="BD10" i="2"/>
  <c r="BH10" i="2" s="1"/>
  <c r="BK9" i="2"/>
  <c r="BJ9" i="2"/>
  <c r="BG9" i="2"/>
  <c r="BF9" i="2"/>
  <c r="BE9" i="2"/>
  <c r="BD9" i="2"/>
  <c r="BH9" i="2" s="1"/>
  <c r="BK8" i="2"/>
  <c r="BJ8" i="2" s="1"/>
  <c r="BH8" i="2"/>
  <c r="BG8" i="2"/>
  <c r="BF8" i="2"/>
  <c r="BE8" i="2"/>
  <c r="BD8" i="2"/>
  <c r="BK7" i="2"/>
  <c r="BJ7" i="2"/>
  <c r="BG7" i="2"/>
  <c r="BF7" i="2"/>
  <c r="BE7" i="2"/>
  <c r="BD7" i="2"/>
  <c r="BH7" i="2" s="1"/>
  <c r="BK6" i="2"/>
  <c r="BJ6" i="2" s="1"/>
  <c r="BG6" i="2"/>
  <c r="BF6" i="2"/>
  <c r="BE6" i="2"/>
  <c r="BH6" i="2" s="1"/>
  <c r="BD6" i="2"/>
  <c r="BK5" i="2"/>
  <c r="BJ5" i="2" s="1"/>
  <c r="BG5" i="2"/>
  <c r="BF5" i="2"/>
  <c r="BE5" i="2"/>
  <c r="BD5" i="2"/>
  <c r="BK4" i="2"/>
  <c r="BJ4" i="2" s="1"/>
  <c r="BG4" i="2"/>
  <c r="BF4" i="2"/>
  <c r="BE4" i="2"/>
  <c r="BD4" i="2"/>
  <c r="H218" i="1"/>
  <c r="I218" i="1"/>
  <c r="J218" i="1"/>
  <c r="K218" i="1"/>
  <c r="L218" i="1"/>
  <c r="M218" i="1"/>
  <c r="N218" i="1"/>
  <c r="H219" i="1"/>
  <c r="I219" i="1"/>
  <c r="J219" i="1"/>
  <c r="K219" i="1"/>
  <c r="L219" i="1"/>
  <c r="M219" i="1"/>
  <c r="N219" i="1"/>
  <c r="H220" i="1"/>
  <c r="I220" i="1"/>
  <c r="J220" i="1"/>
  <c r="K220" i="1"/>
  <c r="L220" i="1"/>
  <c r="M220" i="1"/>
  <c r="N220" i="1"/>
  <c r="H221" i="1"/>
  <c r="I221" i="1"/>
  <c r="J221" i="1"/>
  <c r="K221" i="1"/>
  <c r="L221" i="1"/>
  <c r="M221" i="1"/>
  <c r="N221" i="1"/>
  <c r="H222" i="1"/>
  <c r="I222" i="1"/>
  <c r="J222" i="1"/>
  <c r="K222" i="1"/>
  <c r="L222" i="1"/>
  <c r="M222" i="1"/>
  <c r="N222" i="1"/>
  <c r="H223" i="1"/>
  <c r="I223" i="1"/>
  <c r="J223" i="1"/>
  <c r="K223" i="1"/>
  <c r="L223" i="1"/>
  <c r="M223" i="1"/>
  <c r="N223" i="1"/>
  <c r="H224" i="1"/>
  <c r="I224" i="1"/>
  <c r="J224" i="1"/>
  <c r="K224" i="1"/>
  <c r="L224" i="1"/>
  <c r="M224" i="1"/>
  <c r="N224" i="1"/>
  <c r="G218" i="1"/>
  <c r="BK255" i="1"/>
  <c r="BJ255" i="1" s="1"/>
  <c r="BG255" i="1"/>
  <c r="BF255" i="1"/>
  <c r="BI255" i="1" s="1"/>
  <c r="BE255" i="1"/>
  <c r="BD255" i="1"/>
  <c r="AT226" i="1"/>
  <c r="AT227" i="1" s="1"/>
  <c r="AT228" i="1" s="1"/>
  <c r="AT229" i="1" s="1"/>
  <c r="AS226" i="1"/>
  <c r="AS227" i="1" s="1"/>
  <c r="AR226" i="1"/>
  <c r="AQ226" i="1"/>
  <c r="AP226" i="1"/>
  <c r="AP227" i="1" s="1"/>
  <c r="AO226" i="1"/>
  <c r="AN226" i="1"/>
  <c r="AM226" i="1"/>
  <c r="AL226" i="1"/>
  <c r="AL227" i="1" s="1"/>
  <c r="AL228" i="1" s="1"/>
  <c r="AL229" i="1" s="1"/>
  <c r="AK226" i="1"/>
  <c r="AK227" i="1" s="1"/>
  <c r="AI226" i="1"/>
  <c r="AH226" i="1"/>
  <c r="AG226" i="1"/>
  <c r="AG227" i="1" s="1"/>
  <c r="AF226" i="1"/>
  <c r="AE226" i="1"/>
  <c r="V226" i="1"/>
  <c r="U226" i="1"/>
  <c r="U227" i="1" s="1"/>
  <c r="U228" i="1" s="1"/>
  <c r="U229" i="1" s="1"/>
  <c r="T226" i="1"/>
  <c r="T227" i="1" s="1"/>
  <c r="S226" i="1"/>
  <c r="R226" i="1"/>
  <c r="Q226" i="1"/>
  <c r="Q227" i="1" s="1"/>
  <c r="P226" i="1"/>
  <c r="N226" i="1"/>
  <c r="M226" i="1"/>
  <c r="L226" i="1"/>
  <c r="L227" i="1" s="1"/>
  <c r="L228" i="1" s="1"/>
  <c r="L229" i="1" s="1"/>
  <c r="K226" i="1"/>
  <c r="K227" i="1" s="1"/>
  <c r="K228" i="1" s="1"/>
  <c r="K229" i="1" s="1"/>
  <c r="J226" i="1"/>
  <c r="I226" i="1"/>
  <c r="H226" i="1"/>
  <c r="G226" i="1"/>
  <c r="AT225" i="1"/>
  <c r="AS225" i="1"/>
  <c r="AR225" i="1"/>
  <c r="AR227" i="1" s="1"/>
  <c r="AR228" i="1" s="1"/>
  <c r="AR229" i="1" s="1"/>
  <c r="AQ225" i="1"/>
  <c r="AP225" i="1"/>
  <c r="AO225" i="1"/>
  <c r="AN225" i="1"/>
  <c r="AM225" i="1"/>
  <c r="AL225" i="1"/>
  <c r="AK225" i="1"/>
  <c r="AI225" i="1"/>
  <c r="AI227" i="1" s="1"/>
  <c r="AI228" i="1" s="1"/>
  <c r="AI229" i="1" s="1"/>
  <c r="AH225" i="1"/>
  <c r="AG225" i="1"/>
  <c r="AF225" i="1"/>
  <c r="AE225" i="1"/>
  <c r="V225" i="1"/>
  <c r="U225" i="1"/>
  <c r="T225" i="1"/>
  <c r="S225" i="1"/>
  <c r="S227" i="1" s="1"/>
  <c r="S228" i="1" s="1"/>
  <c r="S229" i="1" s="1"/>
  <c r="R225" i="1"/>
  <c r="Q225" i="1"/>
  <c r="P225" i="1"/>
  <c r="N225" i="1"/>
  <c r="M225" i="1"/>
  <c r="L225" i="1"/>
  <c r="K225" i="1"/>
  <c r="J225" i="1"/>
  <c r="J227" i="1" s="1"/>
  <c r="J228" i="1" s="1"/>
  <c r="J229" i="1" s="1"/>
  <c r="I225" i="1"/>
  <c r="H225" i="1"/>
  <c r="G225" i="1"/>
  <c r="AT224" i="1"/>
  <c r="AS224" i="1"/>
  <c r="AR224" i="1"/>
  <c r="AQ224" i="1"/>
  <c r="AP224" i="1"/>
  <c r="AO224" i="1"/>
  <c r="AN224" i="1"/>
  <c r="AM224" i="1"/>
  <c r="AL224" i="1"/>
  <c r="AK224" i="1"/>
  <c r="AI224" i="1"/>
  <c r="AH224" i="1"/>
  <c r="AG224" i="1"/>
  <c r="AF224" i="1"/>
  <c r="AE224" i="1"/>
  <c r="V224" i="1"/>
  <c r="U224" i="1"/>
  <c r="T224" i="1"/>
  <c r="S224" i="1"/>
  <c r="R224" i="1"/>
  <c r="Q224" i="1"/>
  <c r="P224" i="1"/>
  <c r="G224" i="1"/>
  <c r="AI223" i="1"/>
  <c r="AH223" i="1"/>
  <c r="AG223" i="1"/>
  <c r="AF223" i="1"/>
  <c r="AE223" i="1"/>
  <c r="G223" i="1"/>
  <c r="AI222" i="1"/>
  <c r="AH222" i="1"/>
  <c r="AG222" i="1"/>
  <c r="AF222" i="1"/>
  <c r="AE222" i="1"/>
  <c r="G222" i="1"/>
  <c r="AI221" i="1"/>
  <c r="AH221" i="1"/>
  <c r="AG221" i="1"/>
  <c r="AF221" i="1"/>
  <c r="AE221" i="1"/>
  <c r="G221" i="1"/>
  <c r="AI220" i="1"/>
  <c r="AH220" i="1"/>
  <c r="AG220" i="1"/>
  <c r="AF220" i="1"/>
  <c r="AE220" i="1"/>
  <c r="G220" i="1"/>
  <c r="AI219" i="1"/>
  <c r="AH219" i="1"/>
  <c r="AG219" i="1"/>
  <c r="AF219" i="1"/>
  <c r="AE219" i="1"/>
  <c r="G219" i="1"/>
  <c r="AI218" i="1"/>
  <c r="AH218" i="1"/>
  <c r="AG218" i="1"/>
  <c r="AF218" i="1"/>
  <c r="AE218" i="1"/>
  <c r="BB213" i="1"/>
  <c r="AU213" i="1"/>
  <c r="W213" i="1"/>
  <c r="BK210" i="1"/>
  <c r="BJ210" i="1" s="1"/>
  <c r="BG210" i="1"/>
  <c r="BF210" i="1"/>
  <c r="BI210" i="1" s="1"/>
  <c r="BE210" i="1"/>
  <c r="BD210" i="1"/>
  <c r="BH210" i="1" s="1"/>
  <c r="BK209" i="1"/>
  <c r="BJ209" i="1" s="1"/>
  <c r="BG209" i="1"/>
  <c r="BF209" i="1"/>
  <c r="BI209" i="1" s="1"/>
  <c r="BE209" i="1"/>
  <c r="BD209" i="1"/>
  <c r="BH209" i="1" s="1"/>
  <c r="BK208" i="1"/>
  <c r="BJ208" i="1" s="1"/>
  <c r="BG208" i="1"/>
  <c r="BF208" i="1"/>
  <c r="BE208" i="1"/>
  <c r="BH208" i="1" s="1"/>
  <c r="BD208" i="1"/>
  <c r="BK207" i="1"/>
  <c r="BJ207" i="1" s="1"/>
  <c r="BI207" i="1"/>
  <c r="BG207" i="1"/>
  <c r="BF207" i="1"/>
  <c r="BE207" i="1"/>
  <c r="BH207" i="1" s="1"/>
  <c r="BD207" i="1"/>
  <c r="BK206" i="1"/>
  <c r="BJ206" i="1" s="1"/>
  <c r="BG206" i="1"/>
  <c r="BF206" i="1"/>
  <c r="BI206" i="1" s="1"/>
  <c r="BE206" i="1"/>
  <c r="BD206" i="1"/>
  <c r="BH206" i="1" s="1"/>
  <c r="BK205" i="1"/>
  <c r="BJ205" i="1" s="1"/>
  <c r="BG205" i="1"/>
  <c r="BF205" i="1"/>
  <c r="BI205" i="1" s="1"/>
  <c r="BE205" i="1"/>
  <c r="BD205" i="1"/>
  <c r="BK204" i="1"/>
  <c r="BJ204" i="1" s="1"/>
  <c r="BG204" i="1"/>
  <c r="BF204" i="1"/>
  <c r="BE204" i="1"/>
  <c r="BD204" i="1"/>
  <c r="BH204" i="1" s="1"/>
  <c r="BK203" i="1"/>
  <c r="BJ203" i="1" s="1"/>
  <c r="BG203" i="1"/>
  <c r="BF203" i="1"/>
  <c r="BI203" i="1" s="1"/>
  <c r="BE203" i="1"/>
  <c r="BD203" i="1"/>
  <c r="BK202" i="1"/>
  <c r="BJ202" i="1" s="1"/>
  <c r="BG202" i="1"/>
  <c r="BF202" i="1"/>
  <c r="BE202" i="1"/>
  <c r="BD202" i="1"/>
  <c r="BH202" i="1" s="1"/>
  <c r="BK201" i="1"/>
  <c r="BJ201" i="1" s="1"/>
  <c r="BI201" i="1"/>
  <c r="BG201" i="1"/>
  <c r="BF201" i="1"/>
  <c r="BE201" i="1"/>
  <c r="BD201" i="1"/>
  <c r="BK200" i="1"/>
  <c r="BJ200" i="1" s="1"/>
  <c r="BH200" i="1"/>
  <c r="BG200" i="1"/>
  <c r="BF200" i="1"/>
  <c r="BI200" i="1" s="1"/>
  <c r="BE200" i="1"/>
  <c r="BD200" i="1"/>
  <c r="BK199" i="1"/>
  <c r="BJ199" i="1" s="1"/>
  <c r="BG199" i="1"/>
  <c r="BF199" i="1"/>
  <c r="BI199" i="1" s="1"/>
  <c r="BE199" i="1"/>
  <c r="BD199" i="1"/>
  <c r="BK198" i="1"/>
  <c r="BJ198" i="1" s="1"/>
  <c r="BG198" i="1"/>
  <c r="BF198" i="1"/>
  <c r="BE198" i="1"/>
  <c r="BD198" i="1"/>
  <c r="BH198" i="1" s="1"/>
  <c r="BK197" i="1"/>
  <c r="BJ197" i="1" s="1"/>
  <c r="BI197" i="1"/>
  <c r="BG197" i="1"/>
  <c r="BF197" i="1"/>
  <c r="BE197" i="1"/>
  <c r="BH197" i="1" s="1"/>
  <c r="BD197" i="1"/>
  <c r="BK196" i="1"/>
  <c r="BJ196" i="1" s="1"/>
  <c r="BG196" i="1"/>
  <c r="BF196" i="1"/>
  <c r="BE196" i="1"/>
  <c r="BD196" i="1"/>
  <c r="BK195" i="1"/>
  <c r="BJ195" i="1" s="1"/>
  <c r="BG195" i="1"/>
  <c r="BI195" i="1" s="1"/>
  <c r="BF195" i="1"/>
  <c r="BE195" i="1"/>
  <c r="BD195" i="1"/>
  <c r="BH195" i="1" s="1"/>
  <c r="BK194" i="1"/>
  <c r="BJ194" i="1" s="1"/>
  <c r="BG194" i="1"/>
  <c r="BF194" i="1"/>
  <c r="BE194" i="1"/>
  <c r="BD194" i="1"/>
  <c r="BH194" i="1" s="1"/>
  <c r="BK193" i="1"/>
  <c r="BJ193" i="1" s="1"/>
  <c r="BG193" i="1"/>
  <c r="BF193" i="1"/>
  <c r="BI193" i="1" s="1"/>
  <c r="BE193" i="1"/>
  <c r="BD193" i="1"/>
  <c r="BK192" i="1"/>
  <c r="BJ192" i="1" s="1"/>
  <c r="BH192" i="1"/>
  <c r="BG192" i="1"/>
  <c r="BF192" i="1"/>
  <c r="BE192" i="1"/>
  <c r="BD192" i="1"/>
  <c r="BK191" i="1"/>
  <c r="BJ191" i="1" s="1"/>
  <c r="BG191" i="1"/>
  <c r="BF191" i="1"/>
  <c r="BI191" i="1" s="1"/>
  <c r="BE191" i="1"/>
  <c r="BH191" i="1" s="1"/>
  <c r="BD191" i="1"/>
  <c r="BK190" i="1"/>
  <c r="BJ190" i="1" s="1"/>
  <c r="BG190" i="1"/>
  <c r="BF190" i="1"/>
  <c r="BE190" i="1"/>
  <c r="BD190" i="1"/>
  <c r="BH190" i="1" s="1"/>
  <c r="BK189" i="1"/>
  <c r="BJ189" i="1" s="1"/>
  <c r="BG189" i="1"/>
  <c r="BF189" i="1"/>
  <c r="BE189" i="1"/>
  <c r="BD189" i="1"/>
  <c r="BK188" i="1"/>
  <c r="BJ188" i="1" s="1"/>
  <c r="BG188" i="1"/>
  <c r="BF188" i="1"/>
  <c r="BI188" i="1" s="1"/>
  <c r="BE188" i="1"/>
  <c r="BD188" i="1"/>
  <c r="BK187" i="1"/>
  <c r="BJ187" i="1" s="1"/>
  <c r="BG187" i="1"/>
  <c r="BF187" i="1"/>
  <c r="BE187" i="1"/>
  <c r="BD187" i="1"/>
  <c r="BK186" i="1"/>
  <c r="BJ186" i="1" s="1"/>
  <c r="BG186" i="1"/>
  <c r="BF186" i="1"/>
  <c r="BE186" i="1"/>
  <c r="BD186" i="1"/>
  <c r="BK185" i="1"/>
  <c r="BJ185" i="1" s="1"/>
  <c r="BG185" i="1"/>
  <c r="BF185" i="1"/>
  <c r="BI185" i="1" s="1"/>
  <c r="BE185" i="1"/>
  <c r="BD185" i="1"/>
  <c r="BK184" i="1"/>
  <c r="BJ184" i="1" s="1"/>
  <c r="BG184" i="1"/>
  <c r="BF184" i="1"/>
  <c r="BE184" i="1"/>
  <c r="BD184" i="1"/>
  <c r="BH184" i="1" s="1"/>
  <c r="BK183" i="1"/>
  <c r="BJ183" i="1" s="1"/>
  <c r="BG183" i="1"/>
  <c r="BF183" i="1"/>
  <c r="BE183" i="1"/>
  <c r="BD183" i="1"/>
  <c r="BK182" i="1"/>
  <c r="BJ182" i="1" s="1"/>
  <c r="BG182" i="1"/>
  <c r="BF182" i="1"/>
  <c r="BE182" i="1"/>
  <c r="BD182" i="1"/>
  <c r="BH182" i="1" s="1"/>
  <c r="BK181" i="1"/>
  <c r="BJ181" i="1" s="1"/>
  <c r="BG181" i="1"/>
  <c r="BI181" i="1" s="1"/>
  <c r="BF181" i="1"/>
  <c r="BE181" i="1"/>
  <c r="BD181" i="1"/>
  <c r="BK180" i="1"/>
  <c r="BJ180" i="1" s="1"/>
  <c r="BG180" i="1"/>
  <c r="BF180" i="1"/>
  <c r="BI180" i="1" s="1"/>
  <c r="BE180" i="1"/>
  <c r="BD180" i="1"/>
  <c r="BH180" i="1" s="1"/>
  <c r="BK179" i="1"/>
  <c r="BJ179" i="1" s="1"/>
  <c r="BG179" i="1"/>
  <c r="BF179" i="1"/>
  <c r="BE179" i="1"/>
  <c r="BD179" i="1"/>
  <c r="BK178" i="1"/>
  <c r="BJ178" i="1" s="1"/>
  <c r="BG178" i="1"/>
  <c r="BF178" i="1"/>
  <c r="BI178" i="1" s="1"/>
  <c r="BE178" i="1"/>
  <c r="BD178" i="1"/>
  <c r="BK177" i="1"/>
  <c r="BJ177" i="1" s="1"/>
  <c r="BG177" i="1"/>
  <c r="BF177" i="1"/>
  <c r="BI177" i="1" s="1"/>
  <c r="BE177" i="1"/>
  <c r="BD177" i="1"/>
  <c r="BH177" i="1" s="1"/>
  <c r="BK176" i="1"/>
  <c r="BJ176" i="1" s="1"/>
  <c r="BG176" i="1"/>
  <c r="BF176" i="1"/>
  <c r="BE176" i="1"/>
  <c r="BD176" i="1"/>
  <c r="BH176" i="1" s="1"/>
  <c r="BK175" i="1"/>
  <c r="BJ175" i="1" s="1"/>
  <c r="BI175" i="1"/>
  <c r="BG175" i="1"/>
  <c r="BF175" i="1"/>
  <c r="BE175" i="1"/>
  <c r="BH175" i="1" s="1"/>
  <c r="BD175" i="1"/>
  <c r="BK174" i="1"/>
  <c r="BJ174" i="1" s="1"/>
  <c r="BH174" i="1"/>
  <c r="BG174" i="1"/>
  <c r="BF174" i="1"/>
  <c r="BI174" i="1" s="1"/>
  <c r="BE174" i="1"/>
  <c r="BD174" i="1"/>
  <c r="BK173" i="1"/>
  <c r="BJ173" i="1" s="1"/>
  <c r="BG173" i="1"/>
  <c r="BI173" i="1" s="1"/>
  <c r="BF173" i="1"/>
  <c r="BE173" i="1"/>
  <c r="BH173" i="1" s="1"/>
  <c r="BD173" i="1"/>
  <c r="BK172" i="1"/>
  <c r="BJ172" i="1" s="1"/>
  <c r="BG172" i="1"/>
  <c r="BF172" i="1"/>
  <c r="BE172" i="1"/>
  <c r="BD172" i="1"/>
  <c r="BK171" i="1"/>
  <c r="BJ171" i="1" s="1"/>
  <c r="BG171" i="1"/>
  <c r="BI171" i="1" s="1"/>
  <c r="BF171" i="1"/>
  <c r="BE171" i="1"/>
  <c r="BD171" i="1"/>
  <c r="BK170" i="1"/>
  <c r="BJ170" i="1" s="1"/>
  <c r="BG170" i="1"/>
  <c r="BF170" i="1"/>
  <c r="BE170" i="1"/>
  <c r="BD170" i="1"/>
  <c r="BH170" i="1" s="1"/>
  <c r="BK169" i="1"/>
  <c r="BJ169" i="1" s="1"/>
  <c r="BI169" i="1"/>
  <c r="BG169" i="1"/>
  <c r="BF169" i="1"/>
  <c r="BE169" i="1"/>
  <c r="BD169" i="1"/>
  <c r="BK168" i="1"/>
  <c r="BJ168" i="1" s="1"/>
  <c r="BG168" i="1"/>
  <c r="BF168" i="1"/>
  <c r="BE168" i="1"/>
  <c r="BD168" i="1"/>
  <c r="BK167" i="1"/>
  <c r="BJ167" i="1" s="1"/>
  <c r="BG167" i="1"/>
  <c r="BI167" i="1" s="1"/>
  <c r="BF167" i="1"/>
  <c r="BE167" i="1"/>
  <c r="BD167" i="1"/>
  <c r="BK166" i="1"/>
  <c r="BJ166" i="1" s="1"/>
  <c r="BG166" i="1"/>
  <c r="BF166" i="1"/>
  <c r="BE166" i="1"/>
  <c r="BH166" i="1" s="1"/>
  <c r="BD166" i="1"/>
  <c r="BK165" i="1"/>
  <c r="BJ165" i="1" s="1"/>
  <c r="BG165" i="1"/>
  <c r="BI165" i="1" s="1"/>
  <c r="BF165" i="1"/>
  <c r="BE165" i="1"/>
  <c r="BH165" i="1" s="1"/>
  <c r="BD165" i="1"/>
  <c r="BK164" i="1"/>
  <c r="BJ164" i="1" s="1"/>
  <c r="BG164" i="1"/>
  <c r="BF164" i="1"/>
  <c r="BE164" i="1"/>
  <c r="BD164" i="1"/>
  <c r="BH164" i="1" s="1"/>
  <c r="BK163" i="1"/>
  <c r="BJ163" i="1" s="1"/>
  <c r="BG163" i="1"/>
  <c r="BI163" i="1" s="1"/>
  <c r="BF163" i="1"/>
  <c r="BE163" i="1"/>
  <c r="BD163" i="1"/>
  <c r="BK162" i="1"/>
  <c r="BJ162" i="1" s="1"/>
  <c r="BG162" i="1"/>
  <c r="BF162" i="1"/>
  <c r="BI162" i="1" s="1"/>
  <c r="BE162" i="1"/>
  <c r="BD162" i="1"/>
  <c r="BH162" i="1" s="1"/>
  <c r="BK161" i="1"/>
  <c r="BJ161" i="1" s="1"/>
  <c r="BG161" i="1"/>
  <c r="BF161" i="1"/>
  <c r="BI161" i="1" s="1"/>
  <c r="BE161" i="1"/>
  <c r="BD161" i="1"/>
  <c r="BK160" i="1"/>
  <c r="BJ160" i="1" s="1"/>
  <c r="BG160" i="1"/>
  <c r="BF160" i="1"/>
  <c r="BE160" i="1"/>
  <c r="BH160" i="1" s="1"/>
  <c r="BD160" i="1"/>
  <c r="BK159" i="1"/>
  <c r="BJ159" i="1" s="1"/>
  <c r="BG159" i="1"/>
  <c r="BI159" i="1" s="1"/>
  <c r="BF159" i="1"/>
  <c r="BE159" i="1"/>
  <c r="BH159" i="1" s="1"/>
  <c r="BD159" i="1"/>
  <c r="BK158" i="1"/>
  <c r="BJ158" i="1" s="1"/>
  <c r="BG158" i="1"/>
  <c r="BF158" i="1"/>
  <c r="BE158" i="1"/>
  <c r="BD158" i="1"/>
  <c r="BH158" i="1" s="1"/>
  <c r="BK157" i="1"/>
  <c r="BJ157" i="1" s="1"/>
  <c r="BI157" i="1"/>
  <c r="BG157" i="1"/>
  <c r="BF157" i="1"/>
  <c r="BE157" i="1"/>
  <c r="BH157" i="1" s="1"/>
  <c r="BD157" i="1"/>
  <c r="BK156" i="1"/>
  <c r="BJ156" i="1" s="1"/>
  <c r="BH156" i="1"/>
  <c r="BG156" i="1"/>
  <c r="BF156" i="1"/>
  <c r="BI156" i="1" s="1"/>
  <c r="BE156" i="1"/>
  <c r="BD156" i="1"/>
  <c r="BK155" i="1"/>
  <c r="BJ155" i="1" s="1"/>
  <c r="BG155" i="1"/>
  <c r="BI155" i="1" s="1"/>
  <c r="BF155" i="1"/>
  <c r="BE155" i="1"/>
  <c r="BD155" i="1"/>
  <c r="BK154" i="1"/>
  <c r="BJ154" i="1" s="1"/>
  <c r="BG154" i="1"/>
  <c r="BF154" i="1"/>
  <c r="BE154" i="1"/>
  <c r="BD154" i="1"/>
  <c r="BK153" i="1"/>
  <c r="BJ153" i="1" s="1"/>
  <c r="BI153" i="1"/>
  <c r="BG153" i="1"/>
  <c r="BF153" i="1"/>
  <c r="BE153" i="1"/>
  <c r="BD153" i="1"/>
  <c r="BK152" i="1"/>
  <c r="BJ152" i="1" s="1"/>
  <c r="BG152" i="1"/>
  <c r="BF152" i="1"/>
  <c r="BI152" i="1" s="1"/>
  <c r="BE152" i="1"/>
  <c r="BD152" i="1"/>
  <c r="BH152" i="1" s="1"/>
  <c r="BK151" i="1"/>
  <c r="BJ151" i="1" s="1"/>
  <c r="BG151" i="1"/>
  <c r="BF151" i="1"/>
  <c r="BE151" i="1"/>
  <c r="BH151" i="1" s="1"/>
  <c r="BD151" i="1"/>
  <c r="BK150" i="1"/>
  <c r="BJ150" i="1" s="1"/>
  <c r="BG150" i="1"/>
  <c r="BF150" i="1"/>
  <c r="BI150" i="1" s="1"/>
  <c r="BE150" i="1"/>
  <c r="BD150" i="1"/>
  <c r="BK149" i="1"/>
  <c r="BJ149" i="1" s="1"/>
  <c r="BG149" i="1"/>
  <c r="BF149" i="1"/>
  <c r="BI149" i="1" s="1"/>
  <c r="BE149" i="1"/>
  <c r="BD149" i="1"/>
  <c r="BK148" i="1"/>
  <c r="BJ148" i="1" s="1"/>
  <c r="BG148" i="1"/>
  <c r="BF148" i="1"/>
  <c r="BE148" i="1"/>
  <c r="BD148" i="1"/>
  <c r="BH148" i="1" s="1"/>
  <c r="BK147" i="1"/>
  <c r="BJ147" i="1" s="1"/>
  <c r="BG147" i="1"/>
  <c r="BI147" i="1" s="1"/>
  <c r="BF147" i="1"/>
  <c r="BE147" i="1"/>
  <c r="BD147" i="1"/>
  <c r="BK146" i="1"/>
  <c r="BJ146" i="1" s="1"/>
  <c r="BG146" i="1"/>
  <c r="BF146" i="1"/>
  <c r="BI146" i="1" s="1"/>
  <c r="BE146" i="1"/>
  <c r="BD146" i="1"/>
  <c r="BH146" i="1" s="1"/>
  <c r="BK145" i="1"/>
  <c r="BJ145" i="1" s="1"/>
  <c r="BG145" i="1"/>
  <c r="BF145" i="1"/>
  <c r="BI145" i="1" s="1"/>
  <c r="BE145" i="1"/>
  <c r="BD145" i="1"/>
  <c r="BK144" i="1"/>
  <c r="BJ144" i="1" s="1"/>
  <c r="BI144" i="1"/>
  <c r="BG144" i="1"/>
  <c r="BF144" i="1"/>
  <c r="BE144" i="1"/>
  <c r="BD144" i="1"/>
  <c r="BK143" i="1"/>
  <c r="BJ143" i="1" s="1"/>
  <c r="BH143" i="1"/>
  <c r="BG143" i="1"/>
  <c r="BF143" i="1"/>
  <c r="BE143" i="1"/>
  <c r="BD143" i="1"/>
  <c r="BK142" i="1"/>
  <c r="BJ142" i="1" s="1"/>
  <c r="BG142" i="1"/>
  <c r="BF142" i="1"/>
  <c r="BE142" i="1"/>
  <c r="BD142" i="1"/>
  <c r="BK141" i="1"/>
  <c r="BJ141" i="1" s="1"/>
  <c r="BG141" i="1"/>
  <c r="BF141" i="1"/>
  <c r="BE141" i="1"/>
  <c r="BD141" i="1"/>
  <c r="BH141" i="1" s="1"/>
  <c r="BK140" i="1"/>
  <c r="BJ140" i="1"/>
  <c r="BG140" i="1"/>
  <c r="BF140" i="1"/>
  <c r="BE140" i="1"/>
  <c r="BD140" i="1"/>
  <c r="BK139" i="1"/>
  <c r="BJ139" i="1"/>
  <c r="BG139" i="1"/>
  <c r="BF139" i="1"/>
  <c r="BI139" i="1" s="1"/>
  <c r="BE139" i="1"/>
  <c r="BD139" i="1"/>
  <c r="BK138" i="1"/>
  <c r="BJ138" i="1" s="1"/>
  <c r="BG138" i="1"/>
  <c r="BF138" i="1"/>
  <c r="BI138" i="1" s="1"/>
  <c r="BE138" i="1"/>
  <c r="BD138" i="1"/>
  <c r="BH138" i="1" s="1"/>
  <c r="BK137" i="1"/>
  <c r="BJ137" i="1" s="1"/>
  <c r="BG137" i="1"/>
  <c r="BF137" i="1"/>
  <c r="BE137" i="1"/>
  <c r="BD137" i="1"/>
  <c r="BH137" i="1" s="1"/>
  <c r="BK136" i="1"/>
  <c r="BJ136" i="1"/>
  <c r="BG136" i="1"/>
  <c r="BF136" i="1"/>
  <c r="BE136" i="1"/>
  <c r="BH136" i="1" s="1"/>
  <c r="BD136" i="1"/>
  <c r="BK135" i="1"/>
  <c r="BJ135" i="1" s="1"/>
  <c r="BG135" i="1"/>
  <c r="BF135" i="1"/>
  <c r="BE135" i="1"/>
  <c r="BH135" i="1" s="1"/>
  <c r="BD135" i="1"/>
  <c r="BK134" i="1"/>
  <c r="BJ134" i="1"/>
  <c r="BG134" i="1"/>
  <c r="BF134" i="1"/>
  <c r="BE134" i="1"/>
  <c r="BD134" i="1"/>
  <c r="BK133" i="1"/>
  <c r="BJ133" i="1" s="1"/>
  <c r="BG133" i="1"/>
  <c r="BF133" i="1"/>
  <c r="BE133" i="1"/>
  <c r="BD133" i="1"/>
  <c r="BH133" i="1" s="1"/>
  <c r="BK132" i="1"/>
  <c r="BJ132" i="1"/>
  <c r="BG132" i="1"/>
  <c r="BF132" i="1"/>
  <c r="BE132" i="1"/>
  <c r="BD132" i="1"/>
  <c r="BK131" i="1"/>
  <c r="BJ131" i="1" s="1"/>
  <c r="BG131" i="1"/>
  <c r="BF131" i="1"/>
  <c r="BI131" i="1" s="1"/>
  <c r="BE131" i="1"/>
  <c r="BD131" i="1"/>
  <c r="BK130" i="1"/>
  <c r="BJ130" i="1" s="1"/>
  <c r="BG130" i="1"/>
  <c r="BF130" i="1"/>
  <c r="BE130" i="1"/>
  <c r="BD130" i="1"/>
  <c r="BH130" i="1" s="1"/>
  <c r="BK129" i="1"/>
  <c r="BJ129" i="1" s="1"/>
  <c r="BH129" i="1"/>
  <c r="BG129" i="1"/>
  <c r="BF129" i="1"/>
  <c r="BE129" i="1"/>
  <c r="BD129" i="1"/>
  <c r="BK128" i="1"/>
  <c r="BJ128" i="1" s="1"/>
  <c r="BG128" i="1"/>
  <c r="BF128" i="1"/>
  <c r="BE128" i="1"/>
  <c r="BD128" i="1"/>
  <c r="BH128" i="1" s="1"/>
  <c r="BK127" i="1"/>
  <c r="BJ127" i="1"/>
  <c r="BG127" i="1"/>
  <c r="BF127" i="1"/>
  <c r="BI127" i="1" s="1"/>
  <c r="BE127" i="1"/>
  <c r="BD127" i="1"/>
  <c r="BH127" i="1" s="1"/>
  <c r="BK126" i="1"/>
  <c r="BJ126" i="1" s="1"/>
  <c r="BG126" i="1"/>
  <c r="BF126" i="1"/>
  <c r="BE126" i="1"/>
  <c r="BD126" i="1"/>
  <c r="BK125" i="1"/>
  <c r="BJ125" i="1"/>
  <c r="BG125" i="1"/>
  <c r="BF125" i="1"/>
  <c r="BE125" i="1"/>
  <c r="BD125" i="1"/>
  <c r="BK124" i="1"/>
  <c r="BJ124" i="1"/>
  <c r="BG124" i="1"/>
  <c r="BF124" i="1"/>
  <c r="BE124" i="1"/>
  <c r="BD124" i="1"/>
  <c r="BK123" i="1"/>
  <c r="BJ123" i="1" s="1"/>
  <c r="BG123" i="1"/>
  <c r="BF123" i="1"/>
  <c r="BI123" i="1" s="1"/>
  <c r="BE123" i="1"/>
  <c r="BD123" i="1"/>
  <c r="BH123" i="1" s="1"/>
  <c r="BK122" i="1"/>
  <c r="BJ122" i="1" s="1"/>
  <c r="BG122" i="1"/>
  <c r="BF122" i="1"/>
  <c r="BE122" i="1"/>
  <c r="BD122" i="1"/>
  <c r="BK121" i="1"/>
  <c r="BJ121" i="1"/>
  <c r="BG121" i="1"/>
  <c r="BF121" i="1"/>
  <c r="BE121" i="1"/>
  <c r="BD121" i="1"/>
  <c r="BK120" i="1"/>
  <c r="BJ120" i="1"/>
  <c r="BG120" i="1"/>
  <c r="BF120" i="1"/>
  <c r="BE120" i="1"/>
  <c r="BD120" i="1"/>
  <c r="BH120" i="1" s="1"/>
  <c r="BK119" i="1"/>
  <c r="BJ119" i="1" s="1"/>
  <c r="BH119" i="1"/>
  <c r="BG119" i="1"/>
  <c r="BF119" i="1"/>
  <c r="BI119" i="1" s="1"/>
  <c r="BE119" i="1"/>
  <c r="BD119" i="1"/>
  <c r="BK118" i="1"/>
  <c r="BJ118" i="1" s="1"/>
  <c r="BG118" i="1"/>
  <c r="BF118" i="1"/>
  <c r="BE118" i="1"/>
  <c r="BD118" i="1"/>
  <c r="BH118" i="1" s="1"/>
  <c r="BK117" i="1"/>
  <c r="BJ117" i="1" s="1"/>
  <c r="BH117" i="1"/>
  <c r="BG117" i="1"/>
  <c r="BF117" i="1"/>
  <c r="BE117" i="1"/>
  <c r="BD117" i="1"/>
  <c r="BK116" i="1"/>
  <c r="BJ116" i="1" s="1"/>
  <c r="BG116" i="1"/>
  <c r="BF116" i="1"/>
  <c r="BE116" i="1"/>
  <c r="BD116" i="1"/>
  <c r="BK115" i="1"/>
  <c r="BJ115" i="1" s="1"/>
  <c r="BG115" i="1"/>
  <c r="BF115" i="1"/>
  <c r="BE115" i="1"/>
  <c r="BD115" i="1"/>
  <c r="BH115" i="1" s="1"/>
  <c r="BK114" i="1"/>
  <c r="BJ114" i="1" s="1"/>
  <c r="BG114" i="1"/>
  <c r="BF114" i="1"/>
  <c r="BE114" i="1"/>
  <c r="BD114" i="1"/>
  <c r="BK113" i="1"/>
  <c r="BJ113" i="1"/>
  <c r="BG113" i="1"/>
  <c r="BF113" i="1"/>
  <c r="BE113" i="1"/>
  <c r="BD113" i="1"/>
  <c r="BH113" i="1" s="1"/>
  <c r="BK112" i="1"/>
  <c r="BJ112" i="1" s="1"/>
  <c r="BH112" i="1"/>
  <c r="BG112" i="1"/>
  <c r="BF112" i="1"/>
  <c r="BE112" i="1"/>
  <c r="BD112" i="1"/>
  <c r="BK111" i="1"/>
  <c r="BJ111" i="1" s="1"/>
  <c r="BG111" i="1"/>
  <c r="BF111" i="1"/>
  <c r="BE111" i="1"/>
  <c r="BD111" i="1"/>
  <c r="BH111" i="1" s="1"/>
  <c r="BK110" i="1"/>
  <c r="BJ110" i="1"/>
  <c r="BG110" i="1"/>
  <c r="BF110" i="1"/>
  <c r="BE110" i="1"/>
  <c r="BD110" i="1"/>
  <c r="BK109" i="1"/>
  <c r="BJ109" i="1"/>
  <c r="BG109" i="1"/>
  <c r="BF109" i="1"/>
  <c r="BI109" i="1" s="1"/>
  <c r="BE109" i="1"/>
  <c r="BD109" i="1"/>
  <c r="BK108" i="1"/>
  <c r="BJ108" i="1" s="1"/>
  <c r="BG108" i="1"/>
  <c r="BF108" i="1"/>
  <c r="BE108" i="1"/>
  <c r="BD108" i="1"/>
  <c r="BH108" i="1" s="1"/>
  <c r="BK107" i="1"/>
  <c r="BJ107" i="1" s="1"/>
  <c r="BG107" i="1"/>
  <c r="BF107" i="1"/>
  <c r="BE107" i="1"/>
  <c r="BD107" i="1"/>
  <c r="BH107" i="1" s="1"/>
  <c r="BK106" i="1"/>
  <c r="BJ106" i="1"/>
  <c r="BG106" i="1"/>
  <c r="BF106" i="1"/>
  <c r="BE106" i="1"/>
  <c r="BD106" i="1"/>
  <c r="BK105" i="1"/>
  <c r="BJ105" i="1" s="1"/>
  <c r="BG105" i="1"/>
  <c r="BF105" i="1"/>
  <c r="BE105" i="1"/>
  <c r="BD105" i="1"/>
  <c r="BK104" i="1"/>
  <c r="BJ104" i="1"/>
  <c r="BG104" i="1"/>
  <c r="BF104" i="1"/>
  <c r="BE104" i="1"/>
  <c r="BD104" i="1"/>
  <c r="BH104" i="1" s="1"/>
  <c r="BK103" i="1"/>
  <c r="BJ103" i="1" s="1"/>
  <c r="BG103" i="1"/>
  <c r="BF103" i="1"/>
  <c r="BE103" i="1"/>
  <c r="BD103" i="1"/>
  <c r="BH103" i="1" s="1"/>
  <c r="BK102" i="1"/>
  <c r="BJ102" i="1"/>
  <c r="BG102" i="1"/>
  <c r="BF102" i="1"/>
  <c r="BE102" i="1"/>
  <c r="BD102" i="1"/>
  <c r="BK101" i="1"/>
  <c r="BJ101" i="1"/>
  <c r="BG101" i="1"/>
  <c r="BF101" i="1"/>
  <c r="BE101" i="1"/>
  <c r="BD101" i="1"/>
  <c r="BH101" i="1" s="1"/>
  <c r="BK100" i="1"/>
  <c r="BJ100" i="1" s="1"/>
  <c r="BG100" i="1"/>
  <c r="BF100" i="1"/>
  <c r="BE100" i="1"/>
  <c r="BD100" i="1"/>
  <c r="BH100" i="1" s="1"/>
  <c r="BK99" i="1"/>
  <c r="BJ99" i="1" s="1"/>
  <c r="BG99" i="1"/>
  <c r="BF99" i="1"/>
  <c r="BI99" i="1" s="1"/>
  <c r="BE99" i="1"/>
  <c r="BD99" i="1"/>
  <c r="BK98" i="1"/>
  <c r="BJ98" i="1" s="1"/>
  <c r="BG98" i="1"/>
  <c r="BF98" i="1"/>
  <c r="BE98" i="1"/>
  <c r="BD98" i="1"/>
  <c r="BH98" i="1" s="1"/>
  <c r="BK97" i="1"/>
  <c r="BJ97" i="1" s="1"/>
  <c r="BG97" i="1"/>
  <c r="BF97" i="1"/>
  <c r="BE97" i="1"/>
  <c r="BD97" i="1"/>
  <c r="BH97" i="1" s="1"/>
  <c r="BK96" i="1"/>
  <c r="BJ96" i="1" s="1"/>
  <c r="BH96" i="1"/>
  <c r="BG96" i="1"/>
  <c r="BF96" i="1"/>
  <c r="BE96" i="1"/>
  <c r="BD96" i="1"/>
  <c r="BK95" i="1"/>
  <c r="BJ95" i="1" s="1"/>
  <c r="BG95" i="1"/>
  <c r="BF95" i="1"/>
  <c r="BI95" i="1" s="1"/>
  <c r="BE95" i="1"/>
  <c r="BH95" i="1" s="1"/>
  <c r="BD95" i="1"/>
  <c r="BK94" i="1"/>
  <c r="BJ94" i="1" s="1"/>
  <c r="BG94" i="1"/>
  <c r="BF94" i="1"/>
  <c r="BE94" i="1"/>
  <c r="BD94" i="1"/>
  <c r="BK93" i="1"/>
  <c r="BJ93" i="1" s="1"/>
  <c r="BH93" i="1"/>
  <c r="BG93" i="1"/>
  <c r="BF93" i="1"/>
  <c r="BI93" i="1" s="1"/>
  <c r="BE93" i="1"/>
  <c r="BD93" i="1"/>
  <c r="BK92" i="1"/>
  <c r="BJ92" i="1" s="1"/>
  <c r="BG92" i="1"/>
  <c r="BF92" i="1"/>
  <c r="BE92" i="1"/>
  <c r="BD92" i="1"/>
  <c r="BK91" i="1"/>
  <c r="BJ91" i="1" s="1"/>
  <c r="BG91" i="1"/>
  <c r="BF91" i="1"/>
  <c r="BE91" i="1"/>
  <c r="BD91" i="1"/>
  <c r="BK90" i="1"/>
  <c r="BJ90" i="1"/>
  <c r="BG90" i="1"/>
  <c r="BF90" i="1"/>
  <c r="BI90" i="1" s="1"/>
  <c r="BE90" i="1"/>
  <c r="BD90" i="1"/>
  <c r="BK89" i="1"/>
  <c r="BJ89" i="1" s="1"/>
  <c r="BG89" i="1"/>
  <c r="BF89" i="1"/>
  <c r="BE89" i="1"/>
  <c r="BD89" i="1"/>
  <c r="BH89" i="1" s="1"/>
  <c r="BK88" i="1"/>
  <c r="BJ88" i="1" s="1"/>
  <c r="BG88" i="1"/>
  <c r="BF88" i="1"/>
  <c r="BI88" i="1" s="1"/>
  <c r="BE88" i="1"/>
  <c r="BD88" i="1"/>
  <c r="BK87" i="1"/>
  <c r="BJ87" i="1" s="1"/>
  <c r="BG87" i="1"/>
  <c r="BF87" i="1"/>
  <c r="BE87" i="1"/>
  <c r="BD87" i="1"/>
  <c r="BK86" i="1"/>
  <c r="BJ86" i="1" s="1"/>
  <c r="BG86" i="1"/>
  <c r="BF86" i="1"/>
  <c r="BI86" i="1" s="1"/>
  <c r="BE86" i="1"/>
  <c r="BD86" i="1"/>
  <c r="BH86" i="1" s="1"/>
  <c r="BK85" i="1"/>
  <c r="BJ85" i="1" s="1"/>
  <c r="BH85" i="1"/>
  <c r="BG85" i="1"/>
  <c r="BF85" i="1"/>
  <c r="BE85" i="1"/>
  <c r="BD85" i="1"/>
  <c r="BK84" i="1"/>
  <c r="BJ84" i="1" s="1"/>
  <c r="BG84" i="1"/>
  <c r="BF84" i="1"/>
  <c r="BE84" i="1"/>
  <c r="BH84" i="1" s="1"/>
  <c r="BD84" i="1"/>
  <c r="BK83" i="1"/>
  <c r="BJ83" i="1" s="1"/>
  <c r="BG83" i="1"/>
  <c r="BF83" i="1"/>
  <c r="BI83" i="1" s="1"/>
  <c r="BE83" i="1"/>
  <c r="BD83" i="1"/>
  <c r="BK82" i="1"/>
  <c r="BJ82" i="1" s="1"/>
  <c r="BG82" i="1"/>
  <c r="BF82" i="1"/>
  <c r="BE82" i="1"/>
  <c r="BD82" i="1"/>
  <c r="BK81" i="1"/>
  <c r="BJ81" i="1" s="1"/>
  <c r="BG81" i="1"/>
  <c r="BF81" i="1"/>
  <c r="BE81" i="1"/>
  <c r="BD81" i="1"/>
  <c r="BK80" i="1"/>
  <c r="BJ80" i="1" s="1"/>
  <c r="BG80" i="1"/>
  <c r="BF80" i="1"/>
  <c r="BI80" i="1" s="1"/>
  <c r="BE80" i="1"/>
  <c r="BD80" i="1"/>
  <c r="BK79" i="1"/>
  <c r="BJ79" i="1" s="1"/>
  <c r="BG79" i="1"/>
  <c r="BF79" i="1"/>
  <c r="BE79" i="1"/>
  <c r="BD79" i="1"/>
  <c r="BH79" i="1" s="1"/>
  <c r="BK78" i="1"/>
  <c r="BJ78" i="1"/>
  <c r="BG78" i="1"/>
  <c r="BF78" i="1"/>
  <c r="BI78" i="1" s="1"/>
  <c r="BE78" i="1"/>
  <c r="BD78" i="1"/>
  <c r="BH78" i="1" s="1"/>
  <c r="BK77" i="1"/>
  <c r="BJ77" i="1" s="1"/>
  <c r="BH77" i="1"/>
  <c r="BG77" i="1"/>
  <c r="BF77" i="1"/>
  <c r="BE77" i="1"/>
  <c r="BD77" i="1"/>
  <c r="BK76" i="1"/>
  <c r="BJ76" i="1" s="1"/>
  <c r="BG76" i="1"/>
  <c r="BF76" i="1"/>
  <c r="BE76" i="1"/>
  <c r="BD76" i="1"/>
  <c r="BK75" i="1"/>
  <c r="BJ75" i="1" s="1"/>
  <c r="BG75" i="1"/>
  <c r="BF75" i="1"/>
  <c r="BE75" i="1"/>
  <c r="BD75" i="1"/>
  <c r="BK74" i="1"/>
  <c r="BJ74" i="1" s="1"/>
  <c r="BI74" i="1"/>
  <c r="BG74" i="1"/>
  <c r="BF74" i="1"/>
  <c r="BE74" i="1"/>
  <c r="BD74" i="1"/>
  <c r="BK73" i="1"/>
  <c r="BJ73" i="1" s="1"/>
  <c r="BG73" i="1"/>
  <c r="BF73" i="1"/>
  <c r="BE73" i="1"/>
  <c r="BD73" i="1"/>
  <c r="BK72" i="1"/>
  <c r="BJ72" i="1" s="1"/>
  <c r="BI72" i="1"/>
  <c r="BG72" i="1"/>
  <c r="BF72" i="1"/>
  <c r="BE72" i="1"/>
  <c r="BD72" i="1"/>
  <c r="BK71" i="1"/>
  <c r="BJ71" i="1"/>
  <c r="BG71" i="1"/>
  <c r="BF71" i="1"/>
  <c r="BE71" i="1"/>
  <c r="BD71" i="1"/>
  <c r="BK70" i="1"/>
  <c r="BJ70" i="1" s="1"/>
  <c r="BG70" i="1"/>
  <c r="BF70" i="1"/>
  <c r="BE70" i="1"/>
  <c r="BD70" i="1"/>
  <c r="BK69" i="1"/>
  <c r="BJ69" i="1" s="1"/>
  <c r="BG69" i="1"/>
  <c r="BF69" i="1"/>
  <c r="BI69" i="1" s="1"/>
  <c r="BE69" i="1"/>
  <c r="BD69" i="1"/>
  <c r="BK68" i="1"/>
  <c r="BJ68" i="1" s="1"/>
  <c r="BG68" i="1"/>
  <c r="BF68" i="1"/>
  <c r="BI68" i="1" s="1"/>
  <c r="BE68" i="1"/>
  <c r="BD68" i="1"/>
  <c r="BK67" i="1"/>
  <c r="BJ67" i="1" s="1"/>
  <c r="BG67" i="1"/>
  <c r="BF67" i="1"/>
  <c r="BE67" i="1"/>
  <c r="BD67" i="1"/>
  <c r="BH67" i="1" s="1"/>
  <c r="BK66" i="1"/>
  <c r="BJ66" i="1" s="1"/>
  <c r="BG66" i="1"/>
  <c r="BF66" i="1"/>
  <c r="BI66" i="1" s="1"/>
  <c r="BE66" i="1"/>
  <c r="BD66" i="1"/>
  <c r="BH66" i="1" s="1"/>
  <c r="BK65" i="1"/>
  <c r="BJ65" i="1"/>
  <c r="BG65" i="1"/>
  <c r="BI65" i="1" s="1"/>
  <c r="BF65" i="1"/>
  <c r="BE65" i="1"/>
  <c r="BD65" i="1"/>
  <c r="BK64" i="1"/>
  <c r="BJ64" i="1"/>
  <c r="BG64" i="1"/>
  <c r="BI64" i="1" s="1"/>
  <c r="BF64" i="1"/>
  <c r="BE64" i="1"/>
  <c r="BD64" i="1"/>
  <c r="BH64" i="1" s="1"/>
  <c r="BK63" i="1"/>
  <c r="BJ63" i="1" s="1"/>
  <c r="BG63" i="1"/>
  <c r="BI63" i="1" s="1"/>
  <c r="BF63" i="1"/>
  <c r="BE63" i="1"/>
  <c r="BD63" i="1"/>
  <c r="BK62" i="1"/>
  <c r="BJ62" i="1" s="1"/>
  <c r="BG62" i="1"/>
  <c r="BF62" i="1"/>
  <c r="BE62" i="1"/>
  <c r="BD62" i="1"/>
  <c r="BH62" i="1" s="1"/>
  <c r="BK61" i="1"/>
  <c r="BJ61" i="1"/>
  <c r="BG61" i="1"/>
  <c r="BF61" i="1"/>
  <c r="BE61" i="1"/>
  <c r="BD61" i="1"/>
  <c r="BK60" i="1"/>
  <c r="BJ60" i="1" s="1"/>
  <c r="BG60" i="1"/>
  <c r="BF60" i="1"/>
  <c r="BE60" i="1"/>
  <c r="BD60" i="1"/>
  <c r="BK59" i="1"/>
  <c r="BJ59" i="1"/>
  <c r="BG59" i="1"/>
  <c r="BI59" i="1" s="1"/>
  <c r="BF59" i="1"/>
  <c r="BE59" i="1"/>
  <c r="BD59" i="1"/>
  <c r="BK58" i="1"/>
  <c r="BJ58" i="1" s="1"/>
  <c r="BG58" i="1"/>
  <c r="BF58" i="1"/>
  <c r="BI58" i="1" s="1"/>
  <c r="BE58" i="1"/>
  <c r="BD58" i="1"/>
  <c r="BK57" i="1"/>
  <c r="BJ57" i="1" s="1"/>
  <c r="BG57" i="1"/>
  <c r="BI57" i="1" s="1"/>
  <c r="BF57" i="1"/>
  <c r="BE57" i="1"/>
  <c r="BD57" i="1"/>
  <c r="BK56" i="1"/>
  <c r="BJ56" i="1" s="1"/>
  <c r="BI56" i="1"/>
  <c r="BG56" i="1"/>
  <c r="BF56" i="1"/>
  <c r="BE56" i="1"/>
  <c r="BD56" i="1"/>
  <c r="BK55" i="1"/>
  <c r="BJ55" i="1" s="1"/>
  <c r="BG55" i="1"/>
  <c r="BF55" i="1"/>
  <c r="BE55" i="1"/>
  <c r="BD55" i="1"/>
  <c r="BK54" i="1"/>
  <c r="BJ54" i="1" s="1"/>
  <c r="BG54" i="1"/>
  <c r="BF54" i="1"/>
  <c r="BI54" i="1" s="1"/>
  <c r="BE54" i="1"/>
  <c r="BD54" i="1"/>
  <c r="BK53" i="1"/>
  <c r="BJ53" i="1" s="1"/>
  <c r="BG53" i="1"/>
  <c r="BF53" i="1"/>
  <c r="BE53" i="1"/>
  <c r="BD53" i="1"/>
  <c r="BK52" i="1"/>
  <c r="BJ52" i="1" s="1"/>
  <c r="BG52" i="1"/>
  <c r="BF52" i="1"/>
  <c r="BI52" i="1" s="1"/>
  <c r="BE52" i="1"/>
  <c r="BD52" i="1"/>
  <c r="BH52" i="1" s="1"/>
  <c r="BK51" i="1"/>
  <c r="BJ51" i="1" s="1"/>
  <c r="BG51" i="1"/>
  <c r="BI51" i="1" s="1"/>
  <c r="BF51" i="1"/>
  <c r="BE51" i="1"/>
  <c r="BD51" i="1"/>
  <c r="BH51" i="1" s="1"/>
  <c r="BK50" i="1"/>
  <c r="BJ50" i="1" s="1"/>
  <c r="BI50" i="1"/>
  <c r="BG50" i="1"/>
  <c r="BF50" i="1"/>
  <c r="BE50" i="1"/>
  <c r="BD50" i="1"/>
  <c r="BK49" i="1"/>
  <c r="BJ49" i="1"/>
  <c r="BG49" i="1"/>
  <c r="BF49" i="1"/>
  <c r="BE49" i="1"/>
  <c r="BD49" i="1"/>
  <c r="BK48" i="1"/>
  <c r="BJ48" i="1" s="1"/>
  <c r="BG48" i="1"/>
  <c r="BF48" i="1"/>
  <c r="BI48" i="1" s="1"/>
  <c r="BE48" i="1"/>
  <c r="BD48" i="1"/>
  <c r="BK47" i="1"/>
  <c r="BJ47" i="1"/>
  <c r="BG47" i="1"/>
  <c r="BI47" i="1" s="1"/>
  <c r="BF47" i="1"/>
  <c r="BE47" i="1"/>
  <c r="BD47" i="1"/>
  <c r="BK46" i="1"/>
  <c r="BJ46" i="1" s="1"/>
  <c r="BG46" i="1"/>
  <c r="BF46" i="1"/>
  <c r="BE46" i="1"/>
  <c r="BD46" i="1"/>
  <c r="BK45" i="1"/>
  <c r="BJ45" i="1"/>
  <c r="BG45" i="1"/>
  <c r="BF45" i="1"/>
  <c r="BI45" i="1" s="1"/>
  <c r="BE45" i="1"/>
  <c r="BD45" i="1"/>
  <c r="BK44" i="1"/>
  <c r="BJ44" i="1" s="1"/>
  <c r="BG44" i="1"/>
  <c r="BF44" i="1"/>
  <c r="BE44" i="1"/>
  <c r="BD44" i="1"/>
  <c r="BK43" i="1"/>
  <c r="BJ43" i="1" s="1"/>
  <c r="BG43" i="1"/>
  <c r="BF43" i="1"/>
  <c r="BE43" i="1"/>
  <c r="BD43" i="1"/>
  <c r="BK42" i="1"/>
  <c r="BJ42" i="1" s="1"/>
  <c r="BG42" i="1"/>
  <c r="BI42" i="1" s="1"/>
  <c r="BF42" i="1"/>
  <c r="BE42" i="1"/>
  <c r="BD42" i="1"/>
  <c r="BH42" i="1" s="1"/>
  <c r="BK41" i="1"/>
  <c r="BJ41" i="1" s="1"/>
  <c r="BG41" i="1"/>
  <c r="BI41" i="1" s="1"/>
  <c r="BF41" i="1"/>
  <c r="BE41" i="1"/>
  <c r="BD41" i="1"/>
  <c r="BK40" i="1"/>
  <c r="BJ40" i="1"/>
  <c r="BG40" i="1"/>
  <c r="BF40" i="1"/>
  <c r="BI40" i="1" s="1"/>
  <c r="BE40" i="1"/>
  <c r="BD40" i="1"/>
  <c r="BH40" i="1" s="1"/>
  <c r="BK39" i="1"/>
  <c r="BJ39" i="1" s="1"/>
  <c r="BG39" i="1"/>
  <c r="BI39" i="1" s="1"/>
  <c r="BF39" i="1"/>
  <c r="BE39" i="1"/>
  <c r="BD39" i="1"/>
  <c r="BK38" i="1"/>
  <c r="BJ38" i="1" s="1"/>
  <c r="BG38" i="1"/>
  <c r="BF38" i="1"/>
  <c r="BE38" i="1"/>
  <c r="BD38" i="1"/>
  <c r="BH38" i="1" s="1"/>
  <c r="BK37" i="1"/>
  <c r="BJ37" i="1" s="1"/>
  <c r="BG37" i="1"/>
  <c r="BF37" i="1"/>
  <c r="BE37" i="1"/>
  <c r="BD37" i="1"/>
  <c r="BK36" i="1"/>
  <c r="BJ36" i="1" s="1"/>
  <c r="BG36" i="1"/>
  <c r="BF36" i="1"/>
  <c r="BE36" i="1"/>
  <c r="BD36" i="1"/>
  <c r="BH36" i="1" s="1"/>
  <c r="BK35" i="1"/>
  <c r="BJ35" i="1"/>
  <c r="BG35" i="1"/>
  <c r="BI35" i="1" s="1"/>
  <c r="BF35" i="1"/>
  <c r="BE35" i="1"/>
  <c r="BD35" i="1"/>
  <c r="BK34" i="1"/>
  <c r="BJ34" i="1" s="1"/>
  <c r="BI34" i="1"/>
  <c r="BG34" i="1"/>
  <c r="BF34" i="1"/>
  <c r="BE34" i="1"/>
  <c r="BD34" i="1"/>
  <c r="BK33" i="1"/>
  <c r="BJ33" i="1" s="1"/>
  <c r="BG33" i="1"/>
  <c r="BF33" i="1"/>
  <c r="BE33" i="1"/>
  <c r="BD33" i="1"/>
  <c r="BK32" i="1"/>
  <c r="BJ32" i="1" s="1"/>
  <c r="BI32" i="1"/>
  <c r="BG32" i="1"/>
  <c r="BF32" i="1"/>
  <c r="BE32" i="1"/>
  <c r="BD32" i="1"/>
  <c r="BK31" i="1"/>
  <c r="BJ31" i="1" s="1"/>
  <c r="BG31" i="1"/>
  <c r="BF31" i="1"/>
  <c r="BE31" i="1"/>
  <c r="BD31" i="1"/>
  <c r="BK30" i="1"/>
  <c r="BJ30" i="1" s="1"/>
  <c r="BG30" i="1"/>
  <c r="BF30" i="1"/>
  <c r="BI30" i="1" s="1"/>
  <c r="BE30" i="1"/>
  <c r="BD30" i="1"/>
  <c r="BK29" i="1"/>
  <c r="BJ29" i="1" s="1"/>
  <c r="BG29" i="1"/>
  <c r="BF29" i="1"/>
  <c r="BI29" i="1" s="1"/>
  <c r="BE29" i="1"/>
  <c r="BD29" i="1"/>
  <c r="BK28" i="1"/>
  <c r="BJ28" i="1" s="1"/>
  <c r="BG28" i="1"/>
  <c r="BF28" i="1"/>
  <c r="BI28" i="1" s="1"/>
  <c r="BE28" i="1"/>
  <c r="BD28" i="1"/>
  <c r="BK27" i="1"/>
  <c r="BJ27" i="1" s="1"/>
  <c r="BG27" i="1"/>
  <c r="BI27" i="1" s="1"/>
  <c r="BF27" i="1"/>
  <c r="BE27" i="1"/>
  <c r="BD27" i="1"/>
  <c r="BH27" i="1" s="1"/>
  <c r="BK26" i="1"/>
  <c r="BJ26" i="1" s="1"/>
  <c r="BG26" i="1"/>
  <c r="BF26" i="1"/>
  <c r="BI26" i="1" s="1"/>
  <c r="BE26" i="1"/>
  <c r="BD26" i="1"/>
  <c r="BK25" i="1"/>
  <c r="BJ25" i="1"/>
  <c r="BG25" i="1"/>
  <c r="BI25" i="1" s="1"/>
  <c r="BF25" i="1"/>
  <c r="BE25" i="1"/>
  <c r="BD25" i="1"/>
  <c r="BK24" i="1"/>
  <c r="BJ24" i="1" s="1"/>
  <c r="BG24" i="1"/>
  <c r="BF24" i="1"/>
  <c r="BI24" i="1" s="1"/>
  <c r="BE24" i="1"/>
  <c r="BD24" i="1"/>
  <c r="BH24" i="1" s="1"/>
  <c r="BK23" i="1"/>
  <c r="BJ23" i="1"/>
  <c r="BG23" i="1"/>
  <c r="BI23" i="1" s="1"/>
  <c r="BF23" i="1"/>
  <c r="BE23" i="1"/>
  <c r="BD23" i="1"/>
  <c r="BK22" i="1"/>
  <c r="BJ22" i="1" s="1"/>
  <c r="BG22" i="1"/>
  <c r="BF22" i="1"/>
  <c r="BE22" i="1"/>
  <c r="BD22" i="1"/>
  <c r="BK21" i="1"/>
  <c r="BJ21" i="1"/>
  <c r="BG21" i="1"/>
  <c r="BF21" i="1"/>
  <c r="BE21" i="1"/>
  <c r="BD21" i="1"/>
  <c r="BK20" i="1"/>
  <c r="BJ20" i="1" s="1"/>
  <c r="BG20" i="1"/>
  <c r="BF20" i="1"/>
  <c r="BE20" i="1"/>
  <c r="BD20" i="1"/>
  <c r="BK19" i="1"/>
  <c r="BJ19" i="1"/>
  <c r="BG19" i="1"/>
  <c r="BF19" i="1"/>
  <c r="BE19" i="1"/>
  <c r="BD19" i="1"/>
  <c r="BK18" i="1"/>
  <c r="BJ18" i="1" s="1"/>
  <c r="BG18" i="1"/>
  <c r="BF18" i="1"/>
  <c r="BI18" i="1" s="1"/>
  <c r="BE18" i="1"/>
  <c r="BD18" i="1"/>
  <c r="BH18" i="1" s="1"/>
  <c r="BK17" i="1"/>
  <c r="BJ17" i="1" s="1"/>
  <c r="BG17" i="1"/>
  <c r="BI17" i="1" s="1"/>
  <c r="BF17" i="1"/>
  <c r="BE17" i="1"/>
  <c r="BD17" i="1"/>
  <c r="BK16" i="1"/>
  <c r="BJ16" i="1"/>
  <c r="BG16" i="1"/>
  <c r="BF16" i="1"/>
  <c r="BI16" i="1" s="1"/>
  <c r="BE16" i="1"/>
  <c r="BD16" i="1"/>
  <c r="BK15" i="1"/>
  <c r="BJ15" i="1" s="1"/>
  <c r="BG15" i="1"/>
  <c r="BI15" i="1" s="1"/>
  <c r="BF15" i="1"/>
  <c r="BE15" i="1"/>
  <c r="BD15" i="1"/>
  <c r="BK14" i="1"/>
  <c r="BJ14" i="1" s="1"/>
  <c r="BG14" i="1"/>
  <c r="BF14" i="1"/>
  <c r="BI14" i="1" s="1"/>
  <c r="BE14" i="1"/>
  <c r="BD14" i="1"/>
  <c r="BH14" i="1" s="1"/>
  <c r="BK13" i="1"/>
  <c r="BJ13" i="1" s="1"/>
  <c r="BG13" i="1"/>
  <c r="BF13" i="1"/>
  <c r="BE13" i="1"/>
  <c r="BD13" i="1"/>
  <c r="BK12" i="1"/>
  <c r="BJ12" i="1" s="1"/>
  <c r="BG12" i="1"/>
  <c r="BF12" i="1"/>
  <c r="BE12" i="1"/>
  <c r="BD12" i="1"/>
  <c r="BH12" i="1" s="1"/>
  <c r="BK11" i="1"/>
  <c r="BJ11" i="1" s="1"/>
  <c r="BG11" i="1"/>
  <c r="BF11" i="1"/>
  <c r="BI11" i="1" s="1"/>
  <c r="BE11" i="1"/>
  <c r="BD11" i="1"/>
  <c r="BH11" i="1" s="1"/>
  <c r="BK10" i="1"/>
  <c r="BJ10" i="1" s="1"/>
  <c r="BG10" i="1"/>
  <c r="BF10" i="1"/>
  <c r="BI10" i="1" s="1"/>
  <c r="BE10" i="1"/>
  <c r="BD10" i="1"/>
  <c r="BK9" i="1"/>
  <c r="BJ9" i="1" s="1"/>
  <c r="BG9" i="1"/>
  <c r="BF9" i="1"/>
  <c r="BI9" i="1" s="1"/>
  <c r="BE9" i="1"/>
  <c r="BD9" i="1"/>
  <c r="BK8" i="1"/>
  <c r="BJ8" i="1" s="1"/>
  <c r="BG8" i="1"/>
  <c r="BF8" i="1"/>
  <c r="BE8" i="1"/>
  <c r="BD8" i="1"/>
  <c r="BK7" i="1"/>
  <c r="BJ7" i="1" s="1"/>
  <c r="BG7" i="1"/>
  <c r="BF7" i="1"/>
  <c r="BE7" i="1"/>
  <c r="BD7" i="1"/>
  <c r="BK6" i="1"/>
  <c r="BJ6" i="1" s="1"/>
  <c r="BG6" i="1"/>
  <c r="BF6" i="1"/>
  <c r="BE6" i="1"/>
  <c r="BD6" i="1"/>
  <c r="BK5" i="1"/>
  <c r="BJ5" i="1" s="1"/>
  <c r="BG5" i="1"/>
  <c r="BF5" i="1"/>
  <c r="BE5" i="1"/>
  <c r="BD5" i="1"/>
  <c r="BH5" i="1" s="1"/>
  <c r="BK4" i="1"/>
  <c r="BJ4" i="1" s="1"/>
  <c r="BG4" i="1"/>
  <c r="BF4" i="1"/>
  <c r="BE4" i="1"/>
  <c r="BD4" i="1"/>
  <c r="BH4" i="1" s="1"/>
  <c r="BI5" i="4" l="1"/>
  <c r="BI15" i="4"/>
  <c r="BH18" i="4"/>
  <c r="BH41" i="4"/>
  <c r="BI42" i="4"/>
  <c r="BH52" i="4"/>
  <c r="BH60" i="4"/>
  <c r="BH64" i="4"/>
  <c r="BI65" i="4"/>
  <c r="M100" i="4"/>
  <c r="M101" i="4" s="1"/>
  <c r="M102" i="4" s="1"/>
  <c r="V100" i="4"/>
  <c r="V101" i="4" s="1"/>
  <c r="V102" i="4" s="1"/>
  <c r="AM100" i="4"/>
  <c r="AM101" i="4" s="1"/>
  <c r="AM102" i="4" s="1"/>
  <c r="BH25" i="4"/>
  <c r="BI26" i="4"/>
  <c r="BI30" i="4"/>
  <c r="BH33" i="4"/>
  <c r="BI34" i="4"/>
  <c r="BI38" i="4"/>
  <c r="BH44" i="4"/>
  <c r="BH48" i="4"/>
  <c r="BI49" i="4"/>
  <c r="BH56" i="4"/>
  <c r="BI57" i="4"/>
  <c r="BI68" i="4"/>
  <c r="BH79" i="4"/>
  <c r="N101" i="4"/>
  <c r="N102" i="4" s="1"/>
  <c r="AE101" i="4"/>
  <c r="AE102" i="4" s="1"/>
  <c r="AN101" i="4"/>
  <c r="AN102" i="4" s="1"/>
  <c r="P101" i="4"/>
  <c r="P102" i="4" s="1"/>
  <c r="BI21" i="4"/>
  <c r="BI4" i="4"/>
  <c r="BI7" i="4"/>
  <c r="BI10" i="4"/>
  <c r="BH9" i="4"/>
  <c r="BI13" i="4"/>
  <c r="BH16" i="4"/>
  <c r="BI17" i="4"/>
  <c r="BI36" i="4"/>
  <c r="BH47" i="4"/>
  <c r="BI51" i="4"/>
  <c r="BI59" i="4"/>
  <c r="BH62" i="4"/>
  <c r="BH66" i="4"/>
  <c r="BH70" i="4"/>
  <c r="BI71" i="4"/>
  <c r="BH81" i="4"/>
  <c r="BI82" i="4"/>
  <c r="H101" i="4"/>
  <c r="H102" i="4" s="1"/>
  <c r="BH5" i="4"/>
  <c r="BI9" i="4"/>
  <c r="BH15" i="4"/>
  <c r="BH22" i="4"/>
  <c r="BI27" i="4"/>
  <c r="BI35" i="4"/>
  <c r="BH42" i="4"/>
  <c r="BI47" i="4"/>
  <c r="BH65" i="4"/>
  <c r="BI66" i="4"/>
  <c r="BI70" i="4"/>
  <c r="BH76" i="4"/>
  <c r="BH80" i="4"/>
  <c r="BI81" i="4"/>
  <c r="K101" i="4"/>
  <c r="K102" i="4" s="1"/>
  <c r="T101" i="4"/>
  <c r="T102" i="4" s="1"/>
  <c r="AK101" i="4"/>
  <c r="AK102" i="4" s="1"/>
  <c r="AS101" i="4"/>
  <c r="AS102" i="4" s="1"/>
  <c r="BI9" i="3"/>
  <c r="BI27" i="3"/>
  <c r="BI43" i="3"/>
  <c r="BI60" i="3"/>
  <c r="BH13" i="3"/>
  <c r="BI14" i="3"/>
  <c r="BH16" i="3"/>
  <c r="BI23" i="3"/>
  <c r="BH29" i="3"/>
  <c r="BI30" i="3"/>
  <c r="BH32" i="3"/>
  <c r="BI33" i="3"/>
  <c r="BI36" i="3"/>
  <c r="BH45" i="3"/>
  <c r="BI46" i="3"/>
  <c r="BH48" i="3"/>
  <c r="BI63" i="3"/>
  <c r="BI20" i="3"/>
  <c r="BI26" i="3"/>
  <c r="BH35" i="3"/>
  <c r="BI42" i="3"/>
  <c r="BI52" i="3"/>
  <c r="BI59" i="3"/>
  <c r="N83" i="3"/>
  <c r="N84" i="3" s="1"/>
  <c r="N85" i="3" s="1"/>
  <c r="AE83" i="3"/>
  <c r="AE84" i="3" s="1"/>
  <c r="AE85" i="3" s="1"/>
  <c r="AN83" i="3"/>
  <c r="BI7" i="3"/>
  <c r="BI19" i="3"/>
  <c r="BH21" i="3"/>
  <c r="BH37" i="3"/>
  <c r="BI38" i="3"/>
  <c r="BH40" i="3"/>
  <c r="BI41" i="3"/>
  <c r="I83" i="3"/>
  <c r="AH83" i="3"/>
  <c r="AH84" i="3" s="1"/>
  <c r="AH85" i="3" s="1"/>
  <c r="AQ83" i="3"/>
  <c r="AQ84" i="3" s="1"/>
  <c r="AQ85" i="3" s="1"/>
  <c r="BI12" i="3"/>
  <c r="BI15" i="3"/>
  <c r="BH27" i="3"/>
  <c r="BI34" i="3"/>
  <c r="BH43" i="3"/>
  <c r="BI44" i="3"/>
  <c r="BI47" i="3"/>
  <c r="BH53" i="3"/>
  <c r="BI54" i="3"/>
  <c r="BH56" i="3"/>
  <c r="BH8" i="3"/>
  <c r="BI16" i="3"/>
  <c r="BH47" i="3"/>
  <c r="BI48" i="3"/>
  <c r="BI55" i="3"/>
  <c r="H83" i="3"/>
  <c r="H84" i="3" s="1"/>
  <c r="H85" i="3" s="1"/>
  <c r="Q83" i="3"/>
  <c r="Q84" i="3" s="1"/>
  <c r="Q85" i="3" s="1"/>
  <c r="AG83" i="3"/>
  <c r="AG84" i="3" s="1"/>
  <c r="AG85" i="3" s="1"/>
  <c r="AP83" i="3"/>
  <c r="AP84" i="3" s="1"/>
  <c r="AP85" i="3" s="1"/>
  <c r="I84" i="3"/>
  <c r="I85" i="3" s="1"/>
  <c r="BI40" i="3"/>
  <c r="R83" i="3"/>
  <c r="R84" i="3" s="1"/>
  <c r="R85" i="3" s="1"/>
  <c r="K83" i="3"/>
  <c r="K84" i="3" s="1"/>
  <c r="K85" i="3" s="1"/>
  <c r="T83" i="3"/>
  <c r="T84" i="3" s="1"/>
  <c r="T85" i="3" s="1"/>
  <c r="AK83" i="3"/>
  <c r="AK84" i="3" s="1"/>
  <c r="AK85" i="3" s="1"/>
  <c r="AS83" i="3"/>
  <c r="AS84" i="3" s="1"/>
  <c r="AS85" i="3" s="1"/>
  <c r="BI8" i="3"/>
  <c r="BI21" i="3"/>
  <c r="BH31" i="3"/>
  <c r="BI32" i="3"/>
  <c r="BI39" i="3"/>
  <c r="J83" i="3"/>
  <c r="J84" i="3" s="1"/>
  <c r="J85" i="3" s="1"/>
  <c r="S83" i="3"/>
  <c r="S84" i="3" s="1"/>
  <c r="S85" i="3" s="1"/>
  <c r="AI83" i="3"/>
  <c r="AI84" i="3" s="1"/>
  <c r="AI85" i="3" s="1"/>
  <c r="AR83" i="3"/>
  <c r="AR84" i="3" s="1"/>
  <c r="AR85" i="3" s="1"/>
  <c r="M83" i="3"/>
  <c r="M84" i="3" s="1"/>
  <c r="M85" i="3" s="1"/>
  <c r="V83" i="3"/>
  <c r="V84" i="3" s="1"/>
  <c r="V85" i="3" s="1"/>
  <c r="AM83" i="3"/>
  <c r="AM84" i="3" s="1"/>
  <c r="AM85" i="3" s="1"/>
  <c r="BI10" i="3"/>
  <c r="BI24" i="3"/>
  <c r="BI31" i="3"/>
  <c r="BH55" i="3"/>
  <c r="BI56" i="3"/>
  <c r="BI64" i="3"/>
  <c r="AN84" i="3"/>
  <c r="AN85" i="3" s="1"/>
  <c r="BI8" i="2"/>
  <c r="BH12" i="2"/>
  <c r="BH22" i="2"/>
  <c r="BI26" i="2"/>
  <c r="BI33" i="2"/>
  <c r="BH35" i="2"/>
  <c r="BI36" i="2"/>
  <c r="BI53" i="2"/>
  <c r="BI56" i="2"/>
  <c r="BI59" i="2"/>
  <c r="BH62" i="2"/>
  <c r="BI66" i="2"/>
  <c r="H84" i="2"/>
  <c r="H85" i="2" s="1"/>
  <c r="H86" i="2" s="1"/>
  <c r="BH5" i="2"/>
  <c r="BI18" i="2"/>
  <c r="BI22" i="2"/>
  <c r="BH24" i="2"/>
  <c r="BH31" i="2"/>
  <c r="BI35" i="2"/>
  <c r="BH38" i="2"/>
  <c r="BI42" i="2"/>
  <c r="BI49" i="2"/>
  <c r="BH51" i="2"/>
  <c r="BI52" i="2"/>
  <c r="BI62" i="2"/>
  <c r="R85" i="2"/>
  <c r="R86" i="2" s="1"/>
  <c r="AK84" i="2"/>
  <c r="AK85" i="2" s="1"/>
  <c r="AK86" i="2" s="1"/>
  <c r="AS84" i="2"/>
  <c r="AS85" i="2" s="1"/>
  <c r="AS86" i="2" s="1"/>
  <c r="BH4" i="2"/>
  <c r="BI16" i="2"/>
  <c r="BI21" i="2"/>
  <c r="BI31" i="2"/>
  <c r="BI38" i="2"/>
  <c r="BH40" i="2"/>
  <c r="BH47" i="2"/>
  <c r="BI51" i="2"/>
  <c r="BH54" i="2"/>
  <c r="BI61" i="2"/>
  <c r="AF85" i="2"/>
  <c r="AF86" i="2" s="1"/>
  <c r="BH23" i="2"/>
  <c r="BI27" i="2"/>
  <c r="BH30" i="2"/>
  <c r="AE84" i="2"/>
  <c r="AE85" i="2" s="1"/>
  <c r="AE86" i="2" s="1"/>
  <c r="AN84" i="2"/>
  <c r="AN85" i="2" s="1"/>
  <c r="AN86" i="2" s="1"/>
  <c r="BH13" i="2"/>
  <c r="BI20" i="2"/>
  <c r="BI37" i="2"/>
  <c r="BI47" i="2"/>
  <c r="BI54" i="2"/>
  <c r="BH56" i="2"/>
  <c r="BI57" i="2"/>
  <c r="BH59" i="2"/>
  <c r="BI60" i="2"/>
  <c r="G84" i="2"/>
  <c r="G85" i="2" s="1"/>
  <c r="G86" i="2" s="1"/>
  <c r="P84" i="2"/>
  <c r="P85" i="2" s="1"/>
  <c r="P86" i="2" s="1"/>
  <c r="BJ86" i="4"/>
  <c r="BI55" i="4"/>
  <c r="BH58" i="4"/>
  <c r="BI20" i="4"/>
  <c r="BI28" i="4"/>
  <c r="BI63" i="4"/>
  <c r="BE92" i="4"/>
  <c r="BE93" i="4"/>
  <c r="BF93" i="4" s="1"/>
  <c r="BE94" i="4"/>
  <c r="BF94" i="4" s="1"/>
  <c r="BE95" i="4"/>
  <c r="BF95" i="4" s="1"/>
  <c r="BE97" i="4"/>
  <c r="BE96" i="4"/>
  <c r="BI44" i="4"/>
  <c r="BI31" i="4"/>
  <c r="BH34" i="4"/>
  <c r="BI60" i="4"/>
  <c r="BI76" i="4"/>
  <c r="L100" i="4"/>
  <c r="L101" i="4" s="1"/>
  <c r="L102" i="4" s="1"/>
  <c r="U100" i="4"/>
  <c r="U101" i="4" s="1"/>
  <c r="U102" i="4" s="1"/>
  <c r="AL100" i="4"/>
  <c r="AL101" i="4" s="1"/>
  <c r="AL102" i="4" s="1"/>
  <c r="AT100" i="4"/>
  <c r="AT101" i="4" s="1"/>
  <c r="AT102" i="4" s="1"/>
  <c r="BH13" i="4"/>
  <c r="BH21" i="4"/>
  <c r="BH29" i="4"/>
  <c r="BH37" i="4"/>
  <c r="BH45" i="4"/>
  <c r="BH53" i="4"/>
  <c r="BH61" i="4"/>
  <c r="BH69" i="4"/>
  <c r="BH77" i="4"/>
  <c r="BH19" i="4"/>
  <c r="BH27" i="4"/>
  <c r="BH35" i="4"/>
  <c r="BH86" i="4" s="1"/>
  <c r="BH43" i="4"/>
  <c r="BH51" i="4"/>
  <c r="BH59" i="4"/>
  <c r="BH67" i="4"/>
  <c r="BH75" i="4"/>
  <c r="BH83" i="4"/>
  <c r="BH74" i="4"/>
  <c r="BH82" i="4"/>
  <c r="BH5" i="3"/>
  <c r="BI6" i="3"/>
  <c r="BE75" i="3"/>
  <c r="BE76" i="3"/>
  <c r="BF76" i="3" s="1"/>
  <c r="BE78" i="3"/>
  <c r="BF78" i="3" s="1"/>
  <c r="BE80" i="3"/>
  <c r="BE79" i="3"/>
  <c r="BE77" i="3"/>
  <c r="BF77" i="3" s="1"/>
  <c r="BJ69" i="3"/>
  <c r="BH4" i="3"/>
  <c r="BI11" i="3"/>
  <c r="BH10" i="3"/>
  <c r="BH18" i="3"/>
  <c r="BH26" i="3"/>
  <c r="BH34" i="3"/>
  <c r="BH42" i="3"/>
  <c r="BH50" i="3"/>
  <c r="BH58" i="3"/>
  <c r="BH66" i="3"/>
  <c r="BH9" i="3"/>
  <c r="BH17" i="3"/>
  <c r="BH25" i="3"/>
  <c r="BH33" i="3"/>
  <c r="BH41" i="3"/>
  <c r="BH49" i="3"/>
  <c r="BH57" i="3"/>
  <c r="BH65" i="3"/>
  <c r="BH7" i="3"/>
  <c r="BH15" i="3"/>
  <c r="BH69" i="3" s="1"/>
  <c r="BH6" i="3"/>
  <c r="BH14" i="3"/>
  <c r="BH22" i="3"/>
  <c r="BH30" i="3"/>
  <c r="BH38" i="3"/>
  <c r="BH46" i="3"/>
  <c r="BH54" i="3"/>
  <c r="BH62" i="3"/>
  <c r="BH12" i="3"/>
  <c r="BH20" i="3"/>
  <c r="BH28" i="3"/>
  <c r="BH36" i="3"/>
  <c r="BH44" i="3"/>
  <c r="BH52" i="3"/>
  <c r="BH60" i="3"/>
  <c r="L83" i="3"/>
  <c r="L84" i="3" s="1"/>
  <c r="L85" i="3" s="1"/>
  <c r="U83" i="3"/>
  <c r="U84" i="3" s="1"/>
  <c r="U85" i="3" s="1"/>
  <c r="AL83" i="3"/>
  <c r="AL84" i="3" s="1"/>
  <c r="AL85" i="3" s="1"/>
  <c r="AT83" i="3"/>
  <c r="AT84" i="3" s="1"/>
  <c r="AT85" i="3" s="1"/>
  <c r="BI9" i="2"/>
  <c r="BI17" i="2"/>
  <c r="N84" i="2"/>
  <c r="N85" i="2" s="1"/>
  <c r="N86" i="2" s="1"/>
  <c r="BI15" i="2"/>
  <c r="BI13" i="2"/>
  <c r="BI4" i="2"/>
  <c r="BI12" i="2"/>
  <c r="K84" i="2"/>
  <c r="K85" i="2" s="1"/>
  <c r="K86" i="2" s="1"/>
  <c r="T84" i="2"/>
  <c r="T85" i="2" s="1"/>
  <c r="T86" i="2" s="1"/>
  <c r="BI7" i="2"/>
  <c r="BI6" i="2"/>
  <c r="BI5" i="2"/>
  <c r="BI70" i="2" s="1"/>
  <c r="BI11" i="2"/>
  <c r="BI19" i="2"/>
  <c r="J85" i="2"/>
  <c r="J86" i="2" s="1"/>
  <c r="S85" i="2"/>
  <c r="S86" i="2" s="1"/>
  <c r="BJ70" i="2"/>
  <c r="BE76" i="2"/>
  <c r="BE77" i="2"/>
  <c r="BF77" i="2" s="1"/>
  <c r="BE78" i="2"/>
  <c r="BF78" i="2" s="1"/>
  <c r="BE79" i="2"/>
  <c r="BF79" i="2" s="1"/>
  <c r="BE80" i="2"/>
  <c r="BE81" i="2"/>
  <c r="BH21" i="2"/>
  <c r="BH29" i="2"/>
  <c r="BH37" i="2"/>
  <c r="BH45" i="2"/>
  <c r="BH53" i="2"/>
  <c r="BH61" i="2"/>
  <c r="BH20" i="2"/>
  <c r="BH28" i="2"/>
  <c r="BH36" i="2"/>
  <c r="BH44" i="2"/>
  <c r="BH52" i="2"/>
  <c r="BH60" i="2"/>
  <c r="BH26" i="2"/>
  <c r="BH34" i="2"/>
  <c r="BH42" i="2"/>
  <c r="BH50" i="2"/>
  <c r="BH58" i="2"/>
  <c r="BH66" i="2"/>
  <c r="BH25" i="2"/>
  <c r="BH33" i="2"/>
  <c r="BH41" i="2"/>
  <c r="BH49" i="2"/>
  <c r="BH57" i="2"/>
  <c r="BH65" i="2"/>
  <c r="L84" i="2"/>
  <c r="L85" i="2" s="1"/>
  <c r="L86" i="2" s="1"/>
  <c r="U84" i="2"/>
  <c r="U85" i="2" s="1"/>
  <c r="U86" i="2" s="1"/>
  <c r="AL84" i="2"/>
  <c r="AL85" i="2" s="1"/>
  <c r="AL86" i="2" s="1"/>
  <c r="AT84" i="2"/>
  <c r="AT85" i="2" s="1"/>
  <c r="AT86" i="2" s="1"/>
  <c r="M84" i="2"/>
  <c r="M85" i="2" s="1"/>
  <c r="M86" i="2" s="1"/>
  <c r="V84" i="2"/>
  <c r="V85" i="2" s="1"/>
  <c r="V86" i="2" s="1"/>
  <c r="AM84" i="2"/>
  <c r="AM85" i="2" s="1"/>
  <c r="AM86" i="2" s="1"/>
  <c r="BI7" i="1"/>
  <c r="BH9" i="1"/>
  <c r="BH19" i="1"/>
  <c r="BI20" i="1"/>
  <c r="BH30" i="1"/>
  <c r="BI31" i="1"/>
  <c r="BH34" i="1"/>
  <c r="BI43" i="1"/>
  <c r="BI46" i="1"/>
  <c r="BH56" i="1"/>
  <c r="BI61" i="1"/>
  <c r="BH68" i="1"/>
  <c r="BI73" i="1"/>
  <c r="BI76" i="1"/>
  <c r="BH80" i="1"/>
  <c r="BH87" i="1"/>
  <c r="BH90" i="1"/>
  <c r="BI91" i="1"/>
  <c r="BI106" i="1"/>
  <c r="BH109" i="1"/>
  <c r="BH124" i="1"/>
  <c r="BI125" i="1"/>
  <c r="BH134" i="1"/>
  <c r="BI135" i="1"/>
  <c r="BH139" i="1"/>
  <c r="BH150" i="1"/>
  <c r="BI151" i="1"/>
  <c r="BI154" i="1"/>
  <c r="BI160" i="1"/>
  <c r="BI166" i="1"/>
  <c r="BI172" i="1"/>
  <c r="BH178" i="1"/>
  <c r="BI179" i="1"/>
  <c r="BH181" i="1"/>
  <c r="BI208" i="1"/>
  <c r="M227" i="1"/>
  <c r="V227" i="1"/>
  <c r="V228" i="1" s="1"/>
  <c r="V229" i="1" s="1"/>
  <c r="AM227" i="1"/>
  <c r="AM228" i="1" s="1"/>
  <c r="AM229" i="1" s="1"/>
  <c r="BH255" i="1"/>
  <c r="BI4" i="1"/>
  <c r="BH6" i="1"/>
  <c r="BI12" i="1"/>
  <c r="BH22" i="1"/>
  <c r="BH26" i="1"/>
  <c r="BI38" i="1"/>
  <c r="BH48" i="1"/>
  <c r="BI53" i="1"/>
  <c r="BH60" i="1"/>
  <c r="BH75" i="1"/>
  <c r="BI98" i="1"/>
  <c r="BI101" i="1"/>
  <c r="BH105" i="1"/>
  <c r="BH114" i="1"/>
  <c r="BI115" i="1"/>
  <c r="BI130" i="1"/>
  <c r="BH168" i="1"/>
  <c r="BH171" i="1"/>
  <c r="BI184" i="1"/>
  <c r="BI190" i="1"/>
  <c r="BH193" i="1"/>
  <c r="BI194" i="1"/>
  <c r="BH196" i="1"/>
  <c r="BI204" i="1"/>
  <c r="N227" i="1"/>
  <c r="AE227" i="1"/>
  <c r="AE228" i="1" s="1"/>
  <c r="AE229" i="1" s="1"/>
  <c r="AN227" i="1"/>
  <c r="AN228" i="1" s="1"/>
  <c r="AN229" i="1" s="1"/>
  <c r="G227" i="1"/>
  <c r="G228" i="1" s="1"/>
  <c r="G229" i="1" s="1"/>
  <c r="P227" i="1"/>
  <c r="P228" i="1" s="1"/>
  <c r="P229" i="1" s="1"/>
  <c r="AF227" i="1"/>
  <c r="AF228" i="1" s="1"/>
  <c r="AF229" i="1" s="1"/>
  <c r="AO227" i="1"/>
  <c r="AO228" i="1" s="1"/>
  <c r="AO229" i="1" s="1"/>
  <c r="BI6" i="1"/>
  <c r="BH8" i="1"/>
  <c r="BI19" i="1"/>
  <c r="BI22" i="1"/>
  <c r="BH32" i="1"/>
  <c r="BI37" i="1"/>
  <c r="BH44" i="1"/>
  <c r="BI49" i="1"/>
  <c r="BH59" i="1"/>
  <c r="BI60" i="1"/>
  <c r="BH70" i="1"/>
  <c r="BI71" i="1"/>
  <c r="BH74" i="1"/>
  <c r="BH82" i="1"/>
  <c r="BH92" i="1"/>
  <c r="BI114" i="1"/>
  <c r="BH132" i="1"/>
  <c r="BI133" i="1"/>
  <c r="BH142" i="1"/>
  <c r="BI143" i="1"/>
  <c r="BH149" i="1"/>
  <c r="BI168" i="1"/>
  <c r="BH183" i="1"/>
  <c r="BH186" i="1"/>
  <c r="BI187" i="1"/>
  <c r="BH189" i="1"/>
  <c r="BI196" i="1"/>
  <c r="BH199" i="1"/>
  <c r="H227" i="1"/>
  <c r="H228" i="1" s="1"/>
  <c r="H229" i="1" s="1"/>
  <c r="Q228" i="1"/>
  <c r="Q229" i="1" s="1"/>
  <c r="AG228" i="1"/>
  <c r="AG229" i="1" s="1"/>
  <c r="AP228" i="1"/>
  <c r="AP229" i="1" s="1"/>
  <c r="BI8" i="1"/>
  <c r="BH10" i="1"/>
  <c r="BH16" i="1"/>
  <c r="BI21" i="1"/>
  <c r="BH28" i="1"/>
  <c r="BI33" i="1"/>
  <c r="BH43" i="1"/>
  <c r="BI44" i="1"/>
  <c r="BH54" i="1"/>
  <c r="BI55" i="1"/>
  <c r="BH58" i="1"/>
  <c r="BI67" i="1"/>
  <c r="BI70" i="1"/>
  <c r="BH81" i="1"/>
  <c r="BI82" i="1"/>
  <c r="BH88" i="1"/>
  <c r="BH99" i="1"/>
  <c r="BH116" i="1"/>
  <c r="BI117" i="1"/>
  <c r="BH131" i="1"/>
  <c r="BH167" i="1"/>
  <c r="BH179" i="1"/>
  <c r="BI183" i="1"/>
  <c r="BH185" i="1"/>
  <c r="BI186" i="1"/>
  <c r="BH188" i="1"/>
  <c r="BI189" i="1"/>
  <c r="BI192" i="1"/>
  <c r="BH205" i="1"/>
  <c r="BI5" i="1"/>
  <c r="BH7" i="1"/>
  <c r="BI13" i="1"/>
  <c r="BH20" i="1"/>
  <c r="BH35" i="1"/>
  <c r="BI36" i="1"/>
  <c r="BH46" i="1"/>
  <c r="BH50" i="1"/>
  <c r="BI62" i="1"/>
  <c r="BH72" i="1"/>
  <c r="BH76" i="1"/>
  <c r="BH91" i="1"/>
  <c r="BI103" i="1"/>
  <c r="BI107" i="1"/>
  <c r="BI111" i="1"/>
  <c r="BH121" i="1"/>
  <c r="BI122" i="1"/>
  <c r="BH125" i="1"/>
  <c r="BH140" i="1"/>
  <c r="BI141" i="1"/>
  <c r="BH144" i="1"/>
  <c r="BI148" i="1"/>
  <c r="BH154" i="1"/>
  <c r="BI158" i="1"/>
  <c r="BI164" i="1"/>
  <c r="BI170" i="1"/>
  <c r="BH172" i="1"/>
  <c r="BI176" i="1"/>
  <c r="BI182" i="1"/>
  <c r="BI198" i="1"/>
  <c r="BH201" i="1"/>
  <c r="BI202" i="1"/>
  <c r="I227" i="1"/>
  <c r="I228" i="1" s="1"/>
  <c r="I229" i="1" s="1"/>
  <c r="R227" i="1"/>
  <c r="R228" i="1" s="1"/>
  <c r="R229" i="1" s="1"/>
  <c r="AH227" i="1"/>
  <c r="AH228" i="1" s="1"/>
  <c r="AH229" i="1" s="1"/>
  <c r="AQ227" i="1"/>
  <c r="AQ228" i="1" s="1"/>
  <c r="AQ229" i="1" s="1"/>
  <c r="T228" i="1"/>
  <c r="T229" i="1" s="1"/>
  <c r="AK228" i="1"/>
  <c r="AK229" i="1" s="1"/>
  <c r="AS228" i="1"/>
  <c r="AS229" i="1" s="1"/>
  <c r="M228" i="1"/>
  <c r="M229" i="1" s="1"/>
  <c r="N228" i="1"/>
  <c r="N229" i="1" s="1"/>
  <c r="BJ213" i="1"/>
  <c r="BH17" i="1"/>
  <c r="BH25" i="1"/>
  <c r="BH33" i="1"/>
  <c r="BH41" i="1"/>
  <c r="BH49" i="1"/>
  <c r="BH57" i="1"/>
  <c r="BH65" i="1"/>
  <c r="BH73" i="1"/>
  <c r="BI75" i="1"/>
  <c r="BI87" i="1"/>
  <c r="BH15" i="1"/>
  <c r="BH23" i="1"/>
  <c r="BH31" i="1"/>
  <c r="BH39" i="1"/>
  <c r="BH47" i="1"/>
  <c r="BH55" i="1"/>
  <c r="BH63" i="1"/>
  <c r="BH71" i="1"/>
  <c r="BI79" i="1"/>
  <c r="BI85" i="1"/>
  <c r="BH94" i="1"/>
  <c r="BH102" i="1"/>
  <c r="BE220" i="1"/>
  <c r="BF220" i="1" s="1"/>
  <c r="BE221" i="1"/>
  <c r="BF221" i="1" s="1"/>
  <c r="BE224" i="1"/>
  <c r="BE223" i="1"/>
  <c r="BE222" i="1"/>
  <c r="BF222" i="1" s="1"/>
  <c r="BE219" i="1"/>
  <c r="BH106" i="1"/>
  <c r="BH122" i="1"/>
  <c r="BH13" i="1"/>
  <c r="BH21" i="1"/>
  <c r="BH29" i="1"/>
  <c r="BH37" i="1"/>
  <c r="BH45" i="1"/>
  <c r="BH53" i="1"/>
  <c r="BH61" i="1"/>
  <c r="BH69" i="1"/>
  <c r="BI77" i="1"/>
  <c r="BH83" i="1"/>
  <c r="BI84" i="1"/>
  <c r="BI94" i="1"/>
  <c r="BH110" i="1"/>
  <c r="BH126" i="1"/>
  <c r="BI81" i="1"/>
  <c r="BI89" i="1"/>
  <c r="BI97" i="1"/>
  <c r="BI105" i="1"/>
  <c r="BI113" i="1"/>
  <c r="BI121" i="1"/>
  <c r="BI129" i="1"/>
  <c r="BI137" i="1"/>
  <c r="BH163" i="1"/>
  <c r="BH187" i="1"/>
  <c r="BI96" i="1"/>
  <c r="BI104" i="1"/>
  <c r="BI112" i="1"/>
  <c r="BI120" i="1"/>
  <c r="BI128" i="1"/>
  <c r="BI136" i="1"/>
  <c r="BH147" i="1"/>
  <c r="BH155" i="1"/>
  <c r="BH203" i="1"/>
  <c r="BI102" i="1"/>
  <c r="BI110" i="1"/>
  <c r="BI118" i="1"/>
  <c r="BI126" i="1"/>
  <c r="BI134" i="1"/>
  <c r="BI142" i="1"/>
  <c r="BH169" i="1"/>
  <c r="BI92" i="1"/>
  <c r="BI100" i="1"/>
  <c r="BI108" i="1"/>
  <c r="BI116" i="1"/>
  <c r="BI124" i="1"/>
  <c r="BI132" i="1"/>
  <c r="BI140" i="1"/>
  <c r="BH145" i="1"/>
  <c r="BH153" i="1"/>
  <c r="BH161" i="1"/>
  <c r="BI86" i="4" l="1"/>
  <c r="BI69" i="3"/>
  <c r="BE91" i="3" s="1"/>
  <c r="BF96" i="4"/>
  <c r="BF97" i="4"/>
  <c r="BE91" i="4"/>
  <c r="BF91" i="4" s="1"/>
  <c r="BF92" i="4"/>
  <c r="BE98" i="4"/>
  <c r="BF80" i="3"/>
  <c r="BF75" i="3"/>
  <c r="BE81" i="3"/>
  <c r="BE92" i="3" s="1"/>
  <c r="BE74" i="3"/>
  <c r="BF74" i="3" s="1"/>
  <c r="BF79" i="3"/>
  <c r="BH70" i="2"/>
  <c r="BE92" i="2"/>
  <c r="BF80" i="2"/>
  <c r="BF76" i="2"/>
  <c r="BE82" i="2"/>
  <c r="BE95" i="2" s="1"/>
  <c r="BE75" i="2"/>
  <c r="BF75" i="2" s="1"/>
  <c r="BF81" i="2"/>
  <c r="BI213" i="1"/>
  <c r="BH213" i="1"/>
  <c r="BF219" i="1"/>
  <c r="BE225" i="1"/>
  <c r="BF223" i="1"/>
  <c r="BF224" i="1"/>
  <c r="BE218" i="1"/>
  <c r="BF218" i="1" s="1"/>
  <c r="BE108" i="4" l="1"/>
  <c r="BE93" i="3"/>
  <c r="BE94" i="3"/>
  <c r="BE93" i="2"/>
  <c r="BE110" i="4"/>
  <c r="BE109" i="4"/>
  <c r="BE111" i="4"/>
  <c r="BE107" i="4"/>
  <c r="BE106" i="4"/>
  <c r="BE89" i="3"/>
  <c r="BE90" i="3"/>
  <c r="BE90" i="2"/>
  <c r="BE94" i="2"/>
  <c r="BE91" i="2"/>
  <c r="BE234" i="1"/>
  <c r="BE238" i="1"/>
  <c r="BE237" i="1"/>
  <c r="BE236" i="1"/>
  <c r="BE235" i="1"/>
  <c r="BE233" i="1"/>
</calcChain>
</file>

<file path=xl/sharedStrings.xml><?xml version="1.0" encoding="utf-8"?>
<sst xmlns="http://schemas.openxmlformats.org/spreadsheetml/2006/main" count="4670" uniqueCount="1025">
  <si>
    <t>BE RESULT ANALYSIS DEC-21 (SEM-1)</t>
  </si>
  <si>
    <t>BE RESULT ANALYSIS MAY-22 (SEM-2)</t>
  </si>
  <si>
    <t>OTHER SGPA</t>
  </si>
  <si>
    <t xml:space="preserve">Sr. no </t>
  </si>
  <si>
    <t>ROLL NO</t>
  </si>
  <si>
    <t>SEAT NO</t>
  </si>
  <si>
    <t>NAME</t>
  </si>
  <si>
    <t>PRN</t>
  </si>
  <si>
    <t>MIS</t>
  </si>
  <si>
    <t>10301A</t>
  </si>
  <si>
    <t>10401A</t>
  </si>
  <si>
    <t>10501A</t>
  </si>
  <si>
    <t>414456E</t>
  </si>
  <si>
    <t>414457B</t>
  </si>
  <si>
    <t>10301C</t>
  </si>
  <si>
    <t>10501B</t>
  </si>
  <si>
    <t>414458 TW</t>
  </si>
  <si>
    <t>414458 PR</t>
  </si>
  <si>
    <t>414459 TW</t>
  </si>
  <si>
    <t>414459 OR</t>
  </si>
  <si>
    <t>414460 OR</t>
  </si>
  <si>
    <t>SGPA-1</t>
  </si>
  <si>
    <t>Credit-1</t>
  </si>
  <si>
    <t>414464D</t>
  </si>
  <si>
    <t>414464E</t>
  </si>
  <si>
    <t>414465D</t>
  </si>
  <si>
    <t>414464D TW</t>
  </si>
  <si>
    <t>414464D OR</t>
  </si>
  <si>
    <t>414464E TW</t>
  </si>
  <si>
    <t>414464E OR</t>
  </si>
  <si>
    <t>414466 TW</t>
  </si>
  <si>
    <t>414466 PR</t>
  </si>
  <si>
    <t>414467 TW</t>
  </si>
  <si>
    <t>414467 OR</t>
  </si>
  <si>
    <t>414468 TW</t>
  </si>
  <si>
    <t>414468 OR</t>
  </si>
  <si>
    <t>FOURTH YEAR SGPA</t>
  </si>
  <si>
    <t>TOTAL CREDIT</t>
  </si>
  <si>
    <t>FE SGPA</t>
  </si>
  <si>
    <t>SE SGPA</t>
  </si>
  <si>
    <t>TE</t>
  </si>
  <si>
    <t>TOTAL GRADE POINTS</t>
  </si>
  <si>
    <t>TOTAL CREDITS</t>
  </si>
  <si>
    <t>CGPA</t>
  </si>
  <si>
    <t>REMARK</t>
  </si>
  <si>
    <t>THEORY BACKLOG</t>
  </si>
  <si>
    <t>PRACTICAL BACKLOG</t>
  </si>
  <si>
    <t>AT LEAST ONE FAIL</t>
  </si>
  <si>
    <t>ALL CLEAR</t>
  </si>
  <si>
    <t>CLASS</t>
  </si>
  <si>
    <t>HON-ML</t>
  </si>
  <si>
    <t>HON-IOT &amp; ES</t>
  </si>
  <si>
    <t>HON-ML&amp; DS</t>
  </si>
  <si>
    <t>ICS</t>
  </si>
  <si>
    <t>MLA</t>
  </si>
  <si>
    <t>SMD</t>
  </si>
  <si>
    <t>BIA</t>
  </si>
  <si>
    <t>SOFT COMP</t>
  </si>
  <si>
    <t>HON-ML-PR</t>
  </si>
  <si>
    <t>HON-ML&amp; DS-TW</t>
  </si>
  <si>
    <t>CL-VII -TW</t>
  </si>
  <si>
    <t>CL-VII -PR</t>
  </si>
  <si>
    <t>CL-VIII - TW</t>
  </si>
  <si>
    <t>CL-VIII - OR</t>
  </si>
  <si>
    <t>Proj-I</t>
  </si>
  <si>
    <t>DS</t>
  </si>
  <si>
    <t>UC</t>
  </si>
  <si>
    <t>IWP</t>
  </si>
  <si>
    <t>CO</t>
  </si>
  <si>
    <t>SMA</t>
  </si>
  <si>
    <t>IWPL-TW</t>
  </si>
  <si>
    <t>IWPL-OR</t>
  </si>
  <si>
    <t>COL-TW</t>
  </si>
  <si>
    <t>COL-OR</t>
  </si>
  <si>
    <t>CL-IX - TW</t>
  </si>
  <si>
    <t>CL-IX - PR</t>
  </si>
  <si>
    <t>CL-X-TW</t>
  </si>
  <si>
    <t>CL-X-OR</t>
  </si>
  <si>
    <t>Proj(TW)</t>
  </si>
  <si>
    <t>Proj(OR)</t>
  </si>
  <si>
    <t>SEM-1</t>
  </si>
  <si>
    <t>SEM-2</t>
  </si>
  <si>
    <t>THEORY</t>
  </si>
  <si>
    <t>PRACTICAL</t>
  </si>
  <si>
    <t>B150058501</t>
  </si>
  <si>
    <t>GARJE SHIVAM SUBHASH</t>
  </si>
  <si>
    <t>71900219C</t>
  </si>
  <si>
    <t>I2K18102625</t>
  </si>
  <si>
    <t>B150058502</t>
  </si>
  <si>
    <t>ABHINAV KUMAR THAKUR</t>
  </si>
  <si>
    <t>71900004B</t>
  </si>
  <si>
    <t>I2K18102628</t>
  </si>
  <si>
    <t>B150058503</t>
  </si>
  <si>
    <t>ADITI SRIVASTAVA</t>
  </si>
  <si>
    <t>71900012C</t>
  </si>
  <si>
    <t>I2K18102518</t>
  </si>
  <si>
    <t>B150058504</t>
  </si>
  <si>
    <t>ADSULE NIKITA RAJENDRAKUMAR</t>
  </si>
  <si>
    <t>71900015H</t>
  </si>
  <si>
    <t>I2K18102419</t>
  </si>
  <si>
    <t>B150058505</t>
  </si>
  <si>
    <t>AGARWAL SUYASH RAJAT</t>
  </si>
  <si>
    <t>71900017D</t>
  </si>
  <si>
    <t>I2K18102604</t>
  </si>
  <si>
    <t>B150058506</t>
  </si>
  <si>
    <t>AGASHE ABHISHEK DILIP</t>
  </si>
  <si>
    <t>71900018B</t>
  </si>
  <si>
    <t>I2K18102441</t>
  </si>
  <si>
    <t>B150058507</t>
  </si>
  <si>
    <t>AGRAWAL AKSHAD GOPAL</t>
  </si>
  <si>
    <t>71900019L</t>
  </si>
  <si>
    <t>I2K18102447</t>
  </si>
  <si>
    <t>B150058508</t>
  </si>
  <si>
    <t>AGRAWAL AMISHA ANUPKUMAR</t>
  </si>
  <si>
    <t>71900036L</t>
  </si>
  <si>
    <t>E2K18103195</t>
  </si>
  <si>
    <t>B150058509</t>
  </si>
  <si>
    <t>AGRAWAL HARSHITA MANISH</t>
  </si>
  <si>
    <t>71900021B</t>
  </si>
  <si>
    <t>I2K18102495</t>
  </si>
  <si>
    <t>B150058510</t>
  </si>
  <si>
    <t>AGRAWAL SHREYAS SHIRISH</t>
  </si>
  <si>
    <t>71900620B</t>
  </si>
  <si>
    <t>I2K18102575</t>
  </si>
  <si>
    <t>B150058511</t>
  </si>
  <si>
    <t>AKASHI PANDITA</t>
  </si>
  <si>
    <t>71900028K</t>
  </si>
  <si>
    <t>I2K18102424</t>
  </si>
  <si>
    <t>B150058512</t>
  </si>
  <si>
    <t>AMOL SHANKAR GORE</t>
  </si>
  <si>
    <t>71900241k</t>
  </si>
  <si>
    <t>I2K18102438</t>
  </si>
  <si>
    <t>B150058513</t>
  </si>
  <si>
    <t>ANANT KHANDELWAL</t>
  </si>
  <si>
    <t>71900038G</t>
  </si>
  <si>
    <t>I2K18102497</t>
  </si>
  <si>
    <t>B150058514</t>
  </si>
  <si>
    <t>ANANYA SINGH</t>
  </si>
  <si>
    <t>71900039E</t>
  </si>
  <si>
    <t>I2K18102626</t>
  </si>
  <si>
    <t>B150058515</t>
  </si>
  <si>
    <t>ARANKE PARTH VIVEK</t>
  </si>
  <si>
    <t>71900459E</t>
  </si>
  <si>
    <t>I2K18102509</t>
  </si>
  <si>
    <t>B150058516</t>
  </si>
  <si>
    <t>ARSH KAUL</t>
  </si>
  <si>
    <t>71900061M</t>
  </si>
  <si>
    <t>I2K18102534</t>
  </si>
  <si>
    <t>B150058517</t>
  </si>
  <si>
    <t>ASUDANI GAURAV RAJESH</t>
  </si>
  <si>
    <t>71900069G</t>
  </si>
  <si>
    <t>I2K18102623</t>
  </si>
  <si>
    <t>B150058518</t>
  </si>
  <si>
    <t>ATHARV CHAVAN</t>
  </si>
  <si>
    <t>71900071J</t>
  </si>
  <si>
    <t>I2K18102524</t>
  </si>
  <si>
    <t>B150058519</t>
  </si>
  <si>
    <t>ATRE UTKARSH VILAS</t>
  </si>
  <si>
    <t>71900684J</t>
  </si>
  <si>
    <t>I2K18102550</t>
  </si>
  <si>
    <t>B150058520</t>
  </si>
  <si>
    <t>AVHAD ADITYA SANJAY</t>
  </si>
  <si>
    <t>71900077H</t>
  </si>
  <si>
    <t>I2K18102443</t>
  </si>
  <si>
    <t>B150058521</t>
  </si>
  <si>
    <t>AVHAD RANVEER KISHOR</t>
  </si>
  <si>
    <t>71900527C</t>
  </si>
  <si>
    <t>I2K18102597</t>
  </si>
  <si>
    <t>B150058522</t>
  </si>
  <si>
    <t>AWARE NIKITA SOMNATH</t>
  </si>
  <si>
    <t>72000069G</t>
  </si>
  <si>
    <t>I2K19205169</t>
  </si>
  <si>
    <t>B150058523</t>
  </si>
  <si>
    <t>BADGUJAR SAURABH RAMESH</t>
  </si>
  <si>
    <t>71900083B</t>
  </si>
  <si>
    <t>I2K18102455</t>
  </si>
  <si>
    <t>B150058524</t>
  </si>
  <si>
    <t>BAKALE SANSKRUTI HEMANT</t>
  </si>
  <si>
    <t>71900088C</t>
  </si>
  <si>
    <t>I2K18102461</t>
  </si>
  <si>
    <t>B150058525</t>
  </si>
  <si>
    <t>BALDWA ADITYA RAVINDRA</t>
  </si>
  <si>
    <t>71900014K</t>
  </si>
  <si>
    <t>I2K18102643</t>
  </si>
  <si>
    <t>B150058526</t>
  </si>
  <si>
    <t>BANERJEE ANKUR CHANDRANATH</t>
  </si>
  <si>
    <t>71900089M</t>
  </si>
  <si>
    <t>I2K18102572</t>
  </si>
  <si>
    <t>B150058527</t>
  </si>
  <si>
    <t>BARDE UTKARSHA GORAKSHANATH</t>
  </si>
  <si>
    <t>71900094H</t>
  </si>
  <si>
    <t>I2K18102432</t>
  </si>
  <si>
    <t>B150058528</t>
  </si>
  <si>
    <t>BAREWAD PRAVIN BALAJI</t>
  </si>
  <si>
    <t>71700738D</t>
  </si>
  <si>
    <t>I2K16102116</t>
  </si>
  <si>
    <t>B150058529</t>
  </si>
  <si>
    <t>BHADALE SAKSHI VISHWAS</t>
  </si>
  <si>
    <t>71900099J</t>
  </si>
  <si>
    <t>I2K18102613</t>
  </si>
  <si>
    <t>B150058530</t>
  </si>
  <si>
    <t>BHAGAT PRINCE SUKHADEV</t>
  </si>
  <si>
    <t>71900101D</t>
  </si>
  <si>
    <t>I2K18102504</t>
  </si>
  <si>
    <t>B150058531</t>
  </si>
  <si>
    <t>BHANDARI RAMAN GOVIND</t>
  </si>
  <si>
    <t>71900104J</t>
  </si>
  <si>
    <t>I2K18102603</t>
  </si>
  <si>
    <t>B150058532</t>
  </si>
  <si>
    <t>BHAWANA THALYARI</t>
  </si>
  <si>
    <t>71900112K</t>
  </si>
  <si>
    <t>I2K18102440</t>
  </si>
  <si>
    <t>B150058533</t>
  </si>
  <si>
    <t>BHAWARI POONAM GENBHAU</t>
  </si>
  <si>
    <t>72000070L</t>
  </si>
  <si>
    <t>I2K19205161</t>
  </si>
  <si>
    <t>B150058534</t>
  </si>
  <si>
    <t>BHOPE OMKAR SANDEEP</t>
  </si>
  <si>
    <t>71900117L</t>
  </si>
  <si>
    <t>I2K18102567</t>
  </si>
  <si>
    <t>B150058535</t>
  </si>
  <si>
    <t>BODAPATI NIKHIL</t>
  </si>
  <si>
    <t>71900127H</t>
  </si>
  <si>
    <t>I2K18102637</t>
  </si>
  <si>
    <t>B150058536</t>
  </si>
  <si>
    <t>BORA NIHAL SANDEEP</t>
  </si>
  <si>
    <t>71900129D</t>
  </si>
  <si>
    <t>I2K18102592</t>
  </si>
  <si>
    <t>B150058537</t>
  </si>
  <si>
    <t>BORSE JAYESH PRAKASH</t>
  </si>
  <si>
    <t>71900135J</t>
  </si>
  <si>
    <t>I2K18102469</t>
  </si>
  <si>
    <t>B150058538</t>
  </si>
  <si>
    <t>BRAHMANKAR AJINKYA SOMESHWAR</t>
  </si>
  <si>
    <t>71900027M</t>
  </si>
  <si>
    <t>I2K18102484</t>
  </si>
  <si>
    <t>B150058539</t>
  </si>
  <si>
    <t>BURAD YASH PRAFULLA</t>
  </si>
  <si>
    <t>71900137E</t>
  </si>
  <si>
    <t>I2K18102610</t>
  </si>
  <si>
    <t>B150058540</t>
  </si>
  <si>
    <t>CHANDAK GUNJAN NITIN</t>
  </si>
  <si>
    <t>71900140E</t>
  </si>
  <si>
    <t>I2K18102471</t>
  </si>
  <si>
    <t>B150058541</t>
  </si>
  <si>
    <t>CHANDAK SHREERANG KAMAL</t>
  </si>
  <si>
    <t>71900142M</t>
  </si>
  <si>
    <t>I2K18102564</t>
  </si>
  <si>
    <t>B150058542</t>
  </si>
  <si>
    <t>CHANDRAMORE CHETNA SUNIL</t>
  </si>
  <si>
    <t>71900157K</t>
  </si>
  <si>
    <t>I2K18102528</t>
  </si>
  <si>
    <t>B150058543</t>
  </si>
  <si>
    <t>CHAVAN KUSHANK AVINASH</t>
  </si>
  <si>
    <t>71900153G</t>
  </si>
  <si>
    <t>I2K18102479</t>
  </si>
  <si>
    <t>B150058544</t>
  </si>
  <si>
    <t>CHAWAK PRADYUMNA MILIND</t>
  </si>
  <si>
    <t>71900156M</t>
  </si>
  <si>
    <t>I2K18102548</t>
  </si>
  <si>
    <t>B150058545</t>
  </si>
  <si>
    <t>CHIRAG AJAY VOHRA</t>
  </si>
  <si>
    <t>71900159F</t>
  </si>
  <si>
    <t>I2K18102549</t>
  </si>
  <si>
    <t>B150058546</t>
  </si>
  <si>
    <t>CHORAGE SHUBHAM SANDIP</t>
  </si>
  <si>
    <t>71900163D</t>
  </si>
  <si>
    <t>I2K18102616</t>
  </si>
  <si>
    <t>B150058547</t>
  </si>
  <si>
    <t>CHOUGULE POOJA RAJKUMAR</t>
  </si>
  <si>
    <t>72000071J</t>
  </si>
  <si>
    <t>I2K19205173</t>
  </si>
  <si>
    <t>B150058548</t>
  </si>
  <si>
    <t>CHUTTAR BHAVIKA RAHUL</t>
  </si>
  <si>
    <t>71900165L</t>
  </si>
  <si>
    <t>I2K18102507</t>
  </si>
  <si>
    <t>B150058549</t>
  </si>
  <si>
    <t>DABIR OMKAR SANDEEP</t>
  </si>
  <si>
    <t>71900166J</t>
  </si>
  <si>
    <t>I2K18102515</t>
  </si>
  <si>
    <t>B150058550</t>
  </si>
  <si>
    <t>DAIGAVANE PRATIK KISHOR</t>
  </si>
  <si>
    <t>71900167G</t>
  </si>
  <si>
    <t>I2K18102642</t>
  </si>
  <si>
    <t>B150058551</t>
  </si>
  <si>
    <t>DANDAVATE PARTH GIRISH</t>
  </si>
  <si>
    <t>71900169C</t>
  </si>
  <si>
    <t>I2K18102442</t>
  </si>
  <si>
    <t>B150058552</t>
  </si>
  <si>
    <t>DEOKATE VAISHNAVI AVINASH</t>
  </si>
  <si>
    <t>71900175H</t>
  </si>
  <si>
    <t>I2K18102435</t>
  </si>
  <si>
    <t>B150058553</t>
  </si>
  <si>
    <t>DEORE KALPESH SANJAY</t>
  </si>
  <si>
    <t>71900176F</t>
  </si>
  <si>
    <t>I2K18102472</t>
  </si>
  <si>
    <t>B150058554</t>
  </si>
  <si>
    <t>DESHMANE JANHAVI SUDHIR</t>
  </si>
  <si>
    <t>71900179L</t>
  </si>
  <si>
    <t>I2K18102431</t>
  </si>
  <si>
    <t>B150058555</t>
  </si>
  <si>
    <t>DESHMUKH PRITEE ASHOK</t>
  </si>
  <si>
    <t>71900182L</t>
  </si>
  <si>
    <t>I2K18102542</t>
  </si>
  <si>
    <t>B150058556</t>
  </si>
  <si>
    <t>DESHMUKH SOURABH NARESH</t>
  </si>
  <si>
    <t>71900184G</t>
  </si>
  <si>
    <t>I2K18102555</t>
  </si>
  <si>
    <t>B150058557</t>
  </si>
  <si>
    <t>DHANAVATE SHUBHANGI BALASAHEB</t>
  </si>
  <si>
    <t>72000072G</t>
  </si>
  <si>
    <t>I2K19205170</t>
  </si>
  <si>
    <t>B150058558</t>
  </si>
  <si>
    <t>DHANUKA PUNEET SHAILESH</t>
  </si>
  <si>
    <t>71900192H</t>
  </si>
  <si>
    <t>I2K18102553</t>
  </si>
  <si>
    <t>B150058559</t>
  </si>
  <si>
    <t>DHATRAK RUTUJA SUDAM</t>
  </si>
  <si>
    <t>71900195B</t>
  </si>
  <si>
    <t>I2K18102421</t>
  </si>
  <si>
    <t>B150058560</t>
  </si>
  <si>
    <t>DHAVALSHANKH SAKSHI CHANDRAKUMAR</t>
  </si>
  <si>
    <t>71900196L</t>
  </si>
  <si>
    <t>I2K18102467</t>
  </si>
  <si>
    <t>B150058561</t>
  </si>
  <si>
    <t>DHOLE RUSHIKESH ARVIND</t>
  </si>
  <si>
    <t>71900198G</t>
  </si>
  <si>
    <t>I2K18102492</t>
  </si>
  <si>
    <t>B150058562</t>
  </si>
  <si>
    <t>DHONGDI SHILPA PARSHRAM</t>
  </si>
  <si>
    <t>72000087E</t>
  </si>
  <si>
    <t>I2K19205163</t>
  </si>
  <si>
    <t>B150058563</t>
  </si>
  <si>
    <t>DHRUV NADKAR</t>
  </si>
  <si>
    <t>71900200B</t>
  </si>
  <si>
    <t>I2K18102577</t>
  </si>
  <si>
    <t>B150058564</t>
  </si>
  <si>
    <t>DHULAM SANGEETA SANJAY</t>
  </si>
  <si>
    <t>72000073E</t>
  </si>
  <si>
    <t>I2K19205174</t>
  </si>
  <si>
    <t>B150058565</t>
  </si>
  <si>
    <t>DIVYANSHI AGRAWAL</t>
  </si>
  <si>
    <t>71900204E</t>
  </si>
  <si>
    <t>I2K18102450</t>
  </si>
  <si>
    <t>B150058566</t>
  </si>
  <si>
    <t>DROLIA SPARSH SANJAY</t>
  </si>
  <si>
    <t>71900650D</t>
  </si>
  <si>
    <t>I2K18102566</t>
  </si>
  <si>
    <t>B150058567</t>
  </si>
  <si>
    <t>ELLIKA MISHRA</t>
  </si>
  <si>
    <t>71900209F</t>
  </si>
  <si>
    <t>I2K18102493</t>
  </si>
  <si>
    <t>B150058568</t>
  </si>
  <si>
    <t>GAIKWAD DHANASHREE DHANRAJ</t>
  </si>
  <si>
    <t>71900211H</t>
  </si>
  <si>
    <t>I2K18102452</t>
  </si>
  <si>
    <t>B150058569</t>
  </si>
  <si>
    <t>GAJARE BHUSHAN VISHWANATH</t>
  </si>
  <si>
    <t>71900123E</t>
  </si>
  <si>
    <t>I2K18102494</t>
  </si>
  <si>
    <t>B150058570</t>
  </si>
  <si>
    <t>GANDHI SEJAL MAHESH</t>
  </si>
  <si>
    <t>71900216J</t>
  </si>
  <si>
    <t>I2K18102602</t>
  </si>
  <si>
    <t>B150058571</t>
  </si>
  <si>
    <t>GARJE SHUBHAM RAMESHRAO</t>
  </si>
  <si>
    <t>71900220G</t>
  </si>
  <si>
    <t>I2K18102631</t>
  </si>
  <si>
    <t>B150058572</t>
  </si>
  <si>
    <t>GAURAV DHOK</t>
  </si>
  <si>
    <t>71900223M</t>
  </si>
  <si>
    <t>I2K18102458</t>
  </si>
  <si>
    <t>B150058573</t>
  </si>
  <si>
    <t>GAURAV K GHATI</t>
  </si>
  <si>
    <t>71900224K</t>
  </si>
  <si>
    <t>I2K18102416</t>
  </si>
  <si>
    <t>B150058574</t>
  </si>
  <si>
    <t>GAVHANE YASHRAJ</t>
  </si>
  <si>
    <t>71900226F</t>
  </si>
  <si>
    <t>I2K18102584</t>
  </si>
  <si>
    <t>B150058575</t>
  </si>
  <si>
    <t>GHAG SHANAY RAJESH</t>
  </si>
  <si>
    <t>71900230D</t>
  </si>
  <si>
    <t>I2K18102538</t>
  </si>
  <si>
    <t>B150058576</t>
  </si>
  <si>
    <t>GHODEGAONKAR YASH SANJAY</t>
  </si>
  <si>
    <t>72000074C</t>
  </si>
  <si>
    <t>I2K19205176</t>
  </si>
  <si>
    <t>B150058577</t>
  </si>
  <si>
    <t>GHUGE AJINKYA SHRINIVAS</t>
  </si>
  <si>
    <t>71900233J</t>
  </si>
  <si>
    <t>I2K18102510</t>
  </si>
  <si>
    <t>B150058578</t>
  </si>
  <si>
    <t>GHULE SHUBHAM SHIVAJI</t>
  </si>
  <si>
    <t>71900234G</t>
  </si>
  <si>
    <t>I2K18102514</t>
  </si>
  <si>
    <t>B150058579</t>
  </si>
  <si>
    <t>GODE CHAKSHUTA PANDHARINATH</t>
  </si>
  <si>
    <t>72000075M</t>
  </si>
  <si>
    <t>I2K19205167</t>
  </si>
  <si>
    <t>B150058580</t>
  </si>
  <si>
    <t>GODE SNEHAL RAMNATH</t>
  </si>
  <si>
    <t>71900237M</t>
  </si>
  <si>
    <t>I2K18102423</t>
  </si>
  <si>
    <t>B150058581</t>
  </si>
  <si>
    <t>GOURKAR VISHWESHWAR NARAYAN</t>
  </si>
  <si>
    <t>71900244D</t>
  </si>
  <si>
    <t>I2K18102486</t>
  </si>
  <si>
    <t>B150058582</t>
  </si>
  <si>
    <t>GUNJAL SAHIL SANJAY</t>
  </si>
  <si>
    <t>71900249E</t>
  </si>
  <si>
    <t>I2K18102589</t>
  </si>
  <si>
    <t>B150058583</t>
  </si>
  <si>
    <t>HARNE ISHA AJAY</t>
  </si>
  <si>
    <t>72000076K</t>
  </si>
  <si>
    <t>I2K19205182</t>
  </si>
  <si>
    <t>B150058584</t>
  </si>
  <si>
    <t>HRITHVIKA BABAR</t>
  </si>
  <si>
    <t>71900264J</t>
  </si>
  <si>
    <t>I2K18102529</t>
  </si>
  <si>
    <t>B150058585</t>
  </si>
  <si>
    <t>HUSAIN MURTUZA NADEEM</t>
  </si>
  <si>
    <t>71900265G</t>
  </si>
  <si>
    <t>I2K18102640</t>
  </si>
  <si>
    <t>B150058586</t>
  </si>
  <si>
    <t>JADHAV JAYESH DHANRAJ</t>
  </si>
  <si>
    <t>71900272K</t>
  </si>
  <si>
    <t>I2K18102417</t>
  </si>
  <si>
    <t>B150058587</t>
  </si>
  <si>
    <t>JADHAV OMKAR UDAY</t>
  </si>
  <si>
    <t>71900275D</t>
  </si>
  <si>
    <t>I2K18102576</t>
  </si>
  <si>
    <t>B150058588</t>
  </si>
  <si>
    <t>JADHAV SAHIL SANJEEV</t>
  </si>
  <si>
    <t>71900276B</t>
  </si>
  <si>
    <t>I2K18102413</t>
  </si>
  <si>
    <t>B150058589</t>
  </si>
  <si>
    <t>JAIN DARSHAN LALIT</t>
  </si>
  <si>
    <t>71900172C</t>
  </si>
  <si>
    <t>I2K18102634</t>
  </si>
  <si>
    <t>B150058590</t>
  </si>
  <si>
    <t>JAIN ROSHAN BRAJESH</t>
  </si>
  <si>
    <t>71900285M</t>
  </si>
  <si>
    <t>I2K18102591</t>
  </si>
  <si>
    <t>B150058591</t>
  </si>
  <si>
    <t>JAUNJALE PRITHVI SANJAY</t>
  </si>
  <si>
    <t>71900290H</t>
  </si>
  <si>
    <t>I2K18102636</t>
  </si>
  <si>
    <t>B150058592</t>
  </si>
  <si>
    <t>JITURI ATHARVA MILIND</t>
  </si>
  <si>
    <t>71900294L</t>
  </si>
  <si>
    <t>I2K18102641</t>
  </si>
  <si>
    <t>B150058593</t>
  </si>
  <si>
    <t>JOSHI ADITYA VISHAL</t>
  </si>
  <si>
    <t>71900295J</t>
  </si>
  <si>
    <t>I2K18102590</t>
  </si>
  <si>
    <t>B150058594</t>
  </si>
  <si>
    <t>JOSHI AVANTI RAVINDRA</t>
  </si>
  <si>
    <t>72000077H</t>
  </si>
  <si>
    <t>I2K19205160</t>
  </si>
  <si>
    <t>B150058595</t>
  </si>
  <si>
    <t>KADAM ABHISHEK NARAYAN</t>
  </si>
  <si>
    <t>71900302E</t>
  </si>
  <si>
    <t>I2K18102594</t>
  </si>
  <si>
    <t>B150058596</t>
  </si>
  <si>
    <t>KADAM DHANSHREE GOVINDRAO</t>
  </si>
  <si>
    <t>71900303C</t>
  </si>
  <si>
    <t>I2K18102568</t>
  </si>
  <si>
    <t>B150058597</t>
  </si>
  <si>
    <t>KALRAO SHREYAS SANJAY</t>
  </si>
  <si>
    <t>71900622J</t>
  </si>
  <si>
    <t>I2K18102608</t>
  </si>
  <si>
    <t>B150058598</t>
  </si>
  <si>
    <t>KANADE VAIBHAV CHANDRAKANT</t>
  </si>
  <si>
    <t>71900312B</t>
  </si>
  <si>
    <t>I2K18102462</t>
  </si>
  <si>
    <t>B150058599</t>
  </si>
  <si>
    <t>KANDI ADITYA SHIVNATH</t>
  </si>
  <si>
    <t>71900315G</t>
  </si>
  <si>
    <t>I2K18102574</t>
  </si>
  <si>
    <t>B150058600</t>
  </si>
  <si>
    <t>KAPRATWAR SHREY CHANDRAKANT</t>
  </si>
  <si>
    <t>71900618L</t>
  </si>
  <si>
    <t>I2K18102587</t>
  </si>
  <si>
    <t>B150058601</t>
  </si>
  <si>
    <t>KAVHALE DEEPAK ANKUSH</t>
  </si>
  <si>
    <t>71900324F</t>
  </si>
  <si>
    <t>I2K18102456</t>
  </si>
  <si>
    <t>B150058602</t>
  </si>
  <si>
    <t>KEER PRAJAKTA CHANDRASHEKHAR</t>
  </si>
  <si>
    <t>71900328J</t>
  </si>
  <si>
    <t>E2K18103274</t>
  </si>
  <si>
    <t>B150058603</t>
  </si>
  <si>
    <t>KHAIRE ADITYA KUMAR</t>
  </si>
  <si>
    <t>71900331J</t>
  </si>
  <si>
    <t>I2K18102609</t>
  </si>
  <si>
    <t>B150058604</t>
  </si>
  <si>
    <t>KHANDELWAL RAGHAV RAMESH</t>
  </si>
  <si>
    <t>71900511G</t>
  </si>
  <si>
    <t>I2K18102425</t>
  </si>
  <si>
    <t>B150058605</t>
  </si>
  <si>
    <t>KOCHETA JEEVAN SACHIN</t>
  </si>
  <si>
    <t>71900340H</t>
  </si>
  <si>
    <t>I2K18102573</t>
  </si>
  <si>
    <t>B150058606</t>
  </si>
  <si>
    <t>KOMAL SUNIL GAIKWAD</t>
  </si>
  <si>
    <t>72000078F</t>
  </si>
  <si>
    <t>I2K19205171</t>
  </si>
  <si>
    <t>B150058607</t>
  </si>
  <si>
    <t>KRISHIV NIRANJAN MEWANI</t>
  </si>
  <si>
    <t>71900348C</t>
  </si>
  <si>
    <t>I2K18102633</t>
  </si>
  <si>
    <t>B150058608</t>
  </si>
  <si>
    <t>KULKARNI MIHIR RAJENDRA</t>
  </si>
  <si>
    <t>71900359J</t>
  </si>
  <si>
    <t>I2K18102588</t>
  </si>
  <si>
    <t>B150058609</t>
  </si>
  <si>
    <t>KULKARNI PRATHMESH PRAVIN</t>
  </si>
  <si>
    <t>71900363G</t>
  </si>
  <si>
    <t>I2K18102617</t>
  </si>
  <si>
    <t>B150058610</t>
  </si>
  <si>
    <t>KULKARNI SANYUKTA SANDEEP</t>
  </si>
  <si>
    <t>71900365C</t>
  </si>
  <si>
    <t>I2K18102535</t>
  </si>
  <si>
    <t>B150058611</t>
  </si>
  <si>
    <t>KUMBHAKARNA DARSHANA RAVINDRA</t>
  </si>
  <si>
    <t>71900368H</t>
  </si>
  <si>
    <t>I2K18102460</t>
  </si>
  <si>
    <t>AB</t>
  </si>
  <si>
    <t>B150058612</t>
  </si>
  <si>
    <t>LANDGE RUSHIKESH VIJAY</t>
  </si>
  <si>
    <t>71900376J</t>
  </si>
  <si>
    <t>I2K18102536</t>
  </si>
  <si>
    <t>B150058613</t>
  </si>
  <si>
    <t>MAGDUM PRASAD KUMAR</t>
  </si>
  <si>
    <t>71900502H</t>
  </si>
  <si>
    <t>I2K18102519</t>
  </si>
  <si>
    <t>B150058614</t>
  </si>
  <si>
    <t>MAHAJAN KIRAN SURESH</t>
  </si>
  <si>
    <t>71900384K</t>
  </si>
  <si>
    <t>I2K18102543</t>
  </si>
  <si>
    <t>B150058615</t>
  </si>
  <si>
    <t>MAHINDRAKAR PARIMAL NANDKUMAR</t>
  </si>
  <si>
    <t>71900388B</t>
  </si>
  <si>
    <t>I2K18102506</t>
  </si>
  <si>
    <t>B150058616</t>
  </si>
  <si>
    <t>MALANI SAKSHI MANISH</t>
  </si>
  <si>
    <t>71900552D</t>
  </si>
  <si>
    <t>I2K18102635</t>
  </si>
  <si>
    <t>B150058617</t>
  </si>
  <si>
    <t>MALLAWAT PRIYANKA LAXMINIWAS</t>
  </si>
  <si>
    <t>71900392L</t>
  </si>
  <si>
    <t>I2K18102558</t>
  </si>
  <si>
    <t>B150058618</t>
  </si>
  <si>
    <t>MALU AKSHAY SHYAM</t>
  </si>
  <si>
    <t>71900394G</t>
  </si>
  <si>
    <t>I2K18102621</t>
  </si>
  <si>
    <t>B150058619</t>
  </si>
  <si>
    <t>MANE VAISHNAVI ASHOK</t>
  </si>
  <si>
    <t>71900402M</t>
  </si>
  <si>
    <t>I2K18102414</t>
  </si>
  <si>
    <t>B150058620</t>
  </si>
  <si>
    <t>MANGLANI HARSHAD GUL</t>
  </si>
  <si>
    <t>71900403K</t>
  </si>
  <si>
    <t>I2K18102468</t>
  </si>
  <si>
    <t>B150058621</t>
  </si>
  <si>
    <t>MARDA VIBHA MAHESH</t>
  </si>
  <si>
    <t>71900405F</t>
  </si>
  <si>
    <t>I2K18102598</t>
  </si>
  <si>
    <t>B150058622</t>
  </si>
  <si>
    <t>MORE CHANDRAKANTESH PRAKASH</t>
  </si>
  <si>
    <t>71828979L</t>
  </si>
  <si>
    <t>I2K17102224</t>
  </si>
  <si>
    <t>B150058623</t>
  </si>
  <si>
    <t>MORE PRATIK PRASHANT</t>
  </si>
  <si>
    <t>71900416M</t>
  </si>
  <si>
    <t>I2K18102629</t>
  </si>
  <si>
    <t>B150058624</t>
  </si>
  <si>
    <t>MORE RUTUJA RAMKRISHNA</t>
  </si>
  <si>
    <t>72000079D</t>
  </si>
  <si>
    <t>I2K19205164</t>
  </si>
  <si>
    <t>B150058625</t>
  </si>
  <si>
    <t>MUNDADA ABHISHEK ATULKUMAR</t>
  </si>
  <si>
    <t>71900005L</t>
  </si>
  <si>
    <t>I2K18102638</t>
  </si>
  <si>
    <t>B150058626</t>
  </si>
  <si>
    <t>MUNDADA VYANKATESH ASHISH</t>
  </si>
  <si>
    <t>71900422F</t>
  </si>
  <si>
    <t>I2K18102563</t>
  </si>
  <si>
    <t>B150058627</t>
  </si>
  <si>
    <t>NAGRALE MRUDUL NARESH</t>
  </si>
  <si>
    <t>71900427G</t>
  </si>
  <si>
    <t>I2K18102500</t>
  </si>
  <si>
    <t>B150058628</t>
  </si>
  <si>
    <t>NAIR VINAY PREMCHANDRAN</t>
  </si>
  <si>
    <t>71900429C</t>
  </si>
  <si>
    <t>I2K18102537</t>
  </si>
  <si>
    <t>B150058629</t>
  </si>
  <si>
    <t>NAYAN MAHAJAN</t>
  </si>
  <si>
    <t>71900432C</t>
  </si>
  <si>
    <t>I2K18102595</t>
  </si>
  <si>
    <t>B150058630</t>
  </si>
  <si>
    <t>NEMADE SHUBHAM NARENDRA</t>
  </si>
  <si>
    <t>71900434K</t>
  </si>
  <si>
    <t>I2K18102420</t>
  </si>
  <si>
    <t>B150058631</t>
  </si>
  <si>
    <t>PALLOD VAIBHAV SHYAMSUNDAR</t>
  </si>
  <si>
    <t>71900449H</t>
  </si>
  <si>
    <t>I2K18102615</t>
  </si>
  <si>
    <t>B150058632</t>
  </si>
  <si>
    <t>PANDEY NISHANT DHARMENDRA KUMAR</t>
  </si>
  <si>
    <t>72000080H</t>
  </si>
  <si>
    <t>I2K19205178</t>
  </si>
  <si>
    <t>B150058633</t>
  </si>
  <si>
    <t>PANGAVHANE RUTURAJ AVINASH</t>
  </si>
  <si>
    <t>72000081F</t>
  </si>
  <si>
    <t>I2K19205165</t>
  </si>
  <si>
    <t>B150058634</t>
  </si>
  <si>
    <t>PARAKH BHAVESH JAYANTILAL</t>
  </si>
  <si>
    <t>71900452H</t>
  </si>
  <si>
    <t>I2K18102632</t>
  </si>
  <si>
    <t>B150058635</t>
  </si>
  <si>
    <t>PARDESHI ROHIT MILIND</t>
  </si>
  <si>
    <t>71900540L</t>
  </si>
  <si>
    <t>I2K18102457</t>
  </si>
  <si>
    <t>B150058636</t>
  </si>
  <si>
    <t>PARDESHI TANMAY SUDHIR</t>
  </si>
  <si>
    <t>71900664D</t>
  </si>
  <si>
    <t>I2K18102554</t>
  </si>
  <si>
    <t>B150058637</t>
  </si>
  <si>
    <t>PARMAR MANSI RAJU</t>
  </si>
  <si>
    <t>71900454D</t>
  </si>
  <si>
    <t>I2K18102586</t>
  </si>
  <si>
    <t>B150058638</t>
  </si>
  <si>
    <t>PATANKAR PRAJWAL PRAKASH</t>
  </si>
  <si>
    <t>71900496K</t>
  </si>
  <si>
    <t>I2K18102605</t>
  </si>
  <si>
    <t>B150058639</t>
  </si>
  <si>
    <t>PATANKAR TANAY PRADIP</t>
  </si>
  <si>
    <t>71900460J</t>
  </si>
  <si>
    <t>I2K18102560</t>
  </si>
  <si>
    <t>B150058640</t>
  </si>
  <si>
    <t>PATIL HRUSHIKESH SUBHASH</t>
  </si>
  <si>
    <t>71900466H</t>
  </si>
  <si>
    <t>I2K18102505</t>
  </si>
  <si>
    <t>B150058641</t>
  </si>
  <si>
    <t>PATIL KSHITIJ VILAS</t>
  </si>
  <si>
    <t>71900469B</t>
  </si>
  <si>
    <t>I2K18102539</t>
  </si>
  <si>
    <t>B150058642</t>
  </si>
  <si>
    <t>PATIL MANASI MANASING</t>
  </si>
  <si>
    <t>71900470F</t>
  </si>
  <si>
    <t>I2K18102578</t>
  </si>
  <si>
    <t>B150058643</t>
  </si>
  <si>
    <t>PATIL MANORAMA PANDITRAO</t>
  </si>
  <si>
    <t>72000082D</t>
  </si>
  <si>
    <t>I2K19205181</t>
  </si>
  <si>
    <t>B150058644</t>
  </si>
  <si>
    <t>PATIL RUTWIJ PRASHANT</t>
  </si>
  <si>
    <t>71900474J</t>
  </si>
  <si>
    <t>I2K18102579</t>
  </si>
  <si>
    <t>B150058645</t>
  </si>
  <si>
    <t>PATIL SANKET DIGAMBAR</t>
  </si>
  <si>
    <t>71900475G</t>
  </si>
  <si>
    <t>I2K18102644</t>
  </si>
  <si>
    <t>B150058646</t>
  </si>
  <si>
    <t>PATIL SATYAJEET MAHENDRA</t>
  </si>
  <si>
    <t>71900476E</t>
  </si>
  <si>
    <t>I2K18102540</t>
  </si>
  <si>
    <t>B150058647</t>
  </si>
  <si>
    <t>PATIL SAURABH VITTHAL</t>
  </si>
  <si>
    <t>71900477C</t>
  </si>
  <si>
    <t>I2K18102433</t>
  </si>
  <si>
    <t>B150058648</t>
  </si>
  <si>
    <t>PATWARDHAN ANIRUDDHA MANISH</t>
  </si>
  <si>
    <t>71900043C</t>
  </si>
  <si>
    <t>I2K18102580</t>
  </si>
  <si>
    <t>B150058649</t>
  </si>
  <si>
    <t>PAWAR PRATIK RAJU</t>
  </si>
  <si>
    <t>71829087K</t>
  </si>
  <si>
    <t>I2k17102231</t>
  </si>
  <si>
    <t>B150058650</t>
  </si>
  <si>
    <t>PAWAR RITU BALIRAM</t>
  </si>
  <si>
    <t>72000083B</t>
  </si>
  <si>
    <t>I2K19205172</t>
  </si>
  <si>
    <t>B150058651</t>
  </si>
  <si>
    <t>PAWAR ROHIT ARUN</t>
  </si>
  <si>
    <t>71900539G</t>
  </si>
  <si>
    <t>I2K18102622</t>
  </si>
  <si>
    <t>B150058652</t>
  </si>
  <si>
    <t>PHADE SAKSHEE SANDEEP</t>
  </si>
  <si>
    <t>71900487L</t>
  </si>
  <si>
    <t>I2K18102485</t>
  </si>
  <si>
    <t>B150058653</t>
  </si>
  <si>
    <t>PRATYUSH SACHIN SANGAOKAR</t>
  </si>
  <si>
    <t>71900505B</t>
  </si>
  <si>
    <t>I2K18102619</t>
  </si>
  <si>
    <t>B150058654</t>
  </si>
  <si>
    <t>RANBHARE ROHIT SUBHASH</t>
  </si>
  <si>
    <t>71900523L</t>
  </si>
  <si>
    <t>I2K18102611</t>
  </si>
  <si>
    <t>B150058655</t>
  </si>
  <si>
    <t>RANE TANISHK SHAILENDRA</t>
  </si>
  <si>
    <t>71900525G</t>
  </si>
  <si>
    <t>I2K18102552</t>
  </si>
  <si>
    <t>B150058656</t>
  </si>
  <si>
    <t>RANMALE RASHMI SANTOSH</t>
  </si>
  <si>
    <t>72000084L</t>
  </si>
  <si>
    <t>I2K19205175</t>
  </si>
  <si>
    <t>B150058657</t>
  </si>
  <si>
    <t>RATHI JAYESH PRAVIN</t>
  </si>
  <si>
    <t>71900531M</t>
  </si>
  <si>
    <t>I2K18102565</t>
  </si>
  <si>
    <t>B150058658</t>
  </si>
  <si>
    <t>RATHI VAISHNAVI VINOD</t>
  </si>
  <si>
    <t>71900532k</t>
  </si>
  <si>
    <t>I2K18102556</t>
  </si>
  <si>
    <t>B150058659</t>
  </si>
  <si>
    <t>RATHI YASH SUNIL</t>
  </si>
  <si>
    <t>71900706C</t>
  </si>
  <si>
    <t>I2K18102593</t>
  </si>
  <si>
    <t>B150058660</t>
  </si>
  <si>
    <t>RATHOD KIRAN ARJUN</t>
  </si>
  <si>
    <t>71900533H</t>
  </si>
  <si>
    <t>I2K18102437</t>
  </si>
  <si>
    <t>B150058661</t>
  </si>
  <si>
    <t>RATHOD SHAM DARASING</t>
  </si>
  <si>
    <t>71900534F</t>
  </si>
  <si>
    <t>I2K18102439</t>
  </si>
  <si>
    <t>B150058662</t>
  </si>
  <si>
    <t>RUSHIKESH SHRIKANT KORADE</t>
  </si>
  <si>
    <t>72000085J</t>
  </si>
  <si>
    <t>I2K19205184</t>
  </si>
  <si>
    <t>B150058663</t>
  </si>
  <si>
    <t>SAARTH DESHPANDE</t>
  </si>
  <si>
    <t>71900545M</t>
  </si>
  <si>
    <t>I2K18102551</t>
  </si>
  <si>
    <t>B150058664</t>
  </si>
  <si>
    <t>SAKHRANI HARSH SANTOSH</t>
  </si>
  <si>
    <t>71900551F</t>
  </si>
  <si>
    <t>I2K18102581</t>
  </si>
  <si>
    <t>B150058665</t>
  </si>
  <si>
    <t>SAKSHI DINESH DEORE</t>
  </si>
  <si>
    <t>71900178B</t>
  </si>
  <si>
    <t>E2K18103231</t>
  </si>
  <si>
    <t>B150058666</t>
  </si>
  <si>
    <t>SAKSHI KISHOR RAJPUT</t>
  </si>
  <si>
    <t>71900517F</t>
  </si>
  <si>
    <t>I2K18102428</t>
  </si>
  <si>
    <t>B150058667</t>
  </si>
  <si>
    <t>SALAVE AKASH ADHIKRAO</t>
  </si>
  <si>
    <t>71900554L</t>
  </si>
  <si>
    <t>I2K18102607</t>
  </si>
  <si>
    <t>B150058668</t>
  </si>
  <si>
    <t>SALONI PURAN PAREKH</t>
  </si>
  <si>
    <t>71900555J</t>
  </si>
  <si>
    <t>I2K18102545</t>
  </si>
  <si>
    <t>B150058669</t>
  </si>
  <si>
    <t>SALUJA SHARSHDEEP SATBIR</t>
  </si>
  <si>
    <t>71900595H</t>
  </si>
  <si>
    <t>I2K18102620</t>
  </si>
  <si>
    <t>B150058670</t>
  </si>
  <si>
    <t>SALUNKE SHUBHAM RAJU</t>
  </si>
  <si>
    <t>71900556G</t>
  </si>
  <si>
    <t>I2K18102470</t>
  </si>
  <si>
    <t>B150058671</t>
  </si>
  <si>
    <t>SALUNKHE SANJANA SATISH</t>
  </si>
  <si>
    <t>71900557E</t>
  </si>
  <si>
    <t>I2K18102463</t>
  </si>
  <si>
    <t>B150058672</t>
  </si>
  <si>
    <t>SALUNKHE SWAPNA RAMDAS</t>
  </si>
  <si>
    <t>72000086G</t>
  </si>
  <si>
    <t>I2K19205168</t>
  </si>
  <si>
    <t>B150058673</t>
  </si>
  <si>
    <t>SALVE POOJA NITIN</t>
  </si>
  <si>
    <t>71900492G</t>
  </si>
  <si>
    <t>I2K18102614</t>
  </si>
  <si>
    <t>B150058674</t>
  </si>
  <si>
    <t>SANAP YOGESH RAMNATH</t>
  </si>
  <si>
    <t>71829161B</t>
  </si>
  <si>
    <t>I2K17102239</t>
  </si>
  <si>
    <t>B150058675</t>
  </si>
  <si>
    <t>SAOJI ANUJ ANAND</t>
  </si>
  <si>
    <t>71900568L</t>
  </si>
  <si>
    <t>I2K18102483</t>
  </si>
  <si>
    <t>B150058676</t>
  </si>
  <si>
    <t>SAVANI SANJAY SURANGLIKAR</t>
  </si>
  <si>
    <t>71900581H</t>
  </si>
  <si>
    <t>I2K18102547</t>
  </si>
  <si>
    <t>B150058677</t>
  </si>
  <si>
    <t>SHAH AYUSH DINESH</t>
  </si>
  <si>
    <t>71900583D</t>
  </si>
  <si>
    <t>I2K18102501</t>
  </si>
  <si>
    <t>B150058678</t>
  </si>
  <si>
    <t>SHARMA ONKAR ANIL</t>
  </si>
  <si>
    <t>71900593M</t>
  </si>
  <si>
    <t>I2K18102562</t>
  </si>
  <si>
    <t>B150058679</t>
  </si>
  <si>
    <t>SHINDE MANASI SHAHSIKANT</t>
  </si>
  <si>
    <t>72000088C</t>
  </si>
  <si>
    <t>I2K19205162</t>
  </si>
  <si>
    <t>B150058680</t>
  </si>
  <si>
    <t>SHINDE VIPUL VIKAS</t>
  </si>
  <si>
    <t>71900606G</t>
  </si>
  <si>
    <t>I2K18102478</t>
  </si>
  <si>
    <t>B150058681</t>
  </si>
  <si>
    <t>SHIRALKAR PRATHAMESH NARENDRA</t>
  </si>
  <si>
    <t>71900607E</t>
  </si>
  <si>
    <t>I2K18102473</t>
  </si>
  <si>
    <t>B150058682</t>
  </si>
  <si>
    <t>SHIRNATH KIRTI RAJU</t>
  </si>
  <si>
    <t>71900610E</t>
  </si>
  <si>
    <t>I2K18102426</t>
  </si>
  <si>
    <t>B150058683</t>
  </si>
  <si>
    <t>SHIVAM MANOJ JAJU</t>
  </si>
  <si>
    <t>71900612M</t>
  </si>
  <si>
    <t>I2K18102446</t>
  </si>
  <si>
    <t>B150058684</t>
  </si>
  <si>
    <t>SHRAOGI MUSKAAN CHETANKUMAR</t>
  </si>
  <si>
    <t>71900616D</t>
  </si>
  <si>
    <t>I2K18102496</t>
  </si>
  <si>
    <t>B150058685</t>
  </si>
  <si>
    <t>SHUBHAM NAVNATH PARKHE</t>
  </si>
  <si>
    <t>71900625C</t>
  </si>
  <si>
    <t>I2K18102427</t>
  </si>
  <si>
    <t>B150058686</t>
  </si>
  <si>
    <t>SIDDHANT SACHIN RATHI</t>
  </si>
  <si>
    <t>71900627K</t>
  </si>
  <si>
    <t>I2K18102606</t>
  </si>
  <si>
    <t>B150058687</t>
  </si>
  <si>
    <t>SOMESHWAR KIRAN GAIKWAD</t>
  </si>
  <si>
    <t>71900639C</t>
  </si>
  <si>
    <t>I2K18102466</t>
  </si>
  <si>
    <t>B150058688</t>
  </si>
  <si>
    <t>SONAWANE PRAJWAL JANARDHAN</t>
  </si>
  <si>
    <t>71900495M</t>
  </si>
  <si>
    <t>I2K18102596</t>
  </si>
  <si>
    <t>B150058689</t>
  </si>
  <si>
    <t>SONAWANE SANDESH CHANDRAKANT</t>
  </si>
  <si>
    <t>71900643M</t>
  </si>
  <si>
    <t>I2K18102480</t>
  </si>
  <si>
    <t>B150058690</t>
  </si>
  <si>
    <t>SONTAKKE SUSHANT MOHAN</t>
  </si>
  <si>
    <t>71900647D</t>
  </si>
  <si>
    <t>I2K18102523</t>
  </si>
  <si>
    <t>B150058691</t>
  </si>
  <si>
    <t>SOUMYA MALGONDE</t>
  </si>
  <si>
    <t>71900649L</t>
  </si>
  <si>
    <t>I2K18102525</t>
  </si>
  <si>
    <t>B150058692</t>
  </si>
  <si>
    <t>SURYAWANSHI VENKATESH TUKARAM</t>
  </si>
  <si>
    <t>71900655E</t>
  </si>
  <si>
    <t>I2K18102624</t>
  </si>
  <si>
    <t>B150058693</t>
  </si>
  <si>
    <t>SYED MUJTABA HADI JAFRI</t>
  </si>
  <si>
    <t>71900658K</t>
  </si>
  <si>
    <t>I2K18102557</t>
  </si>
  <si>
    <t>B150058694</t>
  </si>
  <si>
    <t>TELWANE OJAS SANTOSH</t>
  </si>
  <si>
    <t>71900444G</t>
  </si>
  <si>
    <t>I2K18102585</t>
  </si>
  <si>
    <t>B150058695</t>
  </si>
  <si>
    <t>THAKARE ROHIT BHASKAR</t>
  </si>
  <si>
    <t>71900670J</t>
  </si>
  <si>
    <t>I2K18102444</t>
  </si>
  <si>
    <t>B150058696</t>
  </si>
  <si>
    <t>TIKHE AJINKYA ANIL</t>
  </si>
  <si>
    <t>71900026C</t>
  </si>
  <si>
    <t>I2K18102526</t>
  </si>
  <si>
    <t>B150058697</t>
  </si>
  <si>
    <t>TODMAL PRIYADARSHAN SATISH</t>
  </si>
  <si>
    <t>71900675K</t>
  </si>
  <si>
    <t>I2K18102600</t>
  </si>
  <si>
    <t>B150058698</t>
  </si>
  <si>
    <t>TOPE ARNAV AMOL</t>
  </si>
  <si>
    <t>71900676H</t>
  </si>
  <si>
    <t>I2K18102618</t>
  </si>
  <si>
    <t>B150058699</t>
  </si>
  <si>
    <t>UNDE NAVNEETA ASHOK</t>
  </si>
  <si>
    <t>71900679B</t>
  </si>
  <si>
    <t>I2K18102453</t>
  </si>
  <si>
    <t>B150058700</t>
  </si>
  <si>
    <t>UPADHYAY VISHAL CHANDRAPRAKASH</t>
  </si>
  <si>
    <t>72000090E</t>
  </si>
  <si>
    <t>I2K19205179</t>
  </si>
  <si>
    <t>B150058701</t>
  </si>
  <si>
    <t>VANSHREE BHARDWAJ</t>
  </si>
  <si>
    <t>71900687C</t>
  </si>
  <si>
    <t>I2K18102571</t>
  </si>
  <si>
    <t>B150058702</t>
  </si>
  <si>
    <t>VELANKAR ABHISHEK VISHWAS</t>
  </si>
  <si>
    <t>71900692K</t>
  </si>
  <si>
    <t>I2K18102430</t>
  </si>
  <si>
    <t>B150058703</t>
  </si>
  <si>
    <t>VETAL DATTATRAY VIJAY</t>
  </si>
  <si>
    <t>71900174K</t>
  </si>
  <si>
    <t>I2K18102454</t>
  </si>
  <si>
    <t>B150058704</t>
  </si>
  <si>
    <t>VISPUTE TUSHAR PRAKASH</t>
  </si>
  <si>
    <t>71924046J</t>
  </si>
  <si>
    <t>I2K18205145</t>
  </si>
  <si>
    <t>B150058705</t>
  </si>
  <si>
    <t>WAGHAMARE VAIBHAV RAMKRUSHN</t>
  </si>
  <si>
    <t>72000091C</t>
  </si>
  <si>
    <t>I2K19205166</t>
  </si>
  <si>
    <t>B150058706</t>
  </si>
  <si>
    <t>WAGHMODE SURESH MANIK</t>
  </si>
  <si>
    <t>72000092M</t>
  </si>
  <si>
    <t>I2K19205180</t>
  </si>
  <si>
    <t>B150058707</t>
  </si>
  <si>
    <t>ZAMAD HITESH DHANRAJ</t>
  </si>
  <si>
    <t>71900258D</t>
  </si>
  <si>
    <t>I2K18102530</t>
  </si>
  <si>
    <t>FOR ABSENT STUDENT MARK</t>
  </si>
  <si>
    <t>TH</t>
  </si>
  <si>
    <t>PR</t>
  </si>
  <si>
    <t>FOR FAIL STUDENTS MARK</t>
  </si>
  <si>
    <t>FF</t>
  </si>
  <si>
    <t>AVG=</t>
  </si>
  <si>
    <t>TOTAL STUD ALL CLEAR IN (TH,PR BOTH)</t>
  </si>
  <si>
    <t xml:space="preserve">HONORS COURSES </t>
  </si>
  <si>
    <t>Grades</t>
  </si>
  <si>
    <t>HON-MACHINE LEARNING - TH</t>
  </si>
  <si>
    <t>ML</t>
  </si>
  <si>
    <t>Count</t>
  </si>
  <si>
    <t>Per %</t>
  </si>
  <si>
    <t>HON-MACHINE LEARNING - PR</t>
  </si>
  <si>
    <t>O</t>
  </si>
  <si>
    <t>Outstanding (90-100)</t>
  </si>
  <si>
    <t>All Clear</t>
  </si>
  <si>
    <t>HON-IOT &amp; EMBEDED SECURITY-TH</t>
  </si>
  <si>
    <t>A</t>
  </si>
  <si>
    <t>Very Good (80-89)</t>
  </si>
  <si>
    <t>Distinction</t>
  </si>
  <si>
    <t>HON-MACH. LEARN.&amp; DATA SCI.-TH</t>
  </si>
  <si>
    <t>B</t>
  </si>
  <si>
    <t>Good (70-79)</t>
  </si>
  <si>
    <t>First Class</t>
  </si>
  <si>
    <t>HON-MACH. LEARN.&amp; DATA SCI.-TW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</si>
  <si>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</si>
  <si>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</si>
  <si>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</si>
  <si>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</si>
  <si>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</si>
  <si>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</si>
  <si>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</si>
  <si>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</si>
  <si>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</si>
  <si>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</si>
  <si>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</si>
  <si>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</si>
  <si>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</si>
  <si>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</si>
  <si>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</si>
  <si>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</si>
  <si>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</si>
  <si>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</si>
  <si>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</si>
  <si>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</si>
  <si>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</si>
  <si>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</si>
  <si>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TE(MAX : 46)</t>
  </si>
  <si>
    <t>BE (MAX : 44)</t>
  </si>
  <si>
    <t>Practical</t>
  </si>
  <si>
    <t>FAILS</t>
  </si>
  <si>
    <t>&lt; 25</t>
  </si>
  <si>
    <t>&lt; 23</t>
  </si>
  <si>
    <t>&lt; 22</t>
  </si>
  <si>
    <t xml:space="preserve">FAIL </t>
  </si>
  <si>
    <t>&gt;= 25</t>
  </si>
  <si>
    <t>&gt;= 23</t>
  </si>
  <si>
    <t>&gt;= 22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</si>
  <si>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</si>
  <si>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</si>
  <si>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</si>
  <si>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</si>
  <si>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</si>
  <si>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</si>
  <si>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</si>
  <si>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</si>
  <si>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</si>
  <si>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</si>
  <si>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</si>
  <si>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DBMS-TH</t>
  </si>
  <si>
    <t>SEPM-TH</t>
  </si>
  <si>
    <t>OS-TH</t>
  </si>
  <si>
    <t>HCI-TH</t>
  </si>
  <si>
    <t>314446 PR</t>
  </si>
  <si>
    <t>314446 TW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</si>
  <si>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</si>
  <si>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</si>
  <si>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</si>
  <si>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</si>
  <si>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</si>
  <si>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</si>
  <si>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</si>
  <si>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</si>
  <si>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</si>
  <si>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</si>
  <si>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</si>
  <si>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</si>
  <si>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TOC-TH</t>
  </si>
  <si>
    <t>SL-1-PR</t>
  </si>
  <si>
    <t>SL-1-TW</t>
  </si>
  <si>
    <t>SL-1-OR</t>
  </si>
  <si>
    <t>SL-2-TW</t>
  </si>
  <si>
    <t>SL-2-PR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</si>
  <si>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</si>
  <si>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</si>
  <si>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</si>
  <si>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</si>
  <si>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</si>
  <si>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</si>
  <si>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</si>
  <si>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</si>
  <si>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</si>
  <si>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</si>
  <si>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</si>
  <si>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</si>
  <si>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</si>
  <si>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SAGAR VIJAY SINGH SHIHIRE</t>
  </si>
  <si>
    <t>71829152C</t>
  </si>
  <si>
    <t>T150058683</t>
  </si>
  <si>
    <t>RATHOD DHIRAJ SHIVAJI</t>
  </si>
  <si>
    <t>71527522E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</si>
</sst>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333333"/>
        <bgColor rgb="FF4C4C4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200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200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FFF2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  <fill>
      <patternFill patternType="solid">
        <fgColor rgb="FF969696"/>
        <bgColor rgb="FF80808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/>
      <top style="thin">
        <color rgb="FF4C4C4C"/>
      </top>
      <bottom style="thin">
        <color rgb="FF4C4C4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  <border>
      <left style="medium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 style="medium">
        <color rgb="FF4C4C4C"/>
      </right>
      <top style="thin">
        <color rgb="FF4C4C4C"/>
      </top>
      <bottom/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4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5" borderId="2" xfId="0" applyFont="1" applyFill="1" applyBorder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5" borderId="4" xfId="0" applyFont="1" applyFill="1" applyBorder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0" fontId="0" fillId="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Protection="1">
      <alignment vertical="center"/>
      <protection locked="0"/>
    </xf>
    <xf numFmtId="0" fontId="0" fillId="9" borderId="0" xfId="0" applyFill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0" fontId="6" fillId="0" borderId="2" xfId="0" applyFont="1" applyBorder="1" applyAlignment="1" applyProtection="1">
      <alignment horizontal="right" vertical="center"/>
      <protection locked="0"/>
    </xf>
    <xf numFmtId="0" fontId="6" fillId="0" borderId="2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6" borderId="2" xfId="0" applyFont="1" applyFill="1" applyBorder="1" applyAlignment="1">
      <alignment horizontal="right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2" fontId="8" fillId="6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2" fontId="11" fillId="6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2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center" vertical="center"/>
    </xf>
    <xf numFmtId="2" fontId="11" fillId="6" borderId="1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2" fontId="11" fillId="6" borderId="2" xfId="0" applyNumberFormat="1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ont="1" applyFill="1">
      <alignment vertical="center"/>
    </xf>
    <xf numFmtId="0" fontId="0" fillId="0" borderId="2" xfId="0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5" borderId="2" xfId="0" applyFill="1" applyBorder="1" applyProtection="1">
      <alignment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9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260"/>
  <sheetViews>
    <sheetView tabSelected="1" topLeftCell="B1" zoomScale="70" zoomScaleNormal="70" workbookViewId="0">
      <pane xSplit="3" ySplit="3" topLeftCell="E157" activePane="bottomRight" state="frozen"/>
      <selection activeCell="B1" sqref="B1"/>
      <selection pane="topRight" activeCell="E1" sqref="E1"/>
      <selection pane="bottomLeft" activeCell="B145" sqref="B145"/>
      <selection pane="bottomRight" activeCell="Z2" sqref="Z1:BK1048576"/>
    </sheetView>
  </sheetViews>
  <sheetFormatPr defaultRowHeight="14.4" x14ac:dyDescent="0.3"/>
  <cols>
    <col min="1" max="1" width="7.33203125" style="12" customWidth="1"/>
    <col min="2" max="2" width="10.33203125" style="12" customWidth="1"/>
    <col min="3" max="3" width="13.6640625" style="12" customWidth="1"/>
    <col min="4" max="4" width="44.77734375" customWidth="1"/>
    <col min="5" max="5" width="13" style="12" customWidth="1"/>
    <col min="6" max="6" width="21.33203125" style="12" customWidth="1"/>
    <col min="7" max="7" width="8.21875" style="13" customWidth="1"/>
    <col min="8" max="9" width="13" style="13" customWidth="1"/>
    <col min="10" max="10" width="9.21875" style="12" customWidth="1"/>
    <col min="11" max="11" width="10.77734375" style="12" customWidth="1"/>
    <col min="12" max="12" width="10.6640625" style="12" customWidth="1"/>
    <col min="13" max="13" width="9.44140625" style="12" customWidth="1"/>
    <col min="14" max="14" width="13.21875" style="12" customWidth="1"/>
    <col min="15" max="15" width="0.88671875" style="12" customWidth="1"/>
    <col min="16" max="16" width="12.88671875" style="13" customWidth="1"/>
    <col min="17" max="17" width="16" style="13" customWidth="1"/>
    <col min="18" max="19" width="11.6640625" style="12" customWidth="1"/>
    <col min="20" max="21" width="12.44140625" style="12" customWidth="1"/>
    <col min="22" max="22" width="11.6640625" style="12" customWidth="1"/>
    <col min="23" max="23" width="9" style="12" customWidth="1"/>
    <col min="24" max="24" width="8.5546875" style="12" customWidth="1"/>
    <col min="25" max="25" width="1" style="14" customWidth="1"/>
    <col min="26" max="26" width="10.21875" style="12" hidden="1" customWidth="1"/>
    <col min="27" max="27" width="13.21875" style="12" hidden="1" customWidth="1"/>
    <col min="28" max="28" width="35.88671875" style="15" hidden="1" customWidth="1"/>
    <col min="29" max="29" width="11.77734375" style="12" hidden="1" customWidth="1"/>
    <col min="30" max="30" width="24.77734375" style="12" hidden="1" customWidth="1"/>
    <col min="31" max="31" width="9" style="12" hidden="1" customWidth="1"/>
    <col min="32" max="32" width="8.5546875" style="12" hidden="1" customWidth="1"/>
    <col min="33" max="33" width="9.5546875" style="12" hidden="1" customWidth="1"/>
    <col min="34" max="34" width="9.44140625" style="12" hidden="1" customWidth="1"/>
    <col min="35" max="35" width="12" style="12" hidden="1" customWidth="1"/>
    <col min="36" max="36" width="0.88671875" style="12" hidden="1" customWidth="1"/>
    <col min="37" max="38" width="13" style="12" hidden="1" customWidth="1"/>
    <col min="39" max="40" width="12.88671875" style="12" hidden="1" customWidth="1"/>
    <col min="41" max="41" width="11.6640625" style="12" hidden="1" customWidth="1"/>
    <col min="42" max="42" width="8.88671875" style="12" hidden="1" customWidth="1"/>
    <col min="43" max="46" width="11.6640625" style="12" hidden="1" customWidth="1"/>
    <col min="47" max="47" width="25.77734375" style="12" hidden="1" customWidth="1"/>
    <col min="48" max="48" width="18.44140625" style="12" hidden="1" customWidth="1"/>
    <col min="49" max="49" width="11.77734375" style="12" hidden="1" customWidth="1"/>
    <col min="50" max="50" width="12" style="12" hidden="1" customWidth="1"/>
    <col min="51" max="51" width="6.21875" style="12" hidden="1" customWidth="1"/>
    <col min="52" max="52" width="10.44140625" style="12" hidden="1" customWidth="1"/>
    <col min="53" max="53" width="10" style="12" hidden="1" customWidth="1"/>
    <col min="54" max="54" width="9.77734375" style="12" hidden="1" customWidth="1"/>
    <col min="55" max="55" width="8.88671875" style="12" hidden="1" customWidth="1"/>
    <col min="56" max="56" width="17.33203125" style="12" hidden="1" customWidth="1"/>
    <col min="57" max="61" width="11.88671875" style="12" hidden="1" customWidth="1"/>
    <col min="62" max="62" width="14.6640625" style="12" hidden="1" customWidth="1"/>
    <col min="63" max="63" width="9.88671875" style="12" hidden="1" customWidth="1"/>
    <col min="64" max="64" width="9.44140625" style="12" customWidth="1"/>
    <col min="65" max="65" width="7.33203125" customWidth="1"/>
    <col min="66" max="66" width="6.5546875" customWidth="1"/>
    <col min="67" max="67" width="20.6640625" customWidth="1"/>
    <col min="68" max="68" width="22" customWidth="1"/>
    <col min="69" max="1025" width="7.33203125" customWidth="1"/>
  </cols>
  <sheetData>
    <row r="1" spans="1:63" s="12" customFormat="1" ht="24.6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4"/>
      <c r="Z1" s="10" t="s">
        <v>1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9" t="s">
        <v>2</v>
      </c>
      <c r="AX1" s="9"/>
      <c r="AY1" s="9"/>
      <c r="AZ1" s="9"/>
      <c r="BA1" s="9"/>
      <c r="BB1" s="9"/>
      <c r="BC1" s="16"/>
    </row>
    <row r="2" spans="1:63" s="12" customFormat="1" ht="43.2" x14ac:dyDescent="0.3">
      <c r="A2" s="17" t="s">
        <v>3</v>
      </c>
      <c r="B2" s="18" t="s">
        <v>4</v>
      </c>
      <c r="C2" s="18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>
        <v>414453</v>
      </c>
      <c r="K2" s="18">
        <v>414454</v>
      </c>
      <c r="L2" s="18">
        <v>414455</v>
      </c>
      <c r="M2" s="18" t="s">
        <v>12</v>
      </c>
      <c r="N2" s="18" t="s">
        <v>13</v>
      </c>
      <c r="O2" s="19"/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4"/>
      <c r="Z2" s="17" t="s">
        <v>4</v>
      </c>
      <c r="AA2" s="18" t="s">
        <v>5</v>
      </c>
      <c r="AB2" s="20" t="s">
        <v>6</v>
      </c>
      <c r="AC2" s="18" t="s">
        <v>7</v>
      </c>
      <c r="AD2" s="17" t="s">
        <v>8</v>
      </c>
      <c r="AE2" s="18">
        <v>414462</v>
      </c>
      <c r="AF2" s="18">
        <v>414463</v>
      </c>
      <c r="AG2" s="18" t="s">
        <v>23</v>
      </c>
      <c r="AH2" s="18" t="s">
        <v>24</v>
      </c>
      <c r="AI2" s="18" t="s">
        <v>25</v>
      </c>
      <c r="AJ2" s="19"/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21" t="s">
        <v>36</v>
      </c>
      <c r="AV2" s="21" t="s">
        <v>37</v>
      </c>
      <c r="AW2" s="21" t="s">
        <v>38</v>
      </c>
      <c r="AX2" s="21" t="s">
        <v>39</v>
      </c>
      <c r="AY2" s="21" t="s">
        <v>40</v>
      </c>
      <c r="AZ2" s="22" t="s">
        <v>41</v>
      </c>
      <c r="BA2" s="22" t="s">
        <v>42</v>
      </c>
      <c r="BB2" s="21" t="s">
        <v>43</v>
      </c>
      <c r="BC2" s="21" t="s">
        <v>44</v>
      </c>
      <c r="BD2" s="8" t="s">
        <v>45</v>
      </c>
      <c r="BE2" s="8"/>
      <c r="BF2" s="7" t="s">
        <v>46</v>
      </c>
      <c r="BG2" s="7"/>
      <c r="BH2" s="23" t="s">
        <v>47</v>
      </c>
      <c r="BI2" s="23" t="s">
        <v>47</v>
      </c>
      <c r="BJ2" s="24" t="s">
        <v>48</v>
      </c>
      <c r="BK2" s="25" t="s">
        <v>49</v>
      </c>
    </row>
    <row r="3" spans="1:63" s="12" customFormat="1" x14ac:dyDescent="0.3">
      <c r="A3" s="17"/>
      <c r="B3" s="18"/>
      <c r="C3" s="18"/>
      <c r="D3" s="17"/>
      <c r="E3" s="18"/>
      <c r="F3" s="18"/>
      <c r="G3" s="18" t="s">
        <v>50</v>
      </c>
      <c r="H3" s="18" t="s">
        <v>51</v>
      </c>
      <c r="I3" s="18" t="s">
        <v>52</v>
      </c>
      <c r="J3" s="18" t="s">
        <v>53</v>
      </c>
      <c r="K3" s="18" t="s">
        <v>54</v>
      </c>
      <c r="L3" s="18" t="s">
        <v>55</v>
      </c>
      <c r="M3" s="18" t="s">
        <v>56</v>
      </c>
      <c r="N3" s="18" t="s">
        <v>57</v>
      </c>
      <c r="O3" s="19"/>
      <c r="P3" s="18" t="s">
        <v>58</v>
      </c>
      <c r="Q3" s="18" t="s">
        <v>59</v>
      </c>
      <c r="R3" s="18" t="s">
        <v>60</v>
      </c>
      <c r="S3" s="18" t="s">
        <v>61</v>
      </c>
      <c r="T3" s="18" t="s">
        <v>62</v>
      </c>
      <c r="U3" s="18" t="s">
        <v>63</v>
      </c>
      <c r="V3" s="18" t="s">
        <v>64</v>
      </c>
      <c r="W3" s="18"/>
      <c r="X3" s="18"/>
      <c r="Y3" s="14"/>
      <c r="Z3" s="17"/>
      <c r="AA3" s="18"/>
      <c r="AB3" s="20"/>
      <c r="AC3" s="18"/>
      <c r="AD3" s="17"/>
      <c r="AE3" s="26" t="s">
        <v>65</v>
      </c>
      <c r="AF3" s="26" t="s">
        <v>66</v>
      </c>
      <c r="AG3" s="26" t="s">
        <v>67</v>
      </c>
      <c r="AH3" s="26" t="s">
        <v>68</v>
      </c>
      <c r="AI3" s="18" t="s">
        <v>69</v>
      </c>
      <c r="AJ3" s="19"/>
      <c r="AK3" s="26" t="s">
        <v>70</v>
      </c>
      <c r="AL3" s="26" t="s">
        <v>71</v>
      </c>
      <c r="AM3" s="26" t="s">
        <v>72</v>
      </c>
      <c r="AN3" s="26" t="s">
        <v>73</v>
      </c>
      <c r="AO3" s="18" t="s">
        <v>74</v>
      </c>
      <c r="AP3" s="18" t="s">
        <v>75</v>
      </c>
      <c r="AQ3" s="18" t="s">
        <v>76</v>
      </c>
      <c r="AR3" s="18" t="s">
        <v>77</v>
      </c>
      <c r="AS3" s="18" t="s">
        <v>78</v>
      </c>
      <c r="AT3" s="18" t="s">
        <v>79</v>
      </c>
      <c r="AU3" s="18"/>
      <c r="AV3" s="18"/>
      <c r="AW3" s="18"/>
      <c r="AX3" s="18"/>
      <c r="AY3" s="18"/>
      <c r="AZ3" s="18"/>
      <c r="BA3" s="18"/>
      <c r="BB3" s="18"/>
      <c r="BC3" s="18"/>
      <c r="BD3" s="27" t="s">
        <v>80</v>
      </c>
      <c r="BE3" s="27" t="s">
        <v>81</v>
      </c>
      <c r="BF3" s="28" t="s">
        <v>80</v>
      </c>
      <c r="BG3" s="28" t="s">
        <v>81</v>
      </c>
      <c r="BH3" s="21" t="s">
        <v>82</v>
      </c>
      <c r="BI3" s="21" t="s">
        <v>83</v>
      </c>
      <c r="BJ3" s="18"/>
      <c r="BK3" s="18"/>
    </row>
    <row r="4" spans="1:63" x14ac:dyDescent="0.3">
      <c r="A4" s="29">
        <v>1</v>
      </c>
      <c r="B4" s="29">
        <v>43223</v>
      </c>
      <c r="C4" s="29" t="s">
        <v>84</v>
      </c>
      <c r="D4" s="30" t="s">
        <v>85</v>
      </c>
      <c r="E4" s="29" t="s">
        <v>86</v>
      </c>
      <c r="F4" s="31" t="s">
        <v>87</v>
      </c>
      <c r="G4" s="32"/>
      <c r="H4" s="32"/>
      <c r="I4" s="32"/>
      <c r="J4" s="29">
        <v>100</v>
      </c>
      <c r="K4" s="29">
        <v>90</v>
      </c>
      <c r="L4" s="29">
        <v>95</v>
      </c>
      <c r="M4" s="29">
        <v>92</v>
      </c>
      <c r="N4" s="29">
        <v>91</v>
      </c>
      <c r="O4" s="33"/>
      <c r="P4" s="34"/>
      <c r="Q4" s="34"/>
      <c r="R4" s="29">
        <v>42</v>
      </c>
      <c r="S4" s="29">
        <v>41</v>
      </c>
      <c r="T4" s="29">
        <v>43</v>
      </c>
      <c r="U4" s="29">
        <v>40</v>
      </c>
      <c r="V4" s="29">
        <v>38</v>
      </c>
      <c r="W4" s="29">
        <v>9.91</v>
      </c>
      <c r="X4" s="29">
        <v>22</v>
      </c>
      <c r="Y4" s="35"/>
      <c r="Z4" s="29">
        <v>43223</v>
      </c>
      <c r="AA4" s="29" t="s">
        <v>84</v>
      </c>
      <c r="AB4" s="36" t="s">
        <v>85</v>
      </c>
      <c r="AC4" s="29" t="s">
        <v>86</v>
      </c>
      <c r="AD4" s="37" t="s">
        <v>87</v>
      </c>
      <c r="AE4" s="38"/>
      <c r="AF4" s="38"/>
      <c r="AG4" s="38"/>
      <c r="AH4" s="38"/>
      <c r="AI4" s="39"/>
      <c r="AJ4" s="40"/>
      <c r="AK4" s="38"/>
      <c r="AL4" s="38"/>
      <c r="AM4" s="38"/>
      <c r="AN4" s="38"/>
      <c r="AO4" s="39"/>
      <c r="AP4" s="29"/>
      <c r="AQ4" s="29"/>
      <c r="AR4" s="29"/>
      <c r="AS4" s="29"/>
      <c r="AT4" s="29"/>
      <c r="AU4" s="29"/>
      <c r="AV4" s="29"/>
      <c r="AW4" s="41"/>
      <c r="AX4" s="41"/>
      <c r="AY4" s="41"/>
      <c r="AZ4" s="41"/>
      <c r="BA4" s="41"/>
      <c r="BB4" s="41"/>
      <c r="BC4" s="42"/>
      <c r="BD4" s="43" t="str">
        <f t="shared" ref="BD4:BD67" si="0">IF(COUNTIF(J4:N4,"FF"),"FAIL",IF(COUNTIF(J4:N4,"AB"),"FAIL","PASS"))</f>
        <v>PASS</v>
      </c>
      <c r="BE4" s="43" t="str">
        <f t="shared" ref="BE4:BE67" si="1">IF(COUNTIF(AE4:AI4,"FF"),"FAIL",IF(COUNTIF(AE4:AI4,"AB"),"FAIL","PASS"))</f>
        <v>PASS</v>
      </c>
      <c r="BF4" s="44" t="str">
        <f t="shared" ref="BF4:BF67" si="2">IF(COUNTIF(R4:V4,"FF"),"FAIL",IF(COUNTIF(R4:V4,"AB"),"FAIL","PASS"))</f>
        <v>PASS</v>
      </c>
      <c r="BG4" s="44" t="str">
        <f t="shared" ref="BG4:BG67" si="3">IF(COUNTIF(AK4:AT4,"FF"),"FAIL",IF(COUNTIF(AK4:AT4,"AB"),"FAIL","PASS"))</f>
        <v>PASS</v>
      </c>
      <c r="BH4" s="19" t="str">
        <f t="shared" ref="BH4:BH67" si="4">IF(AND(BD4="PASS",BE4="PASS"),"PASS","FAIL")</f>
        <v>PASS</v>
      </c>
      <c r="BI4" s="19" t="str">
        <f t="shared" ref="BI4:BI67" si="5">IF(AND(BF4="PASS",BG4="PASS"),"PASS","FAIL")</f>
        <v>PASS</v>
      </c>
      <c r="BJ4" s="45" t="str">
        <f t="shared" ref="BJ4:BJ67" si="6">IF(BK4="ATKT","NO",IF(BK4="FAIL","NO","YES"))</f>
        <v>NO</v>
      </c>
      <c r="BK4" s="46" t="str">
        <f t="shared" ref="BK4:BK67" si="7">IF(AV4=44,IF(BB4&gt;=7.75,"DIST",IF(BB4&gt;=6.75,"FIRST",IF(BB4&gt;=6.25,"HSC",IF(BB4&gt;=5.5,"SC","FAIL")))),IF(BB4&gt;=23,"ATKT","FAIL"))</f>
        <v>FAIL</v>
      </c>
    </row>
    <row r="5" spans="1:63" x14ac:dyDescent="0.3">
      <c r="A5" s="29">
        <v>2</v>
      </c>
      <c r="B5" s="29">
        <v>43101</v>
      </c>
      <c r="C5" s="29" t="s">
        <v>88</v>
      </c>
      <c r="D5" s="30" t="s">
        <v>89</v>
      </c>
      <c r="E5" s="29" t="s">
        <v>90</v>
      </c>
      <c r="F5" s="31" t="s">
        <v>91</v>
      </c>
      <c r="G5" s="32">
        <v>100</v>
      </c>
      <c r="H5" s="32"/>
      <c r="I5" s="32"/>
      <c r="J5" s="29">
        <v>100</v>
      </c>
      <c r="K5" s="29">
        <v>96</v>
      </c>
      <c r="L5" s="29">
        <v>85</v>
      </c>
      <c r="M5" s="29">
        <v>100</v>
      </c>
      <c r="N5" s="29">
        <v>100</v>
      </c>
      <c r="O5" s="33"/>
      <c r="P5" s="34">
        <v>50</v>
      </c>
      <c r="Q5" s="34"/>
      <c r="R5" s="29">
        <v>48</v>
      </c>
      <c r="S5" s="29">
        <v>48</v>
      </c>
      <c r="T5" s="29">
        <v>41</v>
      </c>
      <c r="U5" s="29">
        <v>46</v>
      </c>
      <c r="V5" s="29">
        <v>48</v>
      </c>
      <c r="W5" s="29">
        <v>10</v>
      </c>
      <c r="X5" s="29">
        <v>22</v>
      </c>
      <c r="Y5" s="35"/>
      <c r="Z5" s="29">
        <v>43101</v>
      </c>
      <c r="AA5" s="29" t="s">
        <v>88</v>
      </c>
      <c r="AB5" s="36" t="s">
        <v>89</v>
      </c>
      <c r="AC5" s="29" t="s">
        <v>90</v>
      </c>
      <c r="AD5" s="37" t="s">
        <v>91</v>
      </c>
      <c r="AE5" s="38"/>
      <c r="AF5" s="38"/>
      <c r="AG5" s="38"/>
      <c r="AH5" s="38"/>
      <c r="AI5" s="39"/>
      <c r="AJ5" s="40"/>
      <c r="AK5" s="38"/>
      <c r="AL5" s="38"/>
      <c r="AM5" s="38"/>
      <c r="AN5" s="38"/>
      <c r="AO5" s="39"/>
      <c r="AP5" s="29"/>
      <c r="AQ5" s="29"/>
      <c r="AR5" s="29"/>
      <c r="AS5" s="29"/>
      <c r="AT5" s="29"/>
      <c r="AU5" s="29"/>
      <c r="AV5" s="29"/>
      <c r="AW5" s="41"/>
      <c r="AX5" s="41"/>
      <c r="AY5" s="41"/>
      <c r="AZ5" s="41"/>
      <c r="BA5" s="41"/>
      <c r="BB5" s="41"/>
      <c r="BC5" s="42"/>
      <c r="BD5" s="43" t="str">
        <f t="shared" si="0"/>
        <v>PASS</v>
      </c>
      <c r="BE5" s="43" t="str">
        <f t="shared" si="1"/>
        <v>PASS</v>
      </c>
      <c r="BF5" s="44" t="str">
        <f t="shared" si="2"/>
        <v>PASS</v>
      </c>
      <c r="BG5" s="44" t="str">
        <f t="shared" si="3"/>
        <v>PASS</v>
      </c>
      <c r="BH5" s="19" t="str">
        <f t="shared" si="4"/>
        <v>PASS</v>
      </c>
      <c r="BI5" s="19" t="str">
        <f t="shared" si="5"/>
        <v>PASS</v>
      </c>
      <c r="BJ5" s="45" t="str">
        <f t="shared" si="6"/>
        <v>NO</v>
      </c>
      <c r="BK5" s="46" t="str">
        <f t="shared" si="7"/>
        <v>FAIL</v>
      </c>
    </row>
    <row r="6" spans="1:63" x14ac:dyDescent="0.3">
      <c r="A6" s="29">
        <v>3</v>
      </c>
      <c r="B6" s="29">
        <v>43301</v>
      </c>
      <c r="C6" s="29" t="s">
        <v>92</v>
      </c>
      <c r="D6" s="30" t="s">
        <v>93</v>
      </c>
      <c r="E6" s="29" t="s">
        <v>94</v>
      </c>
      <c r="F6" s="31" t="s">
        <v>95</v>
      </c>
      <c r="G6" s="32"/>
      <c r="H6" s="32">
        <v>100</v>
      </c>
      <c r="I6" s="32"/>
      <c r="J6" s="29">
        <v>98</v>
      </c>
      <c r="K6" s="29">
        <v>90</v>
      </c>
      <c r="L6" s="29">
        <v>89</v>
      </c>
      <c r="M6" s="29">
        <v>99</v>
      </c>
      <c r="N6" s="29">
        <v>86</v>
      </c>
      <c r="O6" s="33"/>
      <c r="P6" s="34"/>
      <c r="Q6" s="34"/>
      <c r="R6" s="29">
        <v>47</v>
      </c>
      <c r="S6" s="29">
        <v>48</v>
      </c>
      <c r="T6" s="29">
        <v>45</v>
      </c>
      <c r="U6" s="29">
        <v>42</v>
      </c>
      <c r="V6" s="29">
        <v>46</v>
      </c>
      <c r="W6" s="29">
        <v>10</v>
      </c>
      <c r="X6" s="29">
        <v>22</v>
      </c>
      <c r="Y6" s="35"/>
      <c r="Z6" s="29">
        <v>43301</v>
      </c>
      <c r="AA6" s="29" t="s">
        <v>92</v>
      </c>
      <c r="AB6" s="36" t="s">
        <v>93</v>
      </c>
      <c r="AC6" s="29" t="s">
        <v>94</v>
      </c>
      <c r="AD6" s="37" t="s">
        <v>95</v>
      </c>
      <c r="AE6" s="38"/>
      <c r="AF6" s="38"/>
      <c r="AG6" s="38"/>
      <c r="AH6" s="38"/>
      <c r="AI6" s="39"/>
      <c r="AJ6" s="40"/>
      <c r="AK6" s="38"/>
      <c r="AL6" s="38"/>
      <c r="AM6" s="38"/>
      <c r="AN6" s="38"/>
      <c r="AO6" s="39"/>
      <c r="AP6" s="29"/>
      <c r="AQ6" s="29"/>
      <c r="AR6" s="29"/>
      <c r="AS6" s="29"/>
      <c r="AT6" s="29"/>
      <c r="AU6" s="29"/>
      <c r="AV6" s="29"/>
      <c r="AW6" s="41"/>
      <c r="AX6" s="41"/>
      <c r="AY6" s="41"/>
      <c r="AZ6" s="41"/>
      <c r="BA6" s="41"/>
      <c r="BB6" s="41"/>
      <c r="BC6" s="42"/>
      <c r="BD6" s="43" t="str">
        <f t="shared" si="0"/>
        <v>PASS</v>
      </c>
      <c r="BE6" s="43" t="str">
        <f t="shared" si="1"/>
        <v>PASS</v>
      </c>
      <c r="BF6" s="44" t="str">
        <f t="shared" si="2"/>
        <v>PASS</v>
      </c>
      <c r="BG6" s="44" t="str">
        <f t="shared" si="3"/>
        <v>PASS</v>
      </c>
      <c r="BH6" s="19" t="str">
        <f t="shared" si="4"/>
        <v>PASS</v>
      </c>
      <c r="BI6" s="19" t="str">
        <f t="shared" si="5"/>
        <v>PASS</v>
      </c>
      <c r="BJ6" s="45" t="str">
        <f t="shared" si="6"/>
        <v>NO</v>
      </c>
      <c r="BK6" s="46" t="str">
        <f t="shared" si="7"/>
        <v>FAIL</v>
      </c>
    </row>
    <row r="7" spans="1:63" x14ac:dyDescent="0.3">
      <c r="A7" s="29">
        <v>4</v>
      </c>
      <c r="B7" s="29">
        <v>43202</v>
      </c>
      <c r="C7" s="29" t="s">
        <v>96</v>
      </c>
      <c r="D7" s="30" t="s">
        <v>97</v>
      </c>
      <c r="E7" s="29" t="s">
        <v>98</v>
      </c>
      <c r="F7" s="31" t="s">
        <v>99</v>
      </c>
      <c r="G7" s="32"/>
      <c r="H7" s="32"/>
      <c r="I7" s="32"/>
      <c r="J7" s="29">
        <v>99</v>
      </c>
      <c r="K7" s="29">
        <v>96</v>
      </c>
      <c r="L7" s="29">
        <v>89</v>
      </c>
      <c r="M7" s="29">
        <v>79</v>
      </c>
      <c r="N7" s="29">
        <v>95</v>
      </c>
      <c r="O7" s="33"/>
      <c r="P7" s="34"/>
      <c r="Q7" s="34"/>
      <c r="R7" s="29">
        <v>42</v>
      </c>
      <c r="S7" s="29">
        <v>41</v>
      </c>
      <c r="T7" s="29">
        <v>42</v>
      </c>
      <c r="U7" s="29">
        <v>30</v>
      </c>
      <c r="V7" s="29">
        <v>44</v>
      </c>
      <c r="W7" s="29">
        <v>9.77</v>
      </c>
      <c r="X7" s="29">
        <v>22</v>
      </c>
      <c r="Y7" s="35"/>
      <c r="Z7" s="29">
        <v>43202</v>
      </c>
      <c r="AA7" s="29" t="s">
        <v>96</v>
      </c>
      <c r="AB7" s="36" t="s">
        <v>97</v>
      </c>
      <c r="AC7" s="29" t="s">
        <v>98</v>
      </c>
      <c r="AD7" s="37" t="s">
        <v>99</v>
      </c>
      <c r="AE7" s="38"/>
      <c r="AF7" s="38"/>
      <c r="AG7" s="47"/>
      <c r="AH7" s="38"/>
      <c r="AI7" s="39"/>
      <c r="AJ7" s="40"/>
      <c r="AK7" s="47"/>
      <c r="AL7" s="47"/>
      <c r="AM7" s="38"/>
      <c r="AN7" s="38"/>
      <c r="AO7" s="39"/>
      <c r="AP7" s="29"/>
      <c r="AQ7" s="29"/>
      <c r="AR7" s="29"/>
      <c r="AS7" s="29"/>
      <c r="AT7" s="29"/>
      <c r="AU7" s="29"/>
      <c r="AV7" s="29"/>
      <c r="AW7" s="41"/>
      <c r="AX7" s="41"/>
      <c r="AY7" s="41"/>
      <c r="AZ7" s="41"/>
      <c r="BA7" s="41"/>
      <c r="BB7" s="41"/>
      <c r="BC7" s="42"/>
      <c r="BD7" s="43" t="str">
        <f t="shared" si="0"/>
        <v>PASS</v>
      </c>
      <c r="BE7" s="43" t="str">
        <f t="shared" si="1"/>
        <v>PASS</v>
      </c>
      <c r="BF7" s="44" t="str">
        <f t="shared" si="2"/>
        <v>PASS</v>
      </c>
      <c r="BG7" s="44" t="str">
        <f t="shared" si="3"/>
        <v>PASS</v>
      </c>
      <c r="BH7" s="19" t="str">
        <f t="shared" si="4"/>
        <v>PASS</v>
      </c>
      <c r="BI7" s="19" t="str">
        <f t="shared" si="5"/>
        <v>PASS</v>
      </c>
      <c r="BJ7" s="45" t="str">
        <f t="shared" si="6"/>
        <v>NO</v>
      </c>
      <c r="BK7" s="46" t="str">
        <f t="shared" si="7"/>
        <v>FAIL</v>
      </c>
    </row>
    <row r="8" spans="1:63" x14ac:dyDescent="0.3">
      <c r="A8" s="29">
        <v>5</v>
      </c>
      <c r="B8" s="29">
        <v>43302</v>
      </c>
      <c r="C8" s="29" t="s">
        <v>100</v>
      </c>
      <c r="D8" s="30" t="s">
        <v>101</v>
      </c>
      <c r="E8" s="29" t="s">
        <v>102</v>
      </c>
      <c r="F8" s="31" t="s">
        <v>103</v>
      </c>
      <c r="G8" s="32"/>
      <c r="H8" s="32"/>
      <c r="I8" s="32"/>
      <c r="J8" s="29">
        <v>97</v>
      </c>
      <c r="K8" s="29">
        <v>89</v>
      </c>
      <c r="L8" s="29">
        <v>85</v>
      </c>
      <c r="M8" s="29">
        <v>79</v>
      </c>
      <c r="N8" s="29">
        <v>96</v>
      </c>
      <c r="O8" s="33"/>
      <c r="P8" s="34"/>
      <c r="Q8" s="34"/>
      <c r="R8" s="29">
        <v>46</v>
      </c>
      <c r="S8" s="29">
        <v>45</v>
      </c>
      <c r="T8" s="29">
        <v>42</v>
      </c>
      <c r="U8" s="29">
        <v>45</v>
      </c>
      <c r="V8" s="29">
        <v>45</v>
      </c>
      <c r="W8" s="29">
        <v>9.86</v>
      </c>
      <c r="X8" s="29">
        <v>22</v>
      </c>
      <c r="Y8" s="35"/>
      <c r="Z8" s="29">
        <v>43302</v>
      </c>
      <c r="AA8" s="29" t="s">
        <v>100</v>
      </c>
      <c r="AB8" s="36" t="s">
        <v>101</v>
      </c>
      <c r="AC8" s="29" t="s">
        <v>102</v>
      </c>
      <c r="AD8" s="37" t="s">
        <v>103</v>
      </c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9"/>
      <c r="AP8" s="29"/>
      <c r="AQ8" s="29"/>
      <c r="AR8" s="29"/>
      <c r="AS8" s="29"/>
      <c r="AT8" s="29"/>
      <c r="AU8" s="29"/>
      <c r="AV8" s="29"/>
      <c r="AW8" s="41"/>
      <c r="AX8" s="41"/>
      <c r="AY8" s="41"/>
      <c r="AZ8" s="41"/>
      <c r="BA8" s="41"/>
      <c r="BB8" s="41"/>
      <c r="BC8" s="42"/>
      <c r="BD8" s="43" t="str">
        <f t="shared" si="0"/>
        <v>PASS</v>
      </c>
      <c r="BE8" s="43" t="str">
        <f t="shared" si="1"/>
        <v>PASS</v>
      </c>
      <c r="BF8" s="44" t="str">
        <f t="shared" si="2"/>
        <v>PASS</v>
      </c>
      <c r="BG8" s="44" t="str">
        <f t="shared" si="3"/>
        <v>PASS</v>
      </c>
      <c r="BH8" s="19" t="str">
        <f t="shared" si="4"/>
        <v>PASS</v>
      </c>
      <c r="BI8" s="19" t="str">
        <f t="shared" si="5"/>
        <v>PASS</v>
      </c>
      <c r="BJ8" s="45" t="str">
        <f t="shared" si="6"/>
        <v>NO</v>
      </c>
      <c r="BK8" s="46" t="str">
        <f t="shared" si="7"/>
        <v>FAIL</v>
      </c>
    </row>
    <row r="9" spans="1:63" x14ac:dyDescent="0.3">
      <c r="A9" s="29">
        <v>6</v>
      </c>
      <c r="B9" s="29">
        <v>43103</v>
      </c>
      <c r="C9" s="29" t="s">
        <v>104</v>
      </c>
      <c r="D9" s="30" t="s">
        <v>105</v>
      </c>
      <c r="E9" s="29" t="s">
        <v>106</v>
      </c>
      <c r="F9" s="31" t="s">
        <v>107</v>
      </c>
      <c r="G9" s="32"/>
      <c r="H9" s="32"/>
      <c r="I9" s="32"/>
      <c r="J9" s="29">
        <v>100</v>
      </c>
      <c r="K9" s="29">
        <v>90</v>
      </c>
      <c r="L9" s="29">
        <v>90</v>
      </c>
      <c r="M9" s="29">
        <v>94</v>
      </c>
      <c r="N9" s="29">
        <v>100</v>
      </c>
      <c r="O9" s="33"/>
      <c r="P9" s="34"/>
      <c r="Q9" s="34"/>
      <c r="R9" s="29">
        <v>46</v>
      </c>
      <c r="S9" s="29">
        <v>45</v>
      </c>
      <c r="T9" s="29">
        <v>38</v>
      </c>
      <c r="U9" s="29">
        <v>42</v>
      </c>
      <c r="V9" s="29">
        <v>48</v>
      </c>
      <c r="W9" s="29">
        <v>9.9499999999999993</v>
      </c>
      <c r="X9" s="29">
        <v>22</v>
      </c>
      <c r="Y9" s="35"/>
      <c r="Z9" s="29">
        <v>43103</v>
      </c>
      <c r="AA9" s="29" t="s">
        <v>104</v>
      </c>
      <c r="AB9" s="36" t="s">
        <v>105</v>
      </c>
      <c r="AC9" s="29" t="s">
        <v>106</v>
      </c>
      <c r="AD9" s="37" t="s">
        <v>107</v>
      </c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9"/>
      <c r="AP9" s="29"/>
      <c r="AQ9" s="29"/>
      <c r="AR9" s="29"/>
      <c r="AS9" s="29"/>
      <c r="AT9" s="29"/>
      <c r="AU9" s="29"/>
      <c r="AV9" s="29"/>
      <c r="AW9" s="41"/>
      <c r="AX9" s="41"/>
      <c r="AY9" s="41"/>
      <c r="AZ9" s="41"/>
      <c r="BA9" s="41"/>
      <c r="BB9" s="41"/>
      <c r="BC9" s="42"/>
      <c r="BD9" s="43" t="str">
        <f t="shared" si="0"/>
        <v>PASS</v>
      </c>
      <c r="BE9" s="43" t="str">
        <f t="shared" si="1"/>
        <v>PASS</v>
      </c>
      <c r="BF9" s="44" t="str">
        <f t="shared" si="2"/>
        <v>PASS</v>
      </c>
      <c r="BG9" s="44" t="str">
        <f t="shared" si="3"/>
        <v>PASS</v>
      </c>
      <c r="BH9" s="19" t="str">
        <f t="shared" si="4"/>
        <v>PASS</v>
      </c>
      <c r="BI9" s="19" t="str">
        <f t="shared" si="5"/>
        <v>PASS</v>
      </c>
      <c r="BJ9" s="45" t="str">
        <f t="shared" si="6"/>
        <v>NO</v>
      </c>
      <c r="BK9" s="46" t="str">
        <f t="shared" si="7"/>
        <v>FAIL</v>
      </c>
    </row>
    <row r="10" spans="1:63" x14ac:dyDescent="0.3">
      <c r="A10" s="29">
        <v>7</v>
      </c>
      <c r="B10" s="29">
        <v>43203</v>
      </c>
      <c r="C10" s="29" t="s">
        <v>108</v>
      </c>
      <c r="D10" s="30" t="s">
        <v>109</v>
      </c>
      <c r="E10" s="29" t="s">
        <v>110</v>
      </c>
      <c r="F10" s="31" t="s">
        <v>111</v>
      </c>
      <c r="G10" s="32"/>
      <c r="H10" s="32"/>
      <c r="I10" s="32"/>
      <c r="J10" s="29">
        <v>94</v>
      </c>
      <c r="K10" s="29">
        <v>73</v>
      </c>
      <c r="L10" s="29">
        <v>92</v>
      </c>
      <c r="M10" s="29">
        <v>94</v>
      </c>
      <c r="N10" s="29">
        <v>95</v>
      </c>
      <c r="O10" s="33"/>
      <c r="P10" s="34"/>
      <c r="Q10" s="34"/>
      <c r="R10" s="29">
        <v>42</v>
      </c>
      <c r="S10" s="29">
        <v>41</v>
      </c>
      <c r="T10" s="29">
        <v>43</v>
      </c>
      <c r="U10" s="29">
        <v>39</v>
      </c>
      <c r="V10" s="29">
        <v>42</v>
      </c>
      <c r="W10" s="29">
        <v>9.77</v>
      </c>
      <c r="X10" s="29">
        <v>22</v>
      </c>
      <c r="Y10" s="35"/>
      <c r="Z10" s="29">
        <v>43203</v>
      </c>
      <c r="AA10" s="29" t="s">
        <v>108</v>
      </c>
      <c r="AB10" s="36" t="s">
        <v>109</v>
      </c>
      <c r="AC10" s="29" t="s">
        <v>110</v>
      </c>
      <c r="AD10" s="37" t="s">
        <v>111</v>
      </c>
      <c r="AE10" s="38"/>
      <c r="AF10" s="38"/>
      <c r="AG10" s="47"/>
      <c r="AH10" s="38"/>
      <c r="AI10" s="39"/>
      <c r="AJ10" s="40"/>
      <c r="AK10" s="47"/>
      <c r="AL10" s="47"/>
      <c r="AM10" s="38"/>
      <c r="AN10" s="38"/>
      <c r="AO10" s="39"/>
      <c r="AP10" s="29"/>
      <c r="AQ10" s="29"/>
      <c r="AR10" s="29"/>
      <c r="AS10" s="29"/>
      <c r="AT10" s="29"/>
      <c r="AU10" s="29"/>
      <c r="AV10" s="29"/>
      <c r="AW10" s="41"/>
      <c r="AX10" s="41"/>
      <c r="AY10" s="41"/>
      <c r="AZ10" s="41"/>
      <c r="BA10" s="41"/>
      <c r="BB10" s="41"/>
      <c r="BC10" s="42"/>
      <c r="BD10" s="43" t="str">
        <f t="shared" si="0"/>
        <v>PASS</v>
      </c>
      <c r="BE10" s="43" t="str">
        <f t="shared" si="1"/>
        <v>PASS</v>
      </c>
      <c r="BF10" s="44" t="str">
        <f t="shared" si="2"/>
        <v>PASS</v>
      </c>
      <c r="BG10" s="44" t="str">
        <f t="shared" si="3"/>
        <v>PASS</v>
      </c>
      <c r="BH10" s="19" t="str">
        <f t="shared" si="4"/>
        <v>PASS</v>
      </c>
      <c r="BI10" s="19" t="str">
        <f t="shared" si="5"/>
        <v>PASS</v>
      </c>
      <c r="BJ10" s="45" t="str">
        <f t="shared" si="6"/>
        <v>NO</v>
      </c>
      <c r="BK10" s="46" t="str">
        <f t="shared" si="7"/>
        <v>FAIL</v>
      </c>
    </row>
    <row r="11" spans="1:63" x14ac:dyDescent="0.3">
      <c r="A11" s="29">
        <v>8</v>
      </c>
      <c r="B11" s="29">
        <v>43205</v>
      </c>
      <c r="C11" s="29" t="s">
        <v>112</v>
      </c>
      <c r="D11" s="30" t="s">
        <v>113</v>
      </c>
      <c r="E11" s="29" t="s">
        <v>114</v>
      </c>
      <c r="F11" s="31" t="s">
        <v>115</v>
      </c>
      <c r="G11" s="32"/>
      <c r="H11" s="32"/>
      <c r="I11" s="32">
        <v>100</v>
      </c>
      <c r="J11" s="29">
        <v>100</v>
      </c>
      <c r="K11" s="29">
        <v>100</v>
      </c>
      <c r="L11" s="29">
        <v>97</v>
      </c>
      <c r="M11" s="29">
        <v>99</v>
      </c>
      <c r="N11" s="29">
        <v>100</v>
      </c>
      <c r="O11" s="33"/>
      <c r="P11" s="34"/>
      <c r="Q11" s="34">
        <v>47</v>
      </c>
      <c r="R11" s="29">
        <v>44</v>
      </c>
      <c r="S11" s="29">
        <v>43</v>
      </c>
      <c r="T11" s="29">
        <v>47</v>
      </c>
      <c r="U11" s="29">
        <v>42</v>
      </c>
      <c r="V11" s="29">
        <v>46</v>
      </c>
      <c r="W11" s="29">
        <v>10</v>
      </c>
      <c r="X11" s="29">
        <v>22</v>
      </c>
      <c r="Y11" s="35"/>
      <c r="Z11" s="29">
        <v>43205</v>
      </c>
      <c r="AA11" s="29" t="s">
        <v>112</v>
      </c>
      <c r="AB11" s="36" t="s">
        <v>113</v>
      </c>
      <c r="AC11" s="29" t="s">
        <v>114</v>
      </c>
      <c r="AD11" s="37" t="s">
        <v>115</v>
      </c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9"/>
      <c r="AP11" s="29"/>
      <c r="AQ11" s="29"/>
      <c r="AR11" s="29"/>
      <c r="AS11" s="29"/>
      <c r="AT11" s="29"/>
      <c r="AU11" s="29"/>
      <c r="AV11" s="29"/>
      <c r="AW11" s="41"/>
      <c r="AX11" s="41"/>
      <c r="AY11" s="41"/>
      <c r="AZ11" s="41"/>
      <c r="BA11" s="41"/>
      <c r="BB11" s="41"/>
      <c r="BC11" s="42"/>
      <c r="BD11" s="43" t="str">
        <f t="shared" si="0"/>
        <v>PASS</v>
      </c>
      <c r="BE11" s="43" t="str">
        <f t="shared" si="1"/>
        <v>PASS</v>
      </c>
      <c r="BF11" s="44" t="str">
        <f t="shared" si="2"/>
        <v>PASS</v>
      </c>
      <c r="BG11" s="44" t="str">
        <f t="shared" si="3"/>
        <v>PASS</v>
      </c>
      <c r="BH11" s="19" t="str">
        <f t="shared" si="4"/>
        <v>PASS</v>
      </c>
      <c r="BI11" s="19" t="str">
        <f t="shared" si="5"/>
        <v>PASS</v>
      </c>
      <c r="BJ11" s="45" t="str">
        <f t="shared" si="6"/>
        <v>NO</v>
      </c>
      <c r="BK11" s="46" t="str">
        <f t="shared" si="7"/>
        <v>FAIL</v>
      </c>
    </row>
    <row r="12" spans="1:63" x14ac:dyDescent="0.3">
      <c r="A12" s="29">
        <v>9</v>
      </c>
      <c r="B12" s="29">
        <v>43303</v>
      </c>
      <c r="C12" s="29" t="s">
        <v>116</v>
      </c>
      <c r="D12" s="30" t="s">
        <v>117</v>
      </c>
      <c r="E12" s="29" t="s">
        <v>118</v>
      </c>
      <c r="F12" s="31" t="s">
        <v>119</v>
      </c>
      <c r="G12" s="32"/>
      <c r="H12" s="32"/>
      <c r="I12" s="32"/>
      <c r="J12" s="29">
        <v>99</v>
      </c>
      <c r="K12" s="29">
        <v>100</v>
      </c>
      <c r="L12" s="29">
        <v>94</v>
      </c>
      <c r="M12" s="29">
        <v>100</v>
      </c>
      <c r="N12" s="29">
        <v>99</v>
      </c>
      <c r="O12" s="33"/>
      <c r="P12" s="34"/>
      <c r="Q12" s="34"/>
      <c r="R12" s="29">
        <v>48</v>
      </c>
      <c r="S12" s="29">
        <v>48</v>
      </c>
      <c r="T12" s="29">
        <v>41</v>
      </c>
      <c r="U12" s="29">
        <v>45</v>
      </c>
      <c r="V12" s="29">
        <v>46</v>
      </c>
      <c r="W12" s="29">
        <v>10</v>
      </c>
      <c r="X12" s="29">
        <v>22</v>
      </c>
      <c r="Y12" s="35"/>
      <c r="Z12" s="29">
        <v>43303</v>
      </c>
      <c r="AA12" s="29" t="s">
        <v>116</v>
      </c>
      <c r="AB12" s="36" t="s">
        <v>117</v>
      </c>
      <c r="AC12" s="29" t="s">
        <v>118</v>
      </c>
      <c r="AD12" s="37" t="s">
        <v>119</v>
      </c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9"/>
      <c r="AP12" s="29"/>
      <c r="AQ12" s="29"/>
      <c r="AR12" s="29"/>
      <c r="AS12" s="29"/>
      <c r="AT12" s="29"/>
      <c r="AU12" s="29"/>
      <c r="AV12" s="29"/>
      <c r="AW12" s="41"/>
      <c r="AX12" s="41"/>
      <c r="AY12" s="41"/>
      <c r="AZ12" s="41"/>
      <c r="BA12" s="41"/>
      <c r="BB12" s="41"/>
      <c r="BC12" s="42"/>
      <c r="BD12" s="43" t="str">
        <f t="shared" si="0"/>
        <v>PASS</v>
      </c>
      <c r="BE12" s="43" t="str">
        <f t="shared" si="1"/>
        <v>PASS</v>
      </c>
      <c r="BF12" s="44" t="str">
        <f t="shared" si="2"/>
        <v>PASS</v>
      </c>
      <c r="BG12" s="44" t="str">
        <f t="shared" si="3"/>
        <v>PASS</v>
      </c>
      <c r="BH12" s="19" t="str">
        <f t="shared" si="4"/>
        <v>PASS</v>
      </c>
      <c r="BI12" s="19" t="str">
        <f t="shared" si="5"/>
        <v>PASS</v>
      </c>
      <c r="BJ12" s="45" t="str">
        <f t="shared" si="6"/>
        <v>NO</v>
      </c>
      <c r="BK12" s="46" t="str">
        <f t="shared" si="7"/>
        <v>FAIL</v>
      </c>
    </row>
    <row r="13" spans="1:63" x14ac:dyDescent="0.3">
      <c r="A13" s="29">
        <v>10</v>
      </c>
      <c r="B13" s="29">
        <v>43157</v>
      </c>
      <c r="C13" s="29" t="s">
        <v>120</v>
      </c>
      <c r="D13" s="30" t="s">
        <v>121</v>
      </c>
      <c r="E13" s="29" t="s">
        <v>122</v>
      </c>
      <c r="F13" s="31" t="s">
        <v>123</v>
      </c>
      <c r="G13" s="32"/>
      <c r="H13" s="32"/>
      <c r="I13" s="32">
        <v>100</v>
      </c>
      <c r="J13" s="29">
        <v>86</v>
      </c>
      <c r="K13" s="29">
        <v>96</v>
      </c>
      <c r="L13" s="29">
        <v>89</v>
      </c>
      <c r="M13" s="29">
        <v>100</v>
      </c>
      <c r="N13" s="29">
        <v>92</v>
      </c>
      <c r="O13" s="33"/>
      <c r="P13" s="34"/>
      <c r="Q13" s="34">
        <v>44</v>
      </c>
      <c r="R13" s="29">
        <v>46</v>
      </c>
      <c r="S13" s="29">
        <v>45</v>
      </c>
      <c r="T13" s="29">
        <v>39</v>
      </c>
      <c r="U13" s="29">
        <v>43</v>
      </c>
      <c r="V13" s="29">
        <v>46</v>
      </c>
      <c r="W13" s="29">
        <v>9.9499999999999993</v>
      </c>
      <c r="X13" s="29">
        <v>22</v>
      </c>
      <c r="Y13" s="35"/>
      <c r="Z13" s="29">
        <v>43157</v>
      </c>
      <c r="AA13" s="29" t="s">
        <v>120</v>
      </c>
      <c r="AB13" s="36" t="s">
        <v>121</v>
      </c>
      <c r="AC13" s="29" t="s">
        <v>122</v>
      </c>
      <c r="AD13" s="37" t="s">
        <v>123</v>
      </c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9"/>
      <c r="AP13" s="29"/>
      <c r="AQ13" s="29"/>
      <c r="AR13" s="29"/>
      <c r="AS13" s="29"/>
      <c r="AT13" s="29"/>
      <c r="AU13" s="29"/>
      <c r="AV13" s="29"/>
      <c r="AW13" s="41"/>
      <c r="AX13" s="41"/>
      <c r="AY13" s="41"/>
      <c r="AZ13" s="41"/>
      <c r="BA13" s="41"/>
      <c r="BB13" s="41"/>
      <c r="BC13" s="42"/>
      <c r="BD13" s="43" t="str">
        <f t="shared" si="0"/>
        <v>PASS</v>
      </c>
      <c r="BE13" s="43" t="str">
        <f t="shared" si="1"/>
        <v>PASS</v>
      </c>
      <c r="BF13" s="44" t="str">
        <f t="shared" si="2"/>
        <v>PASS</v>
      </c>
      <c r="BG13" s="44" t="str">
        <f t="shared" si="3"/>
        <v>PASS</v>
      </c>
      <c r="BH13" s="19" t="str">
        <f t="shared" si="4"/>
        <v>PASS</v>
      </c>
      <c r="BI13" s="19" t="str">
        <f t="shared" si="5"/>
        <v>PASS</v>
      </c>
      <c r="BJ13" s="45" t="str">
        <f t="shared" si="6"/>
        <v>NO</v>
      </c>
      <c r="BK13" s="46" t="str">
        <f t="shared" si="7"/>
        <v>FAIL</v>
      </c>
    </row>
    <row r="14" spans="1:63" x14ac:dyDescent="0.3">
      <c r="A14" s="29">
        <v>11</v>
      </c>
      <c r="B14" s="29">
        <v>43304</v>
      </c>
      <c r="C14" s="29" t="s">
        <v>124</v>
      </c>
      <c r="D14" s="30" t="s">
        <v>125</v>
      </c>
      <c r="E14" s="29" t="s">
        <v>126</v>
      </c>
      <c r="F14" s="31" t="s">
        <v>127</v>
      </c>
      <c r="G14" s="32"/>
      <c r="H14" s="32"/>
      <c r="I14" s="32"/>
      <c r="J14" s="29">
        <v>96</v>
      </c>
      <c r="K14" s="29">
        <v>100</v>
      </c>
      <c r="L14" s="29">
        <v>100</v>
      </c>
      <c r="M14" s="29">
        <v>100</v>
      </c>
      <c r="N14" s="29">
        <v>100</v>
      </c>
      <c r="O14" s="33"/>
      <c r="P14" s="34"/>
      <c r="Q14" s="34"/>
      <c r="R14" s="29">
        <v>45</v>
      </c>
      <c r="S14" s="29">
        <v>45</v>
      </c>
      <c r="T14" s="29">
        <v>40</v>
      </c>
      <c r="U14" s="29">
        <v>37</v>
      </c>
      <c r="V14" s="29">
        <v>44</v>
      </c>
      <c r="W14" s="29">
        <v>9.9499999999999993</v>
      </c>
      <c r="X14" s="29">
        <v>22</v>
      </c>
      <c r="Y14" s="35"/>
      <c r="Z14" s="29">
        <v>43304</v>
      </c>
      <c r="AA14" s="29" t="s">
        <v>124</v>
      </c>
      <c r="AB14" s="36" t="s">
        <v>125</v>
      </c>
      <c r="AC14" s="29" t="s">
        <v>126</v>
      </c>
      <c r="AD14" s="37" t="s">
        <v>127</v>
      </c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9"/>
      <c r="AP14" s="29"/>
      <c r="AQ14" s="29"/>
      <c r="AR14" s="29"/>
      <c r="AS14" s="29"/>
      <c r="AT14" s="29"/>
      <c r="AU14" s="29"/>
      <c r="AV14" s="29"/>
      <c r="AW14" s="41"/>
      <c r="AX14" s="41"/>
      <c r="AY14" s="41"/>
      <c r="AZ14" s="41"/>
      <c r="BA14" s="41"/>
      <c r="BB14" s="41"/>
      <c r="BC14" s="42"/>
      <c r="BD14" s="43" t="str">
        <f t="shared" si="0"/>
        <v>PASS</v>
      </c>
      <c r="BE14" s="43" t="str">
        <f t="shared" si="1"/>
        <v>PASS</v>
      </c>
      <c r="BF14" s="44" t="str">
        <f t="shared" si="2"/>
        <v>PASS</v>
      </c>
      <c r="BG14" s="44" t="str">
        <f t="shared" si="3"/>
        <v>PASS</v>
      </c>
      <c r="BH14" s="19" t="str">
        <f t="shared" si="4"/>
        <v>PASS</v>
      </c>
      <c r="BI14" s="19" t="str">
        <f t="shared" si="5"/>
        <v>PASS</v>
      </c>
      <c r="BJ14" s="45" t="str">
        <f t="shared" si="6"/>
        <v>NO</v>
      </c>
      <c r="BK14" s="46" t="str">
        <f t="shared" si="7"/>
        <v>FAIL</v>
      </c>
    </row>
    <row r="15" spans="1:63" x14ac:dyDescent="0.3">
      <c r="A15" s="29">
        <v>12</v>
      </c>
      <c r="B15" s="29">
        <v>43331</v>
      </c>
      <c r="C15" s="29" t="s">
        <v>128</v>
      </c>
      <c r="D15" s="30" t="s">
        <v>129</v>
      </c>
      <c r="E15" s="29" t="s">
        <v>130</v>
      </c>
      <c r="F15" s="31" t="s">
        <v>131</v>
      </c>
      <c r="G15" s="32"/>
      <c r="H15" s="32"/>
      <c r="I15" s="32"/>
      <c r="J15" s="29">
        <v>99</v>
      </c>
      <c r="K15" s="29">
        <v>99</v>
      </c>
      <c r="L15" s="29">
        <v>90</v>
      </c>
      <c r="M15" s="29">
        <v>99</v>
      </c>
      <c r="N15" s="29">
        <v>99</v>
      </c>
      <c r="O15" s="33"/>
      <c r="P15" s="34"/>
      <c r="Q15" s="34"/>
      <c r="R15" s="29">
        <v>43</v>
      </c>
      <c r="S15" s="29">
        <v>42</v>
      </c>
      <c r="T15" s="29">
        <v>42</v>
      </c>
      <c r="U15" s="29">
        <v>41</v>
      </c>
      <c r="V15" s="29">
        <v>47</v>
      </c>
      <c r="W15" s="29">
        <v>10</v>
      </c>
      <c r="X15" s="29">
        <v>22</v>
      </c>
      <c r="Y15" s="35"/>
      <c r="Z15" s="29">
        <v>43331</v>
      </c>
      <c r="AA15" s="29" t="s">
        <v>128</v>
      </c>
      <c r="AB15" s="36" t="s">
        <v>129</v>
      </c>
      <c r="AC15" s="29" t="s">
        <v>130</v>
      </c>
      <c r="AD15" s="37" t="s">
        <v>131</v>
      </c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9"/>
      <c r="AP15" s="29"/>
      <c r="AQ15" s="29"/>
      <c r="AR15" s="29"/>
      <c r="AS15" s="29"/>
      <c r="AT15" s="29"/>
      <c r="AU15" s="29"/>
      <c r="AV15" s="29"/>
      <c r="AW15" s="41"/>
      <c r="AX15" s="41"/>
      <c r="AY15" s="41"/>
      <c r="AZ15" s="41"/>
      <c r="BA15" s="41"/>
      <c r="BB15" s="41"/>
      <c r="BC15" s="42"/>
      <c r="BD15" s="43" t="str">
        <f t="shared" si="0"/>
        <v>PASS</v>
      </c>
      <c r="BE15" s="43" t="str">
        <f t="shared" si="1"/>
        <v>PASS</v>
      </c>
      <c r="BF15" s="44" t="str">
        <f t="shared" si="2"/>
        <v>PASS</v>
      </c>
      <c r="BG15" s="44" t="str">
        <f t="shared" si="3"/>
        <v>PASS</v>
      </c>
      <c r="BH15" s="19" t="str">
        <f t="shared" si="4"/>
        <v>PASS</v>
      </c>
      <c r="BI15" s="19" t="str">
        <f t="shared" si="5"/>
        <v>PASS</v>
      </c>
      <c r="BJ15" s="45" t="str">
        <f t="shared" si="6"/>
        <v>NO</v>
      </c>
      <c r="BK15" s="46" t="str">
        <f t="shared" si="7"/>
        <v>FAIL</v>
      </c>
    </row>
    <row r="16" spans="1:63" x14ac:dyDescent="0.3">
      <c r="A16" s="29">
        <v>13</v>
      </c>
      <c r="B16" s="29">
        <v>43206</v>
      </c>
      <c r="C16" s="29" t="s">
        <v>132</v>
      </c>
      <c r="D16" s="30" t="s">
        <v>133</v>
      </c>
      <c r="E16" s="29" t="s">
        <v>134</v>
      </c>
      <c r="F16" s="31" t="s">
        <v>135</v>
      </c>
      <c r="G16" s="32"/>
      <c r="H16" s="32"/>
      <c r="I16" s="32"/>
      <c r="J16" s="29">
        <v>100</v>
      </c>
      <c r="K16" s="29">
        <v>98</v>
      </c>
      <c r="L16" s="29">
        <v>97</v>
      </c>
      <c r="M16" s="29">
        <v>100</v>
      </c>
      <c r="N16" s="29">
        <v>100</v>
      </c>
      <c r="O16" s="33"/>
      <c r="P16" s="34"/>
      <c r="Q16" s="34"/>
      <c r="R16" s="29">
        <v>42</v>
      </c>
      <c r="S16" s="29">
        <v>41</v>
      </c>
      <c r="T16" s="29">
        <v>42</v>
      </c>
      <c r="U16" s="29">
        <v>41</v>
      </c>
      <c r="V16" s="29">
        <v>43</v>
      </c>
      <c r="W16" s="29">
        <v>10</v>
      </c>
      <c r="X16" s="29">
        <v>22</v>
      </c>
      <c r="Y16" s="35"/>
      <c r="Z16" s="29">
        <v>43206</v>
      </c>
      <c r="AA16" s="29" t="s">
        <v>132</v>
      </c>
      <c r="AB16" s="36" t="s">
        <v>133</v>
      </c>
      <c r="AC16" s="29" t="s">
        <v>134</v>
      </c>
      <c r="AD16" s="37" t="s">
        <v>135</v>
      </c>
      <c r="AE16" s="38"/>
      <c r="AF16" s="38"/>
      <c r="AG16" s="47"/>
      <c r="AH16" s="38"/>
      <c r="AI16" s="39"/>
      <c r="AJ16" s="40"/>
      <c r="AK16" s="47"/>
      <c r="AL16" s="47"/>
      <c r="AM16" s="38"/>
      <c r="AN16" s="38"/>
      <c r="AO16" s="39"/>
      <c r="AP16" s="29"/>
      <c r="AQ16" s="29"/>
      <c r="AR16" s="29"/>
      <c r="AS16" s="29"/>
      <c r="AT16" s="29"/>
      <c r="AU16" s="29"/>
      <c r="AV16" s="29"/>
      <c r="AW16" s="41"/>
      <c r="AX16" s="41"/>
      <c r="AY16" s="41"/>
      <c r="AZ16" s="41"/>
      <c r="BA16" s="41"/>
      <c r="BB16" s="41"/>
      <c r="BC16" s="42"/>
      <c r="BD16" s="43" t="str">
        <f t="shared" si="0"/>
        <v>PASS</v>
      </c>
      <c r="BE16" s="43" t="str">
        <f t="shared" si="1"/>
        <v>PASS</v>
      </c>
      <c r="BF16" s="44" t="str">
        <f t="shared" si="2"/>
        <v>PASS</v>
      </c>
      <c r="BG16" s="44" t="str">
        <f t="shared" si="3"/>
        <v>PASS</v>
      </c>
      <c r="BH16" s="19" t="str">
        <f t="shared" si="4"/>
        <v>PASS</v>
      </c>
      <c r="BI16" s="19" t="str">
        <f t="shared" si="5"/>
        <v>PASS</v>
      </c>
      <c r="BJ16" s="45" t="str">
        <f t="shared" si="6"/>
        <v>NO</v>
      </c>
      <c r="BK16" s="46" t="str">
        <f t="shared" si="7"/>
        <v>FAIL</v>
      </c>
    </row>
    <row r="17" spans="1:63" x14ac:dyDescent="0.3">
      <c r="A17" s="29">
        <v>14</v>
      </c>
      <c r="B17" s="29">
        <v>43305</v>
      </c>
      <c r="C17" s="29" t="s">
        <v>136</v>
      </c>
      <c r="D17" s="30" t="s">
        <v>137</v>
      </c>
      <c r="E17" s="29" t="s">
        <v>138</v>
      </c>
      <c r="F17" s="31" t="s">
        <v>139</v>
      </c>
      <c r="G17" s="32"/>
      <c r="H17" s="32"/>
      <c r="I17" s="32"/>
      <c r="J17" s="29">
        <v>100</v>
      </c>
      <c r="K17" s="29">
        <v>100</v>
      </c>
      <c r="L17" s="29">
        <v>100</v>
      </c>
      <c r="M17" s="29">
        <v>93</v>
      </c>
      <c r="N17" s="29">
        <v>100</v>
      </c>
      <c r="O17" s="33"/>
      <c r="P17" s="34"/>
      <c r="Q17" s="34"/>
      <c r="R17" s="29">
        <v>46</v>
      </c>
      <c r="S17" s="29">
        <v>46</v>
      </c>
      <c r="T17" s="29">
        <v>40</v>
      </c>
      <c r="U17" s="29">
        <v>46</v>
      </c>
      <c r="V17" s="29">
        <v>46</v>
      </c>
      <c r="W17" s="29">
        <v>10</v>
      </c>
      <c r="X17" s="29">
        <v>22</v>
      </c>
      <c r="Y17" s="35"/>
      <c r="Z17" s="29">
        <v>43305</v>
      </c>
      <c r="AA17" s="29" t="s">
        <v>136</v>
      </c>
      <c r="AB17" s="36" t="s">
        <v>137</v>
      </c>
      <c r="AC17" s="29" t="s">
        <v>138</v>
      </c>
      <c r="AD17" s="37" t="s">
        <v>139</v>
      </c>
      <c r="AE17" s="38"/>
      <c r="AF17" s="38"/>
      <c r="AG17" s="47"/>
      <c r="AH17" s="38"/>
      <c r="AI17" s="39"/>
      <c r="AJ17" s="40"/>
      <c r="AK17" s="47"/>
      <c r="AL17" s="47"/>
      <c r="AM17" s="38"/>
      <c r="AN17" s="38"/>
      <c r="AO17" s="39"/>
      <c r="AP17" s="29"/>
      <c r="AQ17" s="29"/>
      <c r="AR17" s="29"/>
      <c r="AS17" s="29"/>
      <c r="AT17" s="29"/>
      <c r="AU17" s="29"/>
      <c r="AV17" s="29"/>
      <c r="AW17" s="41"/>
      <c r="AX17" s="41"/>
      <c r="AY17" s="41"/>
      <c r="AZ17" s="41"/>
      <c r="BA17" s="41"/>
      <c r="BB17" s="41"/>
      <c r="BC17" s="42"/>
      <c r="BD17" s="43" t="str">
        <f t="shared" si="0"/>
        <v>PASS</v>
      </c>
      <c r="BE17" s="43" t="str">
        <f t="shared" si="1"/>
        <v>PASS</v>
      </c>
      <c r="BF17" s="44" t="str">
        <f t="shared" si="2"/>
        <v>PASS</v>
      </c>
      <c r="BG17" s="44" t="str">
        <f t="shared" si="3"/>
        <v>PASS</v>
      </c>
      <c r="BH17" s="19" t="str">
        <f t="shared" si="4"/>
        <v>PASS</v>
      </c>
      <c r="BI17" s="19" t="str">
        <f t="shared" si="5"/>
        <v>PASS</v>
      </c>
      <c r="BJ17" s="45" t="str">
        <f t="shared" si="6"/>
        <v>NO</v>
      </c>
      <c r="BK17" s="46" t="str">
        <f t="shared" si="7"/>
        <v>FAIL</v>
      </c>
    </row>
    <row r="18" spans="1:63" x14ac:dyDescent="0.3">
      <c r="A18" s="29">
        <v>15</v>
      </c>
      <c r="B18" s="29">
        <v>43241</v>
      </c>
      <c r="C18" s="29" t="s">
        <v>140</v>
      </c>
      <c r="D18" s="30" t="s">
        <v>141</v>
      </c>
      <c r="E18" s="29" t="s">
        <v>142</v>
      </c>
      <c r="F18" s="31" t="s">
        <v>143</v>
      </c>
      <c r="G18" s="32"/>
      <c r="H18" s="32"/>
      <c r="I18" s="32"/>
      <c r="J18" s="29">
        <v>81</v>
      </c>
      <c r="K18" s="29">
        <v>79</v>
      </c>
      <c r="L18" s="29">
        <v>73</v>
      </c>
      <c r="M18" s="29">
        <v>85</v>
      </c>
      <c r="N18" s="29">
        <v>93</v>
      </c>
      <c r="O18" s="33"/>
      <c r="P18" s="34"/>
      <c r="Q18" s="34"/>
      <c r="R18" s="29">
        <v>43</v>
      </c>
      <c r="S18" s="29">
        <v>42</v>
      </c>
      <c r="T18" s="29">
        <v>25</v>
      </c>
      <c r="U18" s="29">
        <v>25</v>
      </c>
      <c r="V18" s="29">
        <v>38</v>
      </c>
      <c r="W18" s="29">
        <v>9.23</v>
      </c>
      <c r="X18" s="29">
        <v>22</v>
      </c>
      <c r="Y18" s="35"/>
      <c r="Z18" s="29">
        <v>43241</v>
      </c>
      <c r="AA18" s="29" t="s">
        <v>140</v>
      </c>
      <c r="AB18" s="36" t="s">
        <v>141</v>
      </c>
      <c r="AC18" s="29" t="s">
        <v>142</v>
      </c>
      <c r="AD18" s="37" t="s">
        <v>143</v>
      </c>
      <c r="AE18" s="38"/>
      <c r="AF18" s="38"/>
      <c r="AG18" s="38"/>
      <c r="AH18" s="38"/>
      <c r="AI18" s="39"/>
      <c r="AJ18" s="40"/>
      <c r="AK18" s="38"/>
      <c r="AL18" s="38"/>
      <c r="AM18" s="38"/>
      <c r="AN18" s="38"/>
      <c r="AO18" s="39"/>
      <c r="AP18" s="29"/>
      <c r="AQ18" s="29"/>
      <c r="AR18" s="29"/>
      <c r="AS18" s="29"/>
      <c r="AT18" s="29"/>
      <c r="AU18" s="29"/>
      <c r="AV18" s="29"/>
      <c r="AW18" s="41"/>
      <c r="AX18" s="41"/>
      <c r="AY18" s="41"/>
      <c r="AZ18" s="41"/>
      <c r="BA18" s="41"/>
      <c r="BB18" s="41"/>
      <c r="BC18" s="42"/>
      <c r="BD18" s="43" t="str">
        <f t="shared" si="0"/>
        <v>PASS</v>
      </c>
      <c r="BE18" s="43" t="str">
        <f t="shared" si="1"/>
        <v>PASS</v>
      </c>
      <c r="BF18" s="44" t="str">
        <f t="shared" si="2"/>
        <v>PASS</v>
      </c>
      <c r="BG18" s="44" t="str">
        <f t="shared" si="3"/>
        <v>PASS</v>
      </c>
      <c r="BH18" s="19" t="str">
        <f t="shared" si="4"/>
        <v>PASS</v>
      </c>
      <c r="BI18" s="19" t="str">
        <f t="shared" si="5"/>
        <v>PASS</v>
      </c>
      <c r="BJ18" s="45" t="str">
        <f t="shared" si="6"/>
        <v>NO</v>
      </c>
      <c r="BK18" s="46" t="str">
        <f t="shared" si="7"/>
        <v>FAIL</v>
      </c>
    </row>
    <row r="19" spans="1:63" x14ac:dyDescent="0.3">
      <c r="A19" s="29">
        <v>16</v>
      </c>
      <c r="B19" s="29">
        <v>43306</v>
      </c>
      <c r="C19" s="29" t="s">
        <v>144</v>
      </c>
      <c r="D19" s="30" t="s">
        <v>145</v>
      </c>
      <c r="E19" s="29" t="s">
        <v>146</v>
      </c>
      <c r="F19" s="31" t="s">
        <v>147</v>
      </c>
      <c r="G19" s="32"/>
      <c r="H19" s="32"/>
      <c r="I19" s="32"/>
      <c r="J19" s="29">
        <v>100</v>
      </c>
      <c r="K19" s="29">
        <v>96</v>
      </c>
      <c r="L19" s="29">
        <v>91</v>
      </c>
      <c r="M19" s="29">
        <v>93</v>
      </c>
      <c r="N19" s="29">
        <v>97</v>
      </c>
      <c r="O19" s="33"/>
      <c r="P19" s="34"/>
      <c r="Q19" s="34"/>
      <c r="R19" s="29">
        <v>48</v>
      </c>
      <c r="S19" s="29">
        <v>47</v>
      </c>
      <c r="T19" s="29">
        <v>42</v>
      </c>
      <c r="U19" s="29">
        <v>38</v>
      </c>
      <c r="V19" s="29">
        <v>43</v>
      </c>
      <c r="W19" s="29">
        <v>9.9499999999999993</v>
      </c>
      <c r="X19" s="29">
        <v>22</v>
      </c>
      <c r="Y19" s="35"/>
      <c r="Z19" s="29">
        <v>43306</v>
      </c>
      <c r="AA19" s="29" t="s">
        <v>144</v>
      </c>
      <c r="AB19" s="36" t="s">
        <v>145</v>
      </c>
      <c r="AC19" s="29" t="s">
        <v>146</v>
      </c>
      <c r="AD19" s="37" t="s">
        <v>147</v>
      </c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9"/>
      <c r="AP19" s="29"/>
      <c r="AQ19" s="29"/>
      <c r="AR19" s="29"/>
      <c r="AS19" s="29"/>
      <c r="AT19" s="29"/>
      <c r="AU19" s="29"/>
      <c r="AV19" s="29"/>
      <c r="AW19" s="41"/>
      <c r="AX19" s="41"/>
      <c r="AY19" s="41"/>
      <c r="AZ19" s="41"/>
      <c r="BA19" s="41"/>
      <c r="BB19" s="41"/>
      <c r="BC19" s="42"/>
      <c r="BD19" s="43" t="str">
        <f t="shared" si="0"/>
        <v>PASS</v>
      </c>
      <c r="BE19" s="43" t="str">
        <f t="shared" si="1"/>
        <v>PASS</v>
      </c>
      <c r="BF19" s="44" t="str">
        <f t="shared" si="2"/>
        <v>PASS</v>
      </c>
      <c r="BG19" s="44" t="str">
        <f t="shared" si="3"/>
        <v>PASS</v>
      </c>
      <c r="BH19" s="19" t="str">
        <f t="shared" si="4"/>
        <v>PASS</v>
      </c>
      <c r="BI19" s="19" t="str">
        <f t="shared" si="5"/>
        <v>PASS</v>
      </c>
      <c r="BJ19" s="45" t="str">
        <f t="shared" si="6"/>
        <v>NO</v>
      </c>
      <c r="BK19" s="46" t="str">
        <f t="shared" si="7"/>
        <v>FAIL</v>
      </c>
    </row>
    <row r="20" spans="1:63" x14ac:dyDescent="0.3">
      <c r="A20" s="29">
        <v>17</v>
      </c>
      <c r="B20" s="29">
        <v>43106</v>
      </c>
      <c r="C20" s="29" t="s">
        <v>148</v>
      </c>
      <c r="D20" s="30" t="s">
        <v>149</v>
      </c>
      <c r="E20" s="29" t="s">
        <v>150</v>
      </c>
      <c r="F20" s="31" t="s">
        <v>151</v>
      </c>
      <c r="G20" s="32"/>
      <c r="H20" s="32"/>
      <c r="I20" s="32"/>
      <c r="J20" s="29">
        <v>100</v>
      </c>
      <c r="K20" s="29">
        <v>91</v>
      </c>
      <c r="L20" s="29">
        <v>90</v>
      </c>
      <c r="M20" s="29">
        <v>99</v>
      </c>
      <c r="N20" s="29">
        <v>97</v>
      </c>
      <c r="O20" s="33"/>
      <c r="P20" s="34"/>
      <c r="Q20" s="34"/>
      <c r="R20" s="29">
        <v>42</v>
      </c>
      <c r="S20" s="29">
        <v>43</v>
      </c>
      <c r="T20" s="29">
        <v>38</v>
      </c>
      <c r="U20" s="29">
        <v>42</v>
      </c>
      <c r="V20" s="29">
        <v>43</v>
      </c>
      <c r="W20" s="29">
        <v>9.9499999999999993</v>
      </c>
      <c r="X20" s="29">
        <v>22</v>
      </c>
      <c r="Y20" s="35"/>
      <c r="Z20" s="29">
        <v>43106</v>
      </c>
      <c r="AA20" s="29" t="s">
        <v>148</v>
      </c>
      <c r="AB20" s="36" t="s">
        <v>149</v>
      </c>
      <c r="AC20" s="29" t="s">
        <v>150</v>
      </c>
      <c r="AD20" s="37" t="s">
        <v>151</v>
      </c>
      <c r="AE20" s="38"/>
      <c r="AF20" s="38"/>
      <c r="AG20" s="38"/>
      <c r="AH20" s="38"/>
      <c r="AI20" s="39"/>
      <c r="AJ20" s="40"/>
      <c r="AK20" s="38"/>
      <c r="AL20" s="38"/>
      <c r="AM20" s="38"/>
      <c r="AN20" s="38"/>
      <c r="AO20" s="39"/>
      <c r="AP20" s="29"/>
      <c r="AQ20" s="29"/>
      <c r="AR20" s="29"/>
      <c r="AS20" s="29"/>
      <c r="AT20" s="29"/>
      <c r="AU20" s="29"/>
      <c r="AV20" s="29"/>
      <c r="AW20" s="48"/>
      <c r="AX20" s="41"/>
      <c r="AY20" s="41"/>
      <c r="AZ20" s="41"/>
      <c r="BA20" s="41"/>
      <c r="BB20" s="41"/>
      <c r="BC20" s="42"/>
      <c r="BD20" s="43" t="str">
        <f t="shared" si="0"/>
        <v>PASS</v>
      </c>
      <c r="BE20" s="43" t="str">
        <f t="shared" si="1"/>
        <v>PASS</v>
      </c>
      <c r="BF20" s="44" t="str">
        <f t="shared" si="2"/>
        <v>PASS</v>
      </c>
      <c r="BG20" s="44" t="str">
        <f t="shared" si="3"/>
        <v>PASS</v>
      </c>
      <c r="BH20" s="19" t="str">
        <f t="shared" si="4"/>
        <v>PASS</v>
      </c>
      <c r="BI20" s="19" t="str">
        <f t="shared" si="5"/>
        <v>PASS</v>
      </c>
      <c r="BJ20" s="45" t="str">
        <f t="shared" si="6"/>
        <v>NO</v>
      </c>
      <c r="BK20" s="46" t="str">
        <f t="shared" si="7"/>
        <v>FAIL</v>
      </c>
    </row>
    <row r="21" spans="1:63" ht="16.2" customHeight="1" x14ac:dyDescent="0.3">
      <c r="A21" s="29">
        <v>18</v>
      </c>
      <c r="B21" s="29">
        <v>43207</v>
      </c>
      <c r="C21" s="29" t="s">
        <v>152</v>
      </c>
      <c r="D21" s="30" t="s">
        <v>153</v>
      </c>
      <c r="E21" s="29" t="s">
        <v>154</v>
      </c>
      <c r="F21" s="31" t="s">
        <v>155</v>
      </c>
      <c r="G21" s="32"/>
      <c r="H21" s="32"/>
      <c r="I21" s="32">
        <v>100</v>
      </c>
      <c r="J21" s="29">
        <v>96</v>
      </c>
      <c r="K21" s="29">
        <v>91</v>
      </c>
      <c r="L21" s="29">
        <v>100</v>
      </c>
      <c r="M21" s="29">
        <v>94</v>
      </c>
      <c r="N21" s="29">
        <v>100</v>
      </c>
      <c r="O21" s="33"/>
      <c r="P21" s="34"/>
      <c r="Q21" s="34">
        <v>45</v>
      </c>
      <c r="R21" s="29">
        <v>46</v>
      </c>
      <c r="S21" s="29">
        <v>45</v>
      </c>
      <c r="T21" s="29">
        <v>46</v>
      </c>
      <c r="U21" s="29">
        <v>35</v>
      </c>
      <c r="V21" s="29">
        <v>45</v>
      </c>
      <c r="W21" s="29">
        <v>9.9499999999999993</v>
      </c>
      <c r="X21" s="29">
        <v>22</v>
      </c>
      <c r="Y21" s="35"/>
      <c r="Z21" s="29">
        <v>43207</v>
      </c>
      <c r="AA21" s="29" t="s">
        <v>152</v>
      </c>
      <c r="AB21" s="36" t="s">
        <v>153</v>
      </c>
      <c r="AC21" s="29" t="s">
        <v>154</v>
      </c>
      <c r="AD21" s="37" t="s">
        <v>155</v>
      </c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9"/>
      <c r="AP21" s="29"/>
      <c r="AQ21" s="29"/>
      <c r="AR21" s="29"/>
      <c r="AS21" s="29"/>
      <c r="AT21" s="29"/>
      <c r="AU21" s="29"/>
      <c r="AV21" s="29"/>
      <c r="AW21" s="41"/>
      <c r="AX21" s="41"/>
      <c r="AY21" s="41"/>
      <c r="AZ21" s="41"/>
      <c r="BA21" s="41"/>
      <c r="BB21" s="41"/>
      <c r="BC21" s="42"/>
      <c r="BD21" s="43" t="str">
        <f t="shared" si="0"/>
        <v>PASS</v>
      </c>
      <c r="BE21" s="43" t="str">
        <f t="shared" si="1"/>
        <v>PASS</v>
      </c>
      <c r="BF21" s="44" t="str">
        <f t="shared" si="2"/>
        <v>PASS</v>
      </c>
      <c r="BG21" s="44" t="str">
        <f t="shared" si="3"/>
        <v>PASS</v>
      </c>
      <c r="BH21" s="19" t="str">
        <f t="shared" si="4"/>
        <v>PASS</v>
      </c>
      <c r="BI21" s="19" t="str">
        <f t="shared" si="5"/>
        <v>PASS</v>
      </c>
      <c r="BJ21" s="45" t="str">
        <f t="shared" si="6"/>
        <v>NO</v>
      </c>
      <c r="BK21" s="46" t="str">
        <f t="shared" si="7"/>
        <v>FAIL</v>
      </c>
    </row>
    <row r="22" spans="1:63" x14ac:dyDescent="0.3">
      <c r="A22" s="29">
        <v>19</v>
      </c>
      <c r="B22" s="29">
        <v>43262</v>
      </c>
      <c r="C22" s="29" t="s">
        <v>156</v>
      </c>
      <c r="D22" s="30" t="s">
        <v>157</v>
      </c>
      <c r="E22" s="29" t="s">
        <v>158</v>
      </c>
      <c r="F22" s="31" t="s">
        <v>159</v>
      </c>
      <c r="G22" s="32"/>
      <c r="H22" s="32"/>
      <c r="I22" s="32"/>
      <c r="J22" s="29">
        <v>100</v>
      </c>
      <c r="K22" s="29">
        <v>96</v>
      </c>
      <c r="L22" s="29">
        <v>93</v>
      </c>
      <c r="M22" s="29">
        <v>93</v>
      </c>
      <c r="N22" s="29">
        <v>99</v>
      </c>
      <c r="O22" s="33"/>
      <c r="P22" s="34"/>
      <c r="Q22" s="34"/>
      <c r="R22" s="29">
        <v>46</v>
      </c>
      <c r="S22" s="29">
        <v>45</v>
      </c>
      <c r="T22" s="29">
        <v>45</v>
      </c>
      <c r="U22" s="29">
        <v>39</v>
      </c>
      <c r="V22" s="29">
        <v>47</v>
      </c>
      <c r="W22" s="29">
        <v>9.9499999999999993</v>
      </c>
      <c r="X22" s="29">
        <v>22</v>
      </c>
      <c r="Y22" s="35"/>
      <c r="Z22" s="29">
        <v>43262</v>
      </c>
      <c r="AA22" s="29" t="s">
        <v>156</v>
      </c>
      <c r="AB22" s="36" t="s">
        <v>157</v>
      </c>
      <c r="AC22" s="29" t="s">
        <v>158</v>
      </c>
      <c r="AD22" s="37" t="s">
        <v>159</v>
      </c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9"/>
      <c r="AP22" s="29"/>
      <c r="AQ22" s="29"/>
      <c r="AR22" s="29"/>
      <c r="AS22" s="29"/>
      <c r="AT22" s="29"/>
      <c r="AU22" s="29"/>
      <c r="AV22" s="29"/>
      <c r="AW22" s="41"/>
      <c r="AX22" s="41"/>
      <c r="AY22" s="41"/>
      <c r="AZ22" s="41"/>
      <c r="BA22" s="41"/>
      <c r="BB22" s="41"/>
      <c r="BC22" s="42"/>
      <c r="BD22" s="43" t="str">
        <f t="shared" si="0"/>
        <v>PASS</v>
      </c>
      <c r="BE22" s="43" t="str">
        <f t="shared" si="1"/>
        <v>PASS</v>
      </c>
      <c r="BF22" s="44" t="str">
        <f t="shared" si="2"/>
        <v>PASS</v>
      </c>
      <c r="BG22" s="44" t="str">
        <f t="shared" si="3"/>
        <v>PASS</v>
      </c>
      <c r="BH22" s="19" t="str">
        <f t="shared" si="4"/>
        <v>PASS</v>
      </c>
      <c r="BI22" s="19" t="str">
        <f t="shared" si="5"/>
        <v>PASS</v>
      </c>
      <c r="BJ22" s="45" t="str">
        <f t="shared" si="6"/>
        <v>NO</v>
      </c>
      <c r="BK22" s="46" t="str">
        <f t="shared" si="7"/>
        <v>FAIL</v>
      </c>
    </row>
    <row r="23" spans="1:63" x14ac:dyDescent="0.3">
      <c r="A23" s="29">
        <v>20</v>
      </c>
      <c r="B23" s="29">
        <v>43307</v>
      </c>
      <c r="C23" s="29" t="s">
        <v>160</v>
      </c>
      <c r="D23" s="30" t="s">
        <v>161</v>
      </c>
      <c r="E23" s="29" t="s">
        <v>162</v>
      </c>
      <c r="F23" s="31" t="s">
        <v>163</v>
      </c>
      <c r="G23" s="32"/>
      <c r="H23" s="32"/>
      <c r="I23" s="32">
        <v>100</v>
      </c>
      <c r="J23" s="29">
        <v>100</v>
      </c>
      <c r="K23" s="29">
        <v>96</v>
      </c>
      <c r="L23" s="29">
        <v>96</v>
      </c>
      <c r="M23" s="29">
        <v>96</v>
      </c>
      <c r="N23" s="29">
        <v>100</v>
      </c>
      <c r="O23" s="33"/>
      <c r="P23" s="34"/>
      <c r="Q23" s="34">
        <v>46</v>
      </c>
      <c r="R23" s="29">
        <v>46</v>
      </c>
      <c r="S23" s="29">
        <v>46</v>
      </c>
      <c r="T23" s="29">
        <v>42</v>
      </c>
      <c r="U23" s="29">
        <v>45</v>
      </c>
      <c r="V23" s="29">
        <v>43</v>
      </c>
      <c r="W23" s="29">
        <v>10</v>
      </c>
      <c r="X23" s="29">
        <v>22</v>
      </c>
      <c r="Y23" s="35"/>
      <c r="Z23" s="29">
        <v>43307</v>
      </c>
      <c r="AA23" s="29" t="s">
        <v>160</v>
      </c>
      <c r="AB23" s="36" t="s">
        <v>161</v>
      </c>
      <c r="AC23" s="29" t="s">
        <v>162</v>
      </c>
      <c r="AD23" s="37" t="s">
        <v>163</v>
      </c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9"/>
      <c r="AP23" s="29"/>
      <c r="AQ23" s="29"/>
      <c r="AR23" s="29"/>
      <c r="AS23" s="29"/>
      <c r="AT23" s="29"/>
      <c r="AU23" s="29"/>
      <c r="AV23" s="29"/>
      <c r="AW23" s="41"/>
      <c r="AX23" s="41"/>
      <c r="AY23" s="41"/>
      <c r="AZ23" s="41"/>
      <c r="BA23" s="41"/>
      <c r="BB23" s="41"/>
      <c r="BC23" s="42"/>
      <c r="BD23" s="43" t="str">
        <f t="shared" si="0"/>
        <v>PASS</v>
      </c>
      <c r="BE23" s="43" t="str">
        <f t="shared" si="1"/>
        <v>PASS</v>
      </c>
      <c r="BF23" s="44" t="str">
        <f t="shared" si="2"/>
        <v>PASS</v>
      </c>
      <c r="BG23" s="44" t="str">
        <f t="shared" si="3"/>
        <v>PASS</v>
      </c>
      <c r="BH23" s="19" t="str">
        <f t="shared" si="4"/>
        <v>PASS</v>
      </c>
      <c r="BI23" s="19" t="str">
        <f t="shared" si="5"/>
        <v>PASS</v>
      </c>
      <c r="BJ23" s="45" t="str">
        <f t="shared" si="6"/>
        <v>NO</v>
      </c>
      <c r="BK23" s="46" t="str">
        <f t="shared" si="7"/>
        <v>FAIL</v>
      </c>
    </row>
    <row r="24" spans="1:63" x14ac:dyDescent="0.3">
      <c r="A24" s="29">
        <v>21</v>
      </c>
      <c r="B24" s="29">
        <v>43360</v>
      </c>
      <c r="C24" s="29" t="s">
        <v>164</v>
      </c>
      <c r="D24" s="30" t="s">
        <v>165</v>
      </c>
      <c r="E24" s="29" t="s">
        <v>166</v>
      </c>
      <c r="F24" s="31" t="s">
        <v>167</v>
      </c>
      <c r="G24" s="32"/>
      <c r="H24" s="32"/>
      <c r="I24" s="32"/>
      <c r="J24" s="29">
        <v>80</v>
      </c>
      <c r="K24" s="29">
        <v>85</v>
      </c>
      <c r="L24" s="29">
        <v>78</v>
      </c>
      <c r="M24" s="29">
        <v>95</v>
      </c>
      <c r="N24" s="29">
        <v>100</v>
      </c>
      <c r="O24" s="33"/>
      <c r="P24" s="34"/>
      <c r="Q24" s="34"/>
      <c r="R24" s="29">
        <v>45</v>
      </c>
      <c r="S24" s="29">
        <v>44</v>
      </c>
      <c r="T24" s="29">
        <v>46</v>
      </c>
      <c r="U24" s="29">
        <v>39</v>
      </c>
      <c r="V24" s="29">
        <v>47</v>
      </c>
      <c r="W24" s="29">
        <v>9.82</v>
      </c>
      <c r="X24" s="29">
        <v>22</v>
      </c>
      <c r="Y24" s="35"/>
      <c r="Z24" s="29">
        <v>43360</v>
      </c>
      <c r="AA24" s="29" t="s">
        <v>164</v>
      </c>
      <c r="AB24" s="36" t="s">
        <v>165</v>
      </c>
      <c r="AC24" s="29" t="s">
        <v>166</v>
      </c>
      <c r="AD24" s="37" t="s">
        <v>167</v>
      </c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9"/>
      <c r="AP24" s="29"/>
      <c r="AQ24" s="29"/>
      <c r="AR24" s="29"/>
      <c r="AS24" s="29"/>
      <c r="AT24" s="29"/>
      <c r="AU24" s="29"/>
      <c r="AV24" s="29"/>
      <c r="AW24" s="41"/>
      <c r="AX24" s="41"/>
      <c r="AY24" s="41"/>
      <c r="AZ24" s="41"/>
      <c r="BA24" s="41"/>
      <c r="BB24" s="41"/>
      <c r="BC24" s="42"/>
      <c r="BD24" s="43" t="str">
        <f t="shared" si="0"/>
        <v>PASS</v>
      </c>
      <c r="BE24" s="43" t="str">
        <f t="shared" si="1"/>
        <v>PASS</v>
      </c>
      <c r="BF24" s="44" t="str">
        <f t="shared" si="2"/>
        <v>PASS</v>
      </c>
      <c r="BG24" s="44" t="str">
        <f t="shared" si="3"/>
        <v>PASS</v>
      </c>
      <c r="BH24" s="19" t="str">
        <f t="shared" si="4"/>
        <v>PASS</v>
      </c>
      <c r="BI24" s="19" t="str">
        <f t="shared" si="5"/>
        <v>PASS</v>
      </c>
      <c r="BJ24" s="45" t="str">
        <f t="shared" si="6"/>
        <v>NO</v>
      </c>
      <c r="BK24" s="46" t="str">
        <f t="shared" si="7"/>
        <v>FAIL</v>
      </c>
    </row>
    <row r="25" spans="1:63" x14ac:dyDescent="0.3">
      <c r="A25" s="29">
        <v>22</v>
      </c>
      <c r="B25" s="29">
        <v>43308</v>
      </c>
      <c r="C25" s="29" t="s">
        <v>168</v>
      </c>
      <c r="D25" s="30" t="s">
        <v>169</v>
      </c>
      <c r="E25" s="29" t="s">
        <v>170</v>
      </c>
      <c r="F25" s="31" t="s">
        <v>171</v>
      </c>
      <c r="G25" s="32"/>
      <c r="H25" s="32"/>
      <c r="I25" s="32"/>
      <c r="J25" s="29">
        <v>97</v>
      </c>
      <c r="K25" s="29">
        <v>95</v>
      </c>
      <c r="L25" s="29">
        <v>99</v>
      </c>
      <c r="M25" s="29">
        <v>100</v>
      </c>
      <c r="N25" s="29">
        <v>99</v>
      </c>
      <c r="O25" s="33"/>
      <c r="P25" s="34"/>
      <c r="Q25" s="34"/>
      <c r="R25" s="29">
        <v>47</v>
      </c>
      <c r="S25" s="29">
        <v>47</v>
      </c>
      <c r="T25" s="29">
        <v>40</v>
      </c>
      <c r="U25" s="29">
        <v>44</v>
      </c>
      <c r="V25" s="29">
        <v>48</v>
      </c>
      <c r="W25" s="29">
        <v>10</v>
      </c>
      <c r="X25" s="29">
        <v>22</v>
      </c>
      <c r="Y25" s="35"/>
      <c r="Z25" s="29">
        <v>43308</v>
      </c>
      <c r="AA25" s="29" t="s">
        <v>168</v>
      </c>
      <c r="AB25" s="36" t="s">
        <v>169</v>
      </c>
      <c r="AC25" s="29" t="s">
        <v>170</v>
      </c>
      <c r="AD25" s="37" t="s">
        <v>171</v>
      </c>
      <c r="AE25" s="38"/>
      <c r="AF25" s="38"/>
      <c r="AG25" s="47"/>
      <c r="AH25" s="38"/>
      <c r="AI25" s="39"/>
      <c r="AJ25" s="40"/>
      <c r="AK25" s="47"/>
      <c r="AL25" s="47"/>
      <c r="AM25" s="38"/>
      <c r="AN25" s="38"/>
      <c r="AO25" s="39"/>
      <c r="AP25" s="29"/>
      <c r="AQ25" s="29"/>
      <c r="AR25" s="29"/>
      <c r="AS25" s="29"/>
      <c r="AT25" s="29"/>
      <c r="AU25" s="29"/>
      <c r="AV25" s="29"/>
      <c r="AW25" s="41"/>
      <c r="AX25" s="41"/>
      <c r="AY25" s="41"/>
      <c r="AZ25" s="41"/>
      <c r="BA25" s="41"/>
      <c r="BB25" s="41"/>
      <c r="BC25" s="42"/>
      <c r="BD25" s="43" t="str">
        <f t="shared" si="0"/>
        <v>PASS</v>
      </c>
      <c r="BE25" s="43" t="str">
        <f t="shared" si="1"/>
        <v>PASS</v>
      </c>
      <c r="BF25" s="44" t="str">
        <f t="shared" si="2"/>
        <v>PASS</v>
      </c>
      <c r="BG25" s="44" t="str">
        <f t="shared" si="3"/>
        <v>PASS</v>
      </c>
      <c r="BH25" s="19" t="str">
        <f t="shared" si="4"/>
        <v>PASS</v>
      </c>
      <c r="BI25" s="19" t="str">
        <f t="shared" si="5"/>
        <v>PASS</v>
      </c>
      <c r="BJ25" s="45" t="str">
        <f t="shared" si="6"/>
        <v>NO</v>
      </c>
      <c r="BK25" s="46" t="str">
        <f t="shared" si="7"/>
        <v>FAIL</v>
      </c>
    </row>
    <row r="26" spans="1:63" x14ac:dyDescent="0.3">
      <c r="A26" s="29">
        <v>23</v>
      </c>
      <c r="B26" s="29">
        <v>43107</v>
      </c>
      <c r="C26" s="29" t="s">
        <v>172</v>
      </c>
      <c r="D26" s="30" t="s">
        <v>173</v>
      </c>
      <c r="E26" s="29" t="s">
        <v>174</v>
      </c>
      <c r="F26" s="31" t="s">
        <v>175</v>
      </c>
      <c r="G26" s="32"/>
      <c r="H26" s="32"/>
      <c r="I26" s="32"/>
      <c r="J26" s="29">
        <v>100</v>
      </c>
      <c r="K26" s="29">
        <v>96</v>
      </c>
      <c r="L26" s="29">
        <v>93</v>
      </c>
      <c r="M26" s="29">
        <v>100</v>
      </c>
      <c r="N26" s="29">
        <v>96</v>
      </c>
      <c r="O26" s="33"/>
      <c r="P26" s="34"/>
      <c r="Q26" s="34"/>
      <c r="R26" s="29">
        <v>48</v>
      </c>
      <c r="S26" s="29">
        <v>48</v>
      </c>
      <c r="T26" s="29">
        <v>40</v>
      </c>
      <c r="U26" s="29">
        <v>44</v>
      </c>
      <c r="V26" s="29">
        <v>44</v>
      </c>
      <c r="W26" s="29">
        <v>10</v>
      </c>
      <c r="X26" s="29">
        <v>22</v>
      </c>
      <c r="Y26" s="35"/>
      <c r="Z26" s="29">
        <v>43107</v>
      </c>
      <c r="AA26" s="29" t="s">
        <v>172</v>
      </c>
      <c r="AB26" s="36" t="s">
        <v>173</v>
      </c>
      <c r="AC26" s="29" t="s">
        <v>174</v>
      </c>
      <c r="AD26" s="37" t="s">
        <v>175</v>
      </c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9"/>
      <c r="AP26" s="29"/>
      <c r="AQ26" s="29"/>
      <c r="AR26" s="29"/>
      <c r="AS26" s="29"/>
      <c r="AT26" s="29"/>
      <c r="AU26" s="29"/>
      <c r="AV26" s="29"/>
      <c r="AW26" s="41"/>
      <c r="AX26" s="41"/>
      <c r="AY26" s="41"/>
      <c r="AZ26" s="41"/>
      <c r="BA26" s="41"/>
      <c r="BB26" s="41"/>
      <c r="BC26" s="42"/>
      <c r="BD26" s="43" t="str">
        <f t="shared" si="0"/>
        <v>PASS</v>
      </c>
      <c r="BE26" s="43" t="str">
        <f t="shared" si="1"/>
        <v>PASS</v>
      </c>
      <c r="BF26" s="44" t="str">
        <f t="shared" si="2"/>
        <v>PASS</v>
      </c>
      <c r="BG26" s="44" t="str">
        <f t="shared" si="3"/>
        <v>PASS</v>
      </c>
      <c r="BH26" s="19" t="str">
        <f t="shared" si="4"/>
        <v>PASS</v>
      </c>
      <c r="BI26" s="19" t="str">
        <f t="shared" si="5"/>
        <v>PASS</v>
      </c>
      <c r="BJ26" s="45" t="str">
        <f t="shared" si="6"/>
        <v>NO</v>
      </c>
      <c r="BK26" s="46" t="str">
        <f t="shared" si="7"/>
        <v>FAIL</v>
      </c>
    </row>
    <row r="27" spans="1:63" x14ac:dyDescent="0.3">
      <c r="A27" s="29">
        <v>24</v>
      </c>
      <c r="B27" s="29">
        <v>43309</v>
      </c>
      <c r="C27" s="29" t="s">
        <v>176</v>
      </c>
      <c r="D27" s="30" t="s">
        <v>177</v>
      </c>
      <c r="E27" s="29" t="s">
        <v>178</v>
      </c>
      <c r="F27" s="31" t="s">
        <v>179</v>
      </c>
      <c r="G27" s="32"/>
      <c r="H27" s="32"/>
      <c r="I27" s="32"/>
      <c r="J27" s="29">
        <v>100</v>
      </c>
      <c r="K27" s="29">
        <v>97</v>
      </c>
      <c r="L27" s="29">
        <v>100</v>
      </c>
      <c r="M27" s="29">
        <v>100</v>
      </c>
      <c r="N27" s="29">
        <v>100</v>
      </c>
      <c r="O27" s="33"/>
      <c r="P27" s="34"/>
      <c r="Q27" s="34"/>
      <c r="R27" s="29">
        <v>43</v>
      </c>
      <c r="S27" s="29">
        <v>43</v>
      </c>
      <c r="T27" s="29">
        <v>41</v>
      </c>
      <c r="U27" s="29">
        <v>43</v>
      </c>
      <c r="V27" s="29">
        <v>46</v>
      </c>
      <c r="W27" s="29">
        <v>10</v>
      </c>
      <c r="X27" s="29">
        <v>22</v>
      </c>
      <c r="Y27" s="35"/>
      <c r="Z27" s="29">
        <v>43309</v>
      </c>
      <c r="AA27" s="29" t="s">
        <v>176</v>
      </c>
      <c r="AB27" s="36" t="s">
        <v>177</v>
      </c>
      <c r="AC27" s="29" t="s">
        <v>178</v>
      </c>
      <c r="AD27" s="37" t="s">
        <v>179</v>
      </c>
      <c r="AE27" s="38"/>
      <c r="AF27" s="38"/>
      <c r="AG27" s="47"/>
      <c r="AH27" s="38"/>
      <c r="AI27" s="39"/>
      <c r="AJ27" s="40"/>
      <c r="AK27" s="47"/>
      <c r="AL27" s="47"/>
      <c r="AM27" s="38"/>
      <c r="AN27" s="38"/>
      <c r="AO27" s="39"/>
      <c r="AP27" s="29"/>
      <c r="AQ27" s="29"/>
      <c r="AR27" s="29"/>
      <c r="AS27" s="29"/>
      <c r="AT27" s="29"/>
      <c r="AU27" s="29"/>
      <c r="AV27" s="29"/>
      <c r="AW27" s="41"/>
      <c r="AX27" s="41"/>
      <c r="AY27" s="41"/>
      <c r="AZ27" s="41"/>
      <c r="BA27" s="41"/>
      <c r="BB27" s="41"/>
      <c r="BC27" s="42"/>
      <c r="BD27" s="43" t="str">
        <f t="shared" si="0"/>
        <v>PASS</v>
      </c>
      <c r="BE27" s="43" t="str">
        <f t="shared" si="1"/>
        <v>PASS</v>
      </c>
      <c r="BF27" s="44" t="str">
        <f t="shared" si="2"/>
        <v>PASS</v>
      </c>
      <c r="BG27" s="44" t="str">
        <f t="shared" si="3"/>
        <v>PASS</v>
      </c>
      <c r="BH27" s="19" t="str">
        <f t="shared" si="4"/>
        <v>PASS</v>
      </c>
      <c r="BI27" s="19" t="str">
        <f t="shared" si="5"/>
        <v>PASS</v>
      </c>
      <c r="BJ27" s="45" t="str">
        <f t="shared" si="6"/>
        <v>NO</v>
      </c>
      <c r="BK27" s="46" t="str">
        <f t="shared" si="7"/>
        <v>FAIL</v>
      </c>
    </row>
    <row r="28" spans="1:63" x14ac:dyDescent="0.3">
      <c r="A28" s="29">
        <v>25</v>
      </c>
      <c r="B28" s="29">
        <v>43102</v>
      </c>
      <c r="C28" s="29" t="s">
        <v>180</v>
      </c>
      <c r="D28" s="30" t="s">
        <v>181</v>
      </c>
      <c r="E28" s="29" t="s">
        <v>182</v>
      </c>
      <c r="F28" s="31" t="s">
        <v>183</v>
      </c>
      <c r="G28" s="32"/>
      <c r="H28" s="32"/>
      <c r="I28" s="32"/>
      <c r="J28" s="29">
        <v>94</v>
      </c>
      <c r="K28" s="29">
        <v>81</v>
      </c>
      <c r="L28" s="29">
        <v>89</v>
      </c>
      <c r="M28" s="29">
        <v>91</v>
      </c>
      <c r="N28" s="29">
        <v>97</v>
      </c>
      <c r="O28" s="33"/>
      <c r="P28" s="34"/>
      <c r="Q28" s="34"/>
      <c r="R28" s="29">
        <v>44</v>
      </c>
      <c r="S28" s="29">
        <v>45</v>
      </c>
      <c r="T28" s="29">
        <v>38</v>
      </c>
      <c r="U28" s="29">
        <v>44</v>
      </c>
      <c r="V28" s="29">
        <v>44</v>
      </c>
      <c r="W28" s="29">
        <v>9.9499999999999993</v>
      </c>
      <c r="X28" s="29">
        <v>22</v>
      </c>
      <c r="Y28" s="35"/>
      <c r="Z28" s="29">
        <v>43102</v>
      </c>
      <c r="AA28" s="29" t="s">
        <v>180</v>
      </c>
      <c r="AB28" s="36" t="s">
        <v>181</v>
      </c>
      <c r="AC28" s="29" t="s">
        <v>182</v>
      </c>
      <c r="AD28" s="37" t="s">
        <v>183</v>
      </c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9"/>
      <c r="AP28" s="29"/>
      <c r="AQ28" s="29"/>
      <c r="AR28" s="29"/>
      <c r="AS28" s="29"/>
      <c r="AT28" s="29"/>
      <c r="AU28" s="29"/>
      <c r="AV28" s="29"/>
      <c r="AW28" s="41"/>
      <c r="AX28" s="41"/>
      <c r="AY28" s="41"/>
      <c r="AZ28" s="41"/>
      <c r="BA28" s="41"/>
      <c r="BB28" s="41"/>
      <c r="BC28" s="42"/>
      <c r="BD28" s="43" t="str">
        <f t="shared" si="0"/>
        <v>PASS</v>
      </c>
      <c r="BE28" s="43" t="str">
        <f t="shared" si="1"/>
        <v>PASS</v>
      </c>
      <c r="BF28" s="44" t="str">
        <f t="shared" si="2"/>
        <v>PASS</v>
      </c>
      <c r="BG28" s="44" t="str">
        <f t="shared" si="3"/>
        <v>PASS</v>
      </c>
      <c r="BH28" s="19" t="str">
        <f t="shared" si="4"/>
        <v>PASS</v>
      </c>
      <c r="BI28" s="19" t="str">
        <f t="shared" si="5"/>
        <v>PASS</v>
      </c>
      <c r="BJ28" s="45" t="str">
        <f t="shared" si="6"/>
        <v>NO</v>
      </c>
      <c r="BK28" s="46" t="str">
        <f t="shared" si="7"/>
        <v>FAIL</v>
      </c>
    </row>
    <row r="29" spans="1:63" x14ac:dyDescent="0.3">
      <c r="A29" s="29">
        <v>26</v>
      </c>
      <c r="B29" s="29">
        <v>43108</v>
      </c>
      <c r="C29" s="29" t="s">
        <v>184</v>
      </c>
      <c r="D29" s="30" t="s">
        <v>185</v>
      </c>
      <c r="E29" s="29" t="s">
        <v>186</v>
      </c>
      <c r="F29" s="31" t="s">
        <v>187</v>
      </c>
      <c r="G29" s="32"/>
      <c r="H29" s="32"/>
      <c r="I29" s="32">
        <v>75</v>
      </c>
      <c r="J29" s="29">
        <v>78</v>
      </c>
      <c r="K29" s="29">
        <v>82</v>
      </c>
      <c r="L29" s="29">
        <v>74</v>
      </c>
      <c r="M29" s="29">
        <v>77</v>
      </c>
      <c r="N29" s="29">
        <v>91</v>
      </c>
      <c r="O29" s="33"/>
      <c r="P29" s="34"/>
      <c r="Q29" s="34">
        <v>47</v>
      </c>
      <c r="R29" s="29">
        <v>46</v>
      </c>
      <c r="S29" s="29">
        <v>47</v>
      </c>
      <c r="T29" s="29">
        <v>33</v>
      </c>
      <c r="U29" s="29">
        <v>34</v>
      </c>
      <c r="V29" s="29">
        <v>48</v>
      </c>
      <c r="W29" s="29">
        <v>9.41</v>
      </c>
      <c r="X29" s="29">
        <v>22</v>
      </c>
      <c r="Y29" s="35"/>
      <c r="Z29" s="29">
        <v>43108</v>
      </c>
      <c r="AA29" s="29" t="s">
        <v>184</v>
      </c>
      <c r="AB29" s="36" t="s">
        <v>185</v>
      </c>
      <c r="AC29" s="29" t="s">
        <v>186</v>
      </c>
      <c r="AD29" s="37" t="s">
        <v>187</v>
      </c>
      <c r="AE29" s="38"/>
      <c r="AF29" s="38"/>
      <c r="AG29" s="38"/>
      <c r="AH29" s="38"/>
      <c r="AI29" s="39"/>
      <c r="AJ29" s="40"/>
      <c r="AK29" s="38"/>
      <c r="AL29" s="38"/>
      <c r="AM29" s="47"/>
      <c r="AN29" s="47"/>
      <c r="AO29" s="39"/>
      <c r="AP29" s="29"/>
      <c r="AQ29" s="29"/>
      <c r="AR29" s="29"/>
      <c r="AS29" s="29"/>
      <c r="AT29" s="29"/>
      <c r="AU29" s="29"/>
      <c r="AV29" s="29"/>
      <c r="AW29" s="41"/>
      <c r="AX29" s="41"/>
      <c r="AY29" s="41"/>
      <c r="AZ29" s="41"/>
      <c r="BA29" s="41"/>
      <c r="BB29" s="41"/>
      <c r="BC29" s="42"/>
      <c r="BD29" s="43" t="str">
        <f t="shared" si="0"/>
        <v>PASS</v>
      </c>
      <c r="BE29" s="43" t="str">
        <f t="shared" si="1"/>
        <v>PASS</v>
      </c>
      <c r="BF29" s="44" t="str">
        <f t="shared" si="2"/>
        <v>PASS</v>
      </c>
      <c r="BG29" s="44" t="str">
        <f t="shared" si="3"/>
        <v>PASS</v>
      </c>
      <c r="BH29" s="19" t="str">
        <f t="shared" si="4"/>
        <v>PASS</v>
      </c>
      <c r="BI29" s="19" t="str">
        <f t="shared" si="5"/>
        <v>PASS</v>
      </c>
      <c r="BJ29" s="45" t="str">
        <f t="shared" si="6"/>
        <v>NO</v>
      </c>
      <c r="BK29" s="46" t="str">
        <f t="shared" si="7"/>
        <v>FAIL</v>
      </c>
    </row>
    <row r="30" spans="1:63" x14ac:dyDescent="0.3">
      <c r="A30" s="29">
        <v>27</v>
      </c>
      <c r="B30" s="29">
        <v>43208</v>
      </c>
      <c r="C30" s="29" t="s">
        <v>188</v>
      </c>
      <c r="D30" s="30" t="s">
        <v>189</v>
      </c>
      <c r="E30" s="29" t="s">
        <v>190</v>
      </c>
      <c r="F30" s="31" t="s">
        <v>191</v>
      </c>
      <c r="G30" s="32"/>
      <c r="H30" s="32"/>
      <c r="I30" s="32"/>
      <c r="J30" s="29">
        <v>92</v>
      </c>
      <c r="K30" s="29">
        <v>92</v>
      </c>
      <c r="L30" s="29">
        <v>90</v>
      </c>
      <c r="M30" s="29">
        <v>99</v>
      </c>
      <c r="N30" s="29">
        <v>99</v>
      </c>
      <c r="O30" s="33"/>
      <c r="P30" s="34"/>
      <c r="Q30" s="34"/>
      <c r="R30" s="29">
        <v>42</v>
      </c>
      <c r="S30" s="29">
        <v>41</v>
      </c>
      <c r="T30" s="29">
        <v>42</v>
      </c>
      <c r="U30" s="29">
        <v>42</v>
      </c>
      <c r="V30" s="29">
        <v>45</v>
      </c>
      <c r="W30" s="29">
        <v>10</v>
      </c>
      <c r="X30" s="29">
        <v>22</v>
      </c>
      <c r="Y30" s="35"/>
      <c r="Z30" s="29">
        <v>43208</v>
      </c>
      <c r="AA30" s="29" t="s">
        <v>188</v>
      </c>
      <c r="AB30" s="36" t="s">
        <v>189</v>
      </c>
      <c r="AC30" s="29" t="s">
        <v>190</v>
      </c>
      <c r="AD30" s="37" t="s">
        <v>191</v>
      </c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9"/>
      <c r="AP30" s="29"/>
      <c r="AQ30" s="29"/>
      <c r="AR30" s="29"/>
      <c r="AS30" s="29"/>
      <c r="AT30" s="29"/>
      <c r="AU30" s="29"/>
      <c r="AV30" s="29"/>
      <c r="AW30" s="41"/>
      <c r="AX30" s="41"/>
      <c r="AY30" s="41"/>
      <c r="AZ30" s="41"/>
      <c r="BA30" s="41"/>
      <c r="BB30" s="41"/>
      <c r="BC30" s="42"/>
      <c r="BD30" s="43" t="str">
        <f t="shared" si="0"/>
        <v>PASS</v>
      </c>
      <c r="BE30" s="43" t="str">
        <f t="shared" si="1"/>
        <v>PASS</v>
      </c>
      <c r="BF30" s="44" t="str">
        <f t="shared" si="2"/>
        <v>PASS</v>
      </c>
      <c r="BG30" s="44" t="str">
        <f t="shared" si="3"/>
        <v>PASS</v>
      </c>
      <c r="BH30" s="19" t="str">
        <f t="shared" si="4"/>
        <v>PASS</v>
      </c>
      <c r="BI30" s="19" t="str">
        <f t="shared" si="5"/>
        <v>PASS</v>
      </c>
      <c r="BJ30" s="45" t="str">
        <f t="shared" si="6"/>
        <v>NO</v>
      </c>
      <c r="BK30" s="46" t="str">
        <f t="shared" si="7"/>
        <v>FAIL</v>
      </c>
    </row>
    <row r="31" spans="1:63" x14ac:dyDescent="0.3">
      <c r="A31" s="29">
        <v>28</v>
      </c>
      <c r="B31" s="29">
        <v>43212</v>
      </c>
      <c r="C31" s="29" t="s">
        <v>192</v>
      </c>
      <c r="D31" s="30" t="s">
        <v>193</v>
      </c>
      <c r="E31" s="29" t="s">
        <v>194</v>
      </c>
      <c r="F31" s="31" t="s">
        <v>195</v>
      </c>
      <c r="G31" s="32"/>
      <c r="H31" s="32"/>
      <c r="I31" s="32"/>
      <c r="J31" s="29">
        <v>100</v>
      </c>
      <c r="K31" s="29">
        <v>93</v>
      </c>
      <c r="L31" s="29">
        <v>97</v>
      </c>
      <c r="M31" s="29">
        <v>92</v>
      </c>
      <c r="N31" s="29">
        <v>100</v>
      </c>
      <c r="O31" s="33"/>
      <c r="P31" s="34"/>
      <c r="Q31" s="34"/>
      <c r="R31" s="29">
        <v>40</v>
      </c>
      <c r="S31" s="29">
        <v>40</v>
      </c>
      <c r="T31" s="29">
        <v>30</v>
      </c>
      <c r="U31" s="29">
        <v>30</v>
      </c>
      <c r="V31" s="29">
        <v>34</v>
      </c>
      <c r="W31" s="29">
        <v>9.64</v>
      </c>
      <c r="X31" s="29">
        <v>22</v>
      </c>
      <c r="Y31" s="35"/>
      <c r="Z31" s="29">
        <v>43212</v>
      </c>
      <c r="AA31" s="29" t="s">
        <v>192</v>
      </c>
      <c r="AB31" s="36" t="s">
        <v>193</v>
      </c>
      <c r="AC31" s="29" t="s">
        <v>194</v>
      </c>
      <c r="AD31" s="37" t="s">
        <v>195</v>
      </c>
      <c r="AE31" s="38"/>
      <c r="AF31" s="38"/>
      <c r="AG31" s="47"/>
      <c r="AH31" s="38"/>
      <c r="AI31" s="39"/>
      <c r="AJ31" s="40"/>
      <c r="AK31" s="47"/>
      <c r="AL31" s="47"/>
      <c r="AM31" s="38"/>
      <c r="AN31" s="38"/>
      <c r="AO31" s="39"/>
      <c r="AP31" s="29"/>
      <c r="AQ31" s="29"/>
      <c r="AR31" s="29"/>
      <c r="AS31" s="29"/>
      <c r="AT31" s="29"/>
      <c r="AU31" s="29"/>
      <c r="AV31" s="29"/>
      <c r="AW31" s="41"/>
      <c r="AX31" s="41"/>
      <c r="AY31" s="41"/>
      <c r="AZ31" s="41"/>
      <c r="BA31" s="41"/>
      <c r="BB31" s="41"/>
      <c r="BC31" s="42"/>
      <c r="BD31" s="43" t="str">
        <f t="shared" si="0"/>
        <v>PASS</v>
      </c>
      <c r="BE31" s="43" t="str">
        <f t="shared" si="1"/>
        <v>PASS</v>
      </c>
      <c r="BF31" s="44" t="str">
        <f t="shared" si="2"/>
        <v>PASS</v>
      </c>
      <c r="BG31" s="44" t="str">
        <f t="shared" si="3"/>
        <v>PASS</v>
      </c>
      <c r="BH31" s="19" t="str">
        <f t="shared" si="4"/>
        <v>PASS</v>
      </c>
      <c r="BI31" s="19" t="str">
        <f t="shared" si="5"/>
        <v>PASS</v>
      </c>
      <c r="BJ31" s="45" t="str">
        <f t="shared" si="6"/>
        <v>NO</v>
      </c>
      <c r="BK31" s="46" t="str">
        <f t="shared" si="7"/>
        <v>FAIL</v>
      </c>
    </row>
    <row r="32" spans="1:63" x14ac:dyDescent="0.3">
      <c r="A32" s="29">
        <v>29</v>
      </c>
      <c r="B32" s="29">
        <v>43310</v>
      </c>
      <c r="C32" s="29" t="s">
        <v>196</v>
      </c>
      <c r="D32" s="30" t="s">
        <v>197</v>
      </c>
      <c r="E32" s="29" t="s">
        <v>198</v>
      </c>
      <c r="F32" s="31" t="s">
        <v>199</v>
      </c>
      <c r="G32" s="32"/>
      <c r="H32" s="32"/>
      <c r="I32" s="32"/>
      <c r="J32" s="29">
        <v>100</v>
      </c>
      <c r="K32" s="29">
        <v>100</v>
      </c>
      <c r="L32" s="29">
        <v>95</v>
      </c>
      <c r="M32" s="29">
        <v>99</v>
      </c>
      <c r="N32" s="29">
        <v>100</v>
      </c>
      <c r="O32" s="33"/>
      <c r="P32" s="34"/>
      <c r="Q32" s="34"/>
      <c r="R32" s="29">
        <v>47</v>
      </c>
      <c r="S32" s="29">
        <v>47</v>
      </c>
      <c r="T32" s="29">
        <v>40</v>
      </c>
      <c r="U32" s="29">
        <v>40</v>
      </c>
      <c r="V32" s="29">
        <v>46</v>
      </c>
      <c r="W32" s="29">
        <v>10</v>
      </c>
      <c r="X32" s="29">
        <v>22</v>
      </c>
      <c r="Y32" s="35"/>
      <c r="Z32" s="29">
        <v>43310</v>
      </c>
      <c r="AA32" s="29" t="s">
        <v>196</v>
      </c>
      <c r="AB32" s="36" t="s">
        <v>197</v>
      </c>
      <c r="AC32" s="29" t="s">
        <v>198</v>
      </c>
      <c r="AD32" s="37" t="s">
        <v>199</v>
      </c>
      <c r="AE32" s="38"/>
      <c r="AF32" s="38"/>
      <c r="AG32" s="47"/>
      <c r="AH32" s="38"/>
      <c r="AI32" s="39"/>
      <c r="AJ32" s="40"/>
      <c r="AK32" s="47"/>
      <c r="AL32" s="47"/>
      <c r="AM32" s="38"/>
      <c r="AN32" s="38"/>
      <c r="AO32" s="39"/>
      <c r="AP32" s="29"/>
      <c r="AQ32" s="29"/>
      <c r="AR32" s="29"/>
      <c r="AS32" s="29"/>
      <c r="AT32" s="29"/>
      <c r="AU32" s="29"/>
      <c r="AV32" s="29"/>
      <c r="AW32" s="41"/>
      <c r="AX32" s="41"/>
      <c r="AY32" s="41"/>
      <c r="AZ32" s="41"/>
      <c r="BA32" s="41"/>
      <c r="BB32" s="41"/>
      <c r="BC32" s="42"/>
      <c r="BD32" s="43" t="str">
        <f t="shared" si="0"/>
        <v>PASS</v>
      </c>
      <c r="BE32" s="43" t="str">
        <f t="shared" si="1"/>
        <v>PASS</v>
      </c>
      <c r="BF32" s="44" t="str">
        <f t="shared" si="2"/>
        <v>PASS</v>
      </c>
      <c r="BG32" s="44" t="str">
        <f t="shared" si="3"/>
        <v>PASS</v>
      </c>
      <c r="BH32" s="19" t="str">
        <f t="shared" si="4"/>
        <v>PASS</v>
      </c>
      <c r="BI32" s="19" t="str">
        <f t="shared" si="5"/>
        <v>PASS</v>
      </c>
      <c r="BJ32" s="45" t="str">
        <f t="shared" si="6"/>
        <v>NO</v>
      </c>
      <c r="BK32" s="46" t="str">
        <f t="shared" si="7"/>
        <v>FAIL</v>
      </c>
    </row>
    <row r="33" spans="1:63" x14ac:dyDescent="0.3">
      <c r="A33" s="29">
        <v>30</v>
      </c>
      <c r="B33" s="29">
        <v>43109</v>
      </c>
      <c r="C33" s="29" t="s">
        <v>200</v>
      </c>
      <c r="D33" s="30" t="s">
        <v>201</v>
      </c>
      <c r="E33" s="29" t="s">
        <v>202</v>
      </c>
      <c r="F33" s="31" t="s">
        <v>203</v>
      </c>
      <c r="G33" s="32"/>
      <c r="H33" s="32">
        <v>83</v>
      </c>
      <c r="I33" s="32"/>
      <c r="J33" s="29">
        <v>87</v>
      </c>
      <c r="K33" s="29">
        <v>86</v>
      </c>
      <c r="L33" s="29">
        <v>87</v>
      </c>
      <c r="M33" s="29">
        <v>83</v>
      </c>
      <c r="N33" s="29">
        <v>87</v>
      </c>
      <c r="O33" s="33"/>
      <c r="P33" s="34"/>
      <c r="Q33" s="34"/>
      <c r="R33" s="29">
        <v>44</v>
      </c>
      <c r="S33" s="29">
        <v>43</v>
      </c>
      <c r="T33" s="29">
        <v>34</v>
      </c>
      <c r="U33" s="29">
        <v>35</v>
      </c>
      <c r="V33" s="29">
        <v>47</v>
      </c>
      <c r="W33" s="29">
        <v>9.86</v>
      </c>
      <c r="X33" s="29">
        <v>22</v>
      </c>
      <c r="Y33" s="35"/>
      <c r="Z33" s="29">
        <v>43109</v>
      </c>
      <c r="AA33" s="29" t="s">
        <v>200</v>
      </c>
      <c r="AB33" s="36" t="s">
        <v>201</v>
      </c>
      <c r="AC33" s="29" t="s">
        <v>202</v>
      </c>
      <c r="AD33" s="37" t="s">
        <v>203</v>
      </c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9"/>
      <c r="AP33" s="29"/>
      <c r="AQ33" s="29"/>
      <c r="AR33" s="29"/>
      <c r="AS33" s="29"/>
      <c r="AT33" s="29"/>
      <c r="AU33" s="29"/>
      <c r="AV33" s="29"/>
      <c r="AW33" s="41"/>
      <c r="AX33" s="41"/>
      <c r="AY33" s="41"/>
      <c r="AZ33" s="41"/>
      <c r="BA33" s="41"/>
      <c r="BB33" s="41"/>
      <c r="BC33" s="42"/>
      <c r="BD33" s="43" t="str">
        <f t="shared" si="0"/>
        <v>PASS</v>
      </c>
      <c r="BE33" s="43" t="str">
        <f t="shared" si="1"/>
        <v>PASS</v>
      </c>
      <c r="BF33" s="44" t="str">
        <f t="shared" si="2"/>
        <v>PASS</v>
      </c>
      <c r="BG33" s="44" t="str">
        <f t="shared" si="3"/>
        <v>PASS</v>
      </c>
      <c r="BH33" s="19" t="str">
        <f t="shared" si="4"/>
        <v>PASS</v>
      </c>
      <c r="BI33" s="19" t="str">
        <f t="shared" si="5"/>
        <v>PASS</v>
      </c>
      <c r="BJ33" s="45" t="str">
        <f t="shared" si="6"/>
        <v>NO</v>
      </c>
      <c r="BK33" s="46" t="str">
        <f t="shared" si="7"/>
        <v>FAIL</v>
      </c>
    </row>
    <row r="34" spans="1:63" x14ac:dyDescent="0.3">
      <c r="A34" s="29">
        <v>31</v>
      </c>
      <c r="B34" s="29">
        <v>43209</v>
      </c>
      <c r="C34" s="29" t="s">
        <v>204</v>
      </c>
      <c r="D34" s="30" t="s">
        <v>205</v>
      </c>
      <c r="E34" s="29" t="s">
        <v>206</v>
      </c>
      <c r="F34" s="31" t="s">
        <v>207</v>
      </c>
      <c r="G34" s="32"/>
      <c r="H34" s="32"/>
      <c r="I34" s="32"/>
      <c r="J34" s="29">
        <v>97</v>
      </c>
      <c r="K34" s="29">
        <v>90</v>
      </c>
      <c r="L34" s="29">
        <v>92</v>
      </c>
      <c r="M34" s="29">
        <v>94</v>
      </c>
      <c r="N34" s="29">
        <v>99</v>
      </c>
      <c r="O34" s="33"/>
      <c r="P34" s="34"/>
      <c r="Q34" s="34"/>
      <c r="R34" s="29">
        <v>46</v>
      </c>
      <c r="S34" s="29">
        <v>45</v>
      </c>
      <c r="T34" s="29">
        <v>44</v>
      </c>
      <c r="U34" s="29">
        <v>36</v>
      </c>
      <c r="V34" s="29">
        <v>43</v>
      </c>
      <c r="W34" s="29">
        <v>9.9499999999999993</v>
      </c>
      <c r="X34" s="29">
        <v>22</v>
      </c>
      <c r="Y34" s="35"/>
      <c r="Z34" s="29">
        <v>43209</v>
      </c>
      <c r="AA34" s="29" t="s">
        <v>204</v>
      </c>
      <c r="AB34" s="36" t="s">
        <v>205</v>
      </c>
      <c r="AC34" s="29" t="s">
        <v>206</v>
      </c>
      <c r="AD34" s="37" t="s">
        <v>207</v>
      </c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9"/>
      <c r="AP34" s="29"/>
      <c r="AQ34" s="29"/>
      <c r="AR34" s="29"/>
      <c r="AS34" s="29"/>
      <c r="AT34" s="29"/>
      <c r="AU34" s="29"/>
      <c r="AV34" s="29"/>
      <c r="AW34" s="41"/>
      <c r="AX34" s="41"/>
      <c r="AY34" s="41"/>
      <c r="AZ34" s="41"/>
      <c r="BA34" s="41"/>
      <c r="BB34" s="41"/>
      <c r="BC34" s="42"/>
      <c r="BD34" s="43" t="str">
        <f t="shared" si="0"/>
        <v>PASS</v>
      </c>
      <c r="BE34" s="43" t="str">
        <f t="shared" si="1"/>
        <v>PASS</v>
      </c>
      <c r="BF34" s="44" t="str">
        <f t="shared" si="2"/>
        <v>PASS</v>
      </c>
      <c r="BG34" s="44" t="str">
        <f t="shared" si="3"/>
        <v>PASS</v>
      </c>
      <c r="BH34" s="19" t="str">
        <f t="shared" si="4"/>
        <v>PASS</v>
      </c>
      <c r="BI34" s="19" t="str">
        <f t="shared" si="5"/>
        <v>PASS</v>
      </c>
      <c r="BJ34" s="45" t="str">
        <f t="shared" si="6"/>
        <v>NO</v>
      </c>
      <c r="BK34" s="46" t="str">
        <f t="shared" si="7"/>
        <v>FAIL</v>
      </c>
    </row>
    <row r="35" spans="1:63" x14ac:dyDescent="0.3">
      <c r="A35" s="29">
        <v>32</v>
      </c>
      <c r="B35" s="29">
        <v>43110</v>
      </c>
      <c r="C35" s="29" t="s">
        <v>208</v>
      </c>
      <c r="D35" s="30" t="s">
        <v>209</v>
      </c>
      <c r="E35" s="29" t="s">
        <v>210</v>
      </c>
      <c r="F35" s="31" t="s">
        <v>211</v>
      </c>
      <c r="G35" s="32">
        <v>92</v>
      </c>
      <c r="H35" s="32"/>
      <c r="I35" s="32"/>
      <c r="J35" s="29">
        <v>95</v>
      </c>
      <c r="K35" s="29">
        <v>82</v>
      </c>
      <c r="L35" s="29">
        <v>87</v>
      </c>
      <c r="M35" s="29">
        <v>92</v>
      </c>
      <c r="N35" s="29">
        <v>96</v>
      </c>
      <c r="O35" s="33"/>
      <c r="P35" s="34">
        <v>42</v>
      </c>
      <c r="Q35" s="34"/>
      <c r="R35" s="29">
        <v>46</v>
      </c>
      <c r="S35" s="29">
        <v>45</v>
      </c>
      <c r="T35" s="29">
        <v>35</v>
      </c>
      <c r="U35" s="29">
        <v>35</v>
      </c>
      <c r="V35" s="29">
        <v>44</v>
      </c>
      <c r="W35" s="29">
        <v>9.91</v>
      </c>
      <c r="X35" s="29">
        <v>22</v>
      </c>
      <c r="Y35" s="35"/>
      <c r="Z35" s="29">
        <v>43110</v>
      </c>
      <c r="AA35" s="29" t="s">
        <v>208</v>
      </c>
      <c r="AB35" s="36" t="s">
        <v>209</v>
      </c>
      <c r="AC35" s="29" t="s">
        <v>210</v>
      </c>
      <c r="AD35" s="37" t="s">
        <v>211</v>
      </c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9"/>
      <c r="AP35" s="29"/>
      <c r="AQ35" s="29"/>
      <c r="AR35" s="29"/>
      <c r="AS35" s="29"/>
      <c r="AT35" s="29"/>
      <c r="AU35" s="29"/>
      <c r="AV35" s="29"/>
      <c r="AW35" s="41"/>
      <c r="AX35" s="41"/>
      <c r="AY35" s="41"/>
      <c r="AZ35" s="41"/>
      <c r="BA35" s="41"/>
      <c r="BB35" s="41"/>
      <c r="BC35" s="42"/>
      <c r="BD35" s="43" t="str">
        <f t="shared" si="0"/>
        <v>PASS</v>
      </c>
      <c r="BE35" s="43" t="str">
        <f t="shared" si="1"/>
        <v>PASS</v>
      </c>
      <c r="BF35" s="44" t="str">
        <f t="shared" si="2"/>
        <v>PASS</v>
      </c>
      <c r="BG35" s="44" t="str">
        <f t="shared" si="3"/>
        <v>PASS</v>
      </c>
      <c r="BH35" s="19" t="str">
        <f t="shared" si="4"/>
        <v>PASS</v>
      </c>
      <c r="BI35" s="19" t="str">
        <f t="shared" si="5"/>
        <v>PASS</v>
      </c>
      <c r="BJ35" s="45" t="str">
        <f t="shared" si="6"/>
        <v>NO</v>
      </c>
      <c r="BK35" s="46" t="str">
        <f t="shared" si="7"/>
        <v>FAIL</v>
      </c>
    </row>
    <row r="36" spans="1:63" x14ac:dyDescent="0.3">
      <c r="A36" s="29">
        <v>33</v>
      </c>
      <c r="B36" s="29">
        <v>43311</v>
      </c>
      <c r="C36" s="29" t="s">
        <v>212</v>
      </c>
      <c r="D36" s="30" t="s">
        <v>213</v>
      </c>
      <c r="E36" s="29" t="s">
        <v>214</v>
      </c>
      <c r="F36" s="31" t="s">
        <v>215</v>
      </c>
      <c r="G36" s="32"/>
      <c r="H36" s="32"/>
      <c r="I36" s="32"/>
      <c r="J36" s="29">
        <v>89</v>
      </c>
      <c r="K36" s="29">
        <v>96</v>
      </c>
      <c r="L36" s="29">
        <v>86</v>
      </c>
      <c r="M36" s="29">
        <v>96</v>
      </c>
      <c r="N36" s="29">
        <v>100</v>
      </c>
      <c r="O36" s="33"/>
      <c r="P36" s="34"/>
      <c r="Q36" s="34"/>
      <c r="R36" s="29">
        <v>43</v>
      </c>
      <c r="S36" s="29">
        <v>44</v>
      </c>
      <c r="T36" s="29">
        <v>45</v>
      </c>
      <c r="U36" s="29">
        <v>38</v>
      </c>
      <c r="V36" s="29">
        <v>47</v>
      </c>
      <c r="W36" s="29">
        <v>9.9499999999999993</v>
      </c>
      <c r="X36" s="29">
        <v>22</v>
      </c>
      <c r="Y36" s="35"/>
      <c r="Z36" s="29">
        <v>43311</v>
      </c>
      <c r="AA36" s="29" t="s">
        <v>212</v>
      </c>
      <c r="AB36" s="36" t="s">
        <v>213</v>
      </c>
      <c r="AC36" s="29" t="s">
        <v>214</v>
      </c>
      <c r="AD36" s="37" t="s">
        <v>215</v>
      </c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9"/>
      <c r="AP36" s="29"/>
      <c r="AQ36" s="29"/>
      <c r="AR36" s="29"/>
      <c r="AS36" s="29"/>
      <c r="AT36" s="29"/>
      <c r="AU36" s="29"/>
      <c r="AV36" s="29"/>
      <c r="AW36" s="41"/>
      <c r="AX36" s="41"/>
      <c r="AY36" s="41"/>
      <c r="AZ36" s="41"/>
      <c r="BA36" s="41"/>
      <c r="BB36" s="41"/>
      <c r="BC36" s="42"/>
      <c r="BD36" s="43" t="str">
        <f t="shared" si="0"/>
        <v>PASS</v>
      </c>
      <c r="BE36" s="43" t="str">
        <f t="shared" si="1"/>
        <v>PASS</v>
      </c>
      <c r="BF36" s="44" t="str">
        <f t="shared" si="2"/>
        <v>PASS</v>
      </c>
      <c r="BG36" s="44" t="str">
        <f t="shared" si="3"/>
        <v>PASS</v>
      </c>
      <c r="BH36" s="19" t="str">
        <f t="shared" si="4"/>
        <v>PASS</v>
      </c>
      <c r="BI36" s="19" t="str">
        <f t="shared" si="5"/>
        <v>PASS</v>
      </c>
      <c r="BJ36" s="45" t="str">
        <f t="shared" si="6"/>
        <v>NO</v>
      </c>
      <c r="BK36" s="46" t="str">
        <f t="shared" si="7"/>
        <v>FAIL</v>
      </c>
    </row>
    <row r="37" spans="1:63" x14ac:dyDescent="0.3">
      <c r="A37" s="29">
        <v>34</v>
      </c>
      <c r="B37" s="29">
        <v>43210</v>
      </c>
      <c r="C37" s="29" t="s">
        <v>216</v>
      </c>
      <c r="D37" s="30" t="s">
        <v>217</v>
      </c>
      <c r="E37" s="29" t="s">
        <v>218</v>
      </c>
      <c r="F37" s="31" t="s">
        <v>219</v>
      </c>
      <c r="G37" s="32"/>
      <c r="H37" s="32"/>
      <c r="I37" s="32">
        <v>100</v>
      </c>
      <c r="J37" s="29">
        <v>97</v>
      </c>
      <c r="K37" s="29">
        <v>100</v>
      </c>
      <c r="L37" s="29">
        <v>100</v>
      </c>
      <c r="M37" s="29">
        <v>96</v>
      </c>
      <c r="N37" s="29">
        <v>100</v>
      </c>
      <c r="O37" s="33"/>
      <c r="P37" s="34"/>
      <c r="Q37" s="34">
        <v>45</v>
      </c>
      <c r="R37" s="29">
        <v>44</v>
      </c>
      <c r="S37" s="29">
        <v>43</v>
      </c>
      <c r="T37" s="29">
        <v>44</v>
      </c>
      <c r="U37" s="29">
        <v>38</v>
      </c>
      <c r="V37" s="29">
        <v>48</v>
      </c>
      <c r="W37" s="29">
        <v>9.9499999999999993</v>
      </c>
      <c r="X37" s="29">
        <v>22</v>
      </c>
      <c r="Y37" s="35"/>
      <c r="Z37" s="29">
        <v>43210</v>
      </c>
      <c r="AA37" s="29" t="s">
        <v>216</v>
      </c>
      <c r="AB37" s="36" t="s">
        <v>217</v>
      </c>
      <c r="AC37" s="29" t="s">
        <v>218</v>
      </c>
      <c r="AD37" s="37" t="s">
        <v>219</v>
      </c>
      <c r="AE37" s="38"/>
      <c r="AF37" s="38"/>
      <c r="AG37" s="47"/>
      <c r="AH37" s="38"/>
      <c r="AI37" s="39"/>
      <c r="AJ37" s="40"/>
      <c r="AK37" s="47"/>
      <c r="AL37" s="47"/>
      <c r="AM37" s="38"/>
      <c r="AN37" s="38"/>
      <c r="AO37" s="39"/>
      <c r="AP37" s="29"/>
      <c r="AQ37" s="29"/>
      <c r="AR37" s="29"/>
      <c r="AS37" s="29"/>
      <c r="AT37" s="29"/>
      <c r="AU37" s="29"/>
      <c r="AV37" s="29"/>
      <c r="AW37" s="41"/>
      <c r="AX37" s="41"/>
      <c r="AY37" s="41"/>
      <c r="AZ37" s="41"/>
      <c r="BA37" s="41"/>
      <c r="BB37" s="41"/>
      <c r="BC37" s="42"/>
      <c r="BD37" s="43" t="str">
        <f t="shared" si="0"/>
        <v>PASS</v>
      </c>
      <c r="BE37" s="43" t="str">
        <f t="shared" si="1"/>
        <v>PASS</v>
      </c>
      <c r="BF37" s="44" t="str">
        <f t="shared" si="2"/>
        <v>PASS</v>
      </c>
      <c r="BG37" s="44" t="str">
        <f t="shared" si="3"/>
        <v>PASS</v>
      </c>
      <c r="BH37" s="19" t="str">
        <f t="shared" si="4"/>
        <v>PASS</v>
      </c>
      <c r="BI37" s="19" t="str">
        <f t="shared" si="5"/>
        <v>PASS</v>
      </c>
      <c r="BJ37" s="45" t="str">
        <f t="shared" si="6"/>
        <v>NO</v>
      </c>
      <c r="BK37" s="46" t="str">
        <f t="shared" si="7"/>
        <v>FAIL</v>
      </c>
    </row>
    <row r="38" spans="1:63" x14ac:dyDescent="0.3">
      <c r="A38" s="29">
        <v>35</v>
      </c>
      <c r="B38" s="29">
        <v>43111</v>
      </c>
      <c r="C38" s="29" t="s">
        <v>220</v>
      </c>
      <c r="D38" s="30" t="s">
        <v>221</v>
      </c>
      <c r="E38" s="29" t="s">
        <v>222</v>
      </c>
      <c r="F38" s="31" t="s">
        <v>223</v>
      </c>
      <c r="G38" s="32"/>
      <c r="H38" s="32"/>
      <c r="I38" s="32"/>
      <c r="J38" s="29">
        <v>90</v>
      </c>
      <c r="K38" s="29">
        <v>86</v>
      </c>
      <c r="L38" s="29">
        <v>87</v>
      </c>
      <c r="M38" s="29">
        <v>94</v>
      </c>
      <c r="N38" s="29">
        <v>89</v>
      </c>
      <c r="O38" s="33"/>
      <c r="P38" s="34"/>
      <c r="Q38" s="34"/>
      <c r="R38" s="29">
        <v>42</v>
      </c>
      <c r="S38" s="29">
        <v>43</v>
      </c>
      <c r="T38" s="29">
        <v>39</v>
      </c>
      <c r="U38" s="29">
        <v>43</v>
      </c>
      <c r="V38" s="29">
        <v>44</v>
      </c>
      <c r="W38" s="29">
        <v>9.9499999999999993</v>
      </c>
      <c r="X38" s="29">
        <v>22</v>
      </c>
      <c r="Y38" s="35"/>
      <c r="Z38" s="29">
        <v>43111</v>
      </c>
      <c r="AA38" s="29" t="s">
        <v>220</v>
      </c>
      <c r="AB38" s="36" t="s">
        <v>221</v>
      </c>
      <c r="AC38" s="29" t="s">
        <v>222</v>
      </c>
      <c r="AD38" s="37" t="s">
        <v>223</v>
      </c>
      <c r="AE38" s="38"/>
      <c r="AF38" s="38"/>
      <c r="AG38" s="38"/>
      <c r="AH38" s="38"/>
      <c r="AI38" s="39"/>
      <c r="AJ38" s="40"/>
      <c r="AK38" s="38"/>
      <c r="AL38" s="38"/>
      <c r="AM38" s="38"/>
      <c r="AN38" s="38"/>
      <c r="AO38" s="39"/>
      <c r="AP38" s="29"/>
      <c r="AQ38" s="29"/>
      <c r="AR38" s="29"/>
      <c r="AS38" s="29"/>
      <c r="AT38" s="29"/>
      <c r="AU38" s="29"/>
      <c r="AV38" s="29"/>
      <c r="AW38" s="41"/>
      <c r="AX38" s="41"/>
      <c r="AY38" s="41"/>
      <c r="AZ38" s="41"/>
      <c r="BA38" s="41"/>
      <c r="BB38" s="41"/>
      <c r="BC38" s="42"/>
      <c r="BD38" s="43" t="str">
        <f t="shared" si="0"/>
        <v>PASS</v>
      </c>
      <c r="BE38" s="43" t="str">
        <f t="shared" si="1"/>
        <v>PASS</v>
      </c>
      <c r="BF38" s="44" t="str">
        <f t="shared" si="2"/>
        <v>PASS</v>
      </c>
      <c r="BG38" s="44" t="str">
        <f t="shared" si="3"/>
        <v>PASS</v>
      </c>
      <c r="BH38" s="19" t="str">
        <f t="shared" si="4"/>
        <v>PASS</v>
      </c>
      <c r="BI38" s="19" t="str">
        <f t="shared" si="5"/>
        <v>PASS</v>
      </c>
      <c r="BJ38" s="45" t="str">
        <f t="shared" si="6"/>
        <v>NO</v>
      </c>
      <c r="BK38" s="46" t="str">
        <f t="shared" si="7"/>
        <v>FAIL</v>
      </c>
    </row>
    <row r="39" spans="1:63" x14ac:dyDescent="0.3">
      <c r="A39" s="29">
        <v>36</v>
      </c>
      <c r="B39" s="29">
        <v>43211</v>
      </c>
      <c r="C39" s="29" t="s">
        <v>224</v>
      </c>
      <c r="D39" s="30" t="s">
        <v>225</v>
      </c>
      <c r="E39" s="29" t="s">
        <v>226</v>
      </c>
      <c r="F39" s="31" t="s">
        <v>227</v>
      </c>
      <c r="G39" s="32"/>
      <c r="H39" s="32"/>
      <c r="I39" s="32"/>
      <c r="J39" s="29">
        <v>92</v>
      </c>
      <c r="K39" s="29">
        <v>77</v>
      </c>
      <c r="L39" s="29">
        <v>82</v>
      </c>
      <c r="M39" s="29">
        <v>91</v>
      </c>
      <c r="N39" s="29">
        <v>98</v>
      </c>
      <c r="O39" s="33"/>
      <c r="P39" s="34"/>
      <c r="Q39" s="34"/>
      <c r="R39" s="29">
        <v>40</v>
      </c>
      <c r="S39" s="29">
        <v>40</v>
      </c>
      <c r="T39" s="29">
        <v>45</v>
      </c>
      <c r="U39" s="29">
        <v>39</v>
      </c>
      <c r="V39" s="29">
        <v>44</v>
      </c>
      <c r="W39" s="29">
        <v>9.77</v>
      </c>
      <c r="X39" s="29">
        <v>22</v>
      </c>
      <c r="Y39" s="35"/>
      <c r="Z39" s="29">
        <v>43211</v>
      </c>
      <c r="AA39" s="29" t="s">
        <v>224</v>
      </c>
      <c r="AB39" s="36" t="s">
        <v>225</v>
      </c>
      <c r="AC39" s="29" t="s">
        <v>226</v>
      </c>
      <c r="AD39" s="37" t="s">
        <v>227</v>
      </c>
      <c r="AE39" s="38"/>
      <c r="AF39" s="38"/>
      <c r="AG39" s="38"/>
      <c r="AH39" s="38"/>
      <c r="AI39" s="39"/>
      <c r="AJ39" s="40"/>
      <c r="AK39" s="38"/>
      <c r="AL39" s="38"/>
      <c r="AM39" s="38"/>
      <c r="AN39" s="38"/>
      <c r="AO39" s="39"/>
      <c r="AP39" s="29"/>
      <c r="AQ39" s="29"/>
      <c r="AR39" s="29"/>
      <c r="AS39" s="29"/>
      <c r="AT39" s="29"/>
      <c r="AU39" s="29"/>
      <c r="AV39" s="29"/>
      <c r="AW39" s="41"/>
      <c r="AX39" s="41"/>
      <c r="AY39" s="41"/>
      <c r="AZ39" s="41"/>
      <c r="BA39" s="41"/>
      <c r="BB39" s="41"/>
      <c r="BC39" s="42"/>
      <c r="BD39" s="43" t="str">
        <f t="shared" si="0"/>
        <v>PASS</v>
      </c>
      <c r="BE39" s="43" t="str">
        <f t="shared" si="1"/>
        <v>PASS</v>
      </c>
      <c r="BF39" s="44" t="str">
        <f t="shared" si="2"/>
        <v>PASS</v>
      </c>
      <c r="BG39" s="44" t="str">
        <f t="shared" si="3"/>
        <v>PASS</v>
      </c>
      <c r="BH39" s="19" t="str">
        <f t="shared" si="4"/>
        <v>PASS</v>
      </c>
      <c r="BI39" s="19" t="str">
        <f t="shared" si="5"/>
        <v>PASS</v>
      </c>
      <c r="BJ39" s="45" t="str">
        <f t="shared" si="6"/>
        <v>NO</v>
      </c>
      <c r="BK39" s="46" t="str">
        <f t="shared" si="7"/>
        <v>FAIL</v>
      </c>
    </row>
    <row r="40" spans="1:63" x14ac:dyDescent="0.3">
      <c r="A40" s="29">
        <v>37</v>
      </c>
      <c r="B40" s="29">
        <v>43313</v>
      </c>
      <c r="C40" s="29" t="s">
        <v>228</v>
      </c>
      <c r="D40" s="30" t="s">
        <v>229</v>
      </c>
      <c r="E40" s="29" t="s">
        <v>230</v>
      </c>
      <c r="F40" s="31" t="s">
        <v>231</v>
      </c>
      <c r="G40" s="32"/>
      <c r="H40" s="32"/>
      <c r="I40" s="32"/>
      <c r="J40" s="29">
        <v>100</v>
      </c>
      <c r="K40" s="29">
        <v>92</v>
      </c>
      <c r="L40" s="29">
        <v>97</v>
      </c>
      <c r="M40" s="29">
        <v>100</v>
      </c>
      <c r="N40" s="29">
        <v>99</v>
      </c>
      <c r="O40" s="33"/>
      <c r="P40" s="34"/>
      <c r="Q40" s="34"/>
      <c r="R40" s="29">
        <v>45</v>
      </c>
      <c r="S40" s="29">
        <v>46</v>
      </c>
      <c r="T40" s="29">
        <v>42</v>
      </c>
      <c r="U40" s="29">
        <v>42</v>
      </c>
      <c r="V40" s="29">
        <v>46</v>
      </c>
      <c r="W40" s="29">
        <v>10</v>
      </c>
      <c r="X40" s="29">
        <v>22</v>
      </c>
      <c r="Y40" s="35"/>
      <c r="Z40" s="29">
        <v>43313</v>
      </c>
      <c r="AA40" s="29" t="s">
        <v>228</v>
      </c>
      <c r="AB40" s="36" t="s">
        <v>229</v>
      </c>
      <c r="AC40" s="29" t="s">
        <v>230</v>
      </c>
      <c r="AD40" s="37" t="s">
        <v>231</v>
      </c>
      <c r="AE40" s="38"/>
      <c r="AF40" s="38"/>
      <c r="AG40" s="38"/>
      <c r="AH40" s="38"/>
      <c r="AI40" s="39"/>
      <c r="AJ40" s="40"/>
      <c r="AK40" s="38"/>
      <c r="AL40" s="38"/>
      <c r="AM40" s="38"/>
      <c r="AN40" s="38"/>
      <c r="AO40" s="39"/>
      <c r="AP40" s="29"/>
      <c r="AQ40" s="29"/>
      <c r="AR40" s="29"/>
      <c r="AS40" s="29"/>
      <c r="AT40" s="29"/>
      <c r="AU40" s="29"/>
      <c r="AV40" s="29"/>
      <c r="AW40" s="41"/>
      <c r="AX40" s="41"/>
      <c r="AY40" s="41"/>
      <c r="AZ40" s="41"/>
      <c r="BA40" s="41"/>
      <c r="BB40" s="41"/>
      <c r="BC40" s="42"/>
      <c r="BD40" s="43" t="str">
        <f t="shared" si="0"/>
        <v>PASS</v>
      </c>
      <c r="BE40" s="43" t="str">
        <f t="shared" si="1"/>
        <v>PASS</v>
      </c>
      <c r="BF40" s="44" t="str">
        <f t="shared" si="2"/>
        <v>PASS</v>
      </c>
      <c r="BG40" s="44" t="str">
        <f t="shared" si="3"/>
        <v>PASS</v>
      </c>
      <c r="BH40" s="19" t="str">
        <f t="shared" si="4"/>
        <v>PASS</v>
      </c>
      <c r="BI40" s="19" t="str">
        <f t="shared" si="5"/>
        <v>PASS</v>
      </c>
      <c r="BJ40" s="45" t="str">
        <f t="shared" si="6"/>
        <v>NO</v>
      </c>
      <c r="BK40" s="46" t="str">
        <f t="shared" si="7"/>
        <v>FAIL</v>
      </c>
    </row>
    <row r="41" spans="1:63" x14ac:dyDescent="0.3">
      <c r="A41" s="29">
        <v>38</v>
      </c>
      <c r="B41" s="29">
        <v>43204</v>
      </c>
      <c r="C41" s="29" t="s">
        <v>232</v>
      </c>
      <c r="D41" s="30" t="s">
        <v>233</v>
      </c>
      <c r="E41" s="29" t="s">
        <v>234</v>
      </c>
      <c r="F41" s="31" t="s">
        <v>235</v>
      </c>
      <c r="G41" s="32"/>
      <c r="H41" s="32"/>
      <c r="I41" s="32"/>
      <c r="J41" s="29">
        <v>100</v>
      </c>
      <c r="K41" s="29">
        <v>92</v>
      </c>
      <c r="L41" s="29">
        <v>94</v>
      </c>
      <c r="M41" s="29">
        <v>100</v>
      </c>
      <c r="N41" s="29">
        <v>99</v>
      </c>
      <c r="O41" s="33"/>
      <c r="P41" s="34"/>
      <c r="Q41" s="34"/>
      <c r="R41" s="29">
        <v>44</v>
      </c>
      <c r="S41" s="29">
        <v>43</v>
      </c>
      <c r="T41" s="29">
        <v>47</v>
      </c>
      <c r="U41" s="29">
        <v>42</v>
      </c>
      <c r="V41" s="29">
        <v>47</v>
      </c>
      <c r="W41" s="29">
        <v>10</v>
      </c>
      <c r="X41" s="29">
        <v>22</v>
      </c>
      <c r="Y41" s="35"/>
      <c r="Z41" s="29">
        <v>43204</v>
      </c>
      <c r="AA41" s="29" t="s">
        <v>232</v>
      </c>
      <c r="AB41" s="36" t="s">
        <v>233</v>
      </c>
      <c r="AC41" s="29" t="s">
        <v>234</v>
      </c>
      <c r="AD41" s="37" t="s">
        <v>235</v>
      </c>
      <c r="AE41" s="38"/>
      <c r="AF41" s="38"/>
      <c r="AG41" s="38"/>
      <c r="AH41" s="38"/>
      <c r="AI41" s="39"/>
      <c r="AJ41" s="40"/>
      <c r="AK41" s="38"/>
      <c r="AL41" s="38"/>
      <c r="AM41" s="38"/>
      <c r="AN41" s="38"/>
      <c r="AO41" s="39"/>
      <c r="AP41" s="29"/>
      <c r="AQ41" s="29"/>
      <c r="AR41" s="29"/>
      <c r="AS41" s="29"/>
      <c r="AT41" s="29"/>
      <c r="AU41" s="29"/>
      <c r="AV41" s="29"/>
      <c r="AW41" s="41"/>
      <c r="AX41" s="41"/>
      <c r="AY41" s="41"/>
      <c r="AZ41" s="41"/>
      <c r="BA41" s="41"/>
      <c r="BB41" s="41"/>
      <c r="BC41" s="42"/>
      <c r="BD41" s="43" t="str">
        <f t="shared" si="0"/>
        <v>PASS</v>
      </c>
      <c r="BE41" s="43" t="str">
        <f t="shared" si="1"/>
        <v>PASS</v>
      </c>
      <c r="BF41" s="44" t="str">
        <f t="shared" si="2"/>
        <v>PASS</v>
      </c>
      <c r="BG41" s="44" t="str">
        <f t="shared" si="3"/>
        <v>PASS</v>
      </c>
      <c r="BH41" s="19" t="str">
        <f t="shared" si="4"/>
        <v>PASS</v>
      </c>
      <c r="BI41" s="19" t="str">
        <f t="shared" si="5"/>
        <v>PASS</v>
      </c>
      <c r="BJ41" s="45" t="str">
        <f t="shared" si="6"/>
        <v>NO</v>
      </c>
      <c r="BK41" s="46" t="str">
        <f t="shared" si="7"/>
        <v>FAIL</v>
      </c>
    </row>
    <row r="42" spans="1:63" x14ac:dyDescent="0.3">
      <c r="A42" s="29">
        <v>39</v>
      </c>
      <c r="B42" s="29">
        <v>43112</v>
      </c>
      <c r="C42" s="29" t="s">
        <v>236</v>
      </c>
      <c r="D42" s="30" t="s">
        <v>237</v>
      </c>
      <c r="E42" s="29" t="s">
        <v>238</v>
      </c>
      <c r="F42" s="31" t="s">
        <v>239</v>
      </c>
      <c r="G42" s="32">
        <v>93</v>
      </c>
      <c r="H42" s="32"/>
      <c r="I42" s="32"/>
      <c r="J42" s="29">
        <v>86</v>
      </c>
      <c r="K42" s="29">
        <v>84</v>
      </c>
      <c r="L42" s="29">
        <v>92</v>
      </c>
      <c r="M42" s="29">
        <v>91</v>
      </c>
      <c r="N42" s="29">
        <v>100</v>
      </c>
      <c r="O42" s="33"/>
      <c r="P42" s="34">
        <v>42</v>
      </c>
      <c r="Q42" s="34"/>
      <c r="R42" s="29">
        <v>47</v>
      </c>
      <c r="S42" s="29">
        <v>48</v>
      </c>
      <c r="T42" s="29">
        <v>35</v>
      </c>
      <c r="U42" s="29">
        <v>35</v>
      </c>
      <c r="V42" s="29">
        <v>44</v>
      </c>
      <c r="W42" s="29">
        <v>9.91</v>
      </c>
      <c r="X42" s="29">
        <v>22</v>
      </c>
      <c r="Y42" s="35"/>
      <c r="Z42" s="29">
        <v>43112</v>
      </c>
      <c r="AA42" s="29" t="s">
        <v>236</v>
      </c>
      <c r="AB42" s="36" t="s">
        <v>237</v>
      </c>
      <c r="AC42" s="29" t="s">
        <v>238</v>
      </c>
      <c r="AD42" s="37" t="s">
        <v>239</v>
      </c>
      <c r="AE42" s="38"/>
      <c r="AF42" s="38"/>
      <c r="AG42" s="38"/>
      <c r="AH42" s="38"/>
      <c r="AI42" s="39"/>
      <c r="AJ42" s="40"/>
      <c r="AK42" s="38"/>
      <c r="AL42" s="38"/>
      <c r="AM42" s="38"/>
      <c r="AN42" s="38"/>
      <c r="AO42" s="39"/>
      <c r="AP42" s="29"/>
      <c r="AQ42" s="29"/>
      <c r="AR42" s="29"/>
      <c r="AS42" s="29"/>
      <c r="AT42" s="29"/>
      <c r="AU42" s="29"/>
      <c r="AV42" s="29"/>
      <c r="AW42" s="41"/>
      <c r="AX42" s="41"/>
      <c r="AY42" s="41"/>
      <c r="AZ42" s="41"/>
      <c r="BA42" s="41"/>
      <c r="BB42" s="41"/>
      <c r="BC42" s="42"/>
      <c r="BD42" s="43" t="str">
        <f t="shared" si="0"/>
        <v>PASS</v>
      </c>
      <c r="BE42" s="43" t="str">
        <f t="shared" si="1"/>
        <v>PASS</v>
      </c>
      <c r="BF42" s="44" t="str">
        <f t="shared" si="2"/>
        <v>PASS</v>
      </c>
      <c r="BG42" s="44" t="str">
        <f t="shared" si="3"/>
        <v>PASS</v>
      </c>
      <c r="BH42" s="19" t="str">
        <f t="shared" si="4"/>
        <v>PASS</v>
      </c>
      <c r="BI42" s="19" t="str">
        <f t="shared" si="5"/>
        <v>PASS</v>
      </c>
      <c r="BJ42" s="45" t="str">
        <f t="shared" si="6"/>
        <v>NO</v>
      </c>
      <c r="BK42" s="46" t="str">
        <f t="shared" si="7"/>
        <v>FAIL</v>
      </c>
    </row>
    <row r="43" spans="1:63" x14ac:dyDescent="0.3">
      <c r="A43" s="29">
        <v>40</v>
      </c>
      <c r="B43" s="29">
        <v>43213</v>
      </c>
      <c r="C43" s="29" t="s">
        <v>240</v>
      </c>
      <c r="D43" s="30" t="s">
        <v>241</v>
      </c>
      <c r="E43" s="29" t="s">
        <v>242</v>
      </c>
      <c r="F43" s="31" t="s">
        <v>243</v>
      </c>
      <c r="G43" s="32"/>
      <c r="H43" s="32"/>
      <c r="I43" s="32"/>
      <c r="J43" s="29">
        <v>90</v>
      </c>
      <c r="K43" s="29">
        <v>96</v>
      </c>
      <c r="L43" s="29">
        <v>89</v>
      </c>
      <c r="M43" s="29">
        <v>97</v>
      </c>
      <c r="N43" s="29">
        <v>100</v>
      </c>
      <c r="O43" s="33"/>
      <c r="P43" s="34"/>
      <c r="Q43" s="34"/>
      <c r="R43" s="29">
        <v>46</v>
      </c>
      <c r="S43" s="29">
        <v>45</v>
      </c>
      <c r="T43" s="29">
        <v>42</v>
      </c>
      <c r="U43" s="29">
        <v>35</v>
      </c>
      <c r="V43" s="29">
        <v>45</v>
      </c>
      <c r="W43" s="29">
        <v>9.9499999999999993</v>
      </c>
      <c r="X43" s="29">
        <v>22</v>
      </c>
      <c r="Y43" s="35"/>
      <c r="Z43" s="29">
        <v>43213</v>
      </c>
      <c r="AA43" s="29" t="s">
        <v>240</v>
      </c>
      <c r="AB43" s="36" t="s">
        <v>241</v>
      </c>
      <c r="AC43" s="29" t="s">
        <v>242</v>
      </c>
      <c r="AD43" s="37" t="s">
        <v>243</v>
      </c>
      <c r="AE43" s="38"/>
      <c r="AF43" s="38"/>
      <c r="AG43" s="38"/>
      <c r="AH43" s="38"/>
      <c r="AI43" s="39"/>
      <c r="AJ43" s="40"/>
      <c r="AK43" s="38"/>
      <c r="AL43" s="38"/>
      <c r="AM43" s="38"/>
      <c r="AN43" s="38"/>
      <c r="AO43" s="39"/>
      <c r="AP43" s="29"/>
      <c r="AQ43" s="29"/>
      <c r="AR43" s="29"/>
      <c r="AS43" s="29"/>
      <c r="AT43" s="29"/>
      <c r="AU43" s="29"/>
      <c r="AV43" s="29"/>
      <c r="AW43" s="41"/>
      <c r="AX43" s="41"/>
      <c r="AY43" s="41"/>
      <c r="AZ43" s="41"/>
      <c r="BA43" s="41"/>
      <c r="BB43" s="41"/>
      <c r="BC43" s="42"/>
      <c r="BD43" s="43" t="str">
        <f t="shared" si="0"/>
        <v>PASS</v>
      </c>
      <c r="BE43" s="43" t="str">
        <f t="shared" si="1"/>
        <v>PASS</v>
      </c>
      <c r="BF43" s="44" t="str">
        <f t="shared" si="2"/>
        <v>PASS</v>
      </c>
      <c r="BG43" s="44" t="str">
        <f t="shared" si="3"/>
        <v>PASS</v>
      </c>
      <c r="BH43" s="19" t="str">
        <f t="shared" si="4"/>
        <v>PASS</v>
      </c>
      <c r="BI43" s="19" t="str">
        <f t="shared" si="5"/>
        <v>PASS</v>
      </c>
      <c r="BJ43" s="45" t="str">
        <f t="shared" si="6"/>
        <v>NO</v>
      </c>
      <c r="BK43" s="46" t="str">
        <f t="shared" si="7"/>
        <v>FAIL</v>
      </c>
    </row>
    <row r="44" spans="1:63" x14ac:dyDescent="0.3">
      <c r="A44" s="29">
        <v>41</v>
      </c>
      <c r="B44" s="29">
        <v>43314</v>
      </c>
      <c r="C44" s="29" t="s">
        <v>244</v>
      </c>
      <c r="D44" s="30" t="s">
        <v>245</v>
      </c>
      <c r="E44" s="29" t="s">
        <v>246</v>
      </c>
      <c r="F44" s="31" t="s">
        <v>247</v>
      </c>
      <c r="G44" s="32"/>
      <c r="H44" s="32"/>
      <c r="I44" s="32"/>
      <c r="J44" s="29">
        <v>91</v>
      </c>
      <c r="K44" s="29">
        <v>86</v>
      </c>
      <c r="L44" s="29">
        <v>95</v>
      </c>
      <c r="M44" s="29">
        <v>95</v>
      </c>
      <c r="N44" s="29">
        <v>99</v>
      </c>
      <c r="O44" s="33"/>
      <c r="P44" s="34"/>
      <c r="Q44" s="34"/>
      <c r="R44" s="29">
        <v>44</v>
      </c>
      <c r="S44" s="29">
        <v>45</v>
      </c>
      <c r="T44" s="29">
        <v>40</v>
      </c>
      <c r="U44" s="29">
        <v>35</v>
      </c>
      <c r="V44" s="29">
        <v>43</v>
      </c>
      <c r="W44" s="29">
        <v>9.9499999999999993</v>
      </c>
      <c r="X44" s="29">
        <v>22</v>
      </c>
      <c r="Y44" s="35"/>
      <c r="Z44" s="29">
        <v>43314</v>
      </c>
      <c r="AA44" s="29" t="s">
        <v>244</v>
      </c>
      <c r="AB44" s="36" t="s">
        <v>245</v>
      </c>
      <c r="AC44" s="29" t="s">
        <v>246</v>
      </c>
      <c r="AD44" s="37" t="s">
        <v>247</v>
      </c>
      <c r="AE44" s="38"/>
      <c r="AF44" s="38"/>
      <c r="AG44" s="38"/>
      <c r="AH44" s="38"/>
      <c r="AI44" s="39"/>
      <c r="AJ44" s="40"/>
      <c r="AK44" s="38"/>
      <c r="AL44" s="38"/>
      <c r="AM44" s="38"/>
      <c r="AN44" s="38"/>
      <c r="AO44" s="39"/>
      <c r="AP44" s="29"/>
      <c r="AQ44" s="29"/>
      <c r="AR44" s="29"/>
      <c r="AS44" s="29"/>
      <c r="AT44" s="29"/>
      <c r="AU44" s="29"/>
      <c r="AV44" s="29"/>
      <c r="AW44" s="41"/>
      <c r="AX44" s="41"/>
      <c r="AY44" s="41"/>
      <c r="AZ44" s="41"/>
      <c r="BA44" s="41"/>
      <c r="BB44" s="41"/>
      <c r="BC44" s="42"/>
      <c r="BD44" s="43" t="str">
        <f t="shared" si="0"/>
        <v>PASS</v>
      </c>
      <c r="BE44" s="43" t="str">
        <f t="shared" si="1"/>
        <v>PASS</v>
      </c>
      <c r="BF44" s="44" t="str">
        <f t="shared" si="2"/>
        <v>PASS</v>
      </c>
      <c r="BG44" s="44" t="str">
        <f t="shared" si="3"/>
        <v>PASS</v>
      </c>
      <c r="BH44" s="19" t="str">
        <f t="shared" si="4"/>
        <v>PASS</v>
      </c>
      <c r="BI44" s="19" t="str">
        <f t="shared" si="5"/>
        <v>PASS</v>
      </c>
      <c r="BJ44" s="45" t="str">
        <f t="shared" si="6"/>
        <v>NO</v>
      </c>
      <c r="BK44" s="46" t="str">
        <f t="shared" si="7"/>
        <v>FAIL</v>
      </c>
    </row>
    <row r="45" spans="1:63" x14ac:dyDescent="0.3">
      <c r="A45" s="29">
        <v>42</v>
      </c>
      <c r="B45" s="29">
        <v>43315</v>
      </c>
      <c r="C45" s="29" t="s">
        <v>248</v>
      </c>
      <c r="D45" s="30" t="s">
        <v>249</v>
      </c>
      <c r="E45" s="29" t="s">
        <v>250</v>
      </c>
      <c r="F45" s="31" t="s">
        <v>251</v>
      </c>
      <c r="G45" s="32"/>
      <c r="H45" s="32"/>
      <c r="I45" s="32"/>
      <c r="J45" s="29">
        <v>96</v>
      </c>
      <c r="K45" s="29">
        <v>96</v>
      </c>
      <c r="L45" s="29">
        <v>90</v>
      </c>
      <c r="M45" s="29">
        <v>97</v>
      </c>
      <c r="N45" s="29">
        <v>99</v>
      </c>
      <c r="O45" s="33"/>
      <c r="P45" s="34"/>
      <c r="Q45" s="34"/>
      <c r="R45" s="29">
        <v>43</v>
      </c>
      <c r="S45" s="29">
        <v>44</v>
      </c>
      <c r="T45" s="29">
        <v>45</v>
      </c>
      <c r="U45" s="29">
        <v>35</v>
      </c>
      <c r="V45" s="29">
        <v>47</v>
      </c>
      <c r="W45" s="29">
        <v>9.9499999999999993</v>
      </c>
      <c r="X45" s="29">
        <v>22</v>
      </c>
      <c r="Y45" s="35"/>
      <c r="Z45" s="29">
        <v>43315</v>
      </c>
      <c r="AA45" s="29" t="s">
        <v>248</v>
      </c>
      <c r="AB45" s="36" t="s">
        <v>249</v>
      </c>
      <c r="AC45" s="29" t="s">
        <v>250</v>
      </c>
      <c r="AD45" s="37" t="s">
        <v>251</v>
      </c>
      <c r="AE45" s="38"/>
      <c r="AF45" s="38"/>
      <c r="AG45" s="38"/>
      <c r="AH45" s="38"/>
      <c r="AI45" s="39"/>
      <c r="AJ45" s="40"/>
      <c r="AK45" s="38"/>
      <c r="AL45" s="38"/>
      <c r="AM45" s="38"/>
      <c r="AN45" s="38"/>
      <c r="AO45" s="39"/>
      <c r="AP45" s="29"/>
      <c r="AQ45" s="29"/>
      <c r="AR45" s="29"/>
      <c r="AS45" s="29"/>
      <c r="AT45" s="29"/>
      <c r="AU45" s="29"/>
      <c r="AV45" s="29"/>
      <c r="AW45" s="41"/>
      <c r="AX45" s="41"/>
      <c r="AY45" s="41"/>
      <c r="AZ45" s="41"/>
      <c r="BA45" s="41"/>
      <c r="BB45" s="41"/>
      <c r="BC45" s="42"/>
      <c r="BD45" s="43" t="str">
        <f t="shared" si="0"/>
        <v>PASS</v>
      </c>
      <c r="BE45" s="43" t="str">
        <f t="shared" si="1"/>
        <v>PASS</v>
      </c>
      <c r="BF45" s="44" t="str">
        <f t="shared" si="2"/>
        <v>PASS</v>
      </c>
      <c r="BG45" s="44" t="str">
        <f t="shared" si="3"/>
        <v>PASS</v>
      </c>
      <c r="BH45" s="19" t="str">
        <f t="shared" si="4"/>
        <v>PASS</v>
      </c>
      <c r="BI45" s="19" t="str">
        <f t="shared" si="5"/>
        <v>PASS</v>
      </c>
      <c r="BJ45" s="45" t="str">
        <f t="shared" si="6"/>
        <v>NO</v>
      </c>
      <c r="BK45" s="46" t="str">
        <f t="shared" si="7"/>
        <v>FAIL</v>
      </c>
    </row>
    <row r="46" spans="1:63" x14ac:dyDescent="0.3">
      <c r="A46" s="29">
        <v>43</v>
      </c>
      <c r="B46" s="29">
        <v>43113</v>
      </c>
      <c r="C46" s="29" t="s">
        <v>252</v>
      </c>
      <c r="D46" s="30" t="s">
        <v>253</v>
      </c>
      <c r="E46" s="29" t="s">
        <v>254</v>
      </c>
      <c r="F46" s="31" t="s">
        <v>255</v>
      </c>
      <c r="G46" s="32"/>
      <c r="H46" s="32"/>
      <c r="I46" s="32"/>
      <c r="J46" s="29">
        <v>90</v>
      </c>
      <c r="K46" s="29">
        <v>82</v>
      </c>
      <c r="L46" s="29">
        <v>77</v>
      </c>
      <c r="M46" s="29">
        <v>78</v>
      </c>
      <c r="N46" s="29">
        <v>85</v>
      </c>
      <c r="O46" s="33"/>
      <c r="P46" s="34"/>
      <c r="Q46" s="34"/>
      <c r="R46" s="29">
        <v>44</v>
      </c>
      <c r="S46" s="29">
        <v>45</v>
      </c>
      <c r="T46" s="29">
        <v>37</v>
      </c>
      <c r="U46" s="29">
        <v>40</v>
      </c>
      <c r="V46" s="29">
        <v>45</v>
      </c>
      <c r="W46" s="29">
        <v>9.68</v>
      </c>
      <c r="X46" s="29">
        <v>22</v>
      </c>
      <c r="Y46" s="35"/>
      <c r="Z46" s="29">
        <v>43113</v>
      </c>
      <c r="AA46" s="29" t="s">
        <v>252</v>
      </c>
      <c r="AB46" s="36" t="s">
        <v>253</v>
      </c>
      <c r="AC46" s="29" t="s">
        <v>254</v>
      </c>
      <c r="AD46" s="37" t="s">
        <v>255</v>
      </c>
      <c r="AE46" s="38"/>
      <c r="AF46" s="38"/>
      <c r="AG46" s="38"/>
      <c r="AH46" s="38"/>
      <c r="AI46" s="39"/>
      <c r="AJ46" s="40"/>
      <c r="AK46" s="38"/>
      <c r="AL46" s="38"/>
      <c r="AM46" s="38"/>
      <c r="AN46" s="38"/>
      <c r="AO46" s="39"/>
      <c r="AP46" s="29"/>
      <c r="AQ46" s="29"/>
      <c r="AR46" s="29"/>
      <c r="AS46" s="29"/>
      <c r="AT46" s="29"/>
      <c r="AU46" s="29"/>
      <c r="AV46" s="29"/>
      <c r="AW46" s="41"/>
      <c r="AX46" s="41"/>
      <c r="AY46" s="41"/>
      <c r="AZ46" s="41"/>
      <c r="BA46" s="41"/>
      <c r="BB46" s="41"/>
      <c r="BC46" s="42"/>
      <c r="BD46" s="43" t="str">
        <f t="shared" si="0"/>
        <v>PASS</v>
      </c>
      <c r="BE46" s="43" t="str">
        <f t="shared" si="1"/>
        <v>PASS</v>
      </c>
      <c r="BF46" s="44" t="str">
        <f t="shared" si="2"/>
        <v>PASS</v>
      </c>
      <c r="BG46" s="44" t="str">
        <f t="shared" si="3"/>
        <v>PASS</v>
      </c>
      <c r="BH46" s="19" t="str">
        <f t="shared" si="4"/>
        <v>PASS</v>
      </c>
      <c r="BI46" s="19" t="str">
        <f t="shared" si="5"/>
        <v>PASS</v>
      </c>
      <c r="BJ46" s="45" t="str">
        <f t="shared" si="6"/>
        <v>NO</v>
      </c>
      <c r="BK46" s="46" t="str">
        <f t="shared" si="7"/>
        <v>FAIL</v>
      </c>
    </row>
    <row r="47" spans="1:63" x14ac:dyDescent="0.3">
      <c r="A47" s="29">
        <v>44</v>
      </c>
      <c r="B47" s="29">
        <v>43214</v>
      </c>
      <c r="C47" s="29" t="s">
        <v>256</v>
      </c>
      <c r="D47" s="30" t="s">
        <v>257</v>
      </c>
      <c r="E47" s="29" t="s">
        <v>258</v>
      </c>
      <c r="F47" s="31" t="s">
        <v>259</v>
      </c>
      <c r="G47" s="32"/>
      <c r="H47" s="32"/>
      <c r="I47" s="32"/>
      <c r="J47" s="29">
        <v>93</v>
      </c>
      <c r="K47" s="29">
        <v>99</v>
      </c>
      <c r="L47" s="29">
        <v>89</v>
      </c>
      <c r="M47" s="29">
        <v>90</v>
      </c>
      <c r="N47" s="29">
        <v>100</v>
      </c>
      <c r="O47" s="33"/>
      <c r="P47" s="34"/>
      <c r="Q47" s="34"/>
      <c r="R47" s="29">
        <v>44</v>
      </c>
      <c r="S47" s="29">
        <v>43</v>
      </c>
      <c r="T47" s="29">
        <v>42</v>
      </c>
      <c r="U47" s="29">
        <v>40</v>
      </c>
      <c r="V47" s="29">
        <v>43</v>
      </c>
      <c r="W47" s="29">
        <v>10</v>
      </c>
      <c r="X47" s="29">
        <v>22</v>
      </c>
      <c r="Y47" s="35"/>
      <c r="Z47" s="29">
        <v>43214</v>
      </c>
      <c r="AA47" s="29" t="s">
        <v>256</v>
      </c>
      <c r="AB47" s="36" t="s">
        <v>257</v>
      </c>
      <c r="AC47" s="29" t="s">
        <v>258</v>
      </c>
      <c r="AD47" s="37" t="s">
        <v>259</v>
      </c>
      <c r="AE47" s="38"/>
      <c r="AF47" s="38"/>
      <c r="AG47" s="38"/>
      <c r="AH47" s="38"/>
      <c r="AI47" s="39"/>
      <c r="AJ47" s="40"/>
      <c r="AK47" s="38"/>
      <c r="AL47" s="38"/>
      <c r="AM47" s="38"/>
      <c r="AN47" s="38"/>
      <c r="AO47" s="39"/>
      <c r="AP47" s="29"/>
      <c r="AQ47" s="29"/>
      <c r="AR47" s="29"/>
      <c r="AS47" s="29"/>
      <c r="AT47" s="29"/>
      <c r="AU47" s="29"/>
      <c r="AV47" s="29"/>
      <c r="AW47" s="41"/>
      <c r="AX47" s="41"/>
      <c r="AY47" s="41"/>
      <c r="AZ47" s="41"/>
      <c r="BA47" s="41"/>
      <c r="BB47" s="41"/>
      <c r="BC47" s="42"/>
      <c r="BD47" s="43" t="str">
        <f t="shared" si="0"/>
        <v>PASS</v>
      </c>
      <c r="BE47" s="43" t="str">
        <f t="shared" si="1"/>
        <v>PASS</v>
      </c>
      <c r="BF47" s="44" t="str">
        <f t="shared" si="2"/>
        <v>PASS</v>
      </c>
      <c r="BG47" s="44" t="str">
        <f t="shared" si="3"/>
        <v>PASS</v>
      </c>
      <c r="BH47" s="19" t="str">
        <f t="shared" si="4"/>
        <v>PASS</v>
      </c>
      <c r="BI47" s="19" t="str">
        <f t="shared" si="5"/>
        <v>PASS</v>
      </c>
      <c r="BJ47" s="45" t="str">
        <f t="shared" si="6"/>
        <v>NO</v>
      </c>
      <c r="BK47" s="46" t="str">
        <f t="shared" si="7"/>
        <v>FAIL</v>
      </c>
    </row>
    <row r="48" spans="1:63" x14ac:dyDescent="0.3">
      <c r="A48" s="29">
        <v>45</v>
      </c>
      <c r="B48" s="29">
        <v>43114</v>
      </c>
      <c r="C48" s="29" t="s">
        <v>260</v>
      </c>
      <c r="D48" s="30" t="s">
        <v>261</v>
      </c>
      <c r="E48" s="29" t="s">
        <v>262</v>
      </c>
      <c r="F48" s="31" t="s">
        <v>263</v>
      </c>
      <c r="G48" s="32"/>
      <c r="H48" s="32"/>
      <c r="I48" s="32"/>
      <c r="J48" s="29">
        <v>94</v>
      </c>
      <c r="K48" s="29">
        <v>96</v>
      </c>
      <c r="L48" s="29">
        <v>95</v>
      </c>
      <c r="M48" s="29">
        <v>100</v>
      </c>
      <c r="N48" s="29">
        <v>99</v>
      </c>
      <c r="O48" s="33"/>
      <c r="P48" s="34"/>
      <c r="Q48" s="34"/>
      <c r="R48" s="29">
        <v>44</v>
      </c>
      <c r="S48" s="29">
        <v>44</v>
      </c>
      <c r="T48" s="29">
        <v>39</v>
      </c>
      <c r="U48" s="29">
        <v>44</v>
      </c>
      <c r="V48" s="29">
        <v>44</v>
      </c>
      <c r="W48" s="29">
        <v>9.9</v>
      </c>
      <c r="X48" s="29">
        <v>22</v>
      </c>
      <c r="Y48" s="35"/>
      <c r="Z48" s="29">
        <v>43114</v>
      </c>
      <c r="AA48" s="29" t="s">
        <v>260</v>
      </c>
      <c r="AB48" s="36" t="s">
        <v>261</v>
      </c>
      <c r="AC48" s="29" t="s">
        <v>262</v>
      </c>
      <c r="AD48" s="37" t="s">
        <v>263</v>
      </c>
      <c r="AE48" s="38"/>
      <c r="AF48" s="38"/>
      <c r="AG48" s="38"/>
      <c r="AH48" s="38"/>
      <c r="AI48" s="39"/>
      <c r="AJ48" s="40"/>
      <c r="AK48" s="38"/>
      <c r="AL48" s="38"/>
      <c r="AM48" s="38"/>
      <c r="AN48" s="38"/>
      <c r="AO48" s="39"/>
      <c r="AP48" s="29"/>
      <c r="AQ48" s="29"/>
      <c r="AR48" s="29"/>
      <c r="AS48" s="29"/>
      <c r="AT48" s="29"/>
      <c r="AU48" s="29"/>
      <c r="AV48" s="29"/>
      <c r="AW48" s="41"/>
      <c r="AX48" s="41"/>
      <c r="AY48" s="41"/>
      <c r="AZ48" s="41"/>
      <c r="BA48" s="41"/>
      <c r="BB48" s="41"/>
      <c r="BC48" s="42"/>
      <c r="BD48" s="43" t="str">
        <f t="shared" si="0"/>
        <v>PASS</v>
      </c>
      <c r="BE48" s="43" t="str">
        <f t="shared" si="1"/>
        <v>PASS</v>
      </c>
      <c r="BF48" s="44" t="str">
        <f t="shared" si="2"/>
        <v>PASS</v>
      </c>
      <c r="BG48" s="44" t="str">
        <f t="shared" si="3"/>
        <v>PASS</v>
      </c>
      <c r="BH48" s="19" t="str">
        <f t="shared" si="4"/>
        <v>PASS</v>
      </c>
      <c r="BI48" s="19" t="str">
        <f t="shared" si="5"/>
        <v>PASS</v>
      </c>
      <c r="BJ48" s="45" t="str">
        <f t="shared" si="6"/>
        <v>NO</v>
      </c>
      <c r="BK48" s="46" t="str">
        <f t="shared" si="7"/>
        <v>FAIL</v>
      </c>
    </row>
    <row r="49" spans="1:63" x14ac:dyDescent="0.3">
      <c r="A49" s="29">
        <v>46</v>
      </c>
      <c r="B49" s="29">
        <v>43215</v>
      </c>
      <c r="C49" s="29" t="s">
        <v>264</v>
      </c>
      <c r="D49" s="30" t="s">
        <v>265</v>
      </c>
      <c r="E49" s="29" t="s">
        <v>266</v>
      </c>
      <c r="F49" s="31" t="s">
        <v>267</v>
      </c>
      <c r="G49" s="32"/>
      <c r="H49" s="32"/>
      <c r="I49" s="32"/>
      <c r="J49" s="29">
        <v>100</v>
      </c>
      <c r="K49" s="29">
        <v>92</v>
      </c>
      <c r="L49" s="29">
        <v>96</v>
      </c>
      <c r="M49" s="29">
        <v>100</v>
      </c>
      <c r="N49" s="29">
        <v>100</v>
      </c>
      <c r="O49" s="33"/>
      <c r="P49" s="34"/>
      <c r="Q49" s="34"/>
      <c r="R49" s="29">
        <v>42</v>
      </c>
      <c r="S49" s="29">
        <v>41</v>
      </c>
      <c r="T49" s="29">
        <v>41</v>
      </c>
      <c r="U49" s="29">
        <v>32</v>
      </c>
      <c r="V49" s="29">
        <v>45</v>
      </c>
      <c r="W49" s="29">
        <v>9.91</v>
      </c>
      <c r="X49" s="29">
        <v>22</v>
      </c>
      <c r="Y49" s="35"/>
      <c r="Z49" s="29">
        <v>43215</v>
      </c>
      <c r="AA49" s="29" t="s">
        <v>264</v>
      </c>
      <c r="AB49" s="36" t="s">
        <v>265</v>
      </c>
      <c r="AC49" s="29" t="s">
        <v>266</v>
      </c>
      <c r="AD49" s="37" t="s">
        <v>267</v>
      </c>
      <c r="AE49" s="38"/>
      <c r="AF49" s="38"/>
      <c r="AG49" s="38"/>
      <c r="AH49" s="38"/>
      <c r="AI49" s="39"/>
      <c r="AJ49" s="40"/>
      <c r="AK49" s="38"/>
      <c r="AL49" s="38"/>
      <c r="AM49" s="38"/>
      <c r="AN49" s="38"/>
      <c r="AO49" s="39"/>
      <c r="AP49" s="29"/>
      <c r="AQ49" s="29"/>
      <c r="AR49" s="29"/>
      <c r="AS49" s="29"/>
      <c r="AT49" s="29"/>
      <c r="AU49" s="29"/>
      <c r="AV49" s="29"/>
      <c r="AW49" s="41"/>
      <c r="AX49" s="41"/>
      <c r="AY49" s="41"/>
      <c r="AZ49" s="41"/>
      <c r="BA49" s="41"/>
      <c r="BB49" s="41"/>
      <c r="BC49" s="42"/>
      <c r="BD49" s="43" t="str">
        <f t="shared" si="0"/>
        <v>PASS</v>
      </c>
      <c r="BE49" s="43" t="str">
        <f t="shared" si="1"/>
        <v>PASS</v>
      </c>
      <c r="BF49" s="44" t="str">
        <f t="shared" si="2"/>
        <v>PASS</v>
      </c>
      <c r="BG49" s="44" t="str">
        <f t="shared" si="3"/>
        <v>PASS</v>
      </c>
      <c r="BH49" s="19" t="str">
        <f t="shared" si="4"/>
        <v>PASS</v>
      </c>
      <c r="BI49" s="19" t="str">
        <f t="shared" si="5"/>
        <v>PASS</v>
      </c>
      <c r="BJ49" s="45" t="str">
        <f t="shared" si="6"/>
        <v>NO</v>
      </c>
      <c r="BK49" s="46" t="str">
        <f t="shared" si="7"/>
        <v>FAIL</v>
      </c>
    </row>
    <row r="50" spans="1:63" x14ac:dyDescent="0.3">
      <c r="A50" s="29">
        <v>47</v>
      </c>
      <c r="B50" s="29">
        <v>43316</v>
      </c>
      <c r="C50" s="29" t="s">
        <v>268</v>
      </c>
      <c r="D50" s="30" t="s">
        <v>269</v>
      </c>
      <c r="E50" s="29" t="s">
        <v>270</v>
      </c>
      <c r="F50" s="31" t="s">
        <v>271</v>
      </c>
      <c r="G50" s="32">
        <v>99</v>
      </c>
      <c r="H50" s="32"/>
      <c r="I50" s="32"/>
      <c r="J50" s="29">
        <v>93</v>
      </c>
      <c r="K50" s="29">
        <v>93</v>
      </c>
      <c r="L50" s="29">
        <v>89</v>
      </c>
      <c r="M50" s="29">
        <v>86</v>
      </c>
      <c r="N50" s="29">
        <v>99</v>
      </c>
      <c r="O50" s="33"/>
      <c r="P50" s="34">
        <v>49</v>
      </c>
      <c r="Q50" s="34"/>
      <c r="R50" s="29">
        <v>45</v>
      </c>
      <c r="S50" s="29">
        <v>45</v>
      </c>
      <c r="T50" s="29">
        <v>43</v>
      </c>
      <c r="U50" s="29">
        <v>38</v>
      </c>
      <c r="V50" s="29">
        <v>45</v>
      </c>
      <c r="W50" s="29">
        <v>9.9499999999999993</v>
      </c>
      <c r="X50" s="29">
        <v>22</v>
      </c>
      <c r="Y50" s="35"/>
      <c r="Z50" s="29">
        <v>43316</v>
      </c>
      <c r="AA50" s="29" t="s">
        <v>268</v>
      </c>
      <c r="AB50" s="36" t="s">
        <v>269</v>
      </c>
      <c r="AC50" s="29" t="s">
        <v>270</v>
      </c>
      <c r="AD50" s="37" t="s">
        <v>271</v>
      </c>
      <c r="AE50" s="38"/>
      <c r="AF50" s="38"/>
      <c r="AG50" s="38"/>
      <c r="AH50" s="38"/>
      <c r="AI50" s="39"/>
      <c r="AJ50" s="40"/>
      <c r="AK50" s="38"/>
      <c r="AL50" s="38"/>
      <c r="AM50" s="38"/>
      <c r="AN50" s="38"/>
      <c r="AO50" s="39"/>
      <c r="AP50" s="29"/>
      <c r="AQ50" s="29"/>
      <c r="AR50" s="29"/>
      <c r="AS50" s="29"/>
      <c r="AT50" s="29"/>
      <c r="AU50" s="29"/>
      <c r="AV50" s="29"/>
      <c r="AW50" s="41"/>
      <c r="AX50" s="41"/>
      <c r="AY50" s="41"/>
      <c r="AZ50" s="41"/>
      <c r="BA50" s="41"/>
      <c r="BB50" s="41"/>
      <c r="BC50" s="42"/>
      <c r="BD50" s="43" t="str">
        <f t="shared" si="0"/>
        <v>PASS</v>
      </c>
      <c r="BE50" s="43" t="str">
        <f t="shared" si="1"/>
        <v>PASS</v>
      </c>
      <c r="BF50" s="44" t="str">
        <f t="shared" si="2"/>
        <v>PASS</v>
      </c>
      <c r="BG50" s="44" t="str">
        <f t="shared" si="3"/>
        <v>PASS</v>
      </c>
      <c r="BH50" s="19" t="str">
        <f t="shared" si="4"/>
        <v>PASS</v>
      </c>
      <c r="BI50" s="19" t="str">
        <f t="shared" si="5"/>
        <v>PASS</v>
      </c>
      <c r="BJ50" s="45" t="str">
        <f t="shared" si="6"/>
        <v>NO</v>
      </c>
      <c r="BK50" s="46" t="str">
        <f t="shared" si="7"/>
        <v>FAIL</v>
      </c>
    </row>
    <row r="51" spans="1:63" x14ac:dyDescent="0.3">
      <c r="A51" s="29">
        <v>48</v>
      </c>
      <c r="B51" s="29">
        <v>43317</v>
      </c>
      <c r="C51" s="29" t="s">
        <v>272</v>
      </c>
      <c r="D51" s="30" t="s">
        <v>273</v>
      </c>
      <c r="E51" s="29" t="s">
        <v>274</v>
      </c>
      <c r="F51" s="31" t="s">
        <v>275</v>
      </c>
      <c r="G51" s="32"/>
      <c r="H51" s="32"/>
      <c r="I51" s="32"/>
      <c r="J51" s="29">
        <v>96</v>
      </c>
      <c r="K51" s="29">
        <v>100</v>
      </c>
      <c r="L51" s="29">
        <v>99</v>
      </c>
      <c r="M51" s="29">
        <v>99</v>
      </c>
      <c r="N51" s="29">
        <v>100</v>
      </c>
      <c r="O51" s="33"/>
      <c r="P51" s="34"/>
      <c r="Q51" s="34"/>
      <c r="R51" s="29">
        <v>48</v>
      </c>
      <c r="S51" s="29">
        <v>48</v>
      </c>
      <c r="T51" s="29">
        <v>42</v>
      </c>
      <c r="U51" s="29">
        <v>39</v>
      </c>
      <c r="V51" s="29">
        <v>42</v>
      </c>
      <c r="W51" s="29">
        <v>9.9499999999999993</v>
      </c>
      <c r="X51" s="29">
        <v>22</v>
      </c>
      <c r="Y51" s="35"/>
      <c r="Z51" s="29">
        <v>43317</v>
      </c>
      <c r="AA51" s="29" t="s">
        <v>272</v>
      </c>
      <c r="AB51" s="36" t="s">
        <v>273</v>
      </c>
      <c r="AC51" s="29" t="s">
        <v>274</v>
      </c>
      <c r="AD51" s="37" t="s">
        <v>275</v>
      </c>
      <c r="AE51" s="38"/>
      <c r="AF51" s="38"/>
      <c r="AG51" s="38"/>
      <c r="AH51" s="38"/>
      <c r="AI51" s="39"/>
      <c r="AJ51" s="40"/>
      <c r="AK51" s="38"/>
      <c r="AL51" s="38"/>
      <c r="AM51" s="38"/>
      <c r="AN51" s="38"/>
      <c r="AO51" s="39"/>
      <c r="AP51" s="29"/>
      <c r="AQ51" s="29"/>
      <c r="AR51" s="29"/>
      <c r="AS51" s="29"/>
      <c r="AT51" s="29"/>
      <c r="AU51" s="29"/>
      <c r="AV51" s="29"/>
      <c r="AW51" s="41"/>
      <c r="AX51" s="41"/>
      <c r="AY51" s="41"/>
      <c r="AZ51" s="41"/>
      <c r="BA51" s="41"/>
      <c r="BB51" s="41"/>
      <c r="BC51" s="42"/>
      <c r="BD51" s="43" t="str">
        <f t="shared" si="0"/>
        <v>PASS</v>
      </c>
      <c r="BE51" s="43" t="str">
        <f t="shared" si="1"/>
        <v>PASS</v>
      </c>
      <c r="BF51" s="44" t="str">
        <f t="shared" si="2"/>
        <v>PASS</v>
      </c>
      <c r="BG51" s="44" t="str">
        <f t="shared" si="3"/>
        <v>PASS</v>
      </c>
      <c r="BH51" s="19" t="str">
        <f t="shared" si="4"/>
        <v>PASS</v>
      </c>
      <c r="BI51" s="19" t="str">
        <f t="shared" si="5"/>
        <v>PASS</v>
      </c>
      <c r="BJ51" s="45" t="str">
        <f t="shared" si="6"/>
        <v>NO</v>
      </c>
      <c r="BK51" s="46" t="str">
        <f t="shared" si="7"/>
        <v>FAIL</v>
      </c>
    </row>
    <row r="52" spans="1:63" x14ac:dyDescent="0.3">
      <c r="A52" s="29">
        <v>49</v>
      </c>
      <c r="B52" s="29">
        <v>43115</v>
      </c>
      <c r="C52" s="29" t="s">
        <v>276</v>
      </c>
      <c r="D52" s="30" t="s">
        <v>277</v>
      </c>
      <c r="E52" s="29" t="s">
        <v>278</v>
      </c>
      <c r="F52" s="31" t="s">
        <v>279</v>
      </c>
      <c r="G52" s="32"/>
      <c r="H52" s="32"/>
      <c r="I52" s="32"/>
      <c r="J52" s="29">
        <v>100</v>
      </c>
      <c r="K52" s="29">
        <v>99</v>
      </c>
      <c r="L52" s="29">
        <v>94</v>
      </c>
      <c r="M52" s="29">
        <v>100</v>
      </c>
      <c r="N52" s="29">
        <v>97</v>
      </c>
      <c r="O52" s="33"/>
      <c r="P52" s="34"/>
      <c r="Q52" s="34"/>
      <c r="R52" s="29">
        <v>45</v>
      </c>
      <c r="S52" s="29">
        <v>44</v>
      </c>
      <c r="T52" s="29">
        <v>39</v>
      </c>
      <c r="U52" s="29">
        <v>45</v>
      </c>
      <c r="V52" s="29">
        <v>46</v>
      </c>
      <c r="W52" s="29">
        <v>9.9499999999999993</v>
      </c>
      <c r="X52" s="29">
        <v>22</v>
      </c>
      <c r="Y52" s="35"/>
      <c r="Z52" s="29">
        <v>43115</v>
      </c>
      <c r="AA52" s="29" t="s">
        <v>276</v>
      </c>
      <c r="AB52" s="36" t="s">
        <v>277</v>
      </c>
      <c r="AC52" s="29" t="s">
        <v>278</v>
      </c>
      <c r="AD52" s="37" t="s">
        <v>279</v>
      </c>
      <c r="AE52" s="38"/>
      <c r="AF52" s="38"/>
      <c r="AG52" s="38"/>
      <c r="AH52" s="38"/>
      <c r="AI52" s="39"/>
      <c r="AJ52" s="40"/>
      <c r="AK52" s="38"/>
      <c r="AL52" s="38"/>
      <c r="AM52" s="38"/>
      <c r="AN52" s="38"/>
      <c r="AO52" s="39"/>
      <c r="AP52" s="29"/>
      <c r="AQ52" s="29"/>
      <c r="AR52" s="29"/>
      <c r="AS52" s="29"/>
      <c r="AT52" s="29"/>
      <c r="AU52" s="29"/>
      <c r="AV52" s="29"/>
      <c r="AW52" s="41"/>
      <c r="AX52" s="41"/>
      <c r="AY52" s="41"/>
      <c r="AZ52" s="41"/>
      <c r="BA52" s="41"/>
      <c r="BB52" s="41"/>
      <c r="BC52" s="42"/>
      <c r="BD52" s="43" t="str">
        <f t="shared" si="0"/>
        <v>PASS</v>
      </c>
      <c r="BE52" s="43" t="str">
        <f t="shared" si="1"/>
        <v>PASS</v>
      </c>
      <c r="BF52" s="44" t="str">
        <f t="shared" si="2"/>
        <v>PASS</v>
      </c>
      <c r="BG52" s="44" t="str">
        <f t="shared" si="3"/>
        <v>PASS</v>
      </c>
      <c r="BH52" s="19" t="str">
        <f t="shared" si="4"/>
        <v>PASS</v>
      </c>
      <c r="BI52" s="19" t="str">
        <f t="shared" si="5"/>
        <v>PASS</v>
      </c>
      <c r="BJ52" s="45" t="str">
        <f t="shared" si="6"/>
        <v>NO</v>
      </c>
      <c r="BK52" s="46" t="str">
        <f t="shared" si="7"/>
        <v>FAIL</v>
      </c>
    </row>
    <row r="53" spans="1:63" x14ac:dyDescent="0.3">
      <c r="A53" s="29">
        <v>50</v>
      </c>
      <c r="B53" s="29">
        <v>43216</v>
      </c>
      <c r="C53" s="29" t="s">
        <v>280</v>
      </c>
      <c r="D53" s="30" t="s">
        <v>281</v>
      </c>
      <c r="E53" s="29" t="s">
        <v>282</v>
      </c>
      <c r="F53" s="31" t="s">
        <v>283</v>
      </c>
      <c r="G53" s="32"/>
      <c r="H53" s="32"/>
      <c r="I53" s="32"/>
      <c r="J53" s="29">
        <v>100</v>
      </c>
      <c r="K53" s="29">
        <v>97</v>
      </c>
      <c r="L53" s="29">
        <v>100</v>
      </c>
      <c r="M53" s="29">
        <v>96</v>
      </c>
      <c r="N53" s="29">
        <v>100</v>
      </c>
      <c r="O53" s="33"/>
      <c r="P53" s="34"/>
      <c r="Q53" s="34"/>
      <c r="R53" s="29">
        <v>42</v>
      </c>
      <c r="S53" s="29">
        <v>41</v>
      </c>
      <c r="T53" s="29">
        <v>47</v>
      </c>
      <c r="U53" s="29">
        <v>34</v>
      </c>
      <c r="V53" s="29">
        <v>48</v>
      </c>
      <c r="W53" s="29">
        <v>9.91</v>
      </c>
      <c r="X53" s="29">
        <v>22</v>
      </c>
      <c r="Y53" s="35"/>
      <c r="Z53" s="29">
        <v>43216</v>
      </c>
      <c r="AA53" s="29" t="s">
        <v>280</v>
      </c>
      <c r="AB53" s="36" t="s">
        <v>281</v>
      </c>
      <c r="AC53" s="29" t="s">
        <v>282</v>
      </c>
      <c r="AD53" s="37" t="s">
        <v>283</v>
      </c>
      <c r="AE53" s="38"/>
      <c r="AF53" s="38"/>
      <c r="AG53" s="38"/>
      <c r="AH53" s="38"/>
      <c r="AI53" s="39"/>
      <c r="AJ53" s="40"/>
      <c r="AK53" s="38"/>
      <c r="AL53" s="38"/>
      <c r="AM53" s="38"/>
      <c r="AN53" s="38"/>
      <c r="AO53" s="39"/>
      <c r="AP53" s="29"/>
      <c r="AQ53" s="29"/>
      <c r="AR53" s="29"/>
      <c r="AS53" s="29"/>
      <c r="AT53" s="29"/>
      <c r="AU53" s="29"/>
      <c r="AV53" s="29"/>
      <c r="AW53" s="41"/>
      <c r="AX53" s="41"/>
      <c r="AY53" s="41"/>
      <c r="AZ53" s="41"/>
      <c r="BA53" s="41"/>
      <c r="BB53" s="41"/>
      <c r="BC53" s="42"/>
      <c r="BD53" s="43" t="str">
        <f t="shared" si="0"/>
        <v>PASS</v>
      </c>
      <c r="BE53" s="43" t="str">
        <f t="shared" si="1"/>
        <v>PASS</v>
      </c>
      <c r="BF53" s="44" t="str">
        <f t="shared" si="2"/>
        <v>PASS</v>
      </c>
      <c r="BG53" s="44" t="str">
        <f t="shared" si="3"/>
        <v>PASS</v>
      </c>
      <c r="BH53" s="19" t="str">
        <f t="shared" si="4"/>
        <v>PASS</v>
      </c>
      <c r="BI53" s="19" t="str">
        <f t="shared" si="5"/>
        <v>PASS</v>
      </c>
      <c r="BJ53" s="45" t="str">
        <f t="shared" si="6"/>
        <v>NO</v>
      </c>
      <c r="BK53" s="46" t="str">
        <f t="shared" si="7"/>
        <v>FAIL</v>
      </c>
    </row>
    <row r="54" spans="1:63" x14ac:dyDescent="0.3">
      <c r="A54" s="29">
        <v>51</v>
      </c>
      <c r="B54" s="29">
        <v>43318</v>
      </c>
      <c r="C54" s="29" t="s">
        <v>284</v>
      </c>
      <c r="D54" s="30" t="s">
        <v>285</v>
      </c>
      <c r="E54" s="29" t="s">
        <v>286</v>
      </c>
      <c r="F54" s="31" t="s">
        <v>287</v>
      </c>
      <c r="G54" s="32">
        <v>97</v>
      </c>
      <c r="H54" s="32"/>
      <c r="I54" s="32"/>
      <c r="J54" s="29">
        <v>92</v>
      </c>
      <c r="K54" s="29">
        <v>92</v>
      </c>
      <c r="L54" s="29">
        <v>84</v>
      </c>
      <c r="M54" s="29">
        <v>98</v>
      </c>
      <c r="N54" s="29">
        <v>99</v>
      </c>
      <c r="O54" s="33"/>
      <c r="P54" s="34">
        <v>37</v>
      </c>
      <c r="Q54" s="34"/>
      <c r="R54" s="29">
        <v>45</v>
      </c>
      <c r="S54" s="29">
        <v>46</v>
      </c>
      <c r="T54" s="29">
        <v>42</v>
      </c>
      <c r="U54" s="29">
        <v>45</v>
      </c>
      <c r="V54" s="29">
        <v>46</v>
      </c>
      <c r="W54" s="29">
        <v>10</v>
      </c>
      <c r="X54" s="29">
        <v>22</v>
      </c>
      <c r="Y54" s="35"/>
      <c r="Z54" s="29">
        <v>43318</v>
      </c>
      <c r="AA54" s="29" t="s">
        <v>284</v>
      </c>
      <c r="AB54" s="36" t="s">
        <v>285</v>
      </c>
      <c r="AC54" s="29" t="s">
        <v>286</v>
      </c>
      <c r="AD54" s="37" t="s">
        <v>287</v>
      </c>
      <c r="AE54" s="38"/>
      <c r="AF54" s="38"/>
      <c r="AG54" s="38"/>
      <c r="AH54" s="38"/>
      <c r="AI54" s="39"/>
      <c r="AJ54" s="40"/>
      <c r="AK54" s="38"/>
      <c r="AL54" s="38"/>
      <c r="AM54" s="38"/>
      <c r="AN54" s="38"/>
      <c r="AO54" s="39"/>
      <c r="AP54" s="29"/>
      <c r="AQ54" s="29"/>
      <c r="AR54" s="29"/>
      <c r="AS54" s="29"/>
      <c r="AT54" s="29"/>
      <c r="AU54" s="29"/>
      <c r="AV54" s="29"/>
      <c r="AW54" s="41"/>
      <c r="AX54" s="41"/>
      <c r="AY54" s="41"/>
      <c r="AZ54" s="41"/>
      <c r="BA54" s="41"/>
      <c r="BB54" s="41"/>
      <c r="BC54" s="42"/>
      <c r="BD54" s="43" t="str">
        <f t="shared" si="0"/>
        <v>PASS</v>
      </c>
      <c r="BE54" s="43" t="str">
        <f t="shared" si="1"/>
        <v>PASS</v>
      </c>
      <c r="BF54" s="44" t="str">
        <f t="shared" si="2"/>
        <v>PASS</v>
      </c>
      <c r="BG54" s="44" t="str">
        <f t="shared" si="3"/>
        <v>PASS</v>
      </c>
      <c r="BH54" s="19" t="str">
        <f t="shared" si="4"/>
        <v>PASS</v>
      </c>
      <c r="BI54" s="19" t="str">
        <f t="shared" si="5"/>
        <v>PASS</v>
      </c>
      <c r="BJ54" s="45" t="str">
        <f t="shared" si="6"/>
        <v>NO</v>
      </c>
      <c r="BK54" s="46" t="str">
        <f t="shared" si="7"/>
        <v>FAIL</v>
      </c>
    </row>
    <row r="55" spans="1:63" x14ac:dyDescent="0.3">
      <c r="A55" s="29">
        <v>52</v>
      </c>
      <c r="B55" s="29">
        <v>43319</v>
      </c>
      <c r="C55" s="29" t="s">
        <v>288</v>
      </c>
      <c r="D55" s="30" t="s">
        <v>289</v>
      </c>
      <c r="E55" s="29" t="s">
        <v>290</v>
      </c>
      <c r="F55" s="31" t="s">
        <v>291</v>
      </c>
      <c r="G55" s="32"/>
      <c r="H55" s="32"/>
      <c r="I55" s="32"/>
      <c r="J55" s="29">
        <v>100</v>
      </c>
      <c r="K55" s="29">
        <v>99</v>
      </c>
      <c r="L55" s="29">
        <v>100</v>
      </c>
      <c r="M55" s="29">
        <v>100</v>
      </c>
      <c r="N55" s="29">
        <v>100</v>
      </c>
      <c r="O55" s="33"/>
      <c r="P55" s="34"/>
      <c r="Q55" s="34"/>
      <c r="R55" s="29">
        <v>44</v>
      </c>
      <c r="S55" s="29">
        <v>44</v>
      </c>
      <c r="T55" s="29">
        <v>42</v>
      </c>
      <c r="U55" s="29">
        <v>40</v>
      </c>
      <c r="V55" s="29">
        <v>47</v>
      </c>
      <c r="W55" s="29">
        <v>10</v>
      </c>
      <c r="X55" s="29">
        <v>22</v>
      </c>
      <c r="Y55" s="35"/>
      <c r="Z55" s="29">
        <v>43319</v>
      </c>
      <c r="AA55" s="29" t="s">
        <v>288</v>
      </c>
      <c r="AB55" s="36" t="s">
        <v>289</v>
      </c>
      <c r="AC55" s="29" t="s">
        <v>290</v>
      </c>
      <c r="AD55" s="37" t="s">
        <v>291</v>
      </c>
      <c r="AE55" s="38"/>
      <c r="AF55" s="38"/>
      <c r="AG55" s="47"/>
      <c r="AH55" s="38"/>
      <c r="AI55" s="39"/>
      <c r="AJ55" s="40"/>
      <c r="AK55" s="47"/>
      <c r="AL55" s="47"/>
      <c r="AM55" s="38"/>
      <c r="AN55" s="38"/>
      <c r="AO55" s="39"/>
      <c r="AP55" s="29"/>
      <c r="AQ55" s="29"/>
      <c r="AR55" s="29"/>
      <c r="AS55" s="29"/>
      <c r="AT55" s="29"/>
      <c r="AU55" s="29"/>
      <c r="AV55" s="29"/>
      <c r="AW55" s="41"/>
      <c r="AX55" s="41"/>
      <c r="AY55" s="41"/>
      <c r="AZ55" s="41"/>
      <c r="BA55" s="41"/>
      <c r="BB55" s="41"/>
      <c r="BC55" s="42"/>
      <c r="BD55" s="43" t="str">
        <f t="shared" si="0"/>
        <v>PASS</v>
      </c>
      <c r="BE55" s="43" t="str">
        <f t="shared" si="1"/>
        <v>PASS</v>
      </c>
      <c r="BF55" s="44" t="str">
        <f t="shared" si="2"/>
        <v>PASS</v>
      </c>
      <c r="BG55" s="44" t="str">
        <f t="shared" si="3"/>
        <v>PASS</v>
      </c>
      <c r="BH55" s="19" t="str">
        <f t="shared" si="4"/>
        <v>PASS</v>
      </c>
      <c r="BI55" s="19" t="str">
        <f t="shared" si="5"/>
        <v>PASS</v>
      </c>
      <c r="BJ55" s="45" t="str">
        <f t="shared" si="6"/>
        <v>NO</v>
      </c>
      <c r="BK55" s="46" t="str">
        <f t="shared" si="7"/>
        <v>FAIL</v>
      </c>
    </row>
    <row r="56" spans="1:63" x14ac:dyDescent="0.3">
      <c r="A56" s="29">
        <v>53</v>
      </c>
      <c r="B56" s="29">
        <v>43117</v>
      </c>
      <c r="C56" s="29" t="s">
        <v>292</v>
      </c>
      <c r="D56" s="30" t="s">
        <v>293</v>
      </c>
      <c r="E56" s="29" t="s">
        <v>294</v>
      </c>
      <c r="F56" s="31" t="s">
        <v>295</v>
      </c>
      <c r="G56" s="32"/>
      <c r="H56" s="32"/>
      <c r="I56" s="32">
        <v>100</v>
      </c>
      <c r="J56" s="29">
        <v>92</v>
      </c>
      <c r="K56" s="29">
        <v>100</v>
      </c>
      <c r="L56" s="29">
        <v>88</v>
      </c>
      <c r="M56" s="29">
        <v>94</v>
      </c>
      <c r="N56" s="29">
        <v>100</v>
      </c>
      <c r="O56" s="33"/>
      <c r="P56" s="34"/>
      <c r="Q56" s="34">
        <v>44</v>
      </c>
      <c r="R56" s="29">
        <v>42</v>
      </c>
      <c r="S56" s="29">
        <v>43</v>
      </c>
      <c r="T56" s="29">
        <v>39</v>
      </c>
      <c r="U56" s="29">
        <v>43</v>
      </c>
      <c r="V56" s="29">
        <v>44</v>
      </c>
      <c r="W56" s="29">
        <v>9.9499999999999993</v>
      </c>
      <c r="X56" s="29">
        <v>22</v>
      </c>
      <c r="Y56" s="35"/>
      <c r="Z56" s="29">
        <v>43117</v>
      </c>
      <c r="AA56" s="29" t="s">
        <v>292</v>
      </c>
      <c r="AB56" s="36" t="s">
        <v>293</v>
      </c>
      <c r="AC56" s="29" t="s">
        <v>294</v>
      </c>
      <c r="AD56" s="37" t="s">
        <v>295</v>
      </c>
      <c r="AE56" s="38"/>
      <c r="AF56" s="38"/>
      <c r="AG56" s="38"/>
      <c r="AH56" s="38"/>
      <c r="AI56" s="39"/>
      <c r="AJ56" s="40"/>
      <c r="AK56" s="38"/>
      <c r="AL56" s="38"/>
      <c r="AM56" s="47"/>
      <c r="AN56" s="47"/>
      <c r="AO56" s="39"/>
      <c r="AP56" s="29"/>
      <c r="AQ56" s="29"/>
      <c r="AR56" s="29"/>
      <c r="AS56" s="29"/>
      <c r="AT56" s="29"/>
      <c r="AU56" s="29"/>
      <c r="AV56" s="29"/>
      <c r="AW56" s="41"/>
      <c r="AX56" s="41"/>
      <c r="AY56" s="41"/>
      <c r="AZ56" s="41"/>
      <c r="BA56" s="41"/>
      <c r="BB56" s="41"/>
      <c r="BC56" s="42"/>
      <c r="BD56" s="43" t="str">
        <f t="shared" si="0"/>
        <v>PASS</v>
      </c>
      <c r="BE56" s="43" t="str">
        <f t="shared" si="1"/>
        <v>PASS</v>
      </c>
      <c r="BF56" s="44" t="str">
        <f t="shared" si="2"/>
        <v>PASS</v>
      </c>
      <c r="BG56" s="44" t="str">
        <f t="shared" si="3"/>
        <v>PASS</v>
      </c>
      <c r="BH56" s="19" t="str">
        <f t="shared" si="4"/>
        <v>PASS</v>
      </c>
      <c r="BI56" s="19" t="str">
        <f t="shared" si="5"/>
        <v>PASS</v>
      </c>
      <c r="BJ56" s="45" t="str">
        <f t="shared" si="6"/>
        <v>NO</v>
      </c>
      <c r="BK56" s="46" t="str">
        <f t="shared" si="7"/>
        <v>FAIL</v>
      </c>
    </row>
    <row r="57" spans="1:63" x14ac:dyDescent="0.3">
      <c r="A57" s="29">
        <v>54</v>
      </c>
      <c r="B57" s="29">
        <v>43219</v>
      </c>
      <c r="C57" s="29" t="s">
        <v>296</v>
      </c>
      <c r="D57" s="30" t="s">
        <v>297</v>
      </c>
      <c r="E57" s="29" t="s">
        <v>298</v>
      </c>
      <c r="F57" s="31" t="s">
        <v>299</v>
      </c>
      <c r="G57" s="32"/>
      <c r="H57" s="32"/>
      <c r="I57" s="32">
        <v>100</v>
      </c>
      <c r="J57" s="29">
        <v>94</v>
      </c>
      <c r="K57" s="29">
        <v>93</v>
      </c>
      <c r="L57" s="29">
        <v>96</v>
      </c>
      <c r="M57" s="29">
        <v>90</v>
      </c>
      <c r="N57" s="29">
        <v>98</v>
      </c>
      <c r="O57" s="33"/>
      <c r="P57" s="34"/>
      <c r="Q57" s="34">
        <v>46</v>
      </c>
      <c r="R57" s="29">
        <v>46</v>
      </c>
      <c r="S57" s="29">
        <v>45</v>
      </c>
      <c r="T57" s="29">
        <v>35</v>
      </c>
      <c r="U57" s="29">
        <v>38</v>
      </c>
      <c r="V57" s="29">
        <v>46</v>
      </c>
      <c r="W57" s="29">
        <v>9.91</v>
      </c>
      <c r="X57" s="29">
        <v>22</v>
      </c>
      <c r="Y57" s="35"/>
      <c r="Z57" s="29">
        <v>43219</v>
      </c>
      <c r="AA57" s="29" t="s">
        <v>296</v>
      </c>
      <c r="AB57" s="36" t="s">
        <v>297</v>
      </c>
      <c r="AC57" s="29" t="s">
        <v>298</v>
      </c>
      <c r="AD57" s="37" t="s">
        <v>299</v>
      </c>
      <c r="AE57" s="38"/>
      <c r="AF57" s="38"/>
      <c r="AG57" s="38"/>
      <c r="AH57" s="38"/>
      <c r="AI57" s="39"/>
      <c r="AJ57" s="40"/>
      <c r="AK57" s="38"/>
      <c r="AL57" s="38"/>
      <c r="AM57" s="38"/>
      <c r="AN57" s="38"/>
      <c r="AO57" s="39"/>
      <c r="AP57" s="29"/>
      <c r="AQ57" s="29"/>
      <c r="AR57" s="29"/>
      <c r="AS57" s="29"/>
      <c r="AT57" s="29"/>
      <c r="AU57" s="29"/>
      <c r="AV57" s="29"/>
      <c r="AW57" s="41"/>
      <c r="AX57" s="41"/>
      <c r="AY57" s="41"/>
      <c r="AZ57" s="41"/>
      <c r="BA57" s="41"/>
      <c r="BB57" s="41"/>
      <c r="BC57" s="42"/>
      <c r="BD57" s="43" t="str">
        <f t="shared" si="0"/>
        <v>PASS</v>
      </c>
      <c r="BE57" s="43" t="str">
        <f t="shared" si="1"/>
        <v>PASS</v>
      </c>
      <c r="BF57" s="44" t="str">
        <f t="shared" si="2"/>
        <v>PASS</v>
      </c>
      <c r="BG57" s="44" t="str">
        <f t="shared" si="3"/>
        <v>PASS</v>
      </c>
      <c r="BH57" s="19" t="str">
        <f t="shared" si="4"/>
        <v>PASS</v>
      </c>
      <c r="BI57" s="19" t="str">
        <f t="shared" si="5"/>
        <v>PASS</v>
      </c>
      <c r="BJ57" s="45" t="str">
        <f t="shared" si="6"/>
        <v>NO</v>
      </c>
      <c r="BK57" s="46" t="str">
        <f t="shared" si="7"/>
        <v>FAIL</v>
      </c>
    </row>
    <row r="58" spans="1:63" x14ac:dyDescent="0.3">
      <c r="A58" s="29">
        <v>55</v>
      </c>
      <c r="B58" s="29">
        <v>43320</v>
      </c>
      <c r="C58" s="29" t="s">
        <v>300</v>
      </c>
      <c r="D58" s="30" t="s">
        <v>301</v>
      </c>
      <c r="E58" s="29" t="s">
        <v>302</v>
      </c>
      <c r="F58" s="31" t="s">
        <v>303</v>
      </c>
      <c r="G58" s="32"/>
      <c r="H58" s="32"/>
      <c r="I58" s="32"/>
      <c r="J58" s="29">
        <v>93</v>
      </c>
      <c r="K58" s="29">
        <v>92</v>
      </c>
      <c r="L58" s="29">
        <v>99</v>
      </c>
      <c r="M58" s="29">
        <v>94</v>
      </c>
      <c r="N58" s="29">
        <v>100</v>
      </c>
      <c r="O58" s="33"/>
      <c r="P58" s="34"/>
      <c r="Q58" s="34"/>
      <c r="R58" s="29">
        <v>47</v>
      </c>
      <c r="S58" s="29">
        <v>46</v>
      </c>
      <c r="T58" s="29">
        <v>40</v>
      </c>
      <c r="U58" s="29">
        <v>42</v>
      </c>
      <c r="V58" s="29">
        <v>45</v>
      </c>
      <c r="W58" s="29">
        <v>10</v>
      </c>
      <c r="X58" s="29">
        <v>22</v>
      </c>
      <c r="Y58" s="35"/>
      <c r="Z58" s="29">
        <v>43320</v>
      </c>
      <c r="AA58" s="29" t="s">
        <v>300</v>
      </c>
      <c r="AB58" s="36" t="s">
        <v>301</v>
      </c>
      <c r="AC58" s="29" t="s">
        <v>302</v>
      </c>
      <c r="AD58" s="37" t="s">
        <v>303</v>
      </c>
      <c r="AE58" s="38"/>
      <c r="AF58" s="38"/>
      <c r="AG58" s="38"/>
      <c r="AH58" s="38"/>
      <c r="AI58" s="39"/>
      <c r="AJ58" s="40"/>
      <c r="AK58" s="38"/>
      <c r="AL58" s="38"/>
      <c r="AM58" s="38"/>
      <c r="AN58" s="38"/>
      <c r="AO58" s="39"/>
      <c r="AP58" s="29"/>
      <c r="AQ58" s="29"/>
      <c r="AR58" s="29"/>
      <c r="AS58" s="29"/>
      <c r="AT58" s="29"/>
      <c r="AU58" s="29"/>
      <c r="AV58" s="29"/>
      <c r="AW58" s="41"/>
      <c r="AX58" s="41"/>
      <c r="AY58" s="41"/>
      <c r="AZ58" s="41"/>
      <c r="BA58" s="41"/>
      <c r="BB58" s="41"/>
      <c r="BC58" s="42"/>
      <c r="BD58" s="43" t="str">
        <f t="shared" si="0"/>
        <v>PASS</v>
      </c>
      <c r="BE58" s="43" t="str">
        <f t="shared" si="1"/>
        <v>PASS</v>
      </c>
      <c r="BF58" s="44" t="str">
        <f t="shared" si="2"/>
        <v>PASS</v>
      </c>
      <c r="BG58" s="44" t="str">
        <f t="shared" si="3"/>
        <v>PASS</v>
      </c>
      <c r="BH58" s="19" t="str">
        <f t="shared" si="4"/>
        <v>PASS</v>
      </c>
      <c r="BI58" s="19" t="str">
        <f t="shared" si="5"/>
        <v>PASS</v>
      </c>
      <c r="BJ58" s="45" t="str">
        <f t="shared" si="6"/>
        <v>NO</v>
      </c>
      <c r="BK58" s="46" t="str">
        <f t="shared" si="7"/>
        <v>FAIL</v>
      </c>
    </row>
    <row r="59" spans="1:63" x14ac:dyDescent="0.3">
      <c r="A59" s="29">
        <v>56</v>
      </c>
      <c r="B59" s="29">
        <v>43118</v>
      </c>
      <c r="C59" s="29" t="s">
        <v>304</v>
      </c>
      <c r="D59" s="30" t="s">
        <v>305</v>
      </c>
      <c r="E59" s="29" t="s">
        <v>306</v>
      </c>
      <c r="F59" s="31" t="s">
        <v>307</v>
      </c>
      <c r="G59" s="32">
        <v>100</v>
      </c>
      <c r="H59" s="32"/>
      <c r="I59" s="32"/>
      <c r="J59" s="29">
        <v>100</v>
      </c>
      <c r="K59" s="29">
        <v>100</v>
      </c>
      <c r="L59" s="29">
        <v>100</v>
      </c>
      <c r="M59" s="29">
        <v>99</v>
      </c>
      <c r="N59" s="29">
        <v>100</v>
      </c>
      <c r="O59" s="33"/>
      <c r="P59" s="34">
        <v>39</v>
      </c>
      <c r="Q59" s="34"/>
      <c r="R59" s="29">
        <v>44</v>
      </c>
      <c r="S59" s="29">
        <v>44</v>
      </c>
      <c r="T59" s="29">
        <v>38</v>
      </c>
      <c r="U59" s="29">
        <v>42</v>
      </c>
      <c r="V59" s="29">
        <v>47</v>
      </c>
      <c r="W59" s="29">
        <v>9.9499999999999993</v>
      </c>
      <c r="X59" s="29">
        <v>22</v>
      </c>
      <c r="Y59" s="35"/>
      <c r="Z59" s="29">
        <v>43118</v>
      </c>
      <c r="AA59" s="29" t="s">
        <v>304</v>
      </c>
      <c r="AB59" s="36" t="s">
        <v>305</v>
      </c>
      <c r="AC59" s="29" t="s">
        <v>306</v>
      </c>
      <c r="AD59" s="37" t="s">
        <v>307</v>
      </c>
      <c r="AE59" s="38"/>
      <c r="AF59" s="38"/>
      <c r="AG59" s="38"/>
      <c r="AH59" s="38"/>
      <c r="AI59" s="39"/>
      <c r="AJ59" s="40"/>
      <c r="AK59" s="38"/>
      <c r="AL59" s="38"/>
      <c r="AM59" s="38"/>
      <c r="AN59" s="38"/>
      <c r="AO59" s="39"/>
      <c r="AP59" s="29"/>
      <c r="AQ59" s="29"/>
      <c r="AR59" s="29"/>
      <c r="AS59" s="29"/>
      <c r="AT59" s="29"/>
      <c r="AU59" s="29"/>
      <c r="AV59" s="29"/>
      <c r="AW59" s="41"/>
      <c r="AX59" s="41"/>
      <c r="AY59" s="41"/>
      <c r="AZ59" s="41"/>
      <c r="BA59" s="41"/>
      <c r="BB59" s="41"/>
      <c r="BC59" s="42"/>
      <c r="BD59" s="43" t="str">
        <f t="shared" si="0"/>
        <v>PASS</v>
      </c>
      <c r="BE59" s="43" t="str">
        <f t="shared" si="1"/>
        <v>PASS</v>
      </c>
      <c r="BF59" s="44" t="str">
        <f t="shared" si="2"/>
        <v>PASS</v>
      </c>
      <c r="BG59" s="44" t="str">
        <f t="shared" si="3"/>
        <v>PASS</v>
      </c>
      <c r="BH59" s="19" t="str">
        <f t="shared" si="4"/>
        <v>PASS</v>
      </c>
      <c r="BI59" s="19" t="str">
        <f t="shared" si="5"/>
        <v>PASS</v>
      </c>
      <c r="BJ59" s="45" t="str">
        <f t="shared" si="6"/>
        <v>NO</v>
      </c>
      <c r="BK59" s="46" t="str">
        <f t="shared" si="7"/>
        <v>FAIL</v>
      </c>
    </row>
    <row r="60" spans="1:63" x14ac:dyDescent="0.3">
      <c r="A60" s="29">
        <v>57</v>
      </c>
      <c r="B60" s="29">
        <v>43373</v>
      </c>
      <c r="C60" s="29" t="s">
        <v>308</v>
      </c>
      <c r="D60" s="30" t="s">
        <v>309</v>
      </c>
      <c r="E60" s="29" t="s">
        <v>310</v>
      </c>
      <c r="F60" s="31" t="s">
        <v>311</v>
      </c>
      <c r="G60" s="32"/>
      <c r="H60" s="32"/>
      <c r="I60" s="32"/>
      <c r="J60" s="29">
        <v>89</v>
      </c>
      <c r="K60" s="29">
        <v>73</v>
      </c>
      <c r="L60" s="29">
        <v>77</v>
      </c>
      <c r="M60" s="29">
        <v>96</v>
      </c>
      <c r="N60" s="29">
        <v>92</v>
      </c>
      <c r="O60" s="33"/>
      <c r="P60" s="34"/>
      <c r="Q60" s="34"/>
      <c r="R60" s="29">
        <v>43</v>
      </c>
      <c r="S60" s="29">
        <v>42</v>
      </c>
      <c r="T60" s="29">
        <v>40</v>
      </c>
      <c r="U60" s="29">
        <v>40</v>
      </c>
      <c r="V60" s="29">
        <v>46</v>
      </c>
      <c r="W60" s="29">
        <v>9.68</v>
      </c>
      <c r="X60" s="29">
        <v>22</v>
      </c>
      <c r="Y60" s="35"/>
      <c r="Z60" s="29">
        <v>43373</v>
      </c>
      <c r="AA60" s="29" t="s">
        <v>308</v>
      </c>
      <c r="AB60" s="36" t="s">
        <v>309</v>
      </c>
      <c r="AC60" s="29" t="s">
        <v>310</v>
      </c>
      <c r="AD60" s="37" t="s">
        <v>311</v>
      </c>
      <c r="AE60" s="38"/>
      <c r="AF60" s="38"/>
      <c r="AG60" s="38"/>
      <c r="AH60" s="38"/>
      <c r="AI60" s="39"/>
      <c r="AJ60" s="40"/>
      <c r="AK60" s="38"/>
      <c r="AL60" s="38"/>
      <c r="AM60" s="38"/>
      <c r="AN60" s="38"/>
      <c r="AO60" s="39"/>
      <c r="AP60" s="29"/>
      <c r="AQ60" s="29"/>
      <c r="AR60" s="29"/>
      <c r="AS60" s="29"/>
      <c r="AT60" s="29"/>
      <c r="AU60" s="29"/>
      <c r="AV60" s="29"/>
      <c r="AW60" s="41"/>
      <c r="AX60" s="41"/>
      <c r="AY60" s="41"/>
      <c r="AZ60" s="41"/>
      <c r="BA60" s="41"/>
      <c r="BB60" s="41"/>
      <c r="BC60" s="42"/>
      <c r="BD60" s="43" t="str">
        <f t="shared" si="0"/>
        <v>PASS</v>
      </c>
      <c r="BE60" s="43" t="str">
        <f t="shared" si="1"/>
        <v>PASS</v>
      </c>
      <c r="BF60" s="44" t="str">
        <f t="shared" si="2"/>
        <v>PASS</v>
      </c>
      <c r="BG60" s="44" t="str">
        <f t="shared" si="3"/>
        <v>PASS</v>
      </c>
      <c r="BH60" s="19" t="str">
        <f t="shared" si="4"/>
        <v>PASS</v>
      </c>
      <c r="BI60" s="19" t="str">
        <f t="shared" si="5"/>
        <v>PASS</v>
      </c>
      <c r="BJ60" s="45" t="str">
        <f t="shared" si="6"/>
        <v>NO</v>
      </c>
      <c r="BK60" s="46" t="str">
        <f t="shared" si="7"/>
        <v>FAIL</v>
      </c>
    </row>
    <row r="61" spans="1:63" x14ac:dyDescent="0.3">
      <c r="A61" s="29">
        <v>58</v>
      </c>
      <c r="B61" s="29">
        <v>43220</v>
      </c>
      <c r="C61" s="29" t="s">
        <v>312</v>
      </c>
      <c r="D61" s="30" t="s">
        <v>313</v>
      </c>
      <c r="E61" s="29" t="s">
        <v>314</v>
      </c>
      <c r="F61" s="31" t="s">
        <v>315</v>
      </c>
      <c r="G61" s="32"/>
      <c r="H61" s="32"/>
      <c r="I61" s="32">
        <v>100</v>
      </c>
      <c r="J61" s="29">
        <v>100</v>
      </c>
      <c r="K61" s="29">
        <v>100</v>
      </c>
      <c r="L61" s="29">
        <v>100</v>
      </c>
      <c r="M61" s="29">
        <v>99</v>
      </c>
      <c r="N61" s="29">
        <v>100</v>
      </c>
      <c r="O61" s="33"/>
      <c r="P61" s="34"/>
      <c r="Q61" s="34">
        <v>47</v>
      </c>
      <c r="R61" s="29">
        <v>46</v>
      </c>
      <c r="S61" s="29">
        <v>45</v>
      </c>
      <c r="T61" s="29">
        <v>35</v>
      </c>
      <c r="U61" s="29">
        <v>37</v>
      </c>
      <c r="V61" s="29">
        <v>48</v>
      </c>
      <c r="W61" s="29">
        <v>9.91</v>
      </c>
      <c r="X61" s="29">
        <v>22</v>
      </c>
      <c r="Y61" s="35"/>
      <c r="Z61" s="29">
        <v>43220</v>
      </c>
      <c r="AA61" s="29" t="s">
        <v>312</v>
      </c>
      <c r="AB61" s="36" t="s">
        <v>313</v>
      </c>
      <c r="AC61" s="29" t="s">
        <v>314</v>
      </c>
      <c r="AD61" s="37" t="s">
        <v>315</v>
      </c>
      <c r="AE61" s="38"/>
      <c r="AF61" s="38"/>
      <c r="AG61" s="47"/>
      <c r="AH61" s="38"/>
      <c r="AI61" s="39"/>
      <c r="AJ61" s="40"/>
      <c r="AK61" s="47"/>
      <c r="AL61" s="47"/>
      <c r="AM61" s="38"/>
      <c r="AN61" s="38"/>
      <c r="AO61" s="39"/>
      <c r="AP61" s="29"/>
      <c r="AQ61" s="29"/>
      <c r="AR61" s="29"/>
      <c r="AS61" s="29"/>
      <c r="AT61" s="29"/>
      <c r="AU61" s="29"/>
      <c r="AV61" s="29"/>
      <c r="AW61" s="41"/>
      <c r="AX61" s="41"/>
      <c r="AY61" s="41"/>
      <c r="AZ61" s="41"/>
      <c r="BA61" s="41"/>
      <c r="BB61" s="41"/>
      <c r="BC61" s="42"/>
      <c r="BD61" s="43" t="str">
        <f t="shared" si="0"/>
        <v>PASS</v>
      </c>
      <c r="BE61" s="43" t="str">
        <f t="shared" si="1"/>
        <v>PASS</v>
      </c>
      <c r="BF61" s="44" t="str">
        <f t="shared" si="2"/>
        <v>PASS</v>
      </c>
      <c r="BG61" s="44" t="str">
        <f t="shared" si="3"/>
        <v>PASS</v>
      </c>
      <c r="BH61" s="19" t="str">
        <f t="shared" si="4"/>
        <v>PASS</v>
      </c>
      <c r="BI61" s="19" t="str">
        <f t="shared" si="5"/>
        <v>PASS</v>
      </c>
      <c r="BJ61" s="45" t="str">
        <f t="shared" si="6"/>
        <v>NO</v>
      </c>
      <c r="BK61" s="46" t="str">
        <f t="shared" si="7"/>
        <v>FAIL</v>
      </c>
    </row>
    <row r="62" spans="1:63" x14ac:dyDescent="0.3">
      <c r="A62" s="29">
        <v>59</v>
      </c>
      <c r="B62" s="29">
        <v>43321</v>
      </c>
      <c r="C62" s="29" t="s">
        <v>316</v>
      </c>
      <c r="D62" s="30" t="s">
        <v>317</v>
      </c>
      <c r="E62" s="29" t="s">
        <v>318</v>
      </c>
      <c r="F62" s="31" t="s">
        <v>319</v>
      </c>
      <c r="G62" s="32"/>
      <c r="H62" s="32"/>
      <c r="I62" s="32"/>
      <c r="J62" s="29">
        <v>99</v>
      </c>
      <c r="K62" s="29">
        <v>98</v>
      </c>
      <c r="L62" s="29">
        <v>94</v>
      </c>
      <c r="M62" s="29">
        <v>100</v>
      </c>
      <c r="N62" s="29">
        <v>94</v>
      </c>
      <c r="O62" s="33"/>
      <c r="P62" s="34"/>
      <c r="Q62" s="34"/>
      <c r="R62" s="29">
        <v>43</v>
      </c>
      <c r="S62" s="29">
        <v>44</v>
      </c>
      <c r="T62" s="29">
        <v>41</v>
      </c>
      <c r="U62" s="29">
        <v>38</v>
      </c>
      <c r="V62" s="29">
        <v>46</v>
      </c>
      <c r="W62" s="29">
        <v>9.9499999999999993</v>
      </c>
      <c r="X62" s="29">
        <v>22</v>
      </c>
      <c r="Y62" s="35"/>
      <c r="Z62" s="29">
        <v>43321</v>
      </c>
      <c r="AA62" s="29" t="s">
        <v>316</v>
      </c>
      <c r="AB62" s="36" t="s">
        <v>317</v>
      </c>
      <c r="AC62" s="29" t="s">
        <v>318</v>
      </c>
      <c r="AD62" s="37" t="s">
        <v>319</v>
      </c>
      <c r="AE62" s="38"/>
      <c r="AF62" s="38"/>
      <c r="AG62" s="38"/>
      <c r="AH62" s="38"/>
      <c r="AI62" s="39"/>
      <c r="AJ62" s="40"/>
      <c r="AK62" s="38"/>
      <c r="AL62" s="38"/>
      <c r="AM62" s="38"/>
      <c r="AN62" s="38"/>
      <c r="AO62" s="39"/>
      <c r="AP62" s="29"/>
      <c r="AQ62" s="29"/>
      <c r="AR62" s="29"/>
      <c r="AS62" s="29"/>
      <c r="AT62" s="29"/>
      <c r="AU62" s="29"/>
      <c r="AV62" s="29"/>
      <c r="AW62" s="41"/>
      <c r="AX62" s="41"/>
      <c r="AY62" s="41"/>
      <c r="AZ62" s="41"/>
      <c r="BA62" s="41"/>
      <c r="BB62" s="41"/>
      <c r="BC62" s="42"/>
      <c r="BD62" s="43" t="str">
        <f t="shared" si="0"/>
        <v>PASS</v>
      </c>
      <c r="BE62" s="43" t="str">
        <f t="shared" si="1"/>
        <v>PASS</v>
      </c>
      <c r="BF62" s="44" t="str">
        <f t="shared" si="2"/>
        <v>PASS</v>
      </c>
      <c r="BG62" s="44" t="str">
        <f t="shared" si="3"/>
        <v>PASS</v>
      </c>
      <c r="BH62" s="19" t="str">
        <f t="shared" si="4"/>
        <v>PASS</v>
      </c>
      <c r="BI62" s="19" t="str">
        <f t="shared" si="5"/>
        <v>PASS</v>
      </c>
      <c r="BJ62" s="45" t="str">
        <f t="shared" si="6"/>
        <v>NO</v>
      </c>
      <c r="BK62" s="46" t="str">
        <f t="shared" si="7"/>
        <v>FAIL</v>
      </c>
    </row>
    <row r="63" spans="1:63" x14ac:dyDescent="0.3">
      <c r="A63" s="29">
        <v>60</v>
      </c>
      <c r="B63" s="29">
        <v>43119</v>
      </c>
      <c r="C63" s="29" t="s">
        <v>320</v>
      </c>
      <c r="D63" s="30" t="s">
        <v>321</v>
      </c>
      <c r="E63" s="29" t="s">
        <v>322</v>
      </c>
      <c r="F63" s="31" t="s">
        <v>323</v>
      </c>
      <c r="G63" s="32"/>
      <c r="H63" s="32"/>
      <c r="I63" s="32"/>
      <c r="J63" s="29">
        <v>100</v>
      </c>
      <c r="K63" s="29">
        <v>92</v>
      </c>
      <c r="L63" s="29">
        <v>97</v>
      </c>
      <c r="M63" s="29">
        <v>100</v>
      </c>
      <c r="N63" s="29">
        <v>98</v>
      </c>
      <c r="O63" s="33"/>
      <c r="P63" s="34"/>
      <c r="Q63" s="34"/>
      <c r="R63" s="29">
        <v>43</v>
      </c>
      <c r="S63" s="29">
        <v>43</v>
      </c>
      <c r="T63" s="29">
        <v>42</v>
      </c>
      <c r="U63" s="29">
        <v>48</v>
      </c>
      <c r="V63" s="29">
        <v>46</v>
      </c>
      <c r="W63" s="29">
        <v>10</v>
      </c>
      <c r="X63" s="29">
        <v>22</v>
      </c>
      <c r="Y63" s="35"/>
      <c r="Z63" s="29">
        <v>43119</v>
      </c>
      <c r="AA63" s="29" t="s">
        <v>320</v>
      </c>
      <c r="AB63" s="36" t="s">
        <v>321</v>
      </c>
      <c r="AC63" s="29" t="s">
        <v>322</v>
      </c>
      <c r="AD63" s="37" t="s">
        <v>323</v>
      </c>
      <c r="AE63" s="38"/>
      <c r="AF63" s="38"/>
      <c r="AG63" s="38"/>
      <c r="AH63" s="38"/>
      <c r="AI63" s="39"/>
      <c r="AJ63" s="40"/>
      <c r="AK63" s="38"/>
      <c r="AL63" s="38"/>
      <c r="AM63" s="38"/>
      <c r="AN63" s="38"/>
      <c r="AO63" s="39"/>
      <c r="AP63" s="29"/>
      <c r="AQ63" s="29"/>
      <c r="AR63" s="29"/>
      <c r="AS63" s="29"/>
      <c r="AT63" s="29"/>
      <c r="AU63" s="29"/>
      <c r="AV63" s="29"/>
      <c r="AW63" s="41"/>
      <c r="AX63" s="41"/>
      <c r="AY63" s="41"/>
      <c r="AZ63" s="41"/>
      <c r="BA63" s="41"/>
      <c r="BB63" s="41"/>
      <c r="BC63" s="42"/>
      <c r="BD63" s="43" t="str">
        <f t="shared" si="0"/>
        <v>PASS</v>
      </c>
      <c r="BE63" s="43" t="str">
        <f t="shared" si="1"/>
        <v>PASS</v>
      </c>
      <c r="BF63" s="44" t="str">
        <f t="shared" si="2"/>
        <v>PASS</v>
      </c>
      <c r="BG63" s="44" t="str">
        <f t="shared" si="3"/>
        <v>PASS</v>
      </c>
      <c r="BH63" s="19" t="str">
        <f t="shared" si="4"/>
        <v>PASS</v>
      </c>
      <c r="BI63" s="19" t="str">
        <f t="shared" si="5"/>
        <v>PASS</v>
      </c>
      <c r="BJ63" s="45" t="str">
        <f t="shared" si="6"/>
        <v>NO</v>
      </c>
      <c r="BK63" s="46" t="str">
        <f t="shared" si="7"/>
        <v>FAIL</v>
      </c>
    </row>
    <row r="64" spans="1:63" x14ac:dyDescent="0.3">
      <c r="A64" s="29">
        <v>61</v>
      </c>
      <c r="B64" s="29">
        <v>43221</v>
      </c>
      <c r="C64" s="29" t="s">
        <v>324</v>
      </c>
      <c r="D64" s="30" t="s">
        <v>325</v>
      </c>
      <c r="E64" s="29" t="s">
        <v>326</v>
      </c>
      <c r="F64" s="31" t="s">
        <v>327</v>
      </c>
      <c r="G64" s="32"/>
      <c r="H64" s="32"/>
      <c r="I64" s="32"/>
      <c r="J64" s="29">
        <v>100</v>
      </c>
      <c r="K64" s="29">
        <v>99</v>
      </c>
      <c r="L64" s="29">
        <v>96</v>
      </c>
      <c r="M64" s="29">
        <v>100</v>
      </c>
      <c r="N64" s="29">
        <v>100</v>
      </c>
      <c r="O64" s="33"/>
      <c r="P64" s="34"/>
      <c r="Q64" s="34"/>
      <c r="R64" s="29">
        <v>43</v>
      </c>
      <c r="S64" s="29">
        <v>42</v>
      </c>
      <c r="T64" s="29">
        <v>35</v>
      </c>
      <c r="U64" s="29">
        <v>37</v>
      </c>
      <c r="V64" s="29">
        <v>42</v>
      </c>
      <c r="W64" s="29">
        <v>9.91</v>
      </c>
      <c r="X64" s="29">
        <v>22</v>
      </c>
      <c r="Y64" s="35"/>
      <c r="Z64" s="29">
        <v>43221</v>
      </c>
      <c r="AA64" s="29" t="s">
        <v>324</v>
      </c>
      <c r="AB64" s="36" t="s">
        <v>325</v>
      </c>
      <c r="AC64" s="29" t="s">
        <v>326</v>
      </c>
      <c r="AD64" s="37" t="s">
        <v>327</v>
      </c>
      <c r="AE64" s="38"/>
      <c r="AF64" s="38"/>
      <c r="AG64" s="38"/>
      <c r="AH64" s="38"/>
      <c r="AI64" s="39"/>
      <c r="AJ64" s="40"/>
      <c r="AK64" s="38"/>
      <c r="AL64" s="38"/>
      <c r="AM64" s="38"/>
      <c r="AN64" s="38"/>
      <c r="AO64" s="39"/>
      <c r="AP64" s="29"/>
      <c r="AQ64" s="29"/>
      <c r="AR64" s="29"/>
      <c r="AS64" s="29"/>
      <c r="AT64" s="29"/>
      <c r="AU64" s="29"/>
      <c r="AV64" s="29"/>
      <c r="AW64" s="41"/>
      <c r="AX64" s="41"/>
      <c r="AY64" s="41"/>
      <c r="AZ64" s="41"/>
      <c r="BA64" s="41"/>
      <c r="BB64" s="41"/>
      <c r="BC64" s="42"/>
      <c r="BD64" s="43" t="str">
        <f t="shared" si="0"/>
        <v>PASS</v>
      </c>
      <c r="BE64" s="43" t="str">
        <f t="shared" si="1"/>
        <v>PASS</v>
      </c>
      <c r="BF64" s="44" t="str">
        <f t="shared" si="2"/>
        <v>PASS</v>
      </c>
      <c r="BG64" s="44" t="str">
        <f t="shared" si="3"/>
        <v>PASS</v>
      </c>
      <c r="BH64" s="19" t="str">
        <f t="shared" si="4"/>
        <v>PASS</v>
      </c>
      <c r="BI64" s="19" t="str">
        <f t="shared" si="5"/>
        <v>PASS</v>
      </c>
      <c r="BJ64" s="45" t="str">
        <f t="shared" si="6"/>
        <v>NO</v>
      </c>
      <c r="BK64" s="46" t="str">
        <f t="shared" si="7"/>
        <v>FAIL</v>
      </c>
    </row>
    <row r="65" spans="1:63" x14ac:dyDescent="0.3">
      <c r="A65" s="29">
        <v>62</v>
      </c>
      <c r="B65" s="29">
        <v>43368</v>
      </c>
      <c r="C65" s="29" t="s">
        <v>328</v>
      </c>
      <c r="D65" s="30" t="s">
        <v>329</v>
      </c>
      <c r="E65" s="29" t="s">
        <v>330</v>
      </c>
      <c r="F65" s="31" t="s">
        <v>331</v>
      </c>
      <c r="G65" s="32"/>
      <c r="H65" s="32"/>
      <c r="I65" s="32"/>
      <c r="J65" s="29">
        <v>96</v>
      </c>
      <c r="K65" s="29">
        <v>90</v>
      </c>
      <c r="L65" s="29">
        <v>96</v>
      </c>
      <c r="M65" s="29">
        <v>99</v>
      </c>
      <c r="N65" s="29">
        <v>93</v>
      </c>
      <c r="O65" s="33"/>
      <c r="P65" s="34"/>
      <c r="Q65" s="34"/>
      <c r="R65" s="29">
        <v>45</v>
      </c>
      <c r="S65" s="29">
        <v>44</v>
      </c>
      <c r="T65" s="29">
        <v>37</v>
      </c>
      <c r="U65" s="29">
        <v>40</v>
      </c>
      <c r="V65" s="29">
        <v>48</v>
      </c>
      <c r="W65" s="29">
        <v>9.9499999999999993</v>
      </c>
      <c r="X65" s="29">
        <v>22</v>
      </c>
      <c r="Y65" s="35"/>
      <c r="Z65" s="29">
        <v>43368</v>
      </c>
      <c r="AA65" s="29" t="s">
        <v>328</v>
      </c>
      <c r="AB65" s="36" t="s">
        <v>329</v>
      </c>
      <c r="AC65" s="29" t="s">
        <v>330</v>
      </c>
      <c r="AD65" s="37" t="s">
        <v>331</v>
      </c>
      <c r="AE65" s="38"/>
      <c r="AF65" s="38"/>
      <c r="AG65" s="38"/>
      <c r="AH65" s="38"/>
      <c r="AI65" s="39"/>
      <c r="AJ65" s="40"/>
      <c r="AK65" s="38"/>
      <c r="AL65" s="38"/>
      <c r="AM65" s="38"/>
      <c r="AN65" s="38"/>
      <c r="AO65" s="39"/>
      <c r="AP65" s="29"/>
      <c r="AQ65" s="29"/>
      <c r="AR65" s="29"/>
      <c r="AS65" s="29"/>
      <c r="AT65" s="29"/>
      <c r="AU65" s="29"/>
      <c r="AV65" s="29"/>
      <c r="AW65" s="41"/>
      <c r="AX65" s="41"/>
      <c r="AY65" s="41"/>
      <c r="AZ65" s="41"/>
      <c r="BA65" s="41"/>
      <c r="BB65" s="41"/>
      <c r="BC65" s="42"/>
      <c r="BD65" s="43" t="str">
        <f t="shared" si="0"/>
        <v>PASS</v>
      </c>
      <c r="BE65" s="43" t="str">
        <f t="shared" si="1"/>
        <v>PASS</v>
      </c>
      <c r="BF65" s="44" t="str">
        <f t="shared" si="2"/>
        <v>PASS</v>
      </c>
      <c r="BG65" s="44" t="str">
        <f t="shared" si="3"/>
        <v>PASS</v>
      </c>
      <c r="BH65" s="19" t="str">
        <f t="shared" si="4"/>
        <v>PASS</v>
      </c>
      <c r="BI65" s="19" t="str">
        <f t="shared" si="5"/>
        <v>PASS</v>
      </c>
      <c r="BJ65" s="45" t="str">
        <f t="shared" si="6"/>
        <v>NO</v>
      </c>
      <c r="BK65" s="46" t="str">
        <f t="shared" si="7"/>
        <v>FAIL</v>
      </c>
    </row>
    <row r="66" spans="1:63" x14ac:dyDescent="0.3">
      <c r="A66" s="29">
        <v>63</v>
      </c>
      <c r="B66" s="29">
        <v>43322</v>
      </c>
      <c r="C66" s="29" t="s">
        <v>332</v>
      </c>
      <c r="D66" s="30" t="s">
        <v>333</v>
      </c>
      <c r="E66" s="29" t="s">
        <v>334</v>
      </c>
      <c r="F66" s="31" t="s">
        <v>335</v>
      </c>
      <c r="G66" s="32"/>
      <c r="H66" s="32"/>
      <c r="I66" s="32">
        <v>82</v>
      </c>
      <c r="J66" s="29">
        <v>99</v>
      </c>
      <c r="K66" s="29">
        <v>86</v>
      </c>
      <c r="L66" s="29">
        <v>93</v>
      </c>
      <c r="M66" s="29">
        <v>96</v>
      </c>
      <c r="N66" s="29">
        <v>100</v>
      </c>
      <c r="O66" s="33"/>
      <c r="P66" s="34"/>
      <c r="Q66" s="34">
        <v>44</v>
      </c>
      <c r="R66" s="29">
        <v>45</v>
      </c>
      <c r="S66" s="29">
        <v>46</v>
      </c>
      <c r="T66" s="29">
        <v>41</v>
      </c>
      <c r="U66" s="29">
        <v>43</v>
      </c>
      <c r="V66" s="29">
        <v>43</v>
      </c>
      <c r="W66" s="29">
        <v>10</v>
      </c>
      <c r="X66" s="29">
        <v>22</v>
      </c>
      <c r="Y66" s="35"/>
      <c r="Z66" s="29">
        <v>43322</v>
      </c>
      <c r="AA66" s="29" t="s">
        <v>332</v>
      </c>
      <c r="AB66" s="36" t="s">
        <v>333</v>
      </c>
      <c r="AC66" s="29" t="s">
        <v>334</v>
      </c>
      <c r="AD66" s="37" t="s">
        <v>335</v>
      </c>
      <c r="AE66" s="38"/>
      <c r="AF66" s="38"/>
      <c r="AG66" s="38"/>
      <c r="AH66" s="38"/>
      <c r="AI66" s="39"/>
      <c r="AJ66" s="40"/>
      <c r="AK66" s="38"/>
      <c r="AL66" s="38"/>
      <c r="AM66" s="38"/>
      <c r="AN66" s="38"/>
      <c r="AO66" s="39"/>
      <c r="AP66" s="29"/>
      <c r="AQ66" s="29"/>
      <c r="AR66" s="29"/>
      <c r="AS66" s="29"/>
      <c r="AT66" s="29"/>
      <c r="AU66" s="29"/>
      <c r="AV66" s="29"/>
      <c r="AW66" s="41"/>
      <c r="AX66" s="41"/>
      <c r="AY66" s="41"/>
      <c r="AZ66" s="41"/>
      <c r="BA66" s="41"/>
      <c r="BB66" s="41"/>
      <c r="BC66" s="42"/>
      <c r="BD66" s="43" t="str">
        <f t="shared" si="0"/>
        <v>PASS</v>
      </c>
      <c r="BE66" s="43" t="str">
        <f t="shared" si="1"/>
        <v>PASS</v>
      </c>
      <c r="BF66" s="44" t="str">
        <f t="shared" si="2"/>
        <v>PASS</v>
      </c>
      <c r="BG66" s="44" t="str">
        <f t="shared" si="3"/>
        <v>PASS</v>
      </c>
      <c r="BH66" s="19" t="str">
        <f t="shared" si="4"/>
        <v>PASS</v>
      </c>
      <c r="BI66" s="19" t="str">
        <f t="shared" si="5"/>
        <v>PASS</v>
      </c>
      <c r="BJ66" s="45" t="str">
        <f t="shared" si="6"/>
        <v>NO</v>
      </c>
      <c r="BK66" s="46" t="str">
        <f t="shared" si="7"/>
        <v>FAIL</v>
      </c>
    </row>
    <row r="67" spans="1:63" x14ac:dyDescent="0.3">
      <c r="A67" s="29">
        <v>64</v>
      </c>
      <c r="B67" s="29">
        <v>43323</v>
      </c>
      <c r="C67" s="29" t="s">
        <v>336</v>
      </c>
      <c r="D67" s="30" t="s">
        <v>337</v>
      </c>
      <c r="E67" s="29" t="s">
        <v>338</v>
      </c>
      <c r="F67" s="31" t="s">
        <v>339</v>
      </c>
      <c r="G67" s="32"/>
      <c r="H67" s="32"/>
      <c r="I67" s="32"/>
      <c r="J67" s="29">
        <v>92</v>
      </c>
      <c r="K67" s="29">
        <v>96</v>
      </c>
      <c r="L67" s="29">
        <v>80</v>
      </c>
      <c r="M67" s="29">
        <v>100</v>
      </c>
      <c r="N67" s="29">
        <v>93</v>
      </c>
      <c r="O67" s="33"/>
      <c r="P67" s="34"/>
      <c r="Q67" s="34"/>
      <c r="R67" s="29">
        <v>45</v>
      </c>
      <c r="S67" s="29">
        <v>44</v>
      </c>
      <c r="T67" s="29">
        <v>44</v>
      </c>
      <c r="U67" s="29">
        <v>38</v>
      </c>
      <c r="V67" s="29">
        <v>46</v>
      </c>
      <c r="W67" s="29">
        <v>9.9499999999999993</v>
      </c>
      <c r="X67" s="29">
        <v>22</v>
      </c>
      <c r="Y67" s="35"/>
      <c r="Z67" s="29">
        <v>43323</v>
      </c>
      <c r="AA67" s="29" t="s">
        <v>336</v>
      </c>
      <c r="AB67" s="36" t="s">
        <v>337</v>
      </c>
      <c r="AC67" s="29" t="s">
        <v>338</v>
      </c>
      <c r="AD67" s="37" t="s">
        <v>339</v>
      </c>
      <c r="AE67" s="38"/>
      <c r="AF67" s="38"/>
      <c r="AG67" s="38"/>
      <c r="AH67" s="38"/>
      <c r="AI67" s="39"/>
      <c r="AJ67" s="40"/>
      <c r="AK67" s="38"/>
      <c r="AL67" s="38"/>
      <c r="AM67" s="38"/>
      <c r="AN67" s="38"/>
      <c r="AO67" s="39"/>
      <c r="AP67" s="29"/>
      <c r="AQ67" s="29"/>
      <c r="AR67" s="29"/>
      <c r="AS67" s="29"/>
      <c r="AT67" s="29"/>
      <c r="AU67" s="29"/>
      <c r="AV67" s="29"/>
      <c r="AW67" s="41"/>
      <c r="AX67" s="41"/>
      <c r="AY67" s="41"/>
      <c r="AZ67" s="41"/>
      <c r="BA67" s="41"/>
      <c r="BB67" s="41"/>
      <c r="BC67" s="42"/>
      <c r="BD67" s="43" t="str">
        <f t="shared" si="0"/>
        <v>PASS</v>
      </c>
      <c r="BE67" s="43" t="str">
        <f t="shared" si="1"/>
        <v>PASS</v>
      </c>
      <c r="BF67" s="44" t="str">
        <f t="shared" si="2"/>
        <v>PASS</v>
      </c>
      <c r="BG67" s="44" t="str">
        <f t="shared" si="3"/>
        <v>PASS</v>
      </c>
      <c r="BH67" s="19" t="str">
        <f t="shared" si="4"/>
        <v>PASS</v>
      </c>
      <c r="BI67" s="19" t="str">
        <f t="shared" si="5"/>
        <v>PASS</v>
      </c>
      <c r="BJ67" s="45" t="str">
        <f t="shared" si="6"/>
        <v>NO</v>
      </c>
      <c r="BK67" s="46" t="str">
        <f t="shared" si="7"/>
        <v>FAIL</v>
      </c>
    </row>
    <row r="68" spans="1:63" x14ac:dyDescent="0.3">
      <c r="A68" s="29">
        <v>65</v>
      </c>
      <c r="B68" s="29">
        <v>43120</v>
      </c>
      <c r="C68" s="29" t="s">
        <v>340</v>
      </c>
      <c r="D68" s="30" t="s">
        <v>341</v>
      </c>
      <c r="E68" s="29" t="s">
        <v>342</v>
      </c>
      <c r="F68" s="31" t="s">
        <v>343</v>
      </c>
      <c r="G68" s="32"/>
      <c r="H68" s="32"/>
      <c r="I68" s="32"/>
      <c r="J68" s="29">
        <v>93</v>
      </c>
      <c r="K68" s="29">
        <v>100</v>
      </c>
      <c r="L68" s="29">
        <v>96</v>
      </c>
      <c r="M68" s="29">
        <v>100</v>
      </c>
      <c r="N68" s="29">
        <v>96</v>
      </c>
      <c r="O68" s="33"/>
      <c r="P68" s="34"/>
      <c r="Q68" s="34"/>
      <c r="R68" s="29">
        <v>48</v>
      </c>
      <c r="S68" s="29">
        <v>48</v>
      </c>
      <c r="T68" s="29">
        <v>42</v>
      </c>
      <c r="U68" s="29">
        <v>48</v>
      </c>
      <c r="V68" s="29">
        <v>47</v>
      </c>
      <c r="W68" s="29">
        <v>10</v>
      </c>
      <c r="X68" s="29">
        <v>22</v>
      </c>
      <c r="Y68" s="35"/>
      <c r="Z68" s="29">
        <v>43120</v>
      </c>
      <c r="AA68" s="29" t="s">
        <v>340</v>
      </c>
      <c r="AB68" s="36" t="s">
        <v>341</v>
      </c>
      <c r="AC68" s="29" t="s">
        <v>342</v>
      </c>
      <c r="AD68" s="37" t="s">
        <v>343</v>
      </c>
      <c r="AE68" s="38"/>
      <c r="AF68" s="38"/>
      <c r="AG68" s="38"/>
      <c r="AH68" s="38"/>
      <c r="AI68" s="39"/>
      <c r="AJ68" s="40"/>
      <c r="AK68" s="38"/>
      <c r="AL68" s="38"/>
      <c r="AM68" s="38"/>
      <c r="AN68" s="38"/>
      <c r="AO68" s="39"/>
      <c r="AP68" s="29"/>
      <c r="AQ68" s="29"/>
      <c r="AR68" s="29"/>
      <c r="AS68" s="29"/>
      <c r="AT68" s="29"/>
      <c r="AU68" s="29"/>
      <c r="AV68" s="29"/>
      <c r="AW68" s="41"/>
      <c r="AX68" s="41"/>
      <c r="AY68" s="41"/>
      <c r="AZ68" s="41"/>
      <c r="BA68" s="41"/>
      <c r="BB68" s="41"/>
      <c r="BC68" s="42"/>
      <c r="BD68" s="43" t="str">
        <f t="shared" ref="BD68:BD131" si="8">IF(COUNTIF(J68:N68,"FF"),"FAIL",IF(COUNTIF(J68:N68,"AB"),"FAIL","PASS"))</f>
        <v>PASS</v>
      </c>
      <c r="BE68" s="43" t="str">
        <f t="shared" ref="BE68:BE131" si="9">IF(COUNTIF(AE68:AI68,"FF"),"FAIL",IF(COUNTIF(AE68:AI68,"AB"),"FAIL","PASS"))</f>
        <v>PASS</v>
      </c>
      <c r="BF68" s="44" t="str">
        <f t="shared" ref="BF68:BF131" si="10">IF(COUNTIF(R68:V68,"FF"),"FAIL",IF(COUNTIF(R68:V68,"AB"),"FAIL","PASS"))</f>
        <v>PASS</v>
      </c>
      <c r="BG68" s="44" t="str">
        <f t="shared" ref="BG68:BG131" si="11">IF(COUNTIF(AK68:AT68,"FF"),"FAIL",IF(COUNTIF(AK68:AT68,"AB"),"FAIL","PASS"))</f>
        <v>PASS</v>
      </c>
      <c r="BH68" s="19" t="str">
        <f t="shared" ref="BH68:BH131" si="12">IF(AND(BD68="PASS",BE68="PASS"),"PASS","FAIL")</f>
        <v>PASS</v>
      </c>
      <c r="BI68" s="19" t="str">
        <f t="shared" ref="BI68:BI131" si="13">IF(AND(BF68="PASS",BG68="PASS"),"PASS","FAIL")</f>
        <v>PASS</v>
      </c>
      <c r="BJ68" s="45" t="str">
        <f t="shared" ref="BJ68:BJ131" si="14">IF(BK68="ATKT","NO",IF(BK68="FAIL","NO","YES"))</f>
        <v>NO</v>
      </c>
      <c r="BK68" s="46" t="str">
        <f t="shared" ref="BK68:BK131" si="15">IF(AV68=44,IF(BB68&gt;=7.75,"DIST",IF(BB68&gt;=6.75,"FIRST",IF(BB68&gt;=6.25,"HSC",IF(BB68&gt;=5.5,"SC","FAIL")))),IF(BB68&gt;=23,"ATKT","FAIL"))</f>
        <v>FAIL</v>
      </c>
    </row>
    <row r="69" spans="1:63" x14ac:dyDescent="0.3">
      <c r="A69" s="29">
        <v>66</v>
      </c>
      <c r="B69" s="29">
        <v>43159</v>
      </c>
      <c r="C69" s="29" t="s">
        <v>344</v>
      </c>
      <c r="D69" s="30" t="s">
        <v>345</v>
      </c>
      <c r="E69" s="29" t="s">
        <v>346</v>
      </c>
      <c r="F69" s="31" t="s">
        <v>347</v>
      </c>
      <c r="G69" s="32"/>
      <c r="H69" s="32"/>
      <c r="I69" s="32">
        <v>99</v>
      </c>
      <c r="J69" s="29">
        <v>99</v>
      </c>
      <c r="K69" s="29">
        <v>91</v>
      </c>
      <c r="L69" s="29">
        <v>99</v>
      </c>
      <c r="M69" s="29">
        <v>99</v>
      </c>
      <c r="N69" s="29">
        <v>99</v>
      </c>
      <c r="O69" s="33"/>
      <c r="P69" s="34"/>
      <c r="Q69" s="34">
        <v>44</v>
      </c>
      <c r="R69" s="29">
        <v>47</v>
      </c>
      <c r="S69" s="29">
        <v>46</v>
      </c>
      <c r="T69" s="29">
        <v>35</v>
      </c>
      <c r="U69" s="29">
        <v>38</v>
      </c>
      <c r="V69" s="29">
        <v>45</v>
      </c>
      <c r="W69" s="29">
        <v>9.91</v>
      </c>
      <c r="X69" s="29">
        <v>22</v>
      </c>
      <c r="Y69" s="35"/>
      <c r="Z69" s="29">
        <v>43159</v>
      </c>
      <c r="AA69" s="29" t="s">
        <v>344</v>
      </c>
      <c r="AB69" s="36" t="s">
        <v>345</v>
      </c>
      <c r="AC69" s="29" t="s">
        <v>346</v>
      </c>
      <c r="AD69" s="37" t="s">
        <v>347</v>
      </c>
      <c r="AE69" s="38"/>
      <c r="AF69" s="38"/>
      <c r="AG69" s="47"/>
      <c r="AH69" s="38"/>
      <c r="AI69" s="39"/>
      <c r="AJ69" s="40"/>
      <c r="AK69" s="47"/>
      <c r="AL69" s="47"/>
      <c r="AM69" s="38"/>
      <c r="AN69" s="38"/>
      <c r="AO69" s="39"/>
      <c r="AP69" s="29"/>
      <c r="AQ69" s="29"/>
      <c r="AR69" s="29"/>
      <c r="AS69" s="29"/>
      <c r="AT69" s="29"/>
      <c r="AU69" s="29"/>
      <c r="AV69" s="29"/>
      <c r="AW69" s="41"/>
      <c r="AX69" s="41"/>
      <c r="AY69" s="41"/>
      <c r="AZ69" s="41"/>
      <c r="BA69" s="41"/>
      <c r="BB69" s="41"/>
      <c r="BC69" s="42"/>
      <c r="BD69" s="43" t="str">
        <f t="shared" si="8"/>
        <v>PASS</v>
      </c>
      <c r="BE69" s="43" t="str">
        <f t="shared" si="9"/>
        <v>PASS</v>
      </c>
      <c r="BF69" s="44" t="str">
        <f t="shared" si="10"/>
        <v>PASS</v>
      </c>
      <c r="BG69" s="44" t="str">
        <f t="shared" si="11"/>
        <v>PASS</v>
      </c>
      <c r="BH69" s="19" t="str">
        <f t="shared" si="12"/>
        <v>PASS</v>
      </c>
      <c r="BI69" s="19" t="str">
        <f t="shared" si="13"/>
        <v>PASS</v>
      </c>
      <c r="BJ69" s="45" t="str">
        <f t="shared" si="14"/>
        <v>NO</v>
      </c>
      <c r="BK69" s="46" t="str">
        <f t="shared" si="15"/>
        <v>FAIL</v>
      </c>
    </row>
    <row r="70" spans="1:63" x14ac:dyDescent="0.3">
      <c r="A70" s="29">
        <v>67</v>
      </c>
      <c r="B70" s="29">
        <v>43222</v>
      </c>
      <c r="C70" s="29" t="s">
        <v>348</v>
      </c>
      <c r="D70" s="30" t="s">
        <v>349</v>
      </c>
      <c r="E70" s="29" t="s">
        <v>350</v>
      </c>
      <c r="F70" s="31" t="s">
        <v>351</v>
      </c>
      <c r="G70" s="32">
        <v>100</v>
      </c>
      <c r="H70" s="32"/>
      <c r="I70" s="32"/>
      <c r="J70" s="29">
        <v>90</v>
      </c>
      <c r="K70" s="29">
        <v>85</v>
      </c>
      <c r="L70" s="29">
        <v>83</v>
      </c>
      <c r="M70" s="29">
        <v>83</v>
      </c>
      <c r="N70" s="29">
        <v>95</v>
      </c>
      <c r="O70" s="33"/>
      <c r="P70" s="34">
        <v>46</v>
      </c>
      <c r="Q70" s="34"/>
      <c r="R70" s="29">
        <v>44</v>
      </c>
      <c r="S70" s="29">
        <v>43</v>
      </c>
      <c r="T70" s="29">
        <v>43</v>
      </c>
      <c r="U70" s="29">
        <v>40</v>
      </c>
      <c r="V70" s="29">
        <v>47</v>
      </c>
      <c r="W70" s="29">
        <v>10</v>
      </c>
      <c r="X70" s="29">
        <v>22</v>
      </c>
      <c r="Y70" s="35"/>
      <c r="Z70" s="29">
        <v>43222</v>
      </c>
      <c r="AA70" s="29" t="s">
        <v>348</v>
      </c>
      <c r="AB70" s="36" t="s">
        <v>349</v>
      </c>
      <c r="AC70" s="29" t="s">
        <v>350</v>
      </c>
      <c r="AD70" s="37" t="s">
        <v>351</v>
      </c>
      <c r="AE70" s="38"/>
      <c r="AF70" s="38"/>
      <c r="AG70" s="47"/>
      <c r="AH70" s="38"/>
      <c r="AI70" s="39"/>
      <c r="AJ70" s="40"/>
      <c r="AK70" s="47"/>
      <c r="AL70" s="47"/>
      <c r="AM70" s="38"/>
      <c r="AN70" s="38"/>
      <c r="AO70" s="39"/>
      <c r="AP70" s="29"/>
      <c r="AQ70" s="29"/>
      <c r="AR70" s="29"/>
      <c r="AS70" s="29"/>
      <c r="AT70" s="29"/>
      <c r="AU70" s="29"/>
      <c r="AV70" s="29"/>
      <c r="AW70" s="41"/>
      <c r="AX70" s="41"/>
      <c r="AY70" s="41"/>
      <c r="AZ70" s="41"/>
      <c r="BA70" s="41"/>
      <c r="BB70" s="41"/>
      <c r="BC70" s="42"/>
      <c r="BD70" s="43" t="str">
        <f t="shared" si="8"/>
        <v>PASS</v>
      </c>
      <c r="BE70" s="43" t="str">
        <f t="shared" si="9"/>
        <v>PASS</v>
      </c>
      <c r="BF70" s="44" t="str">
        <f t="shared" si="10"/>
        <v>PASS</v>
      </c>
      <c r="BG70" s="44" t="str">
        <f t="shared" si="11"/>
        <v>PASS</v>
      </c>
      <c r="BH70" s="19" t="str">
        <f t="shared" si="12"/>
        <v>PASS</v>
      </c>
      <c r="BI70" s="19" t="str">
        <f t="shared" si="13"/>
        <v>PASS</v>
      </c>
      <c r="BJ70" s="45" t="str">
        <f t="shared" si="14"/>
        <v>NO</v>
      </c>
      <c r="BK70" s="46" t="str">
        <f t="shared" si="15"/>
        <v>FAIL</v>
      </c>
    </row>
    <row r="71" spans="1:63" x14ac:dyDescent="0.3">
      <c r="A71" s="29">
        <v>68</v>
      </c>
      <c r="B71" s="29">
        <v>43324</v>
      </c>
      <c r="C71" s="29" t="s">
        <v>352</v>
      </c>
      <c r="D71" s="30" t="s">
        <v>353</v>
      </c>
      <c r="E71" s="29" t="s">
        <v>354</v>
      </c>
      <c r="F71" s="31" t="s">
        <v>355</v>
      </c>
      <c r="G71" s="32"/>
      <c r="H71" s="32"/>
      <c r="I71" s="32"/>
      <c r="J71" s="29">
        <v>94</v>
      </c>
      <c r="K71" s="29">
        <v>99</v>
      </c>
      <c r="L71" s="29">
        <v>96</v>
      </c>
      <c r="M71" s="29">
        <v>99</v>
      </c>
      <c r="N71" s="29">
        <v>91</v>
      </c>
      <c r="O71" s="33"/>
      <c r="P71" s="34"/>
      <c r="Q71" s="34"/>
      <c r="R71" s="29">
        <v>44</v>
      </c>
      <c r="S71" s="29">
        <v>45</v>
      </c>
      <c r="T71" s="29">
        <v>45</v>
      </c>
      <c r="U71" s="29">
        <v>40</v>
      </c>
      <c r="V71" s="29">
        <v>46</v>
      </c>
      <c r="W71" s="29">
        <v>10</v>
      </c>
      <c r="X71" s="29">
        <v>22</v>
      </c>
      <c r="Y71" s="35"/>
      <c r="Z71" s="29">
        <v>43324</v>
      </c>
      <c r="AA71" s="29" t="s">
        <v>352</v>
      </c>
      <c r="AB71" s="36" t="s">
        <v>353</v>
      </c>
      <c r="AC71" s="29" t="s">
        <v>354</v>
      </c>
      <c r="AD71" s="37" t="s">
        <v>355</v>
      </c>
      <c r="AE71" s="38"/>
      <c r="AF71" s="38"/>
      <c r="AG71" s="38"/>
      <c r="AH71" s="38"/>
      <c r="AI71" s="39"/>
      <c r="AJ71" s="40"/>
      <c r="AK71" s="38"/>
      <c r="AL71" s="38"/>
      <c r="AM71" s="38"/>
      <c r="AN71" s="38"/>
      <c r="AO71" s="39"/>
      <c r="AP71" s="29"/>
      <c r="AQ71" s="29"/>
      <c r="AR71" s="29"/>
      <c r="AS71" s="29"/>
      <c r="AT71" s="29"/>
      <c r="AU71" s="29"/>
      <c r="AV71" s="29"/>
      <c r="AW71" s="41"/>
      <c r="AX71" s="41"/>
      <c r="AY71" s="41"/>
      <c r="AZ71" s="41"/>
      <c r="BA71" s="41"/>
      <c r="BB71" s="41"/>
      <c r="BC71" s="42"/>
      <c r="BD71" s="43" t="str">
        <f t="shared" si="8"/>
        <v>PASS</v>
      </c>
      <c r="BE71" s="43" t="str">
        <f t="shared" si="9"/>
        <v>PASS</v>
      </c>
      <c r="BF71" s="44" t="str">
        <f t="shared" si="10"/>
        <v>PASS</v>
      </c>
      <c r="BG71" s="44" t="str">
        <f t="shared" si="11"/>
        <v>PASS</v>
      </c>
      <c r="BH71" s="19" t="str">
        <f t="shared" si="12"/>
        <v>PASS</v>
      </c>
      <c r="BI71" s="19" t="str">
        <f t="shared" si="13"/>
        <v>PASS</v>
      </c>
      <c r="BJ71" s="45" t="str">
        <f t="shared" si="14"/>
        <v>NO</v>
      </c>
      <c r="BK71" s="46" t="str">
        <f t="shared" si="15"/>
        <v>FAIL</v>
      </c>
    </row>
    <row r="72" spans="1:63" x14ac:dyDescent="0.3">
      <c r="A72" s="29">
        <v>69</v>
      </c>
      <c r="B72" s="29">
        <v>43312</v>
      </c>
      <c r="C72" s="29" t="s">
        <v>356</v>
      </c>
      <c r="D72" s="30" t="s">
        <v>357</v>
      </c>
      <c r="E72" s="29" t="s">
        <v>358</v>
      </c>
      <c r="F72" s="31" t="s">
        <v>359</v>
      </c>
      <c r="G72" s="32"/>
      <c r="H72" s="32"/>
      <c r="I72" s="32"/>
      <c r="J72" s="29">
        <v>100</v>
      </c>
      <c r="K72" s="29">
        <v>94</v>
      </c>
      <c r="L72" s="29">
        <v>100</v>
      </c>
      <c r="M72" s="29">
        <v>99</v>
      </c>
      <c r="N72" s="29">
        <v>100</v>
      </c>
      <c r="O72" s="33"/>
      <c r="P72" s="34"/>
      <c r="Q72" s="34"/>
      <c r="R72" s="29">
        <v>44</v>
      </c>
      <c r="S72" s="29">
        <v>44</v>
      </c>
      <c r="T72" s="29">
        <v>40</v>
      </c>
      <c r="U72" s="29">
        <v>38</v>
      </c>
      <c r="V72" s="29">
        <v>43</v>
      </c>
      <c r="W72" s="29">
        <v>9.9499999999999993</v>
      </c>
      <c r="X72" s="29">
        <v>22</v>
      </c>
      <c r="Y72" s="35"/>
      <c r="Z72" s="29">
        <v>43312</v>
      </c>
      <c r="AA72" s="29" t="s">
        <v>356</v>
      </c>
      <c r="AB72" s="36" t="s">
        <v>357</v>
      </c>
      <c r="AC72" s="29" t="s">
        <v>358</v>
      </c>
      <c r="AD72" s="37" t="s">
        <v>359</v>
      </c>
      <c r="AE72" s="38"/>
      <c r="AF72" s="38"/>
      <c r="AG72" s="38"/>
      <c r="AH72" s="38"/>
      <c r="AI72" s="39"/>
      <c r="AJ72" s="40"/>
      <c r="AK72" s="38"/>
      <c r="AL72" s="38"/>
      <c r="AM72" s="38"/>
      <c r="AN72" s="38"/>
      <c r="AO72" s="39"/>
      <c r="AP72" s="29"/>
      <c r="AQ72" s="29"/>
      <c r="AR72" s="29"/>
      <c r="AS72" s="29"/>
      <c r="AT72" s="29"/>
      <c r="AU72" s="29"/>
      <c r="AV72" s="29"/>
      <c r="AW72" s="41"/>
      <c r="AX72" s="41"/>
      <c r="AY72" s="41"/>
      <c r="AZ72" s="41"/>
      <c r="BA72" s="41"/>
      <c r="BB72" s="41"/>
      <c r="BC72" s="42"/>
      <c r="BD72" s="43" t="str">
        <f t="shared" si="8"/>
        <v>PASS</v>
      </c>
      <c r="BE72" s="43" t="str">
        <f t="shared" si="9"/>
        <v>PASS</v>
      </c>
      <c r="BF72" s="44" t="str">
        <f t="shared" si="10"/>
        <v>PASS</v>
      </c>
      <c r="BG72" s="44" t="str">
        <f t="shared" si="11"/>
        <v>PASS</v>
      </c>
      <c r="BH72" s="19" t="str">
        <f t="shared" si="12"/>
        <v>PASS</v>
      </c>
      <c r="BI72" s="19" t="str">
        <f t="shared" si="13"/>
        <v>PASS</v>
      </c>
      <c r="BJ72" s="45" t="str">
        <f t="shared" si="14"/>
        <v>NO</v>
      </c>
      <c r="BK72" s="46" t="str">
        <f t="shared" si="15"/>
        <v>FAIL</v>
      </c>
    </row>
    <row r="73" spans="1:63" x14ac:dyDescent="0.3">
      <c r="A73" s="29">
        <v>70</v>
      </c>
      <c r="B73" s="29">
        <v>43121</v>
      </c>
      <c r="C73" s="29" t="s">
        <v>360</v>
      </c>
      <c r="D73" s="30" t="s">
        <v>361</v>
      </c>
      <c r="E73" s="29" t="s">
        <v>362</v>
      </c>
      <c r="F73" s="31" t="s">
        <v>363</v>
      </c>
      <c r="G73" s="32"/>
      <c r="H73" s="32"/>
      <c r="I73" s="32"/>
      <c r="J73" s="29">
        <v>100</v>
      </c>
      <c r="K73" s="29">
        <v>100</v>
      </c>
      <c r="L73" s="29">
        <v>83</v>
      </c>
      <c r="M73" s="29">
        <v>100</v>
      </c>
      <c r="N73" s="29">
        <v>100</v>
      </c>
      <c r="O73" s="33"/>
      <c r="P73" s="34"/>
      <c r="Q73" s="34"/>
      <c r="R73" s="29">
        <v>43</v>
      </c>
      <c r="S73" s="29">
        <v>43</v>
      </c>
      <c r="T73" s="29">
        <v>42</v>
      </c>
      <c r="U73" s="29">
        <v>46</v>
      </c>
      <c r="V73" s="29">
        <v>45</v>
      </c>
      <c r="W73" s="29">
        <v>10</v>
      </c>
      <c r="X73" s="29">
        <v>22</v>
      </c>
      <c r="Y73" s="35"/>
      <c r="Z73" s="29">
        <v>43121</v>
      </c>
      <c r="AA73" s="29" t="s">
        <v>360</v>
      </c>
      <c r="AB73" s="36" t="s">
        <v>361</v>
      </c>
      <c r="AC73" s="29" t="s">
        <v>362</v>
      </c>
      <c r="AD73" s="37" t="s">
        <v>363</v>
      </c>
      <c r="AE73" s="38"/>
      <c r="AF73" s="38"/>
      <c r="AG73" s="38"/>
      <c r="AH73" s="38"/>
      <c r="AI73" s="39"/>
      <c r="AJ73" s="40"/>
      <c r="AK73" s="38"/>
      <c r="AL73" s="38"/>
      <c r="AM73" s="38"/>
      <c r="AN73" s="38"/>
      <c r="AO73" s="39"/>
      <c r="AP73" s="29"/>
      <c r="AQ73" s="29"/>
      <c r="AR73" s="29"/>
      <c r="AS73" s="29"/>
      <c r="AT73" s="29"/>
      <c r="AU73" s="29"/>
      <c r="AV73" s="29"/>
      <c r="AW73" s="41"/>
      <c r="AX73" s="41"/>
      <c r="AY73" s="41"/>
      <c r="AZ73" s="41"/>
      <c r="BA73" s="41"/>
      <c r="BB73" s="41"/>
      <c r="BC73" s="42"/>
      <c r="BD73" s="43" t="str">
        <f t="shared" si="8"/>
        <v>PASS</v>
      </c>
      <c r="BE73" s="43" t="str">
        <f t="shared" si="9"/>
        <v>PASS</v>
      </c>
      <c r="BF73" s="44" t="str">
        <f t="shared" si="10"/>
        <v>PASS</v>
      </c>
      <c r="BG73" s="44" t="str">
        <f t="shared" si="11"/>
        <v>PASS</v>
      </c>
      <c r="BH73" s="19" t="str">
        <f t="shared" si="12"/>
        <v>PASS</v>
      </c>
      <c r="BI73" s="19" t="str">
        <f t="shared" si="13"/>
        <v>PASS</v>
      </c>
      <c r="BJ73" s="45" t="str">
        <f t="shared" si="14"/>
        <v>NO</v>
      </c>
      <c r="BK73" s="46" t="str">
        <f t="shared" si="15"/>
        <v>FAIL</v>
      </c>
    </row>
    <row r="74" spans="1:63" x14ac:dyDescent="0.3">
      <c r="A74" s="29">
        <v>71</v>
      </c>
      <c r="B74" s="29">
        <v>43326</v>
      </c>
      <c r="C74" s="29" t="s">
        <v>364</v>
      </c>
      <c r="D74" s="30" t="s">
        <v>365</v>
      </c>
      <c r="E74" s="29" t="s">
        <v>366</v>
      </c>
      <c r="F74" s="31" t="s">
        <v>367</v>
      </c>
      <c r="G74" s="32"/>
      <c r="H74" s="32"/>
      <c r="I74" s="32"/>
      <c r="J74" s="29">
        <v>94</v>
      </c>
      <c r="K74" s="29">
        <v>80</v>
      </c>
      <c r="L74" s="29">
        <v>89</v>
      </c>
      <c r="M74" s="29">
        <v>93</v>
      </c>
      <c r="N74" s="29">
        <v>87</v>
      </c>
      <c r="O74" s="33"/>
      <c r="P74" s="34"/>
      <c r="Q74" s="34"/>
      <c r="R74" s="29">
        <v>42</v>
      </c>
      <c r="S74" s="29">
        <v>36</v>
      </c>
      <c r="T74" s="29">
        <v>41</v>
      </c>
      <c r="U74" s="29">
        <v>43</v>
      </c>
      <c r="V74" s="29">
        <v>45</v>
      </c>
      <c r="W74" s="29">
        <v>9.9499999999999993</v>
      </c>
      <c r="X74" s="29">
        <v>22</v>
      </c>
      <c r="Y74" s="35"/>
      <c r="Z74" s="29">
        <v>43326</v>
      </c>
      <c r="AA74" s="29" t="s">
        <v>364</v>
      </c>
      <c r="AB74" s="36" t="s">
        <v>365</v>
      </c>
      <c r="AC74" s="29" t="s">
        <v>366</v>
      </c>
      <c r="AD74" s="37" t="s">
        <v>367</v>
      </c>
      <c r="AE74" s="38"/>
      <c r="AF74" s="38"/>
      <c r="AG74" s="38"/>
      <c r="AH74" s="38"/>
      <c r="AI74" s="39"/>
      <c r="AJ74" s="40"/>
      <c r="AK74" s="38"/>
      <c r="AL74" s="38"/>
      <c r="AM74" s="38"/>
      <c r="AN74" s="38"/>
      <c r="AO74" s="39"/>
      <c r="AP74" s="29"/>
      <c r="AQ74" s="29"/>
      <c r="AR74" s="29"/>
      <c r="AS74" s="29"/>
      <c r="AT74" s="29"/>
      <c r="AU74" s="29"/>
      <c r="AV74" s="29"/>
      <c r="AW74" s="41"/>
      <c r="AX74" s="41"/>
      <c r="AY74" s="41"/>
      <c r="AZ74" s="41"/>
      <c r="BA74" s="41"/>
      <c r="BB74" s="41"/>
      <c r="BC74" s="42"/>
      <c r="BD74" s="43" t="str">
        <f t="shared" si="8"/>
        <v>PASS</v>
      </c>
      <c r="BE74" s="43" t="str">
        <f t="shared" si="9"/>
        <v>PASS</v>
      </c>
      <c r="BF74" s="44" t="str">
        <f t="shared" si="10"/>
        <v>PASS</v>
      </c>
      <c r="BG74" s="44" t="str">
        <f t="shared" si="11"/>
        <v>PASS</v>
      </c>
      <c r="BH74" s="19" t="str">
        <f t="shared" si="12"/>
        <v>PASS</v>
      </c>
      <c r="BI74" s="19" t="str">
        <f t="shared" si="13"/>
        <v>PASS</v>
      </c>
      <c r="BJ74" s="45" t="str">
        <f t="shared" si="14"/>
        <v>NO</v>
      </c>
      <c r="BK74" s="46" t="str">
        <f t="shared" si="15"/>
        <v>FAIL</v>
      </c>
    </row>
    <row r="75" spans="1:63" x14ac:dyDescent="0.3">
      <c r="A75" s="29">
        <v>72</v>
      </c>
      <c r="B75" s="29">
        <v>43122</v>
      </c>
      <c r="C75" s="29" t="s">
        <v>368</v>
      </c>
      <c r="D75" s="30" t="s">
        <v>369</v>
      </c>
      <c r="E75" s="29" t="s">
        <v>370</v>
      </c>
      <c r="F75" s="31" t="s">
        <v>371</v>
      </c>
      <c r="G75" s="32"/>
      <c r="H75" s="32"/>
      <c r="I75" s="32"/>
      <c r="J75" s="29">
        <v>97</v>
      </c>
      <c r="K75" s="29">
        <v>87</v>
      </c>
      <c r="L75" s="29">
        <v>84</v>
      </c>
      <c r="M75" s="29">
        <v>91</v>
      </c>
      <c r="N75" s="29">
        <v>96</v>
      </c>
      <c r="O75" s="33"/>
      <c r="P75" s="34"/>
      <c r="Q75" s="34"/>
      <c r="R75" s="29">
        <v>41</v>
      </c>
      <c r="S75" s="29">
        <v>41</v>
      </c>
      <c r="T75" s="29">
        <v>39</v>
      </c>
      <c r="U75" s="29">
        <v>42</v>
      </c>
      <c r="V75" s="29">
        <v>47</v>
      </c>
      <c r="W75" s="29">
        <v>9.9499999999999993</v>
      </c>
      <c r="X75" s="29">
        <v>22</v>
      </c>
      <c r="Y75" s="35"/>
      <c r="Z75" s="29">
        <v>43122</v>
      </c>
      <c r="AA75" s="29" t="s">
        <v>368</v>
      </c>
      <c r="AB75" s="36" t="s">
        <v>369</v>
      </c>
      <c r="AC75" s="29" t="s">
        <v>370</v>
      </c>
      <c r="AD75" s="37" t="s">
        <v>371</v>
      </c>
      <c r="AE75" s="38"/>
      <c r="AF75" s="38"/>
      <c r="AG75" s="47"/>
      <c r="AH75" s="38"/>
      <c r="AI75" s="39"/>
      <c r="AJ75" s="40"/>
      <c r="AK75" s="47"/>
      <c r="AL75" s="47"/>
      <c r="AM75" s="38"/>
      <c r="AN75" s="38"/>
      <c r="AO75" s="39"/>
      <c r="AP75" s="29"/>
      <c r="AQ75" s="29"/>
      <c r="AR75" s="29"/>
      <c r="AS75" s="29"/>
      <c r="AT75" s="29"/>
      <c r="AU75" s="29"/>
      <c r="AV75" s="29"/>
      <c r="AW75" s="41"/>
      <c r="AX75" s="41"/>
      <c r="AY75" s="41"/>
      <c r="AZ75" s="41"/>
      <c r="BA75" s="41"/>
      <c r="BB75" s="41"/>
      <c r="BC75" s="42"/>
      <c r="BD75" s="43" t="str">
        <f t="shared" si="8"/>
        <v>PASS</v>
      </c>
      <c r="BE75" s="43" t="str">
        <f t="shared" si="9"/>
        <v>PASS</v>
      </c>
      <c r="BF75" s="44" t="str">
        <f t="shared" si="10"/>
        <v>PASS</v>
      </c>
      <c r="BG75" s="44" t="str">
        <f t="shared" si="11"/>
        <v>PASS</v>
      </c>
      <c r="BH75" s="19" t="str">
        <f t="shared" si="12"/>
        <v>PASS</v>
      </c>
      <c r="BI75" s="19" t="str">
        <f t="shared" si="13"/>
        <v>PASS</v>
      </c>
      <c r="BJ75" s="45" t="str">
        <f t="shared" si="14"/>
        <v>NO</v>
      </c>
      <c r="BK75" s="46" t="str">
        <f t="shared" si="15"/>
        <v>FAIL</v>
      </c>
    </row>
    <row r="76" spans="1:63" x14ac:dyDescent="0.3">
      <c r="A76" s="29">
        <v>73</v>
      </c>
      <c r="B76" s="29">
        <v>43224</v>
      </c>
      <c r="C76" s="29" t="s">
        <v>372</v>
      </c>
      <c r="D76" s="30" t="s">
        <v>373</v>
      </c>
      <c r="E76" s="29" t="s">
        <v>374</v>
      </c>
      <c r="F76" s="31" t="s">
        <v>375</v>
      </c>
      <c r="G76" s="32"/>
      <c r="H76" s="32"/>
      <c r="I76" s="32">
        <v>86</v>
      </c>
      <c r="J76" s="29">
        <v>87</v>
      </c>
      <c r="K76" s="29">
        <v>80</v>
      </c>
      <c r="L76" s="29">
        <v>88</v>
      </c>
      <c r="M76" s="29">
        <v>90</v>
      </c>
      <c r="N76" s="29">
        <v>94</v>
      </c>
      <c r="O76" s="33"/>
      <c r="P76" s="34"/>
      <c r="Q76" s="34">
        <v>45</v>
      </c>
      <c r="R76" s="29">
        <v>43</v>
      </c>
      <c r="S76" s="29">
        <v>42</v>
      </c>
      <c r="T76" s="29">
        <v>38</v>
      </c>
      <c r="U76" s="29">
        <v>35</v>
      </c>
      <c r="V76" s="29">
        <v>47</v>
      </c>
      <c r="W76" s="29">
        <v>9.91</v>
      </c>
      <c r="X76" s="29">
        <v>22</v>
      </c>
      <c r="Y76" s="35"/>
      <c r="Z76" s="29">
        <v>43224</v>
      </c>
      <c r="AA76" s="29" t="s">
        <v>372</v>
      </c>
      <c r="AB76" s="36" t="s">
        <v>373</v>
      </c>
      <c r="AC76" s="29" t="s">
        <v>374</v>
      </c>
      <c r="AD76" s="37" t="s">
        <v>375</v>
      </c>
      <c r="AE76" s="38"/>
      <c r="AF76" s="38"/>
      <c r="AG76" s="47"/>
      <c r="AH76" s="38"/>
      <c r="AI76" s="39"/>
      <c r="AJ76" s="40"/>
      <c r="AK76" s="47"/>
      <c r="AL76" s="47"/>
      <c r="AM76" s="38"/>
      <c r="AN76" s="38"/>
      <c r="AO76" s="39"/>
      <c r="AP76" s="29"/>
      <c r="AQ76" s="29"/>
      <c r="AR76" s="29"/>
      <c r="AS76" s="29"/>
      <c r="AT76" s="29"/>
      <c r="AU76" s="29"/>
      <c r="AV76" s="29"/>
      <c r="AW76" s="41"/>
      <c r="AX76" s="41"/>
      <c r="AY76" s="41"/>
      <c r="AZ76" s="41"/>
      <c r="BA76" s="41"/>
      <c r="BB76" s="41"/>
      <c r="BC76" s="42"/>
      <c r="BD76" s="43" t="str">
        <f t="shared" si="8"/>
        <v>PASS</v>
      </c>
      <c r="BE76" s="43" t="str">
        <f t="shared" si="9"/>
        <v>PASS</v>
      </c>
      <c r="BF76" s="44" t="str">
        <f t="shared" si="10"/>
        <v>PASS</v>
      </c>
      <c r="BG76" s="44" t="str">
        <f t="shared" si="11"/>
        <v>PASS</v>
      </c>
      <c r="BH76" s="19" t="str">
        <f t="shared" si="12"/>
        <v>PASS</v>
      </c>
      <c r="BI76" s="19" t="str">
        <f t="shared" si="13"/>
        <v>PASS</v>
      </c>
      <c r="BJ76" s="45" t="str">
        <f t="shared" si="14"/>
        <v>NO</v>
      </c>
      <c r="BK76" s="46" t="str">
        <f t="shared" si="15"/>
        <v>FAIL</v>
      </c>
    </row>
    <row r="77" spans="1:63" x14ac:dyDescent="0.3">
      <c r="A77" s="29">
        <v>74</v>
      </c>
      <c r="B77" s="29">
        <v>43327</v>
      </c>
      <c r="C77" s="29" t="s">
        <v>376</v>
      </c>
      <c r="D77" s="30" t="s">
        <v>377</v>
      </c>
      <c r="E77" s="29" t="s">
        <v>378</v>
      </c>
      <c r="F77" s="31" t="s">
        <v>379</v>
      </c>
      <c r="G77" s="32"/>
      <c r="H77" s="32"/>
      <c r="I77" s="32">
        <v>100</v>
      </c>
      <c r="J77" s="29">
        <v>100</v>
      </c>
      <c r="K77" s="29">
        <v>99</v>
      </c>
      <c r="L77" s="29">
        <v>93</v>
      </c>
      <c r="M77" s="29">
        <v>100</v>
      </c>
      <c r="N77" s="29">
        <v>100</v>
      </c>
      <c r="O77" s="33"/>
      <c r="P77" s="34"/>
      <c r="Q77" s="34">
        <v>46</v>
      </c>
      <c r="R77" s="29">
        <v>48</v>
      </c>
      <c r="S77" s="29">
        <v>48</v>
      </c>
      <c r="T77" s="29">
        <v>48</v>
      </c>
      <c r="U77" s="29">
        <v>45</v>
      </c>
      <c r="V77" s="29">
        <v>48</v>
      </c>
      <c r="W77" s="29">
        <v>10</v>
      </c>
      <c r="X77" s="29">
        <v>22</v>
      </c>
      <c r="Y77" s="35"/>
      <c r="Z77" s="29">
        <v>43327</v>
      </c>
      <c r="AA77" s="29" t="s">
        <v>376</v>
      </c>
      <c r="AB77" s="36" t="s">
        <v>377</v>
      </c>
      <c r="AC77" s="29" t="s">
        <v>378</v>
      </c>
      <c r="AD77" s="37" t="s">
        <v>379</v>
      </c>
      <c r="AE77" s="38"/>
      <c r="AF77" s="38"/>
      <c r="AG77" s="38"/>
      <c r="AH77" s="38"/>
      <c r="AI77" s="39"/>
      <c r="AJ77" s="40"/>
      <c r="AK77" s="38"/>
      <c r="AL77" s="38"/>
      <c r="AM77" s="38"/>
      <c r="AN77" s="38"/>
      <c r="AO77" s="39"/>
      <c r="AP77" s="29"/>
      <c r="AQ77" s="29"/>
      <c r="AR77" s="29"/>
      <c r="AS77" s="29"/>
      <c r="AT77" s="29"/>
      <c r="AU77" s="29"/>
      <c r="AV77" s="29"/>
      <c r="AW77" s="48"/>
      <c r="AX77" s="41"/>
      <c r="AY77" s="41"/>
      <c r="AZ77" s="41"/>
      <c r="BA77" s="41"/>
      <c r="BB77" s="41"/>
      <c r="BC77" s="42"/>
      <c r="BD77" s="43" t="str">
        <f t="shared" si="8"/>
        <v>PASS</v>
      </c>
      <c r="BE77" s="43" t="str">
        <f t="shared" si="9"/>
        <v>PASS</v>
      </c>
      <c r="BF77" s="44" t="str">
        <f t="shared" si="10"/>
        <v>PASS</v>
      </c>
      <c r="BG77" s="44" t="str">
        <f t="shared" si="11"/>
        <v>PASS</v>
      </c>
      <c r="BH77" s="19" t="str">
        <f t="shared" si="12"/>
        <v>PASS</v>
      </c>
      <c r="BI77" s="19" t="str">
        <f t="shared" si="13"/>
        <v>PASS</v>
      </c>
      <c r="BJ77" s="45" t="str">
        <f t="shared" si="14"/>
        <v>NO</v>
      </c>
      <c r="BK77" s="46" t="str">
        <f t="shared" si="15"/>
        <v>FAIL</v>
      </c>
    </row>
    <row r="78" spans="1:63" x14ac:dyDescent="0.3">
      <c r="A78" s="29">
        <v>75</v>
      </c>
      <c r="B78" s="29">
        <v>43123</v>
      </c>
      <c r="C78" s="29" t="s">
        <v>380</v>
      </c>
      <c r="D78" s="30" t="s">
        <v>381</v>
      </c>
      <c r="E78" s="29" t="s">
        <v>382</v>
      </c>
      <c r="F78" s="31" t="s">
        <v>383</v>
      </c>
      <c r="G78" s="32">
        <v>97</v>
      </c>
      <c r="H78" s="32"/>
      <c r="I78" s="32"/>
      <c r="J78" s="29">
        <v>100</v>
      </c>
      <c r="K78" s="29">
        <v>93</v>
      </c>
      <c r="L78" s="29">
        <v>99</v>
      </c>
      <c r="M78" s="29">
        <v>90</v>
      </c>
      <c r="N78" s="29">
        <v>100</v>
      </c>
      <c r="O78" s="33"/>
      <c r="P78" s="34">
        <v>38</v>
      </c>
      <c r="Q78" s="34"/>
      <c r="R78" s="29">
        <v>46</v>
      </c>
      <c r="S78" s="29">
        <v>47</v>
      </c>
      <c r="T78" s="29">
        <v>41</v>
      </c>
      <c r="U78" s="29">
        <v>46</v>
      </c>
      <c r="V78" s="29">
        <v>46</v>
      </c>
      <c r="W78" s="29">
        <v>10</v>
      </c>
      <c r="X78" s="29">
        <v>22</v>
      </c>
      <c r="Y78" s="35"/>
      <c r="Z78" s="29">
        <v>43123</v>
      </c>
      <c r="AA78" s="29" t="s">
        <v>380</v>
      </c>
      <c r="AB78" s="36" t="s">
        <v>381</v>
      </c>
      <c r="AC78" s="29" t="s">
        <v>382</v>
      </c>
      <c r="AD78" s="37" t="s">
        <v>383</v>
      </c>
      <c r="AE78" s="38"/>
      <c r="AF78" s="38"/>
      <c r="AG78" s="47"/>
      <c r="AH78" s="38"/>
      <c r="AI78" s="39"/>
      <c r="AJ78" s="40"/>
      <c r="AK78" s="47"/>
      <c r="AL78" s="47"/>
      <c r="AM78" s="38"/>
      <c r="AN78" s="38"/>
      <c r="AO78" s="39"/>
      <c r="AP78" s="29"/>
      <c r="AQ78" s="29"/>
      <c r="AR78" s="29"/>
      <c r="AS78" s="29"/>
      <c r="AT78" s="29"/>
      <c r="AU78" s="29"/>
      <c r="AV78" s="29"/>
      <c r="AW78" s="41"/>
      <c r="AX78" s="41"/>
      <c r="AY78" s="41"/>
      <c r="AZ78" s="41"/>
      <c r="BA78" s="41"/>
      <c r="BB78" s="41"/>
      <c r="BC78" s="42"/>
      <c r="BD78" s="43" t="str">
        <f t="shared" si="8"/>
        <v>PASS</v>
      </c>
      <c r="BE78" s="43" t="str">
        <f t="shared" si="9"/>
        <v>PASS</v>
      </c>
      <c r="BF78" s="44" t="str">
        <f t="shared" si="10"/>
        <v>PASS</v>
      </c>
      <c r="BG78" s="44" t="str">
        <f t="shared" si="11"/>
        <v>PASS</v>
      </c>
      <c r="BH78" s="19" t="str">
        <f t="shared" si="12"/>
        <v>PASS</v>
      </c>
      <c r="BI78" s="19" t="str">
        <f t="shared" si="13"/>
        <v>PASS</v>
      </c>
      <c r="BJ78" s="45" t="str">
        <f t="shared" si="14"/>
        <v>NO</v>
      </c>
      <c r="BK78" s="46" t="str">
        <f t="shared" si="15"/>
        <v>FAIL</v>
      </c>
    </row>
    <row r="79" spans="1:63" x14ac:dyDescent="0.3">
      <c r="A79" s="29">
        <v>76</v>
      </c>
      <c r="B79" s="29">
        <v>43328</v>
      </c>
      <c r="C79" s="29" t="s">
        <v>384</v>
      </c>
      <c r="D79" s="30" t="s">
        <v>385</v>
      </c>
      <c r="E79" s="29" t="s">
        <v>386</v>
      </c>
      <c r="F79" s="31" t="s">
        <v>387</v>
      </c>
      <c r="G79" s="32"/>
      <c r="H79" s="32"/>
      <c r="I79" s="32"/>
      <c r="J79" s="29">
        <v>99</v>
      </c>
      <c r="K79" s="29">
        <v>99</v>
      </c>
      <c r="L79" s="29">
        <v>89</v>
      </c>
      <c r="M79" s="29">
        <v>94</v>
      </c>
      <c r="N79" s="29">
        <v>100</v>
      </c>
      <c r="O79" s="33"/>
      <c r="P79" s="34"/>
      <c r="Q79" s="34"/>
      <c r="R79" s="29">
        <v>45</v>
      </c>
      <c r="S79" s="29">
        <v>45</v>
      </c>
      <c r="T79" s="29">
        <v>41</v>
      </c>
      <c r="U79" s="29">
        <v>43</v>
      </c>
      <c r="V79" s="29">
        <v>47</v>
      </c>
      <c r="W79" s="29">
        <v>10</v>
      </c>
      <c r="X79" s="29">
        <v>22</v>
      </c>
      <c r="Y79" s="35"/>
      <c r="Z79" s="29">
        <v>43328</v>
      </c>
      <c r="AA79" s="29" t="s">
        <v>384</v>
      </c>
      <c r="AB79" s="36" t="s">
        <v>385</v>
      </c>
      <c r="AC79" s="29" t="s">
        <v>386</v>
      </c>
      <c r="AD79" s="37" t="s">
        <v>387</v>
      </c>
      <c r="AE79" s="38"/>
      <c r="AF79" s="38"/>
      <c r="AG79" s="38"/>
      <c r="AH79" s="38"/>
      <c r="AI79" s="39"/>
      <c r="AJ79" s="40"/>
      <c r="AK79" s="38"/>
      <c r="AL79" s="38"/>
      <c r="AM79" s="38"/>
      <c r="AN79" s="38"/>
      <c r="AO79" s="39"/>
      <c r="AP79" s="29"/>
      <c r="AQ79" s="29"/>
      <c r="AR79" s="29"/>
      <c r="AS79" s="29"/>
      <c r="AT79" s="29"/>
      <c r="AU79" s="29"/>
      <c r="AV79" s="29"/>
      <c r="AW79" s="41"/>
      <c r="AX79" s="41"/>
      <c r="AY79" s="41"/>
      <c r="AZ79" s="41"/>
      <c r="BA79" s="41"/>
      <c r="BB79" s="41"/>
      <c r="BC79" s="42"/>
      <c r="BD79" s="43" t="str">
        <f t="shared" si="8"/>
        <v>PASS</v>
      </c>
      <c r="BE79" s="43" t="str">
        <f t="shared" si="9"/>
        <v>PASS</v>
      </c>
      <c r="BF79" s="44" t="str">
        <f t="shared" si="10"/>
        <v>PASS</v>
      </c>
      <c r="BG79" s="44" t="str">
        <f t="shared" si="11"/>
        <v>PASS</v>
      </c>
      <c r="BH79" s="19" t="str">
        <f t="shared" si="12"/>
        <v>PASS</v>
      </c>
      <c r="BI79" s="19" t="str">
        <f t="shared" si="13"/>
        <v>PASS</v>
      </c>
      <c r="BJ79" s="45" t="str">
        <f t="shared" si="14"/>
        <v>NO</v>
      </c>
      <c r="BK79" s="46" t="str">
        <f t="shared" si="15"/>
        <v>FAIL</v>
      </c>
    </row>
    <row r="80" spans="1:63" x14ac:dyDescent="0.3">
      <c r="A80" s="29">
        <v>77</v>
      </c>
      <c r="B80" s="29">
        <v>43225</v>
      </c>
      <c r="C80" s="29" t="s">
        <v>388</v>
      </c>
      <c r="D80" s="30" t="s">
        <v>389</v>
      </c>
      <c r="E80" s="29" t="s">
        <v>390</v>
      </c>
      <c r="F80" s="31" t="s">
        <v>391</v>
      </c>
      <c r="G80" s="32"/>
      <c r="H80" s="32"/>
      <c r="I80" s="32"/>
      <c r="J80" s="29">
        <v>94</v>
      </c>
      <c r="K80" s="29">
        <v>90</v>
      </c>
      <c r="L80" s="29">
        <v>92</v>
      </c>
      <c r="M80" s="29">
        <v>93</v>
      </c>
      <c r="N80" s="29">
        <v>90</v>
      </c>
      <c r="O80" s="33"/>
      <c r="P80" s="34"/>
      <c r="Q80" s="34"/>
      <c r="R80" s="29">
        <v>43</v>
      </c>
      <c r="S80" s="29">
        <v>42</v>
      </c>
      <c r="T80" s="29">
        <v>40</v>
      </c>
      <c r="U80" s="29">
        <v>36</v>
      </c>
      <c r="V80" s="29">
        <v>37</v>
      </c>
      <c r="W80" s="29">
        <v>9.86</v>
      </c>
      <c r="X80" s="29">
        <v>22</v>
      </c>
      <c r="Y80" s="35"/>
      <c r="Z80" s="29">
        <v>43225</v>
      </c>
      <c r="AA80" s="29" t="s">
        <v>388</v>
      </c>
      <c r="AB80" s="36" t="s">
        <v>389</v>
      </c>
      <c r="AC80" s="29" t="s">
        <v>390</v>
      </c>
      <c r="AD80" s="37" t="s">
        <v>391</v>
      </c>
      <c r="AE80" s="38"/>
      <c r="AF80" s="38"/>
      <c r="AG80" s="38"/>
      <c r="AH80" s="38"/>
      <c r="AI80" s="39"/>
      <c r="AJ80" s="40"/>
      <c r="AK80" s="38"/>
      <c r="AL80" s="38"/>
      <c r="AM80" s="38"/>
      <c r="AN80" s="38"/>
      <c r="AO80" s="39"/>
      <c r="AP80" s="29"/>
      <c r="AQ80" s="29"/>
      <c r="AR80" s="29"/>
      <c r="AS80" s="29"/>
      <c r="AT80" s="29"/>
      <c r="AU80" s="29"/>
      <c r="AV80" s="29"/>
      <c r="AW80" s="41"/>
      <c r="AX80" s="41"/>
      <c r="AY80" s="41"/>
      <c r="AZ80" s="41"/>
      <c r="BA80" s="41"/>
      <c r="BB80" s="41"/>
      <c r="BC80" s="42"/>
      <c r="BD80" s="43" t="str">
        <f t="shared" si="8"/>
        <v>PASS</v>
      </c>
      <c r="BE80" s="43" t="str">
        <f t="shared" si="9"/>
        <v>PASS</v>
      </c>
      <c r="BF80" s="44" t="str">
        <f t="shared" si="10"/>
        <v>PASS</v>
      </c>
      <c r="BG80" s="44" t="str">
        <f t="shared" si="11"/>
        <v>PASS</v>
      </c>
      <c r="BH80" s="19" t="str">
        <f t="shared" si="12"/>
        <v>PASS</v>
      </c>
      <c r="BI80" s="19" t="str">
        <f t="shared" si="13"/>
        <v>PASS</v>
      </c>
      <c r="BJ80" s="45" t="str">
        <f t="shared" si="14"/>
        <v>NO</v>
      </c>
      <c r="BK80" s="46" t="str">
        <f t="shared" si="15"/>
        <v>FAIL</v>
      </c>
    </row>
    <row r="81" spans="1:63" x14ac:dyDescent="0.3">
      <c r="A81" s="29">
        <v>78</v>
      </c>
      <c r="B81" s="29">
        <v>43329</v>
      </c>
      <c r="C81" s="29" t="s">
        <v>392</v>
      </c>
      <c r="D81" s="30" t="s">
        <v>393</v>
      </c>
      <c r="E81" s="29" t="s">
        <v>394</v>
      </c>
      <c r="F81" s="31" t="s">
        <v>395</v>
      </c>
      <c r="G81" s="32"/>
      <c r="H81" s="32"/>
      <c r="I81" s="32"/>
      <c r="J81" s="29">
        <v>100</v>
      </c>
      <c r="K81" s="29">
        <v>100</v>
      </c>
      <c r="L81" s="29">
        <v>100</v>
      </c>
      <c r="M81" s="29">
        <v>96</v>
      </c>
      <c r="N81" s="29">
        <v>100</v>
      </c>
      <c r="O81" s="33"/>
      <c r="P81" s="34"/>
      <c r="Q81" s="34"/>
      <c r="R81" s="29">
        <v>48</v>
      </c>
      <c r="S81" s="29">
        <v>48</v>
      </c>
      <c r="T81" s="29">
        <v>46</v>
      </c>
      <c r="U81" s="29">
        <v>44</v>
      </c>
      <c r="V81" s="29">
        <v>49</v>
      </c>
      <c r="W81" s="29">
        <v>10</v>
      </c>
      <c r="X81" s="29">
        <v>22</v>
      </c>
      <c r="Y81" s="35"/>
      <c r="Z81" s="29">
        <v>43329</v>
      </c>
      <c r="AA81" s="29" t="s">
        <v>392</v>
      </c>
      <c r="AB81" s="36" t="s">
        <v>393</v>
      </c>
      <c r="AC81" s="29" t="s">
        <v>394</v>
      </c>
      <c r="AD81" s="37" t="s">
        <v>395</v>
      </c>
      <c r="AE81" s="38"/>
      <c r="AF81" s="38"/>
      <c r="AG81" s="38"/>
      <c r="AH81" s="38"/>
      <c r="AI81" s="39"/>
      <c r="AJ81" s="40"/>
      <c r="AK81" s="38"/>
      <c r="AL81" s="38"/>
      <c r="AM81" s="38"/>
      <c r="AN81" s="38"/>
      <c r="AO81" s="39"/>
      <c r="AP81" s="29"/>
      <c r="AQ81" s="29"/>
      <c r="AR81" s="29"/>
      <c r="AS81" s="29"/>
      <c r="AT81" s="29"/>
      <c r="AU81" s="29"/>
      <c r="AV81" s="29"/>
      <c r="AW81" s="41"/>
      <c r="AX81" s="41"/>
      <c r="AY81" s="41"/>
      <c r="AZ81" s="41"/>
      <c r="BA81" s="41"/>
      <c r="BB81" s="41"/>
      <c r="BC81" s="42"/>
      <c r="BD81" s="43" t="str">
        <f t="shared" si="8"/>
        <v>PASS</v>
      </c>
      <c r="BE81" s="43" t="str">
        <f t="shared" si="9"/>
        <v>PASS</v>
      </c>
      <c r="BF81" s="44" t="str">
        <f t="shared" si="10"/>
        <v>PASS</v>
      </c>
      <c r="BG81" s="44" t="str">
        <f t="shared" si="11"/>
        <v>PASS</v>
      </c>
      <c r="BH81" s="19" t="str">
        <f t="shared" si="12"/>
        <v>PASS</v>
      </c>
      <c r="BI81" s="19" t="str">
        <f t="shared" si="13"/>
        <v>PASS</v>
      </c>
      <c r="BJ81" s="45" t="str">
        <f t="shared" si="14"/>
        <v>NO</v>
      </c>
      <c r="BK81" s="46" t="str">
        <f t="shared" si="15"/>
        <v>FAIL</v>
      </c>
    </row>
    <row r="82" spans="1:63" x14ac:dyDescent="0.3">
      <c r="A82" s="29">
        <v>79</v>
      </c>
      <c r="B82" s="29">
        <v>43330</v>
      </c>
      <c r="C82" s="29" t="s">
        <v>396</v>
      </c>
      <c r="D82" s="30" t="s">
        <v>397</v>
      </c>
      <c r="E82" s="29" t="s">
        <v>398</v>
      </c>
      <c r="F82" s="31" t="s">
        <v>399</v>
      </c>
      <c r="G82" s="32"/>
      <c r="H82" s="32"/>
      <c r="I82" s="32"/>
      <c r="J82" s="29">
        <v>86</v>
      </c>
      <c r="K82" s="29">
        <v>86</v>
      </c>
      <c r="L82" s="29">
        <v>98</v>
      </c>
      <c r="M82" s="29">
        <v>95</v>
      </c>
      <c r="N82" s="29">
        <v>99</v>
      </c>
      <c r="O82" s="33"/>
      <c r="P82" s="34"/>
      <c r="Q82" s="34"/>
      <c r="R82" s="29">
        <v>45</v>
      </c>
      <c r="S82" s="29">
        <v>46</v>
      </c>
      <c r="T82" s="29">
        <v>43</v>
      </c>
      <c r="U82" s="29">
        <v>46</v>
      </c>
      <c r="V82" s="29">
        <v>45</v>
      </c>
      <c r="W82" s="29">
        <v>10</v>
      </c>
      <c r="X82" s="29">
        <v>22</v>
      </c>
      <c r="Y82" s="35"/>
      <c r="Z82" s="29">
        <v>43330</v>
      </c>
      <c r="AA82" s="29" t="s">
        <v>396</v>
      </c>
      <c r="AB82" s="36" t="s">
        <v>397</v>
      </c>
      <c r="AC82" s="29" t="s">
        <v>398</v>
      </c>
      <c r="AD82" s="37" t="s">
        <v>399</v>
      </c>
      <c r="AE82" s="38"/>
      <c r="AF82" s="38"/>
      <c r="AG82" s="47"/>
      <c r="AH82" s="38"/>
      <c r="AI82" s="39"/>
      <c r="AJ82" s="40"/>
      <c r="AK82" s="47"/>
      <c r="AL82" s="47"/>
      <c r="AM82" s="38"/>
      <c r="AN82" s="38"/>
      <c r="AO82" s="39"/>
      <c r="AP82" s="29"/>
      <c r="AQ82" s="29"/>
      <c r="AR82" s="29"/>
      <c r="AS82" s="29"/>
      <c r="AT82" s="29"/>
      <c r="AU82" s="29"/>
      <c r="AV82" s="29"/>
      <c r="AW82" s="41"/>
      <c r="AX82" s="41"/>
      <c r="AY82" s="41"/>
      <c r="AZ82" s="41"/>
      <c r="BA82" s="41"/>
      <c r="BB82" s="41"/>
      <c r="BC82" s="42"/>
      <c r="BD82" s="43" t="str">
        <f t="shared" si="8"/>
        <v>PASS</v>
      </c>
      <c r="BE82" s="43" t="str">
        <f t="shared" si="9"/>
        <v>PASS</v>
      </c>
      <c r="BF82" s="44" t="str">
        <f t="shared" si="10"/>
        <v>PASS</v>
      </c>
      <c r="BG82" s="44" t="str">
        <f t="shared" si="11"/>
        <v>PASS</v>
      </c>
      <c r="BH82" s="19" t="str">
        <f t="shared" si="12"/>
        <v>PASS</v>
      </c>
      <c r="BI82" s="19" t="str">
        <f t="shared" si="13"/>
        <v>PASS</v>
      </c>
      <c r="BJ82" s="45" t="str">
        <f t="shared" si="14"/>
        <v>NO</v>
      </c>
      <c r="BK82" s="46" t="str">
        <f t="shared" si="15"/>
        <v>FAIL</v>
      </c>
    </row>
    <row r="83" spans="1:63" x14ac:dyDescent="0.3">
      <c r="A83" s="29">
        <v>80</v>
      </c>
      <c r="B83" s="29">
        <v>43124</v>
      </c>
      <c r="C83" s="29" t="s">
        <v>400</v>
      </c>
      <c r="D83" s="30" t="s">
        <v>401</v>
      </c>
      <c r="E83" s="29" t="s">
        <v>402</v>
      </c>
      <c r="F83" s="31" t="s">
        <v>403</v>
      </c>
      <c r="G83" s="32"/>
      <c r="H83" s="32"/>
      <c r="I83" s="32"/>
      <c r="J83" s="29">
        <v>96</v>
      </c>
      <c r="K83" s="29">
        <v>100</v>
      </c>
      <c r="L83" s="29">
        <v>94</v>
      </c>
      <c r="M83" s="29">
        <v>100</v>
      </c>
      <c r="N83" s="29">
        <v>96</v>
      </c>
      <c r="O83" s="33"/>
      <c r="P83" s="34"/>
      <c r="Q83" s="34"/>
      <c r="R83" s="29">
        <v>42</v>
      </c>
      <c r="S83" s="29">
        <v>41</v>
      </c>
      <c r="T83" s="29">
        <v>39</v>
      </c>
      <c r="U83" s="29">
        <v>40</v>
      </c>
      <c r="V83" s="29">
        <v>44</v>
      </c>
      <c r="W83" s="29">
        <v>9.9499999999999993</v>
      </c>
      <c r="X83" s="29">
        <v>22</v>
      </c>
      <c r="Y83" s="35"/>
      <c r="Z83" s="29">
        <v>43124</v>
      </c>
      <c r="AA83" s="29" t="s">
        <v>400</v>
      </c>
      <c r="AB83" s="36" t="s">
        <v>401</v>
      </c>
      <c r="AC83" s="29" t="s">
        <v>402</v>
      </c>
      <c r="AD83" s="37" t="s">
        <v>403</v>
      </c>
      <c r="AE83" s="38"/>
      <c r="AF83" s="38"/>
      <c r="AG83" s="38"/>
      <c r="AH83" s="38"/>
      <c r="AI83" s="39"/>
      <c r="AJ83" s="40"/>
      <c r="AK83" s="38"/>
      <c r="AL83" s="38"/>
      <c r="AM83" s="38"/>
      <c r="AN83" s="38"/>
      <c r="AO83" s="39"/>
      <c r="AP83" s="29"/>
      <c r="AQ83" s="29"/>
      <c r="AR83" s="29"/>
      <c r="AS83" s="29"/>
      <c r="AT83" s="29"/>
      <c r="AU83" s="29"/>
      <c r="AV83" s="29"/>
      <c r="AW83" s="41"/>
      <c r="AX83" s="41"/>
      <c r="AY83" s="41"/>
      <c r="AZ83" s="41"/>
      <c r="BA83" s="41"/>
      <c r="BB83" s="41"/>
      <c r="BC83" s="42"/>
      <c r="BD83" s="43" t="str">
        <f t="shared" si="8"/>
        <v>PASS</v>
      </c>
      <c r="BE83" s="43" t="str">
        <f t="shared" si="9"/>
        <v>PASS</v>
      </c>
      <c r="BF83" s="44" t="str">
        <f t="shared" si="10"/>
        <v>PASS</v>
      </c>
      <c r="BG83" s="44" t="str">
        <f t="shared" si="11"/>
        <v>PASS</v>
      </c>
      <c r="BH83" s="19" t="str">
        <f t="shared" si="12"/>
        <v>PASS</v>
      </c>
      <c r="BI83" s="19" t="str">
        <f t="shared" si="13"/>
        <v>PASS</v>
      </c>
      <c r="BJ83" s="45" t="str">
        <f t="shared" si="14"/>
        <v>NO</v>
      </c>
      <c r="BK83" s="46" t="str">
        <f t="shared" si="15"/>
        <v>FAIL</v>
      </c>
    </row>
    <row r="84" spans="1:63" x14ac:dyDescent="0.3">
      <c r="A84" s="29">
        <v>81</v>
      </c>
      <c r="B84" s="29">
        <v>43125</v>
      </c>
      <c r="C84" s="29" t="s">
        <v>404</v>
      </c>
      <c r="D84" s="30" t="s">
        <v>405</v>
      </c>
      <c r="E84" s="29" t="s">
        <v>406</v>
      </c>
      <c r="F84" s="31" t="s">
        <v>407</v>
      </c>
      <c r="G84" s="32"/>
      <c r="H84" s="32"/>
      <c r="I84" s="32"/>
      <c r="J84" s="29">
        <v>99</v>
      </c>
      <c r="K84" s="29">
        <v>93</v>
      </c>
      <c r="L84" s="29">
        <v>93</v>
      </c>
      <c r="M84" s="29">
        <v>100</v>
      </c>
      <c r="N84" s="29">
        <v>96</v>
      </c>
      <c r="O84" s="33"/>
      <c r="P84" s="34"/>
      <c r="Q84" s="34"/>
      <c r="R84" s="29">
        <v>40</v>
      </c>
      <c r="S84" s="29">
        <v>41</v>
      </c>
      <c r="T84" s="29">
        <v>38</v>
      </c>
      <c r="U84" s="29">
        <v>41</v>
      </c>
      <c r="V84" s="29">
        <v>46</v>
      </c>
      <c r="W84" s="29">
        <v>9.9499999999999993</v>
      </c>
      <c r="X84" s="29">
        <v>22</v>
      </c>
      <c r="Y84" s="35"/>
      <c r="Z84" s="29">
        <v>43125</v>
      </c>
      <c r="AA84" s="29" t="s">
        <v>404</v>
      </c>
      <c r="AB84" s="36" t="s">
        <v>405</v>
      </c>
      <c r="AC84" s="29" t="s">
        <v>406</v>
      </c>
      <c r="AD84" s="37" t="s">
        <v>407</v>
      </c>
      <c r="AE84" s="38"/>
      <c r="AF84" s="38"/>
      <c r="AG84" s="38"/>
      <c r="AH84" s="38"/>
      <c r="AI84" s="39"/>
      <c r="AJ84" s="40"/>
      <c r="AK84" s="38"/>
      <c r="AL84" s="38"/>
      <c r="AM84" s="38"/>
      <c r="AN84" s="38"/>
      <c r="AO84" s="39"/>
      <c r="AP84" s="29"/>
      <c r="AQ84" s="29"/>
      <c r="AR84" s="29"/>
      <c r="AS84" s="29"/>
      <c r="AT84" s="29"/>
      <c r="AU84" s="29"/>
      <c r="AV84" s="29"/>
      <c r="AW84" s="41"/>
      <c r="AX84" s="41"/>
      <c r="AY84" s="41"/>
      <c r="AZ84" s="41"/>
      <c r="BA84" s="41"/>
      <c r="BB84" s="41"/>
      <c r="BC84" s="42"/>
      <c r="BD84" s="43" t="str">
        <f t="shared" si="8"/>
        <v>PASS</v>
      </c>
      <c r="BE84" s="43" t="str">
        <f t="shared" si="9"/>
        <v>PASS</v>
      </c>
      <c r="BF84" s="44" t="str">
        <f t="shared" si="10"/>
        <v>PASS</v>
      </c>
      <c r="BG84" s="44" t="str">
        <f t="shared" si="11"/>
        <v>PASS</v>
      </c>
      <c r="BH84" s="19" t="str">
        <f t="shared" si="12"/>
        <v>PASS</v>
      </c>
      <c r="BI84" s="19" t="str">
        <f t="shared" si="13"/>
        <v>PASS</v>
      </c>
      <c r="BJ84" s="45" t="str">
        <f t="shared" si="14"/>
        <v>NO</v>
      </c>
      <c r="BK84" s="46" t="str">
        <f t="shared" si="15"/>
        <v>FAIL</v>
      </c>
    </row>
    <row r="85" spans="1:63" x14ac:dyDescent="0.3">
      <c r="A85" s="29">
        <v>82</v>
      </c>
      <c r="B85" s="29">
        <v>43226</v>
      </c>
      <c r="C85" s="29" t="s">
        <v>408</v>
      </c>
      <c r="D85" s="30" t="s">
        <v>409</v>
      </c>
      <c r="E85" s="29" t="s">
        <v>410</v>
      </c>
      <c r="F85" s="31" t="s">
        <v>411</v>
      </c>
      <c r="G85" s="32"/>
      <c r="H85" s="32"/>
      <c r="I85" s="32"/>
      <c r="J85" s="29">
        <v>99</v>
      </c>
      <c r="K85" s="29">
        <v>96</v>
      </c>
      <c r="L85" s="29">
        <v>100</v>
      </c>
      <c r="M85" s="29">
        <v>94</v>
      </c>
      <c r="N85" s="29">
        <v>100</v>
      </c>
      <c r="O85" s="33"/>
      <c r="P85" s="34"/>
      <c r="Q85" s="34"/>
      <c r="R85" s="29">
        <v>45</v>
      </c>
      <c r="S85" s="29">
        <v>44</v>
      </c>
      <c r="T85" s="29">
        <v>45</v>
      </c>
      <c r="U85" s="29">
        <v>41</v>
      </c>
      <c r="V85" s="29">
        <v>47</v>
      </c>
      <c r="W85" s="29">
        <v>10</v>
      </c>
      <c r="X85" s="29">
        <v>22</v>
      </c>
      <c r="Y85" s="35"/>
      <c r="Z85" s="29">
        <v>43226</v>
      </c>
      <c r="AA85" s="29" t="s">
        <v>408</v>
      </c>
      <c r="AB85" s="36" t="s">
        <v>409</v>
      </c>
      <c r="AC85" s="29" t="s">
        <v>410</v>
      </c>
      <c r="AD85" s="37" t="s">
        <v>411</v>
      </c>
      <c r="AE85" s="38"/>
      <c r="AF85" s="38"/>
      <c r="AG85" s="38"/>
      <c r="AH85" s="38"/>
      <c r="AI85" s="39"/>
      <c r="AJ85" s="40"/>
      <c r="AK85" s="38"/>
      <c r="AL85" s="38"/>
      <c r="AM85" s="38"/>
      <c r="AN85" s="38"/>
      <c r="AO85" s="39"/>
      <c r="AP85" s="29"/>
      <c r="AQ85" s="29"/>
      <c r="AR85" s="29"/>
      <c r="AS85" s="29"/>
      <c r="AT85" s="29"/>
      <c r="AU85" s="29"/>
      <c r="AV85" s="29"/>
      <c r="AW85" s="41"/>
      <c r="AX85" s="41"/>
      <c r="AY85" s="41"/>
      <c r="AZ85" s="41"/>
      <c r="BA85" s="41"/>
      <c r="BB85" s="41"/>
      <c r="BC85" s="42"/>
      <c r="BD85" s="43" t="str">
        <f t="shared" si="8"/>
        <v>PASS</v>
      </c>
      <c r="BE85" s="43" t="str">
        <f t="shared" si="9"/>
        <v>PASS</v>
      </c>
      <c r="BF85" s="44" t="str">
        <f t="shared" si="10"/>
        <v>PASS</v>
      </c>
      <c r="BG85" s="44" t="str">
        <f t="shared" si="11"/>
        <v>PASS</v>
      </c>
      <c r="BH85" s="19" t="str">
        <f t="shared" si="12"/>
        <v>PASS</v>
      </c>
      <c r="BI85" s="19" t="str">
        <f t="shared" si="13"/>
        <v>PASS</v>
      </c>
      <c r="BJ85" s="45" t="str">
        <f t="shared" si="14"/>
        <v>NO</v>
      </c>
      <c r="BK85" s="46" t="str">
        <f t="shared" si="15"/>
        <v>FAIL</v>
      </c>
    </row>
    <row r="86" spans="1:63" x14ac:dyDescent="0.3">
      <c r="A86" s="29">
        <v>83</v>
      </c>
      <c r="B86" s="29">
        <v>43332</v>
      </c>
      <c r="C86" s="29" t="s">
        <v>412</v>
      </c>
      <c r="D86" s="30" t="s">
        <v>413</v>
      </c>
      <c r="E86" s="29" t="s">
        <v>414</v>
      </c>
      <c r="F86" s="31" t="s">
        <v>415</v>
      </c>
      <c r="G86" s="32"/>
      <c r="H86" s="32"/>
      <c r="I86" s="32"/>
      <c r="J86" s="29">
        <v>100</v>
      </c>
      <c r="K86" s="29">
        <v>90</v>
      </c>
      <c r="L86" s="29">
        <v>96</v>
      </c>
      <c r="M86" s="29">
        <v>100</v>
      </c>
      <c r="N86" s="29">
        <v>100</v>
      </c>
      <c r="O86" s="33"/>
      <c r="P86" s="34"/>
      <c r="Q86" s="34"/>
      <c r="R86" s="29">
        <v>47</v>
      </c>
      <c r="S86" s="29">
        <v>47</v>
      </c>
      <c r="T86" s="29">
        <v>47</v>
      </c>
      <c r="U86" s="29">
        <v>47</v>
      </c>
      <c r="V86" s="29">
        <v>46</v>
      </c>
      <c r="W86" s="29">
        <v>10</v>
      </c>
      <c r="X86" s="29">
        <v>22</v>
      </c>
      <c r="Y86" s="35"/>
      <c r="Z86" s="29">
        <v>43332</v>
      </c>
      <c r="AA86" s="29" t="s">
        <v>412</v>
      </c>
      <c r="AB86" s="36" t="s">
        <v>413</v>
      </c>
      <c r="AC86" s="29" t="s">
        <v>414</v>
      </c>
      <c r="AD86" s="37" t="s">
        <v>415</v>
      </c>
      <c r="AE86" s="38"/>
      <c r="AF86" s="38"/>
      <c r="AG86" s="38"/>
      <c r="AH86" s="38"/>
      <c r="AI86" s="39"/>
      <c r="AJ86" s="40"/>
      <c r="AK86" s="38"/>
      <c r="AL86" s="38"/>
      <c r="AM86" s="38"/>
      <c r="AN86" s="38"/>
      <c r="AO86" s="39"/>
      <c r="AP86" s="29"/>
      <c r="AQ86" s="29"/>
      <c r="AR86" s="29"/>
      <c r="AS86" s="29"/>
      <c r="AT86" s="29"/>
      <c r="AU86" s="29"/>
      <c r="AV86" s="29"/>
      <c r="AW86" s="41"/>
      <c r="AX86" s="41"/>
      <c r="AY86" s="41"/>
      <c r="AZ86" s="41"/>
      <c r="BA86" s="41"/>
      <c r="BB86" s="41"/>
      <c r="BC86" s="42"/>
      <c r="BD86" s="43" t="str">
        <f t="shared" si="8"/>
        <v>PASS</v>
      </c>
      <c r="BE86" s="43" t="str">
        <f t="shared" si="9"/>
        <v>PASS</v>
      </c>
      <c r="BF86" s="44" t="str">
        <f t="shared" si="10"/>
        <v>PASS</v>
      </c>
      <c r="BG86" s="44" t="str">
        <f t="shared" si="11"/>
        <v>PASS</v>
      </c>
      <c r="BH86" s="19" t="str">
        <f t="shared" si="12"/>
        <v>PASS</v>
      </c>
      <c r="BI86" s="19" t="str">
        <f t="shared" si="13"/>
        <v>PASS</v>
      </c>
      <c r="BJ86" s="45" t="str">
        <f t="shared" si="14"/>
        <v>NO</v>
      </c>
      <c r="BK86" s="46" t="str">
        <f t="shared" si="15"/>
        <v>FAIL</v>
      </c>
    </row>
    <row r="87" spans="1:63" x14ac:dyDescent="0.3">
      <c r="A87" s="29">
        <v>84</v>
      </c>
      <c r="B87" s="29">
        <v>43126</v>
      </c>
      <c r="C87" s="29" t="s">
        <v>416</v>
      </c>
      <c r="D87" s="30" t="s">
        <v>417</v>
      </c>
      <c r="E87" s="29" t="s">
        <v>418</v>
      </c>
      <c r="F87" s="31" t="s">
        <v>419</v>
      </c>
      <c r="G87" s="32"/>
      <c r="H87" s="32"/>
      <c r="I87" s="32"/>
      <c r="J87" s="29">
        <v>100</v>
      </c>
      <c r="K87" s="29">
        <v>100</v>
      </c>
      <c r="L87" s="29">
        <v>100</v>
      </c>
      <c r="M87" s="29">
        <v>100</v>
      </c>
      <c r="N87" s="29">
        <v>99</v>
      </c>
      <c r="O87" s="33"/>
      <c r="P87" s="34"/>
      <c r="Q87" s="34"/>
      <c r="R87" s="29">
        <v>46</v>
      </c>
      <c r="S87" s="29">
        <v>46</v>
      </c>
      <c r="T87" s="29">
        <v>37</v>
      </c>
      <c r="U87" s="29">
        <v>38</v>
      </c>
      <c r="V87" s="29">
        <v>44</v>
      </c>
      <c r="W87" s="29">
        <v>9.91</v>
      </c>
      <c r="X87" s="29">
        <v>22</v>
      </c>
      <c r="Y87" s="35"/>
      <c r="Z87" s="29">
        <v>43126</v>
      </c>
      <c r="AA87" s="29" t="s">
        <v>416</v>
      </c>
      <c r="AB87" s="36" t="s">
        <v>417</v>
      </c>
      <c r="AC87" s="29" t="s">
        <v>418</v>
      </c>
      <c r="AD87" s="37" t="s">
        <v>419</v>
      </c>
      <c r="AE87" s="38"/>
      <c r="AF87" s="38"/>
      <c r="AG87" s="38"/>
      <c r="AH87" s="38"/>
      <c r="AI87" s="39"/>
      <c r="AJ87" s="40"/>
      <c r="AK87" s="38"/>
      <c r="AL87" s="38"/>
      <c r="AM87" s="38"/>
      <c r="AN87" s="38"/>
      <c r="AO87" s="39"/>
      <c r="AP87" s="29"/>
      <c r="AQ87" s="29"/>
      <c r="AR87" s="29"/>
      <c r="AS87" s="29"/>
      <c r="AT87" s="29"/>
      <c r="AU87" s="29"/>
      <c r="AV87" s="29"/>
      <c r="AW87" s="41"/>
      <c r="AX87" s="41"/>
      <c r="AY87" s="41"/>
      <c r="AZ87" s="41"/>
      <c r="BA87" s="41"/>
      <c r="BB87" s="41"/>
      <c r="BC87" s="42"/>
      <c r="BD87" s="43" t="str">
        <f t="shared" si="8"/>
        <v>PASS</v>
      </c>
      <c r="BE87" s="43" t="str">
        <f t="shared" si="9"/>
        <v>PASS</v>
      </c>
      <c r="BF87" s="44" t="str">
        <f t="shared" si="10"/>
        <v>PASS</v>
      </c>
      <c r="BG87" s="44" t="str">
        <f t="shared" si="11"/>
        <v>PASS</v>
      </c>
      <c r="BH87" s="19" t="str">
        <f t="shared" si="12"/>
        <v>PASS</v>
      </c>
      <c r="BI87" s="19" t="str">
        <f t="shared" si="13"/>
        <v>PASS</v>
      </c>
      <c r="BJ87" s="45" t="str">
        <f t="shared" si="14"/>
        <v>NO</v>
      </c>
      <c r="BK87" s="46" t="str">
        <f t="shared" si="15"/>
        <v>FAIL</v>
      </c>
    </row>
    <row r="88" spans="1:63" x14ac:dyDescent="0.3">
      <c r="A88" s="29">
        <v>85</v>
      </c>
      <c r="B88" s="29">
        <v>43227</v>
      </c>
      <c r="C88" s="29" t="s">
        <v>420</v>
      </c>
      <c r="D88" s="30" t="s">
        <v>421</v>
      </c>
      <c r="E88" s="29" t="s">
        <v>422</v>
      </c>
      <c r="F88" s="31" t="s">
        <v>423</v>
      </c>
      <c r="G88" s="32">
        <v>92</v>
      </c>
      <c r="H88" s="32"/>
      <c r="I88" s="32"/>
      <c r="J88" s="29">
        <v>92</v>
      </c>
      <c r="K88" s="29">
        <v>90</v>
      </c>
      <c r="L88" s="29">
        <v>78</v>
      </c>
      <c r="M88" s="29">
        <v>87</v>
      </c>
      <c r="N88" s="29">
        <v>100</v>
      </c>
      <c r="O88" s="33"/>
      <c r="P88" s="34">
        <v>41</v>
      </c>
      <c r="Q88" s="34"/>
      <c r="R88" s="29">
        <v>45</v>
      </c>
      <c r="S88" s="29">
        <v>44</v>
      </c>
      <c r="T88" s="29">
        <v>45</v>
      </c>
      <c r="U88" s="29">
        <v>42</v>
      </c>
      <c r="V88" s="29">
        <v>47</v>
      </c>
      <c r="W88" s="29">
        <v>9.86</v>
      </c>
      <c r="X88" s="29">
        <v>22</v>
      </c>
      <c r="Y88" s="35"/>
      <c r="Z88" s="29">
        <v>43227</v>
      </c>
      <c r="AA88" s="29" t="s">
        <v>420</v>
      </c>
      <c r="AB88" s="36" t="s">
        <v>421</v>
      </c>
      <c r="AC88" s="29" t="s">
        <v>422</v>
      </c>
      <c r="AD88" s="37" t="s">
        <v>423</v>
      </c>
      <c r="AE88" s="38"/>
      <c r="AF88" s="38"/>
      <c r="AG88" s="38"/>
      <c r="AH88" s="38"/>
      <c r="AI88" s="39"/>
      <c r="AJ88" s="40"/>
      <c r="AK88" s="38"/>
      <c r="AL88" s="38"/>
      <c r="AM88" s="38"/>
      <c r="AN88" s="38"/>
      <c r="AO88" s="39"/>
      <c r="AP88" s="29"/>
      <c r="AQ88" s="29"/>
      <c r="AR88" s="29"/>
      <c r="AS88" s="29"/>
      <c r="AT88" s="29"/>
      <c r="AU88" s="29"/>
      <c r="AV88" s="29"/>
      <c r="AW88" s="41"/>
      <c r="AX88" s="41"/>
      <c r="AY88" s="41"/>
      <c r="AZ88" s="41"/>
      <c r="BA88" s="41"/>
      <c r="BB88" s="41"/>
      <c r="BC88" s="42"/>
      <c r="BD88" s="43" t="str">
        <f t="shared" si="8"/>
        <v>PASS</v>
      </c>
      <c r="BE88" s="43" t="str">
        <f t="shared" si="9"/>
        <v>PASS</v>
      </c>
      <c r="BF88" s="44" t="str">
        <f t="shared" si="10"/>
        <v>PASS</v>
      </c>
      <c r="BG88" s="44" t="str">
        <f t="shared" si="11"/>
        <v>PASS</v>
      </c>
      <c r="BH88" s="19" t="str">
        <f t="shared" si="12"/>
        <v>PASS</v>
      </c>
      <c r="BI88" s="19" t="str">
        <f t="shared" si="13"/>
        <v>PASS</v>
      </c>
      <c r="BJ88" s="45" t="str">
        <f t="shared" si="14"/>
        <v>NO</v>
      </c>
      <c r="BK88" s="46" t="str">
        <f t="shared" si="15"/>
        <v>FAIL</v>
      </c>
    </row>
    <row r="89" spans="1:63" x14ac:dyDescent="0.3">
      <c r="A89" s="29">
        <v>86</v>
      </c>
      <c r="B89" s="29">
        <v>43334</v>
      </c>
      <c r="C89" s="29" t="s">
        <v>424</v>
      </c>
      <c r="D89" s="30" t="s">
        <v>425</v>
      </c>
      <c r="E89" s="29" t="s">
        <v>426</v>
      </c>
      <c r="F89" s="31" t="s">
        <v>427</v>
      </c>
      <c r="G89" s="32"/>
      <c r="H89" s="32"/>
      <c r="I89" s="32"/>
      <c r="J89" s="29">
        <v>93</v>
      </c>
      <c r="K89" s="29">
        <v>87</v>
      </c>
      <c r="L89" s="29">
        <v>93</v>
      </c>
      <c r="M89" s="29">
        <v>92</v>
      </c>
      <c r="N89" s="29">
        <v>97</v>
      </c>
      <c r="O89" s="33"/>
      <c r="P89" s="34"/>
      <c r="Q89" s="34"/>
      <c r="R89" s="29">
        <v>45</v>
      </c>
      <c r="S89" s="29">
        <v>45</v>
      </c>
      <c r="T89" s="29">
        <v>40</v>
      </c>
      <c r="U89" s="29">
        <v>38</v>
      </c>
      <c r="V89" s="29">
        <v>44</v>
      </c>
      <c r="W89" s="29">
        <v>9.9499999999999993</v>
      </c>
      <c r="X89" s="29">
        <v>22</v>
      </c>
      <c r="Y89" s="35"/>
      <c r="Z89" s="29">
        <v>43334</v>
      </c>
      <c r="AA89" s="29" t="s">
        <v>424</v>
      </c>
      <c r="AB89" s="36" t="s">
        <v>425</v>
      </c>
      <c r="AC89" s="29" t="s">
        <v>426</v>
      </c>
      <c r="AD89" s="37" t="s">
        <v>427</v>
      </c>
      <c r="AE89" s="38"/>
      <c r="AF89" s="38"/>
      <c r="AG89" s="38"/>
      <c r="AH89" s="38"/>
      <c r="AI89" s="39"/>
      <c r="AJ89" s="40"/>
      <c r="AK89" s="38"/>
      <c r="AL89" s="38"/>
      <c r="AM89" s="38"/>
      <c r="AN89" s="38"/>
      <c r="AO89" s="39"/>
      <c r="AP89" s="29"/>
      <c r="AQ89" s="29"/>
      <c r="AR89" s="29"/>
      <c r="AS89" s="29"/>
      <c r="AT89" s="29"/>
      <c r="AU89" s="29"/>
      <c r="AV89" s="29"/>
      <c r="AW89" s="41"/>
      <c r="AX89" s="41"/>
      <c r="AY89" s="41"/>
      <c r="AZ89" s="41"/>
      <c r="BA89" s="41"/>
      <c r="BB89" s="41"/>
      <c r="BC89" s="42"/>
      <c r="BD89" s="43" t="str">
        <f t="shared" si="8"/>
        <v>PASS</v>
      </c>
      <c r="BE89" s="43" t="str">
        <f t="shared" si="9"/>
        <v>PASS</v>
      </c>
      <c r="BF89" s="44" t="str">
        <f t="shared" si="10"/>
        <v>PASS</v>
      </c>
      <c r="BG89" s="44" t="str">
        <f t="shared" si="11"/>
        <v>PASS</v>
      </c>
      <c r="BH89" s="19" t="str">
        <f t="shared" si="12"/>
        <v>PASS</v>
      </c>
      <c r="BI89" s="19" t="str">
        <f t="shared" si="13"/>
        <v>PASS</v>
      </c>
      <c r="BJ89" s="45" t="str">
        <f t="shared" si="14"/>
        <v>NO</v>
      </c>
      <c r="BK89" s="46" t="str">
        <f t="shared" si="15"/>
        <v>FAIL</v>
      </c>
    </row>
    <row r="90" spans="1:63" x14ac:dyDescent="0.3">
      <c r="A90" s="29">
        <v>87</v>
      </c>
      <c r="B90" s="29">
        <v>43127</v>
      </c>
      <c r="C90" s="29" t="s">
        <v>428</v>
      </c>
      <c r="D90" s="30" t="s">
        <v>429</v>
      </c>
      <c r="E90" s="29" t="s">
        <v>430</v>
      </c>
      <c r="F90" s="31" t="s">
        <v>431</v>
      </c>
      <c r="G90" s="32"/>
      <c r="H90" s="32"/>
      <c r="I90" s="32"/>
      <c r="J90" s="29">
        <v>95</v>
      </c>
      <c r="K90" s="29">
        <v>93</v>
      </c>
      <c r="L90" s="29">
        <v>97</v>
      </c>
      <c r="M90" s="29">
        <v>94</v>
      </c>
      <c r="N90" s="29">
        <v>100</v>
      </c>
      <c r="O90" s="33"/>
      <c r="P90" s="34"/>
      <c r="Q90" s="34"/>
      <c r="R90" s="29">
        <v>43</v>
      </c>
      <c r="S90" s="29">
        <v>42</v>
      </c>
      <c r="T90" s="29">
        <v>41</v>
      </c>
      <c r="U90" s="29">
        <v>44</v>
      </c>
      <c r="V90" s="29">
        <v>45</v>
      </c>
      <c r="W90" s="29">
        <v>10</v>
      </c>
      <c r="X90" s="29">
        <v>22</v>
      </c>
      <c r="Y90" s="35"/>
      <c r="Z90" s="29">
        <v>43127</v>
      </c>
      <c r="AA90" s="29" t="s">
        <v>428</v>
      </c>
      <c r="AB90" s="36" t="s">
        <v>429</v>
      </c>
      <c r="AC90" s="29" t="s">
        <v>430</v>
      </c>
      <c r="AD90" s="37" t="s">
        <v>431</v>
      </c>
      <c r="AE90" s="38"/>
      <c r="AF90" s="38"/>
      <c r="AG90" s="38"/>
      <c r="AH90" s="38"/>
      <c r="AI90" s="39"/>
      <c r="AJ90" s="40"/>
      <c r="AK90" s="38"/>
      <c r="AL90" s="38"/>
      <c r="AM90" s="38"/>
      <c r="AN90" s="38"/>
      <c r="AO90" s="39"/>
      <c r="AP90" s="29"/>
      <c r="AQ90" s="29"/>
      <c r="AR90" s="29"/>
      <c r="AS90" s="29"/>
      <c r="AT90" s="29"/>
      <c r="AU90" s="29"/>
      <c r="AV90" s="29"/>
      <c r="AW90" s="41"/>
      <c r="AX90" s="41"/>
      <c r="AY90" s="41"/>
      <c r="AZ90" s="41"/>
      <c r="BA90" s="41"/>
      <c r="BB90" s="41"/>
      <c r="BC90" s="42"/>
      <c r="BD90" s="43" t="str">
        <f t="shared" si="8"/>
        <v>PASS</v>
      </c>
      <c r="BE90" s="43" t="str">
        <f t="shared" si="9"/>
        <v>PASS</v>
      </c>
      <c r="BF90" s="44" t="str">
        <f t="shared" si="10"/>
        <v>PASS</v>
      </c>
      <c r="BG90" s="44" t="str">
        <f t="shared" si="11"/>
        <v>PASS</v>
      </c>
      <c r="BH90" s="19" t="str">
        <f t="shared" si="12"/>
        <v>PASS</v>
      </c>
      <c r="BI90" s="19" t="str">
        <f t="shared" si="13"/>
        <v>PASS</v>
      </c>
      <c r="BJ90" s="45" t="str">
        <f t="shared" si="14"/>
        <v>NO</v>
      </c>
      <c r="BK90" s="46" t="str">
        <f t="shared" si="15"/>
        <v>FAIL</v>
      </c>
    </row>
    <row r="91" spans="1:63" x14ac:dyDescent="0.3">
      <c r="A91" s="29">
        <v>88</v>
      </c>
      <c r="B91" s="29">
        <v>43228</v>
      </c>
      <c r="C91" s="29" t="s">
        <v>432</v>
      </c>
      <c r="D91" s="30" t="s">
        <v>433</v>
      </c>
      <c r="E91" s="29" t="s">
        <v>434</v>
      </c>
      <c r="F91" s="31" t="s">
        <v>435</v>
      </c>
      <c r="G91" s="32"/>
      <c r="H91" s="32"/>
      <c r="I91" s="32"/>
      <c r="J91" s="29">
        <v>100</v>
      </c>
      <c r="K91" s="29">
        <v>100</v>
      </c>
      <c r="L91" s="29">
        <v>99</v>
      </c>
      <c r="M91" s="29">
        <v>99</v>
      </c>
      <c r="N91" s="29">
        <v>100</v>
      </c>
      <c r="O91" s="33"/>
      <c r="P91" s="34"/>
      <c r="Q91" s="34"/>
      <c r="R91" s="29">
        <v>42</v>
      </c>
      <c r="S91" s="29">
        <v>41</v>
      </c>
      <c r="T91" s="29">
        <v>45</v>
      </c>
      <c r="U91" s="29">
        <v>37</v>
      </c>
      <c r="V91" s="29">
        <v>44</v>
      </c>
      <c r="W91" s="29">
        <v>9.9499999999999993</v>
      </c>
      <c r="X91" s="29">
        <v>22</v>
      </c>
      <c r="Y91" s="35"/>
      <c r="Z91" s="29">
        <v>43228</v>
      </c>
      <c r="AA91" s="29" t="s">
        <v>432</v>
      </c>
      <c r="AB91" s="36" t="s">
        <v>433</v>
      </c>
      <c r="AC91" s="29" t="s">
        <v>434</v>
      </c>
      <c r="AD91" s="37" t="s">
        <v>435</v>
      </c>
      <c r="AE91" s="38"/>
      <c r="AF91" s="38"/>
      <c r="AG91" s="38"/>
      <c r="AH91" s="38"/>
      <c r="AI91" s="39"/>
      <c r="AJ91" s="40"/>
      <c r="AK91" s="38"/>
      <c r="AL91" s="38"/>
      <c r="AM91" s="38"/>
      <c r="AN91" s="38"/>
      <c r="AO91" s="39"/>
      <c r="AP91" s="29"/>
      <c r="AQ91" s="29"/>
      <c r="AR91" s="29"/>
      <c r="AS91" s="29"/>
      <c r="AT91" s="29"/>
      <c r="AU91" s="29"/>
      <c r="AV91" s="29"/>
      <c r="AW91" s="41"/>
      <c r="AX91" s="41"/>
      <c r="AY91" s="41"/>
      <c r="AZ91" s="41"/>
      <c r="BA91" s="41"/>
      <c r="BB91" s="41"/>
      <c r="BC91" s="42"/>
      <c r="BD91" s="43" t="str">
        <f t="shared" si="8"/>
        <v>PASS</v>
      </c>
      <c r="BE91" s="43" t="str">
        <f t="shared" si="9"/>
        <v>PASS</v>
      </c>
      <c r="BF91" s="44" t="str">
        <f t="shared" si="10"/>
        <v>PASS</v>
      </c>
      <c r="BG91" s="44" t="str">
        <f t="shared" si="11"/>
        <v>PASS</v>
      </c>
      <c r="BH91" s="19" t="str">
        <f t="shared" si="12"/>
        <v>PASS</v>
      </c>
      <c r="BI91" s="19" t="str">
        <f t="shared" si="13"/>
        <v>PASS</v>
      </c>
      <c r="BJ91" s="45" t="str">
        <f t="shared" si="14"/>
        <v>NO</v>
      </c>
      <c r="BK91" s="46" t="str">
        <f t="shared" si="15"/>
        <v>FAIL</v>
      </c>
    </row>
    <row r="92" spans="1:63" x14ac:dyDescent="0.3">
      <c r="A92" s="29">
        <v>89</v>
      </c>
      <c r="B92" s="29">
        <v>43116</v>
      </c>
      <c r="C92" s="29" t="s">
        <v>436</v>
      </c>
      <c r="D92" s="30" t="s">
        <v>437</v>
      </c>
      <c r="E92" s="29" t="s">
        <v>438</v>
      </c>
      <c r="F92" s="31" t="s">
        <v>439</v>
      </c>
      <c r="G92" s="32">
        <v>100</v>
      </c>
      <c r="H92" s="32"/>
      <c r="I92" s="32"/>
      <c r="J92" s="29">
        <v>100</v>
      </c>
      <c r="K92" s="29">
        <v>100</v>
      </c>
      <c r="L92" s="29">
        <v>98</v>
      </c>
      <c r="M92" s="29">
        <v>95</v>
      </c>
      <c r="N92" s="29">
        <v>100</v>
      </c>
      <c r="O92" s="33"/>
      <c r="P92" s="34">
        <v>33</v>
      </c>
      <c r="Q92" s="34"/>
      <c r="R92" s="29">
        <v>41</v>
      </c>
      <c r="S92" s="29">
        <v>42</v>
      </c>
      <c r="T92" s="29">
        <v>36</v>
      </c>
      <c r="U92" s="29">
        <v>38</v>
      </c>
      <c r="V92" s="29">
        <v>44</v>
      </c>
      <c r="W92" s="29">
        <v>9.91</v>
      </c>
      <c r="X92" s="29">
        <v>22</v>
      </c>
      <c r="Y92" s="35"/>
      <c r="Z92" s="29">
        <v>43116</v>
      </c>
      <c r="AA92" s="29" t="s">
        <v>436</v>
      </c>
      <c r="AB92" s="36" t="s">
        <v>437</v>
      </c>
      <c r="AC92" s="29" t="s">
        <v>438</v>
      </c>
      <c r="AD92" s="37" t="s">
        <v>439</v>
      </c>
      <c r="AE92" s="38"/>
      <c r="AF92" s="38"/>
      <c r="AG92" s="38"/>
      <c r="AH92" s="38"/>
      <c r="AI92" s="39"/>
      <c r="AJ92" s="40"/>
      <c r="AK92" s="38"/>
      <c r="AL92" s="38"/>
      <c r="AM92" s="38"/>
      <c r="AN92" s="38"/>
      <c r="AO92" s="39"/>
      <c r="AP92" s="29"/>
      <c r="AQ92" s="29"/>
      <c r="AR92" s="29"/>
      <c r="AS92" s="29"/>
      <c r="AT92" s="29"/>
      <c r="AU92" s="29"/>
      <c r="AV92" s="29"/>
      <c r="AW92" s="41"/>
      <c r="AX92" s="41"/>
      <c r="AY92" s="41"/>
      <c r="AZ92" s="41"/>
      <c r="BA92" s="41"/>
      <c r="BB92" s="41"/>
      <c r="BC92" s="42"/>
      <c r="BD92" s="43" t="str">
        <f t="shared" si="8"/>
        <v>PASS</v>
      </c>
      <c r="BE92" s="43" t="str">
        <f t="shared" si="9"/>
        <v>PASS</v>
      </c>
      <c r="BF92" s="44" t="str">
        <f t="shared" si="10"/>
        <v>PASS</v>
      </c>
      <c r="BG92" s="44" t="str">
        <f t="shared" si="11"/>
        <v>PASS</v>
      </c>
      <c r="BH92" s="19" t="str">
        <f t="shared" si="12"/>
        <v>PASS</v>
      </c>
      <c r="BI92" s="19" t="str">
        <f t="shared" si="13"/>
        <v>PASS</v>
      </c>
      <c r="BJ92" s="45" t="str">
        <f t="shared" si="14"/>
        <v>NO</v>
      </c>
      <c r="BK92" s="46" t="str">
        <f t="shared" si="15"/>
        <v>FAIL</v>
      </c>
    </row>
    <row r="93" spans="1:63" x14ac:dyDescent="0.3">
      <c r="A93" s="29">
        <v>90</v>
      </c>
      <c r="B93" s="29">
        <v>43335</v>
      </c>
      <c r="C93" s="29" t="s">
        <v>440</v>
      </c>
      <c r="D93" s="30" t="s">
        <v>441</v>
      </c>
      <c r="E93" s="29" t="s">
        <v>442</v>
      </c>
      <c r="F93" s="31" t="s">
        <v>443</v>
      </c>
      <c r="G93" s="32">
        <v>100</v>
      </c>
      <c r="H93" s="32"/>
      <c r="I93" s="32"/>
      <c r="J93" s="29">
        <v>100</v>
      </c>
      <c r="K93" s="29">
        <v>93</v>
      </c>
      <c r="L93" s="29">
        <v>100</v>
      </c>
      <c r="M93" s="29">
        <v>97</v>
      </c>
      <c r="N93" s="29">
        <v>100</v>
      </c>
      <c r="O93" s="33"/>
      <c r="P93" s="34">
        <v>33</v>
      </c>
      <c r="Q93" s="34"/>
      <c r="R93" s="29">
        <v>44</v>
      </c>
      <c r="S93" s="29">
        <v>43</v>
      </c>
      <c r="T93" s="29">
        <v>40</v>
      </c>
      <c r="U93" s="29">
        <v>37</v>
      </c>
      <c r="V93" s="29">
        <v>42</v>
      </c>
      <c r="W93" s="29">
        <v>9.9499999999999993</v>
      </c>
      <c r="X93" s="29">
        <v>22</v>
      </c>
      <c r="Y93" s="35"/>
      <c r="Z93" s="29">
        <v>43335</v>
      </c>
      <c r="AA93" s="29" t="s">
        <v>440</v>
      </c>
      <c r="AB93" s="36" t="s">
        <v>441</v>
      </c>
      <c r="AC93" s="29" t="s">
        <v>442</v>
      </c>
      <c r="AD93" s="37" t="s">
        <v>443</v>
      </c>
      <c r="AE93" s="38"/>
      <c r="AF93" s="38"/>
      <c r="AG93" s="38"/>
      <c r="AH93" s="38"/>
      <c r="AI93" s="39"/>
      <c r="AJ93" s="40"/>
      <c r="AK93" s="38"/>
      <c r="AL93" s="38"/>
      <c r="AM93" s="38"/>
      <c r="AN93" s="38"/>
      <c r="AO93" s="39"/>
      <c r="AP93" s="29"/>
      <c r="AQ93" s="29"/>
      <c r="AR93" s="29"/>
      <c r="AS93" s="29"/>
      <c r="AT93" s="29"/>
      <c r="AU93" s="29"/>
      <c r="AV93" s="29"/>
      <c r="AW93" s="41"/>
      <c r="AX93" s="41"/>
      <c r="AY93" s="41"/>
      <c r="AZ93" s="41"/>
      <c r="BA93" s="41"/>
      <c r="BB93" s="41"/>
      <c r="BC93" s="42"/>
      <c r="BD93" s="43" t="str">
        <f t="shared" si="8"/>
        <v>PASS</v>
      </c>
      <c r="BE93" s="43" t="str">
        <f t="shared" si="9"/>
        <v>PASS</v>
      </c>
      <c r="BF93" s="44" t="str">
        <f t="shared" si="10"/>
        <v>PASS</v>
      </c>
      <c r="BG93" s="44" t="str">
        <f t="shared" si="11"/>
        <v>PASS</v>
      </c>
      <c r="BH93" s="19" t="str">
        <f t="shared" si="12"/>
        <v>PASS</v>
      </c>
      <c r="BI93" s="19" t="str">
        <f t="shared" si="13"/>
        <v>PASS</v>
      </c>
      <c r="BJ93" s="45" t="str">
        <f t="shared" si="14"/>
        <v>NO</v>
      </c>
      <c r="BK93" s="46" t="str">
        <f t="shared" si="15"/>
        <v>FAIL</v>
      </c>
    </row>
    <row r="94" spans="1:63" x14ac:dyDescent="0.3">
      <c r="A94" s="29">
        <v>91</v>
      </c>
      <c r="B94" s="29">
        <v>43128</v>
      </c>
      <c r="C94" s="29" t="s">
        <v>444</v>
      </c>
      <c r="D94" s="30" t="s">
        <v>445</v>
      </c>
      <c r="E94" s="29" t="s">
        <v>446</v>
      </c>
      <c r="F94" s="31" t="s">
        <v>447</v>
      </c>
      <c r="G94" s="32">
        <v>100</v>
      </c>
      <c r="H94" s="32"/>
      <c r="I94" s="32"/>
      <c r="J94" s="29">
        <v>99</v>
      </c>
      <c r="K94" s="29">
        <v>100</v>
      </c>
      <c r="L94" s="29">
        <v>99</v>
      </c>
      <c r="M94" s="29">
        <v>100</v>
      </c>
      <c r="N94" s="29">
        <v>100</v>
      </c>
      <c r="O94" s="33"/>
      <c r="P94" s="34">
        <v>46</v>
      </c>
      <c r="Q94" s="34"/>
      <c r="R94" s="29">
        <v>44</v>
      </c>
      <c r="S94" s="29">
        <v>45</v>
      </c>
      <c r="T94" s="29">
        <v>42</v>
      </c>
      <c r="U94" s="29">
        <v>46</v>
      </c>
      <c r="V94" s="29">
        <v>46</v>
      </c>
      <c r="W94" s="29">
        <v>10</v>
      </c>
      <c r="X94" s="29">
        <v>22</v>
      </c>
      <c r="Y94" s="35"/>
      <c r="Z94" s="29">
        <v>43128</v>
      </c>
      <c r="AA94" s="29" t="s">
        <v>444</v>
      </c>
      <c r="AB94" s="36" t="s">
        <v>445</v>
      </c>
      <c r="AC94" s="29" t="s">
        <v>446</v>
      </c>
      <c r="AD94" s="37" t="s">
        <v>447</v>
      </c>
      <c r="AE94" s="38"/>
      <c r="AF94" s="38"/>
      <c r="AG94" s="38"/>
      <c r="AH94" s="38"/>
      <c r="AI94" s="39"/>
      <c r="AJ94" s="40"/>
      <c r="AK94" s="38"/>
      <c r="AL94" s="38"/>
      <c r="AM94" s="38"/>
      <c r="AN94" s="38"/>
      <c r="AO94" s="39"/>
      <c r="AP94" s="29"/>
      <c r="AQ94" s="29"/>
      <c r="AR94" s="29"/>
      <c r="AS94" s="29"/>
      <c r="AT94" s="29"/>
      <c r="AU94" s="29"/>
      <c r="AV94" s="29"/>
      <c r="AW94" s="41"/>
      <c r="AX94" s="41"/>
      <c r="AY94" s="41"/>
      <c r="AZ94" s="41"/>
      <c r="BA94" s="41"/>
      <c r="BB94" s="41"/>
      <c r="BC94" s="42"/>
      <c r="BD94" s="43" t="str">
        <f t="shared" si="8"/>
        <v>PASS</v>
      </c>
      <c r="BE94" s="43" t="str">
        <f t="shared" si="9"/>
        <v>PASS</v>
      </c>
      <c r="BF94" s="44" t="str">
        <f t="shared" si="10"/>
        <v>PASS</v>
      </c>
      <c r="BG94" s="44" t="str">
        <f t="shared" si="11"/>
        <v>PASS</v>
      </c>
      <c r="BH94" s="19" t="str">
        <f t="shared" si="12"/>
        <v>PASS</v>
      </c>
      <c r="BI94" s="19" t="str">
        <f t="shared" si="13"/>
        <v>PASS</v>
      </c>
      <c r="BJ94" s="45" t="str">
        <f t="shared" si="14"/>
        <v>NO</v>
      </c>
      <c r="BK94" s="46" t="str">
        <f t="shared" si="15"/>
        <v>FAIL</v>
      </c>
    </row>
    <row r="95" spans="1:63" x14ac:dyDescent="0.3">
      <c r="A95" s="29">
        <v>92</v>
      </c>
      <c r="B95" s="29">
        <v>43229</v>
      </c>
      <c r="C95" s="29" t="s">
        <v>448</v>
      </c>
      <c r="D95" s="30" t="s">
        <v>449</v>
      </c>
      <c r="E95" s="29" t="s">
        <v>450</v>
      </c>
      <c r="F95" s="31" t="s">
        <v>451</v>
      </c>
      <c r="G95" s="32"/>
      <c r="H95" s="32"/>
      <c r="I95" s="32"/>
      <c r="J95" s="29">
        <v>93</v>
      </c>
      <c r="K95" s="29">
        <v>93</v>
      </c>
      <c r="L95" s="29">
        <v>93</v>
      </c>
      <c r="M95" s="29">
        <v>98</v>
      </c>
      <c r="N95" s="29">
        <v>100</v>
      </c>
      <c r="O95" s="33"/>
      <c r="P95" s="34"/>
      <c r="Q95" s="34"/>
      <c r="R95" s="29">
        <v>42</v>
      </c>
      <c r="S95" s="29">
        <v>41</v>
      </c>
      <c r="T95" s="29">
        <v>45</v>
      </c>
      <c r="U95" s="29">
        <v>39</v>
      </c>
      <c r="V95" s="29">
        <v>46</v>
      </c>
      <c r="W95" s="29">
        <v>9.9499999999999993</v>
      </c>
      <c r="X95" s="29">
        <v>22</v>
      </c>
      <c r="Y95" s="35"/>
      <c r="Z95" s="29">
        <v>43229</v>
      </c>
      <c r="AA95" s="29" t="s">
        <v>448</v>
      </c>
      <c r="AB95" s="36" t="s">
        <v>449</v>
      </c>
      <c r="AC95" s="29" t="s">
        <v>450</v>
      </c>
      <c r="AD95" s="37" t="s">
        <v>451</v>
      </c>
      <c r="AE95" s="38"/>
      <c r="AF95" s="38"/>
      <c r="AG95" s="38"/>
      <c r="AH95" s="38"/>
      <c r="AI95" s="39"/>
      <c r="AJ95" s="40"/>
      <c r="AK95" s="38"/>
      <c r="AL95" s="38"/>
      <c r="AM95" s="38"/>
      <c r="AN95" s="38"/>
      <c r="AO95" s="39"/>
      <c r="AP95" s="29"/>
      <c r="AQ95" s="29"/>
      <c r="AR95" s="29"/>
      <c r="AS95" s="29"/>
      <c r="AT95" s="29"/>
      <c r="AU95" s="29"/>
      <c r="AV95" s="29"/>
      <c r="AW95" s="41"/>
      <c r="AX95" s="41"/>
      <c r="AY95" s="41"/>
      <c r="AZ95" s="41"/>
      <c r="BA95" s="41"/>
      <c r="BB95" s="41"/>
      <c r="BC95" s="42"/>
      <c r="BD95" s="43" t="str">
        <f t="shared" si="8"/>
        <v>PASS</v>
      </c>
      <c r="BE95" s="43" t="str">
        <f t="shared" si="9"/>
        <v>PASS</v>
      </c>
      <c r="BF95" s="44" t="str">
        <f t="shared" si="10"/>
        <v>PASS</v>
      </c>
      <c r="BG95" s="44" t="str">
        <f t="shared" si="11"/>
        <v>PASS</v>
      </c>
      <c r="BH95" s="19" t="str">
        <f t="shared" si="12"/>
        <v>PASS</v>
      </c>
      <c r="BI95" s="19" t="str">
        <f t="shared" si="13"/>
        <v>PASS</v>
      </c>
      <c r="BJ95" s="45" t="str">
        <f t="shared" si="14"/>
        <v>NO</v>
      </c>
      <c r="BK95" s="46" t="str">
        <f t="shared" si="15"/>
        <v>FAIL</v>
      </c>
    </row>
    <row r="96" spans="1:63" x14ac:dyDescent="0.3">
      <c r="A96" s="29">
        <v>93</v>
      </c>
      <c r="B96" s="29">
        <v>43336</v>
      </c>
      <c r="C96" s="29" t="s">
        <v>452</v>
      </c>
      <c r="D96" s="30" t="s">
        <v>453</v>
      </c>
      <c r="E96" s="29" t="s">
        <v>454</v>
      </c>
      <c r="F96" s="31" t="s">
        <v>455</v>
      </c>
      <c r="G96" s="32"/>
      <c r="H96" s="32"/>
      <c r="I96" s="32"/>
      <c r="J96" s="29">
        <v>98</v>
      </c>
      <c r="K96" s="29">
        <v>85</v>
      </c>
      <c r="L96" s="29">
        <v>81</v>
      </c>
      <c r="M96" s="29">
        <v>90</v>
      </c>
      <c r="N96" s="29">
        <v>95</v>
      </c>
      <c r="O96" s="33"/>
      <c r="P96" s="34"/>
      <c r="Q96" s="34"/>
      <c r="R96" s="29">
        <v>44</v>
      </c>
      <c r="S96" s="29">
        <v>43</v>
      </c>
      <c r="T96" s="29">
        <v>41</v>
      </c>
      <c r="U96" s="29">
        <v>44</v>
      </c>
      <c r="V96" s="29">
        <v>46</v>
      </c>
      <c r="W96" s="29">
        <v>10</v>
      </c>
      <c r="X96" s="29">
        <v>22</v>
      </c>
      <c r="Y96" s="35"/>
      <c r="Z96" s="29">
        <v>43336</v>
      </c>
      <c r="AA96" s="29" t="s">
        <v>452</v>
      </c>
      <c r="AB96" s="36" t="s">
        <v>453</v>
      </c>
      <c r="AC96" s="29" t="s">
        <v>454</v>
      </c>
      <c r="AD96" s="37" t="s">
        <v>455</v>
      </c>
      <c r="AE96" s="38"/>
      <c r="AF96" s="38"/>
      <c r="AG96" s="38"/>
      <c r="AH96" s="38"/>
      <c r="AI96" s="39"/>
      <c r="AJ96" s="40"/>
      <c r="AK96" s="38"/>
      <c r="AL96" s="38"/>
      <c r="AM96" s="38"/>
      <c r="AN96" s="38"/>
      <c r="AO96" s="39"/>
      <c r="AP96" s="29"/>
      <c r="AQ96" s="29"/>
      <c r="AR96" s="29"/>
      <c r="AS96" s="29"/>
      <c r="AT96" s="29"/>
      <c r="AU96" s="29"/>
      <c r="AV96" s="29"/>
      <c r="AW96" s="41"/>
      <c r="AX96" s="41"/>
      <c r="AY96" s="41"/>
      <c r="AZ96" s="41"/>
      <c r="BA96" s="41"/>
      <c r="BB96" s="41"/>
      <c r="BC96" s="42"/>
      <c r="BD96" s="43" t="str">
        <f t="shared" si="8"/>
        <v>PASS</v>
      </c>
      <c r="BE96" s="43" t="str">
        <f t="shared" si="9"/>
        <v>PASS</v>
      </c>
      <c r="BF96" s="44" t="str">
        <f t="shared" si="10"/>
        <v>PASS</v>
      </c>
      <c r="BG96" s="44" t="str">
        <f t="shared" si="11"/>
        <v>PASS</v>
      </c>
      <c r="BH96" s="19" t="str">
        <f t="shared" si="12"/>
        <v>PASS</v>
      </c>
      <c r="BI96" s="19" t="str">
        <f t="shared" si="13"/>
        <v>PASS</v>
      </c>
      <c r="BJ96" s="45" t="str">
        <f t="shared" si="14"/>
        <v>NO</v>
      </c>
      <c r="BK96" s="46" t="str">
        <f t="shared" si="15"/>
        <v>FAIL</v>
      </c>
    </row>
    <row r="97" spans="1:63" x14ac:dyDescent="0.3">
      <c r="A97" s="29">
        <v>94</v>
      </c>
      <c r="B97" s="29">
        <v>43337</v>
      </c>
      <c r="C97" s="29" t="s">
        <v>456</v>
      </c>
      <c r="D97" s="30" t="s">
        <v>457</v>
      </c>
      <c r="E97" s="29" t="s">
        <v>458</v>
      </c>
      <c r="F97" s="31" t="s">
        <v>459</v>
      </c>
      <c r="G97" s="32"/>
      <c r="H97" s="32"/>
      <c r="I97" s="32"/>
      <c r="J97" s="29">
        <v>100</v>
      </c>
      <c r="K97" s="29">
        <v>99</v>
      </c>
      <c r="L97" s="29">
        <v>87</v>
      </c>
      <c r="M97" s="29">
        <v>100</v>
      </c>
      <c r="N97" s="29">
        <v>100</v>
      </c>
      <c r="O97" s="33"/>
      <c r="P97" s="34"/>
      <c r="Q97" s="34"/>
      <c r="R97" s="29">
        <v>46</v>
      </c>
      <c r="S97" s="29">
        <v>47</v>
      </c>
      <c r="T97" s="29">
        <v>47</v>
      </c>
      <c r="U97" s="29">
        <v>42</v>
      </c>
      <c r="V97" s="29">
        <v>47</v>
      </c>
      <c r="W97" s="29">
        <v>10</v>
      </c>
      <c r="X97" s="29">
        <v>22</v>
      </c>
      <c r="Y97" s="35"/>
      <c r="Z97" s="29">
        <v>43337</v>
      </c>
      <c r="AA97" s="29" t="s">
        <v>456</v>
      </c>
      <c r="AB97" s="36" t="s">
        <v>457</v>
      </c>
      <c r="AC97" s="29" t="s">
        <v>458</v>
      </c>
      <c r="AD97" s="37" t="s">
        <v>459</v>
      </c>
      <c r="AE97" s="38"/>
      <c r="AF97" s="38"/>
      <c r="AG97" s="38"/>
      <c r="AH97" s="38"/>
      <c r="AI97" s="39"/>
      <c r="AJ97" s="40"/>
      <c r="AK97" s="38"/>
      <c r="AL97" s="38"/>
      <c r="AM97" s="38"/>
      <c r="AN97" s="38"/>
      <c r="AO97" s="39"/>
      <c r="AP97" s="29"/>
      <c r="AQ97" s="29"/>
      <c r="AR97" s="29"/>
      <c r="AS97" s="29"/>
      <c r="AT97" s="29"/>
      <c r="AU97" s="29"/>
      <c r="AV97" s="29"/>
      <c r="AW97" s="41"/>
      <c r="AX97" s="41"/>
      <c r="AY97" s="41"/>
      <c r="AZ97" s="41"/>
      <c r="BA97" s="41"/>
      <c r="BB97" s="41"/>
      <c r="BC97" s="42"/>
      <c r="BD97" s="43" t="str">
        <f t="shared" si="8"/>
        <v>PASS</v>
      </c>
      <c r="BE97" s="43" t="str">
        <f t="shared" si="9"/>
        <v>PASS</v>
      </c>
      <c r="BF97" s="44" t="str">
        <f t="shared" si="10"/>
        <v>PASS</v>
      </c>
      <c r="BG97" s="44" t="str">
        <f t="shared" si="11"/>
        <v>PASS</v>
      </c>
      <c r="BH97" s="19" t="str">
        <f t="shared" si="12"/>
        <v>PASS</v>
      </c>
      <c r="BI97" s="19" t="str">
        <f t="shared" si="13"/>
        <v>PASS</v>
      </c>
      <c r="BJ97" s="45" t="str">
        <f t="shared" si="14"/>
        <v>NO</v>
      </c>
      <c r="BK97" s="46" t="str">
        <f t="shared" si="15"/>
        <v>FAIL</v>
      </c>
    </row>
    <row r="98" spans="1:63" x14ac:dyDescent="0.3">
      <c r="A98" s="29">
        <v>95</v>
      </c>
      <c r="B98" s="29">
        <v>43129</v>
      </c>
      <c r="C98" s="29" t="s">
        <v>460</v>
      </c>
      <c r="D98" s="30" t="s">
        <v>461</v>
      </c>
      <c r="E98" s="29" t="s">
        <v>462</v>
      </c>
      <c r="F98" s="31" t="s">
        <v>463</v>
      </c>
      <c r="G98" s="32"/>
      <c r="H98" s="32"/>
      <c r="I98" s="32"/>
      <c r="J98" s="29">
        <v>100</v>
      </c>
      <c r="K98" s="29">
        <v>91</v>
      </c>
      <c r="L98" s="29">
        <v>84</v>
      </c>
      <c r="M98" s="29">
        <v>94</v>
      </c>
      <c r="N98" s="29">
        <v>99</v>
      </c>
      <c r="O98" s="33"/>
      <c r="P98" s="34"/>
      <c r="Q98" s="34"/>
      <c r="R98" s="29">
        <v>45</v>
      </c>
      <c r="S98" s="29">
        <v>45</v>
      </c>
      <c r="T98" s="29">
        <v>40</v>
      </c>
      <c r="U98" s="29">
        <v>43</v>
      </c>
      <c r="V98" s="29">
        <v>45</v>
      </c>
      <c r="W98" s="29">
        <v>10</v>
      </c>
      <c r="X98" s="29">
        <v>22</v>
      </c>
      <c r="Y98" s="35"/>
      <c r="Z98" s="29">
        <v>43129</v>
      </c>
      <c r="AA98" s="29" t="s">
        <v>460</v>
      </c>
      <c r="AB98" s="36" t="s">
        <v>461</v>
      </c>
      <c r="AC98" s="29" t="s">
        <v>462</v>
      </c>
      <c r="AD98" s="37" t="s">
        <v>463</v>
      </c>
      <c r="AE98" s="38"/>
      <c r="AF98" s="38"/>
      <c r="AG98" s="38"/>
      <c r="AH98" s="38"/>
      <c r="AI98" s="39"/>
      <c r="AJ98" s="40"/>
      <c r="AK98" s="38"/>
      <c r="AL98" s="38"/>
      <c r="AM98" s="38"/>
      <c r="AN98" s="38"/>
      <c r="AO98" s="39"/>
      <c r="AP98" s="29"/>
      <c r="AQ98" s="29"/>
      <c r="AR98" s="29"/>
      <c r="AS98" s="29"/>
      <c r="AT98" s="29"/>
      <c r="AU98" s="29"/>
      <c r="AV98" s="29"/>
      <c r="AW98" s="41"/>
      <c r="AX98" s="41"/>
      <c r="AY98" s="41"/>
      <c r="AZ98" s="41"/>
      <c r="BA98" s="41"/>
      <c r="BB98" s="41"/>
      <c r="BC98" s="42"/>
      <c r="BD98" s="43" t="str">
        <f t="shared" si="8"/>
        <v>PASS</v>
      </c>
      <c r="BE98" s="43" t="str">
        <f t="shared" si="9"/>
        <v>PASS</v>
      </c>
      <c r="BF98" s="44" t="str">
        <f t="shared" si="10"/>
        <v>PASS</v>
      </c>
      <c r="BG98" s="44" t="str">
        <f t="shared" si="11"/>
        <v>PASS</v>
      </c>
      <c r="BH98" s="19" t="str">
        <f t="shared" si="12"/>
        <v>PASS</v>
      </c>
      <c r="BI98" s="19" t="str">
        <f t="shared" si="13"/>
        <v>PASS</v>
      </c>
      <c r="BJ98" s="45" t="str">
        <f t="shared" si="14"/>
        <v>NO</v>
      </c>
      <c r="BK98" s="46" t="str">
        <f t="shared" si="15"/>
        <v>FAIL</v>
      </c>
    </row>
    <row r="99" spans="1:63" x14ac:dyDescent="0.3">
      <c r="A99" s="29">
        <v>96</v>
      </c>
      <c r="B99" s="29">
        <v>43230</v>
      </c>
      <c r="C99" s="29" t="s">
        <v>464</v>
      </c>
      <c r="D99" s="30" t="s">
        <v>465</v>
      </c>
      <c r="E99" s="29" t="s">
        <v>466</v>
      </c>
      <c r="F99" s="31" t="s">
        <v>467</v>
      </c>
      <c r="G99" s="32"/>
      <c r="H99" s="32"/>
      <c r="I99" s="32"/>
      <c r="J99" s="29">
        <v>93</v>
      </c>
      <c r="K99" s="29">
        <v>96</v>
      </c>
      <c r="L99" s="29">
        <v>86</v>
      </c>
      <c r="M99" s="29">
        <v>85</v>
      </c>
      <c r="N99" s="29">
        <v>92</v>
      </c>
      <c r="O99" s="33"/>
      <c r="P99" s="34"/>
      <c r="Q99" s="34"/>
      <c r="R99" s="29">
        <v>43</v>
      </c>
      <c r="S99" s="29">
        <v>42</v>
      </c>
      <c r="T99" s="29">
        <v>42</v>
      </c>
      <c r="U99" s="29">
        <v>39</v>
      </c>
      <c r="V99" s="29">
        <v>46</v>
      </c>
      <c r="W99" s="29">
        <v>9.9499999999999993</v>
      </c>
      <c r="X99" s="29">
        <v>22</v>
      </c>
      <c r="Y99" s="35"/>
      <c r="Z99" s="29">
        <v>43230</v>
      </c>
      <c r="AA99" s="29" t="s">
        <v>464</v>
      </c>
      <c r="AB99" s="36" t="s">
        <v>465</v>
      </c>
      <c r="AC99" s="29" t="s">
        <v>466</v>
      </c>
      <c r="AD99" s="37" t="s">
        <v>467</v>
      </c>
      <c r="AE99" s="38"/>
      <c r="AF99" s="38"/>
      <c r="AG99" s="38"/>
      <c r="AH99" s="38"/>
      <c r="AI99" s="39"/>
      <c r="AJ99" s="40"/>
      <c r="AK99" s="38"/>
      <c r="AL99" s="38"/>
      <c r="AM99" s="38"/>
      <c r="AN99" s="38"/>
      <c r="AO99" s="39"/>
      <c r="AP99" s="29"/>
      <c r="AQ99" s="29"/>
      <c r="AR99" s="29"/>
      <c r="AS99" s="29"/>
      <c r="AT99" s="29"/>
      <c r="AU99" s="29"/>
      <c r="AV99" s="29"/>
      <c r="AW99" s="41"/>
      <c r="AX99" s="41"/>
      <c r="AY99" s="41"/>
      <c r="AZ99" s="41"/>
      <c r="BA99" s="41"/>
      <c r="BB99" s="41"/>
      <c r="BC99" s="42"/>
      <c r="BD99" s="43" t="str">
        <f t="shared" si="8"/>
        <v>PASS</v>
      </c>
      <c r="BE99" s="43" t="str">
        <f t="shared" si="9"/>
        <v>PASS</v>
      </c>
      <c r="BF99" s="44" t="str">
        <f t="shared" si="10"/>
        <v>PASS</v>
      </c>
      <c r="BG99" s="44" t="str">
        <f t="shared" si="11"/>
        <v>PASS</v>
      </c>
      <c r="BH99" s="19" t="str">
        <f t="shared" si="12"/>
        <v>PASS</v>
      </c>
      <c r="BI99" s="19" t="str">
        <f t="shared" si="13"/>
        <v>PASS</v>
      </c>
      <c r="BJ99" s="45" t="str">
        <f t="shared" si="14"/>
        <v>NO</v>
      </c>
      <c r="BK99" s="46" t="str">
        <f t="shared" si="15"/>
        <v>FAIL</v>
      </c>
    </row>
    <row r="100" spans="1:63" x14ac:dyDescent="0.3">
      <c r="A100" s="29">
        <v>97</v>
      </c>
      <c r="B100" s="29">
        <v>43256</v>
      </c>
      <c r="C100" s="29" t="s">
        <v>468</v>
      </c>
      <c r="D100" s="30" t="s">
        <v>469</v>
      </c>
      <c r="E100" s="29" t="s">
        <v>470</v>
      </c>
      <c r="F100" s="31" t="s">
        <v>471</v>
      </c>
      <c r="G100" s="32"/>
      <c r="H100" s="32"/>
      <c r="I100" s="32"/>
      <c r="J100" s="29">
        <v>94</v>
      </c>
      <c r="K100" s="29">
        <v>99</v>
      </c>
      <c r="L100" s="29">
        <v>93</v>
      </c>
      <c r="M100" s="29">
        <v>98</v>
      </c>
      <c r="N100" s="29">
        <v>100</v>
      </c>
      <c r="O100" s="33"/>
      <c r="P100" s="34"/>
      <c r="Q100" s="34"/>
      <c r="R100" s="29">
        <v>42</v>
      </c>
      <c r="S100" s="29">
        <v>41</v>
      </c>
      <c r="T100" s="29">
        <v>42</v>
      </c>
      <c r="U100" s="29">
        <v>40</v>
      </c>
      <c r="V100" s="29">
        <v>45</v>
      </c>
      <c r="W100" s="29">
        <v>10</v>
      </c>
      <c r="X100" s="29">
        <v>22</v>
      </c>
      <c r="Y100" s="35"/>
      <c r="Z100" s="29">
        <v>43256</v>
      </c>
      <c r="AA100" s="29" t="s">
        <v>468</v>
      </c>
      <c r="AB100" s="36" t="s">
        <v>469</v>
      </c>
      <c r="AC100" s="29" t="s">
        <v>470</v>
      </c>
      <c r="AD100" s="37" t="s">
        <v>471</v>
      </c>
      <c r="AE100" s="38"/>
      <c r="AF100" s="38"/>
      <c r="AG100" s="38"/>
      <c r="AH100" s="38"/>
      <c r="AI100" s="39"/>
      <c r="AJ100" s="40"/>
      <c r="AK100" s="38"/>
      <c r="AL100" s="38"/>
      <c r="AM100" s="38"/>
      <c r="AN100" s="38"/>
      <c r="AO100" s="39"/>
      <c r="AP100" s="29"/>
      <c r="AQ100" s="29"/>
      <c r="AR100" s="29"/>
      <c r="AS100" s="29"/>
      <c r="AT100" s="29"/>
      <c r="AU100" s="29"/>
      <c r="AV100" s="29"/>
      <c r="AW100" s="41"/>
      <c r="AX100" s="41"/>
      <c r="AY100" s="41"/>
      <c r="AZ100" s="41"/>
      <c r="BA100" s="41"/>
      <c r="BB100" s="41"/>
      <c r="BC100" s="42"/>
      <c r="BD100" s="43" t="str">
        <f t="shared" si="8"/>
        <v>PASS</v>
      </c>
      <c r="BE100" s="43" t="str">
        <f t="shared" si="9"/>
        <v>PASS</v>
      </c>
      <c r="BF100" s="44" t="str">
        <f t="shared" si="10"/>
        <v>PASS</v>
      </c>
      <c r="BG100" s="44" t="str">
        <f t="shared" si="11"/>
        <v>PASS</v>
      </c>
      <c r="BH100" s="19" t="str">
        <f t="shared" si="12"/>
        <v>PASS</v>
      </c>
      <c r="BI100" s="19" t="str">
        <f t="shared" si="13"/>
        <v>PASS</v>
      </c>
      <c r="BJ100" s="45" t="str">
        <f t="shared" si="14"/>
        <v>NO</v>
      </c>
      <c r="BK100" s="46" t="str">
        <f t="shared" si="15"/>
        <v>FAIL</v>
      </c>
    </row>
    <row r="101" spans="1:63" x14ac:dyDescent="0.3">
      <c r="A101" s="29">
        <v>98</v>
      </c>
      <c r="B101" s="29">
        <v>43338</v>
      </c>
      <c r="C101" s="29" t="s">
        <v>472</v>
      </c>
      <c r="D101" s="30" t="s">
        <v>473</v>
      </c>
      <c r="E101" s="29" t="s">
        <v>474</v>
      </c>
      <c r="F101" s="31" t="s">
        <v>475</v>
      </c>
      <c r="G101" s="32"/>
      <c r="H101" s="32"/>
      <c r="I101" s="32"/>
      <c r="J101" s="29">
        <v>99</v>
      </c>
      <c r="K101" s="29">
        <v>93</v>
      </c>
      <c r="L101" s="29">
        <v>83</v>
      </c>
      <c r="M101" s="29">
        <v>100</v>
      </c>
      <c r="N101" s="29">
        <v>100</v>
      </c>
      <c r="O101" s="33"/>
      <c r="P101" s="34"/>
      <c r="Q101" s="34"/>
      <c r="R101" s="29">
        <v>45</v>
      </c>
      <c r="S101" s="29">
        <v>45</v>
      </c>
      <c r="T101" s="29">
        <v>42</v>
      </c>
      <c r="U101" s="29">
        <v>41</v>
      </c>
      <c r="V101" s="29">
        <v>47</v>
      </c>
      <c r="W101" s="29">
        <v>10</v>
      </c>
      <c r="X101" s="29">
        <v>22</v>
      </c>
      <c r="Y101" s="35"/>
      <c r="Z101" s="29">
        <v>43338</v>
      </c>
      <c r="AA101" s="29" t="s">
        <v>472</v>
      </c>
      <c r="AB101" s="36" t="s">
        <v>473</v>
      </c>
      <c r="AC101" s="29" t="s">
        <v>474</v>
      </c>
      <c r="AD101" s="37" t="s">
        <v>475</v>
      </c>
      <c r="AE101" s="38"/>
      <c r="AF101" s="38"/>
      <c r="AG101" s="38"/>
      <c r="AH101" s="38"/>
      <c r="AI101" s="39"/>
      <c r="AJ101" s="40"/>
      <c r="AK101" s="38"/>
      <c r="AL101" s="38"/>
      <c r="AM101" s="38"/>
      <c r="AN101" s="38"/>
      <c r="AO101" s="39"/>
      <c r="AP101" s="29"/>
      <c r="AQ101" s="29"/>
      <c r="AR101" s="29"/>
      <c r="AS101" s="29"/>
      <c r="AT101" s="29"/>
      <c r="AU101" s="29"/>
      <c r="AV101" s="29"/>
      <c r="AW101" s="41"/>
      <c r="AX101" s="41"/>
      <c r="AY101" s="41"/>
      <c r="AZ101" s="41"/>
      <c r="BA101" s="41"/>
      <c r="BB101" s="41"/>
      <c r="BC101" s="42"/>
      <c r="BD101" s="43" t="str">
        <f t="shared" si="8"/>
        <v>PASS</v>
      </c>
      <c r="BE101" s="43" t="str">
        <f t="shared" si="9"/>
        <v>PASS</v>
      </c>
      <c r="BF101" s="44" t="str">
        <f t="shared" si="10"/>
        <v>PASS</v>
      </c>
      <c r="BG101" s="44" t="str">
        <f t="shared" si="11"/>
        <v>PASS</v>
      </c>
      <c r="BH101" s="19" t="str">
        <f t="shared" si="12"/>
        <v>PASS</v>
      </c>
      <c r="BI101" s="19" t="str">
        <f t="shared" si="13"/>
        <v>PASS</v>
      </c>
      <c r="BJ101" s="45" t="str">
        <f t="shared" si="14"/>
        <v>NO</v>
      </c>
      <c r="BK101" s="46" t="str">
        <f t="shared" si="15"/>
        <v>FAIL</v>
      </c>
    </row>
    <row r="102" spans="1:63" x14ac:dyDescent="0.3">
      <c r="A102" s="29">
        <v>99</v>
      </c>
      <c r="B102" s="29">
        <v>43130</v>
      </c>
      <c r="C102" s="29" t="s">
        <v>476</v>
      </c>
      <c r="D102" s="30" t="s">
        <v>477</v>
      </c>
      <c r="E102" s="29" t="s">
        <v>478</v>
      </c>
      <c r="F102" s="31" t="s">
        <v>479</v>
      </c>
      <c r="G102" s="32">
        <v>100</v>
      </c>
      <c r="H102" s="32"/>
      <c r="I102" s="32"/>
      <c r="J102" s="29">
        <v>92</v>
      </c>
      <c r="K102" s="29">
        <v>89</v>
      </c>
      <c r="L102" s="29">
        <v>83</v>
      </c>
      <c r="M102" s="29">
        <v>100</v>
      </c>
      <c r="N102" s="29">
        <v>100</v>
      </c>
      <c r="O102" s="33"/>
      <c r="P102" s="34">
        <v>32</v>
      </c>
      <c r="Q102" s="34"/>
      <c r="R102" s="29">
        <v>42</v>
      </c>
      <c r="S102" s="29">
        <v>42</v>
      </c>
      <c r="T102" s="29">
        <v>39</v>
      </c>
      <c r="U102" s="29">
        <v>42</v>
      </c>
      <c r="V102" s="29">
        <v>44</v>
      </c>
      <c r="W102" s="29">
        <v>9.9499999999999993</v>
      </c>
      <c r="X102" s="29">
        <v>22</v>
      </c>
      <c r="Y102" s="35"/>
      <c r="Z102" s="29">
        <v>43130</v>
      </c>
      <c r="AA102" s="29" t="s">
        <v>476</v>
      </c>
      <c r="AB102" s="36" t="s">
        <v>477</v>
      </c>
      <c r="AC102" s="29" t="s">
        <v>478</v>
      </c>
      <c r="AD102" s="37" t="s">
        <v>479</v>
      </c>
      <c r="AE102" s="38"/>
      <c r="AF102" s="38"/>
      <c r="AG102" s="38"/>
      <c r="AH102" s="38"/>
      <c r="AI102" s="39"/>
      <c r="AJ102" s="40"/>
      <c r="AK102" s="38"/>
      <c r="AL102" s="38"/>
      <c r="AM102" s="38"/>
      <c r="AN102" s="38"/>
      <c r="AO102" s="39"/>
      <c r="AP102" s="29"/>
      <c r="AQ102" s="29"/>
      <c r="AR102" s="29"/>
      <c r="AS102" s="29"/>
      <c r="AT102" s="29"/>
      <c r="AU102" s="29"/>
      <c r="AV102" s="29"/>
      <c r="AW102" s="41"/>
      <c r="AX102" s="41"/>
      <c r="AY102" s="41"/>
      <c r="AZ102" s="41"/>
      <c r="BA102" s="41"/>
      <c r="BB102" s="41"/>
      <c r="BC102" s="42"/>
      <c r="BD102" s="43" t="str">
        <f t="shared" si="8"/>
        <v>PASS</v>
      </c>
      <c r="BE102" s="43" t="str">
        <f t="shared" si="9"/>
        <v>PASS</v>
      </c>
      <c r="BF102" s="44" t="str">
        <f t="shared" si="10"/>
        <v>PASS</v>
      </c>
      <c r="BG102" s="44" t="str">
        <f t="shared" si="11"/>
        <v>PASS</v>
      </c>
      <c r="BH102" s="19" t="str">
        <f t="shared" si="12"/>
        <v>PASS</v>
      </c>
      <c r="BI102" s="19" t="str">
        <f t="shared" si="13"/>
        <v>PASS</v>
      </c>
      <c r="BJ102" s="45" t="str">
        <f t="shared" si="14"/>
        <v>NO</v>
      </c>
      <c r="BK102" s="46" t="str">
        <f t="shared" si="15"/>
        <v>FAIL</v>
      </c>
    </row>
    <row r="103" spans="1:63" x14ac:dyDescent="0.3">
      <c r="A103" s="29">
        <v>100</v>
      </c>
      <c r="B103" s="29">
        <v>43371</v>
      </c>
      <c r="C103" s="29" t="s">
        <v>480</v>
      </c>
      <c r="D103" s="30" t="s">
        <v>481</v>
      </c>
      <c r="E103" s="29" t="s">
        <v>482</v>
      </c>
      <c r="F103" s="31" t="s">
        <v>483</v>
      </c>
      <c r="G103" s="32"/>
      <c r="H103" s="32"/>
      <c r="I103" s="32"/>
      <c r="J103" s="29">
        <v>96</v>
      </c>
      <c r="K103" s="29">
        <v>91</v>
      </c>
      <c r="L103" s="29">
        <v>92</v>
      </c>
      <c r="M103" s="29">
        <v>99</v>
      </c>
      <c r="N103" s="29">
        <v>100</v>
      </c>
      <c r="O103" s="33"/>
      <c r="P103" s="34"/>
      <c r="Q103" s="34"/>
      <c r="R103" s="29">
        <v>41</v>
      </c>
      <c r="S103" s="29">
        <v>40</v>
      </c>
      <c r="T103" s="29">
        <v>45</v>
      </c>
      <c r="U103" s="29">
        <v>39</v>
      </c>
      <c r="V103" s="29">
        <v>45</v>
      </c>
      <c r="W103" s="29">
        <v>9.9499999999999993</v>
      </c>
      <c r="X103" s="29">
        <v>22</v>
      </c>
      <c r="Y103" s="35"/>
      <c r="Z103" s="29">
        <v>43371</v>
      </c>
      <c r="AA103" s="29" t="s">
        <v>480</v>
      </c>
      <c r="AB103" s="36" t="s">
        <v>481</v>
      </c>
      <c r="AC103" s="29" t="s">
        <v>482</v>
      </c>
      <c r="AD103" s="37" t="s">
        <v>483</v>
      </c>
      <c r="AE103" s="38"/>
      <c r="AF103" s="38"/>
      <c r="AG103" s="47"/>
      <c r="AH103" s="38"/>
      <c r="AI103" s="39"/>
      <c r="AJ103" s="40"/>
      <c r="AK103" s="47"/>
      <c r="AL103" s="47"/>
      <c r="AM103" s="38"/>
      <c r="AN103" s="38"/>
      <c r="AO103" s="39"/>
      <c r="AP103" s="29"/>
      <c r="AQ103" s="29"/>
      <c r="AR103" s="29"/>
      <c r="AS103" s="29"/>
      <c r="AT103" s="29"/>
      <c r="AU103" s="29"/>
      <c r="AV103" s="29"/>
      <c r="AW103" s="41"/>
      <c r="AX103" s="41"/>
      <c r="AY103" s="41"/>
      <c r="AZ103" s="41"/>
      <c r="BA103" s="41"/>
      <c r="BB103" s="41"/>
      <c r="BC103" s="42"/>
      <c r="BD103" s="43" t="str">
        <f t="shared" si="8"/>
        <v>PASS</v>
      </c>
      <c r="BE103" s="43" t="str">
        <f t="shared" si="9"/>
        <v>PASS</v>
      </c>
      <c r="BF103" s="44" t="str">
        <f t="shared" si="10"/>
        <v>PASS</v>
      </c>
      <c r="BG103" s="44" t="str">
        <f t="shared" si="11"/>
        <v>PASS</v>
      </c>
      <c r="BH103" s="19" t="str">
        <f t="shared" si="12"/>
        <v>PASS</v>
      </c>
      <c r="BI103" s="19" t="str">
        <f t="shared" si="13"/>
        <v>PASS</v>
      </c>
      <c r="BJ103" s="45" t="str">
        <f t="shared" si="14"/>
        <v>NO</v>
      </c>
      <c r="BK103" s="46" t="str">
        <f t="shared" si="15"/>
        <v>FAIL</v>
      </c>
    </row>
    <row r="104" spans="1:63" x14ac:dyDescent="0.3">
      <c r="A104" s="29">
        <v>101</v>
      </c>
      <c r="B104" s="29">
        <v>43231</v>
      </c>
      <c r="C104" s="29" t="s">
        <v>484</v>
      </c>
      <c r="D104" s="30" t="s">
        <v>485</v>
      </c>
      <c r="E104" s="29" t="s">
        <v>486</v>
      </c>
      <c r="F104" s="31" t="s">
        <v>487</v>
      </c>
      <c r="G104" s="32"/>
      <c r="H104" s="32"/>
      <c r="I104" s="32"/>
      <c r="J104" s="29">
        <v>100</v>
      </c>
      <c r="K104" s="29">
        <v>90</v>
      </c>
      <c r="L104" s="29">
        <v>93</v>
      </c>
      <c r="M104" s="29">
        <v>100</v>
      </c>
      <c r="N104" s="29">
        <v>97</v>
      </c>
      <c r="O104" s="33"/>
      <c r="P104" s="34"/>
      <c r="Q104" s="34"/>
      <c r="R104" s="29">
        <v>45</v>
      </c>
      <c r="S104" s="29">
        <v>44</v>
      </c>
      <c r="T104" s="29">
        <v>38</v>
      </c>
      <c r="U104" s="29">
        <v>40</v>
      </c>
      <c r="V104" s="29">
        <v>41</v>
      </c>
      <c r="W104" s="29">
        <v>9.9499999999999993</v>
      </c>
      <c r="X104" s="29">
        <v>22</v>
      </c>
      <c r="Y104" s="35"/>
      <c r="Z104" s="29">
        <v>43231</v>
      </c>
      <c r="AA104" s="29" t="s">
        <v>484</v>
      </c>
      <c r="AB104" s="36" t="s">
        <v>485</v>
      </c>
      <c r="AC104" s="29" t="s">
        <v>486</v>
      </c>
      <c r="AD104" s="37" t="s">
        <v>487</v>
      </c>
      <c r="AE104" s="38"/>
      <c r="AF104" s="38"/>
      <c r="AG104" s="38"/>
      <c r="AH104" s="38"/>
      <c r="AI104" s="39"/>
      <c r="AJ104" s="40"/>
      <c r="AK104" s="38"/>
      <c r="AL104" s="38"/>
      <c r="AM104" s="38"/>
      <c r="AN104" s="38"/>
      <c r="AO104" s="39"/>
      <c r="AP104" s="29"/>
      <c r="AQ104" s="29"/>
      <c r="AR104" s="29"/>
      <c r="AS104" s="29"/>
      <c r="AT104" s="29"/>
      <c r="AU104" s="29"/>
      <c r="AV104" s="29"/>
      <c r="AW104" s="41"/>
      <c r="AX104" s="41"/>
      <c r="AY104" s="41"/>
      <c r="AZ104" s="41"/>
      <c r="BA104" s="41"/>
      <c r="BB104" s="41"/>
      <c r="BC104" s="42"/>
      <c r="BD104" s="43" t="str">
        <f t="shared" si="8"/>
        <v>PASS</v>
      </c>
      <c r="BE104" s="43" t="str">
        <f t="shared" si="9"/>
        <v>PASS</v>
      </c>
      <c r="BF104" s="44" t="str">
        <f t="shared" si="10"/>
        <v>PASS</v>
      </c>
      <c r="BG104" s="44" t="str">
        <f t="shared" si="11"/>
        <v>PASS</v>
      </c>
      <c r="BH104" s="19" t="str">
        <f t="shared" si="12"/>
        <v>PASS</v>
      </c>
      <c r="BI104" s="19" t="str">
        <f t="shared" si="13"/>
        <v>PASS</v>
      </c>
      <c r="BJ104" s="45" t="str">
        <f t="shared" si="14"/>
        <v>NO</v>
      </c>
      <c r="BK104" s="46" t="str">
        <f t="shared" si="15"/>
        <v>FAIL</v>
      </c>
    </row>
    <row r="105" spans="1:63" x14ac:dyDescent="0.3">
      <c r="A105" s="29">
        <v>102</v>
      </c>
      <c r="B105" s="29">
        <v>43232</v>
      </c>
      <c r="C105" s="29" t="s">
        <v>488</v>
      </c>
      <c r="D105" s="30" t="s">
        <v>489</v>
      </c>
      <c r="E105" s="29" t="s">
        <v>490</v>
      </c>
      <c r="F105" s="31" t="s">
        <v>491</v>
      </c>
      <c r="G105" s="32"/>
      <c r="H105" s="32">
        <v>100</v>
      </c>
      <c r="I105" s="32"/>
      <c r="J105" s="29">
        <v>100</v>
      </c>
      <c r="K105" s="29">
        <v>96</v>
      </c>
      <c r="L105" s="29">
        <v>99</v>
      </c>
      <c r="M105" s="29">
        <v>98</v>
      </c>
      <c r="N105" s="29">
        <v>99</v>
      </c>
      <c r="O105" s="33"/>
      <c r="P105" s="34"/>
      <c r="Q105" s="34"/>
      <c r="R105" s="29">
        <v>46</v>
      </c>
      <c r="S105" s="29">
        <v>45</v>
      </c>
      <c r="T105" s="29">
        <v>43</v>
      </c>
      <c r="U105" s="29">
        <v>40</v>
      </c>
      <c r="V105" s="29">
        <v>47</v>
      </c>
      <c r="W105" s="29">
        <v>10</v>
      </c>
      <c r="X105" s="29">
        <v>22</v>
      </c>
      <c r="Y105" s="35"/>
      <c r="Z105" s="29">
        <v>43232</v>
      </c>
      <c r="AA105" s="29" t="s">
        <v>488</v>
      </c>
      <c r="AB105" s="36" t="s">
        <v>489</v>
      </c>
      <c r="AC105" s="29" t="s">
        <v>490</v>
      </c>
      <c r="AD105" s="37" t="s">
        <v>491</v>
      </c>
      <c r="AE105" s="38"/>
      <c r="AF105" s="38"/>
      <c r="AG105" s="38"/>
      <c r="AH105" s="38"/>
      <c r="AI105" s="39"/>
      <c r="AJ105" s="40"/>
      <c r="AK105" s="38"/>
      <c r="AL105" s="38"/>
      <c r="AM105" s="38"/>
      <c r="AN105" s="38"/>
      <c r="AO105" s="39"/>
      <c r="AP105" s="29"/>
      <c r="AQ105" s="29"/>
      <c r="AR105" s="29"/>
      <c r="AS105" s="29"/>
      <c r="AT105" s="29"/>
      <c r="AU105" s="29"/>
      <c r="AV105" s="29"/>
      <c r="AW105" s="41"/>
      <c r="AX105" s="41"/>
      <c r="AY105" s="41"/>
      <c r="AZ105" s="41"/>
      <c r="BA105" s="41"/>
      <c r="BB105" s="41"/>
      <c r="BC105" s="42"/>
      <c r="BD105" s="43" t="str">
        <f t="shared" si="8"/>
        <v>PASS</v>
      </c>
      <c r="BE105" s="43" t="str">
        <f t="shared" si="9"/>
        <v>PASS</v>
      </c>
      <c r="BF105" s="44" t="str">
        <f t="shared" si="10"/>
        <v>PASS</v>
      </c>
      <c r="BG105" s="44" t="str">
        <f t="shared" si="11"/>
        <v>PASS</v>
      </c>
      <c r="BH105" s="19" t="str">
        <f t="shared" si="12"/>
        <v>PASS</v>
      </c>
      <c r="BI105" s="19" t="str">
        <f t="shared" si="13"/>
        <v>PASS</v>
      </c>
      <c r="BJ105" s="45" t="str">
        <f t="shared" si="14"/>
        <v>NO</v>
      </c>
      <c r="BK105" s="46" t="str">
        <f t="shared" si="15"/>
        <v>FAIL</v>
      </c>
    </row>
    <row r="106" spans="1:63" x14ac:dyDescent="0.3">
      <c r="A106" s="29">
        <v>103</v>
      </c>
      <c r="B106" s="29">
        <v>43339</v>
      </c>
      <c r="C106" s="29" t="s">
        <v>492</v>
      </c>
      <c r="D106" s="30" t="s">
        <v>493</v>
      </c>
      <c r="E106" s="29" t="s">
        <v>494</v>
      </c>
      <c r="F106" s="31" t="s">
        <v>495</v>
      </c>
      <c r="G106" s="32"/>
      <c r="H106" s="32"/>
      <c r="I106" s="32">
        <v>97</v>
      </c>
      <c r="J106" s="29">
        <v>99</v>
      </c>
      <c r="K106" s="29">
        <v>93</v>
      </c>
      <c r="L106" s="29">
        <v>94</v>
      </c>
      <c r="M106" s="29">
        <v>100</v>
      </c>
      <c r="N106" s="29">
        <v>100</v>
      </c>
      <c r="O106" s="33"/>
      <c r="P106" s="34"/>
      <c r="Q106" s="34">
        <v>48</v>
      </c>
      <c r="R106" s="29">
        <v>48</v>
      </c>
      <c r="S106" s="29">
        <v>48</v>
      </c>
      <c r="T106" s="29">
        <v>46</v>
      </c>
      <c r="U106" s="29">
        <v>43</v>
      </c>
      <c r="V106" s="29">
        <v>47</v>
      </c>
      <c r="W106" s="29">
        <v>10</v>
      </c>
      <c r="X106" s="29">
        <v>22</v>
      </c>
      <c r="Y106" s="35"/>
      <c r="Z106" s="29">
        <v>43339</v>
      </c>
      <c r="AA106" s="29" t="s">
        <v>492</v>
      </c>
      <c r="AB106" s="36" t="s">
        <v>493</v>
      </c>
      <c r="AC106" s="29" t="s">
        <v>494</v>
      </c>
      <c r="AD106" s="37" t="s">
        <v>495</v>
      </c>
      <c r="AE106" s="38"/>
      <c r="AF106" s="38"/>
      <c r="AG106" s="47"/>
      <c r="AH106" s="38"/>
      <c r="AI106" s="39"/>
      <c r="AJ106" s="40"/>
      <c r="AK106" s="47"/>
      <c r="AL106" s="47"/>
      <c r="AM106" s="38"/>
      <c r="AN106" s="38"/>
      <c r="AO106" s="39"/>
      <c r="AP106" s="29"/>
      <c r="AQ106" s="29"/>
      <c r="AR106" s="29"/>
      <c r="AS106" s="29"/>
      <c r="AT106" s="29"/>
      <c r="AU106" s="29"/>
      <c r="AV106" s="29"/>
      <c r="AW106" s="41"/>
      <c r="AX106" s="41"/>
      <c r="AY106" s="41"/>
      <c r="AZ106" s="41"/>
      <c r="BA106" s="41"/>
      <c r="BB106" s="41"/>
      <c r="BC106" s="42"/>
      <c r="BD106" s="43" t="str">
        <f t="shared" si="8"/>
        <v>PASS</v>
      </c>
      <c r="BE106" s="43" t="str">
        <f t="shared" si="9"/>
        <v>PASS</v>
      </c>
      <c r="BF106" s="44" t="str">
        <f t="shared" si="10"/>
        <v>PASS</v>
      </c>
      <c r="BG106" s="44" t="str">
        <f t="shared" si="11"/>
        <v>PASS</v>
      </c>
      <c r="BH106" s="19" t="str">
        <f t="shared" si="12"/>
        <v>PASS</v>
      </c>
      <c r="BI106" s="19" t="str">
        <f t="shared" si="13"/>
        <v>PASS</v>
      </c>
      <c r="BJ106" s="45" t="str">
        <f t="shared" si="14"/>
        <v>NO</v>
      </c>
      <c r="BK106" s="46" t="str">
        <f t="shared" si="15"/>
        <v>FAIL</v>
      </c>
    </row>
    <row r="107" spans="1:63" x14ac:dyDescent="0.3">
      <c r="A107" s="29">
        <v>104</v>
      </c>
      <c r="B107" s="29">
        <v>43246</v>
      </c>
      <c r="C107" s="29" t="s">
        <v>496</v>
      </c>
      <c r="D107" s="30" t="s">
        <v>497</v>
      </c>
      <c r="E107" s="29" t="s">
        <v>498</v>
      </c>
      <c r="F107" s="31" t="s">
        <v>499</v>
      </c>
      <c r="G107" s="32"/>
      <c r="H107" s="32"/>
      <c r="I107" s="32"/>
      <c r="J107" s="29">
        <v>87</v>
      </c>
      <c r="K107" s="29">
        <v>94</v>
      </c>
      <c r="L107" s="29">
        <v>87</v>
      </c>
      <c r="M107" s="29">
        <v>98</v>
      </c>
      <c r="N107" s="29">
        <v>95</v>
      </c>
      <c r="O107" s="33"/>
      <c r="P107" s="34"/>
      <c r="Q107" s="34"/>
      <c r="R107" s="29">
        <v>40</v>
      </c>
      <c r="S107" s="29">
        <v>40</v>
      </c>
      <c r="T107" s="29">
        <v>38</v>
      </c>
      <c r="U107" s="29">
        <v>38</v>
      </c>
      <c r="V107" s="29">
        <v>42</v>
      </c>
      <c r="W107" s="29">
        <v>9.91</v>
      </c>
      <c r="X107" s="29">
        <v>22</v>
      </c>
      <c r="Y107" s="35"/>
      <c r="Z107" s="29">
        <v>43246</v>
      </c>
      <c r="AA107" s="29" t="s">
        <v>496</v>
      </c>
      <c r="AB107" s="36" t="s">
        <v>497</v>
      </c>
      <c r="AC107" s="29" t="s">
        <v>498</v>
      </c>
      <c r="AD107" s="37" t="s">
        <v>499</v>
      </c>
      <c r="AE107" s="38"/>
      <c r="AF107" s="38"/>
      <c r="AG107" s="47"/>
      <c r="AH107" s="38"/>
      <c r="AI107" s="39"/>
      <c r="AJ107" s="40"/>
      <c r="AK107" s="47"/>
      <c r="AL107" s="47"/>
      <c r="AM107" s="38"/>
      <c r="AN107" s="38"/>
      <c r="AO107" s="39"/>
      <c r="AP107" s="29"/>
      <c r="AQ107" s="29"/>
      <c r="AR107" s="29"/>
      <c r="AS107" s="29"/>
      <c r="AT107" s="29"/>
      <c r="AU107" s="29"/>
      <c r="AV107" s="29"/>
      <c r="AW107" s="41"/>
      <c r="AX107" s="41"/>
      <c r="AY107" s="41"/>
      <c r="AZ107" s="41"/>
      <c r="BA107" s="41"/>
      <c r="BB107" s="41"/>
      <c r="BC107" s="42"/>
      <c r="BD107" s="43" t="str">
        <f t="shared" si="8"/>
        <v>PASS</v>
      </c>
      <c r="BE107" s="43" t="str">
        <f t="shared" si="9"/>
        <v>PASS</v>
      </c>
      <c r="BF107" s="44" t="str">
        <f t="shared" si="10"/>
        <v>PASS</v>
      </c>
      <c r="BG107" s="44" t="str">
        <f t="shared" si="11"/>
        <v>PASS</v>
      </c>
      <c r="BH107" s="19" t="str">
        <f t="shared" si="12"/>
        <v>PASS</v>
      </c>
      <c r="BI107" s="19" t="str">
        <f t="shared" si="13"/>
        <v>PASS</v>
      </c>
      <c r="BJ107" s="45" t="str">
        <f t="shared" si="14"/>
        <v>NO</v>
      </c>
      <c r="BK107" s="46" t="str">
        <f t="shared" si="15"/>
        <v>FAIL</v>
      </c>
    </row>
    <row r="108" spans="1:63" x14ac:dyDescent="0.3">
      <c r="A108" s="29">
        <v>105</v>
      </c>
      <c r="B108" s="29">
        <v>43131</v>
      </c>
      <c r="C108" s="29" t="s">
        <v>500</v>
      </c>
      <c r="D108" s="30" t="s">
        <v>501</v>
      </c>
      <c r="E108" s="29" t="s">
        <v>502</v>
      </c>
      <c r="F108" s="31" t="s">
        <v>503</v>
      </c>
      <c r="G108" s="32"/>
      <c r="H108" s="32"/>
      <c r="I108" s="32"/>
      <c r="J108" s="29">
        <v>100</v>
      </c>
      <c r="K108" s="29">
        <v>99</v>
      </c>
      <c r="L108" s="29">
        <v>93</v>
      </c>
      <c r="M108" s="29">
        <v>89</v>
      </c>
      <c r="N108" s="29">
        <v>92</v>
      </c>
      <c r="O108" s="33"/>
      <c r="P108" s="34"/>
      <c r="Q108" s="34"/>
      <c r="R108" s="29">
        <v>42</v>
      </c>
      <c r="S108" s="29">
        <v>43</v>
      </c>
      <c r="T108" s="29">
        <v>40</v>
      </c>
      <c r="U108" s="29">
        <v>43</v>
      </c>
      <c r="V108" s="29">
        <v>45</v>
      </c>
      <c r="W108" s="29">
        <v>10</v>
      </c>
      <c r="X108" s="29">
        <v>22</v>
      </c>
      <c r="Y108" s="35"/>
      <c r="Z108" s="29">
        <v>43131</v>
      </c>
      <c r="AA108" s="29" t="s">
        <v>500</v>
      </c>
      <c r="AB108" s="36" t="s">
        <v>501</v>
      </c>
      <c r="AC108" s="29" t="s">
        <v>502</v>
      </c>
      <c r="AD108" s="37" t="s">
        <v>503</v>
      </c>
      <c r="AE108" s="38"/>
      <c r="AF108" s="38"/>
      <c r="AG108" s="47"/>
      <c r="AH108" s="38"/>
      <c r="AI108" s="39"/>
      <c r="AJ108" s="40"/>
      <c r="AK108" s="47"/>
      <c r="AL108" s="47"/>
      <c r="AM108" s="38"/>
      <c r="AN108" s="38"/>
      <c r="AO108" s="39"/>
      <c r="AP108" s="29"/>
      <c r="AQ108" s="29"/>
      <c r="AR108" s="29"/>
      <c r="AS108" s="29"/>
      <c r="AT108" s="29"/>
      <c r="AU108" s="29"/>
      <c r="AV108" s="29"/>
      <c r="AW108" s="41"/>
      <c r="AX108" s="41"/>
      <c r="AY108" s="41"/>
      <c r="AZ108" s="41"/>
      <c r="BA108" s="41"/>
      <c r="BB108" s="41"/>
      <c r="BC108" s="42"/>
      <c r="BD108" s="43" t="str">
        <f t="shared" si="8"/>
        <v>PASS</v>
      </c>
      <c r="BE108" s="43" t="str">
        <f t="shared" si="9"/>
        <v>PASS</v>
      </c>
      <c r="BF108" s="44" t="str">
        <f t="shared" si="10"/>
        <v>PASS</v>
      </c>
      <c r="BG108" s="44" t="str">
        <f t="shared" si="11"/>
        <v>PASS</v>
      </c>
      <c r="BH108" s="19" t="str">
        <f t="shared" si="12"/>
        <v>PASS</v>
      </c>
      <c r="BI108" s="19" t="str">
        <f t="shared" si="13"/>
        <v>PASS</v>
      </c>
      <c r="BJ108" s="45" t="str">
        <f t="shared" si="14"/>
        <v>NO</v>
      </c>
      <c r="BK108" s="46" t="str">
        <f t="shared" si="15"/>
        <v>FAIL</v>
      </c>
    </row>
    <row r="109" spans="1:63" x14ac:dyDescent="0.3">
      <c r="A109" s="29">
        <v>106</v>
      </c>
      <c r="B109" s="29">
        <v>43325</v>
      </c>
      <c r="C109" s="29" t="s">
        <v>504</v>
      </c>
      <c r="D109" s="30" t="s">
        <v>505</v>
      </c>
      <c r="E109" s="29" t="s">
        <v>506</v>
      </c>
      <c r="F109" s="31" t="s">
        <v>507</v>
      </c>
      <c r="G109" s="32"/>
      <c r="H109" s="32"/>
      <c r="I109" s="32"/>
      <c r="J109" s="29">
        <v>100</v>
      </c>
      <c r="K109" s="29">
        <v>88</v>
      </c>
      <c r="L109" s="29">
        <v>85</v>
      </c>
      <c r="M109" s="29">
        <v>89</v>
      </c>
      <c r="N109" s="29">
        <v>100</v>
      </c>
      <c r="O109" s="33"/>
      <c r="P109" s="34"/>
      <c r="Q109" s="34"/>
      <c r="R109" s="29">
        <v>44</v>
      </c>
      <c r="S109" s="29">
        <v>43</v>
      </c>
      <c r="T109" s="29">
        <v>45</v>
      </c>
      <c r="U109" s="29">
        <v>43</v>
      </c>
      <c r="V109" s="29">
        <v>46</v>
      </c>
      <c r="W109" s="29">
        <v>10</v>
      </c>
      <c r="X109" s="29">
        <v>22</v>
      </c>
      <c r="Y109" s="35"/>
      <c r="Z109" s="29">
        <v>43325</v>
      </c>
      <c r="AA109" s="29" t="s">
        <v>504</v>
      </c>
      <c r="AB109" s="36" t="s">
        <v>505</v>
      </c>
      <c r="AC109" s="29" t="s">
        <v>506</v>
      </c>
      <c r="AD109" s="37" t="s">
        <v>507</v>
      </c>
      <c r="AE109" s="38"/>
      <c r="AF109" s="38"/>
      <c r="AG109" s="38"/>
      <c r="AH109" s="38"/>
      <c r="AI109" s="39"/>
      <c r="AJ109" s="40"/>
      <c r="AK109" s="38"/>
      <c r="AL109" s="38"/>
      <c r="AM109" s="38"/>
      <c r="AN109" s="38"/>
      <c r="AO109" s="39"/>
      <c r="AP109" s="29"/>
      <c r="AQ109" s="29"/>
      <c r="AR109" s="29"/>
      <c r="AS109" s="29"/>
      <c r="AT109" s="29"/>
      <c r="AU109" s="29"/>
      <c r="AV109" s="29"/>
      <c r="AW109" s="41"/>
      <c r="AX109" s="41"/>
      <c r="AY109" s="41"/>
      <c r="AZ109" s="41"/>
      <c r="BA109" s="41"/>
      <c r="BB109" s="41"/>
      <c r="BC109" s="42"/>
      <c r="BD109" s="43" t="str">
        <f t="shared" si="8"/>
        <v>PASS</v>
      </c>
      <c r="BE109" s="43" t="str">
        <f t="shared" si="9"/>
        <v>PASS</v>
      </c>
      <c r="BF109" s="44" t="str">
        <f t="shared" si="10"/>
        <v>PASS</v>
      </c>
      <c r="BG109" s="44" t="str">
        <f t="shared" si="11"/>
        <v>PASS</v>
      </c>
      <c r="BH109" s="19" t="str">
        <f t="shared" si="12"/>
        <v>PASS</v>
      </c>
      <c r="BI109" s="19" t="str">
        <f t="shared" si="13"/>
        <v>PASS</v>
      </c>
      <c r="BJ109" s="45" t="str">
        <f t="shared" si="14"/>
        <v>NO</v>
      </c>
      <c r="BK109" s="46" t="str">
        <f t="shared" si="15"/>
        <v>FAIL</v>
      </c>
    </row>
    <row r="110" spans="1:63" x14ac:dyDescent="0.3">
      <c r="A110" s="29">
        <v>107</v>
      </c>
      <c r="B110" s="29">
        <v>43341</v>
      </c>
      <c r="C110" s="29" t="s">
        <v>508</v>
      </c>
      <c r="D110" s="30" t="s">
        <v>509</v>
      </c>
      <c r="E110" s="29" t="s">
        <v>510</v>
      </c>
      <c r="F110" s="31" t="s">
        <v>511</v>
      </c>
      <c r="G110" s="32"/>
      <c r="H110" s="32"/>
      <c r="I110" s="32"/>
      <c r="J110" s="29">
        <v>100</v>
      </c>
      <c r="K110" s="29">
        <v>99</v>
      </c>
      <c r="L110" s="29">
        <v>98</v>
      </c>
      <c r="M110" s="29">
        <v>96</v>
      </c>
      <c r="N110" s="29">
        <v>100</v>
      </c>
      <c r="O110" s="33"/>
      <c r="P110" s="34"/>
      <c r="Q110" s="34"/>
      <c r="R110" s="29">
        <v>42</v>
      </c>
      <c r="S110" s="29">
        <v>41</v>
      </c>
      <c r="T110" s="29">
        <v>47</v>
      </c>
      <c r="U110" s="29">
        <v>41</v>
      </c>
      <c r="V110" s="29">
        <v>43</v>
      </c>
      <c r="W110" s="29">
        <v>10</v>
      </c>
      <c r="X110" s="29">
        <v>22</v>
      </c>
      <c r="Y110" s="35"/>
      <c r="Z110" s="29">
        <v>43341</v>
      </c>
      <c r="AA110" s="29" t="s">
        <v>508</v>
      </c>
      <c r="AB110" s="36" t="s">
        <v>509</v>
      </c>
      <c r="AC110" s="29" t="s">
        <v>510</v>
      </c>
      <c r="AD110" s="37" t="s">
        <v>511</v>
      </c>
      <c r="AE110" s="38"/>
      <c r="AF110" s="38"/>
      <c r="AG110" s="47"/>
      <c r="AH110" s="38"/>
      <c r="AI110" s="39"/>
      <c r="AJ110" s="40"/>
      <c r="AK110" s="47"/>
      <c r="AL110" s="47"/>
      <c r="AM110" s="38"/>
      <c r="AN110" s="38"/>
      <c r="AO110" s="39"/>
      <c r="AP110" s="29"/>
      <c r="AQ110" s="29"/>
      <c r="AR110" s="29"/>
      <c r="AS110" s="29"/>
      <c r="AT110" s="29"/>
      <c r="AU110" s="29"/>
      <c r="AV110" s="29"/>
      <c r="AW110" s="41"/>
      <c r="AX110" s="41"/>
      <c r="AY110" s="41"/>
      <c r="AZ110" s="41"/>
      <c r="BA110" s="41"/>
      <c r="BB110" s="41"/>
      <c r="BC110" s="42"/>
      <c r="BD110" s="43" t="str">
        <f t="shared" si="8"/>
        <v>PASS</v>
      </c>
      <c r="BE110" s="43" t="str">
        <f t="shared" si="9"/>
        <v>PASS</v>
      </c>
      <c r="BF110" s="44" t="str">
        <f t="shared" si="10"/>
        <v>PASS</v>
      </c>
      <c r="BG110" s="44" t="str">
        <f t="shared" si="11"/>
        <v>PASS</v>
      </c>
      <c r="BH110" s="19" t="str">
        <f t="shared" si="12"/>
        <v>PASS</v>
      </c>
      <c r="BI110" s="19" t="str">
        <f t="shared" si="13"/>
        <v>PASS</v>
      </c>
      <c r="BJ110" s="45" t="str">
        <f t="shared" si="14"/>
        <v>NO</v>
      </c>
      <c r="BK110" s="46" t="str">
        <f t="shared" si="15"/>
        <v>FAIL</v>
      </c>
    </row>
    <row r="111" spans="1:63" x14ac:dyDescent="0.3">
      <c r="A111" s="29">
        <v>108</v>
      </c>
      <c r="B111" s="29">
        <v>43132</v>
      </c>
      <c r="C111" s="29" t="s">
        <v>512</v>
      </c>
      <c r="D111" s="30" t="s">
        <v>513</v>
      </c>
      <c r="E111" s="29" t="s">
        <v>514</v>
      </c>
      <c r="F111" s="31" t="s">
        <v>515</v>
      </c>
      <c r="G111" s="32"/>
      <c r="H111" s="32"/>
      <c r="I111" s="32">
        <v>100</v>
      </c>
      <c r="J111" s="29">
        <v>90</v>
      </c>
      <c r="K111" s="29">
        <v>96</v>
      </c>
      <c r="L111" s="29">
        <v>100</v>
      </c>
      <c r="M111" s="29">
        <v>97</v>
      </c>
      <c r="N111" s="29">
        <v>100</v>
      </c>
      <c r="O111" s="33"/>
      <c r="P111" s="34"/>
      <c r="Q111" s="34">
        <v>45</v>
      </c>
      <c r="R111" s="29">
        <v>48</v>
      </c>
      <c r="S111" s="29">
        <v>48</v>
      </c>
      <c r="T111" s="29">
        <v>39</v>
      </c>
      <c r="U111" s="29">
        <v>42</v>
      </c>
      <c r="V111" s="29">
        <v>46</v>
      </c>
      <c r="W111" s="29">
        <v>9.9499999999999993</v>
      </c>
      <c r="X111" s="29">
        <v>22</v>
      </c>
      <c r="Y111" s="35"/>
      <c r="Z111" s="29">
        <v>43132</v>
      </c>
      <c r="AA111" s="29" t="s">
        <v>512</v>
      </c>
      <c r="AB111" s="36" t="s">
        <v>513</v>
      </c>
      <c r="AC111" s="29" t="s">
        <v>514</v>
      </c>
      <c r="AD111" s="37" t="s">
        <v>515</v>
      </c>
      <c r="AE111" s="38"/>
      <c r="AF111" s="38"/>
      <c r="AG111" s="38"/>
      <c r="AH111" s="38"/>
      <c r="AI111" s="39"/>
      <c r="AJ111" s="40"/>
      <c r="AK111" s="38"/>
      <c r="AL111" s="38"/>
      <c r="AM111" s="38"/>
      <c r="AN111" s="38"/>
      <c r="AO111" s="39"/>
      <c r="AP111" s="29"/>
      <c r="AQ111" s="29"/>
      <c r="AR111" s="29"/>
      <c r="AS111" s="29"/>
      <c r="AT111" s="29"/>
      <c r="AU111" s="29"/>
      <c r="AV111" s="29"/>
      <c r="AW111" s="41"/>
      <c r="AX111" s="41"/>
      <c r="AY111" s="41"/>
      <c r="AZ111" s="41"/>
      <c r="BA111" s="41"/>
      <c r="BB111" s="41"/>
      <c r="BC111" s="42"/>
      <c r="BD111" s="43" t="str">
        <f t="shared" si="8"/>
        <v>PASS</v>
      </c>
      <c r="BE111" s="43" t="str">
        <f t="shared" si="9"/>
        <v>PASS</v>
      </c>
      <c r="BF111" s="44" t="str">
        <f t="shared" si="10"/>
        <v>PASS</v>
      </c>
      <c r="BG111" s="44" t="str">
        <f t="shared" si="11"/>
        <v>PASS</v>
      </c>
      <c r="BH111" s="19" t="str">
        <f t="shared" si="12"/>
        <v>PASS</v>
      </c>
      <c r="BI111" s="19" t="str">
        <f t="shared" si="13"/>
        <v>PASS</v>
      </c>
      <c r="BJ111" s="45" t="str">
        <f t="shared" si="14"/>
        <v>NO</v>
      </c>
      <c r="BK111" s="46" t="str">
        <f t="shared" si="15"/>
        <v>FAIL</v>
      </c>
    </row>
    <row r="112" spans="1:63" x14ac:dyDescent="0.3">
      <c r="A112" s="29">
        <v>109</v>
      </c>
      <c r="B112" s="29">
        <v>43233</v>
      </c>
      <c r="C112" s="29" t="s">
        <v>516</v>
      </c>
      <c r="D112" s="30" t="s">
        <v>517</v>
      </c>
      <c r="E112" s="29" t="s">
        <v>518</v>
      </c>
      <c r="F112" s="31" t="s">
        <v>519</v>
      </c>
      <c r="G112" s="32"/>
      <c r="H112" s="32"/>
      <c r="I112" s="32">
        <v>99</v>
      </c>
      <c r="J112" s="29">
        <v>96</v>
      </c>
      <c r="K112" s="29">
        <v>99</v>
      </c>
      <c r="L112" s="29">
        <v>96</v>
      </c>
      <c r="M112" s="29">
        <v>93</v>
      </c>
      <c r="N112" s="29">
        <v>100</v>
      </c>
      <c r="O112" s="33"/>
      <c r="P112" s="34"/>
      <c r="Q112" s="34">
        <v>46</v>
      </c>
      <c r="R112" s="29">
        <v>47</v>
      </c>
      <c r="S112" s="29">
        <v>46</v>
      </c>
      <c r="T112" s="29">
        <v>42</v>
      </c>
      <c r="U112" s="29">
        <v>32</v>
      </c>
      <c r="V112" s="29">
        <v>47</v>
      </c>
      <c r="W112" s="29">
        <v>9.91</v>
      </c>
      <c r="X112" s="29">
        <v>22</v>
      </c>
      <c r="Y112" s="35"/>
      <c r="Z112" s="29">
        <v>43233</v>
      </c>
      <c r="AA112" s="29" t="s">
        <v>516</v>
      </c>
      <c r="AB112" s="36" t="s">
        <v>517</v>
      </c>
      <c r="AC112" s="29" t="s">
        <v>518</v>
      </c>
      <c r="AD112" s="37" t="s">
        <v>519</v>
      </c>
      <c r="AE112" s="38"/>
      <c r="AF112" s="38"/>
      <c r="AG112" s="38"/>
      <c r="AH112" s="38"/>
      <c r="AI112" s="39"/>
      <c r="AJ112" s="40"/>
      <c r="AK112" s="38"/>
      <c r="AL112" s="38"/>
      <c r="AM112" s="38"/>
      <c r="AN112" s="38"/>
      <c r="AO112" s="39"/>
      <c r="AP112" s="29"/>
      <c r="AQ112" s="29"/>
      <c r="AR112" s="29"/>
      <c r="AS112" s="29"/>
      <c r="AT112" s="29"/>
      <c r="AU112" s="29"/>
      <c r="AV112" s="29"/>
      <c r="AW112" s="41"/>
      <c r="AX112" s="41"/>
      <c r="AY112" s="41"/>
      <c r="AZ112" s="41"/>
      <c r="BA112" s="41"/>
      <c r="BB112" s="41"/>
      <c r="BC112" s="42"/>
      <c r="BD112" s="43" t="str">
        <f t="shared" si="8"/>
        <v>PASS</v>
      </c>
      <c r="BE112" s="43" t="str">
        <f t="shared" si="9"/>
        <v>PASS</v>
      </c>
      <c r="BF112" s="44" t="str">
        <f t="shared" si="10"/>
        <v>PASS</v>
      </c>
      <c r="BG112" s="44" t="str">
        <f t="shared" si="11"/>
        <v>PASS</v>
      </c>
      <c r="BH112" s="19" t="str">
        <f t="shared" si="12"/>
        <v>PASS</v>
      </c>
      <c r="BI112" s="19" t="str">
        <f t="shared" si="13"/>
        <v>PASS</v>
      </c>
      <c r="BJ112" s="45" t="str">
        <f t="shared" si="14"/>
        <v>NO</v>
      </c>
      <c r="BK112" s="46" t="str">
        <f t="shared" si="15"/>
        <v>FAIL</v>
      </c>
    </row>
    <row r="113" spans="1:63" x14ac:dyDescent="0.3">
      <c r="A113" s="29">
        <v>110</v>
      </c>
      <c r="B113" s="29">
        <v>43234</v>
      </c>
      <c r="C113" s="29" t="s">
        <v>520</v>
      </c>
      <c r="D113" s="30" t="s">
        <v>521</v>
      </c>
      <c r="E113" s="29" t="s">
        <v>522</v>
      </c>
      <c r="F113" s="31" t="s">
        <v>523</v>
      </c>
      <c r="G113" s="32"/>
      <c r="H113" s="32"/>
      <c r="I113" s="32"/>
      <c r="J113" s="29">
        <v>92</v>
      </c>
      <c r="K113" s="29">
        <v>73</v>
      </c>
      <c r="L113" s="29">
        <v>80</v>
      </c>
      <c r="M113" s="29">
        <v>86</v>
      </c>
      <c r="N113" s="29">
        <v>80</v>
      </c>
      <c r="O113" s="33"/>
      <c r="P113" s="34"/>
      <c r="Q113" s="34"/>
      <c r="R113" s="29">
        <v>45</v>
      </c>
      <c r="S113" s="29">
        <v>44</v>
      </c>
      <c r="T113" s="29">
        <v>35</v>
      </c>
      <c r="U113" s="29">
        <v>30</v>
      </c>
      <c r="V113" s="29">
        <v>46</v>
      </c>
      <c r="W113" s="29">
        <v>9.68</v>
      </c>
      <c r="X113" s="29">
        <v>22</v>
      </c>
      <c r="Y113" s="35"/>
      <c r="Z113" s="29">
        <v>43234</v>
      </c>
      <c r="AA113" s="29" t="s">
        <v>520</v>
      </c>
      <c r="AB113" s="36" t="s">
        <v>521</v>
      </c>
      <c r="AC113" s="29" t="s">
        <v>522</v>
      </c>
      <c r="AD113" s="37" t="s">
        <v>523</v>
      </c>
      <c r="AE113" s="38"/>
      <c r="AF113" s="38"/>
      <c r="AG113" s="47"/>
      <c r="AH113" s="38"/>
      <c r="AI113" s="39"/>
      <c r="AJ113" s="40"/>
      <c r="AK113" s="47"/>
      <c r="AL113" s="47"/>
      <c r="AM113" s="38"/>
      <c r="AN113" s="38"/>
      <c r="AO113" s="39"/>
      <c r="AP113" s="29"/>
      <c r="AQ113" s="29"/>
      <c r="AR113" s="29"/>
      <c r="AS113" s="29"/>
      <c r="AT113" s="29"/>
      <c r="AU113" s="29"/>
      <c r="AV113" s="29"/>
      <c r="AW113" s="41"/>
      <c r="AX113" s="41"/>
      <c r="AY113" s="41"/>
      <c r="AZ113" s="41"/>
      <c r="BA113" s="41"/>
      <c r="BB113" s="41"/>
      <c r="BC113" s="42"/>
      <c r="BD113" s="43" t="str">
        <f t="shared" si="8"/>
        <v>PASS</v>
      </c>
      <c r="BE113" s="43" t="str">
        <f t="shared" si="9"/>
        <v>PASS</v>
      </c>
      <c r="BF113" s="44" t="str">
        <f t="shared" si="10"/>
        <v>PASS</v>
      </c>
      <c r="BG113" s="44" t="str">
        <f t="shared" si="11"/>
        <v>PASS</v>
      </c>
      <c r="BH113" s="19" t="str">
        <f t="shared" si="12"/>
        <v>PASS</v>
      </c>
      <c r="BI113" s="19" t="str">
        <f t="shared" si="13"/>
        <v>PASS</v>
      </c>
      <c r="BJ113" s="45" t="str">
        <f t="shared" si="14"/>
        <v>NO</v>
      </c>
      <c r="BK113" s="46" t="str">
        <f t="shared" si="15"/>
        <v>FAIL</v>
      </c>
    </row>
    <row r="114" spans="1:63" x14ac:dyDescent="0.3">
      <c r="A114" s="29">
        <v>111</v>
      </c>
      <c r="B114" s="29">
        <v>43133</v>
      </c>
      <c r="C114" s="29" t="s">
        <v>524</v>
      </c>
      <c r="D114" s="30" t="s">
        <v>525</v>
      </c>
      <c r="E114" s="29" t="s">
        <v>526</v>
      </c>
      <c r="F114" s="31" t="s">
        <v>527</v>
      </c>
      <c r="G114" s="32"/>
      <c r="H114" s="32"/>
      <c r="I114" s="32"/>
      <c r="J114" s="29">
        <v>95</v>
      </c>
      <c r="K114" s="29">
        <v>83</v>
      </c>
      <c r="L114" s="29">
        <v>87</v>
      </c>
      <c r="M114" s="29">
        <v>89</v>
      </c>
      <c r="N114" s="29" t="s">
        <v>528</v>
      </c>
      <c r="O114" s="33"/>
      <c r="P114" s="34"/>
      <c r="Q114" s="34"/>
      <c r="R114" s="29">
        <v>47</v>
      </c>
      <c r="S114" s="29">
        <v>48</v>
      </c>
      <c r="T114" s="29">
        <v>36</v>
      </c>
      <c r="U114" s="29">
        <v>42</v>
      </c>
      <c r="V114" s="29">
        <v>43</v>
      </c>
      <c r="W114" s="29"/>
      <c r="X114" s="29">
        <v>19</v>
      </c>
      <c r="Y114" s="35"/>
      <c r="Z114" s="29">
        <v>43133</v>
      </c>
      <c r="AA114" s="29" t="s">
        <v>524</v>
      </c>
      <c r="AB114" s="36" t="s">
        <v>525</v>
      </c>
      <c r="AC114" s="29" t="s">
        <v>526</v>
      </c>
      <c r="AD114" s="37" t="s">
        <v>527</v>
      </c>
      <c r="AE114" s="38"/>
      <c r="AF114" s="38"/>
      <c r="AG114" s="38"/>
      <c r="AH114" s="38"/>
      <c r="AI114" s="39"/>
      <c r="AJ114" s="40"/>
      <c r="AK114" s="38"/>
      <c r="AL114" s="38"/>
      <c r="AM114" s="38"/>
      <c r="AN114" s="38"/>
      <c r="AO114" s="39"/>
      <c r="AP114" s="29"/>
      <c r="AQ114" s="29"/>
      <c r="AR114" s="29"/>
      <c r="AS114" s="29"/>
      <c r="AT114" s="29"/>
      <c r="AU114" s="29"/>
      <c r="AV114" s="29"/>
      <c r="AW114" s="41"/>
      <c r="AX114" s="41"/>
      <c r="AY114" s="41"/>
      <c r="AZ114" s="41"/>
      <c r="BA114" s="41"/>
      <c r="BB114" s="41"/>
      <c r="BC114" s="42"/>
      <c r="BD114" s="43" t="str">
        <f t="shared" si="8"/>
        <v>FAIL</v>
      </c>
      <c r="BE114" s="43" t="str">
        <f t="shared" si="9"/>
        <v>PASS</v>
      </c>
      <c r="BF114" s="44" t="str">
        <f t="shared" si="10"/>
        <v>PASS</v>
      </c>
      <c r="BG114" s="44" t="str">
        <f t="shared" si="11"/>
        <v>PASS</v>
      </c>
      <c r="BH114" s="19" t="str">
        <f t="shared" si="12"/>
        <v>FAIL</v>
      </c>
      <c r="BI114" s="19" t="str">
        <f t="shared" si="13"/>
        <v>PASS</v>
      </c>
      <c r="BJ114" s="45" t="str">
        <f t="shared" si="14"/>
        <v>NO</v>
      </c>
      <c r="BK114" s="46" t="str">
        <f t="shared" si="15"/>
        <v>FAIL</v>
      </c>
    </row>
    <row r="115" spans="1:63" x14ac:dyDescent="0.3">
      <c r="A115" s="29">
        <v>112</v>
      </c>
      <c r="B115" s="29">
        <v>43235</v>
      </c>
      <c r="C115" s="29" t="s">
        <v>529</v>
      </c>
      <c r="D115" s="30" t="s">
        <v>530</v>
      </c>
      <c r="E115" s="29" t="s">
        <v>531</v>
      </c>
      <c r="F115" s="31" t="s">
        <v>532</v>
      </c>
      <c r="G115" s="32"/>
      <c r="H115" s="32"/>
      <c r="I115" s="32"/>
      <c r="J115" s="29">
        <v>92</v>
      </c>
      <c r="K115" s="29">
        <v>99</v>
      </c>
      <c r="L115" s="29">
        <v>94</v>
      </c>
      <c r="M115" s="29">
        <v>99</v>
      </c>
      <c r="N115" s="29">
        <v>99</v>
      </c>
      <c r="O115" s="33"/>
      <c r="P115" s="34"/>
      <c r="Q115" s="34"/>
      <c r="R115" s="29">
        <v>45</v>
      </c>
      <c r="S115" s="29">
        <v>43</v>
      </c>
      <c r="T115" s="29">
        <v>42</v>
      </c>
      <c r="U115" s="29">
        <v>38</v>
      </c>
      <c r="V115" s="29">
        <v>42</v>
      </c>
      <c r="W115" s="29">
        <v>9.9499999999999993</v>
      </c>
      <c r="X115" s="29">
        <v>22</v>
      </c>
      <c r="Y115" s="35"/>
      <c r="Z115" s="29">
        <v>43235</v>
      </c>
      <c r="AA115" s="29" t="s">
        <v>529</v>
      </c>
      <c r="AB115" s="36" t="s">
        <v>530</v>
      </c>
      <c r="AC115" s="29" t="s">
        <v>531</v>
      </c>
      <c r="AD115" s="37" t="s">
        <v>532</v>
      </c>
      <c r="AE115" s="38"/>
      <c r="AF115" s="38"/>
      <c r="AG115" s="38"/>
      <c r="AH115" s="38"/>
      <c r="AI115" s="39"/>
      <c r="AJ115" s="40"/>
      <c r="AK115" s="38"/>
      <c r="AL115" s="38"/>
      <c r="AM115" s="38"/>
      <c r="AN115" s="38"/>
      <c r="AO115" s="39"/>
      <c r="AP115" s="29"/>
      <c r="AQ115" s="29"/>
      <c r="AR115" s="29"/>
      <c r="AS115" s="29"/>
      <c r="AT115" s="29"/>
      <c r="AU115" s="29"/>
      <c r="AV115" s="29"/>
      <c r="AW115" s="41"/>
      <c r="AX115" s="41"/>
      <c r="AY115" s="41"/>
      <c r="AZ115" s="41"/>
      <c r="BA115" s="41"/>
      <c r="BB115" s="41"/>
      <c r="BC115" s="42"/>
      <c r="BD115" s="43" t="str">
        <f t="shared" si="8"/>
        <v>PASS</v>
      </c>
      <c r="BE115" s="43" t="str">
        <f t="shared" si="9"/>
        <v>PASS</v>
      </c>
      <c r="BF115" s="44" t="str">
        <f t="shared" si="10"/>
        <v>PASS</v>
      </c>
      <c r="BG115" s="44" t="str">
        <f t="shared" si="11"/>
        <v>PASS</v>
      </c>
      <c r="BH115" s="19" t="str">
        <f t="shared" si="12"/>
        <v>PASS</v>
      </c>
      <c r="BI115" s="19" t="str">
        <f t="shared" si="13"/>
        <v>PASS</v>
      </c>
      <c r="BJ115" s="45" t="str">
        <f t="shared" si="14"/>
        <v>NO</v>
      </c>
      <c r="BK115" s="46" t="str">
        <f t="shared" si="15"/>
        <v>FAIL</v>
      </c>
    </row>
    <row r="116" spans="1:63" x14ac:dyDescent="0.3">
      <c r="A116" s="29">
        <v>113</v>
      </c>
      <c r="B116" s="29">
        <v>43357</v>
      </c>
      <c r="C116" s="29" t="s">
        <v>533</v>
      </c>
      <c r="D116" s="30" t="s">
        <v>534</v>
      </c>
      <c r="E116" s="29" t="s">
        <v>535</v>
      </c>
      <c r="F116" s="31" t="s">
        <v>536</v>
      </c>
      <c r="G116" s="32"/>
      <c r="H116" s="32"/>
      <c r="I116" s="32"/>
      <c r="J116" s="29">
        <v>97</v>
      </c>
      <c r="K116" s="29">
        <v>89</v>
      </c>
      <c r="L116" s="29">
        <v>89</v>
      </c>
      <c r="M116" s="29">
        <v>100</v>
      </c>
      <c r="N116" s="29">
        <v>100</v>
      </c>
      <c r="O116" s="33"/>
      <c r="P116" s="34"/>
      <c r="Q116" s="34"/>
      <c r="R116" s="29">
        <v>44</v>
      </c>
      <c r="S116" s="29">
        <v>43</v>
      </c>
      <c r="T116" s="29">
        <v>42</v>
      </c>
      <c r="U116" s="29">
        <v>37</v>
      </c>
      <c r="V116" s="29">
        <v>48</v>
      </c>
      <c r="W116" s="29">
        <v>9.9499999999999993</v>
      </c>
      <c r="X116" s="29">
        <v>22</v>
      </c>
      <c r="Y116" s="35"/>
      <c r="Z116" s="29">
        <v>43357</v>
      </c>
      <c r="AA116" s="29" t="s">
        <v>533</v>
      </c>
      <c r="AB116" s="36" t="s">
        <v>534</v>
      </c>
      <c r="AC116" s="29" t="s">
        <v>535</v>
      </c>
      <c r="AD116" s="37" t="s">
        <v>536</v>
      </c>
      <c r="AE116" s="38"/>
      <c r="AF116" s="38"/>
      <c r="AG116" s="47"/>
      <c r="AH116" s="38"/>
      <c r="AI116" s="39"/>
      <c r="AJ116" s="40"/>
      <c r="AK116" s="47"/>
      <c r="AL116" s="47"/>
      <c r="AM116" s="38"/>
      <c r="AN116" s="38"/>
      <c r="AO116" s="39"/>
      <c r="AP116" s="29"/>
      <c r="AQ116" s="29"/>
      <c r="AR116" s="29"/>
      <c r="AS116" s="29"/>
      <c r="AT116" s="29"/>
      <c r="AU116" s="29"/>
      <c r="AV116" s="29"/>
      <c r="AW116" s="41"/>
      <c r="AX116" s="41"/>
      <c r="AY116" s="41"/>
      <c r="AZ116" s="41"/>
      <c r="BA116" s="41"/>
      <c r="BB116" s="41"/>
      <c r="BC116" s="42"/>
      <c r="BD116" s="43" t="str">
        <f t="shared" si="8"/>
        <v>PASS</v>
      </c>
      <c r="BE116" s="43" t="str">
        <f t="shared" si="9"/>
        <v>PASS</v>
      </c>
      <c r="BF116" s="44" t="str">
        <f t="shared" si="10"/>
        <v>PASS</v>
      </c>
      <c r="BG116" s="44" t="str">
        <f t="shared" si="11"/>
        <v>PASS</v>
      </c>
      <c r="BH116" s="19" t="str">
        <f t="shared" si="12"/>
        <v>PASS</v>
      </c>
      <c r="BI116" s="19" t="str">
        <f t="shared" si="13"/>
        <v>PASS</v>
      </c>
      <c r="BJ116" s="45" t="str">
        <f t="shared" si="14"/>
        <v>NO</v>
      </c>
      <c r="BK116" s="46" t="str">
        <f t="shared" si="15"/>
        <v>FAIL</v>
      </c>
    </row>
    <row r="117" spans="1:63" x14ac:dyDescent="0.3">
      <c r="A117" s="29">
        <v>114</v>
      </c>
      <c r="B117" s="29">
        <v>43342</v>
      </c>
      <c r="C117" s="29" t="s">
        <v>537</v>
      </c>
      <c r="D117" s="30" t="s">
        <v>538</v>
      </c>
      <c r="E117" s="29" t="s">
        <v>539</v>
      </c>
      <c r="F117" s="31" t="s">
        <v>540</v>
      </c>
      <c r="G117" s="32"/>
      <c r="H117" s="32"/>
      <c r="I117" s="32"/>
      <c r="J117" s="29">
        <v>93</v>
      </c>
      <c r="K117" s="29">
        <v>91</v>
      </c>
      <c r="L117" s="29">
        <v>93</v>
      </c>
      <c r="M117" s="29">
        <v>96</v>
      </c>
      <c r="N117" s="29">
        <v>100</v>
      </c>
      <c r="O117" s="33"/>
      <c r="P117" s="34"/>
      <c r="Q117" s="34"/>
      <c r="R117" s="29">
        <v>46</v>
      </c>
      <c r="S117" s="29">
        <v>45</v>
      </c>
      <c r="T117" s="29">
        <v>46</v>
      </c>
      <c r="U117" s="29">
        <v>40</v>
      </c>
      <c r="V117" s="29">
        <v>40</v>
      </c>
      <c r="W117" s="29">
        <v>10</v>
      </c>
      <c r="X117" s="29">
        <v>22</v>
      </c>
      <c r="Y117" s="35"/>
      <c r="Z117" s="29">
        <v>43342</v>
      </c>
      <c r="AA117" s="29" t="s">
        <v>537</v>
      </c>
      <c r="AB117" s="36" t="s">
        <v>538</v>
      </c>
      <c r="AC117" s="29" t="s">
        <v>539</v>
      </c>
      <c r="AD117" s="37" t="s">
        <v>540</v>
      </c>
      <c r="AE117" s="38"/>
      <c r="AF117" s="38"/>
      <c r="AG117" s="38"/>
      <c r="AH117" s="38"/>
      <c r="AI117" s="39"/>
      <c r="AJ117" s="40"/>
      <c r="AK117" s="38"/>
      <c r="AL117" s="38"/>
      <c r="AM117" s="38"/>
      <c r="AN117" s="38"/>
      <c r="AO117" s="39"/>
      <c r="AP117" s="29"/>
      <c r="AQ117" s="29"/>
      <c r="AR117" s="29"/>
      <c r="AS117" s="29"/>
      <c r="AT117" s="29"/>
      <c r="AU117" s="29"/>
      <c r="AV117" s="29"/>
      <c r="AW117" s="41"/>
      <c r="AX117" s="41"/>
      <c r="AY117" s="41"/>
      <c r="AZ117" s="41"/>
      <c r="BA117" s="41"/>
      <c r="BB117" s="41"/>
      <c r="BC117" s="42"/>
      <c r="BD117" s="43" t="str">
        <f t="shared" si="8"/>
        <v>PASS</v>
      </c>
      <c r="BE117" s="43" t="str">
        <f t="shared" si="9"/>
        <v>PASS</v>
      </c>
      <c r="BF117" s="44" t="str">
        <f t="shared" si="10"/>
        <v>PASS</v>
      </c>
      <c r="BG117" s="44" t="str">
        <f t="shared" si="11"/>
        <v>PASS</v>
      </c>
      <c r="BH117" s="19" t="str">
        <f t="shared" si="12"/>
        <v>PASS</v>
      </c>
      <c r="BI117" s="19" t="str">
        <f t="shared" si="13"/>
        <v>PASS</v>
      </c>
      <c r="BJ117" s="45" t="str">
        <f t="shared" si="14"/>
        <v>NO</v>
      </c>
      <c r="BK117" s="46" t="str">
        <f t="shared" si="15"/>
        <v>FAIL</v>
      </c>
    </row>
    <row r="118" spans="1:63" x14ac:dyDescent="0.3">
      <c r="A118" s="29">
        <v>115</v>
      </c>
      <c r="B118" s="29">
        <v>43236</v>
      </c>
      <c r="C118" s="29" t="s">
        <v>541</v>
      </c>
      <c r="D118" s="30" t="s">
        <v>542</v>
      </c>
      <c r="E118" s="29" t="s">
        <v>543</v>
      </c>
      <c r="F118" s="31" t="s">
        <v>544</v>
      </c>
      <c r="G118" s="32"/>
      <c r="H118" s="32"/>
      <c r="I118" s="32">
        <v>90</v>
      </c>
      <c r="J118" s="29">
        <v>90</v>
      </c>
      <c r="K118" s="29">
        <v>89</v>
      </c>
      <c r="L118" s="29">
        <v>94</v>
      </c>
      <c r="M118" s="29">
        <v>90</v>
      </c>
      <c r="N118" s="29">
        <v>100</v>
      </c>
      <c r="O118" s="33"/>
      <c r="P118" s="34"/>
      <c r="Q118" s="34">
        <v>47</v>
      </c>
      <c r="R118" s="29">
        <v>44</v>
      </c>
      <c r="S118" s="29">
        <v>43</v>
      </c>
      <c r="T118" s="29">
        <v>42</v>
      </c>
      <c r="U118" s="29">
        <v>37</v>
      </c>
      <c r="V118" s="29">
        <v>48</v>
      </c>
      <c r="W118" s="29">
        <v>9.9499999999999993</v>
      </c>
      <c r="X118" s="29">
        <v>22</v>
      </c>
      <c r="Y118" s="35"/>
      <c r="Z118" s="29">
        <v>43236</v>
      </c>
      <c r="AA118" s="29" t="s">
        <v>541</v>
      </c>
      <c r="AB118" s="36" t="s">
        <v>542</v>
      </c>
      <c r="AC118" s="29" t="s">
        <v>543</v>
      </c>
      <c r="AD118" s="37" t="s">
        <v>544</v>
      </c>
      <c r="AE118" s="38"/>
      <c r="AF118" s="38"/>
      <c r="AG118" s="38"/>
      <c r="AH118" s="38"/>
      <c r="AI118" s="39"/>
      <c r="AJ118" s="40"/>
      <c r="AK118" s="38"/>
      <c r="AL118" s="38"/>
      <c r="AM118" s="38"/>
      <c r="AN118" s="38"/>
      <c r="AO118" s="39"/>
      <c r="AP118" s="29"/>
      <c r="AQ118" s="29"/>
      <c r="AR118" s="29"/>
      <c r="AS118" s="29"/>
      <c r="AT118" s="29"/>
      <c r="AU118" s="29"/>
      <c r="AV118" s="29"/>
      <c r="AW118" s="41"/>
      <c r="AX118" s="41"/>
      <c r="AY118" s="41"/>
      <c r="AZ118" s="41"/>
      <c r="BA118" s="41"/>
      <c r="BB118" s="41"/>
      <c r="BC118" s="42"/>
      <c r="BD118" s="43" t="str">
        <f t="shared" si="8"/>
        <v>PASS</v>
      </c>
      <c r="BE118" s="43" t="str">
        <f t="shared" si="9"/>
        <v>PASS</v>
      </c>
      <c r="BF118" s="44" t="str">
        <f t="shared" si="10"/>
        <v>PASS</v>
      </c>
      <c r="BG118" s="44" t="str">
        <f t="shared" si="11"/>
        <v>PASS</v>
      </c>
      <c r="BH118" s="19" t="str">
        <f t="shared" si="12"/>
        <v>PASS</v>
      </c>
      <c r="BI118" s="19" t="str">
        <f t="shared" si="13"/>
        <v>PASS</v>
      </c>
      <c r="BJ118" s="45" t="str">
        <f t="shared" si="14"/>
        <v>NO</v>
      </c>
      <c r="BK118" s="46" t="str">
        <f t="shared" si="15"/>
        <v>FAIL</v>
      </c>
    </row>
    <row r="119" spans="1:63" x14ac:dyDescent="0.3">
      <c r="A119" s="29">
        <v>116</v>
      </c>
      <c r="B119" s="29">
        <v>43363</v>
      </c>
      <c r="C119" s="29" t="s">
        <v>545</v>
      </c>
      <c r="D119" s="30" t="s">
        <v>546</v>
      </c>
      <c r="E119" s="29" t="s">
        <v>547</v>
      </c>
      <c r="F119" s="31" t="s">
        <v>548</v>
      </c>
      <c r="G119" s="32"/>
      <c r="H119" s="32"/>
      <c r="I119" s="32">
        <v>100</v>
      </c>
      <c r="J119" s="29">
        <v>97</v>
      </c>
      <c r="K119" s="29">
        <v>96</v>
      </c>
      <c r="L119" s="29">
        <v>99</v>
      </c>
      <c r="M119" s="29">
        <v>100</v>
      </c>
      <c r="N119" s="29">
        <v>100</v>
      </c>
      <c r="O119" s="33"/>
      <c r="P119" s="34"/>
      <c r="Q119" s="34">
        <v>44</v>
      </c>
      <c r="R119" s="29">
        <v>45</v>
      </c>
      <c r="S119" s="29">
        <v>44</v>
      </c>
      <c r="T119" s="29">
        <v>45</v>
      </c>
      <c r="U119" s="29">
        <v>40</v>
      </c>
      <c r="V119" s="29">
        <v>47</v>
      </c>
      <c r="W119" s="29">
        <v>10</v>
      </c>
      <c r="X119" s="29">
        <v>22</v>
      </c>
      <c r="Y119" s="35"/>
      <c r="Z119" s="29">
        <v>43363</v>
      </c>
      <c r="AA119" s="29" t="s">
        <v>545</v>
      </c>
      <c r="AB119" s="36" t="s">
        <v>546</v>
      </c>
      <c r="AC119" s="29" t="s">
        <v>547</v>
      </c>
      <c r="AD119" s="37" t="s">
        <v>548</v>
      </c>
      <c r="AE119" s="38"/>
      <c r="AF119" s="38"/>
      <c r="AG119" s="38"/>
      <c r="AH119" s="38"/>
      <c r="AI119" s="39"/>
      <c r="AJ119" s="40"/>
      <c r="AK119" s="38"/>
      <c r="AL119" s="38"/>
      <c r="AM119" s="38"/>
      <c r="AN119" s="38"/>
      <c r="AO119" s="39"/>
      <c r="AP119" s="29"/>
      <c r="AQ119" s="29"/>
      <c r="AR119" s="29"/>
      <c r="AS119" s="29"/>
      <c r="AT119" s="29"/>
      <c r="AU119" s="29"/>
      <c r="AV119" s="29"/>
      <c r="AW119" s="41"/>
      <c r="AX119" s="41"/>
      <c r="AY119" s="41"/>
      <c r="AZ119" s="41"/>
      <c r="BA119" s="41"/>
      <c r="BB119" s="41"/>
      <c r="BC119" s="42"/>
      <c r="BD119" s="43" t="str">
        <f t="shared" si="8"/>
        <v>PASS</v>
      </c>
      <c r="BE119" s="43" t="str">
        <f t="shared" si="9"/>
        <v>PASS</v>
      </c>
      <c r="BF119" s="44" t="str">
        <f t="shared" si="10"/>
        <v>PASS</v>
      </c>
      <c r="BG119" s="44" t="str">
        <f t="shared" si="11"/>
        <v>PASS</v>
      </c>
      <c r="BH119" s="19" t="str">
        <f t="shared" si="12"/>
        <v>PASS</v>
      </c>
      <c r="BI119" s="19" t="str">
        <f t="shared" si="13"/>
        <v>PASS</v>
      </c>
      <c r="BJ119" s="45" t="str">
        <f t="shared" si="14"/>
        <v>NO</v>
      </c>
      <c r="BK119" s="46" t="str">
        <f t="shared" si="15"/>
        <v>FAIL</v>
      </c>
    </row>
    <row r="120" spans="1:63" x14ac:dyDescent="0.3">
      <c r="A120" s="29">
        <v>117</v>
      </c>
      <c r="B120" s="29">
        <v>43343</v>
      </c>
      <c r="C120" s="29" t="s">
        <v>549</v>
      </c>
      <c r="D120" s="30" t="s">
        <v>550</v>
      </c>
      <c r="E120" s="29" t="s">
        <v>551</v>
      </c>
      <c r="F120" s="31" t="s">
        <v>552</v>
      </c>
      <c r="G120" s="32"/>
      <c r="H120" s="32"/>
      <c r="I120" s="32">
        <v>94</v>
      </c>
      <c r="J120" s="29">
        <v>92</v>
      </c>
      <c r="K120" s="29">
        <v>100</v>
      </c>
      <c r="L120" s="29">
        <v>96</v>
      </c>
      <c r="M120" s="29">
        <v>100</v>
      </c>
      <c r="N120" s="29">
        <v>100</v>
      </c>
      <c r="O120" s="33"/>
      <c r="P120" s="34"/>
      <c r="Q120" s="34">
        <v>45</v>
      </c>
      <c r="R120" s="29">
        <v>45</v>
      </c>
      <c r="S120" s="29">
        <v>44</v>
      </c>
      <c r="T120" s="29">
        <v>45</v>
      </c>
      <c r="U120" s="29">
        <v>40</v>
      </c>
      <c r="V120" s="29">
        <v>46</v>
      </c>
      <c r="W120" s="29">
        <v>10</v>
      </c>
      <c r="X120" s="29">
        <v>22</v>
      </c>
      <c r="Y120" s="35"/>
      <c r="Z120" s="29">
        <v>43343</v>
      </c>
      <c r="AA120" s="29" t="s">
        <v>549</v>
      </c>
      <c r="AB120" s="36" t="s">
        <v>550</v>
      </c>
      <c r="AC120" s="29" t="s">
        <v>551</v>
      </c>
      <c r="AD120" s="37" t="s">
        <v>552</v>
      </c>
      <c r="AE120" s="38"/>
      <c r="AF120" s="38"/>
      <c r="AG120" s="47"/>
      <c r="AH120" s="38"/>
      <c r="AI120" s="39"/>
      <c r="AJ120" s="40"/>
      <c r="AK120" s="47"/>
      <c r="AL120" s="47"/>
      <c r="AM120" s="38"/>
      <c r="AN120" s="38"/>
      <c r="AO120" s="39"/>
      <c r="AP120" s="29"/>
      <c r="AQ120" s="29"/>
      <c r="AR120" s="29"/>
      <c r="AS120" s="29"/>
      <c r="AT120" s="29"/>
      <c r="AU120" s="29"/>
      <c r="AV120" s="29"/>
      <c r="AW120" s="41"/>
      <c r="AX120" s="41"/>
      <c r="AY120" s="41"/>
      <c r="AZ120" s="41"/>
      <c r="BA120" s="41"/>
      <c r="BB120" s="41"/>
      <c r="BC120" s="42"/>
      <c r="BD120" s="43" t="str">
        <f t="shared" si="8"/>
        <v>PASS</v>
      </c>
      <c r="BE120" s="43" t="str">
        <f t="shared" si="9"/>
        <v>PASS</v>
      </c>
      <c r="BF120" s="44" t="str">
        <f t="shared" si="10"/>
        <v>PASS</v>
      </c>
      <c r="BG120" s="44" t="str">
        <f t="shared" si="11"/>
        <v>PASS</v>
      </c>
      <c r="BH120" s="19" t="str">
        <f t="shared" si="12"/>
        <v>PASS</v>
      </c>
      <c r="BI120" s="19" t="str">
        <f t="shared" si="13"/>
        <v>PASS</v>
      </c>
      <c r="BJ120" s="45" t="str">
        <f t="shared" si="14"/>
        <v>NO</v>
      </c>
      <c r="BK120" s="46" t="str">
        <f t="shared" si="15"/>
        <v>FAIL</v>
      </c>
    </row>
    <row r="121" spans="1:63" x14ac:dyDescent="0.3">
      <c r="A121" s="29">
        <v>118</v>
      </c>
      <c r="B121" s="29">
        <v>43134</v>
      </c>
      <c r="C121" s="29" t="s">
        <v>553</v>
      </c>
      <c r="D121" s="30" t="s">
        <v>554</v>
      </c>
      <c r="E121" s="29" t="s">
        <v>555</v>
      </c>
      <c r="F121" s="31" t="s">
        <v>556</v>
      </c>
      <c r="G121" s="32"/>
      <c r="H121" s="32"/>
      <c r="I121" s="32"/>
      <c r="J121" s="29">
        <v>100</v>
      </c>
      <c r="K121" s="29">
        <v>98</v>
      </c>
      <c r="L121" s="29">
        <v>99</v>
      </c>
      <c r="M121" s="29">
        <v>95</v>
      </c>
      <c r="N121" s="29">
        <v>98</v>
      </c>
      <c r="O121" s="33"/>
      <c r="P121" s="34"/>
      <c r="Q121" s="34"/>
      <c r="R121" s="29">
        <v>42</v>
      </c>
      <c r="S121" s="29">
        <v>41</v>
      </c>
      <c r="T121" s="29">
        <v>35</v>
      </c>
      <c r="U121" s="29">
        <v>34</v>
      </c>
      <c r="V121" s="29">
        <v>43</v>
      </c>
      <c r="W121" s="29">
        <v>9.86</v>
      </c>
      <c r="X121" s="29">
        <v>22</v>
      </c>
      <c r="Y121" s="35"/>
      <c r="Z121" s="29">
        <v>43134</v>
      </c>
      <c r="AA121" s="29" t="s">
        <v>553</v>
      </c>
      <c r="AB121" s="36" t="s">
        <v>554</v>
      </c>
      <c r="AC121" s="29" t="s">
        <v>555</v>
      </c>
      <c r="AD121" s="37" t="s">
        <v>556</v>
      </c>
      <c r="AE121" s="38"/>
      <c r="AF121" s="38"/>
      <c r="AG121" s="38"/>
      <c r="AH121" s="38"/>
      <c r="AI121" s="39"/>
      <c r="AJ121" s="40"/>
      <c r="AK121" s="38"/>
      <c r="AL121" s="38"/>
      <c r="AM121" s="38"/>
      <c r="AN121" s="38"/>
      <c r="AO121" s="39"/>
      <c r="AP121" s="29"/>
      <c r="AQ121" s="29"/>
      <c r="AR121" s="29"/>
      <c r="AS121" s="29"/>
      <c r="AT121" s="29"/>
      <c r="AU121" s="29"/>
      <c r="AV121" s="29"/>
      <c r="AW121" s="41"/>
      <c r="AX121" s="41"/>
      <c r="AY121" s="41"/>
      <c r="AZ121" s="41"/>
      <c r="BA121" s="41"/>
      <c r="BB121" s="41"/>
      <c r="BC121" s="42"/>
      <c r="BD121" s="43" t="str">
        <f t="shared" si="8"/>
        <v>PASS</v>
      </c>
      <c r="BE121" s="43" t="str">
        <f t="shared" si="9"/>
        <v>PASS</v>
      </c>
      <c r="BF121" s="44" t="str">
        <f t="shared" si="10"/>
        <v>PASS</v>
      </c>
      <c r="BG121" s="44" t="str">
        <f t="shared" si="11"/>
        <v>PASS</v>
      </c>
      <c r="BH121" s="19" t="str">
        <f t="shared" si="12"/>
        <v>PASS</v>
      </c>
      <c r="BI121" s="19" t="str">
        <f t="shared" si="13"/>
        <v>PASS</v>
      </c>
      <c r="BJ121" s="45" t="str">
        <f t="shared" si="14"/>
        <v>NO</v>
      </c>
      <c r="BK121" s="46" t="str">
        <f t="shared" si="15"/>
        <v>FAIL</v>
      </c>
    </row>
    <row r="122" spans="1:63" x14ac:dyDescent="0.3">
      <c r="A122" s="29">
        <v>119</v>
      </c>
      <c r="B122" s="29">
        <v>43237</v>
      </c>
      <c r="C122" s="29" t="s">
        <v>557</v>
      </c>
      <c r="D122" s="30" t="s">
        <v>558</v>
      </c>
      <c r="E122" s="29" t="s">
        <v>559</v>
      </c>
      <c r="F122" s="31" t="s">
        <v>560</v>
      </c>
      <c r="G122" s="32"/>
      <c r="H122" s="32"/>
      <c r="I122" s="32"/>
      <c r="J122" s="29">
        <v>97</v>
      </c>
      <c r="K122" s="29">
        <v>92</v>
      </c>
      <c r="L122" s="29">
        <v>98</v>
      </c>
      <c r="M122" s="29">
        <v>99</v>
      </c>
      <c r="N122" s="29">
        <v>100</v>
      </c>
      <c r="O122" s="33"/>
      <c r="P122" s="34"/>
      <c r="Q122" s="34"/>
      <c r="R122" s="29">
        <v>47</v>
      </c>
      <c r="S122" s="29">
        <v>46</v>
      </c>
      <c r="T122" s="29">
        <v>43</v>
      </c>
      <c r="U122" s="29">
        <v>32</v>
      </c>
      <c r="V122" s="29">
        <v>43</v>
      </c>
      <c r="W122" s="29">
        <v>9.91</v>
      </c>
      <c r="X122" s="29">
        <v>22</v>
      </c>
      <c r="Y122" s="35"/>
      <c r="Z122" s="29">
        <v>43237</v>
      </c>
      <c r="AA122" s="29" t="s">
        <v>557</v>
      </c>
      <c r="AB122" s="36" t="s">
        <v>558</v>
      </c>
      <c r="AC122" s="29" t="s">
        <v>559</v>
      </c>
      <c r="AD122" s="37" t="s">
        <v>560</v>
      </c>
      <c r="AE122" s="38"/>
      <c r="AF122" s="38"/>
      <c r="AG122" s="38"/>
      <c r="AH122" s="38"/>
      <c r="AI122" s="39"/>
      <c r="AJ122" s="40"/>
      <c r="AK122" s="38"/>
      <c r="AL122" s="38"/>
      <c r="AM122" s="38"/>
      <c r="AN122" s="38"/>
      <c r="AO122" s="39"/>
      <c r="AP122" s="29"/>
      <c r="AQ122" s="29"/>
      <c r="AR122" s="29"/>
      <c r="AS122" s="29"/>
      <c r="AT122" s="29"/>
      <c r="AU122" s="29"/>
      <c r="AV122" s="29"/>
      <c r="AW122" s="41"/>
      <c r="AX122" s="41"/>
      <c r="AY122" s="41"/>
      <c r="AZ122" s="41"/>
      <c r="BA122" s="41"/>
      <c r="BB122" s="41"/>
      <c r="BC122" s="42"/>
      <c r="BD122" s="43" t="str">
        <f t="shared" si="8"/>
        <v>PASS</v>
      </c>
      <c r="BE122" s="43" t="str">
        <f t="shared" si="9"/>
        <v>PASS</v>
      </c>
      <c r="BF122" s="44" t="str">
        <f t="shared" si="10"/>
        <v>PASS</v>
      </c>
      <c r="BG122" s="44" t="str">
        <f t="shared" si="11"/>
        <v>PASS</v>
      </c>
      <c r="BH122" s="19" t="str">
        <f t="shared" si="12"/>
        <v>PASS</v>
      </c>
      <c r="BI122" s="19" t="str">
        <f t="shared" si="13"/>
        <v>PASS</v>
      </c>
      <c r="BJ122" s="45" t="str">
        <f t="shared" si="14"/>
        <v>NO</v>
      </c>
      <c r="BK122" s="46" t="str">
        <f t="shared" si="15"/>
        <v>FAIL</v>
      </c>
    </row>
    <row r="123" spans="1:63" x14ac:dyDescent="0.3">
      <c r="A123" s="29">
        <v>120</v>
      </c>
      <c r="B123" s="29">
        <v>43344</v>
      </c>
      <c r="C123" s="29" t="s">
        <v>561</v>
      </c>
      <c r="D123" s="30" t="s">
        <v>562</v>
      </c>
      <c r="E123" s="29" t="s">
        <v>563</v>
      </c>
      <c r="F123" s="31" t="s">
        <v>564</v>
      </c>
      <c r="G123" s="32"/>
      <c r="H123" s="32"/>
      <c r="I123" s="32"/>
      <c r="J123" s="29">
        <v>100</v>
      </c>
      <c r="K123" s="29">
        <v>96</v>
      </c>
      <c r="L123" s="29">
        <v>100</v>
      </c>
      <c r="M123" s="29">
        <v>99</v>
      </c>
      <c r="N123" s="29">
        <v>99</v>
      </c>
      <c r="O123" s="33"/>
      <c r="P123" s="34"/>
      <c r="Q123" s="34"/>
      <c r="R123" s="29">
        <v>45</v>
      </c>
      <c r="S123" s="29">
        <v>44</v>
      </c>
      <c r="T123" s="29">
        <v>47</v>
      </c>
      <c r="U123" s="29">
        <v>44</v>
      </c>
      <c r="V123" s="29">
        <v>47</v>
      </c>
      <c r="W123" s="29">
        <v>10</v>
      </c>
      <c r="X123" s="29">
        <v>22</v>
      </c>
      <c r="Y123" s="35"/>
      <c r="Z123" s="29">
        <v>43344</v>
      </c>
      <c r="AA123" s="29" t="s">
        <v>561</v>
      </c>
      <c r="AB123" s="36" t="s">
        <v>562</v>
      </c>
      <c r="AC123" s="29" t="s">
        <v>563</v>
      </c>
      <c r="AD123" s="37" t="s">
        <v>564</v>
      </c>
      <c r="AE123" s="38"/>
      <c r="AF123" s="38"/>
      <c r="AG123" s="38"/>
      <c r="AH123" s="38"/>
      <c r="AI123" s="39"/>
      <c r="AJ123" s="40"/>
      <c r="AK123" s="38"/>
      <c r="AL123" s="38"/>
      <c r="AM123" s="38"/>
      <c r="AN123" s="38"/>
      <c r="AO123" s="39"/>
      <c r="AP123" s="29"/>
      <c r="AQ123" s="29"/>
      <c r="AR123" s="29"/>
      <c r="AS123" s="29"/>
      <c r="AT123" s="29"/>
      <c r="AU123" s="29"/>
      <c r="AV123" s="29"/>
      <c r="AW123" s="41"/>
      <c r="AX123" s="41"/>
      <c r="AY123" s="41"/>
      <c r="AZ123" s="41"/>
      <c r="BA123" s="41"/>
      <c r="BB123" s="41"/>
      <c r="BC123" s="42"/>
      <c r="BD123" s="43" t="str">
        <f t="shared" si="8"/>
        <v>PASS</v>
      </c>
      <c r="BE123" s="43" t="str">
        <f t="shared" si="9"/>
        <v>PASS</v>
      </c>
      <c r="BF123" s="44" t="str">
        <f t="shared" si="10"/>
        <v>PASS</v>
      </c>
      <c r="BG123" s="44" t="str">
        <f t="shared" si="11"/>
        <v>PASS</v>
      </c>
      <c r="BH123" s="19" t="str">
        <f t="shared" si="12"/>
        <v>PASS</v>
      </c>
      <c r="BI123" s="19" t="str">
        <f t="shared" si="13"/>
        <v>PASS</v>
      </c>
      <c r="BJ123" s="45" t="str">
        <f t="shared" si="14"/>
        <v>NO</v>
      </c>
      <c r="BK123" s="46" t="str">
        <f t="shared" si="15"/>
        <v>FAIL</v>
      </c>
    </row>
    <row r="124" spans="1:63" x14ac:dyDescent="0.3">
      <c r="A124" s="29">
        <v>121</v>
      </c>
      <c r="B124" s="29">
        <v>43135</v>
      </c>
      <c r="C124" s="29" t="s">
        <v>565</v>
      </c>
      <c r="D124" s="30" t="s">
        <v>566</v>
      </c>
      <c r="E124" s="29" t="s">
        <v>567</v>
      </c>
      <c r="F124" s="31" t="s">
        <v>568</v>
      </c>
      <c r="G124" s="32"/>
      <c r="H124" s="32"/>
      <c r="I124" s="32"/>
      <c r="J124" s="29">
        <v>96</v>
      </c>
      <c r="K124" s="29">
        <v>97</v>
      </c>
      <c r="L124" s="29">
        <v>96</v>
      </c>
      <c r="M124" s="29">
        <v>99</v>
      </c>
      <c r="N124" s="29">
        <v>91</v>
      </c>
      <c r="O124" s="33"/>
      <c r="P124" s="34"/>
      <c r="Q124" s="34"/>
      <c r="R124" s="29">
        <v>45</v>
      </c>
      <c r="S124" s="29">
        <v>45</v>
      </c>
      <c r="T124" s="29">
        <v>36</v>
      </c>
      <c r="U124" s="29">
        <v>45</v>
      </c>
      <c r="V124" s="29">
        <v>47</v>
      </c>
      <c r="W124" s="29">
        <v>9.9499999999999993</v>
      </c>
      <c r="X124" s="29">
        <v>22</v>
      </c>
      <c r="Y124" s="35"/>
      <c r="Z124" s="29">
        <v>43135</v>
      </c>
      <c r="AA124" s="29" t="s">
        <v>565</v>
      </c>
      <c r="AB124" s="36" t="s">
        <v>566</v>
      </c>
      <c r="AC124" s="29" t="s">
        <v>567</v>
      </c>
      <c r="AD124" s="37" t="s">
        <v>568</v>
      </c>
      <c r="AE124" s="38"/>
      <c r="AF124" s="38"/>
      <c r="AG124" s="38"/>
      <c r="AH124" s="38"/>
      <c r="AI124" s="39"/>
      <c r="AJ124" s="40"/>
      <c r="AK124" s="38"/>
      <c r="AL124" s="38"/>
      <c r="AM124" s="38"/>
      <c r="AN124" s="38"/>
      <c r="AO124" s="39"/>
      <c r="AP124" s="29"/>
      <c r="AQ124" s="29"/>
      <c r="AR124" s="29"/>
      <c r="AS124" s="29"/>
      <c r="AT124" s="29"/>
      <c r="AU124" s="29"/>
      <c r="AV124" s="29"/>
      <c r="AW124" s="41"/>
      <c r="AX124" s="41"/>
      <c r="AY124" s="41"/>
      <c r="AZ124" s="41"/>
      <c r="BA124" s="41"/>
      <c r="BB124" s="41"/>
      <c r="BC124" s="42"/>
      <c r="BD124" s="43" t="str">
        <f t="shared" si="8"/>
        <v>PASS</v>
      </c>
      <c r="BE124" s="43" t="str">
        <f t="shared" si="9"/>
        <v>PASS</v>
      </c>
      <c r="BF124" s="44" t="str">
        <f t="shared" si="10"/>
        <v>PASS</v>
      </c>
      <c r="BG124" s="44" t="str">
        <f t="shared" si="11"/>
        <v>PASS</v>
      </c>
      <c r="BH124" s="19" t="str">
        <f t="shared" si="12"/>
        <v>PASS</v>
      </c>
      <c r="BI124" s="19" t="str">
        <f t="shared" si="13"/>
        <v>PASS</v>
      </c>
      <c r="BJ124" s="45" t="str">
        <f t="shared" si="14"/>
        <v>NO</v>
      </c>
      <c r="BK124" s="46" t="str">
        <f t="shared" si="15"/>
        <v>FAIL</v>
      </c>
    </row>
    <row r="125" spans="1:63" x14ac:dyDescent="0.3">
      <c r="A125" s="29">
        <v>122</v>
      </c>
      <c r="B125" s="29">
        <v>43136</v>
      </c>
      <c r="C125" s="29" t="s">
        <v>569</v>
      </c>
      <c r="D125" s="30" t="s">
        <v>570</v>
      </c>
      <c r="E125" s="29" t="s">
        <v>571</v>
      </c>
      <c r="F125" s="31" t="s">
        <v>572</v>
      </c>
      <c r="G125" s="32"/>
      <c r="H125" s="32"/>
      <c r="I125" s="32"/>
      <c r="J125" s="29">
        <v>94</v>
      </c>
      <c r="K125" s="29">
        <v>92</v>
      </c>
      <c r="L125" s="29">
        <v>85</v>
      </c>
      <c r="M125" s="29">
        <v>85</v>
      </c>
      <c r="N125" s="29">
        <v>90</v>
      </c>
      <c r="O125" s="33"/>
      <c r="P125" s="34"/>
      <c r="Q125" s="34"/>
      <c r="R125" s="29">
        <v>41</v>
      </c>
      <c r="S125" s="29">
        <v>40</v>
      </c>
      <c r="T125" s="29">
        <v>36</v>
      </c>
      <c r="U125" s="29">
        <v>40</v>
      </c>
      <c r="V125" s="29">
        <v>41</v>
      </c>
      <c r="W125" s="29">
        <v>9.9499999999999993</v>
      </c>
      <c r="X125" s="29">
        <v>22</v>
      </c>
      <c r="Y125" s="35"/>
      <c r="Z125" s="29">
        <v>43136</v>
      </c>
      <c r="AA125" s="29" t="s">
        <v>569</v>
      </c>
      <c r="AB125" s="36" t="s">
        <v>570</v>
      </c>
      <c r="AC125" s="29" t="s">
        <v>571</v>
      </c>
      <c r="AD125" s="37" t="s">
        <v>572</v>
      </c>
      <c r="AE125" s="38"/>
      <c r="AF125" s="38"/>
      <c r="AG125" s="38"/>
      <c r="AH125" s="38"/>
      <c r="AI125" s="39"/>
      <c r="AJ125" s="40"/>
      <c r="AK125" s="38"/>
      <c r="AL125" s="38"/>
      <c r="AM125" s="38"/>
      <c r="AN125" s="38"/>
      <c r="AO125" s="39"/>
      <c r="AP125" s="29"/>
      <c r="AQ125" s="29"/>
      <c r="AR125" s="29"/>
      <c r="AS125" s="29"/>
      <c r="AT125" s="29"/>
      <c r="AU125" s="29"/>
      <c r="AV125" s="29"/>
      <c r="AW125" s="41"/>
      <c r="AX125" s="41"/>
      <c r="AY125" s="41"/>
      <c r="AZ125" s="41"/>
      <c r="BA125" s="41"/>
      <c r="BB125" s="41"/>
      <c r="BC125" s="42"/>
      <c r="BD125" s="43" t="str">
        <f t="shared" si="8"/>
        <v>PASS</v>
      </c>
      <c r="BE125" s="43" t="str">
        <f t="shared" si="9"/>
        <v>PASS</v>
      </c>
      <c r="BF125" s="44" t="str">
        <f t="shared" si="10"/>
        <v>PASS</v>
      </c>
      <c r="BG125" s="44" t="str">
        <f t="shared" si="11"/>
        <v>PASS</v>
      </c>
      <c r="BH125" s="19" t="str">
        <f t="shared" si="12"/>
        <v>PASS</v>
      </c>
      <c r="BI125" s="19" t="str">
        <f t="shared" si="13"/>
        <v>PASS</v>
      </c>
      <c r="BJ125" s="45" t="str">
        <f t="shared" si="14"/>
        <v>NO</v>
      </c>
      <c r="BK125" s="46" t="str">
        <f t="shared" si="15"/>
        <v>FAIL</v>
      </c>
    </row>
    <row r="126" spans="1:63" x14ac:dyDescent="0.3">
      <c r="A126" s="29">
        <v>123</v>
      </c>
      <c r="B126" s="29">
        <v>43137</v>
      </c>
      <c r="C126" s="29" t="s">
        <v>573</v>
      </c>
      <c r="D126" s="30" t="s">
        <v>574</v>
      </c>
      <c r="E126" s="29" t="s">
        <v>575</v>
      </c>
      <c r="F126" s="31" t="s">
        <v>576</v>
      </c>
      <c r="G126" s="32"/>
      <c r="H126" s="32"/>
      <c r="I126" s="32"/>
      <c r="J126" s="29">
        <v>96</v>
      </c>
      <c r="K126" s="29">
        <v>79</v>
      </c>
      <c r="L126" s="29">
        <v>83</v>
      </c>
      <c r="M126" s="29">
        <v>88</v>
      </c>
      <c r="N126" s="29">
        <v>79</v>
      </c>
      <c r="O126" s="33"/>
      <c r="P126" s="34"/>
      <c r="Q126" s="34"/>
      <c r="R126" s="29">
        <v>41</v>
      </c>
      <c r="S126" s="29">
        <v>42</v>
      </c>
      <c r="T126" s="29">
        <v>35</v>
      </c>
      <c r="U126" s="29">
        <v>34</v>
      </c>
      <c r="V126" s="29">
        <v>36</v>
      </c>
      <c r="W126" s="29">
        <v>9.4499999999999993</v>
      </c>
      <c r="X126" s="29">
        <v>22</v>
      </c>
      <c r="Y126" s="35"/>
      <c r="Z126" s="29">
        <v>43137</v>
      </c>
      <c r="AA126" s="29" t="s">
        <v>573</v>
      </c>
      <c r="AB126" s="36" t="s">
        <v>574</v>
      </c>
      <c r="AC126" s="29" t="s">
        <v>575</v>
      </c>
      <c r="AD126" s="37" t="s">
        <v>576</v>
      </c>
      <c r="AE126" s="38"/>
      <c r="AF126" s="38"/>
      <c r="AG126" s="38"/>
      <c r="AH126" s="38"/>
      <c r="AI126" s="39"/>
      <c r="AJ126" s="40"/>
      <c r="AK126" s="38"/>
      <c r="AL126" s="38"/>
      <c r="AM126" s="38"/>
      <c r="AN126" s="38"/>
      <c r="AO126" s="39"/>
      <c r="AP126" s="29"/>
      <c r="AQ126" s="29"/>
      <c r="AR126" s="29"/>
      <c r="AS126" s="29"/>
      <c r="AT126" s="29"/>
      <c r="AU126" s="29"/>
      <c r="AV126" s="29"/>
      <c r="AW126" s="41"/>
      <c r="AX126" s="41"/>
      <c r="AY126" s="41"/>
      <c r="AZ126" s="41"/>
      <c r="BA126" s="41"/>
      <c r="BB126" s="41"/>
      <c r="BC126" s="42"/>
      <c r="BD126" s="43" t="str">
        <f t="shared" si="8"/>
        <v>PASS</v>
      </c>
      <c r="BE126" s="43" t="str">
        <f t="shared" si="9"/>
        <v>PASS</v>
      </c>
      <c r="BF126" s="44" t="str">
        <f t="shared" si="10"/>
        <v>PASS</v>
      </c>
      <c r="BG126" s="44" t="str">
        <f t="shared" si="11"/>
        <v>PASS</v>
      </c>
      <c r="BH126" s="19" t="str">
        <f t="shared" si="12"/>
        <v>PASS</v>
      </c>
      <c r="BI126" s="19" t="str">
        <f t="shared" si="13"/>
        <v>PASS</v>
      </c>
      <c r="BJ126" s="45" t="str">
        <f t="shared" si="14"/>
        <v>NO</v>
      </c>
      <c r="BK126" s="46" t="str">
        <f t="shared" si="15"/>
        <v>FAIL</v>
      </c>
    </row>
    <row r="127" spans="1:63" x14ac:dyDescent="0.3">
      <c r="A127" s="29">
        <v>124</v>
      </c>
      <c r="B127" s="29">
        <v>43345</v>
      </c>
      <c r="C127" s="29" t="s">
        <v>577</v>
      </c>
      <c r="D127" s="30" t="s">
        <v>578</v>
      </c>
      <c r="E127" s="29" t="s">
        <v>579</v>
      </c>
      <c r="F127" s="31" t="s">
        <v>580</v>
      </c>
      <c r="G127" s="32"/>
      <c r="H127" s="32"/>
      <c r="I127" s="32"/>
      <c r="J127" s="29">
        <v>97</v>
      </c>
      <c r="K127" s="29">
        <v>91</v>
      </c>
      <c r="L127" s="29">
        <v>95</v>
      </c>
      <c r="M127" s="29">
        <v>100</v>
      </c>
      <c r="N127" s="29">
        <v>96</v>
      </c>
      <c r="O127" s="33"/>
      <c r="P127" s="34"/>
      <c r="Q127" s="34"/>
      <c r="R127" s="29">
        <v>41</v>
      </c>
      <c r="S127" s="29">
        <v>40</v>
      </c>
      <c r="T127" s="29">
        <v>43</v>
      </c>
      <c r="U127" s="29">
        <v>38</v>
      </c>
      <c r="V127" s="29">
        <v>47</v>
      </c>
      <c r="W127" s="29">
        <v>9.9499999999999993</v>
      </c>
      <c r="X127" s="29">
        <v>22</v>
      </c>
      <c r="Y127" s="35"/>
      <c r="Z127" s="29">
        <v>43345</v>
      </c>
      <c r="AA127" s="29" t="s">
        <v>577</v>
      </c>
      <c r="AB127" s="36" t="s">
        <v>578</v>
      </c>
      <c r="AC127" s="29" t="s">
        <v>579</v>
      </c>
      <c r="AD127" s="37" t="s">
        <v>580</v>
      </c>
      <c r="AE127" s="38"/>
      <c r="AF127" s="38"/>
      <c r="AG127" s="47"/>
      <c r="AH127" s="38"/>
      <c r="AI127" s="39"/>
      <c r="AJ127" s="40"/>
      <c r="AK127" s="47"/>
      <c r="AL127" s="47"/>
      <c r="AM127" s="38"/>
      <c r="AN127" s="38"/>
      <c r="AO127" s="39"/>
      <c r="AP127" s="29"/>
      <c r="AQ127" s="29"/>
      <c r="AR127" s="29"/>
      <c r="AS127" s="29"/>
      <c r="AT127" s="29"/>
      <c r="AU127" s="29"/>
      <c r="AV127" s="29"/>
      <c r="AW127" s="41"/>
      <c r="AX127" s="41"/>
      <c r="AY127" s="41"/>
      <c r="AZ127" s="41"/>
      <c r="BA127" s="41"/>
      <c r="BB127" s="41"/>
      <c r="BC127" s="42"/>
      <c r="BD127" s="43" t="str">
        <f t="shared" si="8"/>
        <v>PASS</v>
      </c>
      <c r="BE127" s="43" t="str">
        <f t="shared" si="9"/>
        <v>PASS</v>
      </c>
      <c r="BF127" s="44" t="str">
        <f t="shared" si="10"/>
        <v>PASS</v>
      </c>
      <c r="BG127" s="44" t="str">
        <f t="shared" si="11"/>
        <v>PASS</v>
      </c>
      <c r="BH127" s="19" t="str">
        <f t="shared" si="12"/>
        <v>PASS</v>
      </c>
      <c r="BI127" s="19" t="str">
        <f t="shared" si="13"/>
        <v>PASS</v>
      </c>
      <c r="BJ127" s="45" t="str">
        <f t="shared" si="14"/>
        <v>NO</v>
      </c>
      <c r="BK127" s="46" t="str">
        <f t="shared" si="15"/>
        <v>FAIL</v>
      </c>
    </row>
    <row r="128" spans="1:63" x14ac:dyDescent="0.3">
      <c r="A128" s="29">
        <v>125</v>
      </c>
      <c r="B128" s="29">
        <v>43201</v>
      </c>
      <c r="C128" s="29" t="s">
        <v>581</v>
      </c>
      <c r="D128" s="30" t="s">
        <v>582</v>
      </c>
      <c r="E128" s="29" t="s">
        <v>583</v>
      </c>
      <c r="F128" s="31" t="s">
        <v>584</v>
      </c>
      <c r="G128" s="32"/>
      <c r="H128" s="32"/>
      <c r="I128" s="32"/>
      <c r="J128" s="29">
        <v>100</v>
      </c>
      <c r="K128" s="29">
        <v>93</v>
      </c>
      <c r="L128" s="29">
        <v>90</v>
      </c>
      <c r="M128" s="29">
        <v>94</v>
      </c>
      <c r="N128" s="29">
        <v>100</v>
      </c>
      <c r="O128" s="33"/>
      <c r="P128" s="34"/>
      <c r="Q128" s="34"/>
      <c r="R128" s="29">
        <v>46</v>
      </c>
      <c r="S128" s="29">
        <v>45</v>
      </c>
      <c r="T128" s="29">
        <v>40</v>
      </c>
      <c r="U128" s="29">
        <v>39</v>
      </c>
      <c r="V128" s="29">
        <v>41</v>
      </c>
      <c r="W128" s="29">
        <v>9.9499999999999993</v>
      </c>
      <c r="X128" s="29">
        <v>22</v>
      </c>
      <c r="Y128" s="35"/>
      <c r="Z128" s="29">
        <v>43201</v>
      </c>
      <c r="AA128" s="29" t="s">
        <v>581</v>
      </c>
      <c r="AB128" s="36" t="s">
        <v>582</v>
      </c>
      <c r="AC128" s="29" t="s">
        <v>583</v>
      </c>
      <c r="AD128" s="37" t="s">
        <v>584</v>
      </c>
      <c r="AE128" s="38"/>
      <c r="AF128" s="38"/>
      <c r="AG128" s="38"/>
      <c r="AH128" s="38"/>
      <c r="AI128" s="39"/>
      <c r="AJ128" s="40"/>
      <c r="AK128" s="38"/>
      <c r="AL128" s="38"/>
      <c r="AM128" s="38"/>
      <c r="AN128" s="38"/>
      <c r="AO128" s="39"/>
      <c r="AP128" s="29"/>
      <c r="AQ128" s="29"/>
      <c r="AR128" s="29"/>
      <c r="AS128" s="29"/>
      <c r="AT128" s="29"/>
      <c r="AU128" s="29"/>
      <c r="AV128" s="29"/>
      <c r="AW128" s="41"/>
      <c r="AX128" s="41"/>
      <c r="AY128" s="41"/>
      <c r="AZ128" s="41"/>
      <c r="BA128" s="41"/>
      <c r="BB128" s="41"/>
      <c r="BC128" s="42"/>
      <c r="BD128" s="43" t="str">
        <f t="shared" si="8"/>
        <v>PASS</v>
      </c>
      <c r="BE128" s="43" t="str">
        <f t="shared" si="9"/>
        <v>PASS</v>
      </c>
      <c r="BF128" s="44" t="str">
        <f t="shared" si="10"/>
        <v>PASS</v>
      </c>
      <c r="BG128" s="44" t="str">
        <f t="shared" si="11"/>
        <v>PASS</v>
      </c>
      <c r="BH128" s="19" t="str">
        <f t="shared" si="12"/>
        <v>PASS</v>
      </c>
      <c r="BI128" s="19" t="str">
        <f t="shared" si="13"/>
        <v>PASS</v>
      </c>
      <c r="BJ128" s="45" t="str">
        <f t="shared" si="14"/>
        <v>NO</v>
      </c>
      <c r="BK128" s="46" t="str">
        <f t="shared" si="15"/>
        <v>FAIL</v>
      </c>
    </row>
    <row r="129" spans="1:63" x14ac:dyDescent="0.3">
      <c r="A129" s="29">
        <v>126</v>
      </c>
      <c r="B129" s="29">
        <v>43238</v>
      </c>
      <c r="C129" s="29" t="s">
        <v>585</v>
      </c>
      <c r="D129" s="30" t="s">
        <v>586</v>
      </c>
      <c r="E129" s="29" t="s">
        <v>587</v>
      </c>
      <c r="F129" s="31" t="s">
        <v>588</v>
      </c>
      <c r="G129" s="32"/>
      <c r="H129" s="32"/>
      <c r="I129" s="32"/>
      <c r="J129" s="29">
        <v>100</v>
      </c>
      <c r="K129" s="29">
        <v>100</v>
      </c>
      <c r="L129" s="29">
        <v>99</v>
      </c>
      <c r="M129" s="29">
        <v>100</v>
      </c>
      <c r="N129" s="29">
        <v>100</v>
      </c>
      <c r="O129" s="33"/>
      <c r="P129" s="34"/>
      <c r="Q129" s="34"/>
      <c r="R129" s="29">
        <v>43</v>
      </c>
      <c r="S129" s="29">
        <v>42</v>
      </c>
      <c r="T129" s="29">
        <v>42</v>
      </c>
      <c r="U129" s="29">
        <v>35</v>
      </c>
      <c r="V129" s="29">
        <v>42</v>
      </c>
      <c r="W129" s="29">
        <v>9.9499999999999993</v>
      </c>
      <c r="X129" s="29">
        <v>22</v>
      </c>
      <c r="Y129" s="35"/>
      <c r="Z129" s="29">
        <v>43238</v>
      </c>
      <c r="AA129" s="29" t="s">
        <v>585</v>
      </c>
      <c r="AB129" s="36" t="s">
        <v>586</v>
      </c>
      <c r="AC129" s="29" t="s">
        <v>587</v>
      </c>
      <c r="AD129" s="37" t="s">
        <v>588</v>
      </c>
      <c r="AE129" s="38"/>
      <c r="AF129" s="38"/>
      <c r="AG129" s="38"/>
      <c r="AH129" s="38"/>
      <c r="AI129" s="39"/>
      <c r="AJ129" s="40"/>
      <c r="AK129" s="38"/>
      <c r="AL129" s="38"/>
      <c r="AM129" s="38"/>
      <c r="AN129" s="38"/>
      <c r="AO129" s="39"/>
      <c r="AP129" s="29"/>
      <c r="AQ129" s="29"/>
      <c r="AR129" s="29"/>
      <c r="AS129" s="29"/>
      <c r="AT129" s="29"/>
      <c r="AU129" s="29"/>
      <c r="AV129" s="29"/>
      <c r="AW129" s="41"/>
      <c r="AX129" s="41"/>
      <c r="AY129" s="41"/>
      <c r="AZ129" s="41"/>
      <c r="BA129" s="41"/>
      <c r="BB129" s="41"/>
      <c r="BC129" s="42"/>
      <c r="BD129" s="43" t="str">
        <f t="shared" si="8"/>
        <v>PASS</v>
      </c>
      <c r="BE129" s="43" t="str">
        <f t="shared" si="9"/>
        <v>PASS</v>
      </c>
      <c r="BF129" s="44" t="str">
        <f t="shared" si="10"/>
        <v>PASS</v>
      </c>
      <c r="BG129" s="44" t="str">
        <f t="shared" si="11"/>
        <v>PASS</v>
      </c>
      <c r="BH129" s="19" t="str">
        <f t="shared" si="12"/>
        <v>PASS</v>
      </c>
      <c r="BI129" s="19" t="str">
        <f t="shared" si="13"/>
        <v>PASS</v>
      </c>
      <c r="BJ129" s="45" t="str">
        <f t="shared" si="14"/>
        <v>NO</v>
      </c>
      <c r="BK129" s="46" t="str">
        <f t="shared" si="15"/>
        <v>FAIL</v>
      </c>
    </row>
    <row r="130" spans="1:63" x14ac:dyDescent="0.3">
      <c r="A130" s="29">
        <v>127</v>
      </c>
      <c r="B130" s="29">
        <v>43346</v>
      </c>
      <c r="C130" s="29" t="s">
        <v>589</v>
      </c>
      <c r="D130" s="30" t="s">
        <v>590</v>
      </c>
      <c r="E130" s="29" t="s">
        <v>591</v>
      </c>
      <c r="F130" s="31" t="s">
        <v>592</v>
      </c>
      <c r="G130" s="32"/>
      <c r="H130" s="32"/>
      <c r="I130" s="32"/>
      <c r="J130" s="29">
        <v>100</v>
      </c>
      <c r="K130" s="29">
        <v>90</v>
      </c>
      <c r="L130" s="29">
        <v>93</v>
      </c>
      <c r="M130" s="29">
        <v>100</v>
      </c>
      <c r="N130" s="29">
        <v>99</v>
      </c>
      <c r="O130" s="33"/>
      <c r="P130" s="34"/>
      <c r="Q130" s="34"/>
      <c r="R130" s="29">
        <v>44</v>
      </c>
      <c r="S130" s="29">
        <v>43</v>
      </c>
      <c r="T130" s="29">
        <v>46</v>
      </c>
      <c r="U130" s="29">
        <v>41</v>
      </c>
      <c r="V130" s="29">
        <v>45</v>
      </c>
      <c r="W130" s="29">
        <v>10</v>
      </c>
      <c r="X130" s="29">
        <v>22</v>
      </c>
      <c r="Y130" s="35"/>
      <c r="Z130" s="29">
        <v>43346</v>
      </c>
      <c r="AA130" s="29" t="s">
        <v>589</v>
      </c>
      <c r="AB130" s="36" t="s">
        <v>590</v>
      </c>
      <c r="AC130" s="29" t="s">
        <v>591</v>
      </c>
      <c r="AD130" s="37" t="s">
        <v>592</v>
      </c>
      <c r="AE130" s="38"/>
      <c r="AF130" s="38"/>
      <c r="AG130" s="38"/>
      <c r="AH130" s="38"/>
      <c r="AI130" s="39"/>
      <c r="AJ130" s="40"/>
      <c r="AK130" s="38"/>
      <c r="AL130" s="38"/>
      <c r="AM130" s="38"/>
      <c r="AN130" s="38"/>
      <c r="AO130" s="39"/>
      <c r="AP130" s="29"/>
      <c r="AQ130" s="29"/>
      <c r="AR130" s="29"/>
      <c r="AS130" s="29"/>
      <c r="AT130" s="29"/>
      <c r="AU130" s="29"/>
      <c r="AV130" s="29"/>
      <c r="AW130" s="41"/>
      <c r="AX130" s="41"/>
      <c r="AY130" s="41"/>
      <c r="AZ130" s="41"/>
      <c r="BA130" s="41"/>
      <c r="BB130" s="41"/>
      <c r="BC130" s="42"/>
      <c r="BD130" s="43" t="str">
        <f t="shared" si="8"/>
        <v>PASS</v>
      </c>
      <c r="BE130" s="43" t="str">
        <f t="shared" si="9"/>
        <v>PASS</v>
      </c>
      <c r="BF130" s="44" t="str">
        <f t="shared" si="10"/>
        <v>PASS</v>
      </c>
      <c r="BG130" s="44" t="str">
        <f t="shared" si="11"/>
        <v>PASS</v>
      </c>
      <c r="BH130" s="19" t="str">
        <f t="shared" si="12"/>
        <v>PASS</v>
      </c>
      <c r="BI130" s="19" t="str">
        <f t="shared" si="13"/>
        <v>PASS</v>
      </c>
      <c r="BJ130" s="45" t="str">
        <f t="shared" si="14"/>
        <v>NO</v>
      </c>
      <c r="BK130" s="46" t="str">
        <f t="shared" si="15"/>
        <v>FAIL</v>
      </c>
    </row>
    <row r="131" spans="1:63" x14ac:dyDescent="0.3">
      <c r="A131" s="29">
        <v>128</v>
      </c>
      <c r="B131" s="29">
        <v>43138</v>
      </c>
      <c r="C131" s="29" t="s">
        <v>593</v>
      </c>
      <c r="D131" s="30" t="s">
        <v>594</v>
      </c>
      <c r="E131" s="29" t="s">
        <v>595</v>
      </c>
      <c r="F131" s="31" t="s">
        <v>596</v>
      </c>
      <c r="G131" s="32">
        <v>99</v>
      </c>
      <c r="H131" s="32"/>
      <c r="I131" s="32"/>
      <c r="J131" s="29">
        <v>97</v>
      </c>
      <c r="K131" s="29">
        <v>96</v>
      </c>
      <c r="L131" s="29">
        <v>93</v>
      </c>
      <c r="M131" s="29">
        <v>97</v>
      </c>
      <c r="N131" s="29">
        <v>100</v>
      </c>
      <c r="O131" s="33"/>
      <c r="P131" s="34">
        <v>47</v>
      </c>
      <c r="Q131" s="34"/>
      <c r="R131" s="29">
        <v>48</v>
      </c>
      <c r="S131" s="29">
        <v>48</v>
      </c>
      <c r="T131" s="29">
        <v>39</v>
      </c>
      <c r="U131" s="29">
        <v>43</v>
      </c>
      <c r="V131" s="29">
        <v>47</v>
      </c>
      <c r="W131" s="29">
        <v>9.9499999999999993</v>
      </c>
      <c r="X131" s="29">
        <v>22</v>
      </c>
      <c r="Y131" s="35"/>
      <c r="Z131" s="29">
        <v>43138</v>
      </c>
      <c r="AA131" s="29" t="s">
        <v>593</v>
      </c>
      <c r="AB131" s="36" t="s">
        <v>594</v>
      </c>
      <c r="AC131" s="29" t="s">
        <v>595</v>
      </c>
      <c r="AD131" s="37" t="s">
        <v>596</v>
      </c>
      <c r="AE131" s="38"/>
      <c r="AF131" s="38"/>
      <c r="AG131" s="38"/>
      <c r="AH131" s="38"/>
      <c r="AI131" s="39"/>
      <c r="AJ131" s="40"/>
      <c r="AK131" s="38"/>
      <c r="AL131" s="38"/>
      <c r="AM131" s="38"/>
      <c r="AN131" s="38"/>
      <c r="AO131" s="39"/>
      <c r="AP131" s="29"/>
      <c r="AQ131" s="29"/>
      <c r="AR131" s="29"/>
      <c r="AS131" s="29"/>
      <c r="AT131" s="29"/>
      <c r="AU131" s="29"/>
      <c r="AV131" s="29"/>
      <c r="AW131" s="41"/>
      <c r="AX131" s="41"/>
      <c r="AY131" s="41"/>
      <c r="AZ131" s="41"/>
      <c r="BA131" s="41"/>
      <c r="BB131" s="41"/>
      <c r="BC131" s="42"/>
      <c r="BD131" s="43" t="str">
        <f t="shared" si="8"/>
        <v>PASS</v>
      </c>
      <c r="BE131" s="43" t="str">
        <f t="shared" si="9"/>
        <v>PASS</v>
      </c>
      <c r="BF131" s="44" t="str">
        <f t="shared" si="10"/>
        <v>PASS</v>
      </c>
      <c r="BG131" s="44" t="str">
        <f t="shared" si="11"/>
        <v>PASS</v>
      </c>
      <c r="BH131" s="19" t="str">
        <f t="shared" si="12"/>
        <v>PASS</v>
      </c>
      <c r="BI131" s="19" t="str">
        <f t="shared" si="13"/>
        <v>PASS</v>
      </c>
      <c r="BJ131" s="45" t="str">
        <f t="shared" si="14"/>
        <v>NO</v>
      </c>
      <c r="BK131" s="46" t="str">
        <f t="shared" si="15"/>
        <v>FAIL</v>
      </c>
    </row>
    <row r="132" spans="1:63" x14ac:dyDescent="0.3">
      <c r="A132" s="29">
        <v>129</v>
      </c>
      <c r="B132" s="29">
        <v>43239</v>
      </c>
      <c r="C132" s="29" t="s">
        <v>597</v>
      </c>
      <c r="D132" s="30" t="s">
        <v>598</v>
      </c>
      <c r="E132" s="29" t="s">
        <v>599</v>
      </c>
      <c r="F132" s="31" t="s">
        <v>600</v>
      </c>
      <c r="G132" s="32"/>
      <c r="H132" s="32"/>
      <c r="I132" s="32"/>
      <c r="J132" s="29">
        <v>100</v>
      </c>
      <c r="K132" s="29">
        <v>97</v>
      </c>
      <c r="L132" s="29">
        <v>92</v>
      </c>
      <c r="M132" s="29">
        <v>97</v>
      </c>
      <c r="N132" s="29">
        <v>100</v>
      </c>
      <c r="O132" s="33"/>
      <c r="P132" s="34"/>
      <c r="Q132" s="34"/>
      <c r="R132" s="29">
        <v>44</v>
      </c>
      <c r="S132" s="29">
        <v>43</v>
      </c>
      <c r="T132" s="29">
        <v>42</v>
      </c>
      <c r="U132" s="29">
        <v>37</v>
      </c>
      <c r="V132" s="29">
        <v>44</v>
      </c>
      <c r="W132" s="29">
        <v>9.9499999999999993</v>
      </c>
      <c r="X132" s="29">
        <v>22</v>
      </c>
      <c r="Y132" s="35"/>
      <c r="Z132" s="29">
        <v>43239</v>
      </c>
      <c r="AA132" s="29" t="s">
        <v>597</v>
      </c>
      <c r="AB132" s="36" t="s">
        <v>598</v>
      </c>
      <c r="AC132" s="29" t="s">
        <v>599</v>
      </c>
      <c r="AD132" s="37" t="s">
        <v>600</v>
      </c>
      <c r="AE132" s="38"/>
      <c r="AF132" s="38"/>
      <c r="AG132" s="38"/>
      <c r="AH132" s="38"/>
      <c r="AI132" s="39"/>
      <c r="AJ132" s="40"/>
      <c r="AK132" s="38"/>
      <c r="AL132" s="38"/>
      <c r="AM132" s="38"/>
      <c r="AN132" s="38"/>
      <c r="AO132" s="39"/>
      <c r="AP132" s="29"/>
      <c r="AQ132" s="29"/>
      <c r="AR132" s="29"/>
      <c r="AS132" s="29"/>
      <c r="AT132" s="29"/>
      <c r="AU132" s="29"/>
      <c r="AV132" s="29"/>
      <c r="AW132" s="41"/>
      <c r="AX132" s="41"/>
      <c r="AY132" s="41"/>
      <c r="AZ132" s="41"/>
      <c r="BA132" s="41"/>
      <c r="BB132" s="41"/>
      <c r="BC132" s="42"/>
      <c r="BD132" s="43" t="str">
        <f t="shared" ref="BD132:BD195" si="16">IF(COUNTIF(J132:N132,"FF"),"FAIL",IF(COUNTIF(J132:N132,"AB"),"FAIL","PASS"))</f>
        <v>PASS</v>
      </c>
      <c r="BE132" s="43" t="str">
        <f t="shared" ref="BE132:BE195" si="17">IF(COUNTIF(AE132:AI132,"FF"),"FAIL",IF(COUNTIF(AE132:AI132,"AB"),"FAIL","PASS"))</f>
        <v>PASS</v>
      </c>
      <c r="BF132" s="44" t="str">
        <f t="shared" ref="BF132:BF195" si="18">IF(COUNTIF(R132:V132,"FF"),"FAIL",IF(COUNTIF(R132:V132,"AB"),"FAIL","PASS"))</f>
        <v>PASS</v>
      </c>
      <c r="BG132" s="44" t="str">
        <f t="shared" ref="BG132:BG195" si="19">IF(COUNTIF(AK132:AT132,"FF"),"FAIL",IF(COUNTIF(AK132:AT132,"AB"),"FAIL","PASS"))</f>
        <v>PASS</v>
      </c>
      <c r="BH132" s="19" t="str">
        <f t="shared" ref="BH132:BH195" si="20">IF(AND(BD132="PASS",BE132="PASS"),"PASS","FAIL")</f>
        <v>PASS</v>
      </c>
      <c r="BI132" s="19" t="str">
        <f t="shared" ref="BI132:BI195" si="21">IF(AND(BF132="PASS",BG132="PASS"),"PASS","FAIL")</f>
        <v>PASS</v>
      </c>
      <c r="BJ132" s="45" t="str">
        <f t="shared" ref="BJ132:BJ195" si="22">IF(BK132="ATKT","NO",IF(BK132="FAIL","NO","YES"))</f>
        <v>NO</v>
      </c>
      <c r="BK132" s="46" t="str">
        <f t="shared" ref="BK132:BK195" si="23">IF(AV132=44,IF(BB132&gt;=7.75,"DIST",IF(BB132&gt;=6.75,"FIRST",IF(BB132&gt;=6.25,"HSC",IF(BB132&gt;=5.5,"SC","FAIL")))),IF(BB132&gt;=23,"ATKT","FAIL"))</f>
        <v>FAIL</v>
      </c>
    </row>
    <row r="133" spans="1:63" x14ac:dyDescent="0.3">
      <c r="A133" s="29">
        <v>130</v>
      </c>
      <c r="B133" s="29">
        <v>43347</v>
      </c>
      <c r="C133" s="29" t="s">
        <v>601</v>
      </c>
      <c r="D133" s="30" t="s">
        <v>602</v>
      </c>
      <c r="E133" s="29" t="s">
        <v>603</v>
      </c>
      <c r="F133" s="31" t="s">
        <v>604</v>
      </c>
      <c r="G133" s="32"/>
      <c r="H133" s="32"/>
      <c r="I133" s="32">
        <v>99</v>
      </c>
      <c r="J133" s="29">
        <v>99</v>
      </c>
      <c r="K133" s="29">
        <v>89</v>
      </c>
      <c r="L133" s="29">
        <v>90</v>
      </c>
      <c r="M133" s="29">
        <v>96</v>
      </c>
      <c r="N133" s="29">
        <v>100</v>
      </c>
      <c r="O133" s="33"/>
      <c r="P133" s="34"/>
      <c r="Q133" s="34">
        <v>44</v>
      </c>
      <c r="R133" s="29">
        <v>46</v>
      </c>
      <c r="S133" s="29">
        <v>45</v>
      </c>
      <c r="T133" s="29">
        <v>47</v>
      </c>
      <c r="U133" s="29">
        <v>40</v>
      </c>
      <c r="V133" s="29">
        <v>44</v>
      </c>
      <c r="W133" s="29">
        <v>10</v>
      </c>
      <c r="X133" s="29">
        <v>22</v>
      </c>
      <c r="Y133" s="35"/>
      <c r="Z133" s="29">
        <v>43347</v>
      </c>
      <c r="AA133" s="29" t="s">
        <v>601</v>
      </c>
      <c r="AB133" s="36" t="s">
        <v>602</v>
      </c>
      <c r="AC133" s="29" t="s">
        <v>603</v>
      </c>
      <c r="AD133" s="37" t="s">
        <v>604</v>
      </c>
      <c r="AE133" s="38"/>
      <c r="AF133" s="38"/>
      <c r="AG133" s="38"/>
      <c r="AH133" s="38"/>
      <c r="AI133" s="39"/>
      <c r="AJ133" s="40"/>
      <c r="AK133" s="38"/>
      <c r="AL133" s="38"/>
      <c r="AM133" s="38"/>
      <c r="AN133" s="38"/>
      <c r="AO133" s="39"/>
      <c r="AP133" s="29"/>
      <c r="AQ133" s="29"/>
      <c r="AR133" s="29"/>
      <c r="AS133" s="29"/>
      <c r="AT133" s="29"/>
      <c r="AU133" s="29"/>
      <c r="AV133" s="29"/>
      <c r="AW133" s="41"/>
      <c r="AX133" s="41"/>
      <c r="AY133" s="41"/>
      <c r="AZ133" s="41"/>
      <c r="BA133" s="41"/>
      <c r="BB133" s="41"/>
      <c r="BC133" s="42"/>
      <c r="BD133" s="43" t="str">
        <f t="shared" si="16"/>
        <v>PASS</v>
      </c>
      <c r="BE133" s="43" t="str">
        <f t="shared" si="17"/>
        <v>PASS</v>
      </c>
      <c r="BF133" s="44" t="str">
        <f t="shared" si="18"/>
        <v>PASS</v>
      </c>
      <c r="BG133" s="44" t="str">
        <f t="shared" si="19"/>
        <v>PASS</v>
      </c>
      <c r="BH133" s="19" t="str">
        <f t="shared" si="20"/>
        <v>PASS</v>
      </c>
      <c r="BI133" s="19" t="str">
        <f t="shared" si="21"/>
        <v>PASS</v>
      </c>
      <c r="BJ133" s="45" t="str">
        <f t="shared" si="22"/>
        <v>NO</v>
      </c>
      <c r="BK133" s="46" t="str">
        <f t="shared" si="23"/>
        <v>FAIL</v>
      </c>
    </row>
    <row r="134" spans="1:63" x14ac:dyDescent="0.3">
      <c r="A134" s="29">
        <v>131</v>
      </c>
      <c r="B134" s="29">
        <v>43240</v>
      </c>
      <c r="C134" s="29" t="s">
        <v>605</v>
      </c>
      <c r="D134" s="30" t="s">
        <v>606</v>
      </c>
      <c r="E134" s="29" t="s">
        <v>607</v>
      </c>
      <c r="F134" s="31" t="s">
        <v>608</v>
      </c>
      <c r="G134" s="32"/>
      <c r="H134" s="32"/>
      <c r="I134" s="32"/>
      <c r="J134" s="29">
        <v>96</v>
      </c>
      <c r="K134" s="29">
        <v>99</v>
      </c>
      <c r="L134" s="29">
        <v>93</v>
      </c>
      <c r="M134" s="29">
        <v>88</v>
      </c>
      <c r="N134" s="29">
        <v>100</v>
      </c>
      <c r="O134" s="33"/>
      <c r="P134" s="34"/>
      <c r="Q134" s="34"/>
      <c r="R134" s="29">
        <v>44</v>
      </c>
      <c r="S134" s="29">
        <v>43</v>
      </c>
      <c r="T134" s="29">
        <v>42</v>
      </c>
      <c r="U134" s="29">
        <v>37</v>
      </c>
      <c r="V134" s="29">
        <v>47</v>
      </c>
      <c r="W134" s="29">
        <v>9.9499999999999993</v>
      </c>
      <c r="X134" s="29">
        <v>22</v>
      </c>
      <c r="Y134" s="35"/>
      <c r="Z134" s="29">
        <v>43240</v>
      </c>
      <c r="AA134" s="29" t="s">
        <v>605</v>
      </c>
      <c r="AB134" s="36" t="s">
        <v>606</v>
      </c>
      <c r="AC134" s="29" t="s">
        <v>607</v>
      </c>
      <c r="AD134" s="37" t="s">
        <v>608</v>
      </c>
      <c r="AE134" s="38"/>
      <c r="AF134" s="38"/>
      <c r="AG134" s="38"/>
      <c r="AH134" s="38"/>
      <c r="AI134" s="39"/>
      <c r="AJ134" s="40"/>
      <c r="AK134" s="38"/>
      <c r="AL134" s="38"/>
      <c r="AM134" s="38"/>
      <c r="AN134" s="38"/>
      <c r="AO134" s="39"/>
      <c r="AP134" s="29"/>
      <c r="AQ134" s="29"/>
      <c r="AR134" s="29"/>
      <c r="AS134" s="29"/>
      <c r="AT134" s="29"/>
      <c r="AU134" s="29"/>
      <c r="AV134" s="29"/>
      <c r="AW134" s="41"/>
      <c r="AX134" s="41"/>
      <c r="AY134" s="41"/>
      <c r="AZ134" s="41"/>
      <c r="BA134" s="41"/>
      <c r="BB134" s="41"/>
      <c r="BC134" s="42"/>
      <c r="BD134" s="43" t="str">
        <f t="shared" si="16"/>
        <v>PASS</v>
      </c>
      <c r="BE134" s="43" t="str">
        <f t="shared" si="17"/>
        <v>PASS</v>
      </c>
      <c r="BF134" s="44" t="str">
        <f t="shared" si="18"/>
        <v>PASS</v>
      </c>
      <c r="BG134" s="44" t="str">
        <f t="shared" si="19"/>
        <v>PASS</v>
      </c>
      <c r="BH134" s="19" t="str">
        <f t="shared" si="20"/>
        <v>PASS</v>
      </c>
      <c r="BI134" s="19" t="str">
        <f t="shared" si="21"/>
        <v>PASS</v>
      </c>
      <c r="BJ134" s="45" t="str">
        <f t="shared" si="22"/>
        <v>NO</v>
      </c>
      <c r="BK134" s="46" t="str">
        <f t="shared" si="23"/>
        <v>FAIL</v>
      </c>
    </row>
    <row r="135" spans="1:63" x14ac:dyDescent="0.3">
      <c r="A135" s="29">
        <v>132</v>
      </c>
      <c r="B135" s="29">
        <v>43348</v>
      </c>
      <c r="C135" s="29" t="s">
        <v>609</v>
      </c>
      <c r="D135" s="30" t="s">
        <v>610</v>
      </c>
      <c r="E135" s="29" t="s">
        <v>611</v>
      </c>
      <c r="F135" s="31" t="s">
        <v>612</v>
      </c>
      <c r="G135" s="32"/>
      <c r="H135" s="32"/>
      <c r="I135" s="32"/>
      <c r="J135" s="29">
        <v>94</v>
      </c>
      <c r="K135" s="29">
        <v>99</v>
      </c>
      <c r="L135" s="29">
        <v>95</v>
      </c>
      <c r="M135" s="29">
        <v>99</v>
      </c>
      <c r="N135" s="29">
        <v>100</v>
      </c>
      <c r="O135" s="33"/>
      <c r="P135" s="34"/>
      <c r="Q135" s="34"/>
      <c r="R135" s="29">
        <v>46</v>
      </c>
      <c r="S135" s="29">
        <v>45</v>
      </c>
      <c r="T135" s="29">
        <v>45</v>
      </c>
      <c r="U135" s="29">
        <v>42</v>
      </c>
      <c r="V135" s="29">
        <v>46</v>
      </c>
      <c r="W135" s="29">
        <v>10</v>
      </c>
      <c r="X135" s="29">
        <v>22</v>
      </c>
      <c r="Y135" s="35"/>
      <c r="Z135" s="29">
        <v>43348</v>
      </c>
      <c r="AA135" s="29" t="s">
        <v>609</v>
      </c>
      <c r="AB135" s="36" t="s">
        <v>610</v>
      </c>
      <c r="AC135" s="29" t="s">
        <v>611</v>
      </c>
      <c r="AD135" s="37" t="s">
        <v>612</v>
      </c>
      <c r="AE135" s="38"/>
      <c r="AF135" s="38"/>
      <c r="AG135" s="38"/>
      <c r="AH135" s="38"/>
      <c r="AI135" s="39"/>
      <c r="AJ135" s="40"/>
      <c r="AK135" s="38"/>
      <c r="AL135" s="38"/>
      <c r="AM135" s="38"/>
      <c r="AN135" s="38"/>
      <c r="AO135" s="39"/>
      <c r="AP135" s="29"/>
      <c r="AQ135" s="29"/>
      <c r="AR135" s="29"/>
      <c r="AS135" s="29"/>
      <c r="AT135" s="29"/>
      <c r="AU135" s="29"/>
      <c r="AV135" s="29"/>
      <c r="AW135" s="41"/>
      <c r="AX135" s="41"/>
      <c r="AY135" s="41"/>
      <c r="AZ135" s="41"/>
      <c r="BA135" s="41"/>
      <c r="BB135" s="41"/>
      <c r="BC135" s="42"/>
      <c r="BD135" s="43" t="str">
        <f t="shared" si="16"/>
        <v>PASS</v>
      </c>
      <c r="BE135" s="43" t="str">
        <f t="shared" si="17"/>
        <v>PASS</v>
      </c>
      <c r="BF135" s="44" t="str">
        <f t="shared" si="18"/>
        <v>PASS</v>
      </c>
      <c r="BG135" s="44" t="str">
        <f t="shared" si="19"/>
        <v>PASS</v>
      </c>
      <c r="BH135" s="19" t="str">
        <f t="shared" si="20"/>
        <v>PASS</v>
      </c>
      <c r="BI135" s="19" t="str">
        <f t="shared" si="21"/>
        <v>PASS</v>
      </c>
      <c r="BJ135" s="45" t="str">
        <f t="shared" si="22"/>
        <v>NO</v>
      </c>
      <c r="BK135" s="46" t="str">
        <f t="shared" si="23"/>
        <v>FAIL</v>
      </c>
    </row>
    <row r="136" spans="1:63" x14ac:dyDescent="0.3">
      <c r="A136" s="29">
        <v>133</v>
      </c>
      <c r="B136" s="29">
        <v>43349</v>
      </c>
      <c r="C136" s="29" t="s">
        <v>613</v>
      </c>
      <c r="D136" s="30" t="s">
        <v>614</v>
      </c>
      <c r="E136" s="29" t="s">
        <v>615</v>
      </c>
      <c r="F136" s="31" t="s">
        <v>616</v>
      </c>
      <c r="G136" s="32"/>
      <c r="H136" s="32"/>
      <c r="I136" s="32"/>
      <c r="J136" s="29">
        <v>100</v>
      </c>
      <c r="K136" s="29">
        <v>92</v>
      </c>
      <c r="L136" s="29">
        <v>98</v>
      </c>
      <c r="M136" s="29">
        <v>97</v>
      </c>
      <c r="N136" s="29">
        <v>100</v>
      </c>
      <c r="O136" s="33"/>
      <c r="P136" s="34"/>
      <c r="Q136" s="34"/>
      <c r="R136" s="29">
        <v>44</v>
      </c>
      <c r="S136" s="29">
        <v>43</v>
      </c>
      <c r="T136" s="29">
        <v>46</v>
      </c>
      <c r="U136" s="29">
        <v>41</v>
      </c>
      <c r="V136" s="29">
        <v>44</v>
      </c>
      <c r="W136" s="29">
        <v>10</v>
      </c>
      <c r="X136" s="29">
        <v>22</v>
      </c>
      <c r="Y136" s="35"/>
      <c r="Z136" s="29">
        <v>43349</v>
      </c>
      <c r="AA136" s="29" t="s">
        <v>613</v>
      </c>
      <c r="AB136" s="36" t="s">
        <v>614</v>
      </c>
      <c r="AC136" s="29" t="s">
        <v>615</v>
      </c>
      <c r="AD136" s="37" t="s">
        <v>616</v>
      </c>
      <c r="AE136" s="38"/>
      <c r="AF136" s="38"/>
      <c r="AG136" s="38"/>
      <c r="AH136" s="38"/>
      <c r="AI136" s="39"/>
      <c r="AJ136" s="40"/>
      <c r="AK136" s="38"/>
      <c r="AL136" s="38"/>
      <c r="AM136" s="38"/>
      <c r="AN136" s="38"/>
      <c r="AO136" s="39"/>
      <c r="AP136" s="29"/>
      <c r="AQ136" s="29"/>
      <c r="AR136" s="29"/>
      <c r="AS136" s="29"/>
      <c r="AT136" s="29"/>
      <c r="AU136" s="29"/>
      <c r="AV136" s="29"/>
      <c r="AW136" s="41"/>
      <c r="AX136" s="41"/>
      <c r="AY136" s="41"/>
      <c r="AZ136" s="41"/>
      <c r="BA136" s="41"/>
      <c r="BB136" s="41"/>
      <c r="BC136" s="42"/>
      <c r="BD136" s="43" t="str">
        <f t="shared" si="16"/>
        <v>PASS</v>
      </c>
      <c r="BE136" s="43" t="str">
        <f t="shared" si="17"/>
        <v>PASS</v>
      </c>
      <c r="BF136" s="44" t="str">
        <f t="shared" si="18"/>
        <v>PASS</v>
      </c>
      <c r="BG136" s="44" t="str">
        <f t="shared" si="19"/>
        <v>PASS</v>
      </c>
      <c r="BH136" s="19" t="str">
        <f t="shared" si="20"/>
        <v>PASS</v>
      </c>
      <c r="BI136" s="19" t="str">
        <f t="shared" si="21"/>
        <v>PASS</v>
      </c>
      <c r="BJ136" s="45" t="str">
        <f t="shared" si="22"/>
        <v>NO</v>
      </c>
      <c r="BK136" s="46" t="str">
        <f t="shared" si="23"/>
        <v>FAIL</v>
      </c>
    </row>
    <row r="137" spans="1:63" x14ac:dyDescent="0.3">
      <c r="A137" s="29">
        <v>134</v>
      </c>
      <c r="B137" s="29">
        <v>43350</v>
      </c>
      <c r="C137" s="29" t="s">
        <v>617</v>
      </c>
      <c r="D137" s="30" t="s">
        <v>618</v>
      </c>
      <c r="E137" s="29" t="s">
        <v>619</v>
      </c>
      <c r="F137" s="31" t="s">
        <v>620</v>
      </c>
      <c r="G137" s="32"/>
      <c r="H137" s="32"/>
      <c r="I137" s="32"/>
      <c r="J137" s="29">
        <v>96</v>
      </c>
      <c r="K137" s="29">
        <v>94</v>
      </c>
      <c r="L137" s="29">
        <v>92</v>
      </c>
      <c r="M137" s="29">
        <v>100</v>
      </c>
      <c r="N137" s="29">
        <v>100</v>
      </c>
      <c r="O137" s="33"/>
      <c r="P137" s="34"/>
      <c r="Q137" s="34"/>
      <c r="R137" s="29">
        <v>45</v>
      </c>
      <c r="S137" s="29">
        <v>44</v>
      </c>
      <c r="T137" s="29">
        <v>45</v>
      </c>
      <c r="U137" s="29">
        <v>40</v>
      </c>
      <c r="V137" s="29">
        <v>45</v>
      </c>
      <c r="W137" s="29">
        <v>10</v>
      </c>
      <c r="X137" s="29">
        <v>22</v>
      </c>
      <c r="Y137" s="35"/>
      <c r="Z137" s="29">
        <v>43350</v>
      </c>
      <c r="AA137" s="29" t="s">
        <v>617</v>
      </c>
      <c r="AB137" s="36" t="s">
        <v>618</v>
      </c>
      <c r="AC137" s="29" t="s">
        <v>619</v>
      </c>
      <c r="AD137" s="37" t="s">
        <v>620</v>
      </c>
      <c r="AE137" s="38"/>
      <c r="AF137" s="38"/>
      <c r="AG137" s="38"/>
      <c r="AH137" s="38"/>
      <c r="AI137" s="39"/>
      <c r="AJ137" s="40"/>
      <c r="AK137" s="38"/>
      <c r="AL137" s="38"/>
      <c r="AM137" s="38"/>
      <c r="AN137" s="38"/>
      <c r="AO137" s="39"/>
      <c r="AP137" s="29"/>
      <c r="AQ137" s="29"/>
      <c r="AR137" s="29"/>
      <c r="AS137" s="29"/>
      <c r="AT137" s="29"/>
      <c r="AU137" s="29"/>
      <c r="AV137" s="29"/>
      <c r="AW137" s="41"/>
      <c r="AX137" s="41"/>
      <c r="AY137" s="41"/>
      <c r="AZ137" s="41"/>
      <c r="BA137" s="41"/>
      <c r="BB137" s="41"/>
      <c r="BC137" s="42"/>
      <c r="BD137" s="43" t="str">
        <f t="shared" si="16"/>
        <v>PASS</v>
      </c>
      <c r="BE137" s="43" t="str">
        <f t="shared" si="17"/>
        <v>PASS</v>
      </c>
      <c r="BF137" s="44" t="str">
        <f t="shared" si="18"/>
        <v>PASS</v>
      </c>
      <c r="BG137" s="44" t="str">
        <f t="shared" si="19"/>
        <v>PASS</v>
      </c>
      <c r="BH137" s="19" t="str">
        <f t="shared" si="20"/>
        <v>PASS</v>
      </c>
      <c r="BI137" s="19" t="str">
        <f t="shared" si="21"/>
        <v>PASS</v>
      </c>
      <c r="BJ137" s="45" t="str">
        <f t="shared" si="22"/>
        <v>NO</v>
      </c>
      <c r="BK137" s="46" t="str">
        <f t="shared" si="23"/>
        <v>FAIL</v>
      </c>
    </row>
    <row r="138" spans="1:63" x14ac:dyDescent="0.3">
      <c r="A138" s="29">
        <v>135</v>
      </c>
      <c r="B138" s="29">
        <v>43362</v>
      </c>
      <c r="C138" s="29" t="s">
        <v>621</v>
      </c>
      <c r="D138" s="30" t="s">
        <v>622</v>
      </c>
      <c r="E138" s="29" t="s">
        <v>623</v>
      </c>
      <c r="F138" s="31" t="s">
        <v>624</v>
      </c>
      <c r="G138" s="32"/>
      <c r="H138" s="32"/>
      <c r="I138" s="32"/>
      <c r="J138" s="29">
        <v>100</v>
      </c>
      <c r="K138" s="29">
        <v>96</v>
      </c>
      <c r="L138" s="29">
        <v>93</v>
      </c>
      <c r="M138" s="29">
        <v>97</v>
      </c>
      <c r="N138" s="29">
        <v>100</v>
      </c>
      <c r="O138" s="33"/>
      <c r="P138" s="34"/>
      <c r="Q138" s="34"/>
      <c r="R138" s="29">
        <v>42</v>
      </c>
      <c r="S138" s="29">
        <v>41</v>
      </c>
      <c r="T138" s="29">
        <v>42</v>
      </c>
      <c r="U138" s="29">
        <v>41</v>
      </c>
      <c r="V138" s="29">
        <v>46</v>
      </c>
      <c r="W138" s="29">
        <v>10</v>
      </c>
      <c r="X138" s="29">
        <v>22</v>
      </c>
      <c r="Y138" s="35"/>
      <c r="Z138" s="29">
        <v>43362</v>
      </c>
      <c r="AA138" s="29" t="s">
        <v>621</v>
      </c>
      <c r="AB138" s="36" t="s">
        <v>622</v>
      </c>
      <c r="AC138" s="29" t="s">
        <v>623</v>
      </c>
      <c r="AD138" s="37" t="s">
        <v>624</v>
      </c>
      <c r="AE138" s="38"/>
      <c r="AF138" s="38"/>
      <c r="AG138" s="38"/>
      <c r="AH138" s="38"/>
      <c r="AI138" s="39"/>
      <c r="AJ138" s="40"/>
      <c r="AK138" s="38"/>
      <c r="AL138" s="38"/>
      <c r="AM138" s="38"/>
      <c r="AN138" s="38"/>
      <c r="AO138" s="39"/>
      <c r="AP138" s="29"/>
      <c r="AQ138" s="29"/>
      <c r="AR138" s="29"/>
      <c r="AS138" s="29"/>
      <c r="AT138" s="29"/>
      <c r="AU138" s="29"/>
      <c r="AV138" s="29"/>
      <c r="AW138" s="41"/>
      <c r="AX138" s="41"/>
      <c r="AY138" s="41"/>
      <c r="AZ138" s="41"/>
      <c r="BA138" s="41"/>
      <c r="BB138" s="41"/>
      <c r="BC138" s="42"/>
      <c r="BD138" s="43" t="str">
        <f t="shared" si="16"/>
        <v>PASS</v>
      </c>
      <c r="BE138" s="43" t="str">
        <f t="shared" si="17"/>
        <v>PASS</v>
      </c>
      <c r="BF138" s="44" t="str">
        <f t="shared" si="18"/>
        <v>PASS</v>
      </c>
      <c r="BG138" s="44" t="str">
        <f t="shared" si="19"/>
        <v>PASS</v>
      </c>
      <c r="BH138" s="19" t="str">
        <f t="shared" si="20"/>
        <v>PASS</v>
      </c>
      <c r="BI138" s="19" t="str">
        <f t="shared" si="21"/>
        <v>PASS</v>
      </c>
      <c r="BJ138" s="45" t="str">
        <f t="shared" si="22"/>
        <v>NO</v>
      </c>
      <c r="BK138" s="46" t="str">
        <f t="shared" si="23"/>
        <v>FAIL</v>
      </c>
    </row>
    <row r="139" spans="1:63" x14ac:dyDescent="0.3">
      <c r="A139" s="29">
        <v>136</v>
      </c>
      <c r="B139" s="29">
        <v>43260</v>
      </c>
      <c r="C139" s="29" t="s">
        <v>625</v>
      </c>
      <c r="D139" s="30" t="s">
        <v>626</v>
      </c>
      <c r="E139" s="29" t="s">
        <v>627</v>
      </c>
      <c r="F139" s="31" t="s">
        <v>628</v>
      </c>
      <c r="G139" s="32"/>
      <c r="H139" s="32"/>
      <c r="I139" s="32"/>
      <c r="J139" s="29">
        <v>100</v>
      </c>
      <c r="K139" s="29">
        <v>100</v>
      </c>
      <c r="L139" s="29">
        <v>93</v>
      </c>
      <c r="M139" s="29">
        <v>98</v>
      </c>
      <c r="N139" s="29">
        <v>100</v>
      </c>
      <c r="O139" s="33"/>
      <c r="P139" s="34"/>
      <c r="Q139" s="34"/>
      <c r="R139" s="29">
        <v>42</v>
      </c>
      <c r="S139" s="29">
        <v>41</v>
      </c>
      <c r="T139" s="29">
        <v>46</v>
      </c>
      <c r="U139" s="29">
        <v>42</v>
      </c>
      <c r="V139" s="29">
        <v>44</v>
      </c>
      <c r="W139" s="29">
        <v>10</v>
      </c>
      <c r="X139" s="29">
        <v>22</v>
      </c>
      <c r="Y139" s="35"/>
      <c r="Z139" s="29">
        <v>43260</v>
      </c>
      <c r="AA139" s="29" t="s">
        <v>625</v>
      </c>
      <c r="AB139" s="36" t="s">
        <v>626</v>
      </c>
      <c r="AC139" s="29" t="s">
        <v>627</v>
      </c>
      <c r="AD139" s="37" t="s">
        <v>628</v>
      </c>
      <c r="AE139" s="38"/>
      <c r="AF139" s="38"/>
      <c r="AG139" s="38"/>
      <c r="AH139" s="38"/>
      <c r="AI139" s="39"/>
      <c r="AJ139" s="40"/>
      <c r="AK139" s="38"/>
      <c r="AL139" s="38"/>
      <c r="AM139" s="38"/>
      <c r="AN139" s="38"/>
      <c r="AO139" s="39"/>
      <c r="AP139" s="29"/>
      <c r="AQ139" s="29"/>
      <c r="AR139" s="29"/>
      <c r="AS139" s="29"/>
      <c r="AT139" s="29"/>
      <c r="AU139" s="29"/>
      <c r="AV139" s="29"/>
      <c r="AW139" s="41"/>
      <c r="AX139" s="41"/>
      <c r="AY139" s="41"/>
      <c r="AZ139" s="41"/>
      <c r="BA139" s="41"/>
      <c r="BB139" s="41"/>
      <c r="BC139" s="42"/>
      <c r="BD139" s="43" t="str">
        <f t="shared" si="16"/>
        <v>PASS</v>
      </c>
      <c r="BE139" s="43" t="str">
        <f t="shared" si="17"/>
        <v>PASS</v>
      </c>
      <c r="BF139" s="44" t="str">
        <f t="shared" si="18"/>
        <v>PASS</v>
      </c>
      <c r="BG139" s="44" t="str">
        <f t="shared" si="19"/>
        <v>PASS</v>
      </c>
      <c r="BH139" s="19" t="str">
        <f t="shared" si="20"/>
        <v>PASS</v>
      </c>
      <c r="BI139" s="19" t="str">
        <f t="shared" si="21"/>
        <v>PASS</v>
      </c>
      <c r="BJ139" s="45" t="str">
        <f t="shared" si="22"/>
        <v>NO</v>
      </c>
      <c r="BK139" s="46" t="str">
        <f t="shared" si="23"/>
        <v>FAIL</v>
      </c>
    </row>
    <row r="140" spans="1:63" x14ac:dyDescent="0.3">
      <c r="A140" s="29">
        <v>137</v>
      </c>
      <c r="B140" s="29">
        <v>43140</v>
      </c>
      <c r="C140" s="29" t="s">
        <v>629</v>
      </c>
      <c r="D140" s="30" t="s">
        <v>630</v>
      </c>
      <c r="E140" s="29" t="s">
        <v>631</v>
      </c>
      <c r="F140" s="31" t="s">
        <v>632</v>
      </c>
      <c r="G140" s="32"/>
      <c r="H140" s="32"/>
      <c r="I140" s="32"/>
      <c r="J140" s="29">
        <v>96</v>
      </c>
      <c r="K140" s="29">
        <v>96</v>
      </c>
      <c r="L140" s="29">
        <v>100</v>
      </c>
      <c r="M140" s="29">
        <v>98</v>
      </c>
      <c r="N140" s="29">
        <v>100</v>
      </c>
      <c r="O140" s="33"/>
      <c r="P140" s="34"/>
      <c r="Q140" s="34"/>
      <c r="R140" s="29">
        <v>45</v>
      </c>
      <c r="S140" s="29">
        <v>45</v>
      </c>
      <c r="T140" s="29">
        <v>37</v>
      </c>
      <c r="U140" s="29">
        <v>38</v>
      </c>
      <c r="V140" s="29">
        <v>43</v>
      </c>
      <c r="W140" s="29">
        <v>9.91</v>
      </c>
      <c r="X140" s="29">
        <v>22</v>
      </c>
      <c r="Y140" s="35"/>
      <c r="Z140" s="29">
        <v>43140</v>
      </c>
      <c r="AA140" s="29" t="s">
        <v>629</v>
      </c>
      <c r="AB140" s="36" t="s">
        <v>630</v>
      </c>
      <c r="AC140" s="29" t="s">
        <v>631</v>
      </c>
      <c r="AD140" s="37" t="s">
        <v>632</v>
      </c>
      <c r="AE140" s="38"/>
      <c r="AF140" s="38"/>
      <c r="AG140" s="38"/>
      <c r="AH140" s="38"/>
      <c r="AI140" s="39"/>
      <c r="AJ140" s="40"/>
      <c r="AK140" s="38"/>
      <c r="AL140" s="38"/>
      <c r="AM140" s="38"/>
      <c r="AN140" s="38"/>
      <c r="AO140" s="39"/>
      <c r="AP140" s="29"/>
      <c r="AQ140" s="29"/>
      <c r="AR140" s="29"/>
      <c r="AS140" s="29"/>
      <c r="AT140" s="29"/>
      <c r="AU140" s="29"/>
      <c r="AV140" s="29"/>
      <c r="AW140" s="41"/>
      <c r="AX140" s="41"/>
      <c r="AY140" s="41"/>
      <c r="AZ140" s="41"/>
      <c r="BA140" s="41"/>
      <c r="BB140" s="41"/>
      <c r="BC140" s="42"/>
      <c r="BD140" s="43" t="str">
        <f t="shared" si="16"/>
        <v>PASS</v>
      </c>
      <c r="BE140" s="43" t="str">
        <f t="shared" si="17"/>
        <v>PASS</v>
      </c>
      <c r="BF140" s="44" t="str">
        <f t="shared" si="18"/>
        <v>PASS</v>
      </c>
      <c r="BG140" s="44" t="str">
        <f t="shared" si="19"/>
        <v>PASS</v>
      </c>
      <c r="BH140" s="19" t="str">
        <f t="shared" si="20"/>
        <v>PASS</v>
      </c>
      <c r="BI140" s="19" t="str">
        <f t="shared" si="21"/>
        <v>PASS</v>
      </c>
      <c r="BJ140" s="45" t="str">
        <f t="shared" si="22"/>
        <v>NO</v>
      </c>
      <c r="BK140" s="46" t="str">
        <f t="shared" si="23"/>
        <v>FAIL</v>
      </c>
    </row>
    <row r="141" spans="1:63" x14ac:dyDescent="0.3">
      <c r="A141" s="29">
        <v>138</v>
      </c>
      <c r="B141" s="29">
        <v>43245</v>
      </c>
      <c r="C141" s="29" t="s">
        <v>633</v>
      </c>
      <c r="D141" s="30" t="s">
        <v>634</v>
      </c>
      <c r="E141" s="29" t="s">
        <v>635</v>
      </c>
      <c r="F141" s="31" t="s">
        <v>636</v>
      </c>
      <c r="G141" s="32"/>
      <c r="H141" s="32"/>
      <c r="I141" s="32">
        <v>100</v>
      </c>
      <c r="J141" s="29">
        <v>99</v>
      </c>
      <c r="K141" s="29">
        <v>100</v>
      </c>
      <c r="L141" s="29">
        <v>96</v>
      </c>
      <c r="M141" s="29">
        <v>99</v>
      </c>
      <c r="N141" s="29">
        <v>100</v>
      </c>
      <c r="O141" s="33"/>
      <c r="P141" s="34"/>
      <c r="Q141" s="34">
        <v>45</v>
      </c>
      <c r="R141" s="29">
        <v>46</v>
      </c>
      <c r="S141" s="29">
        <v>45</v>
      </c>
      <c r="T141" s="29">
        <v>46</v>
      </c>
      <c r="U141" s="29">
        <v>37</v>
      </c>
      <c r="V141" s="29">
        <v>45</v>
      </c>
      <c r="W141" s="29">
        <v>9.9499999999999993</v>
      </c>
      <c r="X141" s="29">
        <v>22</v>
      </c>
      <c r="Y141" s="35"/>
      <c r="Z141" s="29">
        <v>43245</v>
      </c>
      <c r="AA141" s="29" t="s">
        <v>633</v>
      </c>
      <c r="AB141" s="36" t="s">
        <v>634</v>
      </c>
      <c r="AC141" s="29" t="s">
        <v>635</v>
      </c>
      <c r="AD141" s="37" t="s">
        <v>636</v>
      </c>
      <c r="AE141" s="38"/>
      <c r="AF141" s="38"/>
      <c r="AG141" s="47"/>
      <c r="AH141" s="38"/>
      <c r="AI141" s="39"/>
      <c r="AJ141" s="40"/>
      <c r="AK141" s="47"/>
      <c r="AL141" s="47"/>
      <c r="AM141" s="38"/>
      <c r="AN141" s="38"/>
      <c r="AO141" s="39"/>
      <c r="AP141" s="29"/>
      <c r="AQ141" s="29"/>
      <c r="AR141" s="29"/>
      <c r="AS141" s="29"/>
      <c r="AT141" s="29"/>
      <c r="AU141" s="29"/>
      <c r="AV141" s="29"/>
      <c r="AW141" s="41"/>
      <c r="AX141" s="41"/>
      <c r="AY141" s="41"/>
      <c r="AZ141" s="41"/>
      <c r="BA141" s="41"/>
      <c r="BB141" s="41"/>
      <c r="BC141" s="42"/>
      <c r="BD141" s="43" t="str">
        <f t="shared" si="16"/>
        <v>PASS</v>
      </c>
      <c r="BE141" s="43" t="str">
        <f t="shared" si="17"/>
        <v>PASS</v>
      </c>
      <c r="BF141" s="44" t="str">
        <f t="shared" si="18"/>
        <v>PASS</v>
      </c>
      <c r="BG141" s="44" t="str">
        <f t="shared" si="19"/>
        <v>PASS</v>
      </c>
      <c r="BH141" s="19" t="str">
        <f t="shared" si="20"/>
        <v>PASS</v>
      </c>
      <c r="BI141" s="19" t="str">
        <f t="shared" si="21"/>
        <v>PASS</v>
      </c>
      <c r="BJ141" s="45" t="str">
        <f t="shared" si="22"/>
        <v>NO</v>
      </c>
      <c r="BK141" s="46" t="str">
        <f t="shared" si="23"/>
        <v>FAIL</v>
      </c>
    </row>
    <row r="142" spans="1:63" x14ac:dyDescent="0.3">
      <c r="A142" s="29">
        <v>139</v>
      </c>
      <c r="B142" s="29">
        <v>43351</v>
      </c>
      <c r="C142" s="29" t="s">
        <v>637</v>
      </c>
      <c r="D142" s="30" t="s">
        <v>638</v>
      </c>
      <c r="E142" s="29" t="s">
        <v>639</v>
      </c>
      <c r="F142" s="31" t="s">
        <v>640</v>
      </c>
      <c r="G142" s="32">
        <v>100</v>
      </c>
      <c r="H142" s="32"/>
      <c r="I142" s="32"/>
      <c r="J142" s="29">
        <v>100</v>
      </c>
      <c r="K142" s="29">
        <v>100</v>
      </c>
      <c r="L142" s="29">
        <v>100</v>
      </c>
      <c r="M142" s="29">
        <v>100</v>
      </c>
      <c r="N142" s="29">
        <v>100</v>
      </c>
      <c r="O142" s="33"/>
      <c r="P142" s="34">
        <v>50</v>
      </c>
      <c r="Q142" s="34"/>
      <c r="R142" s="29">
        <v>45</v>
      </c>
      <c r="S142" s="29">
        <v>44</v>
      </c>
      <c r="T142" s="29">
        <v>47</v>
      </c>
      <c r="U142" s="29">
        <v>43</v>
      </c>
      <c r="V142" s="29">
        <v>46</v>
      </c>
      <c r="W142" s="29">
        <v>10</v>
      </c>
      <c r="X142" s="29">
        <v>22</v>
      </c>
      <c r="Y142" s="35"/>
      <c r="Z142" s="29">
        <v>43351</v>
      </c>
      <c r="AA142" s="29" t="s">
        <v>637</v>
      </c>
      <c r="AB142" s="36" t="s">
        <v>638</v>
      </c>
      <c r="AC142" s="29" t="s">
        <v>639</v>
      </c>
      <c r="AD142" s="37" t="s">
        <v>640</v>
      </c>
      <c r="AE142" s="38"/>
      <c r="AF142" s="38"/>
      <c r="AG142" s="47"/>
      <c r="AH142" s="38"/>
      <c r="AI142" s="39"/>
      <c r="AJ142" s="40"/>
      <c r="AK142" s="47"/>
      <c r="AL142" s="47"/>
      <c r="AM142" s="38"/>
      <c r="AN142" s="38"/>
      <c r="AO142" s="39"/>
      <c r="AP142" s="29"/>
      <c r="AQ142" s="29"/>
      <c r="AR142" s="29"/>
      <c r="AS142" s="29"/>
      <c r="AT142" s="29"/>
      <c r="AU142" s="29"/>
      <c r="AV142" s="29"/>
      <c r="AW142" s="41"/>
      <c r="AX142" s="41"/>
      <c r="AY142" s="41"/>
      <c r="AZ142" s="41"/>
      <c r="BA142" s="41"/>
      <c r="BB142" s="41"/>
      <c r="BC142" s="42"/>
      <c r="BD142" s="43" t="str">
        <f t="shared" si="16"/>
        <v>PASS</v>
      </c>
      <c r="BE142" s="43" t="str">
        <f t="shared" si="17"/>
        <v>PASS</v>
      </c>
      <c r="BF142" s="44" t="str">
        <f t="shared" si="18"/>
        <v>PASS</v>
      </c>
      <c r="BG142" s="44" t="str">
        <f t="shared" si="19"/>
        <v>PASS</v>
      </c>
      <c r="BH142" s="19" t="str">
        <f t="shared" si="20"/>
        <v>PASS</v>
      </c>
      <c r="BI142" s="19" t="str">
        <f t="shared" si="21"/>
        <v>PASS</v>
      </c>
      <c r="BJ142" s="45" t="str">
        <f t="shared" si="22"/>
        <v>NO</v>
      </c>
      <c r="BK142" s="46" t="str">
        <f t="shared" si="23"/>
        <v>FAIL</v>
      </c>
    </row>
    <row r="143" spans="1:63" x14ac:dyDescent="0.3">
      <c r="A143" s="29">
        <v>140</v>
      </c>
      <c r="B143" s="29">
        <v>43141</v>
      </c>
      <c r="C143" s="29" t="s">
        <v>641</v>
      </c>
      <c r="D143" s="30" t="s">
        <v>642</v>
      </c>
      <c r="E143" s="29" t="s">
        <v>643</v>
      </c>
      <c r="F143" s="31" t="s">
        <v>644</v>
      </c>
      <c r="G143" s="32"/>
      <c r="H143" s="32"/>
      <c r="I143" s="32"/>
      <c r="J143" s="29">
        <v>99</v>
      </c>
      <c r="K143" s="29">
        <v>90</v>
      </c>
      <c r="L143" s="29">
        <v>82</v>
      </c>
      <c r="M143" s="29">
        <v>93</v>
      </c>
      <c r="N143" s="29">
        <v>94</v>
      </c>
      <c r="O143" s="33"/>
      <c r="P143" s="34"/>
      <c r="Q143" s="34"/>
      <c r="R143" s="29">
        <v>44</v>
      </c>
      <c r="S143" s="29">
        <v>44</v>
      </c>
      <c r="T143" s="29">
        <v>35</v>
      </c>
      <c r="U143" s="29">
        <v>44</v>
      </c>
      <c r="V143" s="29">
        <v>47</v>
      </c>
      <c r="W143" s="29">
        <v>9.9499999999999993</v>
      </c>
      <c r="X143" s="29">
        <v>22</v>
      </c>
      <c r="Y143" s="35"/>
      <c r="Z143" s="29">
        <v>43141</v>
      </c>
      <c r="AA143" s="29" t="s">
        <v>641</v>
      </c>
      <c r="AB143" s="36" t="s">
        <v>642</v>
      </c>
      <c r="AC143" s="29" t="s">
        <v>643</v>
      </c>
      <c r="AD143" s="37" t="s">
        <v>644</v>
      </c>
      <c r="AE143" s="38"/>
      <c r="AF143" s="38"/>
      <c r="AG143" s="38"/>
      <c r="AH143" s="38"/>
      <c r="AI143" s="39"/>
      <c r="AJ143" s="40"/>
      <c r="AK143" s="38"/>
      <c r="AL143" s="38"/>
      <c r="AM143" s="38"/>
      <c r="AN143" s="38"/>
      <c r="AO143" s="39"/>
      <c r="AP143" s="29"/>
      <c r="AQ143" s="29"/>
      <c r="AR143" s="29"/>
      <c r="AS143" s="29"/>
      <c r="AT143" s="29"/>
      <c r="AU143" s="29"/>
      <c r="AV143" s="29"/>
      <c r="AW143" s="41"/>
      <c r="AX143" s="41"/>
      <c r="AY143" s="41"/>
      <c r="AZ143" s="41"/>
      <c r="BA143" s="41"/>
      <c r="BB143" s="41"/>
      <c r="BC143" s="42"/>
      <c r="BD143" s="43" t="str">
        <f t="shared" si="16"/>
        <v>PASS</v>
      </c>
      <c r="BE143" s="43" t="str">
        <f t="shared" si="17"/>
        <v>PASS</v>
      </c>
      <c r="BF143" s="44" t="str">
        <f t="shared" si="18"/>
        <v>PASS</v>
      </c>
      <c r="BG143" s="44" t="str">
        <f t="shared" si="19"/>
        <v>PASS</v>
      </c>
      <c r="BH143" s="19" t="str">
        <f t="shared" si="20"/>
        <v>PASS</v>
      </c>
      <c r="BI143" s="19" t="str">
        <f t="shared" si="21"/>
        <v>PASS</v>
      </c>
      <c r="BJ143" s="45" t="str">
        <f t="shared" si="22"/>
        <v>NO</v>
      </c>
      <c r="BK143" s="46" t="str">
        <f t="shared" si="23"/>
        <v>FAIL</v>
      </c>
    </row>
    <row r="144" spans="1:63" x14ac:dyDescent="0.3">
      <c r="A144" s="29">
        <v>141</v>
      </c>
      <c r="B144" s="29">
        <v>43242</v>
      </c>
      <c r="C144" s="29" t="s">
        <v>645</v>
      </c>
      <c r="D144" s="30" t="s">
        <v>646</v>
      </c>
      <c r="E144" s="29" t="s">
        <v>647</v>
      </c>
      <c r="F144" s="31" t="s">
        <v>648</v>
      </c>
      <c r="G144" s="32"/>
      <c r="H144" s="32"/>
      <c r="I144" s="32"/>
      <c r="J144" s="29">
        <v>99</v>
      </c>
      <c r="K144" s="29">
        <v>100</v>
      </c>
      <c r="L144" s="29">
        <v>94</v>
      </c>
      <c r="M144" s="29">
        <v>98</v>
      </c>
      <c r="N144" s="29">
        <v>97</v>
      </c>
      <c r="O144" s="33"/>
      <c r="P144" s="34"/>
      <c r="Q144" s="34"/>
      <c r="R144" s="29">
        <v>40</v>
      </c>
      <c r="S144" s="29">
        <v>40</v>
      </c>
      <c r="T144" s="29">
        <v>38</v>
      </c>
      <c r="U144" s="29">
        <v>39</v>
      </c>
      <c r="V144" s="29">
        <v>44</v>
      </c>
      <c r="W144" s="29">
        <v>9.91</v>
      </c>
      <c r="X144" s="29">
        <v>22</v>
      </c>
      <c r="Y144" s="35"/>
      <c r="Z144" s="29">
        <v>43242</v>
      </c>
      <c r="AA144" s="29" t="s">
        <v>645</v>
      </c>
      <c r="AB144" s="36" t="s">
        <v>646</v>
      </c>
      <c r="AC144" s="29" t="s">
        <v>647</v>
      </c>
      <c r="AD144" s="37" t="s">
        <v>648</v>
      </c>
      <c r="AE144" s="38"/>
      <c r="AF144" s="38"/>
      <c r="AG144" s="47"/>
      <c r="AH144" s="38"/>
      <c r="AI144" s="39"/>
      <c r="AJ144" s="40"/>
      <c r="AK144" s="47"/>
      <c r="AL144" s="47"/>
      <c r="AM144" s="38"/>
      <c r="AN144" s="38"/>
      <c r="AO144" s="39"/>
      <c r="AP144" s="29"/>
      <c r="AQ144" s="29"/>
      <c r="AR144" s="29"/>
      <c r="AS144" s="29"/>
      <c r="AT144" s="29"/>
      <c r="AU144" s="29"/>
      <c r="AV144" s="29"/>
      <c r="AW144" s="41"/>
      <c r="AX144" s="41"/>
      <c r="AY144" s="41"/>
      <c r="AZ144" s="41"/>
      <c r="BA144" s="41"/>
      <c r="BB144" s="41"/>
      <c r="BC144" s="42"/>
      <c r="BD144" s="43" t="str">
        <f t="shared" si="16"/>
        <v>PASS</v>
      </c>
      <c r="BE144" s="43" t="str">
        <f t="shared" si="17"/>
        <v>PASS</v>
      </c>
      <c r="BF144" s="44" t="str">
        <f t="shared" si="18"/>
        <v>PASS</v>
      </c>
      <c r="BG144" s="44" t="str">
        <f t="shared" si="19"/>
        <v>PASS</v>
      </c>
      <c r="BH144" s="19" t="str">
        <f t="shared" si="20"/>
        <v>PASS</v>
      </c>
      <c r="BI144" s="19" t="str">
        <f t="shared" si="21"/>
        <v>PASS</v>
      </c>
      <c r="BJ144" s="45" t="str">
        <f t="shared" si="22"/>
        <v>NO</v>
      </c>
      <c r="BK144" s="46" t="str">
        <f t="shared" si="23"/>
        <v>FAIL</v>
      </c>
    </row>
    <row r="145" spans="1:63" x14ac:dyDescent="0.3">
      <c r="A145" s="29">
        <v>142</v>
      </c>
      <c r="B145" s="29">
        <v>43352</v>
      </c>
      <c r="C145" s="29" t="s">
        <v>649</v>
      </c>
      <c r="D145" s="30" t="s">
        <v>650</v>
      </c>
      <c r="E145" s="29" t="s">
        <v>651</v>
      </c>
      <c r="F145" s="31" t="s">
        <v>652</v>
      </c>
      <c r="G145" s="32"/>
      <c r="H145" s="32"/>
      <c r="I145" s="32"/>
      <c r="J145" s="29">
        <v>97</v>
      </c>
      <c r="K145" s="29">
        <v>93</v>
      </c>
      <c r="L145" s="29">
        <v>92</v>
      </c>
      <c r="M145" s="29">
        <v>100</v>
      </c>
      <c r="N145" s="29">
        <v>100</v>
      </c>
      <c r="O145" s="33"/>
      <c r="P145" s="34"/>
      <c r="Q145" s="34"/>
      <c r="R145" s="29">
        <v>44</v>
      </c>
      <c r="S145" s="29">
        <v>43</v>
      </c>
      <c r="T145" s="29">
        <v>45</v>
      </c>
      <c r="U145" s="29">
        <v>39</v>
      </c>
      <c r="V145" s="29">
        <v>46</v>
      </c>
      <c r="W145" s="29">
        <v>9.9499999999999993</v>
      </c>
      <c r="X145" s="29">
        <v>22</v>
      </c>
      <c r="Y145" s="35"/>
      <c r="Z145" s="29">
        <v>43352</v>
      </c>
      <c r="AA145" s="29" t="s">
        <v>649</v>
      </c>
      <c r="AB145" s="36" t="s">
        <v>650</v>
      </c>
      <c r="AC145" s="29" t="s">
        <v>651</v>
      </c>
      <c r="AD145" s="37" t="s">
        <v>652</v>
      </c>
      <c r="AE145" s="38"/>
      <c r="AF145" s="38"/>
      <c r="AG145" s="38"/>
      <c r="AH145" s="38"/>
      <c r="AI145" s="39"/>
      <c r="AJ145" s="40"/>
      <c r="AK145" s="38"/>
      <c r="AL145" s="38"/>
      <c r="AM145" s="38"/>
      <c r="AN145" s="38"/>
      <c r="AO145" s="39"/>
      <c r="AP145" s="29"/>
      <c r="AQ145" s="29"/>
      <c r="AR145" s="29"/>
      <c r="AS145" s="29"/>
      <c r="AT145" s="29"/>
      <c r="AU145" s="29"/>
      <c r="AV145" s="29"/>
      <c r="AW145" s="41"/>
      <c r="AX145" s="41"/>
      <c r="AY145" s="41"/>
      <c r="AZ145" s="41"/>
      <c r="BA145" s="41"/>
      <c r="BB145" s="41"/>
      <c r="BC145" s="42"/>
      <c r="BD145" s="43" t="str">
        <f t="shared" si="16"/>
        <v>PASS</v>
      </c>
      <c r="BE145" s="43" t="str">
        <f t="shared" si="17"/>
        <v>PASS</v>
      </c>
      <c r="BF145" s="44" t="str">
        <f t="shared" si="18"/>
        <v>PASS</v>
      </c>
      <c r="BG145" s="44" t="str">
        <f t="shared" si="19"/>
        <v>PASS</v>
      </c>
      <c r="BH145" s="19" t="str">
        <f t="shared" si="20"/>
        <v>PASS</v>
      </c>
      <c r="BI145" s="19" t="str">
        <f t="shared" si="21"/>
        <v>PASS</v>
      </c>
      <c r="BJ145" s="45" t="str">
        <f t="shared" si="22"/>
        <v>NO</v>
      </c>
      <c r="BK145" s="46" t="str">
        <f t="shared" si="23"/>
        <v>FAIL</v>
      </c>
    </row>
    <row r="146" spans="1:63" x14ac:dyDescent="0.3">
      <c r="A146" s="29">
        <v>143</v>
      </c>
      <c r="B146" s="29">
        <v>43353</v>
      </c>
      <c r="C146" s="29" t="s">
        <v>653</v>
      </c>
      <c r="D146" s="30" t="s">
        <v>654</v>
      </c>
      <c r="E146" s="29" t="s">
        <v>655</v>
      </c>
      <c r="F146" s="31" t="s">
        <v>656</v>
      </c>
      <c r="G146" s="32">
        <v>93</v>
      </c>
      <c r="H146" s="32"/>
      <c r="I146" s="32"/>
      <c r="J146" s="29">
        <v>93</v>
      </c>
      <c r="K146" s="29">
        <v>92</v>
      </c>
      <c r="L146" s="29">
        <v>96</v>
      </c>
      <c r="M146" s="29">
        <v>89</v>
      </c>
      <c r="N146" s="29">
        <v>100</v>
      </c>
      <c r="O146" s="33"/>
      <c r="P146" s="34">
        <v>35</v>
      </c>
      <c r="Q146" s="34"/>
      <c r="R146" s="29">
        <v>44</v>
      </c>
      <c r="S146" s="29">
        <v>43</v>
      </c>
      <c r="T146" s="29">
        <v>45</v>
      </c>
      <c r="U146" s="29">
        <v>41</v>
      </c>
      <c r="V146" s="29">
        <v>47</v>
      </c>
      <c r="W146" s="29">
        <v>10</v>
      </c>
      <c r="X146" s="29">
        <v>22</v>
      </c>
      <c r="Y146" s="35"/>
      <c r="Z146" s="29">
        <v>43353</v>
      </c>
      <c r="AA146" s="29" t="s">
        <v>653</v>
      </c>
      <c r="AB146" s="36" t="s">
        <v>654</v>
      </c>
      <c r="AC146" s="29" t="s">
        <v>655</v>
      </c>
      <c r="AD146" s="37" t="s">
        <v>656</v>
      </c>
      <c r="AE146" s="38"/>
      <c r="AF146" s="38"/>
      <c r="AG146" s="47"/>
      <c r="AH146" s="38"/>
      <c r="AI146" s="39"/>
      <c r="AJ146" s="40"/>
      <c r="AK146" s="47"/>
      <c r="AL146" s="47"/>
      <c r="AM146" s="38"/>
      <c r="AN146" s="38"/>
      <c r="AO146" s="39"/>
      <c r="AP146" s="29"/>
      <c r="AQ146" s="29"/>
      <c r="AR146" s="29"/>
      <c r="AS146" s="29"/>
      <c r="AT146" s="29"/>
      <c r="AU146" s="29"/>
      <c r="AV146" s="29"/>
      <c r="AW146" s="41"/>
      <c r="AX146" s="41"/>
      <c r="AY146" s="41"/>
      <c r="AZ146" s="41"/>
      <c r="BA146" s="41"/>
      <c r="BB146" s="41"/>
      <c r="BC146" s="42"/>
      <c r="BD146" s="43" t="str">
        <f t="shared" si="16"/>
        <v>PASS</v>
      </c>
      <c r="BE146" s="43" t="str">
        <f t="shared" si="17"/>
        <v>PASS</v>
      </c>
      <c r="BF146" s="44" t="str">
        <f t="shared" si="18"/>
        <v>PASS</v>
      </c>
      <c r="BG146" s="44" t="str">
        <f t="shared" si="19"/>
        <v>PASS</v>
      </c>
      <c r="BH146" s="19" t="str">
        <f t="shared" si="20"/>
        <v>PASS</v>
      </c>
      <c r="BI146" s="19" t="str">
        <f t="shared" si="21"/>
        <v>PASS</v>
      </c>
      <c r="BJ146" s="45" t="str">
        <f t="shared" si="22"/>
        <v>NO</v>
      </c>
      <c r="BK146" s="46" t="str">
        <f t="shared" si="23"/>
        <v>FAIL</v>
      </c>
    </row>
    <row r="147" spans="1:63" x14ac:dyDescent="0.3">
      <c r="A147" s="29">
        <v>144</v>
      </c>
      <c r="B147" s="29">
        <v>43142</v>
      </c>
      <c r="C147" s="29" t="s">
        <v>657</v>
      </c>
      <c r="D147" s="30" t="s">
        <v>658</v>
      </c>
      <c r="E147" s="29" t="s">
        <v>659</v>
      </c>
      <c r="F147" s="31" t="s">
        <v>660</v>
      </c>
      <c r="G147" s="32"/>
      <c r="H147" s="32"/>
      <c r="I147" s="32"/>
      <c r="J147" s="29">
        <v>100</v>
      </c>
      <c r="K147" s="29">
        <v>95</v>
      </c>
      <c r="L147" s="29">
        <v>85</v>
      </c>
      <c r="M147" s="29">
        <v>94</v>
      </c>
      <c r="N147" s="29">
        <v>94</v>
      </c>
      <c r="O147" s="33"/>
      <c r="P147" s="34"/>
      <c r="Q147" s="34"/>
      <c r="R147" s="29">
        <v>43</v>
      </c>
      <c r="S147" s="29">
        <v>43</v>
      </c>
      <c r="T147" s="29">
        <v>42</v>
      </c>
      <c r="U147" s="29">
        <v>44</v>
      </c>
      <c r="V147" s="29">
        <v>43</v>
      </c>
      <c r="W147" s="29">
        <v>10</v>
      </c>
      <c r="X147" s="29">
        <v>22</v>
      </c>
      <c r="Y147" s="35"/>
      <c r="Z147" s="29">
        <v>43142</v>
      </c>
      <c r="AA147" s="29" t="s">
        <v>657</v>
      </c>
      <c r="AB147" s="36" t="s">
        <v>658</v>
      </c>
      <c r="AC147" s="29" t="s">
        <v>659</v>
      </c>
      <c r="AD147" s="37" t="s">
        <v>660</v>
      </c>
      <c r="AE147" s="38"/>
      <c r="AF147" s="38"/>
      <c r="AG147" s="38"/>
      <c r="AH147" s="38"/>
      <c r="AI147" s="39"/>
      <c r="AJ147" s="40"/>
      <c r="AK147" s="38"/>
      <c r="AL147" s="38"/>
      <c r="AM147" s="38"/>
      <c r="AN147" s="38"/>
      <c r="AO147" s="39"/>
      <c r="AP147" s="29"/>
      <c r="AQ147" s="29"/>
      <c r="AR147" s="29"/>
      <c r="AS147" s="29"/>
      <c r="AT147" s="29"/>
      <c r="AU147" s="29"/>
      <c r="AV147" s="49"/>
      <c r="AW147" s="50"/>
      <c r="AX147" s="41"/>
      <c r="AY147" s="41"/>
      <c r="AZ147" s="41"/>
      <c r="BA147" s="41"/>
      <c r="BB147" s="41"/>
      <c r="BC147" s="42"/>
      <c r="BD147" s="43" t="str">
        <f t="shared" si="16"/>
        <v>PASS</v>
      </c>
      <c r="BE147" s="43" t="str">
        <f t="shared" si="17"/>
        <v>PASS</v>
      </c>
      <c r="BF147" s="44" t="str">
        <f t="shared" si="18"/>
        <v>PASS</v>
      </c>
      <c r="BG147" s="44" t="str">
        <f t="shared" si="19"/>
        <v>PASS</v>
      </c>
      <c r="BH147" s="19" t="str">
        <f t="shared" si="20"/>
        <v>PASS</v>
      </c>
      <c r="BI147" s="19" t="str">
        <f t="shared" si="21"/>
        <v>PASS</v>
      </c>
      <c r="BJ147" s="45" t="str">
        <f t="shared" si="22"/>
        <v>NO</v>
      </c>
      <c r="BK147" s="46" t="str">
        <f t="shared" si="23"/>
        <v>FAIL</v>
      </c>
    </row>
    <row r="148" spans="1:63" x14ac:dyDescent="0.3">
      <c r="A148" s="29">
        <v>145</v>
      </c>
      <c r="B148" s="29">
        <v>43243</v>
      </c>
      <c r="C148" s="29" t="s">
        <v>661</v>
      </c>
      <c r="D148" s="30" t="s">
        <v>662</v>
      </c>
      <c r="E148" s="29" t="s">
        <v>663</v>
      </c>
      <c r="F148" s="31" t="s">
        <v>664</v>
      </c>
      <c r="G148" s="32">
        <v>100</v>
      </c>
      <c r="H148" s="32"/>
      <c r="I148" s="32"/>
      <c r="J148" s="29">
        <v>97</v>
      </c>
      <c r="K148" s="29">
        <v>100</v>
      </c>
      <c r="L148" s="29">
        <v>94</v>
      </c>
      <c r="M148" s="29">
        <v>99</v>
      </c>
      <c r="N148" s="29">
        <v>90</v>
      </c>
      <c r="O148" s="33"/>
      <c r="P148" s="34">
        <v>23</v>
      </c>
      <c r="Q148" s="34"/>
      <c r="R148" s="29">
        <v>44</v>
      </c>
      <c r="S148" s="29">
        <v>43</v>
      </c>
      <c r="T148" s="29">
        <v>42</v>
      </c>
      <c r="U148" s="29">
        <v>36</v>
      </c>
      <c r="V148" s="29">
        <v>47</v>
      </c>
      <c r="W148" s="29">
        <v>9.9499999999999993</v>
      </c>
      <c r="X148" s="29">
        <v>22</v>
      </c>
      <c r="Y148" s="35"/>
      <c r="Z148" s="29">
        <v>43243</v>
      </c>
      <c r="AA148" s="29" t="s">
        <v>661</v>
      </c>
      <c r="AB148" s="36" t="s">
        <v>662</v>
      </c>
      <c r="AC148" s="29" t="s">
        <v>663</v>
      </c>
      <c r="AD148" s="37" t="s">
        <v>664</v>
      </c>
      <c r="AE148" s="38"/>
      <c r="AF148" s="38"/>
      <c r="AG148" s="47"/>
      <c r="AH148" s="38"/>
      <c r="AI148" s="39"/>
      <c r="AJ148" s="40"/>
      <c r="AK148" s="47"/>
      <c r="AL148" s="47"/>
      <c r="AM148" s="38"/>
      <c r="AN148" s="38"/>
      <c r="AO148" s="39"/>
      <c r="AP148" s="29"/>
      <c r="AQ148" s="29"/>
      <c r="AR148" s="29"/>
      <c r="AS148" s="29"/>
      <c r="AT148" s="29"/>
      <c r="AU148" s="29"/>
      <c r="AV148" s="29"/>
      <c r="AW148" s="41"/>
      <c r="AX148" s="41"/>
      <c r="AY148" s="41"/>
      <c r="AZ148" s="41"/>
      <c r="BA148" s="41"/>
      <c r="BB148" s="41"/>
      <c r="BC148" s="42"/>
      <c r="BD148" s="43" t="str">
        <f t="shared" si="16"/>
        <v>PASS</v>
      </c>
      <c r="BE148" s="43" t="str">
        <f t="shared" si="17"/>
        <v>PASS</v>
      </c>
      <c r="BF148" s="44" t="str">
        <f t="shared" si="18"/>
        <v>PASS</v>
      </c>
      <c r="BG148" s="44" t="str">
        <f t="shared" si="19"/>
        <v>PASS</v>
      </c>
      <c r="BH148" s="19" t="str">
        <f t="shared" si="20"/>
        <v>PASS</v>
      </c>
      <c r="BI148" s="19" t="str">
        <f t="shared" si="21"/>
        <v>PASS</v>
      </c>
      <c r="BJ148" s="45" t="str">
        <f t="shared" si="22"/>
        <v>NO</v>
      </c>
      <c r="BK148" s="46" t="str">
        <f t="shared" si="23"/>
        <v>FAIL</v>
      </c>
    </row>
    <row r="149" spans="1:63" x14ac:dyDescent="0.3">
      <c r="A149" s="29">
        <v>146</v>
      </c>
      <c r="B149" s="29">
        <v>43354</v>
      </c>
      <c r="C149" s="29" t="s">
        <v>665</v>
      </c>
      <c r="D149" s="30" t="s">
        <v>666</v>
      </c>
      <c r="E149" s="29" t="s">
        <v>667</v>
      </c>
      <c r="F149" s="31" t="s">
        <v>668</v>
      </c>
      <c r="G149" s="32"/>
      <c r="H149" s="32"/>
      <c r="I149" s="32"/>
      <c r="J149" s="29">
        <v>90</v>
      </c>
      <c r="K149" s="29">
        <v>84</v>
      </c>
      <c r="L149" s="29">
        <v>90</v>
      </c>
      <c r="M149" s="29">
        <v>88</v>
      </c>
      <c r="N149" s="29">
        <v>91</v>
      </c>
      <c r="O149" s="33"/>
      <c r="P149" s="34"/>
      <c r="Q149" s="34"/>
      <c r="R149" s="29">
        <v>45</v>
      </c>
      <c r="S149" s="29">
        <v>44</v>
      </c>
      <c r="T149" s="29">
        <v>47</v>
      </c>
      <c r="U149" s="29">
        <v>42</v>
      </c>
      <c r="V149" s="29">
        <v>46</v>
      </c>
      <c r="W149" s="29">
        <v>10</v>
      </c>
      <c r="X149" s="29">
        <v>22</v>
      </c>
      <c r="Y149" s="35"/>
      <c r="Z149" s="29">
        <v>43354</v>
      </c>
      <c r="AA149" s="29" t="s">
        <v>665</v>
      </c>
      <c r="AB149" s="36" t="s">
        <v>666</v>
      </c>
      <c r="AC149" s="29" t="s">
        <v>667</v>
      </c>
      <c r="AD149" s="37" t="s">
        <v>668</v>
      </c>
      <c r="AE149" s="38"/>
      <c r="AF149" s="38"/>
      <c r="AG149" s="38"/>
      <c r="AH149" s="38"/>
      <c r="AI149" s="39"/>
      <c r="AJ149" s="40"/>
      <c r="AK149" s="38"/>
      <c r="AL149" s="38"/>
      <c r="AM149" s="38"/>
      <c r="AN149" s="38"/>
      <c r="AO149" s="39"/>
      <c r="AP149" s="29"/>
      <c r="AQ149" s="29"/>
      <c r="AR149" s="29"/>
      <c r="AS149" s="29"/>
      <c r="AT149" s="29"/>
      <c r="AU149" s="29"/>
      <c r="AV149" s="29"/>
      <c r="AW149" s="41"/>
      <c r="AX149" s="41"/>
      <c r="AY149" s="41"/>
      <c r="AZ149" s="41"/>
      <c r="BA149" s="41"/>
      <c r="BB149" s="41"/>
      <c r="BC149" s="42"/>
      <c r="BD149" s="43" t="str">
        <f t="shared" si="16"/>
        <v>PASS</v>
      </c>
      <c r="BE149" s="43" t="str">
        <f t="shared" si="17"/>
        <v>PASS</v>
      </c>
      <c r="BF149" s="44" t="str">
        <f t="shared" si="18"/>
        <v>PASS</v>
      </c>
      <c r="BG149" s="44" t="str">
        <f t="shared" si="19"/>
        <v>PASS</v>
      </c>
      <c r="BH149" s="19" t="str">
        <f t="shared" si="20"/>
        <v>PASS</v>
      </c>
      <c r="BI149" s="19" t="str">
        <f t="shared" si="21"/>
        <v>PASS</v>
      </c>
      <c r="BJ149" s="45" t="str">
        <f t="shared" si="22"/>
        <v>NO</v>
      </c>
      <c r="BK149" s="46" t="str">
        <f t="shared" si="23"/>
        <v>FAIL</v>
      </c>
    </row>
    <row r="150" spans="1:63" x14ac:dyDescent="0.3">
      <c r="A150" s="29">
        <v>147</v>
      </c>
      <c r="B150" s="29">
        <v>43143</v>
      </c>
      <c r="C150" s="29" t="s">
        <v>669</v>
      </c>
      <c r="D150" s="30" t="s">
        <v>670</v>
      </c>
      <c r="E150" s="29" t="s">
        <v>671</v>
      </c>
      <c r="F150" s="31" t="s">
        <v>672</v>
      </c>
      <c r="G150" s="32"/>
      <c r="H150" s="32"/>
      <c r="I150" s="32"/>
      <c r="J150" s="29">
        <v>100</v>
      </c>
      <c r="K150" s="29">
        <v>87</v>
      </c>
      <c r="L150" s="29">
        <v>88</v>
      </c>
      <c r="M150" s="29">
        <v>95</v>
      </c>
      <c r="N150" s="29">
        <v>99</v>
      </c>
      <c r="O150" s="33"/>
      <c r="P150" s="34"/>
      <c r="Q150" s="34"/>
      <c r="R150" s="29">
        <v>43</v>
      </c>
      <c r="S150" s="29">
        <v>43</v>
      </c>
      <c r="T150" s="29">
        <v>36</v>
      </c>
      <c r="U150" s="29">
        <v>42</v>
      </c>
      <c r="V150" s="29">
        <v>44</v>
      </c>
      <c r="W150" s="29">
        <v>9.9499999999999993</v>
      </c>
      <c r="X150" s="29">
        <v>22</v>
      </c>
      <c r="Y150" s="35"/>
      <c r="Z150" s="29">
        <v>43143</v>
      </c>
      <c r="AA150" s="29" t="s">
        <v>669</v>
      </c>
      <c r="AB150" s="36" t="s">
        <v>670</v>
      </c>
      <c r="AC150" s="29" t="s">
        <v>671</v>
      </c>
      <c r="AD150" s="37" t="s">
        <v>672</v>
      </c>
      <c r="AE150" s="38"/>
      <c r="AF150" s="38"/>
      <c r="AG150" s="38"/>
      <c r="AH150" s="38"/>
      <c r="AI150" s="39"/>
      <c r="AJ150" s="40"/>
      <c r="AK150" s="38"/>
      <c r="AL150" s="38"/>
      <c r="AM150" s="38"/>
      <c r="AN150" s="38"/>
      <c r="AO150" s="39"/>
      <c r="AP150" s="29"/>
      <c r="AQ150" s="29"/>
      <c r="AR150" s="29"/>
      <c r="AS150" s="29"/>
      <c r="AT150" s="29"/>
      <c r="AU150" s="29"/>
      <c r="AV150" s="29"/>
      <c r="AW150" s="41"/>
      <c r="AX150" s="41"/>
      <c r="AY150" s="41"/>
      <c r="AZ150" s="41"/>
      <c r="BA150" s="41"/>
      <c r="BB150" s="41"/>
      <c r="BC150" s="42"/>
      <c r="BD150" s="43" t="str">
        <f t="shared" si="16"/>
        <v>PASS</v>
      </c>
      <c r="BE150" s="43" t="str">
        <f t="shared" si="17"/>
        <v>PASS</v>
      </c>
      <c r="BF150" s="44" t="str">
        <f t="shared" si="18"/>
        <v>PASS</v>
      </c>
      <c r="BG150" s="44" t="str">
        <f t="shared" si="19"/>
        <v>PASS</v>
      </c>
      <c r="BH150" s="19" t="str">
        <f t="shared" si="20"/>
        <v>PASS</v>
      </c>
      <c r="BI150" s="19" t="str">
        <f t="shared" si="21"/>
        <v>PASS</v>
      </c>
      <c r="BJ150" s="45" t="str">
        <f t="shared" si="22"/>
        <v>NO</v>
      </c>
      <c r="BK150" s="46" t="str">
        <f t="shared" si="23"/>
        <v>FAIL</v>
      </c>
    </row>
    <row r="151" spans="1:63" x14ac:dyDescent="0.3">
      <c r="A151" s="29">
        <v>148</v>
      </c>
      <c r="B151" s="29">
        <v>43105</v>
      </c>
      <c r="C151" s="29" t="s">
        <v>673</v>
      </c>
      <c r="D151" s="30" t="s">
        <v>674</v>
      </c>
      <c r="E151" s="29" t="s">
        <v>675</v>
      </c>
      <c r="F151" s="31" t="s">
        <v>676</v>
      </c>
      <c r="G151" s="32"/>
      <c r="H151" s="32"/>
      <c r="I151" s="32"/>
      <c r="J151" s="29">
        <v>100</v>
      </c>
      <c r="K151" s="29">
        <v>100</v>
      </c>
      <c r="L151" s="29">
        <v>100</v>
      </c>
      <c r="M151" s="29">
        <v>100</v>
      </c>
      <c r="N151" s="29">
        <v>93</v>
      </c>
      <c r="O151" s="33"/>
      <c r="P151" s="34"/>
      <c r="Q151" s="34"/>
      <c r="R151" s="29">
        <v>46</v>
      </c>
      <c r="S151" s="29">
        <v>45</v>
      </c>
      <c r="T151" s="29">
        <v>38</v>
      </c>
      <c r="U151" s="29">
        <v>42</v>
      </c>
      <c r="V151" s="29">
        <v>46</v>
      </c>
      <c r="W151" s="29">
        <v>9.9499999999999993</v>
      </c>
      <c r="X151" s="29">
        <v>22</v>
      </c>
      <c r="Y151" s="35"/>
      <c r="Z151" s="29">
        <v>43105</v>
      </c>
      <c r="AA151" s="29" t="s">
        <v>673</v>
      </c>
      <c r="AB151" s="36" t="s">
        <v>674</v>
      </c>
      <c r="AC151" s="29" t="s">
        <v>675</v>
      </c>
      <c r="AD151" s="37" t="s">
        <v>676</v>
      </c>
      <c r="AE151" s="38"/>
      <c r="AF151" s="38"/>
      <c r="AG151" s="38"/>
      <c r="AH151" s="38"/>
      <c r="AI151" s="39"/>
      <c r="AJ151" s="40"/>
      <c r="AK151" s="38"/>
      <c r="AL151" s="38"/>
      <c r="AM151" s="38"/>
      <c r="AN151" s="38"/>
      <c r="AO151" s="39"/>
      <c r="AP151" s="29"/>
      <c r="AQ151" s="29"/>
      <c r="AR151" s="29"/>
      <c r="AS151" s="29"/>
      <c r="AT151" s="29"/>
      <c r="AU151" s="29"/>
      <c r="AV151" s="29"/>
      <c r="AW151" s="41"/>
      <c r="AX151" s="41"/>
      <c r="AY151" s="41"/>
      <c r="AZ151" s="41"/>
      <c r="BA151" s="41"/>
      <c r="BB151" s="41"/>
      <c r="BC151" s="42"/>
      <c r="BD151" s="43" t="str">
        <f t="shared" si="16"/>
        <v>PASS</v>
      </c>
      <c r="BE151" s="43" t="str">
        <f t="shared" si="17"/>
        <v>PASS</v>
      </c>
      <c r="BF151" s="44" t="str">
        <f t="shared" si="18"/>
        <v>PASS</v>
      </c>
      <c r="BG151" s="44" t="str">
        <f t="shared" si="19"/>
        <v>PASS</v>
      </c>
      <c r="BH151" s="19" t="str">
        <f t="shared" si="20"/>
        <v>PASS</v>
      </c>
      <c r="BI151" s="19" t="str">
        <f t="shared" si="21"/>
        <v>PASS</v>
      </c>
      <c r="BJ151" s="45" t="str">
        <f t="shared" si="22"/>
        <v>NO</v>
      </c>
      <c r="BK151" s="46" t="str">
        <f t="shared" si="23"/>
        <v>FAIL</v>
      </c>
    </row>
    <row r="152" spans="1:63" x14ac:dyDescent="0.3">
      <c r="A152" s="29">
        <v>149</v>
      </c>
      <c r="B152" s="29">
        <v>43144</v>
      </c>
      <c r="C152" s="29" t="s">
        <v>677</v>
      </c>
      <c r="D152" s="30" t="s">
        <v>678</v>
      </c>
      <c r="E152" s="29" t="s">
        <v>679</v>
      </c>
      <c r="F152" s="31" t="s">
        <v>680</v>
      </c>
      <c r="G152" s="32"/>
      <c r="H152" s="32"/>
      <c r="I152" s="32"/>
      <c r="J152" s="29">
        <v>100</v>
      </c>
      <c r="K152" s="29">
        <v>87</v>
      </c>
      <c r="L152" s="29">
        <v>92</v>
      </c>
      <c r="M152" s="29">
        <v>98</v>
      </c>
      <c r="N152" s="29">
        <v>99</v>
      </c>
      <c r="O152" s="33"/>
      <c r="P152" s="34"/>
      <c r="Q152" s="34"/>
      <c r="R152" s="29">
        <v>41</v>
      </c>
      <c r="S152" s="29">
        <v>41</v>
      </c>
      <c r="T152" s="29">
        <v>38</v>
      </c>
      <c r="U152" s="29">
        <v>35</v>
      </c>
      <c r="V152" s="29">
        <v>45</v>
      </c>
      <c r="W152" s="29">
        <v>9.91</v>
      </c>
      <c r="X152" s="29">
        <v>22</v>
      </c>
      <c r="Y152" s="35"/>
      <c r="Z152" s="29">
        <v>43144</v>
      </c>
      <c r="AA152" s="29" t="s">
        <v>677</v>
      </c>
      <c r="AB152" s="36" t="s">
        <v>678</v>
      </c>
      <c r="AC152" s="29" t="s">
        <v>679</v>
      </c>
      <c r="AD152" s="37" t="s">
        <v>680</v>
      </c>
      <c r="AE152" s="38"/>
      <c r="AF152" s="38"/>
      <c r="AG152" s="38"/>
      <c r="AH152" s="38"/>
      <c r="AI152" s="39"/>
      <c r="AJ152" s="40"/>
      <c r="AK152" s="38"/>
      <c r="AL152" s="38"/>
      <c r="AM152" s="38"/>
      <c r="AN152" s="38"/>
      <c r="AO152" s="39"/>
      <c r="AP152" s="29"/>
      <c r="AQ152" s="29"/>
      <c r="AR152" s="29"/>
      <c r="AS152" s="29"/>
      <c r="AT152" s="29"/>
      <c r="AU152" s="29"/>
      <c r="AV152" s="29"/>
      <c r="AW152" s="41"/>
      <c r="AX152" s="41"/>
      <c r="AY152" s="41"/>
      <c r="AZ152" s="41"/>
      <c r="BA152" s="41"/>
      <c r="BB152" s="41"/>
      <c r="BC152" s="42"/>
      <c r="BD152" s="43" t="str">
        <f t="shared" si="16"/>
        <v>PASS</v>
      </c>
      <c r="BE152" s="43" t="str">
        <f t="shared" si="17"/>
        <v>PASS</v>
      </c>
      <c r="BF152" s="44" t="str">
        <f t="shared" si="18"/>
        <v>PASS</v>
      </c>
      <c r="BG152" s="44" t="str">
        <f t="shared" si="19"/>
        <v>PASS</v>
      </c>
      <c r="BH152" s="19" t="str">
        <f t="shared" si="20"/>
        <v>PASS</v>
      </c>
      <c r="BI152" s="19" t="str">
        <f t="shared" si="21"/>
        <v>PASS</v>
      </c>
      <c r="BJ152" s="45" t="str">
        <f t="shared" si="22"/>
        <v>NO</v>
      </c>
      <c r="BK152" s="46" t="str">
        <f t="shared" si="23"/>
        <v>FAIL</v>
      </c>
    </row>
    <row r="153" spans="1:63" x14ac:dyDescent="0.3">
      <c r="A153" s="29">
        <v>150</v>
      </c>
      <c r="B153" s="29">
        <v>43355</v>
      </c>
      <c r="C153" s="29" t="s">
        <v>681</v>
      </c>
      <c r="D153" s="30" t="s">
        <v>682</v>
      </c>
      <c r="E153" s="29" t="s">
        <v>683</v>
      </c>
      <c r="F153" s="31" t="s">
        <v>684</v>
      </c>
      <c r="G153" s="32"/>
      <c r="H153" s="32"/>
      <c r="I153" s="32"/>
      <c r="J153" s="29">
        <v>100</v>
      </c>
      <c r="K153" s="29">
        <v>79</v>
      </c>
      <c r="L153" s="29">
        <v>90</v>
      </c>
      <c r="M153" s="29">
        <v>96</v>
      </c>
      <c r="N153" s="29">
        <v>100</v>
      </c>
      <c r="O153" s="33"/>
      <c r="P153" s="34"/>
      <c r="Q153" s="34"/>
      <c r="R153" s="29">
        <v>42</v>
      </c>
      <c r="S153" s="29">
        <v>41</v>
      </c>
      <c r="T153" s="29">
        <v>45</v>
      </c>
      <c r="U153" s="29">
        <v>40</v>
      </c>
      <c r="V153" s="29">
        <v>48</v>
      </c>
      <c r="W153" s="29">
        <v>9.82</v>
      </c>
      <c r="X153" s="29">
        <v>22</v>
      </c>
      <c r="Y153" s="35"/>
      <c r="Z153" s="29">
        <v>43355</v>
      </c>
      <c r="AA153" s="29" t="s">
        <v>681</v>
      </c>
      <c r="AB153" s="36" t="s">
        <v>682</v>
      </c>
      <c r="AC153" s="29" t="s">
        <v>683</v>
      </c>
      <c r="AD153" s="37" t="s">
        <v>684</v>
      </c>
      <c r="AE153" s="38"/>
      <c r="AF153" s="38"/>
      <c r="AG153" s="47"/>
      <c r="AH153" s="38"/>
      <c r="AI153" s="39"/>
      <c r="AJ153" s="40"/>
      <c r="AK153" s="47"/>
      <c r="AL153" s="47"/>
      <c r="AM153" s="38"/>
      <c r="AN153" s="38"/>
      <c r="AO153" s="39"/>
      <c r="AP153" s="29"/>
      <c r="AQ153" s="29"/>
      <c r="AR153" s="29"/>
      <c r="AS153" s="29"/>
      <c r="AT153" s="29"/>
      <c r="AU153" s="29"/>
      <c r="AV153" s="29"/>
      <c r="AW153" s="41"/>
      <c r="AX153" s="41"/>
      <c r="AY153" s="41"/>
      <c r="AZ153" s="41"/>
      <c r="BA153" s="41"/>
      <c r="BB153" s="41"/>
      <c r="BC153" s="42"/>
      <c r="BD153" s="43" t="str">
        <f t="shared" si="16"/>
        <v>PASS</v>
      </c>
      <c r="BE153" s="43" t="str">
        <f t="shared" si="17"/>
        <v>PASS</v>
      </c>
      <c r="BF153" s="44" t="str">
        <f t="shared" si="18"/>
        <v>PASS</v>
      </c>
      <c r="BG153" s="44" t="str">
        <f t="shared" si="19"/>
        <v>PASS</v>
      </c>
      <c r="BH153" s="19" t="str">
        <f t="shared" si="20"/>
        <v>PASS</v>
      </c>
      <c r="BI153" s="19" t="str">
        <f t="shared" si="21"/>
        <v>PASS</v>
      </c>
      <c r="BJ153" s="45" t="str">
        <f t="shared" si="22"/>
        <v>NO</v>
      </c>
      <c r="BK153" s="46" t="str">
        <f t="shared" si="23"/>
        <v>FAIL</v>
      </c>
    </row>
    <row r="154" spans="1:63" x14ac:dyDescent="0.3">
      <c r="A154" s="29">
        <v>151</v>
      </c>
      <c r="B154" s="29">
        <v>43249</v>
      </c>
      <c r="C154" s="29" t="s">
        <v>685</v>
      </c>
      <c r="D154" s="30" t="s">
        <v>686</v>
      </c>
      <c r="E154" s="29" t="s">
        <v>687</v>
      </c>
      <c r="F154" s="31" t="s">
        <v>688</v>
      </c>
      <c r="G154" s="32">
        <v>96</v>
      </c>
      <c r="H154" s="32"/>
      <c r="I154" s="32"/>
      <c r="J154" s="29">
        <v>92</v>
      </c>
      <c r="K154" s="29">
        <v>89</v>
      </c>
      <c r="L154" s="29">
        <v>88</v>
      </c>
      <c r="M154" s="29">
        <v>85</v>
      </c>
      <c r="N154" s="29">
        <v>81</v>
      </c>
      <c r="O154" s="33"/>
      <c r="P154" s="34">
        <v>33</v>
      </c>
      <c r="Q154" s="34"/>
      <c r="R154" s="29">
        <v>40</v>
      </c>
      <c r="S154" s="29">
        <v>40</v>
      </c>
      <c r="T154" s="29">
        <v>38</v>
      </c>
      <c r="U154" s="29">
        <v>38</v>
      </c>
      <c r="V154" s="29">
        <v>45</v>
      </c>
      <c r="W154" s="29">
        <v>9.91</v>
      </c>
      <c r="X154" s="29">
        <v>22</v>
      </c>
      <c r="Y154" s="35"/>
      <c r="Z154" s="29">
        <v>43249</v>
      </c>
      <c r="AA154" s="29" t="s">
        <v>685</v>
      </c>
      <c r="AB154" s="36" t="s">
        <v>686</v>
      </c>
      <c r="AC154" s="29" t="s">
        <v>687</v>
      </c>
      <c r="AD154" s="37" t="s">
        <v>688</v>
      </c>
      <c r="AE154" s="38"/>
      <c r="AF154" s="38"/>
      <c r="AG154" s="38"/>
      <c r="AH154" s="38"/>
      <c r="AI154" s="39"/>
      <c r="AJ154" s="40"/>
      <c r="AK154" s="38"/>
      <c r="AL154" s="38"/>
      <c r="AM154" s="38"/>
      <c r="AN154" s="38"/>
      <c r="AO154" s="39"/>
      <c r="AP154" s="29"/>
      <c r="AQ154" s="29"/>
      <c r="AR154" s="29"/>
      <c r="AS154" s="29"/>
      <c r="AT154" s="29"/>
      <c r="AU154" s="29"/>
      <c r="AV154" s="29"/>
      <c r="AW154" s="41"/>
      <c r="AX154" s="41"/>
      <c r="AY154" s="41"/>
      <c r="AZ154" s="41"/>
      <c r="BA154" s="41"/>
      <c r="BB154" s="41"/>
      <c r="BC154" s="42"/>
      <c r="BD154" s="43" t="str">
        <f t="shared" si="16"/>
        <v>PASS</v>
      </c>
      <c r="BE154" s="43" t="str">
        <f t="shared" si="17"/>
        <v>PASS</v>
      </c>
      <c r="BF154" s="44" t="str">
        <f t="shared" si="18"/>
        <v>PASS</v>
      </c>
      <c r="BG154" s="44" t="str">
        <f t="shared" si="19"/>
        <v>PASS</v>
      </c>
      <c r="BH154" s="19" t="str">
        <f t="shared" si="20"/>
        <v>PASS</v>
      </c>
      <c r="BI154" s="19" t="str">
        <f t="shared" si="21"/>
        <v>PASS</v>
      </c>
      <c r="BJ154" s="45" t="str">
        <f t="shared" si="22"/>
        <v>NO</v>
      </c>
      <c r="BK154" s="46" t="str">
        <f t="shared" si="23"/>
        <v>FAIL</v>
      </c>
    </row>
    <row r="155" spans="1:63" x14ac:dyDescent="0.3">
      <c r="A155" s="29">
        <v>152</v>
      </c>
      <c r="B155" s="29">
        <v>43244</v>
      </c>
      <c r="C155" s="29" t="s">
        <v>689</v>
      </c>
      <c r="D155" s="30" t="s">
        <v>690</v>
      </c>
      <c r="E155" s="29" t="s">
        <v>691</v>
      </c>
      <c r="F155" s="31" t="s">
        <v>692</v>
      </c>
      <c r="G155" s="32"/>
      <c r="H155" s="32">
        <v>93</v>
      </c>
      <c r="I155" s="32"/>
      <c r="J155" s="29">
        <v>96</v>
      </c>
      <c r="K155" s="29">
        <v>96</v>
      </c>
      <c r="L155" s="29">
        <v>96</v>
      </c>
      <c r="M155" s="29">
        <v>96</v>
      </c>
      <c r="N155" s="29">
        <v>99</v>
      </c>
      <c r="O155" s="33"/>
      <c r="P155" s="34"/>
      <c r="Q155" s="34"/>
      <c r="R155" s="29">
        <v>44</v>
      </c>
      <c r="S155" s="29">
        <v>43</v>
      </c>
      <c r="T155" s="29">
        <v>45</v>
      </c>
      <c r="U155" s="29">
        <v>39</v>
      </c>
      <c r="V155" s="29">
        <v>47</v>
      </c>
      <c r="W155" s="29">
        <v>9.9499999999999993</v>
      </c>
      <c r="X155" s="29">
        <v>22</v>
      </c>
      <c r="Y155" s="35"/>
      <c r="Z155" s="29">
        <v>43244</v>
      </c>
      <c r="AA155" s="29" t="s">
        <v>689</v>
      </c>
      <c r="AB155" s="36" t="s">
        <v>690</v>
      </c>
      <c r="AC155" s="29" t="s">
        <v>691</v>
      </c>
      <c r="AD155" s="37" t="s">
        <v>692</v>
      </c>
      <c r="AE155" s="38"/>
      <c r="AF155" s="38"/>
      <c r="AG155" s="38"/>
      <c r="AH155" s="38"/>
      <c r="AI155" s="39"/>
      <c r="AJ155" s="40"/>
      <c r="AK155" s="38"/>
      <c r="AL155" s="38"/>
      <c r="AM155" s="38"/>
      <c r="AN155" s="38"/>
      <c r="AO155" s="39"/>
      <c r="AP155" s="29"/>
      <c r="AQ155" s="29"/>
      <c r="AR155" s="29"/>
      <c r="AS155" s="29"/>
      <c r="AT155" s="29"/>
      <c r="AU155" s="29"/>
      <c r="AV155" s="29"/>
      <c r="AW155" s="41"/>
      <c r="AX155" s="41"/>
      <c r="AY155" s="41"/>
      <c r="AZ155" s="41"/>
      <c r="BA155" s="41"/>
      <c r="BB155" s="41"/>
      <c r="BC155" s="42"/>
      <c r="BD155" s="43" t="str">
        <f t="shared" si="16"/>
        <v>PASS</v>
      </c>
      <c r="BE155" s="43" t="str">
        <f t="shared" si="17"/>
        <v>PASS</v>
      </c>
      <c r="BF155" s="44" t="str">
        <f t="shared" si="18"/>
        <v>PASS</v>
      </c>
      <c r="BG155" s="44" t="str">
        <f t="shared" si="19"/>
        <v>PASS</v>
      </c>
      <c r="BH155" s="19" t="str">
        <f t="shared" si="20"/>
        <v>PASS</v>
      </c>
      <c r="BI155" s="19" t="str">
        <f t="shared" si="21"/>
        <v>PASS</v>
      </c>
      <c r="BJ155" s="45" t="str">
        <f t="shared" si="22"/>
        <v>NO</v>
      </c>
      <c r="BK155" s="46" t="str">
        <f t="shared" si="23"/>
        <v>FAIL</v>
      </c>
    </row>
    <row r="156" spans="1:63" x14ac:dyDescent="0.3">
      <c r="A156" s="29">
        <v>153</v>
      </c>
      <c r="B156" s="29">
        <v>43146</v>
      </c>
      <c r="C156" s="29" t="s">
        <v>693</v>
      </c>
      <c r="D156" s="30" t="s">
        <v>694</v>
      </c>
      <c r="E156" s="29" t="s">
        <v>695</v>
      </c>
      <c r="F156" s="31" t="s">
        <v>696</v>
      </c>
      <c r="G156" s="32"/>
      <c r="H156" s="32"/>
      <c r="I156" s="32"/>
      <c r="J156" s="29">
        <v>97</v>
      </c>
      <c r="K156" s="29">
        <v>96</v>
      </c>
      <c r="L156" s="29">
        <v>99</v>
      </c>
      <c r="M156" s="29">
        <v>95</v>
      </c>
      <c r="N156" s="29">
        <v>100</v>
      </c>
      <c r="O156" s="33"/>
      <c r="P156" s="34"/>
      <c r="Q156" s="34"/>
      <c r="R156" s="29">
        <v>44</v>
      </c>
      <c r="S156" s="29">
        <v>45</v>
      </c>
      <c r="T156" s="29">
        <v>46</v>
      </c>
      <c r="U156" s="29">
        <v>45</v>
      </c>
      <c r="V156" s="29">
        <v>44</v>
      </c>
      <c r="W156" s="29">
        <v>10</v>
      </c>
      <c r="X156" s="29">
        <v>22</v>
      </c>
      <c r="Y156" s="35"/>
      <c r="Z156" s="29">
        <v>43146</v>
      </c>
      <c r="AA156" s="29" t="s">
        <v>693</v>
      </c>
      <c r="AB156" s="36" t="s">
        <v>694</v>
      </c>
      <c r="AC156" s="29" t="s">
        <v>695</v>
      </c>
      <c r="AD156" s="37" t="s">
        <v>696</v>
      </c>
      <c r="AE156" s="38"/>
      <c r="AF156" s="38"/>
      <c r="AG156" s="47"/>
      <c r="AH156" s="38"/>
      <c r="AI156" s="39"/>
      <c r="AJ156" s="40"/>
      <c r="AK156" s="47"/>
      <c r="AL156" s="47"/>
      <c r="AM156" s="38"/>
      <c r="AN156" s="38"/>
      <c r="AO156" s="39"/>
      <c r="AP156" s="29"/>
      <c r="AQ156" s="29"/>
      <c r="AR156" s="29"/>
      <c r="AS156" s="29"/>
      <c r="AT156" s="29"/>
      <c r="AU156" s="29"/>
      <c r="AV156" s="29"/>
      <c r="AW156" s="41"/>
      <c r="AX156" s="41"/>
      <c r="AY156" s="41"/>
      <c r="AZ156" s="41"/>
      <c r="BA156" s="41"/>
      <c r="BB156" s="41"/>
      <c r="BC156" s="42"/>
      <c r="BD156" s="43" t="str">
        <f t="shared" si="16"/>
        <v>PASS</v>
      </c>
      <c r="BE156" s="43" t="str">
        <f t="shared" si="17"/>
        <v>PASS</v>
      </c>
      <c r="BF156" s="44" t="str">
        <f t="shared" si="18"/>
        <v>PASS</v>
      </c>
      <c r="BG156" s="44" t="str">
        <f t="shared" si="19"/>
        <v>PASS</v>
      </c>
      <c r="BH156" s="19" t="str">
        <f t="shared" si="20"/>
        <v>PASS</v>
      </c>
      <c r="BI156" s="19" t="str">
        <f t="shared" si="21"/>
        <v>PASS</v>
      </c>
      <c r="BJ156" s="45" t="str">
        <f t="shared" si="22"/>
        <v>NO</v>
      </c>
      <c r="BK156" s="46" t="str">
        <f t="shared" si="23"/>
        <v>FAIL</v>
      </c>
    </row>
    <row r="157" spans="1:63" x14ac:dyDescent="0.3">
      <c r="A157" s="29">
        <v>154</v>
      </c>
      <c r="B157" s="29">
        <v>43147</v>
      </c>
      <c r="C157" s="29" t="s">
        <v>697</v>
      </c>
      <c r="D157" s="30" t="s">
        <v>698</v>
      </c>
      <c r="E157" s="29" t="s">
        <v>699</v>
      </c>
      <c r="F157" s="31" t="s">
        <v>700</v>
      </c>
      <c r="G157" s="32"/>
      <c r="H157" s="32"/>
      <c r="I157" s="32"/>
      <c r="J157" s="29">
        <v>93</v>
      </c>
      <c r="K157" s="29">
        <v>96</v>
      </c>
      <c r="L157" s="29">
        <v>84</v>
      </c>
      <c r="M157" s="29">
        <v>96</v>
      </c>
      <c r="N157" s="29">
        <v>98</v>
      </c>
      <c r="O157" s="33"/>
      <c r="P157" s="34"/>
      <c r="Q157" s="34"/>
      <c r="R157" s="29">
        <v>46</v>
      </c>
      <c r="S157" s="29">
        <v>46</v>
      </c>
      <c r="T157" s="29">
        <v>40</v>
      </c>
      <c r="U157" s="29">
        <v>42</v>
      </c>
      <c r="V157" s="29">
        <v>42</v>
      </c>
      <c r="W157" s="29">
        <v>10</v>
      </c>
      <c r="X157" s="29">
        <v>22</v>
      </c>
      <c r="Y157" s="35"/>
      <c r="Z157" s="29">
        <v>43147</v>
      </c>
      <c r="AA157" s="29" t="s">
        <v>697</v>
      </c>
      <c r="AB157" s="36" t="s">
        <v>698</v>
      </c>
      <c r="AC157" s="29" t="s">
        <v>699</v>
      </c>
      <c r="AD157" s="37" t="s">
        <v>700</v>
      </c>
      <c r="AE157" s="38"/>
      <c r="AF157" s="38"/>
      <c r="AG157" s="38"/>
      <c r="AH157" s="38"/>
      <c r="AI157" s="39"/>
      <c r="AJ157" s="40"/>
      <c r="AK157" s="38"/>
      <c r="AL157" s="38"/>
      <c r="AM157" s="38"/>
      <c r="AN157" s="38"/>
      <c r="AO157" s="39"/>
      <c r="AP157" s="29"/>
      <c r="AQ157" s="29"/>
      <c r="AR157" s="29"/>
      <c r="AS157" s="29"/>
      <c r="AT157" s="29"/>
      <c r="AU157" s="29"/>
      <c r="AV157" s="29"/>
      <c r="AW157" s="41"/>
      <c r="AX157" s="41"/>
      <c r="AY157" s="41"/>
      <c r="AZ157" s="41"/>
      <c r="BA157" s="41"/>
      <c r="BB157" s="41"/>
      <c r="BC157" s="42"/>
      <c r="BD157" s="43" t="str">
        <f t="shared" si="16"/>
        <v>PASS</v>
      </c>
      <c r="BE157" s="43" t="str">
        <f t="shared" si="17"/>
        <v>PASS</v>
      </c>
      <c r="BF157" s="44" t="str">
        <f t="shared" si="18"/>
        <v>PASS</v>
      </c>
      <c r="BG157" s="44" t="str">
        <f t="shared" si="19"/>
        <v>PASS</v>
      </c>
      <c r="BH157" s="19" t="str">
        <f t="shared" si="20"/>
        <v>PASS</v>
      </c>
      <c r="BI157" s="19" t="str">
        <f t="shared" si="21"/>
        <v>PASS</v>
      </c>
      <c r="BJ157" s="45" t="str">
        <f t="shared" si="22"/>
        <v>NO</v>
      </c>
      <c r="BK157" s="46" t="str">
        <f t="shared" si="23"/>
        <v>FAIL</v>
      </c>
    </row>
    <row r="158" spans="1:63" x14ac:dyDescent="0.3">
      <c r="A158" s="29">
        <v>155</v>
      </c>
      <c r="B158" s="29">
        <v>43247</v>
      </c>
      <c r="C158" s="29" t="s">
        <v>701</v>
      </c>
      <c r="D158" s="30" t="s">
        <v>702</v>
      </c>
      <c r="E158" s="29" t="s">
        <v>703</v>
      </c>
      <c r="F158" s="31" t="s">
        <v>704</v>
      </c>
      <c r="G158" s="32"/>
      <c r="H158" s="32"/>
      <c r="I158" s="32"/>
      <c r="J158" s="29">
        <v>92</v>
      </c>
      <c r="K158" s="29">
        <v>96</v>
      </c>
      <c r="L158" s="29">
        <v>100</v>
      </c>
      <c r="M158" s="29">
        <v>100</v>
      </c>
      <c r="N158" s="29">
        <v>100</v>
      </c>
      <c r="O158" s="33"/>
      <c r="P158" s="34"/>
      <c r="Q158" s="34"/>
      <c r="R158" s="29">
        <v>42</v>
      </c>
      <c r="S158" s="29">
        <v>41</v>
      </c>
      <c r="T158" s="29">
        <v>45</v>
      </c>
      <c r="U158" s="29">
        <v>40</v>
      </c>
      <c r="V158" s="29">
        <v>48</v>
      </c>
      <c r="W158" s="29">
        <v>10</v>
      </c>
      <c r="X158" s="29">
        <v>22</v>
      </c>
      <c r="Y158" s="35"/>
      <c r="Z158" s="29">
        <v>43247</v>
      </c>
      <c r="AA158" s="29" t="s">
        <v>701</v>
      </c>
      <c r="AB158" s="36" t="s">
        <v>702</v>
      </c>
      <c r="AC158" s="29" t="s">
        <v>703</v>
      </c>
      <c r="AD158" s="37" t="s">
        <v>704</v>
      </c>
      <c r="AE158" s="38"/>
      <c r="AF158" s="38"/>
      <c r="AG158" s="38"/>
      <c r="AH158" s="38"/>
      <c r="AI158" s="39"/>
      <c r="AJ158" s="40"/>
      <c r="AK158" s="38"/>
      <c r="AL158" s="38"/>
      <c r="AM158" s="38"/>
      <c r="AN158" s="38"/>
      <c r="AO158" s="39"/>
      <c r="AP158" s="29"/>
      <c r="AQ158" s="29"/>
      <c r="AR158" s="29"/>
      <c r="AS158" s="29"/>
      <c r="AT158" s="29"/>
      <c r="AU158" s="29"/>
      <c r="AV158" s="29"/>
      <c r="AW158" s="41"/>
      <c r="AX158" s="41"/>
      <c r="AY158" s="41"/>
      <c r="AZ158" s="41"/>
      <c r="BA158" s="41"/>
      <c r="BB158" s="41"/>
      <c r="BC158" s="42"/>
      <c r="BD158" s="43" t="str">
        <f t="shared" si="16"/>
        <v>PASS</v>
      </c>
      <c r="BE158" s="43" t="str">
        <f t="shared" si="17"/>
        <v>PASS</v>
      </c>
      <c r="BF158" s="44" t="str">
        <f t="shared" si="18"/>
        <v>PASS</v>
      </c>
      <c r="BG158" s="44" t="str">
        <f t="shared" si="19"/>
        <v>PASS</v>
      </c>
      <c r="BH158" s="19" t="str">
        <f t="shared" si="20"/>
        <v>PASS</v>
      </c>
      <c r="BI158" s="19" t="str">
        <f t="shared" si="21"/>
        <v>PASS</v>
      </c>
      <c r="BJ158" s="45" t="str">
        <f t="shared" si="22"/>
        <v>NO</v>
      </c>
      <c r="BK158" s="46" t="str">
        <f t="shared" si="23"/>
        <v>FAIL</v>
      </c>
    </row>
    <row r="159" spans="1:63" x14ac:dyDescent="0.3">
      <c r="A159" s="29">
        <v>156</v>
      </c>
      <c r="B159" s="29">
        <v>43359</v>
      </c>
      <c r="C159" s="29" t="s">
        <v>705</v>
      </c>
      <c r="D159" s="30" t="s">
        <v>706</v>
      </c>
      <c r="E159" s="29" t="s">
        <v>707</v>
      </c>
      <c r="F159" s="31" t="s">
        <v>708</v>
      </c>
      <c r="G159" s="32"/>
      <c r="H159" s="32"/>
      <c r="I159" s="32"/>
      <c r="J159" s="29">
        <v>97</v>
      </c>
      <c r="K159" s="29">
        <v>79</v>
      </c>
      <c r="L159" s="29">
        <v>95</v>
      </c>
      <c r="M159" s="29">
        <v>78</v>
      </c>
      <c r="N159" s="29">
        <v>100</v>
      </c>
      <c r="O159" s="33"/>
      <c r="P159" s="34"/>
      <c r="Q159" s="34"/>
      <c r="R159" s="29">
        <v>45</v>
      </c>
      <c r="S159" s="29">
        <v>44</v>
      </c>
      <c r="T159" s="29">
        <v>45</v>
      </c>
      <c r="U159" s="29">
        <v>40</v>
      </c>
      <c r="V159" s="29">
        <v>48</v>
      </c>
      <c r="W159" s="29">
        <v>9.68</v>
      </c>
      <c r="X159" s="29">
        <v>22</v>
      </c>
      <c r="Y159" s="35"/>
      <c r="Z159" s="29">
        <v>43359</v>
      </c>
      <c r="AA159" s="29" t="s">
        <v>705</v>
      </c>
      <c r="AB159" s="36" t="s">
        <v>706</v>
      </c>
      <c r="AC159" s="29" t="s">
        <v>707</v>
      </c>
      <c r="AD159" s="37" t="s">
        <v>708</v>
      </c>
      <c r="AE159" s="38"/>
      <c r="AF159" s="38"/>
      <c r="AG159" s="47"/>
      <c r="AH159" s="38"/>
      <c r="AI159" s="39"/>
      <c r="AJ159" s="40"/>
      <c r="AK159" s="47"/>
      <c r="AL159" s="47"/>
      <c r="AM159" s="38"/>
      <c r="AN159" s="38"/>
      <c r="AO159" s="39"/>
      <c r="AP159" s="29"/>
      <c r="AQ159" s="29"/>
      <c r="AR159" s="29"/>
      <c r="AS159" s="29"/>
      <c r="AT159" s="29"/>
      <c r="AU159" s="29"/>
      <c r="AV159" s="29"/>
      <c r="AW159" s="41"/>
      <c r="AX159" s="41"/>
      <c r="AY159" s="41"/>
      <c r="AZ159" s="41"/>
      <c r="BA159" s="41"/>
      <c r="BB159" s="41"/>
      <c r="BC159" s="42"/>
      <c r="BD159" s="43" t="str">
        <f t="shared" si="16"/>
        <v>PASS</v>
      </c>
      <c r="BE159" s="43" t="str">
        <f t="shared" si="17"/>
        <v>PASS</v>
      </c>
      <c r="BF159" s="44" t="str">
        <f t="shared" si="18"/>
        <v>PASS</v>
      </c>
      <c r="BG159" s="44" t="str">
        <f t="shared" si="19"/>
        <v>PASS</v>
      </c>
      <c r="BH159" s="19" t="str">
        <f t="shared" si="20"/>
        <v>PASS</v>
      </c>
      <c r="BI159" s="19" t="str">
        <f t="shared" si="21"/>
        <v>PASS</v>
      </c>
      <c r="BJ159" s="45" t="str">
        <f t="shared" si="22"/>
        <v>NO</v>
      </c>
      <c r="BK159" s="46" t="str">
        <f t="shared" si="23"/>
        <v>FAIL</v>
      </c>
    </row>
    <row r="160" spans="1:63" x14ac:dyDescent="0.3">
      <c r="A160" s="29">
        <v>157</v>
      </c>
      <c r="B160" s="29">
        <v>43148</v>
      </c>
      <c r="C160" s="29" t="s">
        <v>709</v>
      </c>
      <c r="D160" s="30" t="s">
        <v>710</v>
      </c>
      <c r="E160" s="29" t="s">
        <v>711</v>
      </c>
      <c r="F160" s="31" t="s">
        <v>712</v>
      </c>
      <c r="G160" s="32"/>
      <c r="H160" s="32"/>
      <c r="I160" s="32"/>
      <c r="J160" s="29">
        <v>100</v>
      </c>
      <c r="K160" s="29">
        <v>90</v>
      </c>
      <c r="L160" s="29">
        <v>95</v>
      </c>
      <c r="M160" s="29">
        <v>89</v>
      </c>
      <c r="N160" s="29">
        <v>93</v>
      </c>
      <c r="O160" s="33"/>
      <c r="P160" s="34"/>
      <c r="Q160" s="34"/>
      <c r="R160" s="29">
        <v>44</v>
      </c>
      <c r="S160" s="29">
        <v>43</v>
      </c>
      <c r="T160" s="29">
        <v>36</v>
      </c>
      <c r="U160" s="29">
        <v>40</v>
      </c>
      <c r="V160" s="29">
        <v>44</v>
      </c>
      <c r="W160" s="29">
        <v>9.9499999999999993</v>
      </c>
      <c r="X160" s="29">
        <v>22</v>
      </c>
      <c r="Y160" s="35"/>
      <c r="Z160" s="29">
        <v>43148</v>
      </c>
      <c r="AA160" s="29" t="s">
        <v>709</v>
      </c>
      <c r="AB160" s="36" t="s">
        <v>710</v>
      </c>
      <c r="AC160" s="29" t="s">
        <v>711</v>
      </c>
      <c r="AD160" s="37" t="s">
        <v>712</v>
      </c>
      <c r="AE160" s="38"/>
      <c r="AF160" s="38"/>
      <c r="AG160" s="38"/>
      <c r="AH160" s="38"/>
      <c r="AI160" s="39"/>
      <c r="AJ160" s="40"/>
      <c r="AK160" s="38"/>
      <c r="AL160" s="38"/>
      <c r="AM160" s="38"/>
      <c r="AN160" s="38"/>
      <c r="AO160" s="39"/>
      <c r="AP160" s="29"/>
      <c r="AQ160" s="29"/>
      <c r="AR160" s="29"/>
      <c r="AS160" s="29"/>
      <c r="AT160" s="29"/>
      <c r="AU160" s="29"/>
      <c r="AV160" s="29"/>
      <c r="AW160" s="41"/>
      <c r="AX160" s="41"/>
      <c r="AY160" s="41"/>
      <c r="AZ160" s="41"/>
      <c r="BA160" s="41"/>
      <c r="BB160" s="41"/>
      <c r="BC160" s="42"/>
      <c r="BD160" s="43" t="str">
        <f t="shared" si="16"/>
        <v>PASS</v>
      </c>
      <c r="BE160" s="43" t="str">
        <f t="shared" si="17"/>
        <v>PASS</v>
      </c>
      <c r="BF160" s="44" t="str">
        <f t="shared" si="18"/>
        <v>PASS</v>
      </c>
      <c r="BG160" s="44" t="str">
        <f t="shared" si="19"/>
        <v>PASS</v>
      </c>
      <c r="BH160" s="19" t="str">
        <f t="shared" si="20"/>
        <v>PASS</v>
      </c>
      <c r="BI160" s="19" t="str">
        <f t="shared" si="21"/>
        <v>PASS</v>
      </c>
      <c r="BJ160" s="45" t="str">
        <f t="shared" si="22"/>
        <v>NO</v>
      </c>
      <c r="BK160" s="46" t="str">
        <f t="shared" si="23"/>
        <v>FAIL</v>
      </c>
    </row>
    <row r="161" spans="1:63" x14ac:dyDescent="0.3">
      <c r="A161" s="29">
        <v>158</v>
      </c>
      <c r="B161" s="29">
        <v>43248</v>
      </c>
      <c r="C161" s="29" t="s">
        <v>713</v>
      </c>
      <c r="D161" s="30" t="s">
        <v>714</v>
      </c>
      <c r="E161" s="29" t="s">
        <v>715</v>
      </c>
      <c r="F161" s="31" t="s">
        <v>716</v>
      </c>
      <c r="G161" s="32">
        <v>90</v>
      </c>
      <c r="H161" s="32"/>
      <c r="I161" s="32"/>
      <c r="J161" s="29">
        <v>99</v>
      </c>
      <c r="K161" s="29">
        <v>94</v>
      </c>
      <c r="L161" s="29">
        <v>94</v>
      </c>
      <c r="M161" s="29">
        <v>92</v>
      </c>
      <c r="N161" s="29">
        <v>100</v>
      </c>
      <c r="O161" s="33"/>
      <c r="P161" s="34">
        <v>44</v>
      </c>
      <c r="Q161" s="34"/>
      <c r="R161" s="29">
        <v>40</v>
      </c>
      <c r="S161" s="29">
        <v>40</v>
      </c>
      <c r="T161" s="29">
        <v>45</v>
      </c>
      <c r="U161" s="29">
        <v>40</v>
      </c>
      <c r="V161" s="29">
        <v>45</v>
      </c>
      <c r="W161" s="29">
        <v>10</v>
      </c>
      <c r="X161" s="29">
        <v>22</v>
      </c>
      <c r="Y161" s="35"/>
      <c r="Z161" s="29">
        <v>43248</v>
      </c>
      <c r="AA161" s="29" t="s">
        <v>713</v>
      </c>
      <c r="AB161" s="36" t="s">
        <v>714</v>
      </c>
      <c r="AC161" s="29" t="s">
        <v>715</v>
      </c>
      <c r="AD161" s="37" t="s">
        <v>716</v>
      </c>
      <c r="AE161" s="38"/>
      <c r="AF161" s="38"/>
      <c r="AG161" s="38"/>
      <c r="AH161" s="38"/>
      <c r="AI161" s="39"/>
      <c r="AJ161" s="40"/>
      <c r="AK161" s="38"/>
      <c r="AL161" s="38"/>
      <c r="AM161" s="38"/>
      <c r="AN161" s="38"/>
      <c r="AO161" s="39"/>
      <c r="AP161" s="29"/>
      <c r="AQ161" s="29"/>
      <c r="AR161" s="51"/>
      <c r="AS161" s="51"/>
      <c r="AT161" s="29"/>
      <c r="AU161" s="29"/>
      <c r="AV161" s="29"/>
      <c r="AW161" s="41"/>
      <c r="AX161" s="41"/>
      <c r="AY161" s="41"/>
      <c r="AZ161" s="41"/>
      <c r="BA161" s="41"/>
      <c r="BB161" s="41"/>
      <c r="BC161" s="42"/>
      <c r="BD161" s="43" t="str">
        <f t="shared" si="16"/>
        <v>PASS</v>
      </c>
      <c r="BE161" s="43" t="str">
        <f t="shared" si="17"/>
        <v>PASS</v>
      </c>
      <c r="BF161" s="44" t="str">
        <f t="shared" si="18"/>
        <v>PASS</v>
      </c>
      <c r="BG161" s="44" t="str">
        <f t="shared" si="19"/>
        <v>PASS</v>
      </c>
      <c r="BH161" s="19" t="str">
        <f t="shared" si="20"/>
        <v>PASS</v>
      </c>
      <c r="BI161" s="19" t="str">
        <f t="shared" si="21"/>
        <v>PASS</v>
      </c>
      <c r="BJ161" s="45" t="str">
        <f t="shared" si="22"/>
        <v>NO</v>
      </c>
      <c r="BK161" s="46" t="str">
        <f t="shared" si="23"/>
        <v>FAIL</v>
      </c>
    </row>
    <row r="162" spans="1:63" x14ac:dyDescent="0.3">
      <c r="A162" s="29">
        <v>159</v>
      </c>
      <c r="B162" s="29">
        <v>43263</v>
      </c>
      <c r="C162" s="29" t="s">
        <v>717</v>
      </c>
      <c r="D162" s="30" t="s">
        <v>718</v>
      </c>
      <c r="E162" s="29" t="s">
        <v>719</v>
      </c>
      <c r="F162" s="31" t="s">
        <v>720</v>
      </c>
      <c r="G162" s="32"/>
      <c r="H162" s="32"/>
      <c r="I162" s="32"/>
      <c r="J162" s="29">
        <v>89</v>
      </c>
      <c r="K162" s="29">
        <v>85</v>
      </c>
      <c r="L162" s="29">
        <v>86</v>
      </c>
      <c r="M162" s="29">
        <v>94</v>
      </c>
      <c r="N162" s="29">
        <v>97</v>
      </c>
      <c r="O162" s="33"/>
      <c r="P162" s="34"/>
      <c r="Q162" s="34"/>
      <c r="R162" s="29">
        <v>44</v>
      </c>
      <c r="S162" s="29">
        <v>43</v>
      </c>
      <c r="T162" s="29">
        <v>42</v>
      </c>
      <c r="U162" s="29">
        <v>40</v>
      </c>
      <c r="V162" s="29">
        <v>45</v>
      </c>
      <c r="W162" s="29">
        <v>10</v>
      </c>
      <c r="X162" s="29">
        <v>22</v>
      </c>
      <c r="Y162" s="35"/>
      <c r="Z162" s="29">
        <v>43263</v>
      </c>
      <c r="AA162" s="29" t="s">
        <v>717</v>
      </c>
      <c r="AB162" s="36" t="s">
        <v>718</v>
      </c>
      <c r="AC162" s="29" t="s">
        <v>719</v>
      </c>
      <c r="AD162" s="37" t="s">
        <v>720</v>
      </c>
      <c r="AE162" s="38"/>
      <c r="AF162" s="38"/>
      <c r="AG162" s="47"/>
      <c r="AH162" s="38"/>
      <c r="AI162" s="39"/>
      <c r="AJ162" s="40"/>
      <c r="AK162" s="47"/>
      <c r="AL162" s="47"/>
      <c r="AM162" s="38"/>
      <c r="AN162" s="38"/>
      <c r="AO162" s="39"/>
      <c r="AP162" s="29"/>
      <c r="AQ162" s="29"/>
      <c r="AR162" s="29"/>
      <c r="AS162" s="29"/>
      <c r="AT162" s="29"/>
      <c r="AU162" s="29"/>
      <c r="AV162" s="29"/>
      <c r="AW162" s="41"/>
      <c r="AX162" s="41"/>
      <c r="AY162" s="41"/>
      <c r="AZ162" s="41"/>
      <c r="BA162" s="41"/>
      <c r="BB162" s="41"/>
      <c r="BC162" s="42"/>
      <c r="BD162" s="43" t="str">
        <f t="shared" si="16"/>
        <v>PASS</v>
      </c>
      <c r="BE162" s="43" t="str">
        <f t="shared" si="17"/>
        <v>PASS</v>
      </c>
      <c r="BF162" s="44" t="str">
        <f t="shared" si="18"/>
        <v>PASS</v>
      </c>
      <c r="BG162" s="44" t="str">
        <f t="shared" si="19"/>
        <v>PASS</v>
      </c>
      <c r="BH162" s="19" t="str">
        <f t="shared" si="20"/>
        <v>PASS</v>
      </c>
      <c r="BI162" s="19" t="str">
        <f t="shared" si="21"/>
        <v>PASS</v>
      </c>
      <c r="BJ162" s="45" t="str">
        <f t="shared" si="22"/>
        <v>NO</v>
      </c>
      <c r="BK162" s="46" t="str">
        <f t="shared" si="23"/>
        <v>FAIL</v>
      </c>
    </row>
    <row r="163" spans="1:63" x14ac:dyDescent="0.3">
      <c r="A163" s="29">
        <v>160</v>
      </c>
      <c r="B163" s="29">
        <v>43361</v>
      </c>
      <c r="C163" s="29" t="s">
        <v>721</v>
      </c>
      <c r="D163" s="30" t="s">
        <v>722</v>
      </c>
      <c r="E163" s="29" t="s">
        <v>723</v>
      </c>
      <c r="F163" s="31" t="s">
        <v>724</v>
      </c>
      <c r="G163" s="32">
        <v>97</v>
      </c>
      <c r="H163" s="32"/>
      <c r="I163" s="32"/>
      <c r="J163" s="29">
        <v>100</v>
      </c>
      <c r="K163" s="29">
        <v>94</v>
      </c>
      <c r="L163" s="29">
        <v>92</v>
      </c>
      <c r="M163" s="29">
        <v>86</v>
      </c>
      <c r="N163" s="29">
        <v>100</v>
      </c>
      <c r="O163" s="33"/>
      <c r="P163" s="34">
        <v>35</v>
      </c>
      <c r="Q163" s="34"/>
      <c r="R163" s="29">
        <v>44</v>
      </c>
      <c r="S163" s="29">
        <v>43</v>
      </c>
      <c r="T163" s="29">
        <v>40</v>
      </c>
      <c r="U163" s="29">
        <v>40</v>
      </c>
      <c r="V163" s="29">
        <v>45</v>
      </c>
      <c r="W163" s="29">
        <v>10</v>
      </c>
      <c r="X163" s="29">
        <v>22</v>
      </c>
      <c r="Y163" s="35"/>
      <c r="Z163" s="29">
        <v>43361</v>
      </c>
      <c r="AA163" s="29" t="s">
        <v>721</v>
      </c>
      <c r="AB163" s="36" t="s">
        <v>722</v>
      </c>
      <c r="AC163" s="29" t="s">
        <v>723</v>
      </c>
      <c r="AD163" s="37" t="s">
        <v>724</v>
      </c>
      <c r="AE163" s="38"/>
      <c r="AF163" s="38"/>
      <c r="AG163" s="38"/>
      <c r="AH163" s="38"/>
      <c r="AI163" s="39"/>
      <c r="AJ163" s="40"/>
      <c r="AK163" s="38"/>
      <c r="AL163" s="38"/>
      <c r="AM163" s="38"/>
      <c r="AN163" s="38"/>
      <c r="AO163" s="39"/>
      <c r="AP163" s="29"/>
      <c r="AQ163" s="29"/>
      <c r="AR163" s="29"/>
      <c r="AS163" s="29"/>
      <c r="AT163" s="29"/>
      <c r="AU163" s="29"/>
      <c r="AV163" s="29"/>
      <c r="AW163" s="41"/>
      <c r="AX163" s="41"/>
      <c r="AY163" s="41"/>
      <c r="AZ163" s="41"/>
      <c r="BA163" s="41"/>
      <c r="BB163" s="41"/>
      <c r="BC163" s="42"/>
      <c r="BD163" s="43" t="str">
        <f t="shared" si="16"/>
        <v>PASS</v>
      </c>
      <c r="BE163" s="43" t="str">
        <f t="shared" si="17"/>
        <v>PASS</v>
      </c>
      <c r="BF163" s="44" t="str">
        <f t="shared" si="18"/>
        <v>PASS</v>
      </c>
      <c r="BG163" s="44" t="str">
        <f t="shared" si="19"/>
        <v>PASS</v>
      </c>
      <c r="BH163" s="19" t="str">
        <f t="shared" si="20"/>
        <v>PASS</v>
      </c>
      <c r="BI163" s="19" t="str">
        <f t="shared" si="21"/>
        <v>PASS</v>
      </c>
      <c r="BJ163" s="45" t="str">
        <f t="shared" si="22"/>
        <v>NO</v>
      </c>
      <c r="BK163" s="46" t="str">
        <f t="shared" si="23"/>
        <v>FAIL</v>
      </c>
    </row>
    <row r="164" spans="1:63" x14ac:dyDescent="0.3">
      <c r="A164" s="29">
        <v>161</v>
      </c>
      <c r="B164" s="29">
        <v>43149</v>
      </c>
      <c r="C164" s="29" t="s">
        <v>725</v>
      </c>
      <c r="D164" s="30" t="s">
        <v>726</v>
      </c>
      <c r="E164" s="29" t="s">
        <v>727</v>
      </c>
      <c r="F164" s="31" t="s">
        <v>728</v>
      </c>
      <c r="G164" s="32"/>
      <c r="H164" s="32"/>
      <c r="I164" s="32"/>
      <c r="J164" s="29">
        <v>90</v>
      </c>
      <c r="K164" s="29">
        <v>86</v>
      </c>
      <c r="L164" s="29">
        <v>91</v>
      </c>
      <c r="M164" s="29" t="s">
        <v>528</v>
      </c>
      <c r="N164" s="29" t="s">
        <v>528</v>
      </c>
      <c r="O164" s="33"/>
      <c r="P164" s="34"/>
      <c r="Q164" s="34"/>
      <c r="R164" s="29">
        <v>43</v>
      </c>
      <c r="S164" s="29">
        <v>42</v>
      </c>
      <c r="T164" s="29">
        <v>36</v>
      </c>
      <c r="U164" s="29">
        <v>39</v>
      </c>
      <c r="V164" s="29">
        <v>40</v>
      </c>
      <c r="W164" s="29"/>
      <c r="X164" s="29">
        <v>16</v>
      </c>
      <c r="Y164" s="35"/>
      <c r="Z164" s="29">
        <v>43149</v>
      </c>
      <c r="AA164" s="29" t="s">
        <v>725</v>
      </c>
      <c r="AB164" s="36" t="s">
        <v>726</v>
      </c>
      <c r="AC164" s="29" t="s">
        <v>727</v>
      </c>
      <c r="AD164" s="37" t="s">
        <v>728</v>
      </c>
      <c r="AE164" s="38"/>
      <c r="AF164" s="38"/>
      <c r="AG164" s="38"/>
      <c r="AH164" s="38"/>
      <c r="AI164" s="39"/>
      <c r="AJ164" s="40"/>
      <c r="AK164" s="38"/>
      <c r="AL164" s="38"/>
      <c r="AM164" s="38"/>
      <c r="AN164" s="38"/>
      <c r="AO164" s="39"/>
      <c r="AP164" s="29"/>
      <c r="AQ164" s="29"/>
      <c r="AR164" s="29"/>
      <c r="AS164" s="29"/>
      <c r="AT164" s="29"/>
      <c r="AU164" s="29"/>
      <c r="AV164" s="29"/>
      <c r="AW164" s="41"/>
      <c r="AX164" s="41"/>
      <c r="AY164" s="41"/>
      <c r="AZ164" s="41"/>
      <c r="BA164" s="41"/>
      <c r="BB164" s="41"/>
      <c r="BC164" s="42"/>
      <c r="BD164" s="43" t="str">
        <f t="shared" si="16"/>
        <v>FAIL</v>
      </c>
      <c r="BE164" s="43" t="str">
        <f t="shared" si="17"/>
        <v>PASS</v>
      </c>
      <c r="BF164" s="44" t="str">
        <f t="shared" si="18"/>
        <v>PASS</v>
      </c>
      <c r="BG164" s="44" t="str">
        <f t="shared" si="19"/>
        <v>PASS</v>
      </c>
      <c r="BH164" s="19" t="str">
        <f t="shared" si="20"/>
        <v>FAIL</v>
      </c>
      <c r="BI164" s="19" t="str">
        <f t="shared" si="21"/>
        <v>PASS</v>
      </c>
      <c r="BJ164" s="45" t="str">
        <f t="shared" si="22"/>
        <v>NO</v>
      </c>
      <c r="BK164" s="46" t="str">
        <f t="shared" si="23"/>
        <v>FAIL</v>
      </c>
    </row>
    <row r="165" spans="1:63" x14ac:dyDescent="0.3">
      <c r="A165" s="29">
        <v>162</v>
      </c>
      <c r="B165" s="29">
        <v>43340</v>
      </c>
      <c r="C165" s="29" t="s">
        <v>729</v>
      </c>
      <c r="D165" s="30" t="s">
        <v>730</v>
      </c>
      <c r="E165" s="29" t="s">
        <v>731</v>
      </c>
      <c r="F165" s="31" t="s">
        <v>732</v>
      </c>
      <c r="G165" s="32"/>
      <c r="H165" s="32"/>
      <c r="I165" s="32"/>
      <c r="J165" s="29">
        <v>89</v>
      </c>
      <c r="K165" s="29">
        <v>86</v>
      </c>
      <c r="L165" s="29">
        <v>85</v>
      </c>
      <c r="M165" s="29">
        <v>97</v>
      </c>
      <c r="N165" s="29">
        <v>79</v>
      </c>
      <c r="O165" s="33"/>
      <c r="P165" s="34"/>
      <c r="Q165" s="34"/>
      <c r="R165" s="29">
        <v>47</v>
      </c>
      <c r="S165" s="29">
        <v>48</v>
      </c>
      <c r="T165" s="29">
        <v>45</v>
      </c>
      <c r="U165" s="29">
        <v>37</v>
      </c>
      <c r="V165" s="29">
        <v>46</v>
      </c>
      <c r="W165" s="29">
        <v>9.82</v>
      </c>
      <c r="X165" s="29">
        <v>22</v>
      </c>
      <c r="Y165" s="35"/>
      <c r="Z165" s="29">
        <v>43340</v>
      </c>
      <c r="AA165" s="29" t="s">
        <v>729</v>
      </c>
      <c r="AB165" s="36" t="s">
        <v>730</v>
      </c>
      <c r="AC165" s="29" t="s">
        <v>731</v>
      </c>
      <c r="AD165" s="37" t="s">
        <v>732</v>
      </c>
      <c r="AE165" s="38"/>
      <c r="AF165" s="38"/>
      <c r="AG165" s="38"/>
      <c r="AH165" s="38"/>
      <c r="AI165" s="39"/>
      <c r="AJ165" s="40"/>
      <c r="AK165" s="38"/>
      <c r="AL165" s="38"/>
      <c r="AM165" s="38"/>
      <c r="AN165" s="38"/>
      <c r="AO165" s="39"/>
      <c r="AP165" s="29"/>
      <c r="AQ165" s="29"/>
      <c r="AR165" s="29"/>
      <c r="AS165" s="29"/>
      <c r="AT165" s="29"/>
      <c r="AU165" s="29"/>
      <c r="AV165" s="29"/>
      <c r="AW165" s="41"/>
      <c r="AX165" s="41"/>
      <c r="AY165" s="41"/>
      <c r="AZ165" s="41"/>
      <c r="BA165" s="41"/>
      <c r="BB165" s="41"/>
      <c r="BC165" s="42"/>
      <c r="BD165" s="43" t="str">
        <f t="shared" si="16"/>
        <v>PASS</v>
      </c>
      <c r="BE165" s="43" t="str">
        <f t="shared" si="17"/>
        <v>PASS</v>
      </c>
      <c r="BF165" s="44" t="str">
        <f t="shared" si="18"/>
        <v>PASS</v>
      </c>
      <c r="BG165" s="44" t="str">
        <f t="shared" si="19"/>
        <v>PASS</v>
      </c>
      <c r="BH165" s="19" t="str">
        <f t="shared" si="20"/>
        <v>PASS</v>
      </c>
      <c r="BI165" s="19" t="str">
        <f t="shared" si="21"/>
        <v>PASS</v>
      </c>
      <c r="BJ165" s="45" t="str">
        <f t="shared" si="22"/>
        <v>NO</v>
      </c>
      <c r="BK165" s="46" t="str">
        <f t="shared" si="23"/>
        <v>FAIL</v>
      </c>
    </row>
    <row r="166" spans="1:63" x14ac:dyDescent="0.3">
      <c r="A166" s="29">
        <v>163</v>
      </c>
      <c r="B166" s="29">
        <v>43150</v>
      </c>
      <c r="C166" s="29" t="s">
        <v>733</v>
      </c>
      <c r="D166" s="30" t="s">
        <v>734</v>
      </c>
      <c r="E166" s="29" t="s">
        <v>735</v>
      </c>
      <c r="F166" s="31" t="s">
        <v>736</v>
      </c>
      <c r="G166" s="32">
        <v>100</v>
      </c>
      <c r="H166" s="32"/>
      <c r="I166" s="32"/>
      <c r="J166" s="29">
        <v>100</v>
      </c>
      <c r="K166" s="29">
        <v>100</v>
      </c>
      <c r="L166" s="29">
        <v>100</v>
      </c>
      <c r="M166" s="29">
        <v>100</v>
      </c>
      <c r="N166" s="29">
        <v>100</v>
      </c>
      <c r="O166" s="33"/>
      <c r="P166" s="34">
        <v>50</v>
      </c>
      <c r="Q166" s="34"/>
      <c r="R166" s="29">
        <v>47</v>
      </c>
      <c r="S166" s="29">
        <v>48</v>
      </c>
      <c r="T166" s="29">
        <v>43</v>
      </c>
      <c r="U166" s="29">
        <v>47</v>
      </c>
      <c r="V166" s="29">
        <v>48</v>
      </c>
      <c r="W166" s="29">
        <v>10</v>
      </c>
      <c r="X166" s="29">
        <v>22</v>
      </c>
      <c r="Y166" s="35"/>
      <c r="Z166" s="29">
        <v>43150</v>
      </c>
      <c r="AA166" s="29" t="s">
        <v>733</v>
      </c>
      <c r="AB166" s="36" t="s">
        <v>734</v>
      </c>
      <c r="AC166" s="29" t="s">
        <v>735</v>
      </c>
      <c r="AD166" s="37" t="s">
        <v>736</v>
      </c>
      <c r="AE166" s="38"/>
      <c r="AF166" s="38"/>
      <c r="AG166" s="38"/>
      <c r="AH166" s="38"/>
      <c r="AI166" s="39"/>
      <c r="AJ166" s="40"/>
      <c r="AK166" s="38"/>
      <c r="AL166" s="38"/>
      <c r="AM166" s="38"/>
      <c r="AN166" s="38"/>
      <c r="AO166" s="39"/>
      <c r="AP166" s="29"/>
      <c r="AQ166" s="29"/>
      <c r="AR166" s="29"/>
      <c r="AS166" s="29"/>
      <c r="AT166" s="29"/>
      <c r="AU166" s="29"/>
      <c r="AV166" s="29"/>
      <c r="AW166" s="41"/>
      <c r="AX166" s="41"/>
      <c r="AY166" s="41"/>
      <c r="AZ166" s="41"/>
      <c r="BA166" s="41"/>
      <c r="BB166" s="41"/>
      <c r="BC166" s="42"/>
      <c r="BD166" s="43" t="str">
        <f t="shared" si="16"/>
        <v>PASS</v>
      </c>
      <c r="BE166" s="43" t="str">
        <f t="shared" si="17"/>
        <v>PASS</v>
      </c>
      <c r="BF166" s="44" t="str">
        <f t="shared" si="18"/>
        <v>PASS</v>
      </c>
      <c r="BG166" s="44" t="str">
        <f t="shared" si="19"/>
        <v>PASS</v>
      </c>
      <c r="BH166" s="19" t="str">
        <f t="shared" si="20"/>
        <v>PASS</v>
      </c>
      <c r="BI166" s="19" t="str">
        <f t="shared" si="21"/>
        <v>PASS</v>
      </c>
      <c r="BJ166" s="45" t="str">
        <f t="shared" si="22"/>
        <v>NO</v>
      </c>
      <c r="BK166" s="46" t="str">
        <f t="shared" si="23"/>
        <v>FAIL</v>
      </c>
    </row>
    <row r="167" spans="1:63" x14ac:dyDescent="0.3">
      <c r="A167" s="29">
        <v>164</v>
      </c>
      <c r="B167" s="29">
        <v>43250</v>
      </c>
      <c r="C167" s="29" t="s">
        <v>737</v>
      </c>
      <c r="D167" s="30" t="s">
        <v>738</v>
      </c>
      <c r="E167" s="29" t="s">
        <v>739</v>
      </c>
      <c r="F167" s="31" t="s">
        <v>740</v>
      </c>
      <c r="G167" s="32">
        <v>100</v>
      </c>
      <c r="H167" s="32"/>
      <c r="I167" s="32"/>
      <c r="J167" s="29">
        <v>100</v>
      </c>
      <c r="K167" s="29">
        <v>100</v>
      </c>
      <c r="L167" s="29">
        <v>99</v>
      </c>
      <c r="M167" s="29">
        <v>97</v>
      </c>
      <c r="N167" s="29">
        <v>100</v>
      </c>
      <c r="O167" s="33"/>
      <c r="P167" s="34">
        <v>34</v>
      </c>
      <c r="Q167" s="34"/>
      <c r="R167" s="29">
        <v>42</v>
      </c>
      <c r="S167" s="29">
        <v>41</v>
      </c>
      <c r="T167" s="29">
        <v>45</v>
      </c>
      <c r="U167" s="29">
        <v>40</v>
      </c>
      <c r="V167" s="29">
        <v>43</v>
      </c>
      <c r="W167" s="29">
        <v>10</v>
      </c>
      <c r="X167" s="29">
        <v>22</v>
      </c>
      <c r="Y167" s="35"/>
      <c r="Z167" s="29">
        <v>43250</v>
      </c>
      <c r="AA167" s="29" t="s">
        <v>737</v>
      </c>
      <c r="AB167" s="36" t="s">
        <v>738</v>
      </c>
      <c r="AC167" s="29" t="s">
        <v>739</v>
      </c>
      <c r="AD167" s="37" t="s">
        <v>740</v>
      </c>
      <c r="AE167" s="38"/>
      <c r="AF167" s="38"/>
      <c r="AG167" s="47"/>
      <c r="AH167" s="38"/>
      <c r="AI167" s="39"/>
      <c r="AJ167" s="40"/>
      <c r="AK167" s="47"/>
      <c r="AL167" s="47"/>
      <c r="AM167" s="38"/>
      <c r="AN167" s="38"/>
      <c r="AO167" s="39"/>
      <c r="AP167" s="29"/>
      <c r="AQ167" s="29"/>
      <c r="AR167" s="29"/>
      <c r="AS167" s="29"/>
      <c r="AT167" s="29"/>
      <c r="AU167" s="29"/>
      <c r="AV167" s="29"/>
      <c r="AW167" s="41"/>
      <c r="AX167" s="41"/>
      <c r="AY167" s="41"/>
      <c r="AZ167" s="41"/>
      <c r="BA167" s="41"/>
      <c r="BB167" s="41"/>
      <c r="BC167" s="42"/>
      <c r="BD167" s="43" t="str">
        <f t="shared" si="16"/>
        <v>PASS</v>
      </c>
      <c r="BE167" s="43" t="str">
        <f t="shared" si="17"/>
        <v>PASS</v>
      </c>
      <c r="BF167" s="44" t="str">
        <f t="shared" si="18"/>
        <v>PASS</v>
      </c>
      <c r="BG167" s="44" t="str">
        <f t="shared" si="19"/>
        <v>PASS</v>
      </c>
      <c r="BH167" s="19" t="str">
        <f t="shared" si="20"/>
        <v>PASS</v>
      </c>
      <c r="BI167" s="19" t="str">
        <f t="shared" si="21"/>
        <v>PASS</v>
      </c>
      <c r="BJ167" s="45" t="str">
        <f t="shared" si="22"/>
        <v>NO</v>
      </c>
      <c r="BK167" s="46" t="str">
        <f t="shared" si="23"/>
        <v>FAIL</v>
      </c>
    </row>
    <row r="168" spans="1:63" x14ac:dyDescent="0.3">
      <c r="A168" s="29">
        <v>165</v>
      </c>
      <c r="B168" s="29">
        <v>43218</v>
      </c>
      <c r="C168" s="29" t="s">
        <v>741</v>
      </c>
      <c r="D168" s="30" t="s">
        <v>742</v>
      </c>
      <c r="E168" s="29" t="s">
        <v>743</v>
      </c>
      <c r="F168" s="31" t="s">
        <v>744</v>
      </c>
      <c r="G168" s="32">
        <v>100</v>
      </c>
      <c r="H168" s="32"/>
      <c r="I168" s="32"/>
      <c r="J168" s="29">
        <v>100</v>
      </c>
      <c r="K168" s="29">
        <v>96</v>
      </c>
      <c r="L168" s="29">
        <v>87</v>
      </c>
      <c r="M168" s="29">
        <v>100</v>
      </c>
      <c r="N168" s="29">
        <v>100</v>
      </c>
      <c r="O168" s="33"/>
      <c r="P168" s="34">
        <v>48</v>
      </c>
      <c r="Q168" s="34"/>
      <c r="R168" s="29">
        <v>46</v>
      </c>
      <c r="S168" s="29">
        <v>45</v>
      </c>
      <c r="T168" s="29">
        <v>42</v>
      </c>
      <c r="U168" s="29">
        <v>39</v>
      </c>
      <c r="V168" s="29">
        <v>47</v>
      </c>
      <c r="W168" s="29">
        <v>9.9499999999999993</v>
      </c>
      <c r="X168" s="29">
        <v>22</v>
      </c>
      <c r="Y168" s="35"/>
      <c r="Z168" s="29">
        <v>43218</v>
      </c>
      <c r="AA168" s="29" t="s">
        <v>741</v>
      </c>
      <c r="AB168" s="36" t="s">
        <v>742</v>
      </c>
      <c r="AC168" s="29" t="s">
        <v>743</v>
      </c>
      <c r="AD168" s="37" t="s">
        <v>744</v>
      </c>
      <c r="AE168" s="38"/>
      <c r="AF168" s="38"/>
      <c r="AG168" s="38"/>
      <c r="AH168" s="38"/>
      <c r="AI168" s="39"/>
      <c r="AJ168" s="40"/>
      <c r="AK168" s="38"/>
      <c r="AL168" s="38"/>
      <c r="AM168" s="38"/>
      <c r="AN168" s="38"/>
      <c r="AO168" s="39"/>
      <c r="AP168" s="29"/>
      <c r="AQ168" s="29"/>
      <c r="AR168" s="29"/>
      <c r="AS168" s="29"/>
      <c r="AT168" s="29"/>
      <c r="AU168" s="29"/>
      <c r="AV168" s="29"/>
      <c r="AW168" s="41"/>
      <c r="AX168" s="41"/>
      <c r="AY168" s="41"/>
      <c r="AZ168" s="41"/>
      <c r="BA168" s="41"/>
      <c r="BB168" s="41"/>
      <c r="BC168" s="42"/>
      <c r="BD168" s="43" t="str">
        <f t="shared" si="16"/>
        <v>PASS</v>
      </c>
      <c r="BE168" s="43" t="str">
        <f t="shared" si="17"/>
        <v>PASS</v>
      </c>
      <c r="BF168" s="44" t="str">
        <f t="shared" si="18"/>
        <v>PASS</v>
      </c>
      <c r="BG168" s="44" t="str">
        <f t="shared" si="19"/>
        <v>PASS</v>
      </c>
      <c r="BH168" s="19" t="str">
        <f t="shared" si="20"/>
        <v>PASS</v>
      </c>
      <c r="BI168" s="19" t="str">
        <f t="shared" si="21"/>
        <v>PASS</v>
      </c>
      <c r="BJ168" s="45" t="str">
        <f t="shared" si="22"/>
        <v>NO</v>
      </c>
      <c r="BK168" s="46" t="str">
        <f t="shared" si="23"/>
        <v>FAIL</v>
      </c>
    </row>
    <row r="169" spans="1:63" x14ac:dyDescent="0.3">
      <c r="A169" s="29">
        <v>166</v>
      </c>
      <c r="B169" s="29">
        <v>43358</v>
      </c>
      <c r="C169" s="29" t="s">
        <v>745</v>
      </c>
      <c r="D169" s="30" t="s">
        <v>746</v>
      </c>
      <c r="E169" s="29" t="s">
        <v>747</v>
      </c>
      <c r="F169" s="31" t="s">
        <v>748</v>
      </c>
      <c r="G169" s="32"/>
      <c r="H169" s="32"/>
      <c r="I169" s="32"/>
      <c r="J169" s="29">
        <v>100</v>
      </c>
      <c r="K169" s="29">
        <v>95</v>
      </c>
      <c r="L169" s="29">
        <v>93</v>
      </c>
      <c r="M169" s="29">
        <v>96</v>
      </c>
      <c r="N169" s="29">
        <v>96</v>
      </c>
      <c r="O169" s="33"/>
      <c r="P169" s="34"/>
      <c r="Q169" s="34"/>
      <c r="R169" s="29">
        <v>44</v>
      </c>
      <c r="S169" s="29">
        <v>43</v>
      </c>
      <c r="T169" s="29">
        <v>42</v>
      </c>
      <c r="U169" s="29">
        <v>40</v>
      </c>
      <c r="V169" s="29">
        <v>47</v>
      </c>
      <c r="W169" s="29">
        <v>10</v>
      </c>
      <c r="X169" s="29">
        <v>22</v>
      </c>
      <c r="Y169" s="35"/>
      <c r="Z169" s="29">
        <v>43358</v>
      </c>
      <c r="AA169" s="29" t="s">
        <v>745</v>
      </c>
      <c r="AB169" s="36" t="s">
        <v>746</v>
      </c>
      <c r="AC169" s="29" t="s">
        <v>747</v>
      </c>
      <c r="AD169" s="37" t="s">
        <v>748</v>
      </c>
      <c r="AE169" s="38"/>
      <c r="AF169" s="38"/>
      <c r="AG169" s="47"/>
      <c r="AH169" s="38"/>
      <c r="AI169" s="39"/>
      <c r="AJ169" s="40"/>
      <c r="AK169" s="47"/>
      <c r="AL169" s="47"/>
      <c r="AM169" s="38"/>
      <c r="AN169" s="38"/>
      <c r="AO169" s="39"/>
      <c r="AP169" s="29"/>
      <c r="AQ169" s="29"/>
      <c r="AR169" s="29"/>
      <c r="AS169" s="29"/>
      <c r="AT169" s="29"/>
      <c r="AU169" s="29"/>
      <c r="AV169" s="29"/>
      <c r="AW169" s="41"/>
      <c r="AX169" s="41"/>
      <c r="AY169" s="41"/>
      <c r="AZ169" s="41"/>
      <c r="BA169" s="41"/>
      <c r="BB169" s="41"/>
      <c r="BC169" s="42"/>
      <c r="BD169" s="43" t="str">
        <f t="shared" si="16"/>
        <v>PASS</v>
      </c>
      <c r="BE169" s="43" t="str">
        <f t="shared" si="17"/>
        <v>PASS</v>
      </c>
      <c r="BF169" s="44" t="str">
        <f t="shared" si="18"/>
        <v>PASS</v>
      </c>
      <c r="BG169" s="44" t="str">
        <f t="shared" si="19"/>
        <v>PASS</v>
      </c>
      <c r="BH169" s="19" t="str">
        <f t="shared" si="20"/>
        <v>PASS</v>
      </c>
      <c r="BI169" s="19" t="str">
        <f t="shared" si="21"/>
        <v>PASS</v>
      </c>
      <c r="BJ169" s="45" t="str">
        <f t="shared" si="22"/>
        <v>NO</v>
      </c>
      <c r="BK169" s="46" t="str">
        <f t="shared" si="23"/>
        <v>FAIL</v>
      </c>
    </row>
    <row r="170" spans="1:63" x14ac:dyDescent="0.3">
      <c r="A170" s="29">
        <v>167</v>
      </c>
      <c r="B170" s="29">
        <v>43151</v>
      </c>
      <c r="C170" s="29" t="s">
        <v>749</v>
      </c>
      <c r="D170" s="30" t="s">
        <v>750</v>
      </c>
      <c r="E170" s="29" t="s">
        <v>751</v>
      </c>
      <c r="F170" s="31" t="s">
        <v>752</v>
      </c>
      <c r="G170" s="32"/>
      <c r="H170" s="32"/>
      <c r="I170" s="32"/>
      <c r="J170" s="29">
        <v>99</v>
      </c>
      <c r="K170" s="29">
        <v>94</v>
      </c>
      <c r="L170" s="29">
        <v>87</v>
      </c>
      <c r="M170" s="29">
        <v>100</v>
      </c>
      <c r="N170" s="29">
        <v>97</v>
      </c>
      <c r="O170" s="33"/>
      <c r="P170" s="34"/>
      <c r="Q170" s="34"/>
      <c r="R170" s="29">
        <v>44</v>
      </c>
      <c r="S170" s="29">
        <v>45</v>
      </c>
      <c r="T170" s="29">
        <v>32</v>
      </c>
      <c r="U170" s="29">
        <v>34</v>
      </c>
      <c r="V170" s="29">
        <v>48</v>
      </c>
      <c r="W170" s="29">
        <v>9.82</v>
      </c>
      <c r="X170" s="29">
        <v>22</v>
      </c>
      <c r="Y170" s="35"/>
      <c r="Z170" s="29">
        <v>43151</v>
      </c>
      <c r="AA170" s="29" t="s">
        <v>749</v>
      </c>
      <c r="AB170" s="36" t="s">
        <v>750</v>
      </c>
      <c r="AC170" s="29" t="s">
        <v>751</v>
      </c>
      <c r="AD170" s="37" t="s">
        <v>752</v>
      </c>
      <c r="AE170" s="38"/>
      <c r="AF170" s="38"/>
      <c r="AG170" s="38"/>
      <c r="AH170" s="38"/>
      <c r="AI170" s="39"/>
      <c r="AJ170" s="40"/>
      <c r="AK170" s="38"/>
      <c r="AL170" s="38"/>
      <c r="AM170" s="38"/>
      <c r="AN170" s="38"/>
      <c r="AO170" s="39"/>
      <c r="AP170" s="29"/>
      <c r="AQ170" s="29"/>
      <c r="AR170" s="29"/>
      <c r="AS170" s="29"/>
      <c r="AT170" s="29"/>
      <c r="AU170" s="29"/>
      <c r="AV170" s="29"/>
      <c r="AW170" s="41"/>
      <c r="AX170" s="41"/>
      <c r="AY170" s="41"/>
      <c r="AZ170" s="41"/>
      <c r="BA170" s="41"/>
      <c r="BB170" s="41"/>
      <c r="BC170" s="42"/>
      <c r="BD170" s="43" t="str">
        <f t="shared" si="16"/>
        <v>PASS</v>
      </c>
      <c r="BE170" s="43" t="str">
        <f t="shared" si="17"/>
        <v>PASS</v>
      </c>
      <c r="BF170" s="44" t="str">
        <f t="shared" si="18"/>
        <v>PASS</v>
      </c>
      <c r="BG170" s="44" t="str">
        <f t="shared" si="19"/>
        <v>PASS</v>
      </c>
      <c r="BH170" s="19" t="str">
        <f t="shared" si="20"/>
        <v>PASS</v>
      </c>
      <c r="BI170" s="19" t="str">
        <f t="shared" si="21"/>
        <v>PASS</v>
      </c>
      <c r="BJ170" s="45" t="str">
        <f t="shared" si="22"/>
        <v>NO</v>
      </c>
      <c r="BK170" s="46" t="str">
        <f t="shared" si="23"/>
        <v>FAIL</v>
      </c>
    </row>
    <row r="171" spans="1:63" x14ac:dyDescent="0.3">
      <c r="A171" s="29">
        <v>168</v>
      </c>
      <c r="B171" s="29">
        <v>43251</v>
      </c>
      <c r="C171" s="29" t="s">
        <v>753</v>
      </c>
      <c r="D171" s="30" t="s">
        <v>754</v>
      </c>
      <c r="E171" s="29" t="s">
        <v>755</v>
      </c>
      <c r="F171" s="31" t="s">
        <v>756</v>
      </c>
      <c r="G171" s="32">
        <v>100</v>
      </c>
      <c r="H171" s="32"/>
      <c r="I171" s="32"/>
      <c r="J171" s="29">
        <v>96</v>
      </c>
      <c r="K171" s="29">
        <v>98</v>
      </c>
      <c r="L171" s="29">
        <v>97</v>
      </c>
      <c r="M171" s="29">
        <v>99</v>
      </c>
      <c r="N171" s="29">
        <v>99</v>
      </c>
      <c r="O171" s="33"/>
      <c r="P171" s="34">
        <v>48</v>
      </c>
      <c r="Q171" s="34"/>
      <c r="R171" s="29">
        <v>42</v>
      </c>
      <c r="S171" s="29">
        <v>41</v>
      </c>
      <c r="T171" s="29">
        <v>46</v>
      </c>
      <c r="U171" s="29">
        <v>39</v>
      </c>
      <c r="V171" s="29">
        <v>43</v>
      </c>
      <c r="W171" s="29">
        <v>9.9499999999999993</v>
      </c>
      <c r="X171" s="29">
        <v>22</v>
      </c>
      <c r="Y171" s="35"/>
      <c r="Z171" s="29">
        <v>43251</v>
      </c>
      <c r="AA171" s="29" t="s">
        <v>753</v>
      </c>
      <c r="AB171" s="36" t="s">
        <v>754</v>
      </c>
      <c r="AC171" s="29" t="s">
        <v>755</v>
      </c>
      <c r="AD171" s="37" t="s">
        <v>756</v>
      </c>
      <c r="AE171" s="38"/>
      <c r="AF171" s="38"/>
      <c r="AG171" s="47"/>
      <c r="AH171" s="38"/>
      <c r="AI171" s="39"/>
      <c r="AJ171" s="40"/>
      <c r="AK171" s="47"/>
      <c r="AL171" s="47"/>
      <c r="AM171" s="38"/>
      <c r="AN171" s="38"/>
      <c r="AO171" s="39"/>
      <c r="AP171" s="29"/>
      <c r="AQ171" s="29"/>
      <c r="AR171" s="29"/>
      <c r="AS171" s="29"/>
      <c r="AT171" s="29"/>
      <c r="AU171" s="29"/>
      <c r="AV171" s="29"/>
      <c r="AW171" s="41"/>
      <c r="AX171" s="41"/>
      <c r="AY171" s="41"/>
      <c r="AZ171" s="41"/>
      <c r="BA171" s="41"/>
      <c r="BB171" s="41"/>
      <c r="BC171" s="42"/>
      <c r="BD171" s="43" t="str">
        <f t="shared" si="16"/>
        <v>PASS</v>
      </c>
      <c r="BE171" s="43" t="str">
        <f t="shared" si="17"/>
        <v>PASS</v>
      </c>
      <c r="BF171" s="44" t="str">
        <f t="shared" si="18"/>
        <v>PASS</v>
      </c>
      <c r="BG171" s="44" t="str">
        <f t="shared" si="19"/>
        <v>PASS</v>
      </c>
      <c r="BH171" s="19" t="str">
        <f t="shared" si="20"/>
        <v>PASS</v>
      </c>
      <c r="BI171" s="19" t="str">
        <f t="shared" si="21"/>
        <v>PASS</v>
      </c>
      <c r="BJ171" s="45" t="str">
        <f t="shared" si="22"/>
        <v>NO</v>
      </c>
      <c r="BK171" s="46" t="str">
        <f t="shared" si="23"/>
        <v>FAIL</v>
      </c>
    </row>
    <row r="172" spans="1:63" x14ac:dyDescent="0.3">
      <c r="A172" s="29">
        <v>169</v>
      </c>
      <c r="B172" s="29">
        <v>43367</v>
      </c>
      <c r="C172" s="29" t="s">
        <v>757</v>
      </c>
      <c r="D172" s="30" t="s">
        <v>758</v>
      </c>
      <c r="E172" s="29" t="s">
        <v>759</v>
      </c>
      <c r="F172" s="31" t="s">
        <v>760</v>
      </c>
      <c r="G172" s="32"/>
      <c r="H172" s="32"/>
      <c r="I172" s="32"/>
      <c r="J172" s="29">
        <v>94</v>
      </c>
      <c r="K172" s="29">
        <v>87</v>
      </c>
      <c r="L172" s="29">
        <v>86</v>
      </c>
      <c r="M172" s="29">
        <v>90</v>
      </c>
      <c r="N172" s="29">
        <v>99</v>
      </c>
      <c r="O172" s="33"/>
      <c r="P172" s="34"/>
      <c r="Q172" s="34"/>
      <c r="R172" s="29">
        <v>44</v>
      </c>
      <c r="S172" s="29">
        <v>44</v>
      </c>
      <c r="T172" s="29">
        <v>45</v>
      </c>
      <c r="U172" s="29">
        <v>38</v>
      </c>
      <c r="V172" s="29">
        <v>45</v>
      </c>
      <c r="W172" s="29">
        <v>9.9499999999999993</v>
      </c>
      <c r="X172" s="29">
        <v>22</v>
      </c>
      <c r="Y172" s="35"/>
      <c r="Z172" s="29">
        <v>43367</v>
      </c>
      <c r="AA172" s="29" t="s">
        <v>757</v>
      </c>
      <c r="AB172" s="36" t="s">
        <v>758</v>
      </c>
      <c r="AC172" s="29" t="s">
        <v>759</v>
      </c>
      <c r="AD172" s="37" t="s">
        <v>760</v>
      </c>
      <c r="AE172" s="38"/>
      <c r="AF172" s="38"/>
      <c r="AG172" s="38"/>
      <c r="AH172" s="38"/>
      <c r="AI172" s="39"/>
      <c r="AJ172" s="40"/>
      <c r="AK172" s="38"/>
      <c r="AL172" s="38"/>
      <c r="AM172" s="38"/>
      <c r="AN172" s="38"/>
      <c r="AO172" s="39"/>
      <c r="AP172" s="29"/>
      <c r="AQ172" s="29"/>
      <c r="AR172" s="29"/>
      <c r="AS172" s="29"/>
      <c r="AT172" s="29"/>
      <c r="AU172" s="29"/>
      <c r="AV172" s="29"/>
      <c r="AW172" s="41"/>
      <c r="AX172" s="41"/>
      <c r="AY172" s="41"/>
      <c r="AZ172" s="41"/>
      <c r="BA172" s="41"/>
      <c r="BB172" s="41"/>
      <c r="BC172" s="42"/>
      <c r="BD172" s="43" t="str">
        <f t="shared" si="16"/>
        <v>PASS</v>
      </c>
      <c r="BE172" s="43" t="str">
        <f t="shared" si="17"/>
        <v>PASS</v>
      </c>
      <c r="BF172" s="44" t="str">
        <f t="shared" si="18"/>
        <v>PASS</v>
      </c>
      <c r="BG172" s="44" t="str">
        <f t="shared" si="19"/>
        <v>PASS</v>
      </c>
      <c r="BH172" s="19" t="str">
        <f t="shared" si="20"/>
        <v>PASS</v>
      </c>
      <c r="BI172" s="19" t="str">
        <f t="shared" si="21"/>
        <v>PASS</v>
      </c>
      <c r="BJ172" s="45" t="str">
        <f t="shared" si="22"/>
        <v>NO</v>
      </c>
      <c r="BK172" s="46" t="str">
        <f t="shared" si="23"/>
        <v>FAIL</v>
      </c>
    </row>
    <row r="173" spans="1:63" x14ac:dyDescent="0.3">
      <c r="A173" s="29">
        <v>170</v>
      </c>
      <c r="B173" s="29">
        <v>43364</v>
      </c>
      <c r="C173" s="29" t="s">
        <v>761</v>
      </c>
      <c r="D173" s="30" t="s">
        <v>762</v>
      </c>
      <c r="E173" s="29" t="s">
        <v>763</v>
      </c>
      <c r="F173" s="31" t="s">
        <v>764</v>
      </c>
      <c r="G173" s="32"/>
      <c r="H173" s="32"/>
      <c r="I173" s="32"/>
      <c r="J173" s="29">
        <v>100</v>
      </c>
      <c r="K173" s="29">
        <v>100</v>
      </c>
      <c r="L173" s="29">
        <v>100</v>
      </c>
      <c r="M173" s="29">
        <v>97</v>
      </c>
      <c r="N173" s="29">
        <v>100</v>
      </c>
      <c r="O173" s="33"/>
      <c r="P173" s="34"/>
      <c r="Q173" s="34"/>
      <c r="R173" s="29">
        <v>40</v>
      </c>
      <c r="S173" s="29">
        <v>40</v>
      </c>
      <c r="T173" s="29">
        <v>42</v>
      </c>
      <c r="U173" s="29">
        <v>40</v>
      </c>
      <c r="V173" s="29">
        <v>47</v>
      </c>
      <c r="W173" s="29">
        <v>10</v>
      </c>
      <c r="X173" s="29">
        <v>22</v>
      </c>
      <c r="Y173" s="35"/>
      <c r="Z173" s="29">
        <v>43364</v>
      </c>
      <c r="AA173" s="29" t="s">
        <v>761</v>
      </c>
      <c r="AB173" s="36" t="s">
        <v>762</v>
      </c>
      <c r="AC173" s="29" t="s">
        <v>763</v>
      </c>
      <c r="AD173" s="37" t="s">
        <v>764</v>
      </c>
      <c r="AE173" s="38"/>
      <c r="AF173" s="38"/>
      <c r="AG173" s="38"/>
      <c r="AH173" s="38"/>
      <c r="AI173" s="39"/>
      <c r="AJ173" s="40"/>
      <c r="AK173" s="38"/>
      <c r="AL173" s="38"/>
      <c r="AM173" s="38"/>
      <c r="AN173" s="38"/>
      <c r="AO173" s="39"/>
      <c r="AP173" s="29"/>
      <c r="AQ173" s="29"/>
      <c r="AR173" s="29"/>
      <c r="AS173" s="29"/>
      <c r="AT173" s="29"/>
      <c r="AU173" s="29"/>
      <c r="AV173" s="29"/>
      <c r="AW173" s="41"/>
      <c r="AX173" s="41"/>
      <c r="AY173" s="41"/>
      <c r="AZ173" s="41"/>
      <c r="BA173" s="41"/>
      <c r="BB173" s="41"/>
      <c r="BC173" s="42"/>
      <c r="BD173" s="43" t="str">
        <f t="shared" si="16"/>
        <v>PASS</v>
      </c>
      <c r="BE173" s="43" t="str">
        <f t="shared" si="17"/>
        <v>PASS</v>
      </c>
      <c r="BF173" s="44" t="str">
        <f t="shared" si="18"/>
        <v>PASS</v>
      </c>
      <c r="BG173" s="44" t="str">
        <f t="shared" si="19"/>
        <v>PASS</v>
      </c>
      <c r="BH173" s="19" t="str">
        <f t="shared" si="20"/>
        <v>PASS</v>
      </c>
      <c r="BI173" s="19" t="str">
        <f t="shared" si="21"/>
        <v>PASS</v>
      </c>
      <c r="BJ173" s="45" t="str">
        <f t="shared" si="22"/>
        <v>NO</v>
      </c>
      <c r="BK173" s="46" t="str">
        <f t="shared" si="23"/>
        <v>FAIL</v>
      </c>
    </row>
    <row r="174" spans="1:63" x14ac:dyDescent="0.3">
      <c r="A174" s="29">
        <v>171</v>
      </c>
      <c r="B174" s="29">
        <v>43152</v>
      </c>
      <c r="C174" s="29" t="s">
        <v>765</v>
      </c>
      <c r="D174" s="30" t="s">
        <v>766</v>
      </c>
      <c r="E174" s="29" t="s">
        <v>767</v>
      </c>
      <c r="F174" s="31" t="s">
        <v>768</v>
      </c>
      <c r="G174" s="32"/>
      <c r="H174" s="32"/>
      <c r="I174" s="32">
        <v>96</v>
      </c>
      <c r="J174" s="29">
        <v>93</v>
      </c>
      <c r="K174" s="29">
        <v>99</v>
      </c>
      <c r="L174" s="29">
        <v>97</v>
      </c>
      <c r="M174" s="29">
        <v>96</v>
      </c>
      <c r="N174" s="29">
        <v>99</v>
      </c>
      <c r="O174" s="33"/>
      <c r="P174" s="34"/>
      <c r="Q174" s="34">
        <v>47</v>
      </c>
      <c r="R174" s="29">
        <v>47</v>
      </c>
      <c r="S174" s="29">
        <v>46</v>
      </c>
      <c r="T174" s="29">
        <v>39</v>
      </c>
      <c r="U174" s="29">
        <v>42</v>
      </c>
      <c r="V174" s="29">
        <v>46</v>
      </c>
      <c r="W174" s="29">
        <v>9.9499999999999993</v>
      </c>
      <c r="X174" s="29">
        <v>22</v>
      </c>
      <c r="Y174" s="35"/>
      <c r="Z174" s="29">
        <v>43152</v>
      </c>
      <c r="AA174" s="29" t="s">
        <v>765</v>
      </c>
      <c r="AB174" s="36" t="s">
        <v>766</v>
      </c>
      <c r="AC174" s="29" t="s">
        <v>767</v>
      </c>
      <c r="AD174" s="37" t="s">
        <v>768</v>
      </c>
      <c r="AE174" s="38"/>
      <c r="AF174" s="38"/>
      <c r="AG174" s="38"/>
      <c r="AH174" s="38"/>
      <c r="AI174" s="39"/>
      <c r="AJ174" s="40"/>
      <c r="AK174" s="38"/>
      <c r="AL174" s="38"/>
      <c r="AM174" s="38"/>
      <c r="AN174" s="38"/>
      <c r="AO174" s="39"/>
      <c r="AP174" s="29"/>
      <c r="AQ174" s="29"/>
      <c r="AR174" s="29"/>
      <c r="AS174" s="29"/>
      <c r="AT174" s="29"/>
      <c r="AU174" s="29"/>
      <c r="AV174" s="29"/>
      <c r="AW174" s="41"/>
      <c r="AX174" s="41"/>
      <c r="AY174" s="41"/>
      <c r="AZ174" s="41"/>
      <c r="BA174" s="41"/>
      <c r="BB174" s="41"/>
      <c r="BC174" s="42"/>
      <c r="BD174" s="43" t="str">
        <f t="shared" si="16"/>
        <v>PASS</v>
      </c>
      <c r="BE174" s="43" t="str">
        <f t="shared" si="17"/>
        <v>PASS</v>
      </c>
      <c r="BF174" s="44" t="str">
        <f t="shared" si="18"/>
        <v>PASS</v>
      </c>
      <c r="BG174" s="44" t="str">
        <f t="shared" si="19"/>
        <v>PASS</v>
      </c>
      <c r="BH174" s="19" t="str">
        <f t="shared" si="20"/>
        <v>PASS</v>
      </c>
      <c r="BI174" s="19" t="str">
        <f t="shared" si="21"/>
        <v>PASS</v>
      </c>
      <c r="BJ174" s="45" t="str">
        <f t="shared" si="22"/>
        <v>NO</v>
      </c>
      <c r="BK174" s="46" t="str">
        <f t="shared" si="23"/>
        <v>FAIL</v>
      </c>
    </row>
    <row r="175" spans="1:63" x14ac:dyDescent="0.3">
      <c r="A175" s="29">
        <v>172</v>
      </c>
      <c r="B175" s="29">
        <v>43365</v>
      </c>
      <c r="C175" s="29" t="s">
        <v>769</v>
      </c>
      <c r="D175" s="30" t="s">
        <v>770</v>
      </c>
      <c r="E175" s="29" t="s">
        <v>771</v>
      </c>
      <c r="F175" s="31" t="s">
        <v>772</v>
      </c>
      <c r="G175" s="32"/>
      <c r="H175" s="32"/>
      <c r="I175" s="32"/>
      <c r="J175" s="29">
        <v>100</v>
      </c>
      <c r="K175" s="29">
        <v>94</v>
      </c>
      <c r="L175" s="29">
        <v>92</v>
      </c>
      <c r="M175" s="29">
        <v>99</v>
      </c>
      <c r="N175" s="29">
        <v>87</v>
      </c>
      <c r="O175" s="33"/>
      <c r="P175" s="34"/>
      <c r="Q175" s="34"/>
      <c r="R175" s="29">
        <v>43</v>
      </c>
      <c r="S175" s="29">
        <v>42</v>
      </c>
      <c r="T175" s="29">
        <v>38</v>
      </c>
      <c r="U175" s="29">
        <v>38</v>
      </c>
      <c r="V175" s="29">
        <v>47</v>
      </c>
      <c r="W175" s="29">
        <v>9.91</v>
      </c>
      <c r="X175" s="29">
        <v>22</v>
      </c>
      <c r="Y175" s="35"/>
      <c r="Z175" s="29">
        <v>43365</v>
      </c>
      <c r="AA175" s="29" t="s">
        <v>769</v>
      </c>
      <c r="AB175" s="36" t="s">
        <v>770</v>
      </c>
      <c r="AC175" s="29" t="s">
        <v>771</v>
      </c>
      <c r="AD175" s="37" t="s">
        <v>772</v>
      </c>
      <c r="AE175" s="38"/>
      <c r="AF175" s="38"/>
      <c r="AG175" s="47"/>
      <c r="AH175" s="38"/>
      <c r="AI175" s="39"/>
      <c r="AJ175" s="40"/>
      <c r="AK175" s="47"/>
      <c r="AL175" s="47"/>
      <c r="AM175" s="38"/>
      <c r="AN175" s="38"/>
      <c r="AO175" s="39"/>
      <c r="AP175" s="29"/>
      <c r="AQ175" s="29"/>
      <c r="AR175" s="29"/>
      <c r="AS175" s="29"/>
      <c r="AT175" s="29"/>
      <c r="AU175" s="29"/>
      <c r="AV175" s="29"/>
      <c r="AW175" s="41"/>
      <c r="AX175" s="41"/>
      <c r="AY175" s="41"/>
      <c r="AZ175" s="41"/>
      <c r="BA175" s="41"/>
      <c r="BB175" s="41"/>
      <c r="BC175" s="42"/>
      <c r="BD175" s="43" t="str">
        <f t="shared" si="16"/>
        <v>PASS</v>
      </c>
      <c r="BE175" s="43" t="str">
        <f t="shared" si="17"/>
        <v>PASS</v>
      </c>
      <c r="BF175" s="44" t="str">
        <f t="shared" si="18"/>
        <v>PASS</v>
      </c>
      <c r="BG175" s="44" t="str">
        <f t="shared" si="19"/>
        <v>PASS</v>
      </c>
      <c r="BH175" s="19" t="str">
        <f t="shared" si="20"/>
        <v>PASS</v>
      </c>
      <c r="BI175" s="19" t="str">
        <f t="shared" si="21"/>
        <v>PASS</v>
      </c>
      <c r="BJ175" s="45" t="str">
        <f t="shared" si="22"/>
        <v>NO</v>
      </c>
      <c r="BK175" s="46" t="str">
        <f t="shared" si="23"/>
        <v>FAIL</v>
      </c>
    </row>
    <row r="176" spans="1:63" x14ac:dyDescent="0.3">
      <c r="A176" s="29">
        <v>173</v>
      </c>
      <c r="B176" s="29">
        <v>43356</v>
      </c>
      <c r="C176" s="29" t="s">
        <v>773</v>
      </c>
      <c r="D176" s="30" t="s">
        <v>774</v>
      </c>
      <c r="E176" s="29" t="s">
        <v>775</v>
      </c>
      <c r="F176" s="31" t="s">
        <v>776</v>
      </c>
      <c r="G176" s="32"/>
      <c r="H176" s="32"/>
      <c r="I176" s="32">
        <v>100</v>
      </c>
      <c r="J176" s="29">
        <v>99</v>
      </c>
      <c r="K176" s="29">
        <v>97</v>
      </c>
      <c r="L176" s="29">
        <v>93</v>
      </c>
      <c r="M176" s="29">
        <v>100</v>
      </c>
      <c r="N176" s="29">
        <v>100</v>
      </c>
      <c r="O176" s="33"/>
      <c r="P176" s="34"/>
      <c r="Q176" s="34">
        <v>44</v>
      </c>
      <c r="R176" s="29">
        <v>43</v>
      </c>
      <c r="S176" s="29">
        <v>42</v>
      </c>
      <c r="T176" s="29">
        <v>45</v>
      </c>
      <c r="U176" s="29">
        <v>41</v>
      </c>
      <c r="V176" s="29">
        <v>47</v>
      </c>
      <c r="W176" s="29">
        <v>10</v>
      </c>
      <c r="X176" s="29">
        <v>22</v>
      </c>
      <c r="Y176" s="35"/>
      <c r="Z176" s="29">
        <v>43356</v>
      </c>
      <c r="AA176" s="29" t="s">
        <v>773</v>
      </c>
      <c r="AB176" s="36" t="s">
        <v>774</v>
      </c>
      <c r="AC176" s="29" t="s">
        <v>775</v>
      </c>
      <c r="AD176" s="37" t="s">
        <v>776</v>
      </c>
      <c r="AE176" s="38"/>
      <c r="AF176" s="38"/>
      <c r="AG176" s="47"/>
      <c r="AH176" s="38"/>
      <c r="AI176" s="39"/>
      <c r="AJ176" s="40"/>
      <c r="AK176" s="47"/>
      <c r="AL176" s="47"/>
      <c r="AM176" s="38"/>
      <c r="AN176" s="38"/>
      <c r="AO176" s="39"/>
      <c r="AP176" s="29"/>
      <c r="AQ176" s="29"/>
      <c r="AR176" s="29"/>
      <c r="AS176" s="29"/>
      <c r="AT176" s="29"/>
      <c r="AU176" s="29"/>
      <c r="AV176" s="29"/>
      <c r="AW176" s="41"/>
      <c r="AX176" s="41"/>
      <c r="AY176" s="41"/>
      <c r="AZ176" s="41"/>
      <c r="BA176" s="41"/>
      <c r="BB176" s="41"/>
      <c r="BC176" s="42"/>
      <c r="BD176" s="43" t="str">
        <f t="shared" si="16"/>
        <v>PASS</v>
      </c>
      <c r="BE176" s="43" t="str">
        <f t="shared" si="17"/>
        <v>PASS</v>
      </c>
      <c r="BF176" s="44" t="str">
        <f t="shared" si="18"/>
        <v>PASS</v>
      </c>
      <c r="BG176" s="44" t="str">
        <f t="shared" si="19"/>
        <v>PASS</v>
      </c>
      <c r="BH176" s="19" t="str">
        <f t="shared" si="20"/>
        <v>PASS</v>
      </c>
      <c r="BI176" s="19" t="str">
        <f t="shared" si="21"/>
        <v>PASS</v>
      </c>
      <c r="BJ176" s="45" t="str">
        <f t="shared" si="22"/>
        <v>NO</v>
      </c>
      <c r="BK176" s="46" t="str">
        <f t="shared" si="23"/>
        <v>FAIL</v>
      </c>
    </row>
    <row r="177" spans="1:63" x14ac:dyDescent="0.3">
      <c r="A177" s="29">
        <v>174</v>
      </c>
      <c r="B177" s="29">
        <v>43153</v>
      </c>
      <c r="C177" s="29" t="s">
        <v>777</v>
      </c>
      <c r="D177" s="30" t="s">
        <v>778</v>
      </c>
      <c r="E177" s="29" t="s">
        <v>779</v>
      </c>
      <c r="F177" s="31" t="s">
        <v>780</v>
      </c>
      <c r="G177" s="32"/>
      <c r="H177" s="32"/>
      <c r="I177" s="32"/>
      <c r="J177" s="29">
        <v>100</v>
      </c>
      <c r="K177" s="29">
        <v>85</v>
      </c>
      <c r="L177" s="29">
        <v>84</v>
      </c>
      <c r="M177" s="29">
        <v>97</v>
      </c>
      <c r="N177" s="29">
        <v>94</v>
      </c>
      <c r="O177" s="33"/>
      <c r="P177" s="34"/>
      <c r="Q177" s="34"/>
      <c r="R177" s="29">
        <v>40</v>
      </c>
      <c r="S177" s="29">
        <v>41</v>
      </c>
      <c r="T177" s="29">
        <v>33</v>
      </c>
      <c r="U177" s="29">
        <v>35</v>
      </c>
      <c r="V177" s="29">
        <v>41</v>
      </c>
      <c r="W177" s="29">
        <v>9.86</v>
      </c>
      <c r="X177" s="29">
        <v>22</v>
      </c>
      <c r="Y177" s="35"/>
      <c r="Z177" s="29">
        <v>43153</v>
      </c>
      <c r="AA177" s="29" t="s">
        <v>777</v>
      </c>
      <c r="AB177" s="36" t="s">
        <v>778</v>
      </c>
      <c r="AC177" s="29" t="s">
        <v>779</v>
      </c>
      <c r="AD177" s="37" t="s">
        <v>780</v>
      </c>
      <c r="AE177" s="38"/>
      <c r="AF177" s="38"/>
      <c r="AG177" s="38"/>
      <c r="AH177" s="38"/>
      <c r="AI177" s="39"/>
      <c r="AJ177" s="40"/>
      <c r="AK177" s="38"/>
      <c r="AL177" s="38"/>
      <c r="AM177" s="38"/>
      <c r="AN177" s="38"/>
      <c r="AO177" s="39"/>
      <c r="AP177" s="29"/>
      <c r="AQ177" s="29"/>
      <c r="AR177" s="29"/>
      <c r="AS177" s="29"/>
      <c r="AT177" s="29"/>
      <c r="AU177" s="29"/>
      <c r="AV177" s="29"/>
      <c r="AW177" s="41"/>
      <c r="AX177" s="41"/>
      <c r="AY177" s="41"/>
      <c r="AZ177" s="41"/>
      <c r="BA177" s="41"/>
      <c r="BB177" s="41"/>
      <c r="BC177" s="42"/>
      <c r="BD177" s="43" t="str">
        <f t="shared" si="16"/>
        <v>PASS</v>
      </c>
      <c r="BE177" s="43" t="str">
        <f t="shared" si="17"/>
        <v>PASS</v>
      </c>
      <c r="BF177" s="44" t="str">
        <f t="shared" si="18"/>
        <v>PASS</v>
      </c>
      <c r="BG177" s="44" t="str">
        <f t="shared" si="19"/>
        <v>PASS</v>
      </c>
      <c r="BH177" s="19" t="str">
        <f t="shared" si="20"/>
        <v>PASS</v>
      </c>
      <c r="BI177" s="19" t="str">
        <f t="shared" si="21"/>
        <v>PASS</v>
      </c>
      <c r="BJ177" s="45" t="str">
        <f t="shared" si="22"/>
        <v>NO</v>
      </c>
      <c r="BK177" s="46" t="str">
        <f t="shared" si="23"/>
        <v>FAIL</v>
      </c>
    </row>
    <row r="178" spans="1:63" x14ac:dyDescent="0.3">
      <c r="A178" s="29">
        <v>175</v>
      </c>
      <c r="B178" s="29">
        <v>43252</v>
      </c>
      <c r="C178" s="29" t="s">
        <v>781</v>
      </c>
      <c r="D178" s="30" t="s">
        <v>782</v>
      </c>
      <c r="E178" s="29" t="s">
        <v>783</v>
      </c>
      <c r="F178" s="31" t="s">
        <v>784</v>
      </c>
      <c r="G178" s="32"/>
      <c r="H178" s="32"/>
      <c r="I178" s="32"/>
      <c r="J178" s="29">
        <v>96</v>
      </c>
      <c r="K178" s="29">
        <v>97</v>
      </c>
      <c r="L178" s="29">
        <v>99</v>
      </c>
      <c r="M178" s="29">
        <v>100</v>
      </c>
      <c r="N178" s="29">
        <v>99</v>
      </c>
      <c r="O178" s="33"/>
      <c r="P178" s="34"/>
      <c r="Q178" s="34"/>
      <c r="R178" s="29">
        <v>40</v>
      </c>
      <c r="S178" s="29">
        <v>40</v>
      </c>
      <c r="T178" s="29">
        <v>42</v>
      </c>
      <c r="U178" s="29">
        <v>38</v>
      </c>
      <c r="V178" s="29">
        <v>44</v>
      </c>
      <c r="W178" s="29">
        <v>9.9499999999999993</v>
      </c>
      <c r="X178" s="29">
        <v>22</v>
      </c>
      <c r="Y178" s="35"/>
      <c r="Z178" s="29">
        <v>43252</v>
      </c>
      <c r="AA178" s="29" t="s">
        <v>781</v>
      </c>
      <c r="AB178" s="36" t="s">
        <v>782</v>
      </c>
      <c r="AC178" s="29" t="s">
        <v>783</v>
      </c>
      <c r="AD178" s="37" t="s">
        <v>784</v>
      </c>
      <c r="AE178" s="38"/>
      <c r="AF178" s="38"/>
      <c r="AG178" s="38"/>
      <c r="AH178" s="38"/>
      <c r="AI178" s="39"/>
      <c r="AJ178" s="40"/>
      <c r="AK178" s="38"/>
      <c r="AL178" s="38"/>
      <c r="AM178" s="38"/>
      <c r="AN178" s="38"/>
      <c r="AO178" s="39"/>
      <c r="AP178" s="29"/>
      <c r="AQ178" s="29"/>
      <c r="AR178" s="29"/>
      <c r="AS178" s="29"/>
      <c r="AT178" s="29"/>
      <c r="AU178" s="29"/>
      <c r="AV178" s="29"/>
      <c r="AW178" s="41"/>
      <c r="AX178" s="41"/>
      <c r="AY178" s="41"/>
      <c r="AZ178" s="41"/>
      <c r="BA178" s="41"/>
      <c r="BB178" s="41"/>
      <c r="BC178" s="42"/>
      <c r="BD178" s="43" t="str">
        <f t="shared" si="16"/>
        <v>PASS</v>
      </c>
      <c r="BE178" s="43" t="str">
        <f t="shared" si="17"/>
        <v>PASS</v>
      </c>
      <c r="BF178" s="44" t="str">
        <f t="shared" si="18"/>
        <v>PASS</v>
      </c>
      <c r="BG178" s="44" t="str">
        <f t="shared" si="19"/>
        <v>PASS</v>
      </c>
      <c r="BH178" s="19" t="str">
        <f t="shared" si="20"/>
        <v>PASS</v>
      </c>
      <c r="BI178" s="19" t="str">
        <f t="shared" si="21"/>
        <v>PASS</v>
      </c>
      <c r="BJ178" s="45" t="str">
        <f t="shared" si="22"/>
        <v>NO</v>
      </c>
      <c r="BK178" s="46" t="str">
        <f t="shared" si="23"/>
        <v>FAIL</v>
      </c>
    </row>
    <row r="179" spans="1:63" x14ac:dyDescent="0.3">
      <c r="A179" s="29">
        <v>176</v>
      </c>
      <c r="B179" s="29">
        <v>43366</v>
      </c>
      <c r="C179" s="29" t="s">
        <v>785</v>
      </c>
      <c r="D179" s="30" t="s">
        <v>786</v>
      </c>
      <c r="E179" s="29" t="s">
        <v>787</v>
      </c>
      <c r="F179" s="31" t="s">
        <v>788</v>
      </c>
      <c r="G179" s="32">
        <v>100</v>
      </c>
      <c r="H179" s="32"/>
      <c r="I179" s="32"/>
      <c r="J179" s="29">
        <v>100</v>
      </c>
      <c r="K179" s="29">
        <v>97</v>
      </c>
      <c r="L179" s="29">
        <v>97</v>
      </c>
      <c r="M179" s="29">
        <v>99</v>
      </c>
      <c r="N179" s="29">
        <v>100</v>
      </c>
      <c r="O179" s="33"/>
      <c r="P179" s="34">
        <v>42</v>
      </c>
      <c r="Q179" s="34"/>
      <c r="R179" s="29">
        <v>45</v>
      </c>
      <c r="S179" s="29">
        <v>44</v>
      </c>
      <c r="T179" s="29">
        <v>42</v>
      </c>
      <c r="U179" s="29">
        <v>42</v>
      </c>
      <c r="V179" s="29">
        <v>46</v>
      </c>
      <c r="W179" s="29">
        <v>10</v>
      </c>
      <c r="X179" s="29">
        <v>22</v>
      </c>
      <c r="Y179" s="35"/>
      <c r="Z179" s="29">
        <v>43366</v>
      </c>
      <c r="AA179" s="29" t="s">
        <v>785</v>
      </c>
      <c r="AB179" s="36" t="s">
        <v>786</v>
      </c>
      <c r="AC179" s="29" t="s">
        <v>787</v>
      </c>
      <c r="AD179" s="37" t="s">
        <v>788</v>
      </c>
      <c r="AE179" s="38"/>
      <c r="AF179" s="38"/>
      <c r="AG179" s="47"/>
      <c r="AH179" s="38"/>
      <c r="AI179" s="39"/>
      <c r="AJ179" s="40"/>
      <c r="AK179" s="47"/>
      <c r="AL179" s="47"/>
      <c r="AM179" s="38"/>
      <c r="AN179" s="38"/>
      <c r="AO179" s="39"/>
      <c r="AP179" s="29"/>
      <c r="AQ179" s="29"/>
      <c r="AR179" s="29"/>
      <c r="AS179" s="29"/>
      <c r="AT179" s="29"/>
      <c r="AU179" s="29"/>
      <c r="AV179" s="29"/>
      <c r="AW179" s="41"/>
      <c r="AX179" s="41"/>
      <c r="AY179" s="41"/>
      <c r="AZ179" s="41"/>
      <c r="BA179" s="41"/>
      <c r="BB179" s="41"/>
      <c r="BC179" s="42"/>
      <c r="BD179" s="43" t="str">
        <f t="shared" si="16"/>
        <v>PASS</v>
      </c>
      <c r="BE179" s="43" t="str">
        <f t="shared" si="17"/>
        <v>PASS</v>
      </c>
      <c r="BF179" s="44" t="str">
        <f t="shared" si="18"/>
        <v>PASS</v>
      </c>
      <c r="BG179" s="44" t="str">
        <f t="shared" si="19"/>
        <v>PASS</v>
      </c>
      <c r="BH179" s="19" t="str">
        <f t="shared" si="20"/>
        <v>PASS</v>
      </c>
      <c r="BI179" s="19" t="str">
        <f t="shared" si="21"/>
        <v>PASS</v>
      </c>
      <c r="BJ179" s="45" t="str">
        <f t="shared" si="22"/>
        <v>NO</v>
      </c>
      <c r="BK179" s="46" t="str">
        <f t="shared" si="23"/>
        <v>FAIL</v>
      </c>
    </row>
    <row r="180" spans="1:63" x14ac:dyDescent="0.3">
      <c r="A180" s="29">
        <v>177</v>
      </c>
      <c r="B180" s="29">
        <v>43154</v>
      </c>
      <c r="C180" s="29" t="s">
        <v>789</v>
      </c>
      <c r="D180" s="30" t="s">
        <v>790</v>
      </c>
      <c r="E180" s="29" t="s">
        <v>791</v>
      </c>
      <c r="F180" s="31" t="s">
        <v>792</v>
      </c>
      <c r="G180" s="32"/>
      <c r="H180" s="32"/>
      <c r="I180" s="32"/>
      <c r="J180" s="29">
        <v>100</v>
      </c>
      <c r="K180" s="29">
        <v>89</v>
      </c>
      <c r="L180" s="29">
        <v>100</v>
      </c>
      <c r="M180" s="29">
        <v>100</v>
      </c>
      <c r="N180" s="29">
        <v>98</v>
      </c>
      <c r="O180" s="33"/>
      <c r="P180" s="34"/>
      <c r="Q180" s="34"/>
      <c r="R180" s="29">
        <v>42</v>
      </c>
      <c r="S180" s="29">
        <v>42</v>
      </c>
      <c r="T180" s="29">
        <v>33</v>
      </c>
      <c r="U180" s="29">
        <v>35</v>
      </c>
      <c r="V180" s="29">
        <v>45</v>
      </c>
      <c r="W180" s="29">
        <v>9.86</v>
      </c>
      <c r="X180" s="29">
        <v>22</v>
      </c>
      <c r="Y180" s="35"/>
      <c r="Z180" s="29">
        <v>43154</v>
      </c>
      <c r="AA180" s="29" t="s">
        <v>789</v>
      </c>
      <c r="AB180" s="36" t="s">
        <v>790</v>
      </c>
      <c r="AC180" s="29" t="s">
        <v>791</v>
      </c>
      <c r="AD180" s="37" t="s">
        <v>792</v>
      </c>
      <c r="AE180" s="38"/>
      <c r="AF180" s="38"/>
      <c r="AG180" s="38"/>
      <c r="AH180" s="38"/>
      <c r="AI180" s="39"/>
      <c r="AJ180" s="40"/>
      <c r="AK180" s="38"/>
      <c r="AL180" s="38"/>
      <c r="AM180" s="38"/>
      <c r="AN180" s="38"/>
      <c r="AO180" s="39"/>
      <c r="AP180" s="29"/>
      <c r="AQ180" s="29"/>
      <c r="AR180" s="29"/>
      <c r="AS180" s="29"/>
      <c r="AT180" s="29"/>
      <c r="AU180" s="29"/>
      <c r="AV180" s="29"/>
      <c r="AW180" s="41"/>
      <c r="AX180" s="41"/>
      <c r="AY180" s="41"/>
      <c r="AZ180" s="41"/>
      <c r="BA180" s="41"/>
      <c r="BB180" s="41"/>
      <c r="BC180" s="42"/>
      <c r="BD180" s="43" t="str">
        <f t="shared" si="16"/>
        <v>PASS</v>
      </c>
      <c r="BE180" s="43" t="str">
        <f t="shared" si="17"/>
        <v>PASS</v>
      </c>
      <c r="BF180" s="44" t="str">
        <f t="shared" si="18"/>
        <v>PASS</v>
      </c>
      <c r="BG180" s="44" t="str">
        <f t="shared" si="19"/>
        <v>PASS</v>
      </c>
      <c r="BH180" s="19" t="str">
        <f t="shared" si="20"/>
        <v>PASS</v>
      </c>
      <c r="BI180" s="19" t="str">
        <f t="shared" si="21"/>
        <v>PASS</v>
      </c>
      <c r="BJ180" s="45" t="str">
        <f t="shared" si="22"/>
        <v>NO</v>
      </c>
      <c r="BK180" s="46" t="str">
        <f t="shared" si="23"/>
        <v>FAIL</v>
      </c>
    </row>
    <row r="181" spans="1:63" x14ac:dyDescent="0.3">
      <c r="A181" s="29">
        <v>178</v>
      </c>
      <c r="B181" s="29">
        <v>43253</v>
      </c>
      <c r="C181" s="29" t="s">
        <v>793</v>
      </c>
      <c r="D181" s="30" t="s">
        <v>794</v>
      </c>
      <c r="E181" s="29" t="s">
        <v>795</v>
      </c>
      <c r="F181" s="31" t="s">
        <v>796</v>
      </c>
      <c r="G181" s="32"/>
      <c r="H181" s="32"/>
      <c r="I181" s="32"/>
      <c r="J181" s="29">
        <v>100</v>
      </c>
      <c r="K181" s="29">
        <v>100</v>
      </c>
      <c r="L181" s="29">
        <v>99</v>
      </c>
      <c r="M181" s="29">
        <v>100</v>
      </c>
      <c r="N181" s="29">
        <v>100</v>
      </c>
      <c r="O181" s="33"/>
      <c r="P181" s="34"/>
      <c r="Q181" s="34"/>
      <c r="R181" s="29">
        <v>42</v>
      </c>
      <c r="S181" s="29">
        <v>41</v>
      </c>
      <c r="T181" s="29">
        <v>42</v>
      </c>
      <c r="U181" s="29">
        <v>38</v>
      </c>
      <c r="V181" s="29">
        <v>44</v>
      </c>
      <c r="W181" s="29">
        <v>9.9499999999999993</v>
      </c>
      <c r="X181" s="29">
        <v>22</v>
      </c>
      <c r="Y181" s="35"/>
      <c r="Z181" s="29">
        <v>43253</v>
      </c>
      <c r="AA181" s="29" t="s">
        <v>793</v>
      </c>
      <c r="AB181" s="36" t="s">
        <v>794</v>
      </c>
      <c r="AC181" s="29" t="s">
        <v>795</v>
      </c>
      <c r="AD181" s="37" t="s">
        <v>796</v>
      </c>
      <c r="AE181" s="38"/>
      <c r="AF181" s="38"/>
      <c r="AG181" s="38"/>
      <c r="AH181" s="38"/>
      <c r="AI181" s="39"/>
      <c r="AJ181" s="40"/>
      <c r="AK181" s="38"/>
      <c r="AL181" s="38"/>
      <c r="AM181" s="38"/>
      <c r="AN181" s="38"/>
      <c r="AO181" s="39"/>
      <c r="AP181" s="29"/>
      <c r="AQ181" s="29"/>
      <c r="AR181" s="29"/>
      <c r="AS181" s="29"/>
      <c r="AT181" s="29"/>
      <c r="AU181" s="29"/>
      <c r="AV181" s="29"/>
      <c r="AW181" s="41"/>
      <c r="AX181" s="41"/>
      <c r="AY181" s="41"/>
      <c r="AZ181" s="41"/>
      <c r="BA181" s="41"/>
      <c r="BB181" s="41"/>
      <c r="BC181" s="42"/>
      <c r="BD181" s="43" t="str">
        <f t="shared" si="16"/>
        <v>PASS</v>
      </c>
      <c r="BE181" s="43" t="str">
        <f t="shared" si="17"/>
        <v>PASS</v>
      </c>
      <c r="BF181" s="44" t="str">
        <f t="shared" si="18"/>
        <v>PASS</v>
      </c>
      <c r="BG181" s="44" t="str">
        <f t="shared" si="19"/>
        <v>PASS</v>
      </c>
      <c r="BH181" s="19" t="str">
        <f t="shared" si="20"/>
        <v>PASS</v>
      </c>
      <c r="BI181" s="19" t="str">
        <f t="shared" si="21"/>
        <v>PASS</v>
      </c>
      <c r="BJ181" s="45" t="str">
        <f t="shared" si="22"/>
        <v>NO</v>
      </c>
      <c r="BK181" s="46" t="str">
        <f t="shared" si="23"/>
        <v>FAIL</v>
      </c>
    </row>
    <row r="182" spans="1:63" x14ac:dyDescent="0.3">
      <c r="A182" s="29">
        <v>179</v>
      </c>
      <c r="B182" s="29">
        <v>43369</v>
      </c>
      <c r="C182" s="29" t="s">
        <v>797</v>
      </c>
      <c r="D182" s="30" t="s">
        <v>798</v>
      </c>
      <c r="E182" s="29" t="s">
        <v>799</v>
      </c>
      <c r="F182" s="31" t="s">
        <v>800</v>
      </c>
      <c r="G182" s="32"/>
      <c r="H182" s="32"/>
      <c r="I182" s="32"/>
      <c r="J182" s="29">
        <v>96</v>
      </c>
      <c r="K182" s="29">
        <v>96</v>
      </c>
      <c r="L182" s="29">
        <v>85</v>
      </c>
      <c r="M182" s="29">
        <v>93</v>
      </c>
      <c r="N182" s="29">
        <v>90</v>
      </c>
      <c r="O182" s="33"/>
      <c r="P182" s="34"/>
      <c r="Q182" s="34"/>
      <c r="R182" s="29">
        <v>40</v>
      </c>
      <c r="S182" s="29">
        <v>40</v>
      </c>
      <c r="T182" s="29">
        <v>42</v>
      </c>
      <c r="U182" s="29">
        <v>38</v>
      </c>
      <c r="V182" s="29">
        <v>47</v>
      </c>
      <c r="W182" s="29">
        <v>9.9499999999999993</v>
      </c>
      <c r="X182" s="29">
        <v>22</v>
      </c>
      <c r="Y182" s="35"/>
      <c r="Z182" s="29">
        <v>43369</v>
      </c>
      <c r="AA182" s="29" t="s">
        <v>797</v>
      </c>
      <c r="AB182" s="36" t="s">
        <v>798</v>
      </c>
      <c r="AC182" s="29" t="s">
        <v>799</v>
      </c>
      <c r="AD182" s="37" t="s">
        <v>800</v>
      </c>
      <c r="AE182" s="38"/>
      <c r="AF182" s="38"/>
      <c r="AG182" s="38"/>
      <c r="AH182" s="38"/>
      <c r="AI182" s="39"/>
      <c r="AJ182" s="40"/>
      <c r="AK182" s="38"/>
      <c r="AL182" s="38"/>
      <c r="AM182" s="38"/>
      <c r="AN182" s="38"/>
      <c r="AO182" s="39"/>
      <c r="AP182" s="29"/>
      <c r="AQ182" s="29"/>
      <c r="AR182" s="29"/>
      <c r="AS182" s="29"/>
      <c r="AT182" s="29"/>
      <c r="AU182" s="29"/>
      <c r="AV182" s="29"/>
      <c r="AW182" s="41"/>
      <c r="AX182" s="41"/>
      <c r="AY182" s="41"/>
      <c r="AZ182" s="41"/>
      <c r="BA182" s="41"/>
      <c r="BB182" s="41"/>
      <c r="BC182" s="42"/>
      <c r="BD182" s="43" t="str">
        <f t="shared" si="16"/>
        <v>PASS</v>
      </c>
      <c r="BE182" s="43" t="str">
        <f t="shared" si="17"/>
        <v>PASS</v>
      </c>
      <c r="BF182" s="44" t="str">
        <f t="shared" si="18"/>
        <v>PASS</v>
      </c>
      <c r="BG182" s="44" t="str">
        <f t="shared" si="19"/>
        <v>PASS</v>
      </c>
      <c r="BH182" s="19" t="str">
        <f t="shared" si="20"/>
        <v>PASS</v>
      </c>
      <c r="BI182" s="19" t="str">
        <f t="shared" si="21"/>
        <v>PASS</v>
      </c>
      <c r="BJ182" s="45" t="str">
        <f t="shared" si="22"/>
        <v>NO</v>
      </c>
      <c r="BK182" s="46" t="str">
        <f t="shared" si="23"/>
        <v>FAIL</v>
      </c>
    </row>
    <row r="183" spans="1:63" x14ac:dyDescent="0.3">
      <c r="A183" s="29">
        <v>180</v>
      </c>
      <c r="B183" s="29">
        <v>43155</v>
      </c>
      <c r="C183" s="29" t="s">
        <v>801</v>
      </c>
      <c r="D183" s="30" t="s">
        <v>802</v>
      </c>
      <c r="E183" s="29" t="s">
        <v>803</v>
      </c>
      <c r="F183" s="31" t="s">
        <v>804</v>
      </c>
      <c r="G183" s="32"/>
      <c r="H183" s="32"/>
      <c r="I183" s="32">
        <v>99</v>
      </c>
      <c r="J183" s="29">
        <v>90</v>
      </c>
      <c r="K183" s="29">
        <v>89</v>
      </c>
      <c r="L183" s="29">
        <v>87</v>
      </c>
      <c r="M183" s="29">
        <v>91</v>
      </c>
      <c r="N183" s="29">
        <v>96</v>
      </c>
      <c r="O183" s="33"/>
      <c r="P183" s="34"/>
      <c r="Q183" s="34">
        <v>45</v>
      </c>
      <c r="R183" s="29">
        <v>44</v>
      </c>
      <c r="S183" s="29">
        <v>43</v>
      </c>
      <c r="T183" s="29">
        <v>34</v>
      </c>
      <c r="U183" s="29">
        <v>36</v>
      </c>
      <c r="V183" s="29">
        <v>43</v>
      </c>
      <c r="W183" s="29">
        <v>9.86</v>
      </c>
      <c r="X183" s="29">
        <v>22</v>
      </c>
      <c r="Y183" s="35"/>
      <c r="Z183" s="29">
        <v>43155</v>
      </c>
      <c r="AA183" s="29" t="s">
        <v>801</v>
      </c>
      <c r="AB183" s="36" t="s">
        <v>802</v>
      </c>
      <c r="AC183" s="29" t="s">
        <v>803</v>
      </c>
      <c r="AD183" s="37" t="s">
        <v>804</v>
      </c>
      <c r="AE183" s="38"/>
      <c r="AF183" s="38"/>
      <c r="AG183" s="47"/>
      <c r="AH183" s="38"/>
      <c r="AI183" s="39"/>
      <c r="AJ183" s="40"/>
      <c r="AK183" s="47"/>
      <c r="AL183" s="47"/>
      <c r="AM183" s="38"/>
      <c r="AN183" s="38"/>
      <c r="AO183" s="39"/>
      <c r="AP183" s="29"/>
      <c r="AQ183" s="29"/>
      <c r="AR183" s="29"/>
      <c r="AS183" s="29"/>
      <c r="AT183" s="29"/>
      <c r="AU183" s="29"/>
      <c r="AV183" s="29"/>
      <c r="AW183" s="41"/>
      <c r="AX183" s="41"/>
      <c r="AY183" s="41"/>
      <c r="AZ183" s="41"/>
      <c r="BA183" s="41"/>
      <c r="BB183" s="41"/>
      <c r="BC183" s="42"/>
      <c r="BD183" s="43" t="str">
        <f t="shared" si="16"/>
        <v>PASS</v>
      </c>
      <c r="BE183" s="43" t="str">
        <f t="shared" si="17"/>
        <v>PASS</v>
      </c>
      <c r="BF183" s="44" t="str">
        <f t="shared" si="18"/>
        <v>PASS</v>
      </c>
      <c r="BG183" s="44" t="str">
        <f t="shared" si="19"/>
        <v>PASS</v>
      </c>
      <c r="BH183" s="19" t="str">
        <f t="shared" si="20"/>
        <v>PASS</v>
      </c>
      <c r="BI183" s="19" t="str">
        <f t="shared" si="21"/>
        <v>PASS</v>
      </c>
      <c r="BJ183" s="45" t="str">
        <f t="shared" si="22"/>
        <v>NO</v>
      </c>
      <c r="BK183" s="46" t="str">
        <f t="shared" si="23"/>
        <v>FAIL</v>
      </c>
    </row>
    <row r="184" spans="1:63" x14ac:dyDescent="0.3">
      <c r="A184" s="29">
        <v>181</v>
      </c>
      <c r="B184" s="29">
        <v>43254</v>
      </c>
      <c r="C184" s="29" t="s">
        <v>805</v>
      </c>
      <c r="D184" s="30" t="s">
        <v>806</v>
      </c>
      <c r="E184" s="29" t="s">
        <v>807</v>
      </c>
      <c r="F184" s="31" t="s">
        <v>808</v>
      </c>
      <c r="G184" s="32"/>
      <c r="H184" s="32"/>
      <c r="I184" s="32"/>
      <c r="J184" s="29">
        <v>100</v>
      </c>
      <c r="K184" s="29">
        <v>99</v>
      </c>
      <c r="L184" s="29">
        <v>100</v>
      </c>
      <c r="M184" s="29">
        <v>98</v>
      </c>
      <c r="N184" s="29">
        <v>94</v>
      </c>
      <c r="O184" s="33"/>
      <c r="P184" s="34"/>
      <c r="Q184" s="34"/>
      <c r="R184" s="29">
        <v>40</v>
      </c>
      <c r="S184" s="29">
        <v>40</v>
      </c>
      <c r="T184" s="29">
        <v>42</v>
      </c>
      <c r="U184" s="29">
        <v>39</v>
      </c>
      <c r="V184" s="29">
        <v>47</v>
      </c>
      <c r="W184" s="29">
        <v>9.9499999999999993</v>
      </c>
      <c r="X184" s="29">
        <v>22</v>
      </c>
      <c r="Y184" s="35"/>
      <c r="Z184" s="29">
        <v>43254</v>
      </c>
      <c r="AA184" s="29" t="s">
        <v>805</v>
      </c>
      <c r="AB184" s="36" t="s">
        <v>806</v>
      </c>
      <c r="AC184" s="29" t="s">
        <v>807</v>
      </c>
      <c r="AD184" s="37" t="s">
        <v>808</v>
      </c>
      <c r="AE184" s="38"/>
      <c r="AF184" s="38"/>
      <c r="AG184" s="38"/>
      <c r="AH184" s="38"/>
      <c r="AI184" s="39"/>
      <c r="AJ184" s="40"/>
      <c r="AK184" s="38"/>
      <c r="AL184" s="38"/>
      <c r="AM184" s="38"/>
      <c r="AN184" s="38"/>
      <c r="AO184" s="39"/>
      <c r="AP184" s="29"/>
      <c r="AQ184" s="29"/>
      <c r="AR184" s="29"/>
      <c r="AS184" s="29"/>
      <c r="AT184" s="29"/>
      <c r="AU184" s="29"/>
      <c r="AV184" s="29"/>
      <c r="AW184" s="41"/>
      <c r="AX184" s="41"/>
      <c r="AY184" s="41"/>
      <c r="AZ184" s="41"/>
      <c r="BA184" s="41"/>
      <c r="BB184" s="41"/>
      <c r="BC184" s="42"/>
      <c r="BD184" s="43" t="str">
        <f t="shared" si="16"/>
        <v>PASS</v>
      </c>
      <c r="BE184" s="43" t="str">
        <f t="shared" si="17"/>
        <v>PASS</v>
      </c>
      <c r="BF184" s="44" t="str">
        <f t="shared" si="18"/>
        <v>PASS</v>
      </c>
      <c r="BG184" s="44" t="str">
        <f t="shared" si="19"/>
        <v>PASS</v>
      </c>
      <c r="BH184" s="19" t="str">
        <f t="shared" si="20"/>
        <v>PASS</v>
      </c>
      <c r="BI184" s="19" t="str">
        <f t="shared" si="21"/>
        <v>PASS</v>
      </c>
      <c r="BJ184" s="45" t="str">
        <f t="shared" si="22"/>
        <v>NO</v>
      </c>
      <c r="BK184" s="46" t="str">
        <f t="shared" si="23"/>
        <v>FAIL</v>
      </c>
    </row>
    <row r="185" spans="1:63" x14ac:dyDescent="0.3">
      <c r="A185" s="29">
        <v>182</v>
      </c>
      <c r="B185" s="29">
        <v>43370</v>
      </c>
      <c r="C185" s="29" t="s">
        <v>809</v>
      </c>
      <c r="D185" s="30" t="s">
        <v>810</v>
      </c>
      <c r="E185" s="29" t="s">
        <v>811</v>
      </c>
      <c r="F185" s="31" t="s">
        <v>812</v>
      </c>
      <c r="G185" s="32"/>
      <c r="H185" s="32"/>
      <c r="I185" s="32"/>
      <c r="J185" s="29">
        <v>92</v>
      </c>
      <c r="K185" s="29">
        <v>86</v>
      </c>
      <c r="L185" s="29">
        <v>84</v>
      </c>
      <c r="M185" s="29">
        <v>87</v>
      </c>
      <c r="N185" s="29">
        <v>99</v>
      </c>
      <c r="O185" s="33"/>
      <c r="P185" s="34"/>
      <c r="Q185" s="34"/>
      <c r="R185" s="29">
        <v>42</v>
      </c>
      <c r="S185" s="29">
        <v>41</v>
      </c>
      <c r="T185" s="29">
        <v>39</v>
      </c>
      <c r="U185" s="29">
        <v>42</v>
      </c>
      <c r="V185" s="29">
        <v>45</v>
      </c>
      <c r="W185" s="29">
        <v>9.9499999999999993</v>
      </c>
      <c r="X185" s="29">
        <v>22</v>
      </c>
      <c r="Y185" s="35"/>
      <c r="Z185" s="29">
        <v>43370</v>
      </c>
      <c r="AA185" s="29" t="s">
        <v>809</v>
      </c>
      <c r="AB185" s="36" t="s">
        <v>810</v>
      </c>
      <c r="AC185" s="29" t="s">
        <v>811</v>
      </c>
      <c r="AD185" s="37" t="s">
        <v>812</v>
      </c>
      <c r="AE185" s="38"/>
      <c r="AF185" s="38"/>
      <c r="AG185" s="38"/>
      <c r="AH185" s="38"/>
      <c r="AI185" s="39"/>
      <c r="AJ185" s="40"/>
      <c r="AK185" s="38"/>
      <c r="AL185" s="38"/>
      <c r="AM185" s="38"/>
      <c r="AN185" s="38"/>
      <c r="AO185" s="39"/>
      <c r="AP185" s="29"/>
      <c r="AQ185" s="29"/>
      <c r="AR185" s="29"/>
      <c r="AS185" s="29"/>
      <c r="AT185" s="29"/>
      <c r="AU185" s="29"/>
      <c r="AV185" s="29"/>
      <c r="AW185" s="41"/>
      <c r="AX185" s="41"/>
      <c r="AY185" s="41"/>
      <c r="AZ185" s="41"/>
      <c r="BA185" s="41"/>
      <c r="BB185" s="41"/>
      <c r="BC185" s="42"/>
      <c r="BD185" s="43" t="str">
        <f t="shared" si="16"/>
        <v>PASS</v>
      </c>
      <c r="BE185" s="43" t="str">
        <f t="shared" si="17"/>
        <v>PASS</v>
      </c>
      <c r="BF185" s="44" t="str">
        <f t="shared" si="18"/>
        <v>PASS</v>
      </c>
      <c r="BG185" s="44" t="str">
        <f t="shared" si="19"/>
        <v>PASS</v>
      </c>
      <c r="BH185" s="19" t="str">
        <f t="shared" si="20"/>
        <v>PASS</v>
      </c>
      <c r="BI185" s="19" t="str">
        <f t="shared" si="21"/>
        <v>PASS</v>
      </c>
      <c r="BJ185" s="45" t="str">
        <f t="shared" si="22"/>
        <v>NO</v>
      </c>
      <c r="BK185" s="46" t="str">
        <f t="shared" si="23"/>
        <v>FAIL</v>
      </c>
    </row>
    <row r="186" spans="1:63" x14ac:dyDescent="0.3">
      <c r="A186" s="29">
        <v>183</v>
      </c>
      <c r="B186" s="29">
        <v>43156</v>
      </c>
      <c r="C186" s="29" t="s">
        <v>813</v>
      </c>
      <c r="D186" s="30" t="s">
        <v>814</v>
      </c>
      <c r="E186" s="29" t="s">
        <v>815</v>
      </c>
      <c r="F186" s="31" t="s">
        <v>816</v>
      </c>
      <c r="G186" s="32"/>
      <c r="H186" s="32"/>
      <c r="I186" s="32"/>
      <c r="J186" s="29">
        <v>90</v>
      </c>
      <c r="K186" s="29">
        <v>92</v>
      </c>
      <c r="L186" s="29">
        <v>85</v>
      </c>
      <c r="M186" s="29">
        <v>91</v>
      </c>
      <c r="N186" s="29">
        <v>87</v>
      </c>
      <c r="O186" s="33"/>
      <c r="P186" s="34"/>
      <c r="Q186" s="34"/>
      <c r="R186" s="29">
        <v>42</v>
      </c>
      <c r="S186" s="29">
        <v>42</v>
      </c>
      <c r="T186" s="29">
        <v>34</v>
      </c>
      <c r="U186" s="29">
        <v>36</v>
      </c>
      <c r="V186" s="29">
        <v>36</v>
      </c>
      <c r="W186" s="29">
        <v>9.77</v>
      </c>
      <c r="X186" s="29">
        <v>22</v>
      </c>
      <c r="Y186" s="35"/>
      <c r="Z186" s="29">
        <v>43156</v>
      </c>
      <c r="AA186" s="29" t="s">
        <v>813</v>
      </c>
      <c r="AB186" s="36" t="s">
        <v>814</v>
      </c>
      <c r="AC186" s="29" t="s">
        <v>815</v>
      </c>
      <c r="AD186" s="37" t="s">
        <v>816</v>
      </c>
      <c r="AE186" s="38"/>
      <c r="AF186" s="38"/>
      <c r="AG186" s="38"/>
      <c r="AH186" s="38"/>
      <c r="AI186" s="39"/>
      <c r="AJ186" s="40"/>
      <c r="AK186" s="38"/>
      <c r="AL186" s="38"/>
      <c r="AM186" s="38"/>
      <c r="AN186" s="38"/>
      <c r="AO186" s="39"/>
      <c r="AP186" s="29"/>
      <c r="AQ186" s="29"/>
      <c r="AR186" s="29"/>
      <c r="AS186" s="29"/>
      <c r="AT186" s="29"/>
      <c r="AU186" s="29"/>
      <c r="AV186" s="29"/>
      <c r="AW186" s="41"/>
      <c r="AX186" s="41"/>
      <c r="AY186" s="41"/>
      <c r="AZ186" s="41"/>
      <c r="BA186" s="41"/>
      <c r="BB186" s="41"/>
      <c r="BC186" s="42"/>
      <c r="BD186" s="43" t="str">
        <f t="shared" si="16"/>
        <v>PASS</v>
      </c>
      <c r="BE186" s="43" t="str">
        <f t="shared" si="17"/>
        <v>PASS</v>
      </c>
      <c r="BF186" s="44" t="str">
        <f t="shared" si="18"/>
        <v>PASS</v>
      </c>
      <c r="BG186" s="44" t="str">
        <f t="shared" si="19"/>
        <v>PASS</v>
      </c>
      <c r="BH186" s="19" t="str">
        <f t="shared" si="20"/>
        <v>PASS</v>
      </c>
      <c r="BI186" s="19" t="str">
        <f t="shared" si="21"/>
        <v>PASS</v>
      </c>
      <c r="BJ186" s="45" t="str">
        <f t="shared" si="22"/>
        <v>NO</v>
      </c>
      <c r="BK186" s="46" t="str">
        <f t="shared" si="23"/>
        <v>FAIL</v>
      </c>
    </row>
    <row r="187" spans="1:63" x14ac:dyDescent="0.3">
      <c r="A187" s="29">
        <v>184</v>
      </c>
      <c r="B187" s="29">
        <v>43255</v>
      </c>
      <c r="C187" s="29" t="s">
        <v>817</v>
      </c>
      <c r="D187" s="30" t="s">
        <v>818</v>
      </c>
      <c r="E187" s="29" t="s">
        <v>819</v>
      </c>
      <c r="F187" s="31" t="s">
        <v>820</v>
      </c>
      <c r="G187" s="32"/>
      <c r="H187" s="32"/>
      <c r="I187" s="32"/>
      <c r="J187" s="29">
        <v>100</v>
      </c>
      <c r="K187" s="29">
        <v>99</v>
      </c>
      <c r="L187" s="29">
        <v>100</v>
      </c>
      <c r="M187" s="29">
        <v>100</v>
      </c>
      <c r="N187" s="29">
        <v>94</v>
      </c>
      <c r="O187" s="33"/>
      <c r="P187" s="34"/>
      <c r="Q187" s="34"/>
      <c r="R187" s="29">
        <v>42</v>
      </c>
      <c r="S187" s="29">
        <v>41</v>
      </c>
      <c r="T187" s="29">
        <v>46</v>
      </c>
      <c r="U187" s="29">
        <v>40</v>
      </c>
      <c r="V187" s="29">
        <v>43</v>
      </c>
      <c r="W187" s="29">
        <v>10</v>
      </c>
      <c r="X187" s="29">
        <v>22</v>
      </c>
      <c r="Y187" s="35"/>
      <c r="Z187" s="29">
        <v>43255</v>
      </c>
      <c r="AA187" s="29" t="s">
        <v>817</v>
      </c>
      <c r="AB187" s="36" t="s">
        <v>818</v>
      </c>
      <c r="AC187" s="29" t="s">
        <v>819</v>
      </c>
      <c r="AD187" s="37" t="s">
        <v>820</v>
      </c>
      <c r="AE187" s="38"/>
      <c r="AF187" s="38"/>
      <c r="AG187" s="38"/>
      <c r="AH187" s="38"/>
      <c r="AI187" s="39"/>
      <c r="AJ187" s="40"/>
      <c r="AK187" s="38"/>
      <c r="AL187" s="38"/>
      <c r="AM187" s="38"/>
      <c r="AN187" s="38"/>
      <c r="AO187" s="39"/>
      <c r="AP187" s="29"/>
      <c r="AQ187" s="29"/>
      <c r="AR187" s="29"/>
      <c r="AS187" s="29"/>
      <c r="AT187" s="29"/>
      <c r="AU187" s="29"/>
      <c r="AV187" s="29"/>
      <c r="AW187" s="41"/>
      <c r="AX187" s="41"/>
      <c r="AY187" s="41"/>
      <c r="AZ187" s="41"/>
      <c r="BA187" s="41"/>
      <c r="BB187" s="41"/>
      <c r="BC187" s="42"/>
      <c r="BD187" s="43" t="str">
        <f t="shared" si="16"/>
        <v>PASS</v>
      </c>
      <c r="BE187" s="43" t="str">
        <f t="shared" si="17"/>
        <v>PASS</v>
      </c>
      <c r="BF187" s="44" t="str">
        <f t="shared" si="18"/>
        <v>PASS</v>
      </c>
      <c r="BG187" s="44" t="str">
        <f t="shared" si="19"/>
        <v>PASS</v>
      </c>
      <c r="BH187" s="19" t="str">
        <f t="shared" si="20"/>
        <v>PASS</v>
      </c>
      <c r="BI187" s="19" t="str">
        <f t="shared" si="21"/>
        <v>PASS</v>
      </c>
      <c r="BJ187" s="45" t="str">
        <f t="shared" si="22"/>
        <v>NO</v>
      </c>
      <c r="BK187" s="46" t="str">
        <f t="shared" si="23"/>
        <v>FAIL</v>
      </c>
    </row>
    <row r="188" spans="1:63" x14ac:dyDescent="0.3">
      <c r="A188" s="29">
        <v>185</v>
      </c>
      <c r="B188" s="29">
        <v>43372</v>
      </c>
      <c r="C188" s="29" t="s">
        <v>821</v>
      </c>
      <c r="D188" s="30" t="s">
        <v>822</v>
      </c>
      <c r="E188" s="29" t="s">
        <v>823</v>
      </c>
      <c r="F188" s="31" t="s">
        <v>824</v>
      </c>
      <c r="G188" s="32">
        <v>99</v>
      </c>
      <c r="H188" s="32"/>
      <c r="I188" s="32"/>
      <c r="J188" s="29">
        <v>100</v>
      </c>
      <c r="K188" s="29">
        <v>93</v>
      </c>
      <c r="L188" s="29">
        <v>97</v>
      </c>
      <c r="M188" s="29">
        <v>96</v>
      </c>
      <c r="N188" s="29">
        <v>99</v>
      </c>
      <c r="O188" s="33"/>
      <c r="P188" s="34">
        <v>42</v>
      </c>
      <c r="Q188" s="34"/>
      <c r="R188" s="29">
        <v>44</v>
      </c>
      <c r="S188" s="29">
        <v>43</v>
      </c>
      <c r="T188" s="29">
        <v>46</v>
      </c>
      <c r="U188" s="29">
        <v>40</v>
      </c>
      <c r="V188" s="29">
        <v>45</v>
      </c>
      <c r="W188" s="29">
        <v>10</v>
      </c>
      <c r="X188" s="29">
        <v>22</v>
      </c>
      <c r="Y188" s="35"/>
      <c r="Z188" s="29">
        <v>43372</v>
      </c>
      <c r="AA188" s="29" t="s">
        <v>821</v>
      </c>
      <c r="AB188" s="36" t="s">
        <v>822</v>
      </c>
      <c r="AC188" s="29" t="s">
        <v>823</v>
      </c>
      <c r="AD188" s="37" t="s">
        <v>824</v>
      </c>
      <c r="AE188" s="38"/>
      <c r="AF188" s="38"/>
      <c r="AG188" s="47"/>
      <c r="AH188" s="38"/>
      <c r="AI188" s="39"/>
      <c r="AJ188" s="40"/>
      <c r="AK188" s="47"/>
      <c r="AL188" s="47"/>
      <c r="AM188" s="38"/>
      <c r="AN188" s="38"/>
      <c r="AO188" s="39"/>
      <c r="AP188" s="29"/>
      <c r="AQ188" s="29"/>
      <c r="AR188" s="29"/>
      <c r="AS188" s="29"/>
      <c r="AT188" s="29"/>
      <c r="AU188" s="29"/>
      <c r="AV188" s="29"/>
      <c r="AW188" s="41"/>
      <c r="AX188" s="41"/>
      <c r="AY188" s="41"/>
      <c r="AZ188" s="41"/>
      <c r="BA188" s="41"/>
      <c r="BB188" s="41"/>
      <c r="BC188" s="42"/>
      <c r="BD188" s="43" t="str">
        <f t="shared" si="16"/>
        <v>PASS</v>
      </c>
      <c r="BE188" s="43" t="str">
        <f t="shared" si="17"/>
        <v>PASS</v>
      </c>
      <c r="BF188" s="44" t="str">
        <f t="shared" si="18"/>
        <v>PASS</v>
      </c>
      <c r="BG188" s="44" t="str">
        <f t="shared" si="19"/>
        <v>PASS</v>
      </c>
      <c r="BH188" s="19" t="str">
        <f t="shared" si="20"/>
        <v>PASS</v>
      </c>
      <c r="BI188" s="19" t="str">
        <f t="shared" si="21"/>
        <v>PASS</v>
      </c>
      <c r="BJ188" s="45" t="str">
        <f t="shared" si="22"/>
        <v>NO</v>
      </c>
      <c r="BK188" s="46" t="str">
        <f t="shared" si="23"/>
        <v>FAIL</v>
      </c>
    </row>
    <row r="189" spans="1:63" x14ac:dyDescent="0.3">
      <c r="A189" s="29">
        <v>186</v>
      </c>
      <c r="B189" s="29">
        <v>43158</v>
      </c>
      <c r="C189" s="29" t="s">
        <v>825</v>
      </c>
      <c r="D189" s="30" t="s">
        <v>826</v>
      </c>
      <c r="E189" s="29" t="s">
        <v>827</v>
      </c>
      <c r="F189" s="31" t="s">
        <v>828</v>
      </c>
      <c r="G189" s="32"/>
      <c r="H189" s="32"/>
      <c r="I189" s="32"/>
      <c r="J189" s="29">
        <v>97</v>
      </c>
      <c r="K189" s="29">
        <v>87</v>
      </c>
      <c r="L189" s="29">
        <v>87</v>
      </c>
      <c r="M189" s="29">
        <v>93</v>
      </c>
      <c r="N189" s="29">
        <v>95</v>
      </c>
      <c r="O189" s="33"/>
      <c r="P189" s="34"/>
      <c r="Q189" s="34"/>
      <c r="R189" s="29">
        <v>42</v>
      </c>
      <c r="S189" s="29">
        <v>41</v>
      </c>
      <c r="T189" s="29">
        <v>35</v>
      </c>
      <c r="U189" s="29">
        <v>38</v>
      </c>
      <c r="V189" s="29">
        <v>43</v>
      </c>
      <c r="W189" s="29">
        <v>9.91</v>
      </c>
      <c r="X189" s="29">
        <v>22</v>
      </c>
      <c r="Y189" s="35"/>
      <c r="Z189" s="29">
        <v>43158</v>
      </c>
      <c r="AA189" s="29" t="s">
        <v>825</v>
      </c>
      <c r="AB189" s="36" t="s">
        <v>826</v>
      </c>
      <c r="AC189" s="29" t="s">
        <v>827</v>
      </c>
      <c r="AD189" s="37" t="s">
        <v>828</v>
      </c>
      <c r="AE189" s="38"/>
      <c r="AF189" s="38"/>
      <c r="AG189" s="47"/>
      <c r="AH189" s="38"/>
      <c r="AI189" s="39"/>
      <c r="AJ189" s="40"/>
      <c r="AK189" s="47"/>
      <c r="AL189" s="47"/>
      <c r="AM189" s="38"/>
      <c r="AN189" s="38"/>
      <c r="AO189" s="39"/>
      <c r="AP189" s="29"/>
      <c r="AQ189" s="29"/>
      <c r="AR189" s="29"/>
      <c r="AS189" s="29"/>
      <c r="AT189" s="29"/>
      <c r="AU189" s="29"/>
      <c r="AV189" s="29"/>
      <c r="AW189" s="41"/>
      <c r="AX189" s="41"/>
      <c r="AY189" s="41"/>
      <c r="AZ189" s="41"/>
      <c r="BA189" s="41"/>
      <c r="BB189" s="41"/>
      <c r="BC189" s="42"/>
      <c r="BD189" s="43" t="str">
        <f t="shared" si="16"/>
        <v>PASS</v>
      </c>
      <c r="BE189" s="43" t="str">
        <f t="shared" si="17"/>
        <v>PASS</v>
      </c>
      <c r="BF189" s="44" t="str">
        <f t="shared" si="18"/>
        <v>PASS</v>
      </c>
      <c r="BG189" s="44" t="str">
        <f t="shared" si="19"/>
        <v>PASS</v>
      </c>
      <c r="BH189" s="19" t="str">
        <f t="shared" si="20"/>
        <v>PASS</v>
      </c>
      <c r="BI189" s="19" t="str">
        <f t="shared" si="21"/>
        <v>PASS</v>
      </c>
      <c r="BJ189" s="45" t="str">
        <f t="shared" si="22"/>
        <v>NO</v>
      </c>
      <c r="BK189" s="46" t="str">
        <f t="shared" si="23"/>
        <v>FAIL</v>
      </c>
    </row>
    <row r="190" spans="1:63" x14ac:dyDescent="0.3">
      <c r="A190" s="29">
        <v>187</v>
      </c>
      <c r="B190" s="29">
        <v>43257</v>
      </c>
      <c r="C190" s="29" t="s">
        <v>829</v>
      </c>
      <c r="D190" s="30" t="s">
        <v>830</v>
      </c>
      <c r="E190" s="29" t="s">
        <v>831</v>
      </c>
      <c r="F190" s="31" t="s">
        <v>832</v>
      </c>
      <c r="G190" s="32"/>
      <c r="H190" s="32"/>
      <c r="I190" s="32"/>
      <c r="J190" s="29">
        <v>100</v>
      </c>
      <c r="K190" s="29">
        <v>90</v>
      </c>
      <c r="L190" s="29">
        <v>97</v>
      </c>
      <c r="M190" s="29">
        <v>97</v>
      </c>
      <c r="N190" s="29">
        <v>100</v>
      </c>
      <c r="O190" s="33"/>
      <c r="P190" s="34"/>
      <c r="Q190" s="34"/>
      <c r="R190" s="29">
        <v>47</v>
      </c>
      <c r="S190" s="29">
        <v>46</v>
      </c>
      <c r="T190" s="29">
        <v>42</v>
      </c>
      <c r="U190" s="29">
        <v>41</v>
      </c>
      <c r="V190" s="29">
        <v>46</v>
      </c>
      <c r="W190" s="29">
        <v>10</v>
      </c>
      <c r="X190" s="29">
        <v>22</v>
      </c>
      <c r="Y190" s="35"/>
      <c r="Z190" s="29">
        <v>43257</v>
      </c>
      <c r="AA190" s="29" t="s">
        <v>829</v>
      </c>
      <c r="AB190" s="36" t="s">
        <v>830</v>
      </c>
      <c r="AC190" s="29" t="s">
        <v>831</v>
      </c>
      <c r="AD190" s="37" t="s">
        <v>832</v>
      </c>
      <c r="AE190" s="38"/>
      <c r="AF190" s="38"/>
      <c r="AG190" s="38"/>
      <c r="AH190" s="38"/>
      <c r="AI190" s="39"/>
      <c r="AJ190" s="40"/>
      <c r="AK190" s="38"/>
      <c r="AL190" s="38"/>
      <c r="AM190" s="38"/>
      <c r="AN190" s="38"/>
      <c r="AO190" s="39"/>
      <c r="AP190" s="29"/>
      <c r="AQ190" s="29"/>
      <c r="AR190" s="29"/>
      <c r="AS190" s="29"/>
      <c r="AT190" s="29"/>
      <c r="AU190" s="29"/>
      <c r="AV190" s="29"/>
      <c r="AW190" s="41"/>
      <c r="AX190" s="41"/>
      <c r="AY190" s="41"/>
      <c r="AZ190" s="41"/>
      <c r="BA190" s="41"/>
      <c r="BB190" s="41"/>
      <c r="BC190" s="42"/>
      <c r="BD190" s="43" t="str">
        <f t="shared" si="16"/>
        <v>PASS</v>
      </c>
      <c r="BE190" s="43" t="str">
        <f t="shared" si="17"/>
        <v>PASS</v>
      </c>
      <c r="BF190" s="44" t="str">
        <f t="shared" si="18"/>
        <v>PASS</v>
      </c>
      <c r="BG190" s="44" t="str">
        <f t="shared" si="19"/>
        <v>PASS</v>
      </c>
      <c r="BH190" s="19" t="str">
        <f t="shared" si="20"/>
        <v>PASS</v>
      </c>
      <c r="BI190" s="19" t="str">
        <f t="shared" si="21"/>
        <v>PASS</v>
      </c>
      <c r="BJ190" s="45" t="str">
        <f t="shared" si="22"/>
        <v>NO</v>
      </c>
      <c r="BK190" s="46" t="str">
        <f t="shared" si="23"/>
        <v>FAIL</v>
      </c>
    </row>
    <row r="191" spans="1:63" x14ac:dyDescent="0.3">
      <c r="A191" s="29">
        <v>188</v>
      </c>
      <c r="B191" s="29">
        <v>43145</v>
      </c>
      <c r="C191" s="29" t="s">
        <v>833</v>
      </c>
      <c r="D191" s="30" t="s">
        <v>834</v>
      </c>
      <c r="E191" s="29" t="s">
        <v>835</v>
      </c>
      <c r="F191" s="31" t="s">
        <v>836</v>
      </c>
      <c r="G191" s="32"/>
      <c r="H191" s="32"/>
      <c r="I191" s="32"/>
      <c r="J191" s="29">
        <v>97</v>
      </c>
      <c r="K191" s="29">
        <v>100</v>
      </c>
      <c r="L191" s="29">
        <v>92</v>
      </c>
      <c r="M191" s="29">
        <v>100</v>
      </c>
      <c r="N191" s="29">
        <v>92</v>
      </c>
      <c r="O191" s="33"/>
      <c r="P191" s="34"/>
      <c r="Q191" s="34"/>
      <c r="R191" s="29">
        <v>44</v>
      </c>
      <c r="S191" s="29">
        <v>43</v>
      </c>
      <c r="T191" s="29">
        <v>44</v>
      </c>
      <c r="U191" s="29">
        <v>42</v>
      </c>
      <c r="V191" s="29">
        <v>44</v>
      </c>
      <c r="W191" s="29">
        <v>10</v>
      </c>
      <c r="X191" s="29">
        <v>22</v>
      </c>
      <c r="Y191" s="35"/>
      <c r="Z191" s="29">
        <v>43145</v>
      </c>
      <c r="AA191" s="29" t="s">
        <v>833</v>
      </c>
      <c r="AB191" s="36" t="s">
        <v>834</v>
      </c>
      <c r="AC191" s="29" t="s">
        <v>835</v>
      </c>
      <c r="AD191" s="37" t="s">
        <v>836</v>
      </c>
      <c r="AE191" s="38"/>
      <c r="AF191" s="38"/>
      <c r="AG191" s="38"/>
      <c r="AH191" s="38"/>
      <c r="AI191" s="39"/>
      <c r="AJ191" s="40"/>
      <c r="AK191" s="38"/>
      <c r="AL191" s="38"/>
      <c r="AM191" s="38"/>
      <c r="AN191" s="38"/>
      <c r="AO191" s="39"/>
      <c r="AP191" s="29"/>
      <c r="AQ191" s="29"/>
      <c r="AR191" s="29"/>
      <c r="AS191" s="29"/>
      <c r="AT191" s="29"/>
      <c r="AU191" s="29"/>
      <c r="AV191" s="29"/>
      <c r="AW191" s="41"/>
      <c r="AX191" s="41"/>
      <c r="AY191" s="41"/>
      <c r="AZ191" s="41"/>
      <c r="BA191" s="41"/>
      <c r="BB191" s="41"/>
      <c r="BC191" s="42"/>
      <c r="BD191" s="43" t="str">
        <f t="shared" si="16"/>
        <v>PASS</v>
      </c>
      <c r="BE191" s="43" t="str">
        <f t="shared" si="17"/>
        <v>PASS</v>
      </c>
      <c r="BF191" s="44" t="str">
        <f t="shared" si="18"/>
        <v>PASS</v>
      </c>
      <c r="BG191" s="44" t="str">
        <f t="shared" si="19"/>
        <v>PASS</v>
      </c>
      <c r="BH191" s="19" t="str">
        <f t="shared" si="20"/>
        <v>PASS</v>
      </c>
      <c r="BI191" s="19" t="str">
        <f t="shared" si="21"/>
        <v>PASS</v>
      </c>
      <c r="BJ191" s="45" t="str">
        <f t="shared" si="22"/>
        <v>NO</v>
      </c>
      <c r="BK191" s="46" t="str">
        <f t="shared" si="23"/>
        <v>FAIL</v>
      </c>
    </row>
    <row r="192" spans="1:63" x14ac:dyDescent="0.3">
      <c r="A192" s="29">
        <v>189</v>
      </c>
      <c r="B192" s="29">
        <v>43374</v>
      </c>
      <c r="C192" s="29" t="s">
        <v>837</v>
      </c>
      <c r="D192" s="30" t="s">
        <v>838</v>
      </c>
      <c r="E192" s="29" t="s">
        <v>839</v>
      </c>
      <c r="F192" s="31" t="s">
        <v>840</v>
      </c>
      <c r="G192" s="32"/>
      <c r="H192" s="32"/>
      <c r="I192" s="32"/>
      <c r="J192" s="29">
        <v>96</v>
      </c>
      <c r="K192" s="29">
        <v>93</v>
      </c>
      <c r="L192" s="29">
        <v>91</v>
      </c>
      <c r="M192" s="29">
        <v>89</v>
      </c>
      <c r="N192" s="29">
        <v>99</v>
      </c>
      <c r="O192" s="33"/>
      <c r="P192" s="34"/>
      <c r="Q192" s="34"/>
      <c r="R192" s="29">
        <v>43</v>
      </c>
      <c r="S192" s="29">
        <v>42</v>
      </c>
      <c r="T192" s="29">
        <v>37</v>
      </c>
      <c r="U192" s="29">
        <v>37</v>
      </c>
      <c r="V192" s="29">
        <v>45</v>
      </c>
      <c r="W192" s="29">
        <v>9.91</v>
      </c>
      <c r="X192" s="29">
        <v>22</v>
      </c>
      <c r="Y192" s="35"/>
      <c r="Z192" s="29">
        <v>43374</v>
      </c>
      <c r="AA192" s="29" t="s">
        <v>837</v>
      </c>
      <c r="AB192" s="36" t="s">
        <v>838</v>
      </c>
      <c r="AC192" s="29" t="s">
        <v>839</v>
      </c>
      <c r="AD192" s="37" t="s">
        <v>840</v>
      </c>
      <c r="AE192" s="38"/>
      <c r="AF192" s="38"/>
      <c r="AG192" s="38"/>
      <c r="AH192" s="38"/>
      <c r="AI192" s="39"/>
      <c r="AJ192" s="40"/>
      <c r="AK192" s="38"/>
      <c r="AL192" s="38"/>
      <c r="AM192" s="38"/>
      <c r="AN192" s="38"/>
      <c r="AO192" s="39"/>
      <c r="AP192" s="29"/>
      <c r="AQ192" s="29"/>
      <c r="AR192" s="29"/>
      <c r="AS192" s="29"/>
      <c r="AT192" s="29"/>
      <c r="AU192" s="29"/>
      <c r="AV192" s="29"/>
      <c r="AW192" s="41"/>
      <c r="AX192" s="41"/>
      <c r="AY192" s="41"/>
      <c r="AZ192" s="41"/>
      <c r="BA192" s="41"/>
      <c r="BB192" s="41"/>
      <c r="BC192" s="42"/>
      <c r="BD192" s="43" t="str">
        <f t="shared" si="16"/>
        <v>PASS</v>
      </c>
      <c r="BE192" s="43" t="str">
        <f t="shared" si="17"/>
        <v>PASS</v>
      </c>
      <c r="BF192" s="44" t="str">
        <f t="shared" si="18"/>
        <v>PASS</v>
      </c>
      <c r="BG192" s="44" t="str">
        <f t="shared" si="19"/>
        <v>PASS</v>
      </c>
      <c r="BH192" s="19" t="str">
        <f t="shared" si="20"/>
        <v>PASS</v>
      </c>
      <c r="BI192" s="19" t="str">
        <f t="shared" si="21"/>
        <v>PASS</v>
      </c>
      <c r="BJ192" s="45" t="str">
        <f t="shared" si="22"/>
        <v>NO</v>
      </c>
      <c r="BK192" s="46" t="str">
        <f t="shared" si="23"/>
        <v>FAIL</v>
      </c>
    </row>
    <row r="193" spans="1:63" x14ac:dyDescent="0.3">
      <c r="A193" s="29">
        <v>190</v>
      </c>
      <c r="B193" s="29">
        <v>43258</v>
      </c>
      <c r="C193" s="29" t="s">
        <v>841</v>
      </c>
      <c r="D193" s="30" t="s">
        <v>842</v>
      </c>
      <c r="E193" s="29" t="s">
        <v>843</v>
      </c>
      <c r="F193" s="31" t="s">
        <v>844</v>
      </c>
      <c r="G193" s="32"/>
      <c r="H193" s="32"/>
      <c r="I193" s="32"/>
      <c r="J193" s="29">
        <v>100</v>
      </c>
      <c r="K193" s="29">
        <v>96</v>
      </c>
      <c r="L193" s="29">
        <v>88</v>
      </c>
      <c r="M193" s="29">
        <v>100</v>
      </c>
      <c r="N193" s="29">
        <v>97</v>
      </c>
      <c r="O193" s="33"/>
      <c r="P193" s="34"/>
      <c r="Q193" s="34"/>
      <c r="R193" s="29">
        <v>45</v>
      </c>
      <c r="S193" s="29">
        <v>44</v>
      </c>
      <c r="T193" s="29">
        <v>42</v>
      </c>
      <c r="U193" s="29">
        <v>39</v>
      </c>
      <c r="V193" s="29">
        <v>44</v>
      </c>
      <c r="W193" s="29">
        <v>9.9499999999999993</v>
      </c>
      <c r="X193" s="29">
        <v>22</v>
      </c>
      <c r="Y193" s="35"/>
      <c r="Z193" s="29">
        <v>43258</v>
      </c>
      <c r="AA193" s="29" t="s">
        <v>841</v>
      </c>
      <c r="AB193" s="36" t="s">
        <v>842</v>
      </c>
      <c r="AC193" s="29" t="s">
        <v>843</v>
      </c>
      <c r="AD193" s="37" t="s">
        <v>844</v>
      </c>
      <c r="AE193" s="38"/>
      <c r="AF193" s="38"/>
      <c r="AG193" s="47"/>
      <c r="AH193" s="38"/>
      <c r="AI193" s="39"/>
      <c r="AJ193" s="40"/>
      <c r="AK193" s="47"/>
      <c r="AL193" s="47"/>
      <c r="AM193" s="38"/>
      <c r="AN193" s="38"/>
      <c r="AO193" s="39"/>
      <c r="AP193" s="29"/>
      <c r="AQ193" s="29"/>
      <c r="AR193" s="29"/>
      <c r="AS193" s="29"/>
      <c r="AT193" s="29"/>
      <c r="AU193" s="29"/>
      <c r="AV193" s="29"/>
      <c r="AW193" s="41"/>
      <c r="AX193" s="41"/>
      <c r="AY193" s="41"/>
      <c r="AZ193" s="41"/>
      <c r="BA193" s="41"/>
      <c r="BB193" s="41"/>
      <c r="BC193" s="42"/>
      <c r="BD193" s="43" t="str">
        <f t="shared" si="16"/>
        <v>PASS</v>
      </c>
      <c r="BE193" s="43" t="str">
        <f t="shared" si="17"/>
        <v>PASS</v>
      </c>
      <c r="BF193" s="44" t="str">
        <f t="shared" si="18"/>
        <v>PASS</v>
      </c>
      <c r="BG193" s="44" t="str">
        <f t="shared" si="19"/>
        <v>PASS</v>
      </c>
      <c r="BH193" s="19" t="str">
        <f t="shared" si="20"/>
        <v>PASS</v>
      </c>
      <c r="BI193" s="19" t="str">
        <f t="shared" si="21"/>
        <v>PASS</v>
      </c>
      <c r="BJ193" s="45" t="str">
        <f t="shared" si="22"/>
        <v>NO</v>
      </c>
      <c r="BK193" s="46" t="str">
        <f t="shared" si="23"/>
        <v>FAIL</v>
      </c>
    </row>
    <row r="194" spans="1:63" x14ac:dyDescent="0.3">
      <c r="A194" s="29">
        <v>191</v>
      </c>
      <c r="B194" s="29">
        <v>43375</v>
      </c>
      <c r="C194" s="29" t="s">
        <v>845</v>
      </c>
      <c r="D194" s="30" t="s">
        <v>846</v>
      </c>
      <c r="E194" s="29" t="s">
        <v>847</v>
      </c>
      <c r="F194" s="31" t="s">
        <v>848</v>
      </c>
      <c r="G194" s="32"/>
      <c r="H194" s="32"/>
      <c r="I194" s="32"/>
      <c r="J194" s="29">
        <v>85</v>
      </c>
      <c r="K194" s="29">
        <v>86</v>
      </c>
      <c r="L194" s="29">
        <v>77</v>
      </c>
      <c r="M194" s="29">
        <v>100</v>
      </c>
      <c r="N194" s="29">
        <v>99</v>
      </c>
      <c r="O194" s="33"/>
      <c r="P194" s="34"/>
      <c r="Q194" s="34"/>
      <c r="R194" s="29">
        <v>45</v>
      </c>
      <c r="S194" s="29">
        <v>44</v>
      </c>
      <c r="T194" s="29">
        <v>43</v>
      </c>
      <c r="U194" s="29">
        <v>42</v>
      </c>
      <c r="V194" s="29">
        <v>43</v>
      </c>
      <c r="W194" s="29">
        <v>9.86</v>
      </c>
      <c r="X194" s="29">
        <v>22</v>
      </c>
      <c r="Y194" s="35"/>
      <c r="Z194" s="29">
        <v>43375</v>
      </c>
      <c r="AA194" s="29" t="s">
        <v>845</v>
      </c>
      <c r="AB194" s="36" t="s">
        <v>846</v>
      </c>
      <c r="AC194" s="29" t="s">
        <v>847</v>
      </c>
      <c r="AD194" s="37" t="s">
        <v>848</v>
      </c>
      <c r="AE194" s="38"/>
      <c r="AF194" s="38"/>
      <c r="AG194" s="47"/>
      <c r="AH194" s="38"/>
      <c r="AI194" s="39"/>
      <c r="AJ194" s="40"/>
      <c r="AK194" s="47"/>
      <c r="AL194" s="47"/>
      <c r="AM194" s="38"/>
      <c r="AN194" s="38"/>
      <c r="AO194" s="39"/>
      <c r="AP194" s="29"/>
      <c r="AQ194" s="29"/>
      <c r="AR194" s="29"/>
      <c r="AS194" s="29"/>
      <c r="AT194" s="29"/>
      <c r="AU194" s="29"/>
      <c r="AV194" s="29"/>
      <c r="AW194" s="41"/>
      <c r="AX194" s="41"/>
      <c r="AY194" s="41"/>
      <c r="AZ194" s="41"/>
      <c r="BA194" s="41"/>
      <c r="BB194" s="41"/>
      <c r="BC194" s="42"/>
      <c r="BD194" s="43" t="str">
        <f t="shared" si="16"/>
        <v>PASS</v>
      </c>
      <c r="BE194" s="43" t="str">
        <f t="shared" si="17"/>
        <v>PASS</v>
      </c>
      <c r="BF194" s="44" t="str">
        <f t="shared" si="18"/>
        <v>PASS</v>
      </c>
      <c r="BG194" s="44" t="str">
        <f t="shared" si="19"/>
        <v>PASS</v>
      </c>
      <c r="BH194" s="19" t="str">
        <f t="shared" si="20"/>
        <v>PASS</v>
      </c>
      <c r="BI194" s="19" t="str">
        <f t="shared" si="21"/>
        <v>PASS</v>
      </c>
      <c r="BJ194" s="45" t="str">
        <f t="shared" si="22"/>
        <v>NO</v>
      </c>
      <c r="BK194" s="46" t="str">
        <f t="shared" si="23"/>
        <v>FAIL</v>
      </c>
    </row>
    <row r="195" spans="1:63" x14ac:dyDescent="0.3">
      <c r="A195" s="29">
        <v>192</v>
      </c>
      <c r="B195" s="29">
        <v>43259</v>
      </c>
      <c r="C195" s="29" t="s">
        <v>849</v>
      </c>
      <c r="D195" s="30" t="s">
        <v>850</v>
      </c>
      <c r="E195" s="29" t="s">
        <v>851</v>
      </c>
      <c r="F195" s="31" t="s">
        <v>852</v>
      </c>
      <c r="G195" s="32"/>
      <c r="H195" s="32"/>
      <c r="I195" s="32"/>
      <c r="J195" s="29">
        <v>92</v>
      </c>
      <c r="K195" s="29">
        <v>87</v>
      </c>
      <c r="L195" s="29">
        <v>84</v>
      </c>
      <c r="M195" s="29">
        <v>80</v>
      </c>
      <c r="N195" s="29">
        <v>100</v>
      </c>
      <c r="O195" s="33"/>
      <c r="P195" s="34"/>
      <c r="Q195" s="34"/>
      <c r="R195" s="29">
        <v>42</v>
      </c>
      <c r="S195" s="29">
        <v>41</v>
      </c>
      <c r="T195" s="29">
        <v>42</v>
      </c>
      <c r="U195" s="29">
        <v>40</v>
      </c>
      <c r="V195" s="29">
        <v>44</v>
      </c>
      <c r="W195" s="29">
        <v>10</v>
      </c>
      <c r="X195" s="29">
        <v>22</v>
      </c>
      <c r="Y195" s="35"/>
      <c r="Z195" s="29">
        <v>43259</v>
      </c>
      <c r="AA195" s="29" t="s">
        <v>849</v>
      </c>
      <c r="AB195" s="36" t="s">
        <v>850</v>
      </c>
      <c r="AC195" s="29" t="s">
        <v>851</v>
      </c>
      <c r="AD195" s="37" t="s">
        <v>852</v>
      </c>
      <c r="AE195" s="38"/>
      <c r="AF195" s="38"/>
      <c r="AG195" s="38"/>
      <c r="AH195" s="38"/>
      <c r="AI195" s="39"/>
      <c r="AJ195" s="40"/>
      <c r="AK195" s="38"/>
      <c r="AL195" s="38"/>
      <c r="AM195" s="38"/>
      <c r="AN195" s="38"/>
      <c r="AO195" s="39"/>
      <c r="AP195" s="29"/>
      <c r="AQ195" s="29"/>
      <c r="AR195" s="29"/>
      <c r="AS195" s="29"/>
      <c r="AT195" s="29"/>
      <c r="AU195" s="29"/>
      <c r="AV195" s="29"/>
      <c r="AW195" s="41"/>
      <c r="AX195" s="41"/>
      <c r="AY195" s="41"/>
      <c r="AZ195" s="41"/>
      <c r="BA195" s="41"/>
      <c r="BB195" s="41"/>
      <c r="BC195" s="42"/>
      <c r="BD195" s="43" t="str">
        <f t="shared" si="16"/>
        <v>PASS</v>
      </c>
      <c r="BE195" s="43" t="str">
        <f t="shared" si="17"/>
        <v>PASS</v>
      </c>
      <c r="BF195" s="44" t="str">
        <f t="shared" si="18"/>
        <v>PASS</v>
      </c>
      <c r="BG195" s="44" t="str">
        <f t="shared" si="19"/>
        <v>PASS</v>
      </c>
      <c r="BH195" s="19" t="str">
        <f t="shared" si="20"/>
        <v>PASS</v>
      </c>
      <c r="BI195" s="19" t="str">
        <f t="shared" si="21"/>
        <v>PASS</v>
      </c>
      <c r="BJ195" s="45" t="str">
        <f t="shared" si="22"/>
        <v>NO</v>
      </c>
      <c r="BK195" s="46" t="str">
        <f t="shared" si="23"/>
        <v>FAIL</v>
      </c>
    </row>
    <row r="196" spans="1:63" x14ac:dyDescent="0.3">
      <c r="A196" s="29">
        <v>193</v>
      </c>
      <c r="B196" s="29">
        <v>43376</v>
      </c>
      <c r="C196" s="29" t="s">
        <v>853</v>
      </c>
      <c r="D196" s="30" t="s">
        <v>854</v>
      </c>
      <c r="E196" s="29" t="s">
        <v>855</v>
      </c>
      <c r="F196" s="31" t="s">
        <v>856</v>
      </c>
      <c r="G196" s="32"/>
      <c r="H196" s="32"/>
      <c r="I196" s="32"/>
      <c r="J196" s="29">
        <v>100</v>
      </c>
      <c r="K196" s="29">
        <v>98</v>
      </c>
      <c r="L196" s="29">
        <v>93</v>
      </c>
      <c r="M196" s="29">
        <v>93</v>
      </c>
      <c r="N196" s="29">
        <v>100</v>
      </c>
      <c r="O196" s="33"/>
      <c r="P196" s="34"/>
      <c r="Q196" s="34"/>
      <c r="R196" s="29">
        <v>46</v>
      </c>
      <c r="S196" s="29">
        <v>45</v>
      </c>
      <c r="T196" s="29">
        <v>43</v>
      </c>
      <c r="U196" s="29">
        <v>41</v>
      </c>
      <c r="V196" s="29">
        <v>43</v>
      </c>
      <c r="W196" s="29">
        <v>10</v>
      </c>
      <c r="X196" s="29">
        <v>22</v>
      </c>
      <c r="Y196" s="35"/>
      <c r="Z196" s="29">
        <v>43376</v>
      </c>
      <c r="AA196" s="29" t="s">
        <v>853</v>
      </c>
      <c r="AB196" s="36" t="s">
        <v>854</v>
      </c>
      <c r="AC196" s="29" t="s">
        <v>855</v>
      </c>
      <c r="AD196" s="37" t="s">
        <v>856</v>
      </c>
      <c r="AE196" s="38"/>
      <c r="AF196" s="38"/>
      <c r="AG196" s="38"/>
      <c r="AH196" s="38"/>
      <c r="AI196" s="39"/>
      <c r="AJ196" s="40"/>
      <c r="AK196" s="38"/>
      <c r="AL196" s="38"/>
      <c r="AM196" s="38"/>
      <c r="AN196" s="38"/>
      <c r="AO196" s="39"/>
      <c r="AP196" s="29"/>
      <c r="AQ196" s="29"/>
      <c r="AR196" s="29"/>
      <c r="AS196" s="29"/>
      <c r="AT196" s="29"/>
      <c r="AU196" s="29"/>
      <c r="AV196" s="29"/>
      <c r="AW196" s="41"/>
      <c r="AX196" s="41"/>
      <c r="AY196" s="41"/>
      <c r="AZ196" s="41"/>
      <c r="BA196" s="41"/>
      <c r="BB196" s="41"/>
      <c r="BC196" s="42"/>
      <c r="BD196" s="43" t="str">
        <f t="shared" ref="BD196:BD210" si="24">IF(COUNTIF(J196:N196,"FF"),"FAIL",IF(COUNTIF(J196:N196,"AB"),"FAIL","PASS"))</f>
        <v>PASS</v>
      </c>
      <c r="BE196" s="43" t="str">
        <f t="shared" ref="BE196:BE210" si="25">IF(COUNTIF(AE196:AI196,"FF"),"FAIL",IF(COUNTIF(AE196:AI196,"AB"),"FAIL","PASS"))</f>
        <v>PASS</v>
      </c>
      <c r="BF196" s="44" t="str">
        <f t="shared" ref="BF196:BF210" si="26">IF(COUNTIF(R196:V196,"FF"),"FAIL",IF(COUNTIF(R196:V196,"AB"),"FAIL","PASS"))</f>
        <v>PASS</v>
      </c>
      <c r="BG196" s="44" t="str">
        <f t="shared" ref="BG196:BG210" si="27">IF(COUNTIF(AK196:AT196,"FF"),"FAIL",IF(COUNTIF(AK196:AT196,"AB"),"FAIL","PASS"))</f>
        <v>PASS</v>
      </c>
      <c r="BH196" s="19" t="str">
        <f t="shared" ref="BH196:BH210" si="28">IF(AND(BD196="PASS",BE196="PASS"),"PASS","FAIL")</f>
        <v>PASS</v>
      </c>
      <c r="BI196" s="19" t="str">
        <f t="shared" ref="BI196:BI210" si="29">IF(AND(BF196="PASS",BG196="PASS"),"PASS","FAIL")</f>
        <v>PASS</v>
      </c>
      <c r="BJ196" s="45" t="str">
        <f t="shared" ref="BJ196:BJ210" si="30">IF(BK196="ATKT","NO",IF(BK196="FAIL","NO","YES"))</f>
        <v>NO</v>
      </c>
      <c r="BK196" s="46" t="str">
        <f t="shared" ref="BK196:BK210" si="31">IF(AV196=44,IF(BB196&gt;=7.75,"DIST",IF(BB196&gt;=6.75,"FIRST",IF(BB196&gt;=6.25,"HSC",IF(BB196&gt;=5.5,"SC","FAIL")))),IF(BB196&gt;=23,"ATKT","FAIL"))</f>
        <v>FAIL</v>
      </c>
    </row>
    <row r="197" spans="1:63" x14ac:dyDescent="0.3">
      <c r="A197" s="29">
        <v>194</v>
      </c>
      <c r="B197" s="29">
        <v>43139</v>
      </c>
      <c r="C197" s="29" t="s">
        <v>857</v>
      </c>
      <c r="D197" s="30" t="s">
        <v>858</v>
      </c>
      <c r="E197" s="29" t="s">
        <v>859</v>
      </c>
      <c r="F197" s="31" t="s">
        <v>860</v>
      </c>
      <c r="G197" s="32">
        <v>100</v>
      </c>
      <c r="H197" s="32"/>
      <c r="I197" s="32"/>
      <c r="J197" s="29">
        <v>87</v>
      </c>
      <c r="K197" s="29">
        <v>91</v>
      </c>
      <c r="L197" s="29">
        <v>94</v>
      </c>
      <c r="M197" s="29">
        <v>93</v>
      </c>
      <c r="N197" s="29">
        <v>99</v>
      </c>
      <c r="O197" s="33"/>
      <c r="P197" s="34">
        <v>47</v>
      </c>
      <c r="Q197" s="34"/>
      <c r="R197" s="29">
        <v>47</v>
      </c>
      <c r="S197" s="29">
        <v>47</v>
      </c>
      <c r="T197" s="29">
        <v>39</v>
      </c>
      <c r="U197" s="29">
        <v>46</v>
      </c>
      <c r="V197" s="29">
        <v>47</v>
      </c>
      <c r="W197" s="29">
        <v>9.9499999999999993</v>
      </c>
      <c r="X197" s="29">
        <v>22</v>
      </c>
      <c r="Y197" s="35"/>
      <c r="Z197" s="29">
        <v>43139</v>
      </c>
      <c r="AA197" s="29" t="s">
        <v>857</v>
      </c>
      <c r="AB197" s="36" t="s">
        <v>858</v>
      </c>
      <c r="AC197" s="29" t="s">
        <v>859</v>
      </c>
      <c r="AD197" s="37" t="s">
        <v>860</v>
      </c>
      <c r="AE197" s="38"/>
      <c r="AF197" s="38"/>
      <c r="AG197" s="38"/>
      <c r="AH197" s="38"/>
      <c r="AI197" s="39"/>
      <c r="AJ197" s="40"/>
      <c r="AK197" s="38"/>
      <c r="AL197" s="38"/>
      <c r="AM197" s="38"/>
      <c r="AN197" s="38"/>
      <c r="AO197" s="39"/>
      <c r="AP197" s="29"/>
      <c r="AQ197" s="29"/>
      <c r="AR197" s="29"/>
      <c r="AS197" s="29"/>
      <c r="AT197" s="29"/>
      <c r="AU197" s="29"/>
      <c r="AV197" s="29"/>
      <c r="AW197" s="41"/>
      <c r="AX197" s="41"/>
      <c r="AY197" s="41"/>
      <c r="AZ197" s="41"/>
      <c r="BA197" s="41"/>
      <c r="BB197" s="41"/>
      <c r="BC197" s="42"/>
      <c r="BD197" s="43" t="str">
        <f t="shared" si="24"/>
        <v>PASS</v>
      </c>
      <c r="BE197" s="43" t="str">
        <f t="shared" si="25"/>
        <v>PASS</v>
      </c>
      <c r="BF197" s="44" t="str">
        <f t="shared" si="26"/>
        <v>PASS</v>
      </c>
      <c r="BG197" s="44" t="str">
        <f t="shared" si="27"/>
        <v>PASS</v>
      </c>
      <c r="BH197" s="19" t="str">
        <f t="shared" si="28"/>
        <v>PASS</v>
      </c>
      <c r="BI197" s="19" t="str">
        <f t="shared" si="29"/>
        <v>PASS</v>
      </c>
      <c r="BJ197" s="45" t="str">
        <f t="shared" si="30"/>
        <v>NO</v>
      </c>
      <c r="BK197" s="46" t="str">
        <f t="shared" si="31"/>
        <v>FAIL</v>
      </c>
    </row>
    <row r="198" spans="1:63" x14ac:dyDescent="0.3">
      <c r="A198" s="29">
        <v>195</v>
      </c>
      <c r="B198" s="29">
        <v>43377</v>
      </c>
      <c r="C198" s="29" t="s">
        <v>861</v>
      </c>
      <c r="D198" s="30" t="s">
        <v>862</v>
      </c>
      <c r="E198" s="29" t="s">
        <v>863</v>
      </c>
      <c r="F198" s="31" t="s">
        <v>864</v>
      </c>
      <c r="G198" s="32"/>
      <c r="H198" s="32"/>
      <c r="I198" s="32"/>
      <c r="J198" s="29">
        <v>94</v>
      </c>
      <c r="K198" s="29">
        <v>100</v>
      </c>
      <c r="L198" s="29">
        <v>90</v>
      </c>
      <c r="M198" s="29">
        <v>96</v>
      </c>
      <c r="N198" s="29">
        <v>99</v>
      </c>
      <c r="O198" s="33"/>
      <c r="P198" s="34"/>
      <c r="Q198" s="34"/>
      <c r="R198" s="29">
        <v>44</v>
      </c>
      <c r="S198" s="29">
        <v>43</v>
      </c>
      <c r="T198" s="29">
        <v>43</v>
      </c>
      <c r="U198" s="29">
        <v>38</v>
      </c>
      <c r="V198" s="29">
        <v>40</v>
      </c>
      <c r="W198" s="29">
        <v>9.9499999999999993</v>
      </c>
      <c r="X198" s="29">
        <v>22</v>
      </c>
      <c r="Y198" s="35"/>
      <c r="Z198" s="29">
        <v>43377</v>
      </c>
      <c r="AA198" s="29" t="s">
        <v>861</v>
      </c>
      <c r="AB198" s="36" t="s">
        <v>862</v>
      </c>
      <c r="AC198" s="29" t="s">
        <v>863</v>
      </c>
      <c r="AD198" s="37" t="s">
        <v>864</v>
      </c>
      <c r="AE198" s="38"/>
      <c r="AF198" s="38"/>
      <c r="AG198" s="38"/>
      <c r="AH198" s="38"/>
      <c r="AI198" s="39"/>
      <c r="AJ198" s="40"/>
      <c r="AK198" s="38"/>
      <c r="AL198" s="38"/>
      <c r="AM198" s="38"/>
      <c r="AN198" s="38"/>
      <c r="AO198" s="39"/>
      <c r="AP198" s="29"/>
      <c r="AQ198" s="29"/>
      <c r="AR198" s="29"/>
      <c r="AS198" s="29"/>
      <c r="AT198" s="29"/>
      <c r="AU198" s="29"/>
      <c r="AV198" s="29"/>
      <c r="AW198" s="41"/>
      <c r="AX198" s="41"/>
      <c r="AY198" s="41"/>
      <c r="AZ198" s="41"/>
      <c r="BA198" s="41"/>
      <c r="BB198" s="41"/>
      <c r="BC198" s="42"/>
      <c r="BD198" s="43" t="str">
        <f t="shared" si="24"/>
        <v>PASS</v>
      </c>
      <c r="BE198" s="43" t="str">
        <f t="shared" si="25"/>
        <v>PASS</v>
      </c>
      <c r="BF198" s="44" t="str">
        <f t="shared" si="26"/>
        <v>PASS</v>
      </c>
      <c r="BG198" s="44" t="str">
        <f t="shared" si="27"/>
        <v>PASS</v>
      </c>
      <c r="BH198" s="19" t="str">
        <f t="shared" si="28"/>
        <v>PASS</v>
      </c>
      <c r="BI198" s="19" t="str">
        <f t="shared" si="29"/>
        <v>PASS</v>
      </c>
      <c r="BJ198" s="45" t="str">
        <f t="shared" si="30"/>
        <v>NO</v>
      </c>
      <c r="BK198" s="46" t="str">
        <f t="shared" si="31"/>
        <v>FAIL</v>
      </c>
    </row>
    <row r="199" spans="1:63" x14ac:dyDescent="0.3">
      <c r="A199" s="29">
        <v>196</v>
      </c>
      <c r="B199" s="29">
        <v>43104</v>
      </c>
      <c r="C199" s="29" t="s">
        <v>865</v>
      </c>
      <c r="D199" s="30" t="s">
        <v>866</v>
      </c>
      <c r="E199" s="29" t="s">
        <v>867</v>
      </c>
      <c r="F199" s="31" t="s">
        <v>868</v>
      </c>
      <c r="G199" s="32"/>
      <c r="H199" s="32"/>
      <c r="I199" s="32"/>
      <c r="J199" s="29">
        <v>100</v>
      </c>
      <c r="K199" s="29">
        <v>97</v>
      </c>
      <c r="L199" s="29">
        <v>92</v>
      </c>
      <c r="M199" s="29">
        <v>97</v>
      </c>
      <c r="N199" s="29">
        <v>98</v>
      </c>
      <c r="O199" s="33"/>
      <c r="P199" s="34"/>
      <c r="Q199" s="34"/>
      <c r="R199" s="29">
        <v>43</v>
      </c>
      <c r="S199" s="29">
        <v>42</v>
      </c>
      <c r="T199" s="29">
        <v>36</v>
      </c>
      <c r="U199" s="29">
        <v>38</v>
      </c>
      <c r="V199" s="29">
        <v>45</v>
      </c>
      <c r="W199" s="29">
        <v>9.91</v>
      </c>
      <c r="X199" s="29">
        <v>22</v>
      </c>
      <c r="Y199" s="35"/>
      <c r="Z199" s="29">
        <v>43104</v>
      </c>
      <c r="AA199" s="29" t="s">
        <v>865</v>
      </c>
      <c r="AB199" s="36" t="s">
        <v>866</v>
      </c>
      <c r="AC199" s="29" t="s">
        <v>867</v>
      </c>
      <c r="AD199" s="37" t="s">
        <v>868</v>
      </c>
      <c r="AE199" s="38"/>
      <c r="AF199" s="38"/>
      <c r="AG199" s="38"/>
      <c r="AH199" s="38"/>
      <c r="AI199" s="39"/>
      <c r="AJ199" s="40"/>
      <c r="AK199" s="38"/>
      <c r="AL199" s="38"/>
      <c r="AM199" s="38"/>
      <c r="AN199" s="38"/>
      <c r="AO199" s="39"/>
      <c r="AP199" s="29"/>
      <c r="AQ199" s="29"/>
      <c r="AR199" s="29"/>
      <c r="AS199" s="29"/>
      <c r="AT199" s="29"/>
      <c r="AU199" s="29"/>
      <c r="AV199" s="29"/>
      <c r="AW199" s="41"/>
      <c r="AX199" s="41"/>
      <c r="AY199" s="41"/>
      <c r="AZ199" s="41"/>
      <c r="BA199" s="41"/>
      <c r="BB199" s="41"/>
      <c r="BC199" s="42"/>
      <c r="BD199" s="43" t="str">
        <f t="shared" si="24"/>
        <v>PASS</v>
      </c>
      <c r="BE199" s="43" t="str">
        <f t="shared" si="25"/>
        <v>PASS</v>
      </c>
      <c r="BF199" s="44" t="str">
        <f t="shared" si="26"/>
        <v>PASS</v>
      </c>
      <c r="BG199" s="44" t="str">
        <f t="shared" si="27"/>
        <v>PASS</v>
      </c>
      <c r="BH199" s="19" t="str">
        <f t="shared" si="28"/>
        <v>PASS</v>
      </c>
      <c r="BI199" s="19" t="str">
        <f t="shared" si="29"/>
        <v>PASS</v>
      </c>
      <c r="BJ199" s="45" t="str">
        <f t="shared" si="30"/>
        <v>NO</v>
      </c>
      <c r="BK199" s="46" t="str">
        <f t="shared" si="31"/>
        <v>FAIL</v>
      </c>
    </row>
    <row r="200" spans="1:63" x14ac:dyDescent="0.3">
      <c r="A200" s="29">
        <v>197</v>
      </c>
      <c r="B200" s="29">
        <v>43160</v>
      </c>
      <c r="C200" s="29" t="s">
        <v>869</v>
      </c>
      <c r="D200" s="30" t="s">
        <v>870</v>
      </c>
      <c r="E200" s="29" t="s">
        <v>871</v>
      </c>
      <c r="F200" s="31" t="s">
        <v>872</v>
      </c>
      <c r="G200" s="32"/>
      <c r="H200" s="32"/>
      <c r="I200" s="32"/>
      <c r="J200" s="29">
        <v>95</v>
      </c>
      <c r="K200" s="29">
        <v>91</v>
      </c>
      <c r="L200" s="29">
        <v>95</v>
      </c>
      <c r="M200" s="29">
        <v>92</v>
      </c>
      <c r="N200" s="29">
        <v>99</v>
      </c>
      <c r="O200" s="33"/>
      <c r="P200" s="34"/>
      <c r="Q200" s="34"/>
      <c r="R200" s="29">
        <v>47</v>
      </c>
      <c r="S200" s="29">
        <v>48</v>
      </c>
      <c r="T200" s="29">
        <v>39</v>
      </c>
      <c r="U200" s="29">
        <v>42</v>
      </c>
      <c r="V200" s="29">
        <v>46</v>
      </c>
      <c r="W200" s="29">
        <v>9.9499999999999993</v>
      </c>
      <c r="X200" s="29">
        <v>22</v>
      </c>
      <c r="Y200" s="35"/>
      <c r="Z200" s="29">
        <v>43160</v>
      </c>
      <c r="AA200" s="29" t="s">
        <v>869</v>
      </c>
      <c r="AB200" s="36" t="s">
        <v>870</v>
      </c>
      <c r="AC200" s="29" t="s">
        <v>871</v>
      </c>
      <c r="AD200" s="37" t="s">
        <v>872</v>
      </c>
      <c r="AE200" s="38"/>
      <c r="AF200" s="38"/>
      <c r="AG200" s="38"/>
      <c r="AH200" s="38"/>
      <c r="AI200" s="39"/>
      <c r="AJ200" s="40"/>
      <c r="AK200" s="38"/>
      <c r="AL200" s="38"/>
      <c r="AM200" s="38"/>
      <c r="AN200" s="38"/>
      <c r="AO200" s="39"/>
      <c r="AP200" s="29"/>
      <c r="AQ200" s="29"/>
      <c r="AR200" s="29"/>
      <c r="AS200" s="29"/>
      <c r="AT200" s="29"/>
      <c r="AU200" s="29"/>
      <c r="AV200" s="29"/>
      <c r="AW200" s="41"/>
      <c r="AX200" s="41"/>
      <c r="AY200" s="41"/>
      <c r="AZ200" s="41"/>
      <c r="BA200" s="41"/>
      <c r="BB200" s="41"/>
      <c r="BC200" s="42"/>
      <c r="BD200" s="43" t="str">
        <f t="shared" si="24"/>
        <v>PASS</v>
      </c>
      <c r="BE200" s="43" t="str">
        <f t="shared" si="25"/>
        <v>PASS</v>
      </c>
      <c r="BF200" s="44" t="str">
        <f t="shared" si="26"/>
        <v>PASS</v>
      </c>
      <c r="BG200" s="44" t="str">
        <f t="shared" si="27"/>
        <v>PASS</v>
      </c>
      <c r="BH200" s="19" t="str">
        <f t="shared" si="28"/>
        <v>PASS</v>
      </c>
      <c r="BI200" s="19" t="str">
        <f t="shared" si="29"/>
        <v>PASS</v>
      </c>
      <c r="BJ200" s="45" t="str">
        <f t="shared" si="30"/>
        <v>NO</v>
      </c>
      <c r="BK200" s="46" t="str">
        <f t="shared" si="31"/>
        <v>FAIL</v>
      </c>
    </row>
    <row r="201" spans="1:63" x14ac:dyDescent="0.3">
      <c r="A201" s="29">
        <v>198</v>
      </c>
      <c r="B201" s="29">
        <v>43261</v>
      </c>
      <c r="C201" s="29" t="s">
        <v>873</v>
      </c>
      <c r="D201" s="30" t="s">
        <v>874</v>
      </c>
      <c r="E201" s="29" t="s">
        <v>875</v>
      </c>
      <c r="F201" s="31" t="s">
        <v>876</v>
      </c>
      <c r="G201" s="32"/>
      <c r="H201" s="32"/>
      <c r="I201" s="32"/>
      <c r="J201" s="29">
        <v>92</v>
      </c>
      <c r="K201" s="29">
        <v>97</v>
      </c>
      <c r="L201" s="29">
        <v>91</v>
      </c>
      <c r="M201" s="29">
        <v>100</v>
      </c>
      <c r="N201" s="29">
        <v>97</v>
      </c>
      <c r="O201" s="33"/>
      <c r="P201" s="34"/>
      <c r="Q201" s="34"/>
      <c r="R201" s="29">
        <v>46</v>
      </c>
      <c r="S201" s="29">
        <v>45</v>
      </c>
      <c r="T201" s="29">
        <v>42</v>
      </c>
      <c r="U201" s="29">
        <v>41</v>
      </c>
      <c r="V201" s="29">
        <v>48</v>
      </c>
      <c r="W201" s="29">
        <v>10</v>
      </c>
      <c r="X201" s="29">
        <v>22</v>
      </c>
      <c r="Y201" s="35"/>
      <c r="Z201" s="29">
        <v>43261</v>
      </c>
      <c r="AA201" s="29" t="s">
        <v>873</v>
      </c>
      <c r="AB201" s="36" t="s">
        <v>874</v>
      </c>
      <c r="AC201" s="29" t="s">
        <v>875</v>
      </c>
      <c r="AD201" s="37" t="s">
        <v>876</v>
      </c>
      <c r="AE201" s="38"/>
      <c r="AF201" s="38"/>
      <c r="AG201" s="38"/>
      <c r="AH201" s="38"/>
      <c r="AI201" s="39"/>
      <c r="AJ201" s="40"/>
      <c r="AK201" s="38"/>
      <c r="AL201" s="38"/>
      <c r="AM201" s="38"/>
      <c r="AN201" s="38"/>
      <c r="AO201" s="39"/>
      <c r="AP201" s="29"/>
      <c r="AQ201" s="29"/>
      <c r="AR201" s="29"/>
      <c r="AS201" s="29"/>
      <c r="AT201" s="29"/>
      <c r="AU201" s="29"/>
      <c r="AV201" s="29"/>
      <c r="AW201" s="41"/>
      <c r="AX201" s="41"/>
      <c r="AY201" s="41"/>
      <c r="AZ201" s="41"/>
      <c r="BA201" s="41"/>
      <c r="BB201" s="41"/>
      <c r="BC201" s="42"/>
      <c r="BD201" s="43" t="str">
        <f t="shared" si="24"/>
        <v>PASS</v>
      </c>
      <c r="BE201" s="43" t="str">
        <f t="shared" si="25"/>
        <v>PASS</v>
      </c>
      <c r="BF201" s="44" t="str">
        <f t="shared" si="26"/>
        <v>PASS</v>
      </c>
      <c r="BG201" s="44" t="str">
        <f t="shared" si="27"/>
        <v>PASS</v>
      </c>
      <c r="BH201" s="19" t="str">
        <f t="shared" si="28"/>
        <v>PASS</v>
      </c>
      <c r="BI201" s="19" t="str">
        <f t="shared" si="29"/>
        <v>PASS</v>
      </c>
      <c r="BJ201" s="45" t="str">
        <f t="shared" si="30"/>
        <v>NO</v>
      </c>
      <c r="BK201" s="46" t="str">
        <f t="shared" si="31"/>
        <v>FAIL</v>
      </c>
    </row>
    <row r="202" spans="1:63" x14ac:dyDescent="0.3">
      <c r="A202" s="29">
        <v>199</v>
      </c>
      <c r="B202" s="29">
        <v>43161</v>
      </c>
      <c r="C202" s="29" t="s">
        <v>877</v>
      </c>
      <c r="D202" s="30" t="s">
        <v>878</v>
      </c>
      <c r="E202" s="29" t="s">
        <v>879</v>
      </c>
      <c r="F202" s="31" t="s">
        <v>880</v>
      </c>
      <c r="G202" s="32"/>
      <c r="H202" s="32"/>
      <c r="I202" s="32"/>
      <c r="J202" s="29">
        <v>78</v>
      </c>
      <c r="K202" s="29">
        <v>80</v>
      </c>
      <c r="L202" s="29">
        <v>85</v>
      </c>
      <c r="M202" s="29">
        <v>84</v>
      </c>
      <c r="N202" s="29">
        <v>91</v>
      </c>
      <c r="O202" s="33"/>
      <c r="P202" s="34"/>
      <c r="Q202" s="34"/>
      <c r="R202" s="29">
        <v>40</v>
      </c>
      <c r="S202" s="29">
        <v>40</v>
      </c>
      <c r="T202" s="29">
        <v>41</v>
      </c>
      <c r="U202" s="29">
        <v>45</v>
      </c>
      <c r="V202" s="29">
        <v>45</v>
      </c>
      <c r="W202" s="29">
        <v>9.86</v>
      </c>
      <c r="X202" s="29">
        <v>22</v>
      </c>
      <c r="Y202" s="35"/>
      <c r="Z202" s="29">
        <v>43161</v>
      </c>
      <c r="AA202" s="29" t="s">
        <v>877</v>
      </c>
      <c r="AB202" s="36" t="s">
        <v>878</v>
      </c>
      <c r="AC202" s="29" t="s">
        <v>879</v>
      </c>
      <c r="AD202" s="37" t="s">
        <v>880</v>
      </c>
      <c r="AE202" s="38"/>
      <c r="AF202" s="38"/>
      <c r="AG202" s="38"/>
      <c r="AH202" s="38"/>
      <c r="AI202" s="39"/>
      <c r="AJ202" s="40"/>
      <c r="AK202" s="38"/>
      <c r="AL202" s="38"/>
      <c r="AM202" s="38"/>
      <c r="AN202" s="38"/>
      <c r="AO202" s="39"/>
      <c r="AP202" s="29"/>
      <c r="AQ202" s="29"/>
      <c r="AR202" s="29"/>
      <c r="AS202" s="29"/>
      <c r="AT202" s="29"/>
      <c r="AU202" s="29"/>
      <c r="AV202" s="29"/>
      <c r="AW202" s="41"/>
      <c r="AX202" s="41"/>
      <c r="AY202" s="41"/>
      <c r="AZ202" s="41"/>
      <c r="BA202" s="41"/>
      <c r="BB202" s="41"/>
      <c r="BC202" s="42"/>
      <c r="BD202" s="43" t="str">
        <f t="shared" si="24"/>
        <v>PASS</v>
      </c>
      <c r="BE202" s="43" t="str">
        <f t="shared" si="25"/>
        <v>PASS</v>
      </c>
      <c r="BF202" s="44" t="str">
        <f t="shared" si="26"/>
        <v>PASS</v>
      </c>
      <c r="BG202" s="44" t="str">
        <f t="shared" si="27"/>
        <v>PASS</v>
      </c>
      <c r="BH202" s="19" t="str">
        <f t="shared" si="28"/>
        <v>PASS</v>
      </c>
      <c r="BI202" s="19" t="str">
        <f t="shared" si="29"/>
        <v>PASS</v>
      </c>
      <c r="BJ202" s="45" t="str">
        <f t="shared" si="30"/>
        <v>NO</v>
      </c>
      <c r="BK202" s="46" t="str">
        <f t="shared" si="31"/>
        <v>FAIL</v>
      </c>
    </row>
    <row r="203" spans="1:63" x14ac:dyDescent="0.3">
      <c r="A203" s="29">
        <v>200</v>
      </c>
      <c r="B203" s="29">
        <v>43378</v>
      </c>
      <c r="C203" s="29" t="s">
        <v>881</v>
      </c>
      <c r="D203" s="30" t="s">
        <v>882</v>
      </c>
      <c r="E203" s="29" t="s">
        <v>883</v>
      </c>
      <c r="F203" s="31" t="s">
        <v>884</v>
      </c>
      <c r="G203" s="32">
        <v>97</v>
      </c>
      <c r="H203" s="32"/>
      <c r="I203" s="32"/>
      <c r="J203" s="29">
        <v>100</v>
      </c>
      <c r="K203" s="29">
        <v>97</v>
      </c>
      <c r="L203" s="29">
        <v>94</v>
      </c>
      <c r="M203" s="29">
        <v>100</v>
      </c>
      <c r="N203" s="29">
        <v>90</v>
      </c>
      <c r="O203" s="33"/>
      <c r="P203" s="34">
        <v>35</v>
      </c>
      <c r="Q203" s="34"/>
      <c r="R203" s="29">
        <v>46</v>
      </c>
      <c r="S203" s="29">
        <v>45</v>
      </c>
      <c r="T203" s="29">
        <v>44</v>
      </c>
      <c r="U203" s="29">
        <v>39</v>
      </c>
      <c r="V203" s="29">
        <v>47</v>
      </c>
      <c r="W203" s="29">
        <v>9.9499999999999993</v>
      </c>
      <c r="X203" s="29">
        <v>22</v>
      </c>
      <c r="Y203" s="35"/>
      <c r="Z203" s="29">
        <v>43378</v>
      </c>
      <c r="AA203" s="29" t="s">
        <v>881</v>
      </c>
      <c r="AB203" s="36" t="s">
        <v>882</v>
      </c>
      <c r="AC203" s="29" t="s">
        <v>883</v>
      </c>
      <c r="AD203" s="37" t="s">
        <v>884</v>
      </c>
      <c r="AE203" s="38"/>
      <c r="AF203" s="38"/>
      <c r="AG203" s="47"/>
      <c r="AH203" s="38"/>
      <c r="AI203" s="39"/>
      <c r="AJ203" s="40"/>
      <c r="AK203" s="47"/>
      <c r="AL203" s="47"/>
      <c r="AM203" s="38"/>
      <c r="AN203" s="38"/>
      <c r="AO203" s="39"/>
      <c r="AP203" s="29"/>
      <c r="AQ203" s="29"/>
      <c r="AR203" s="29"/>
      <c r="AS203" s="29"/>
      <c r="AT203" s="29"/>
      <c r="AU203" s="29"/>
      <c r="AV203" s="29"/>
      <c r="AW203" s="41"/>
      <c r="AX203" s="41"/>
      <c r="AY203" s="41"/>
      <c r="AZ203" s="41"/>
      <c r="BA203" s="41"/>
      <c r="BB203" s="41"/>
      <c r="BC203" s="42"/>
      <c r="BD203" s="43" t="str">
        <f t="shared" si="24"/>
        <v>PASS</v>
      </c>
      <c r="BE203" s="43" t="str">
        <f t="shared" si="25"/>
        <v>PASS</v>
      </c>
      <c r="BF203" s="44" t="str">
        <f t="shared" si="26"/>
        <v>PASS</v>
      </c>
      <c r="BG203" s="44" t="str">
        <f t="shared" si="27"/>
        <v>PASS</v>
      </c>
      <c r="BH203" s="19" t="str">
        <f t="shared" si="28"/>
        <v>PASS</v>
      </c>
      <c r="BI203" s="19" t="str">
        <f t="shared" si="29"/>
        <v>PASS</v>
      </c>
      <c r="BJ203" s="45" t="str">
        <f t="shared" si="30"/>
        <v>NO</v>
      </c>
      <c r="BK203" s="46" t="str">
        <f t="shared" si="31"/>
        <v>FAIL</v>
      </c>
    </row>
    <row r="204" spans="1:63" x14ac:dyDescent="0.3">
      <c r="A204" s="29">
        <v>201</v>
      </c>
      <c r="B204" s="29">
        <v>43162</v>
      </c>
      <c r="C204" s="29" t="s">
        <v>885</v>
      </c>
      <c r="D204" s="30" t="s">
        <v>886</v>
      </c>
      <c r="E204" s="29" t="s">
        <v>887</v>
      </c>
      <c r="F204" s="31" t="s">
        <v>888</v>
      </c>
      <c r="G204" s="32"/>
      <c r="H204" s="32"/>
      <c r="I204" s="32"/>
      <c r="J204" s="29">
        <v>100</v>
      </c>
      <c r="K204" s="29">
        <v>99</v>
      </c>
      <c r="L204" s="29">
        <v>91</v>
      </c>
      <c r="M204" s="29">
        <v>96</v>
      </c>
      <c r="N204" s="29">
        <v>86</v>
      </c>
      <c r="O204" s="33"/>
      <c r="P204" s="34"/>
      <c r="Q204" s="34"/>
      <c r="R204" s="29">
        <v>46</v>
      </c>
      <c r="S204" s="29">
        <v>46</v>
      </c>
      <c r="T204" s="29">
        <v>39</v>
      </c>
      <c r="U204" s="29">
        <v>39</v>
      </c>
      <c r="V204" s="29">
        <v>44</v>
      </c>
      <c r="W204" s="29">
        <v>9.91</v>
      </c>
      <c r="X204" s="29">
        <v>22</v>
      </c>
      <c r="Y204" s="35"/>
      <c r="Z204" s="29">
        <v>43162</v>
      </c>
      <c r="AA204" s="29" t="s">
        <v>885</v>
      </c>
      <c r="AB204" s="36" t="s">
        <v>886</v>
      </c>
      <c r="AC204" s="29" t="s">
        <v>887</v>
      </c>
      <c r="AD204" s="37" t="s">
        <v>888</v>
      </c>
      <c r="AE204" s="38"/>
      <c r="AF204" s="38"/>
      <c r="AG204" s="38"/>
      <c r="AH204" s="38"/>
      <c r="AI204" s="39"/>
      <c r="AJ204" s="40"/>
      <c r="AK204" s="38"/>
      <c r="AL204" s="38"/>
      <c r="AM204" s="38"/>
      <c r="AN204" s="38"/>
      <c r="AO204" s="39"/>
      <c r="AP204" s="29"/>
      <c r="AQ204" s="29"/>
      <c r="AR204" s="29"/>
      <c r="AS204" s="29"/>
      <c r="AT204" s="29"/>
      <c r="AU204" s="29"/>
      <c r="AV204" s="29"/>
      <c r="AW204" s="41"/>
      <c r="AX204" s="41"/>
      <c r="AY204" s="41"/>
      <c r="AZ204" s="41"/>
      <c r="BA204" s="41"/>
      <c r="BB204" s="41"/>
      <c r="BC204" s="42"/>
      <c r="BD204" s="43" t="str">
        <f t="shared" si="24"/>
        <v>PASS</v>
      </c>
      <c r="BE204" s="43" t="str">
        <f t="shared" si="25"/>
        <v>PASS</v>
      </c>
      <c r="BF204" s="44" t="str">
        <f t="shared" si="26"/>
        <v>PASS</v>
      </c>
      <c r="BG204" s="44" t="str">
        <f t="shared" si="27"/>
        <v>PASS</v>
      </c>
      <c r="BH204" s="19" t="str">
        <f t="shared" si="28"/>
        <v>PASS</v>
      </c>
      <c r="BI204" s="19" t="str">
        <f t="shared" si="29"/>
        <v>PASS</v>
      </c>
      <c r="BJ204" s="45" t="str">
        <f t="shared" si="30"/>
        <v>NO</v>
      </c>
      <c r="BK204" s="46" t="str">
        <f t="shared" si="31"/>
        <v>FAIL</v>
      </c>
    </row>
    <row r="205" spans="1:63" x14ac:dyDescent="0.3">
      <c r="A205" s="29">
        <v>202</v>
      </c>
      <c r="B205" s="29">
        <v>43163</v>
      </c>
      <c r="C205" s="29" t="s">
        <v>889</v>
      </c>
      <c r="D205" s="30" t="s">
        <v>890</v>
      </c>
      <c r="E205" s="29" t="s">
        <v>891</v>
      </c>
      <c r="F205" s="31" t="s">
        <v>892</v>
      </c>
      <c r="G205" s="32"/>
      <c r="H205" s="32"/>
      <c r="I205" s="32">
        <v>86</v>
      </c>
      <c r="J205" s="29">
        <v>90</v>
      </c>
      <c r="K205" s="29">
        <v>90</v>
      </c>
      <c r="L205" s="29">
        <v>87</v>
      </c>
      <c r="M205" s="29">
        <v>94</v>
      </c>
      <c r="N205" s="29">
        <v>89</v>
      </c>
      <c r="O205" s="33"/>
      <c r="P205" s="34"/>
      <c r="Q205" s="34">
        <v>48</v>
      </c>
      <c r="R205" s="29">
        <v>42</v>
      </c>
      <c r="S205" s="29">
        <v>43</v>
      </c>
      <c r="T205" s="29">
        <v>41</v>
      </c>
      <c r="U205" s="29">
        <v>45</v>
      </c>
      <c r="V205" s="29">
        <v>47</v>
      </c>
      <c r="W205" s="29">
        <v>10</v>
      </c>
      <c r="X205" s="29">
        <v>22</v>
      </c>
      <c r="Y205" s="35"/>
      <c r="Z205" s="29">
        <v>43163</v>
      </c>
      <c r="AA205" s="29" t="s">
        <v>889</v>
      </c>
      <c r="AB205" s="36" t="s">
        <v>890</v>
      </c>
      <c r="AC205" s="29" t="s">
        <v>891</v>
      </c>
      <c r="AD205" s="37" t="s">
        <v>892</v>
      </c>
      <c r="AE205" s="38"/>
      <c r="AF205" s="38"/>
      <c r="AG205" s="47"/>
      <c r="AH205" s="38"/>
      <c r="AI205" s="39"/>
      <c r="AJ205" s="40"/>
      <c r="AK205" s="47"/>
      <c r="AL205" s="47"/>
      <c r="AM205" s="38"/>
      <c r="AN205" s="38"/>
      <c r="AO205" s="39"/>
      <c r="AP205" s="29"/>
      <c r="AQ205" s="29"/>
      <c r="AR205" s="29"/>
      <c r="AS205" s="29"/>
      <c r="AT205" s="29"/>
      <c r="AU205" s="29"/>
      <c r="AV205" s="29"/>
      <c r="AW205" s="41"/>
      <c r="AX205" s="41"/>
      <c r="AY205" s="41"/>
      <c r="AZ205" s="41"/>
      <c r="BA205" s="41"/>
      <c r="BB205" s="41"/>
      <c r="BC205" s="42"/>
      <c r="BD205" s="43" t="str">
        <f t="shared" si="24"/>
        <v>PASS</v>
      </c>
      <c r="BE205" s="43" t="str">
        <f t="shared" si="25"/>
        <v>PASS</v>
      </c>
      <c r="BF205" s="44" t="str">
        <f t="shared" si="26"/>
        <v>PASS</v>
      </c>
      <c r="BG205" s="44" t="str">
        <f t="shared" si="27"/>
        <v>PASS</v>
      </c>
      <c r="BH205" s="19" t="str">
        <f t="shared" si="28"/>
        <v>PASS</v>
      </c>
      <c r="BI205" s="19" t="str">
        <f t="shared" si="29"/>
        <v>PASS</v>
      </c>
      <c r="BJ205" s="45" t="str">
        <f t="shared" si="30"/>
        <v>NO</v>
      </c>
      <c r="BK205" s="46" t="str">
        <f t="shared" si="31"/>
        <v>FAIL</v>
      </c>
    </row>
    <row r="206" spans="1:63" x14ac:dyDescent="0.3">
      <c r="A206" s="29">
        <v>203</v>
      </c>
      <c r="B206" s="29">
        <v>43217</v>
      </c>
      <c r="C206" s="29" t="s">
        <v>893</v>
      </c>
      <c r="D206" s="30" t="s">
        <v>894</v>
      </c>
      <c r="E206" s="29" t="s">
        <v>895</v>
      </c>
      <c r="F206" s="31" t="s">
        <v>896</v>
      </c>
      <c r="G206" s="32"/>
      <c r="H206" s="32"/>
      <c r="I206" s="32"/>
      <c r="J206" s="29">
        <v>99</v>
      </c>
      <c r="K206" s="29">
        <v>92</v>
      </c>
      <c r="L206" s="29">
        <v>93</v>
      </c>
      <c r="M206" s="29">
        <v>91</v>
      </c>
      <c r="N206" s="29">
        <v>100</v>
      </c>
      <c r="O206" s="33"/>
      <c r="P206" s="34"/>
      <c r="Q206" s="34"/>
      <c r="R206" s="29">
        <v>42</v>
      </c>
      <c r="S206" s="29">
        <v>41</v>
      </c>
      <c r="T206" s="29">
        <v>35</v>
      </c>
      <c r="U206" s="29">
        <v>30</v>
      </c>
      <c r="V206" s="29">
        <v>46</v>
      </c>
      <c r="W206" s="29">
        <v>9.86</v>
      </c>
      <c r="X206" s="29">
        <v>22</v>
      </c>
      <c r="Y206" s="35"/>
      <c r="Z206" s="29">
        <v>43217</v>
      </c>
      <c r="AA206" s="29" t="s">
        <v>893</v>
      </c>
      <c r="AB206" s="36" t="s">
        <v>894</v>
      </c>
      <c r="AC206" s="29" t="s">
        <v>895</v>
      </c>
      <c r="AD206" s="37" t="s">
        <v>896</v>
      </c>
      <c r="AE206" s="38"/>
      <c r="AF206" s="38"/>
      <c r="AG206" s="38"/>
      <c r="AH206" s="38"/>
      <c r="AI206" s="39"/>
      <c r="AJ206" s="40"/>
      <c r="AK206" s="38"/>
      <c r="AL206" s="38"/>
      <c r="AM206" s="38"/>
      <c r="AN206" s="38"/>
      <c r="AO206" s="39"/>
      <c r="AP206" s="29"/>
      <c r="AQ206" s="29"/>
      <c r="AR206" s="29"/>
      <c r="AS206" s="29"/>
      <c r="AT206" s="29"/>
      <c r="AU206" s="29"/>
      <c r="AV206" s="29"/>
      <c r="AW206" s="41"/>
      <c r="AX206" s="41"/>
      <c r="AY206" s="41"/>
      <c r="AZ206" s="41"/>
      <c r="BA206" s="41"/>
      <c r="BB206" s="41"/>
      <c r="BC206" s="42"/>
      <c r="BD206" s="43" t="str">
        <f t="shared" si="24"/>
        <v>PASS</v>
      </c>
      <c r="BE206" s="43" t="str">
        <f t="shared" si="25"/>
        <v>PASS</v>
      </c>
      <c r="BF206" s="44" t="str">
        <f t="shared" si="26"/>
        <v>PASS</v>
      </c>
      <c r="BG206" s="44" t="str">
        <f t="shared" si="27"/>
        <v>PASS</v>
      </c>
      <c r="BH206" s="19" t="str">
        <f t="shared" si="28"/>
        <v>PASS</v>
      </c>
      <c r="BI206" s="19" t="str">
        <f t="shared" si="29"/>
        <v>PASS</v>
      </c>
      <c r="BJ206" s="45" t="str">
        <f t="shared" si="30"/>
        <v>NO</v>
      </c>
      <c r="BK206" s="46" t="str">
        <f t="shared" si="31"/>
        <v>FAIL</v>
      </c>
    </row>
    <row r="207" spans="1:63" x14ac:dyDescent="0.3">
      <c r="A207" s="29">
        <v>204</v>
      </c>
      <c r="B207" s="29">
        <v>43164</v>
      </c>
      <c r="C207" s="29" t="s">
        <v>897</v>
      </c>
      <c r="D207" s="30" t="s">
        <v>898</v>
      </c>
      <c r="E207" s="29" t="s">
        <v>899</v>
      </c>
      <c r="F207" s="31" t="s">
        <v>900</v>
      </c>
      <c r="G207" s="32"/>
      <c r="H207" s="32"/>
      <c r="I207" s="32"/>
      <c r="J207" s="29">
        <v>85</v>
      </c>
      <c r="K207" s="29">
        <v>64</v>
      </c>
      <c r="L207" s="29">
        <v>79</v>
      </c>
      <c r="M207" s="29">
        <v>89</v>
      </c>
      <c r="N207" s="29">
        <v>84</v>
      </c>
      <c r="O207" s="33"/>
      <c r="P207" s="34"/>
      <c r="Q207" s="34"/>
      <c r="R207" s="29">
        <v>42</v>
      </c>
      <c r="S207" s="29">
        <v>32</v>
      </c>
      <c r="T207" s="29">
        <v>35</v>
      </c>
      <c r="U207" s="29">
        <v>38</v>
      </c>
      <c r="V207" s="29">
        <v>41</v>
      </c>
      <c r="W207" s="29">
        <v>9.32</v>
      </c>
      <c r="X207" s="29">
        <v>22</v>
      </c>
      <c r="Y207" s="35"/>
      <c r="Z207" s="29">
        <v>43164</v>
      </c>
      <c r="AA207" s="29" t="s">
        <v>897</v>
      </c>
      <c r="AB207" s="36" t="s">
        <v>898</v>
      </c>
      <c r="AC207" s="29" t="s">
        <v>899</v>
      </c>
      <c r="AD207" s="37" t="s">
        <v>900</v>
      </c>
      <c r="AE207" s="38"/>
      <c r="AF207" s="38"/>
      <c r="AG207" s="47"/>
      <c r="AH207" s="38"/>
      <c r="AI207" s="39"/>
      <c r="AJ207" s="40"/>
      <c r="AK207" s="47"/>
      <c r="AL207" s="47"/>
      <c r="AM207" s="38"/>
      <c r="AN207" s="38"/>
      <c r="AO207" s="39"/>
      <c r="AP207" s="29"/>
      <c r="AQ207" s="29"/>
      <c r="AR207" s="29"/>
      <c r="AS207" s="29"/>
      <c r="AT207" s="29"/>
      <c r="AU207" s="29"/>
      <c r="AV207" s="29"/>
      <c r="AW207" s="41"/>
      <c r="AX207" s="41"/>
      <c r="AY207" s="41"/>
      <c r="AZ207" s="41"/>
      <c r="BA207" s="41"/>
      <c r="BB207" s="41"/>
      <c r="BC207" s="42"/>
      <c r="BD207" s="43" t="str">
        <f t="shared" si="24"/>
        <v>PASS</v>
      </c>
      <c r="BE207" s="43" t="str">
        <f t="shared" si="25"/>
        <v>PASS</v>
      </c>
      <c r="BF207" s="44" t="str">
        <f t="shared" si="26"/>
        <v>PASS</v>
      </c>
      <c r="BG207" s="44" t="str">
        <f t="shared" si="27"/>
        <v>PASS</v>
      </c>
      <c r="BH207" s="19" t="str">
        <f t="shared" si="28"/>
        <v>PASS</v>
      </c>
      <c r="BI207" s="19" t="str">
        <f t="shared" si="29"/>
        <v>PASS</v>
      </c>
      <c r="BJ207" s="45" t="str">
        <f t="shared" si="30"/>
        <v>NO</v>
      </c>
      <c r="BK207" s="46" t="str">
        <f t="shared" si="31"/>
        <v>FAIL</v>
      </c>
    </row>
    <row r="208" spans="1:63" x14ac:dyDescent="0.3">
      <c r="A208" s="29">
        <v>205</v>
      </c>
      <c r="B208" s="29">
        <v>43379</v>
      </c>
      <c r="C208" s="29" t="s">
        <v>901</v>
      </c>
      <c r="D208" s="30" t="s">
        <v>902</v>
      </c>
      <c r="E208" s="29" t="s">
        <v>903</v>
      </c>
      <c r="F208" s="31" t="s">
        <v>904</v>
      </c>
      <c r="G208" s="32"/>
      <c r="H208" s="32"/>
      <c r="I208" s="32"/>
      <c r="J208" s="29">
        <v>97</v>
      </c>
      <c r="K208" s="29">
        <v>87</v>
      </c>
      <c r="L208" s="29">
        <v>94</v>
      </c>
      <c r="M208" s="29">
        <v>100</v>
      </c>
      <c r="N208" s="29">
        <v>100</v>
      </c>
      <c r="O208" s="33"/>
      <c r="P208" s="34"/>
      <c r="Q208" s="34"/>
      <c r="R208" s="29">
        <v>45</v>
      </c>
      <c r="S208" s="29">
        <v>44</v>
      </c>
      <c r="T208" s="29">
        <v>36</v>
      </c>
      <c r="U208" s="29">
        <v>40</v>
      </c>
      <c r="V208" s="29">
        <v>46</v>
      </c>
      <c r="W208" s="29">
        <v>9.9499999999999993</v>
      </c>
      <c r="X208" s="29">
        <v>22</v>
      </c>
      <c r="Y208" s="35"/>
      <c r="Z208" s="29">
        <v>43379</v>
      </c>
      <c r="AA208" s="29" t="s">
        <v>901</v>
      </c>
      <c r="AB208" s="36" t="s">
        <v>902</v>
      </c>
      <c r="AC208" s="29" t="s">
        <v>903</v>
      </c>
      <c r="AD208" s="37" t="s">
        <v>904</v>
      </c>
      <c r="AE208" s="38"/>
      <c r="AF208" s="38"/>
      <c r="AG208" s="38"/>
      <c r="AH208" s="38"/>
      <c r="AI208" s="39"/>
      <c r="AJ208" s="40"/>
      <c r="AK208" s="38"/>
      <c r="AL208" s="38"/>
      <c r="AM208" s="38"/>
      <c r="AN208" s="38"/>
      <c r="AO208" s="39"/>
      <c r="AP208" s="29"/>
      <c r="AQ208" s="29"/>
      <c r="AR208" s="29"/>
      <c r="AS208" s="29"/>
      <c r="AT208" s="29"/>
      <c r="AU208" s="29"/>
      <c r="AV208" s="29"/>
      <c r="AW208" s="41"/>
      <c r="AX208" s="41"/>
      <c r="AY208" s="41"/>
      <c r="AZ208" s="41"/>
      <c r="BA208" s="41"/>
      <c r="BB208" s="41"/>
      <c r="BC208" s="42"/>
      <c r="BD208" s="43" t="str">
        <f t="shared" si="24"/>
        <v>PASS</v>
      </c>
      <c r="BE208" s="43" t="str">
        <f t="shared" si="25"/>
        <v>PASS</v>
      </c>
      <c r="BF208" s="44" t="str">
        <f t="shared" si="26"/>
        <v>PASS</v>
      </c>
      <c r="BG208" s="44" t="str">
        <f t="shared" si="27"/>
        <v>PASS</v>
      </c>
      <c r="BH208" s="19" t="str">
        <f t="shared" si="28"/>
        <v>PASS</v>
      </c>
      <c r="BI208" s="19" t="str">
        <f t="shared" si="29"/>
        <v>PASS</v>
      </c>
      <c r="BJ208" s="45" t="str">
        <f t="shared" si="30"/>
        <v>NO</v>
      </c>
      <c r="BK208" s="46" t="str">
        <f t="shared" si="31"/>
        <v>FAIL</v>
      </c>
    </row>
    <row r="209" spans="1:63" x14ac:dyDescent="0.3">
      <c r="A209" s="29">
        <v>206</v>
      </c>
      <c r="B209" s="29">
        <v>43380</v>
      </c>
      <c r="C209" s="29" t="s">
        <v>905</v>
      </c>
      <c r="D209" s="30" t="s">
        <v>906</v>
      </c>
      <c r="E209" s="29" t="s">
        <v>907</v>
      </c>
      <c r="F209" s="31" t="s">
        <v>908</v>
      </c>
      <c r="G209" s="32"/>
      <c r="H209" s="32"/>
      <c r="I209" s="32"/>
      <c r="J209" s="29">
        <v>96</v>
      </c>
      <c r="K209" s="29">
        <v>76</v>
      </c>
      <c r="L209" s="29">
        <v>89</v>
      </c>
      <c r="M209" s="29">
        <v>89</v>
      </c>
      <c r="N209" s="29">
        <v>90</v>
      </c>
      <c r="O209" s="33"/>
      <c r="P209" s="34"/>
      <c r="Q209" s="34"/>
      <c r="R209" s="29">
        <v>43</v>
      </c>
      <c r="S209" s="29">
        <v>42</v>
      </c>
      <c r="T209" s="29">
        <v>40</v>
      </c>
      <c r="U209" s="29">
        <v>39</v>
      </c>
      <c r="V209" s="29">
        <v>41</v>
      </c>
      <c r="W209" s="29">
        <v>9.77</v>
      </c>
      <c r="X209" s="29">
        <v>22</v>
      </c>
      <c r="Y209" s="35"/>
      <c r="Z209" s="29">
        <v>43380</v>
      </c>
      <c r="AA209" s="29" t="s">
        <v>905</v>
      </c>
      <c r="AB209" s="36" t="s">
        <v>906</v>
      </c>
      <c r="AC209" s="29" t="s">
        <v>907</v>
      </c>
      <c r="AD209" s="37" t="s">
        <v>908</v>
      </c>
      <c r="AE209" s="38"/>
      <c r="AF209" s="38"/>
      <c r="AG209" s="47"/>
      <c r="AH209" s="38"/>
      <c r="AI209" s="39"/>
      <c r="AJ209" s="40"/>
      <c r="AK209" s="47"/>
      <c r="AL209" s="47"/>
      <c r="AM209" s="38"/>
      <c r="AN209" s="38"/>
      <c r="AO209" s="39"/>
      <c r="AP209" s="29"/>
      <c r="AQ209" s="29"/>
      <c r="AR209" s="29"/>
      <c r="AS209" s="29"/>
      <c r="AT209" s="29"/>
      <c r="AU209" s="29"/>
      <c r="AV209" s="29"/>
      <c r="AW209" s="41"/>
      <c r="AX209" s="41"/>
      <c r="AY209" s="41"/>
      <c r="AZ209" s="41"/>
      <c r="BA209" s="41"/>
      <c r="BB209" s="41"/>
      <c r="BC209" s="42"/>
      <c r="BD209" s="43" t="str">
        <f t="shared" si="24"/>
        <v>PASS</v>
      </c>
      <c r="BE209" s="43" t="str">
        <f t="shared" si="25"/>
        <v>PASS</v>
      </c>
      <c r="BF209" s="44" t="str">
        <f t="shared" si="26"/>
        <v>PASS</v>
      </c>
      <c r="BG209" s="44" t="str">
        <f t="shared" si="27"/>
        <v>PASS</v>
      </c>
      <c r="BH209" s="19" t="str">
        <f t="shared" si="28"/>
        <v>PASS</v>
      </c>
      <c r="BI209" s="19" t="str">
        <f t="shared" si="29"/>
        <v>PASS</v>
      </c>
      <c r="BJ209" s="45" t="str">
        <f t="shared" si="30"/>
        <v>NO</v>
      </c>
      <c r="BK209" s="46" t="str">
        <f t="shared" si="31"/>
        <v>FAIL</v>
      </c>
    </row>
    <row r="210" spans="1:63" x14ac:dyDescent="0.3">
      <c r="A210" s="29">
        <v>207</v>
      </c>
      <c r="B210" s="29">
        <v>43333</v>
      </c>
      <c r="C210" s="29" t="s">
        <v>909</v>
      </c>
      <c r="D210" s="30" t="s">
        <v>910</v>
      </c>
      <c r="E210" s="29" t="s">
        <v>911</v>
      </c>
      <c r="F210" s="31" t="s">
        <v>912</v>
      </c>
      <c r="G210" s="32"/>
      <c r="H210" s="32"/>
      <c r="I210" s="32"/>
      <c r="J210" s="29">
        <v>96</v>
      </c>
      <c r="K210" s="29">
        <v>83</v>
      </c>
      <c r="L210" s="29">
        <v>89</v>
      </c>
      <c r="M210" s="29">
        <v>94</v>
      </c>
      <c r="N210" s="29">
        <v>100</v>
      </c>
      <c r="O210" s="33"/>
      <c r="P210" s="34"/>
      <c r="Q210" s="34"/>
      <c r="R210" s="29">
        <v>47</v>
      </c>
      <c r="S210" s="29">
        <v>48</v>
      </c>
      <c r="T210" s="29">
        <v>42</v>
      </c>
      <c r="U210" s="29">
        <v>44</v>
      </c>
      <c r="V210" s="29">
        <v>42</v>
      </c>
      <c r="W210" s="29">
        <v>10</v>
      </c>
      <c r="X210" s="29">
        <v>22</v>
      </c>
      <c r="Y210" s="35"/>
      <c r="Z210" s="29">
        <v>43333</v>
      </c>
      <c r="AA210" s="29" t="s">
        <v>909</v>
      </c>
      <c r="AB210" s="36" t="s">
        <v>910</v>
      </c>
      <c r="AC210" s="29" t="s">
        <v>911</v>
      </c>
      <c r="AD210" s="37" t="s">
        <v>912</v>
      </c>
      <c r="AE210" s="38"/>
      <c r="AF210" s="38"/>
      <c r="AG210" s="47"/>
      <c r="AH210" s="38"/>
      <c r="AI210" s="39"/>
      <c r="AJ210" s="40"/>
      <c r="AK210" s="47"/>
      <c r="AL210" s="47"/>
      <c r="AM210" s="38"/>
      <c r="AN210" s="38"/>
      <c r="AO210" s="39"/>
      <c r="AP210" s="29"/>
      <c r="AQ210" s="29"/>
      <c r="AR210" s="29"/>
      <c r="AS210" s="29"/>
      <c r="AT210" s="29"/>
      <c r="AU210" s="29"/>
      <c r="AV210" s="29"/>
      <c r="AW210" s="41"/>
      <c r="AX210" s="41"/>
      <c r="AY210" s="41"/>
      <c r="AZ210" s="41"/>
      <c r="BA210" s="41"/>
      <c r="BB210" s="41"/>
      <c r="BC210" s="42"/>
      <c r="BD210" s="43" t="str">
        <f t="shared" si="24"/>
        <v>PASS</v>
      </c>
      <c r="BE210" s="43" t="str">
        <f t="shared" si="25"/>
        <v>PASS</v>
      </c>
      <c r="BF210" s="44" t="str">
        <f t="shared" si="26"/>
        <v>PASS</v>
      </c>
      <c r="BG210" s="44" t="str">
        <f t="shared" si="27"/>
        <v>PASS</v>
      </c>
      <c r="BH210" s="19" t="str">
        <f t="shared" si="28"/>
        <v>PASS</v>
      </c>
      <c r="BI210" s="19" t="str">
        <f t="shared" si="29"/>
        <v>PASS</v>
      </c>
      <c r="BJ210" s="45" t="str">
        <f t="shared" si="30"/>
        <v>NO</v>
      </c>
      <c r="BK210" s="46" t="str">
        <f t="shared" si="31"/>
        <v>FAIL</v>
      </c>
    </row>
    <row r="211" spans="1:63" x14ac:dyDescent="0.3">
      <c r="O211" s="19"/>
      <c r="P211" s="52"/>
      <c r="Q211" s="52"/>
      <c r="AJ211" s="19"/>
    </row>
    <row r="212" spans="1:63" x14ac:dyDescent="0.3">
      <c r="D212" s="53" t="s">
        <v>913</v>
      </c>
      <c r="E212" s="54" t="s">
        <v>528</v>
      </c>
      <c r="O212" s="55"/>
      <c r="AB212" s="53" t="s">
        <v>913</v>
      </c>
      <c r="AC212" s="54" t="s">
        <v>528</v>
      </c>
      <c r="AJ212" s="55"/>
      <c r="BH212" s="12" t="s">
        <v>914</v>
      </c>
      <c r="BI212" s="12" t="s">
        <v>915</v>
      </c>
      <c r="BJ212" s="12" t="s">
        <v>48</v>
      </c>
    </row>
    <row r="213" spans="1:63" x14ac:dyDescent="0.3">
      <c r="D213" s="53" t="s">
        <v>916</v>
      </c>
      <c r="E213" s="54" t="s">
        <v>917</v>
      </c>
      <c r="O213" s="55"/>
      <c r="V213" s="56" t="s">
        <v>918</v>
      </c>
      <c r="W213" s="57">
        <f>AVERAGE(W4:W210)</f>
        <v>9.9343902439024507</v>
      </c>
      <c r="AB213" s="53" t="s">
        <v>916</v>
      </c>
      <c r="AC213" s="54" t="s">
        <v>917</v>
      </c>
      <c r="AJ213" s="55"/>
      <c r="AT213" s="56" t="s">
        <v>918</v>
      </c>
      <c r="AU213" s="57" t="e">
        <f>AVERAGE(AU4:AU210)</f>
        <v>#DIV/0!</v>
      </c>
      <c r="BA213" s="56" t="s">
        <v>918</v>
      </c>
      <c r="BB213" s="57" t="e">
        <f>AVERAGE(BB4:BB210)</f>
        <v>#DIV/0!</v>
      </c>
      <c r="BD213" s="6" t="s">
        <v>919</v>
      </c>
      <c r="BE213" s="6"/>
      <c r="BF213" s="6"/>
      <c r="BG213" s="6"/>
      <c r="BH213" s="58">
        <f>COUNTIF(BH4:BH210,"PASS")</f>
        <v>205</v>
      </c>
      <c r="BI213" s="58">
        <f>COUNTIF(BI4:BI210,"PASS")</f>
        <v>207</v>
      </c>
      <c r="BJ213" s="58">
        <f>COUNTIF(BJ4:BJ210,"YES")</f>
        <v>0</v>
      </c>
    </row>
    <row r="214" spans="1:63" x14ac:dyDescent="0.3">
      <c r="O214" s="55"/>
      <c r="AJ214" s="55"/>
    </row>
    <row r="215" spans="1:63" x14ac:dyDescent="0.3">
      <c r="O215" s="55"/>
      <c r="AJ215" s="55"/>
    </row>
    <row r="216" spans="1:63" x14ac:dyDescent="0.3">
      <c r="C216" s="5" t="s">
        <v>920</v>
      </c>
      <c r="D216" s="5"/>
      <c r="E216" s="59" t="s">
        <v>921</v>
      </c>
      <c r="F216" s="60"/>
      <c r="G216" s="18" t="s">
        <v>9</v>
      </c>
      <c r="H216" s="18" t="s">
        <v>10</v>
      </c>
      <c r="I216" s="18" t="s">
        <v>11</v>
      </c>
      <c r="J216" s="18">
        <v>414453</v>
      </c>
      <c r="K216" s="18">
        <v>414454</v>
      </c>
      <c r="L216" s="18">
        <v>414455</v>
      </c>
      <c r="M216" s="18" t="s">
        <v>12</v>
      </c>
      <c r="N216" s="18" t="s">
        <v>13</v>
      </c>
      <c r="O216" s="19"/>
      <c r="P216" s="18" t="s">
        <v>14</v>
      </c>
      <c r="Q216" s="18" t="s">
        <v>15</v>
      </c>
      <c r="R216" s="18" t="s">
        <v>16</v>
      </c>
      <c r="S216" s="18" t="s">
        <v>17</v>
      </c>
      <c r="T216" s="18" t="s">
        <v>18</v>
      </c>
      <c r="U216" s="18" t="s">
        <v>19</v>
      </c>
      <c r="V216" s="18" t="s">
        <v>20</v>
      </c>
      <c r="X216" s="61"/>
      <c r="AC216" s="62" t="s">
        <v>921</v>
      </c>
      <c r="AD216" s="60"/>
      <c r="AE216" s="18">
        <v>414462</v>
      </c>
      <c r="AF216" s="18">
        <v>414463</v>
      </c>
      <c r="AG216" s="18" t="s">
        <v>23</v>
      </c>
      <c r="AH216" s="18" t="s">
        <v>24</v>
      </c>
      <c r="AI216" s="18" t="s">
        <v>25</v>
      </c>
      <c r="AJ216" s="19"/>
      <c r="AK216" s="18" t="s">
        <v>26</v>
      </c>
      <c r="AL216" s="18" t="s">
        <v>27</v>
      </c>
      <c r="AM216" s="18" t="s">
        <v>28</v>
      </c>
      <c r="AN216" s="18" t="s">
        <v>29</v>
      </c>
      <c r="AO216" s="18" t="s">
        <v>30</v>
      </c>
      <c r="AP216" s="18" t="s">
        <v>31</v>
      </c>
      <c r="AQ216" s="18" t="s">
        <v>32</v>
      </c>
      <c r="AR216" s="18" t="s">
        <v>33</v>
      </c>
      <c r="AS216" s="18" t="s">
        <v>34</v>
      </c>
      <c r="AT216" s="18" t="s">
        <v>35</v>
      </c>
      <c r="AV216" s="61"/>
      <c r="AW216" s="61"/>
      <c r="AX216" s="61"/>
      <c r="AY216" s="61"/>
      <c r="AZ216" s="61"/>
      <c r="BA216" s="61"/>
      <c r="BB216" s="61"/>
      <c r="BC216" s="63"/>
      <c r="BD216" s="64"/>
      <c r="BE216" s="64"/>
      <c r="BF216" s="64"/>
      <c r="BG216" s="64"/>
      <c r="BK216" s="61"/>
    </row>
    <row r="217" spans="1:63" x14ac:dyDescent="0.3">
      <c r="C217" s="65" t="s">
        <v>9</v>
      </c>
      <c r="D217" s="66" t="s">
        <v>922</v>
      </c>
      <c r="E217" s="67"/>
      <c r="F217" s="60"/>
      <c r="G217" s="18" t="s">
        <v>50</v>
      </c>
      <c r="H217" s="18" t="s">
        <v>51</v>
      </c>
      <c r="I217" s="18" t="s">
        <v>52</v>
      </c>
      <c r="J217" s="18" t="s">
        <v>53</v>
      </c>
      <c r="K217" s="18" t="s">
        <v>923</v>
      </c>
      <c r="L217" s="18" t="s">
        <v>55</v>
      </c>
      <c r="M217" s="18" t="s">
        <v>56</v>
      </c>
      <c r="N217" s="18" t="s">
        <v>57</v>
      </c>
      <c r="O217" s="19"/>
      <c r="P217" s="18" t="s">
        <v>58</v>
      </c>
      <c r="Q217" s="18" t="s">
        <v>59</v>
      </c>
      <c r="R217" s="18" t="s">
        <v>60</v>
      </c>
      <c r="S217" s="18" t="s">
        <v>61</v>
      </c>
      <c r="T217" s="18" t="s">
        <v>62</v>
      </c>
      <c r="U217" s="18" t="s">
        <v>63</v>
      </c>
      <c r="V217" s="18" t="s">
        <v>64</v>
      </c>
      <c r="X217" s="61"/>
      <c r="AC217" s="67"/>
      <c r="AD217" s="60"/>
      <c r="AE217" s="18" t="s">
        <v>65</v>
      </c>
      <c r="AF217" s="18" t="s">
        <v>66</v>
      </c>
      <c r="AG217" s="18" t="s">
        <v>67</v>
      </c>
      <c r="AH217" s="18" t="s">
        <v>68</v>
      </c>
      <c r="AI217" s="18" t="s">
        <v>69</v>
      </c>
      <c r="AJ217" s="19"/>
      <c r="AK217" s="18" t="s">
        <v>70</v>
      </c>
      <c r="AL217" s="18" t="s">
        <v>71</v>
      </c>
      <c r="AM217" s="18" t="s">
        <v>72</v>
      </c>
      <c r="AN217" s="18" t="s">
        <v>73</v>
      </c>
      <c r="AO217" s="18" t="s">
        <v>74</v>
      </c>
      <c r="AP217" s="18" t="s">
        <v>75</v>
      </c>
      <c r="AQ217" s="18" t="s">
        <v>76</v>
      </c>
      <c r="AR217" s="18" t="s">
        <v>77</v>
      </c>
      <c r="AS217" s="18" t="s">
        <v>78</v>
      </c>
      <c r="AT217" s="18" t="s">
        <v>79</v>
      </c>
      <c r="AV217" s="61"/>
      <c r="AW217" s="61"/>
      <c r="AX217" s="61"/>
      <c r="AY217" s="61"/>
      <c r="AZ217" s="61"/>
      <c r="BA217" s="61"/>
      <c r="BB217" s="61"/>
      <c r="BC217" s="63"/>
      <c r="BD217" s="68"/>
      <c r="BE217" s="69" t="s">
        <v>924</v>
      </c>
      <c r="BF217" s="69" t="s">
        <v>925</v>
      </c>
      <c r="BG217" s="64"/>
      <c r="BH217" s="61"/>
    </row>
    <row r="218" spans="1:63" x14ac:dyDescent="0.3">
      <c r="C218" s="65" t="s">
        <v>14</v>
      </c>
      <c r="D218" s="66" t="s">
        <v>926</v>
      </c>
      <c r="E218" s="67" t="s">
        <v>927</v>
      </c>
      <c r="F218" s="70" t="s">
        <v>928</v>
      </c>
      <c r="G218" s="71">
        <f>COUNTIF(G4:G210,"&gt;=90")</f>
        <v>28</v>
      </c>
      <c r="H218" s="73">
        <f>COUNTIF(H4:H210,"&gt;=90")</f>
        <v>3</v>
      </c>
      <c r="I218" s="73">
        <f>COUNTIF(I4:I210,"&gt;=90")</f>
        <v>21</v>
      </c>
      <c r="J218" s="73">
        <f>COUNTIF(J4:J210,"&gt;=90")</f>
        <v>190</v>
      </c>
      <c r="K218" s="73">
        <f>COUNTIF(K4:K210,"&gt;=90")</f>
        <v>155</v>
      </c>
      <c r="L218" s="73">
        <f>COUNTIF(L4:L210,"&gt;=90")</f>
        <v>141</v>
      </c>
      <c r="M218" s="73">
        <f>COUNTIF(M4:M210,"&gt;=90")</f>
        <v>177</v>
      </c>
      <c r="N218" s="73">
        <f>COUNTIF(N4:N210,"&gt;=90")</f>
        <v>191</v>
      </c>
      <c r="O218" s="72"/>
      <c r="P218" s="73"/>
      <c r="Q218" s="73"/>
      <c r="R218" s="46"/>
      <c r="S218" s="46"/>
      <c r="T218" s="46"/>
      <c r="U218" s="46"/>
      <c r="V218" s="46"/>
      <c r="X218" s="61"/>
      <c r="AC218" s="67" t="s">
        <v>927</v>
      </c>
      <c r="AD218" s="70" t="s">
        <v>928</v>
      </c>
      <c r="AE218" s="71">
        <f>COUNTIF(AE4:AE210,"&gt;90")</f>
        <v>0</v>
      </c>
      <c r="AF218" s="71">
        <f>COUNTIF(AF4:AF210,"&gt;90")</f>
        <v>0</v>
      </c>
      <c r="AG218" s="71">
        <f>COUNTIF(AG4:AG210,"&gt;90")</f>
        <v>0</v>
      </c>
      <c r="AH218" s="71">
        <f>COUNTIF(AH4:AH210,"&gt;90")</f>
        <v>0</v>
      </c>
      <c r="AI218" s="71">
        <f>COUNTIF(AI4:AI210,"&gt;90")</f>
        <v>0</v>
      </c>
      <c r="AJ218" s="72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V218" s="61"/>
      <c r="AW218" s="61"/>
      <c r="AX218" s="61"/>
      <c r="AY218" s="61"/>
      <c r="AZ218" s="61"/>
      <c r="BA218" s="61"/>
      <c r="BB218" s="61"/>
      <c r="BC218" s="63"/>
      <c r="BD218" s="69" t="s">
        <v>929</v>
      </c>
      <c r="BE218" s="68">
        <f>BJ213</f>
        <v>0</v>
      </c>
      <c r="BF218" s="74" t="e">
        <f t="shared" ref="BF218:BF224" si="32">(BE218/$AE$226)*100</f>
        <v>#DIV/0!</v>
      </c>
      <c r="BG218" s="64"/>
      <c r="BH218" s="61"/>
    </row>
    <row r="219" spans="1:63" x14ac:dyDescent="0.3">
      <c r="C219" s="65" t="s">
        <v>10</v>
      </c>
      <c r="D219" s="75" t="s">
        <v>930</v>
      </c>
      <c r="E219" s="67" t="s">
        <v>931</v>
      </c>
      <c r="F219" s="70" t="s">
        <v>932</v>
      </c>
      <c r="G219" s="71">
        <f>COUNTIFS(G4:G210,"&gt;=80",G4:G210,"&lt;90")</f>
        <v>0</v>
      </c>
      <c r="H219" s="73">
        <f>COUNTIFS(H4:H210,"&gt;=80",H4:H210,"&lt;90")</f>
        <v>1</v>
      </c>
      <c r="I219" s="73">
        <f>COUNTIFS(I4:I210,"&gt;=80",I4:I210,"&lt;90")</f>
        <v>3</v>
      </c>
      <c r="J219" s="73">
        <f>COUNTIFS(J4:J210,"&gt;=80",J4:J210,"&lt;90")</f>
        <v>15</v>
      </c>
      <c r="K219" s="73">
        <f>COUNTIFS(K4:K210,"&gt;=80",K4:K210,"&lt;90")</f>
        <v>42</v>
      </c>
      <c r="L219" s="73">
        <f>COUNTIFS(L4:L210,"&gt;=80",L4:L210,"&lt;90")</f>
        <v>58</v>
      </c>
      <c r="M219" s="73">
        <f>COUNTIFS(M4:M210,"&gt;=80",M4:M210,"&lt;90")</f>
        <v>24</v>
      </c>
      <c r="N219" s="73">
        <f>COUNTIFS(N4:N210,"&gt;=80",N4:N210,"&lt;90")</f>
        <v>12</v>
      </c>
      <c r="O219" s="72"/>
      <c r="P219" s="73"/>
      <c r="Q219" s="73"/>
      <c r="R219" s="46"/>
      <c r="S219" s="46"/>
      <c r="T219" s="46"/>
      <c r="U219" s="46"/>
      <c r="V219" s="46"/>
      <c r="X219" s="61"/>
      <c r="AC219" s="67" t="s">
        <v>931</v>
      </c>
      <c r="AD219" s="70" t="s">
        <v>932</v>
      </c>
      <c r="AE219" s="71">
        <f>COUNTIFS(AE4:AE210,"&gt;=80",AE4:AE210,"&lt;90")</f>
        <v>0</v>
      </c>
      <c r="AF219" s="71">
        <f>COUNTIFS(AF4:AF210,"&gt;=80",AF4:AF210,"&lt;90")</f>
        <v>0</v>
      </c>
      <c r="AG219" s="71">
        <f>COUNTIFS(AG4:AG210,"&gt;=80",AG4:AG210,"&lt;90")</f>
        <v>0</v>
      </c>
      <c r="AH219" s="71">
        <f>COUNTIFS(AH4:AH210,"&gt;=80",AH4:AH210,"&lt;90")</f>
        <v>0</v>
      </c>
      <c r="AI219" s="71">
        <f>COUNTIFS(AI4:AI210,"&gt;=80",AI4:AI210,"&lt;90")</f>
        <v>0</v>
      </c>
      <c r="AJ219" s="72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V219" s="61"/>
      <c r="AW219" s="61"/>
      <c r="AX219" s="61"/>
      <c r="AY219" s="61"/>
      <c r="AZ219" s="61"/>
      <c r="BA219" s="61"/>
      <c r="BB219" s="61"/>
      <c r="BC219" s="63"/>
      <c r="BD219" s="69" t="s">
        <v>933</v>
      </c>
      <c r="BE219" s="68">
        <f>COUNTIF(BK4:BK210,"DIST")</f>
        <v>0</v>
      </c>
      <c r="BF219" s="74" t="e">
        <f t="shared" si="32"/>
        <v>#DIV/0!</v>
      </c>
      <c r="BG219" s="64"/>
      <c r="BH219" s="61"/>
    </row>
    <row r="220" spans="1:63" x14ac:dyDescent="0.3">
      <c r="C220" s="65" t="s">
        <v>11</v>
      </c>
      <c r="D220" s="66" t="s">
        <v>934</v>
      </c>
      <c r="E220" s="67" t="s">
        <v>935</v>
      </c>
      <c r="F220" s="70" t="s">
        <v>936</v>
      </c>
      <c r="G220" s="71">
        <f>COUNTIFS(G4:G210,"&gt;=70",G4:G210,"&lt;80")</f>
        <v>0</v>
      </c>
      <c r="H220" s="73">
        <f>COUNTIFS(H4:H210,"&gt;=70",H4:H210,"&lt;80")</f>
        <v>0</v>
      </c>
      <c r="I220" s="73">
        <f>COUNTIFS(I4:I210,"&gt;=70",I4:I210,"&lt;80")</f>
        <v>1</v>
      </c>
      <c r="J220" s="73">
        <f>COUNTIFS(J4:J210,"&gt;=70",J4:J210,"&lt;80")</f>
        <v>2</v>
      </c>
      <c r="K220" s="73">
        <f>COUNTIFS(K4:K210,"&gt;=70",K4:K210,"&lt;80")</f>
        <v>9</v>
      </c>
      <c r="L220" s="73">
        <f>COUNTIFS(L4:L210,"&gt;=70",L4:L210,"&lt;80")</f>
        <v>8</v>
      </c>
      <c r="M220" s="73">
        <f>COUNTIFS(M4:M210,"&gt;=70",M4:M210,"&lt;80")</f>
        <v>5</v>
      </c>
      <c r="N220" s="73">
        <f>COUNTIFS(N4:N210,"&gt;=70",N4:N210,"&lt;80")</f>
        <v>2</v>
      </c>
      <c r="O220" s="72"/>
      <c r="P220" s="73"/>
      <c r="Q220" s="73"/>
      <c r="R220" s="46"/>
      <c r="S220" s="46"/>
      <c r="T220" s="46"/>
      <c r="U220" s="46"/>
      <c r="V220" s="46"/>
      <c r="X220" s="61"/>
      <c r="AC220" s="67" t="s">
        <v>935</v>
      </c>
      <c r="AD220" s="70" t="s">
        <v>936</v>
      </c>
      <c r="AE220" s="71">
        <f>COUNTIFS(AE4:AE210,"&gt;=70",AE4:AE210,"&lt;80")</f>
        <v>0</v>
      </c>
      <c r="AF220" s="71">
        <f>COUNTIFS(AF4:AF210,"&gt;=70",AF4:AF210,"&lt;80")</f>
        <v>0</v>
      </c>
      <c r="AG220" s="71">
        <f>COUNTIFS(AG4:AG210,"&gt;=70",AG4:AG210,"&lt;80")</f>
        <v>0</v>
      </c>
      <c r="AH220" s="71">
        <f>COUNTIFS(AH4:AH210,"&gt;=70",AH4:AH210,"&lt;80")</f>
        <v>0</v>
      </c>
      <c r="AI220" s="71">
        <f>COUNTIFS(AI4:AI210,"&gt;=70",AI4:AI210,"&lt;80")</f>
        <v>0</v>
      </c>
      <c r="AJ220" s="72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V220" s="61"/>
      <c r="AW220" s="61"/>
      <c r="AX220" s="61"/>
      <c r="AY220" s="61"/>
      <c r="AZ220" s="61"/>
      <c r="BA220" s="61"/>
      <c r="BB220" s="61"/>
      <c r="BC220" s="63"/>
      <c r="BD220" s="69" t="s">
        <v>937</v>
      </c>
      <c r="BE220" s="68">
        <f>COUNTIF(BK4:BK210,"FIRST")</f>
        <v>0</v>
      </c>
      <c r="BF220" s="74" t="e">
        <f t="shared" si="32"/>
        <v>#DIV/0!</v>
      </c>
      <c r="BG220" s="64"/>
      <c r="BH220" s="61"/>
    </row>
    <row r="221" spans="1:63" ht="27.6" x14ac:dyDescent="0.3">
      <c r="C221" s="65" t="s">
        <v>15</v>
      </c>
      <c r="D221" s="66" t="s">
        <v>938</v>
      </c>
      <c r="E221" s="67" t="s">
        <v>939</v>
      </c>
      <c r="F221" s="70" t="s">
        <v>940</v>
      </c>
      <c r="G221" s="71">
        <f>COUNTIFS(G4:G210,"&gt;=60",G4:G210,"&lt;70")</f>
        <v>0</v>
      </c>
      <c r="H221" s="73">
        <f>COUNTIFS(H4:H210,"&gt;=60",H4:H210,"&lt;70")</f>
        <v>0</v>
      </c>
      <c r="I221" s="73">
        <f>COUNTIFS(I4:I210,"&gt;=60",I4:I210,"&lt;70")</f>
        <v>0</v>
      </c>
      <c r="J221" s="73">
        <f>COUNTIFS(J4:J210,"&gt;=60",J4:J210,"&lt;70")</f>
        <v>0</v>
      </c>
      <c r="K221" s="73">
        <f>COUNTIFS(K4:K210,"&gt;=60",K4:K210,"&lt;70")</f>
        <v>1</v>
      </c>
      <c r="L221" s="73">
        <f>COUNTIFS(L4:L210,"&gt;=60",L4:L210,"&lt;70")</f>
        <v>0</v>
      </c>
      <c r="M221" s="73">
        <f>COUNTIFS(M4:M210,"&gt;=60",M4:M210,"&lt;70")</f>
        <v>0</v>
      </c>
      <c r="N221" s="73">
        <f>COUNTIFS(N4:N210,"&gt;=60",N4:N210,"&lt;70")</f>
        <v>0</v>
      </c>
      <c r="O221" s="72"/>
      <c r="P221" s="73"/>
      <c r="Q221" s="73"/>
      <c r="R221" s="46"/>
      <c r="S221" s="46"/>
      <c r="T221" s="46"/>
      <c r="U221" s="46"/>
      <c r="V221" s="46"/>
      <c r="X221" s="61"/>
      <c r="AC221" s="67" t="s">
        <v>939</v>
      </c>
      <c r="AD221" s="70" t="s">
        <v>940</v>
      </c>
      <c r="AE221" s="71">
        <f>COUNTIFS(AE4:AE210,"&gt;=60",AE4:AE210,"&lt;70")</f>
        <v>0</v>
      </c>
      <c r="AF221" s="71">
        <f>COUNTIFS(AF4:AF210,"&gt;=60",AF4:AF210,"&lt;70")</f>
        <v>0</v>
      </c>
      <c r="AG221" s="71">
        <f>COUNTIFS(AG4:AG210,"&gt;=60",AG4:AG210,"&lt;70")</f>
        <v>0</v>
      </c>
      <c r="AH221" s="71">
        <f>COUNTIFS(AH4:AH210,"&gt;=60",AH4:AH210,"&lt;70")</f>
        <v>0</v>
      </c>
      <c r="AI221" s="71">
        <f>COUNTIFS(AI4:AI210,"&gt;=60",AI4:AI210,"&lt;70")</f>
        <v>0</v>
      </c>
      <c r="AJ221" s="72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V221" s="61"/>
      <c r="AW221" s="61"/>
      <c r="AX221" s="61"/>
      <c r="AY221" s="61"/>
      <c r="AZ221" s="61"/>
      <c r="BA221" s="61"/>
      <c r="BB221" s="61"/>
      <c r="BC221" s="63"/>
      <c r="BD221" s="76" t="s">
        <v>941</v>
      </c>
      <c r="BE221" s="68">
        <f>COUNTIF(BK4:BK210,"HSC")</f>
        <v>0</v>
      </c>
      <c r="BF221" s="74" t="e">
        <f t="shared" si="32"/>
        <v>#DIV/0!</v>
      </c>
      <c r="BG221" s="64"/>
      <c r="BH221" s="61"/>
    </row>
    <row r="222" spans="1:63" x14ac:dyDescent="0.3">
      <c r="E222" s="67" t="s">
        <v>942</v>
      </c>
      <c r="F222" s="70" t="s">
        <v>943</v>
      </c>
      <c r="G222" s="71">
        <f>COUNTIFS(G4:G210,"&gt;=50",G4:G210,"&lt;60")</f>
        <v>0</v>
      </c>
      <c r="H222" s="73">
        <f>COUNTIFS(H4:H210,"&gt;=50",H4:H210,"&lt;60")</f>
        <v>0</v>
      </c>
      <c r="I222" s="73">
        <f>COUNTIFS(I4:I210,"&gt;=50",I4:I210,"&lt;60")</f>
        <v>0</v>
      </c>
      <c r="J222" s="73">
        <f>COUNTIFS(J4:J210,"&gt;=50",J4:J210,"&lt;60")</f>
        <v>0</v>
      </c>
      <c r="K222" s="73">
        <f>COUNTIFS(K4:K210,"&gt;=50",K4:K210,"&lt;60")</f>
        <v>0</v>
      </c>
      <c r="L222" s="73">
        <f>COUNTIFS(L4:L210,"&gt;=50",L4:L210,"&lt;60")</f>
        <v>0</v>
      </c>
      <c r="M222" s="73">
        <f>COUNTIFS(M4:M210,"&gt;=50",M4:M210,"&lt;60")</f>
        <v>0</v>
      </c>
      <c r="N222" s="73">
        <f>COUNTIFS(N4:N210,"&gt;=50",N4:N210,"&lt;60")</f>
        <v>0</v>
      </c>
      <c r="O222" s="72"/>
      <c r="P222" s="73"/>
      <c r="Q222" s="73"/>
      <c r="R222" s="46"/>
      <c r="S222" s="46"/>
      <c r="T222" s="46"/>
      <c r="U222" s="46"/>
      <c r="V222" s="46"/>
      <c r="X222" s="61"/>
      <c r="AC222" s="67" t="s">
        <v>942</v>
      </c>
      <c r="AD222" s="70" t="s">
        <v>943</v>
      </c>
      <c r="AE222" s="71">
        <f>COUNTIFS(AE4:AE210,"&gt;=50",AE4:AE210,"&lt;60")</f>
        <v>0</v>
      </c>
      <c r="AF222" s="71">
        <f>COUNTIFS(AF4:AF210,"&gt;=50",AF4:AF210,"&lt;60")</f>
        <v>0</v>
      </c>
      <c r="AG222" s="71">
        <f>COUNTIFS(AG4:AG210,"&gt;=50",AG4:AG210,"&lt;60")</f>
        <v>0</v>
      </c>
      <c r="AH222" s="71">
        <f>COUNTIFS(AH4:AH210,"&gt;=50",AH4:AH210,"&lt;60")</f>
        <v>0</v>
      </c>
      <c r="AI222" s="71">
        <f>COUNTIFS(AI4:AI210,"&gt;=50",AI4:AI210,"&lt;60")</f>
        <v>0</v>
      </c>
      <c r="AJ222" s="72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V222" s="61"/>
      <c r="AW222" s="61"/>
      <c r="AX222" s="61"/>
      <c r="AY222" s="61"/>
      <c r="AZ222" s="61"/>
      <c r="BA222" s="61"/>
      <c r="BB222" s="61"/>
      <c r="BC222" s="63"/>
      <c r="BD222" s="69" t="s">
        <v>944</v>
      </c>
      <c r="BE222" s="68">
        <f>COUNTIF(BK4:BK210,"SC")</f>
        <v>0</v>
      </c>
      <c r="BF222" s="74" t="e">
        <f t="shared" si="32"/>
        <v>#DIV/0!</v>
      </c>
      <c r="BG222" s="64"/>
      <c r="BH222" s="61"/>
    </row>
    <row r="223" spans="1:63" x14ac:dyDescent="0.3">
      <c r="E223" s="67" t="s">
        <v>945</v>
      </c>
      <c r="F223" s="70" t="s">
        <v>946</v>
      </c>
      <c r="G223" s="71">
        <f>COUNTIFS(G4:G210,"&gt;=40",G4:G210,"&lt;50")</f>
        <v>0</v>
      </c>
      <c r="H223" s="73">
        <f>COUNTIFS(H4:H210,"&gt;=40",H4:H210,"&lt;50")</f>
        <v>0</v>
      </c>
      <c r="I223" s="73">
        <f>COUNTIFS(I4:I210,"&gt;=40",I4:I210,"&lt;50")</f>
        <v>0</v>
      </c>
      <c r="J223" s="73">
        <f>COUNTIFS(J4:J210,"&gt;=40",J4:J210,"&lt;50")</f>
        <v>0</v>
      </c>
      <c r="K223" s="73">
        <f>COUNTIFS(K4:K210,"&gt;=40",K4:K210,"&lt;50")</f>
        <v>0</v>
      </c>
      <c r="L223" s="73">
        <f>COUNTIFS(L4:L210,"&gt;=40",L4:L210,"&lt;50")</f>
        <v>0</v>
      </c>
      <c r="M223" s="73">
        <f>COUNTIFS(M4:M210,"&gt;=40",M4:M210,"&lt;50")</f>
        <v>0</v>
      </c>
      <c r="N223" s="73">
        <f>COUNTIFS(N4:N210,"&gt;=40",N4:N210,"&lt;50")</f>
        <v>0</v>
      </c>
      <c r="O223" s="72"/>
      <c r="P223" s="73"/>
      <c r="Q223" s="73"/>
      <c r="R223" s="46"/>
      <c r="S223" s="46"/>
      <c r="T223" s="46"/>
      <c r="U223" s="46"/>
      <c r="V223" s="46"/>
      <c r="X223" s="61"/>
      <c r="AC223" s="67" t="s">
        <v>945</v>
      </c>
      <c r="AD223" s="70" t="s">
        <v>946</v>
      </c>
      <c r="AE223" s="71">
        <f>COUNTIFS(AE4:AE210,"&gt;=40",AE4:AE210,"&lt;50")</f>
        <v>0</v>
      </c>
      <c r="AF223" s="71">
        <f>COUNTIFS(AF4:AF210,"&gt;=40",AF4:AF210,"&lt;50")</f>
        <v>0</v>
      </c>
      <c r="AG223" s="71">
        <f>COUNTIFS(AG4:AG210,"&gt;=40",AG4:AG210,"&lt;50")</f>
        <v>0</v>
      </c>
      <c r="AH223" s="71">
        <f>COUNTIFS(AH4:AH210,"&gt;=40",AH4:AH210,"&lt;50")</f>
        <v>0</v>
      </c>
      <c r="AI223" s="71">
        <f>COUNTIFS(AI4:AI210,"&gt;=40",AI4:AI210,"&lt;50")</f>
        <v>0</v>
      </c>
      <c r="AJ223" s="72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V223" s="61"/>
      <c r="AW223" s="61"/>
      <c r="AX223" s="61"/>
      <c r="AY223" s="61"/>
      <c r="AZ223" s="61"/>
      <c r="BA223" s="61"/>
      <c r="BB223" s="61"/>
      <c r="BC223" s="63"/>
      <c r="BD223" s="69" t="s">
        <v>947</v>
      </c>
      <c r="BE223" s="68">
        <f>COUNTIF(BK4:BK210,"ATKT")</f>
        <v>0</v>
      </c>
      <c r="BF223" s="74" t="e">
        <f t="shared" si="32"/>
        <v>#DIV/0!</v>
      </c>
      <c r="BG223" s="64"/>
      <c r="BH223" s="61"/>
    </row>
    <row r="224" spans="1:63" x14ac:dyDescent="0.3">
      <c r="E224" s="67" t="s">
        <v>948</v>
      </c>
      <c r="F224" s="70" t="s">
        <v>949</v>
      </c>
      <c r="G224" s="71">
        <f>COUNTIF(G4:G210,"FF")</f>
        <v>0</v>
      </c>
      <c r="H224" s="73">
        <f>COUNTIF(H4:H210,"FF")</f>
        <v>0</v>
      </c>
      <c r="I224" s="73">
        <f>COUNTIF(I4:I210,"FF")</f>
        <v>0</v>
      </c>
      <c r="J224" s="73">
        <f>COUNTIF(J4:J210,"FF")</f>
        <v>0</v>
      </c>
      <c r="K224" s="73">
        <f>COUNTIF(K4:K210,"FF")</f>
        <v>0</v>
      </c>
      <c r="L224" s="73">
        <f>COUNTIF(L4:L210,"FF")</f>
        <v>0</v>
      </c>
      <c r="M224" s="73">
        <f>COUNTIF(M4:M210,"FF")</f>
        <v>0</v>
      </c>
      <c r="N224" s="73">
        <f>COUNTIF(N4:N210,"FF")</f>
        <v>0</v>
      </c>
      <c r="O224" s="72"/>
      <c r="P224" s="71">
        <f>COUNTIF(P4:P210,"FF")</f>
        <v>0</v>
      </c>
      <c r="Q224" s="71">
        <f>COUNTIF(Q4:Q210,"FF")</f>
        <v>0</v>
      </c>
      <c r="R224" s="71">
        <f>COUNTIF(R4:R210,"FF")</f>
        <v>0</v>
      </c>
      <c r="S224" s="71">
        <f>COUNTIF(S4:S210,"FF")</f>
        <v>0</v>
      </c>
      <c r="T224" s="71">
        <f>COUNTIF(T4:T210,"FF")</f>
        <v>0</v>
      </c>
      <c r="U224" s="71">
        <f>COUNTIF(U4:U210,"FF")</f>
        <v>0</v>
      </c>
      <c r="V224" s="71">
        <f>COUNTIF(V4:V210,"FF")</f>
        <v>0</v>
      </c>
      <c r="X224" s="61"/>
      <c r="AC224" s="67" t="s">
        <v>948</v>
      </c>
      <c r="AD224" s="70" t="s">
        <v>949</v>
      </c>
      <c r="AE224" s="71">
        <f>COUNTIF(AE4:AE210,"FF")</f>
        <v>0</v>
      </c>
      <c r="AF224" s="71">
        <f>COUNTIF(AF4:AF210,"FF")</f>
        <v>0</v>
      </c>
      <c r="AG224" s="71">
        <f>COUNTIF(AG4:AG210,"FF")</f>
        <v>0</v>
      </c>
      <c r="AH224" s="71">
        <f>COUNTIF(AH4:AH210,"FF")</f>
        <v>0</v>
      </c>
      <c r="AI224" s="71">
        <f>COUNTIF(AI4:AI210,"FF")</f>
        <v>0</v>
      </c>
      <c r="AJ224" s="72"/>
      <c r="AK224" s="71">
        <f>COUNTIF(AK4:AK210,"FF")</f>
        <v>0</v>
      </c>
      <c r="AL224" s="71">
        <f>COUNTIF(AL4:AL210,"FF")</f>
        <v>0</v>
      </c>
      <c r="AM224" s="71">
        <f>COUNTIF(AM4:AM210,"FF")</f>
        <v>0</v>
      </c>
      <c r="AN224" s="71">
        <f>COUNTIF(AN4:AN210,"FF")</f>
        <v>0</v>
      </c>
      <c r="AO224" s="71">
        <f>COUNTIF(AO4:AO210,"FF")</f>
        <v>0</v>
      </c>
      <c r="AP224" s="71">
        <f>COUNTIF(AP4:AP210,"FF")</f>
        <v>0</v>
      </c>
      <c r="AQ224" s="71">
        <f>COUNTIF(AQ4:AQ210,"FF")</f>
        <v>0</v>
      </c>
      <c r="AR224" s="71">
        <f>COUNTIF(AR4:AR210,"FF")</f>
        <v>0</v>
      </c>
      <c r="AS224" s="71">
        <f>COUNTIF(AS4:AS210,"FF")</f>
        <v>0</v>
      </c>
      <c r="AT224" s="71">
        <f>COUNTIF(AT4:AT210,"FF")</f>
        <v>0</v>
      </c>
      <c r="AV224" s="61"/>
      <c r="AW224" s="61"/>
      <c r="AX224" s="61"/>
      <c r="AY224" s="61"/>
      <c r="AZ224" s="61"/>
      <c r="BA224" s="61"/>
      <c r="BB224" s="61"/>
      <c r="BC224" s="63"/>
      <c r="BD224" s="69" t="s">
        <v>950</v>
      </c>
      <c r="BE224" s="68">
        <f>COUNTIF(BK4:BK210,"FAIL")</f>
        <v>207</v>
      </c>
      <c r="BF224" s="74" t="e">
        <f t="shared" si="32"/>
        <v>#DIV/0!</v>
      </c>
      <c r="BG224" s="64"/>
      <c r="BH224" s="61"/>
    </row>
    <row r="225" spans="3:59" x14ac:dyDescent="0.3">
      <c r="E225" s="62"/>
      <c r="F225" s="77" t="s">
        <v>951</v>
      </c>
      <c r="G225" s="78">
        <f>COUNTIF(G4:G210,"AB")</f>
        <v>0</v>
      </c>
      <c r="H225" s="78">
        <f>COUNTIF(H4:H210,"AB")</f>
        <v>0</v>
      </c>
      <c r="I225" s="78">
        <f>COUNTIF(I4:I210,"AB")</f>
        <v>0</v>
      </c>
      <c r="J225" s="78">
        <f>COUNTIF(J4:J210,"AB")</f>
        <v>0</v>
      </c>
      <c r="K225" s="78">
        <f>COUNTIF(K4:K210,"AB")</f>
        <v>0</v>
      </c>
      <c r="L225" s="78">
        <f>COUNTIF(L4:L210,"AB")</f>
        <v>0</v>
      </c>
      <c r="M225" s="78">
        <f>COUNTIF(M4:M210,"AB")</f>
        <v>1</v>
      </c>
      <c r="N225" s="78">
        <f>COUNTIF(N4:N210,"AB")</f>
        <v>2</v>
      </c>
      <c r="O225" s="72"/>
      <c r="P225" s="78">
        <f>COUNTIF(P4:P210,"AB")</f>
        <v>0</v>
      </c>
      <c r="Q225" s="78">
        <f>COUNTIF(Q4:Q210,"AB")</f>
        <v>0</v>
      </c>
      <c r="R225" s="78">
        <f>COUNTIF(R4:R210,"AB")</f>
        <v>0</v>
      </c>
      <c r="S225" s="78">
        <f>COUNTIF(S4:S210,"AB")</f>
        <v>0</v>
      </c>
      <c r="T225" s="78">
        <f>COUNTIF(T4:T210,"AB")</f>
        <v>0</v>
      </c>
      <c r="U225" s="78">
        <f>COUNTIF(U4:U210,"AB")</f>
        <v>0</v>
      </c>
      <c r="V225" s="78">
        <f>COUNTIF(V4:V210,"AB")</f>
        <v>0</v>
      </c>
      <c r="X225" s="61"/>
      <c r="AC225" s="62"/>
      <c r="AD225" s="77" t="s">
        <v>951</v>
      </c>
      <c r="AE225" s="78">
        <f>COUNTIF(AE4:AE210,"AB")</f>
        <v>0</v>
      </c>
      <c r="AF225" s="78">
        <f>COUNTIF(AF4:AF210,"AB")</f>
        <v>0</v>
      </c>
      <c r="AG225" s="78">
        <f>COUNTIF(AG4:AG210,"AB")</f>
        <v>0</v>
      </c>
      <c r="AH225" s="78">
        <f>COUNTIF(AH4:AH210,"AB")</f>
        <v>0</v>
      </c>
      <c r="AI225" s="78">
        <f>COUNTIF(AI4:AI210,"AB")</f>
        <v>0</v>
      </c>
      <c r="AJ225" s="72"/>
      <c r="AK225" s="78">
        <f>COUNTIF(AK4:AK210,"AB")</f>
        <v>0</v>
      </c>
      <c r="AL225" s="78">
        <f>COUNTIF(AL4:AL210,"AB")</f>
        <v>0</v>
      </c>
      <c r="AM225" s="78">
        <f>COUNTIF(AM4:AM210,"AB")</f>
        <v>0</v>
      </c>
      <c r="AN225" s="78">
        <f>COUNTIF(AN4:AN210,"AB")</f>
        <v>0</v>
      </c>
      <c r="AO225" s="78">
        <f>COUNTIF(AO4:AO210,"AB")</f>
        <v>0</v>
      </c>
      <c r="AP225" s="78">
        <f>COUNTIF(AP4:AP210,"AB")</f>
        <v>0</v>
      </c>
      <c r="AQ225" s="78">
        <f>COUNTIF(AQ4:AQ210,"AB")</f>
        <v>0</v>
      </c>
      <c r="AR225" s="78">
        <f>COUNTIF(AR4:AR210,"AB")</f>
        <v>0</v>
      </c>
      <c r="AS225" s="78">
        <f>COUNTIF(AS4:AS210,"AB")</f>
        <v>0</v>
      </c>
      <c r="AT225" s="78">
        <f>COUNTIF(AT4:AT210,"AB")</f>
        <v>0</v>
      </c>
      <c r="AV225" s="61"/>
      <c r="AW225" s="61"/>
      <c r="AX225" s="61"/>
      <c r="AY225" s="61"/>
      <c r="AZ225" s="61"/>
      <c r="BA225" s="61"/>
      <c r="BB225" s="61"/>
      <c r="BC225" s="63"/>
      <c r="BD225" s="69" t="s">
        <v>952</v>
      </c>
      <c r="BE225" s="69">
        <f>SUM(BE219:BE224)</f>
        <v>207</v>
      </c>
      <c r="BF225" s="69"/>
      <c r="BG225" s="63"/>
    </row>
    <row r="226" spans="3:59" x14ac:dyDescent="0.3">
      <c r="E226" s="62"/>
      <c r="F226" s="79" t="s">
        <v>952</v>
      </c>
      <c r="G226" s="80">
        <f>COUNTA(G4:G210)</f>
        <v>28</v>
      </c>
      <c r="H226" s="80">
        <f>COUNTA(H4:H210)</f>
        <v>4</v>
      </c>
      <c r="I226" s="80">
        <f>COUNTA(I4:I210)</f>
        <v>25</v>
      </c>
      <c r="J226" s="80">
        <f>COUNTA(J4:J210)</f>
        <v>207</v>
      </c>
      <c r="K226" s="80">
        <f>COUNTA(K4:K210)</f>
        <v>207</v>
      </c>
      <c r="L226" s="80">
        <f>COUNTA(L4:L210)</f>
        <v>207</v>
      </c>
      <c r="M226" s="80">
        <f>COUNTA(M4:M210)</f>
        <v>207</v>
      </c>
      <c r="N226" s="80">
        <f>COUNTA(N4:N210)</f>
        <v>207</v>
      </c>
      <c r="O226" s="72"/>
      <c r="P226" s="80">
        <f>COUNTA(P4:P210)</f>
        <v>28</v>
      </c>
      <c r="Q226" s="80">
        <f>COUNTA(Q4:Q210)</f>
        <v>25</v>
      </c>
      <c r="R226" s="80">
        <f>COUNTA(R4:R210)</f>
        <v>207</v>
      </c>
      <c r="S226" s="80">
        <f>COUNTA(S4:S210)</f>
        <v>207</v>
      </c>
      <c r="T226" s="80">
        <f>COUNTA(T4:T210)</f>
        <v>207</v>
      </c>
      <c r="U226" s="80">
        <f>COUNTA(U4:U210)</f>
        <v>207</v>
      </c>
      <c r="V226" s="80">
        <f>COUNTA(V4:V210)</f>
        <v>207</v>
      </c>
      <c r="AC226" s="62"/>
      <c r="AD226" s="79" t="s">
        <v>952</v>
      </c>
      <c r="AE226" s="80">
        <f>COUNTA(AE4:AE210)</f>
        <v>0</v>
      </c>
      <c r="AF226" s="80">
        <f>COUNTA(AF4:AF210)</f>
        <v>0</v>
      </c>
      <c r="AG226" s="80">
        <f>COUNTA(AG4:AG210)</f>
        <v>0</v>
      </c>
      <c r="AH226" s="80">
        <f>COUNTA(AH4:AH210)</f>
        <v>0</v>
      </c>
      <c r="AI226" s="80">
        <f>COUNTA(AI4:AI210)</f>
        <v>0</v>
      </c>
      <c r="AJ226" s="72"/>
      <c r="AK226" s="80">
        <f>COUNTA(AK4:AK210)</f>
        <v>0</v>
      </c>
      <c r="AL226" s="80">
        <f>COUNTA(AL4:AL210)</f>
        <v>0</v>
      </c>
      <c r="AM226" s="80">
        <f>COUNTA(AM4:AM210)</f>
        <v>0</v>
      </c>
      <c r="AN226" s="80">
        <f>COUNTA(AN4:AN210)</f>
        <v>0</v>
      </c>
      <c r="AO226" s="80">
        <f>COUNTA(AO4:AO210)</f>
        <v>0</v>
      </c>
      <c r="AP226" s="80">
        <f>COUNTA(AP4:AP210)</f>
        <v>0</v>
      </c>
      <c r="AQ226" s="80">
        <f>COUNTA(AQ4:AQ210)</f>
        <v>0</v>
      </c>
      <c r="AR226" s="80">
        <f>COUNTA(AR4:AR210)</f>
        <v>0</v>
      </c>
      <c r="AS226" s="80">
        <f>COUNTA(AS4:AS210)</f>
        <v>0</v>
      </c>
      <c r="AT226" s="80">
        <f>COUNTA(AT4:AT210)</f>
        <v>0</v>
      </c>
      <c r="BC226" s="64"/>
      <c r="BD226" s="64"/>
      <c r="BE226" s="64"/>
      <c r="BF226" s="64"/>
      <c r="BG226" s="64"/>
    </row>
    <row r="227" spans="3:59" x14ac:dyDescent="0.3">
      <c r="E227" s="62"/>
      <c r="F227" s="70" t="s">
        <v>953</v>
      </c>
      <c r="G227" s="71">
        <f t="shared" ref="G227:N227" si="33">G226-G225</f>
        <v>28</v>
      </c>
      <c r="H227" s="71">
        <f t="shared" si="33"/>
        <v>4</v>
      </c>
      <c r="I227" s="71">
        <f t="shared" si="33"/>
        <v>25</v>
      </c>
      <c r="J227" s="71">
        <f t="shared" si="33"/>
        <v>207</v>
      </c>
      <c r="K227" s="71">
        <f t="shared" si="33"/>
        <v>207</v>
      </c>
      <c r="L227" s="71">
        <f t="shared" si="33"/>
        <v>207</v>
      </c>
      <c r="M227" s="71">
        <f t="shared" si="33"/>
        <v>206</v>
      </c>
      <c r="N227" s="71">
        <f t="shared" si="33"/>
        <v>205</v>
      </c>
      <c r="O227" s="72"/>
      <c r="P227" s="71">
        <f t="shared" ref="P227:V227" si="34">P226-P225</f>
        <v>28</v>
      </c>
      <c r="Q227" s="71">
        <f t="shared" si="34"/>
        <v>25</v>
      </c>
      <c r="R227" s="71">
        <f t="shared" si="34"/>
        <v>207</v>
      </c>
      <c r="S227" s="71">
        <f t="shared" si="34"/>
        <v>207</v>
      </c>
      <c r="T227" s="71">
        <f t="shared" si="34"/>
        <v>207</v>
      </c>
      <c r="U227" s="71">
        <f t="shared" si="34"/>
        <v>207</v>
      </c>
      <c r="V227" s="71">
        <f t="shared" si="34"/>
        <v>207</v>
      </c>
      <c r="AC227" s="62"/>
      <c r="AD227" s="70" t="s">
        <v>953</v>
      </c>
      <c r="AE227" s="71">
        <f>AE226-AE225</f>
        <v>0</v>
      </c>
      <c r="AF227" s="71">
        <f>AF226-AF225</f>
        <v>0</v>
      </c>
      <c r="AG227" s="71">
        <f>AG226-AG225</f>
        <v>0</v>
      </c>
      <c r="AH227" s="71">
        <f>AH226-AH225</f>
        <v>0</v>
      </c>
      <c r="AI227" s="71">
        <f>AI226-AI225</f>
        <v>0</v>
      </c>
      <c r="AJ227" s="72"/>
      <c r="AK227" s="71">
        <f t="shared" ref="AK227:AT227" si="35">AK226-AK225</f>
        <v>0</v>
      </c>
      <c r="AL227" s="71">
        <f t="shared" si="35"/>
        <v>0</v>
      </c>
      <c r="AM227" s="71">
        <f t="shared" si="35"/>
        <v>0</v>
      </c>
      <c r="AN227" s="71">
        <f t="shared" si="35"/>
        <v>0</v>
      </c>
      <c r="AO227" s="71">
        <f t="shared" si="35"/>
        <v>0</v>
      </c>
      <c r="AP227" s="71">
        <f t="shared" si="35"/>
        <v>0</v>
      </c>
      <c r="AQ227" s="71">
        <f t="shared" si="35"/>
        <v>0</v>
      </c>
      <c r="AR227" s="71">
        <f t="shared" si="35"/>
        <v>0</v>
      </c>
      <c r="AS227" s="71">
        <f t="shared" si="35"/>
        <v>0</v>
      </c>
      <c r="AT227" s="71">
        <f t="shared" si="35"/>
        <v>0</v>
      </c>
    </row>
    <row r="228" spans="3:59" x14ac:dyDescent="0.3">
      <c r="E228" s="81"/>
      <c r="F228" s="60" t="s">
        <v>954</v>
      </c>
      <c r="G228" s="18">
        <f t="shared" ref="G228:N228" si="36">G227-G224</f>
        <v>28</v>
      </c>
      <c r="H228" s="18">
        <f t="shared" si="36"/>
        <v>4</v>
      </c>
      <c r="I228" s="18">
        <f t="shared" si="36"/>
        <v>25</v>
      </c>
      <c r="J228" s="18">
        <f t="shared" si="36"/>
        <v>207</v>
      </c>
      <c r="K228" s="18">
        <f t="shared" si="36"/>
        <v>207</v>
      </c>
      <c r="L228" s="18">
        <f t="shared" si="36"/>
        <v>207</v>
      </c>
      <c r="M228" s="18">
        <f t="shared" si="36"/>
        <v>206</v>
      </c>
      <c r="N228" s="18">
        <f t="shared" si="36"/>
        <v>205</v>
      </c>
      <c r="O228" s="72"/>
      <c r="P228" s="18">
        <f t="shared" ref="P228:V228" si="37">P227-P224</f>
        <v>28</v>
      </c>
      <c r="Q228" s="18">
        <f t="shared" si="37"/>
        <v>25</v>
      </c>
      <c r="R228" s="18">
        <f t="shared" si="37"/>
        <v>207</v>
      </c>
      <c r="S228" s="18">
        <f t="shared" si="37"/>
        <v>207</v>
      </c>
      <c r="T228" s="18">
        <f t="shared" si="37"/>
        <v>207</v>
      </c>
      <c r="U228" s="18">
        <f t="shared" si="37"/>
        <v>207</v>
      </c>
      <c r="V228" s="18">
        <f t="shared" si="37"/>
        <v>207</v>
      </c>
      <c r="AC228" s="81"/>
      <c r="AD228" s="60" t="s">
        <v>954</v>
      </c>
      <c r="AE228" s="18">
        <f>AE227-AE224</f>
        <v>0</v>
      </c>
      <c r="AF228" s="18">
        <f>AF227-AF224</f>
        <v>0</v>
      </c>
      <c r="AG228" s="18">
        <f>AG227-AG224</f>
        <v>0</v>
      </c>
      <c r="AH228" s="18">
        <f>AH227-AH224</f>
        <v>0</v>
      </c>
      <c r="AI228" s="18">
        <f>AI227-AI224</f>
        <v>0</v>
      </c>
      <c r="AJ228" s="72"/>
      <c r="AK228" s="18">
        <f t="shared" ref="AK228:AT228" si="38">AK227-AK224</f>
        <v>0</v>
      </c>
      <c r="AL228" s="18">
        <f t="shared" si="38"/>
        <v>0</v>
      </c>
      <c r="AM228" s="18">
        <f t="shared" si="38"/>
        <v>0</v>
      </c>
      <c r="AN228" s="18">
        <f t="shared" si="38"/>
        <v>0</v>
      </c>
      <c r="AO228" s="18">
        <f t="shared" si="38"/>
        <v>0</v>
      </c>
      <c r="AP228" s="18">
        <f t="shared" si="38"/>
        <v>0</v>
      </c>
      <c r="AQ228" s="18">
        <f t="shared" si="38"/>
        <v>0</v>
      </c>
      <c r="AR228" s="18">
        <f t="shared" si="38"/>
        <v>0</v>
      </c>
      <c r="AS228" s="18">
        <f t="shared" si="38"/>
        <v>0</v>
      </c>
      <c r="AT228" s="18">
        <f t="shared" si="38"/>
        <v>0</v>
      </c>
    </row>
    <row r="229" spans="3:59" x14ac:dyDescent="0.3">
      <c r="E229" s="61"/>
      <c r="F229" s="82" t="s">
        <v>955</v>
      </c>
      <c r="G229" s="83">
        <f t="shared" ref="G229:N229" si="39">(G228/G227)*100</f>
        <v>100</v>
      </c>
      <c r="H229" s="83">
        <f t="shared" si="39"/>
        <v>100</v>
      </c>
      <c r="I229" s="83">
        <f t="shared" si="39"/>
        <v>100</v>
      </c>
      <c r="J229" s="83">
        <f t="shared" si="39"/>
        <v>100</v>
      </c>
      <c r="K229" s="83">
        <f t="shared" si="39"/>
        <v>100</v>
      </c>
      <c r="L229" s="83">
        <f t="shared" si="39"/>
        <v>100</v>
      </c>
      <c r="M229" s="83">
        <f t="shared" si="39"/>
        <v>100</v>
      </c>
      <c r="N229" s="83">
        <f t="shared" si="39"/>
        <v>100</v>
      </c>
      <c r="O229" s="84"/>
      <c r="P229" s="83">
        <f t="shared" ref="P229:V229" si="40">(P228/P227)*100</f>
        <v>100</v>
      </c>
      <c r="Q229" s="83">
        <f t="shared" si="40"/>
        <v>100</v>
      </c>
      <c r="R229" s="83">
        <f t="shared" si="40"/>
        <v>100</v>
      </c>
      <c r="S229" s="83">
        <f t="shared" si="40"/>
        <v>100</v>
      </c>
      <c r="T229" s="83">
        <f t="shared" si="40"/>
        <v>100</v>
      </c>
      <c r="U229" s="83">
        <f t="shared" si="40"/>
        <v>100</v>
      </c>
      <c r="V229" s="83">
        <f t="shared" si="40"/>
        <v>100</v>
      </c>
      <c r="AC229" s="61"/>
      <c r="AD229" s="82" t="s">
        <v>955</v>
      </c>
      <c r="AE229" s="83" t="e">
        <f>(AE228/AE227)*100</f>
        <v>#DIV/0!</v>
      </c>
      <c r="AF229" s="83" t="e">
        <f>(AF228/AF227)*100</f>
        <v>#DIV/0!</v>
      </c>
      <c r="AG229" s="83" t="e">
        <f>(AG228/AG227)*100</f>
        <v>#DIV/0!</v>
      </c>
      <c r="AH229" s="83" t="e">
        <f>(AH228/AH227)*100</f>
        <v>#DIV/0!</v>
      </c>
      <c r="AI229" s="83" t="e">
        <f>(AI228/AI227)*100</f>
        <v>#DIV/0!</v>
      </c>
      <c r="AJ229" s="84"/>
      <c r="AK229" s="83" t="e">
        <f t="shared" ref="AK229:AT229" si="41">(AK228/AK227)*100</f>
        <v>#DIV/0!</v>
      </c>
      <c r="AL229" s="83" t="e">
        <f t="shared" si="41"/>
        <v>#DIV/0!</v>
      </c>
      <c r="AM229" s="83" t="e">
        <f t="shared" si="41"/>
        <v>#DIV/0!</v>
      </c>
      <c r="AN229" s="83" t="e">
        <f t="shared" si="41"/>
        <v>#DIV/0!</v>
      </c>
      <c r="AO229" s="83" t="e">
        <f t="shared" si="41"/>
        <v>#DIV/0!</v>
      </c>
      <c r="AP229" s="83" t="e">
        <f t="shared" si="41"/>
        <v>#DIV/0!</v>
      </c>
      <c r="AQ229" s="83" t="e">
        <f t="shared" si="41"/>
        <v>#DIV/0!</v>
      </c>
      <c r="AR229" s="83" t="e">
        <f t="shared" si="41"/>
        <v>#DIV/0!</v>
      </c>
      <c r="AS229" s="83" t="e">
        <f t="shared" si="41"/>
        <v>#DIV/0!</v>
      </c>
      <c r="AT229" s="83" t="e">
        <f t="shared" si="41"/>
        <v>#DIV/0!</v>
      </c>
    </row>
    <row r="230" spans="3:59" x14ac:dyDescent="0.3">
      <c r="O230" s="55"/>
      <c r="AJ230" s="55"/>
    </row>
    <row r="231" spans="3:59" x14ac:dyDescent="0.3">
      <c r="O231" s="55"/>
      <c r="AJ231" s="55"/>
      <c r="BC231" s="55"/>
      <c r="BD231" s="55"/>
      <c r="BE231" s="55"/>
      <c r="BF231" s="55"/>
    </row>
    <row r="232" spans="3:59" ht="16.2" x14ac:dyDescent="0.3">
      <c r="AJ232" s="55"/>
      <c r="BC232" s="55"/>
      <c r="BD232" s="85"/>
      <c r="BE232" s="86" t="s">
        <v>956</v>
      </c>
      <c r="BF232" s="55"/>
    </row>
    <row r="233" spans="3:59" ht="16.2" x14ac:dyDescent="0.3">
      <c r="C233" s="4" t="s">
        <v>957</v>
      </c>
      <c r="D233" s="4"/>
      <c r="E233" s="4"/>
      <c r="F233" s="4"/>
      <c r="G233" s="88"/>
      <c r="H233" s="88"/>
      <c r="I233" s="88"/>
      <c r="BC233" s="55"/>
      <c r="BD233" s="89" t="s">
        <v>929</v>
      </c>
      <c r="BE233" s="90">
        <f>((BJ213)/BE225)*100</f>
        <v>0</v>
      </c>
      <c r="BF233" s="55"/>
    </row>
    <row r="234" spans="3:59" ht="16.2" x14ac:dyDescent="0.3">
      <c r="C234" s="4" t="s">
        <v>958</v>
      </c>
      <c r="D234" s="4"/>
      <c r="E234" s="4"/>
      <c r="F234" s="4"/>
      <c r="G234" s="88"/>
      <c r="H234" s="88"/>
      <c r="I234" s="88"/>
      <c r="M234" s="91"/>
      <c r="N234" s="91"/>
      <c r="BC234" s="55"/>
      <c r="BD234" s="89" t="s">
        <v>959</v>
      </c>
      <c r="BE234" s="90">
        <f>((BH213)/BE225)*100</f>
        <v>99.033816425120762</v>
      </c>
      <c r="BF234" s="55"/>
    </row>
    <row r="235" spans="3:59" ht="16.2" x14ac:dyDescent="0.3">
      <c r="C235" s="92"/>
      <c r="D235" s="87" t="s">
        <v>960</v>
      </c>
      <c r="E235" s="93" t="s">
        <v>961</v>
      </c>
      <c r="F235" s="87" t="s">
        <v>962</v>
      </c>
      <c r="G235" s="88"/>
      <c r="H235" s="88"/>
      <c r="I235" s="88"/>
      <c r="M235" s="91"/>
      <c r="N235" s="91"/>
      <c r="BC235" s="55"/>
      <c r="BD235" s="94" t="s">
        <v>963</v>
      </c>
      <c r="BE235" s="95">
        <f>((BI213)/BE225)*100</f>
        <v>100</v>
      </c>
      <c r="BF235" s="55"/>
    </row>
    <row r="236" spans="3:59" ht="16.2" x14ac:dyDescent="0.3">
      <c r="C236" s="87" t="s">
        <v>964</v>
      </c>
      <c r="D236" s="87" t="s">
        <v>965</v>
      </c>
      <c r="E236" s="93" t="s">
        <v>966</v>
      </c>
      <c r="F236" s="87" t="s">
        <v>967</v>
      </c>
      <c r="G236" s="88"/>
      <c r="H236" s="88"/>
      <c r="I236" s="88"/>
      <c r="M236" s="96"/>
      <c r="N236" s="96"/>
      <c r="BC236" s="55"/>
      <c r="BD236" s="94" t="s">
        <v>968</v>
      </c>
      <c r="BE236" s="95">
        <f>(BE224)/BE225*100</f>
        <v>100</v>
      </c>
      <c r="BF236" s="55"/>
    </row>
    <row r="237" spans="3:59" ht="16.2" x14ac:dyDescent="0.3">
      <c r="C237" s="87" t="s">
        <v>947</v>
      </c>
      <c r="D237" s="87" t="s">
        <v>969</v>
      </c>
      <c r="E237" s="93" t="s">
        <v>970</v>
      </c>
      <c r="F237" s="87" t="s">
        <v>971</v>
      </c>
      <c r="G237" s="88"/>
      <c r="H237" s="88"/>
      <c r="I237" s="88"/>
      <c r="M237" s="91"/>
      <c r="N237" s="91"/>
      <c r="BC237" s="55"/>
      <c r="BD237" s="94" t="s">
        <v>947</v>
      </c>
      <c r="BE237" s="95">
        <f>(BE223)/BE225*100</f>
        <v>0</v>
      </c>
      <c r="BF237" s="55"/>
    </row>
    <row r="238" spans="3:59" ht="16.2" x14ac:dyDescent="0.3">
      <c r="C238" s="61"/>
      <c r="D238" s="97"/>
      <c r="E238" s="61"/>
      <c r="M238" s="91"/>
      <c r="N238" s="91"/>
      <c r="BC238" s="55"/>
      <c r="BD238" s="98" t="s">
        <v>972</v>
      </c>
      <c r="BE238" s="99">
        <f>(BE223+BE224)/BE225*100</f>
        <v>100</v>
      </c>
      <c r="BF238" s="55"/>
    </row>
    <row r="239" spans="3:59" x14ac:dyDescent="0.3">
      <c r="C239" s="100" t="s">
        <v>973</v>
      </c>
      <c r="D239" s="101" t="s">
        <v>974</v>
      </c>
      <c r="E239" s="3"/>
      <c r="F239" s="3"/>
      <c r="G239" s="102"/>
      <c r="H239" s="102"/>
      <c r="I239" s="102"/>
      <c r="M239" s="103"/>
      <c r="N239" s="103"/>
      <c r="BC239" s="55"/>
      <c r="BD239" s="55"/>
      <c r="BE239" s="55"/>
      <c r="BF239" s="55"/>
    </row>
    <row r="240" spans="3:59" x14ac:dyDescent="0.3">
      <c r="C240" s="100">
        <v>1</v>
      </c>
      <c r="D240" s="101" t="s">
        <v>975</v>
      </c>
      <c r="E240" s="3" t="s">
        <v>976</v>
      </c>
      <c r="F240" s="3"/>
      <c r="G240" s="102"/>
      <c r="H240" s="102"/>
      <c r="I240" s="102"/>
    </row>
    <row r="241" spans="1:63" x14ac:dyDescent="0.3">
      <c r="C241" s="100">
        <v>2</v>
      </c>
      <c r="D241" s="101" t="s">
        <v>977</v>
      </c>
      <c r="E241" s="3" t="s">
        <v>937</v>
      </c>
      <c r="F241" s="3"/>
      <c r="G241" s="102"/>
      <c r="H241" s="102"/>
      <c r="I241" s="102"/>
    </row>
    <row r="242" spans="1:63" x14ac:dyDescent="0.3">
      <c r="C242" s="100">
        <v>3</v>
      </c>
      <c r="D242" s="101" t="s">
        <v>978</v>
      </c>
      <c r="E242" s="3" t="s">
        <v>941</v>
      </c>
      <c r="F242" s="3"/>
      <c r="G242" s="102"/>
      <c r="H242" s="102"/>
      <c r="I242" s="102"/>
    </row>
    <row r="243" spans="1:63" x14ac:dyDescent="0.3">
      <c r="C243" s="100">
        <v>4</v>
      </c>
      <c r="D243" s="101" t="s">
        <v>979</v>
      </c>
      <c r="E243" s="3" t="s">
        <v>944</v>
      </c>
      <c r="F243" s="3"/>
      <c r="G243" s="102"/>
      <c r="H243" s="102"/>
      <c r="I243" s="102"/>
    </row>
    <row r="244" spans="1:63" x14ac:dyDescent="0.3">
      <c r="C244" s="61"/>
      <c r="D244" s="97"/>
      <c r="E244" s="61"/>
    </row>
    <row r="245" spans="1:63" x14ac:dyDescent="0.3">
      <c r="C245" s="3" t="s">
        <v>980</v>
      </c>
      <c r="D245" s="3"/>
      <c r="E245" s="3"/>
      <c r="F245" s="3"/>
      <c r="G245" s="102"/>
      <c r="H245" s="102"/>
      <c r="I245" s="102"/>
    </row>
    <row r="246" spans="1:63" x14ac:dyDescent="0.3">
      <c r="C246" s="3" t="s">
        <v>981</v>
      </c>
      <c r="D246" s="3"/>
      <c r="E246" s="3"/>
      <c r="F246" s="3"/>
      <c r="G246" s="102"/>
      <c r="H246" s="102"/>
      <c r="I246" s="102"/>
    </row>
    <row r="249" spans="1:63" hidden="1" x14ac:dyDescent="0.3"/>
    <row r="250" spans="1:63" hidden="1" x14ac:dyDescent="0.3">
      <c r="D250" s="104" t="s">
        <v>982</v>
      </c>
      <c r="K250" s="18">
        <v>314442</v>
      </c>
      <c r="L250" s="18">
        <v>314443</v>
      </c>
      <c r="M250" s="18">
        <v>314444</v>
      </c>
      <c r="N250" s="18">
        <v>314445</v>
      </c>
    </row>
    <row r="251" spans="1:63" hidden="1" x14ac:dyDescent="0.3">
      <c r="K251" s="18" t="s">
        <v>983</v>
      </c>
      <c r="L251" s="18" t="s">
        <v>984</v>
      </c>
      <c r="M251" s="18" t="s">
        <v>985</v>
      </c>
      <c r="N251" s="18" t="s">
        <v>986</v>
      </c>
    </row>
    <row r="252" spans="1:63" ht="26.4" hidden="1" x14ac:dyDescent="0.3">
      <c r="B252" s="18" t="s">
        <v>4</v>
      </c>
      <c r="C252" s="18" t="s">
        <v>5</v>
      </c>
      <c r="D252" s="17" t="s">
        <v>6</v>
      </c>
      <c r="E252" s="18" t="s">
        <v>7</v>
      </c>
      <c r="F252" s="18" t="s">
        <v>8</v>
      </c>
      <c r="G252" s="73"/>
      <c r="H252" s="73"/>
      <c r="I252" s="73"/>
      <c r="J252" s="18">
        <v>314441</v>
      </c>
      <c r="K252" s="12">
        <v>72</v>
      </c>
      <c r="L252" s="12">
        <v>68</v>
      </c>
      <c r="M252" s="12">
        <v>53</v>
      </c>
      <c r="N252" s="12">
        <v>62</v>
      </c>
      <c r="O252" s="19"/>
      <c r="P252" s="105"/>
      <c r="Q252" s="105"/>
      <c r="R252" s="18" t="s">
        <v>987</v>
      </c>
      <c r="S252" s="18" t="s">
        <v>988</v>
      </c>
      <c r="T252" s="18" t="s">
        <v>989</v>
      </c>
      <c r="U252" s="18" t="s">
        <v>990</v>
      </c>
      <c r="V252" s="18" t="s">
        <v>991</v>
      </c>
      <c r="W252" s="18" t="s">
        <v>992</v>
      </c>
      <c r="X252" s="18" t="s">
        <v>993</v>
      </c>
      <c r="Z252" s="17" t="s">
        <v>4</v>
      </c>
      <c r="AA252" s="18" t="s">
        <v>5</v>
      </c>
      <c r="AB252" s="20" t="s">
        <v>6</v>
      </c>
      <c r="AC252" s="18" t="s">
        <v>7</v>
      </c>
      <c r="AD252" s="17" t="s">
        <v>8</v>
      </c>
      <c r="AE252" s="18">
        <v>314450</v>
      </c>
      <c r="AF252" s="18">
        <v>314451</v>
      </c>
      <c r="AG252" s="18">
        <v>314452</v>
      </c>
      <c r="AH252" s="18">
        <v>314453</v>
      </c>
      <c r="AI252" s="18">
        <v>314454</v>
      </c>
      <c r="AJ252" s="19"/>
      <c r="AK252" s="18" t="s">
        <v>994</v>
      </c>
      <c r="AL252" s="18" t="s">
        <v>995</v>
      </c>
      <c r="AM252" s="18" t="s">
        <v>996</v>
      </c>
      <c r="AN252" s="18" t="s">
        <v>997</v>
      </c>
      <c r="AO252" s="18"/>
      <c r="AP252" s="18"/>
      <c r="AQ252" s="18"/>
      <c r="AR252" s="18" t="s">
        <v>998</v>
      </c>
      <c r="AS252" s="18" t="s">
        <v>999</v>
      </c>
      <c r="AT252" s="18" t="s">
        <v>1000</v>
      </c>
      <c r="AU252" s="18" t="s">
        <v>992</v>
      </c>
      <c r="AV252" s="18" t="s">
        <v>993</v>
      </c>
      <c r="AW252" s="106"/>
      <c r="AX252" s="106"/>
      <c r="AY252" s="106"/>
      <c r="AZ252" s="106"/>
      <c r="BA252" s="106"/>
      <c r="BB252" s="106"/>
      <c r="BC252" s="106"/>
      <c r="BD252" s="2" t="s">
        <v>45</v>
      </c>
      <c r="BE252" s="2"/>
      <c r="BF252" s="1" t="s">
        <v>46</v>
      </c>
      <c r="BG252" s="1"/>
      <c r="BH252" s="23" t="s">
        <v>47</v>
      </c>
      <c r="BI252" s="23" t="s">
        <v>47</v>
      </c>
      <c r="BJ252" s="107" t="s">
        <v>48</v>
      </c>
      <c r="BK252" s="25" t="s">
        <v>49</v>
      </c>
    </row>
    <row r="253" spans="1:63" hidden="1" x14ac:dyDescent="0.3">
      <c r="B253" s="18"/>
      <c r="C253" s="18"/>
      <c r="D253" s="17"/>
      <c r="E253" s="18"/>
      <c r="F253" s="18"/>
      <c r="G253" s="73"/>
      <c r="H253" s="73"/>
      <c r="I253" s="73"/>
      <c r="J253" s="18" t="s">
        <v>1001</v>
      </c>
      <c r="K253" s="29" t="s">
        <v>917</v>
      </c>
      <c r="L253" s="29">
        <v>40</v>
      </c>
      <c r="M253" s="29" t="s">
        <v>917</v>
      </c>
      <c r="N253" s="29">
        <v>53</v>
      </c>
      <c r="O253" s="19"/>
      <c r="P253" s="105"/>
      <c r="Q253" s="105"/>
      <c r="R253" s="18" t="s">
        <v>1002</v>
      </c>
      <c r="S253" s="18" t="s">
        <v>1003</v>
      </c>
      <c r="T253" s="18" t="s">
        <v>1004</v>
      </c>
      <c r="U253" s="18" t="s">
        <v>1005</v>
      </c>
      <c r="V253" s="18" t="s">
        <v>1006</v>
      </c>
      <c r="W253" s="18"/>
      <c r="X253" s="18"/>
      <c r="Z253" s="17"/>
      <c r="AA253" s="18"/>
      <c r="AB253" s="20"/>
      <c r="AC253" s="18"/>
      <c r="AD253" s="17"/>
      <c r="AE253" s="18" t="s">
        <v>1007</v>
      </c>
      <c r="AF253" s="18" t="s">
        <v>1008</v>
      </c>
      <c r="AG253" s="18" t="s">
        <v>1009</v>
      </c>
      <c r="AH253" s="18" t="s">
        <v>1010</v>
      </c>
      <c r="AI253" s="18" t="s">
        <v>1011</v>
      </c>
      <c r="AJ253" s="19"/>
      <c r="AK253" s="18" t="s">
        <v>1012</v>
      </c>
      <c r="AL253" s="18" t="s">
        <v>1013</v>
      </c>
      <c r="AM253" s="18" t="s">
        <v>1014</v>
      </c>
      <c r="AN253" s="18" t="s">
        <v>1015</v>
      </c>
      <c r="AO253" s="18"/>
      <c r="AP253" s="18"/>
      <c r="AQ253" s="18"/>
      <c r="AR253" s="18" t="s">
        <v>1016</v>
      </c>
      <c r="AS253" s="18" t="s">
        <v>1017</v>
      </c>
      <c r="AT253" s="18" t="s">
        <v>1018</v>
      </c>
      <c r="AU253" s="18"/>
      <c r="AV253" s="18"/>
      <c r="AW253" s="18"/>
      <c r="AX253" s="18"/>
      <c r="AY253" s="18"/>
      <c r="AZ253" s="18"/>
      <c r="BA253" s="18"/>
      <c r="BB253" s="18"/>
      <c r="BC253" s="18"/>
      <c r="BD253" s="27" t="s">
        <v>80</v>
      </c>
      <c r="BE253" s="27" t="s">
        <v>81</v>
      </c>
      <c r="BF253" s="28" t="s">
        <v>80</v>
      </c>
      <c r="BG253" s="28" t="s">
        <v>81</v>
      </c>
      <c r="BH253" s="21" t="s">
        <v>82</v>
      </c>
      <c r="BI253" s="21" t="s">
        <v>83</v>
      </c>
      <c r="BJ253" s="18"/>
      <c r="BK253" s="18"/>
    </row>
    <row r="254" spans="1:63" hidden="1" x14ac:dyDescent="0.3">
      <c r="C254" s="12" t="s">
        <v>1019</v>
      </c>
      <c r="D254" t="s">
        <v>1020</v>
      </c>
      <c r="E254" s="12" t="s">
        <v>1021</v>
      </c>
      <c r="J254" s="12" t="s">
        <v>917</v>
      </c>
      <c r="R254" s="12">
        <v>39</v>
      </c>
      <c r="S254" s="12">
        <v>20</v>
      </c>
      <c r="T254" s="12">
        <v>42</v>
      </c>
      <c r="U254" s="12">
        <v>20</v>
      </c>
      <c r="V254" s="12" t="s">
        <v>528</v>
      </c>
      <c r="X254" s="12">
        <v>40</v>
      </c>
      <c r="AA254" s="12" t="s">
        <v>1019</v>
      </c>
      <c r="AB254" s="15" t="s">
        <v>1020</v>
      </c>
      <c r="AC254" s="12" t="s">
        <v>1021</v>
      </c>
      <c r="AE254" s="12">
        <v>70</v>
      </c>
      <c r="AF254" s="12">
        <v>70</v>
      </c>
      <c r="AG254" s="12">
        <v>50</v>
      </c>
      <c r="AH254" s="12">
        <v>76</v>
      </c>
      <c r="AI254" s="12">
        <v>68</v>
      </c>
      <c r="AK254" s="12">
        <v>21</v>
      </c>
      <c r="AL254" s="12">
        <v>21</v>
      </c>
      <c r="AM254" s="12">
        <v>28</v>
      </c>
      <c r="AN254" s="12">
        <v>37</v>
      </c>
      <c r="AR254" s="12">
        <v>16</v>
      </c>
      <c r="AS254" s="12">
        <v>17</v>
      </c>
      <c r="AT254" s="12">
        <v>44</v>
      </c>
      <c r="AV254" s="12">
        <v>40</v>
      </c>
    </row>
    <row r="255" spans="1:63" hidden="1" x14ac:dyDescent="0.3">
      <c r="A255" s="46"/>
      <c r="B255" s="29"/>
      <c r="C255" s="29" t="s">
        <v>1022</v>
      </c>
      <c r="D255" s="30" t="s">
        <v>1023</v>
      </c>
      <c r="E255" s="29" t="s">
        <v>1024</v>
      </c>
      <c r="F255" s="31"/>
      <c r="G255" s="32"/>
      <c r="H255" s="32"/>
      <c r="I255" s="32"/>
      <c r="J255" s="29" t="s">
        <v>917</v>
      </c>
      <c r="O255" s="33"/>
      <c r="P255" s="34"/>
      <c r="Q255" s="34"/>
      <c r="R255" s="29" t="s">
        <v>528</v>
      </c>
      <c r="S255" s="29">
        <v>10</v>
      </c>
      <c r="T255" s="29">
        <v>25</v>
      </c>
      <c r="U255" s="29">
        <v>10</v>
      </c>
      <c r="V255" s="29" t="s">
        <v>528</v>
      </c>
      <c r="W255" s="29"/>
      <c r="X255" s="29">
        <v>20</v>
      </c>
      <c r="Y255" s="35"/>
      <c r="Z255" s="30"/>
      <c r="AA255" s="29" t="s">
        <v>1022</v>
      </c>
      <c r="AB255" s="36" t="s">
        <v>1023</v>
      </c>
      <c r="AC255" s="29" t="s">
        <v>1024</v>
      </c>
      <c r="AD255" s="108"/>
      <c r="AE255" s="109" t="s">
        <v>917</v>
      </c>
      <c r="AF255" s="109">
        <v>42</v>
      </c>
      <c r="AG255" s="109" t="s">
        <v>917</v>
      </c>
      <c r="AH255" s="109">
        <v>44</v>
      </c>
      <c r="AI255" s="109" t="s">
        <v>917</v>
      </c>
      <c r="AJ255" s="33"/>
      <c r="AK255" s="109">
        <v>15</v>
      </c>
      <c r="AL255" s="109">
        <v>15</v>
      </c>
      <c r="AM255" s="109">
        <v>25</v>
      </c>
      <c r="AN255" s="109">
        <v>35</v>
      </c>
      <c r="AO255" s="109"/>
      <c r="AP255" s="109"/>
      <c r="AQ255" s="109"/>
      <c r="AR255" s="109">
        <v>10</v>
      </c>
      <c r="AS255" s="109">
        <v>10</v>
      </c>
      <c r="AT255" s="109">
        <v>20</v>
      </c>
      <c r="AU255" s="29"/>
      <c r="AV255" s="29">
        <v>20</v>
      </c>
      <c r="AW255" s="29"/>
      <c r="AX255" s="29"/>
      <c r="AY255" s="29"/>
      <c r="AZ255" s="29"/>
      <c r="BA255" s="29"/>
      <c r="BB255" s="29"/>
      <c r="BC255" s="29"/>
      <c r="BD255" s="43" t="str">
        <f>IF(COUNTIF(J255:N255,"FF"),"FAIL",IF(COUNTIF(J255:N255,"AB"),"FAIL","PASS"))</f>
        <v>FAIL</v>
      </c>
      <c r="BE255" s="43" t="str">
        <f>IF(COUNTIF(AE255:AI255,"FF"),"FAIL",IF(COUNTIF(AE255:AI255,"AB"),"FAIL","PASS"))</f>
        <v>FAIL</v>
      </c>
      <c r="BF255" s="44" t="str">
        <f>IF(COUNTIF(R255:Y255,"FF"),"FAIL",IF(COUNTIF(R255:Y255,"AB"),"FAIL","PASS"))</f>
        <v>FAIL</v>
      </c>
      <c r="BG255" s="44" t="str">
        <f>IF(COUNTIF(AK255:AT255,"FF"),"FAIL",IF(COUNTIF(AK255:AT255,"AB"),"FAIL","PASS"))</f>
        <v>PASS</v>
      </c>
      <c r="BH255" s="19" t="str">
        <f>IF(AND(BD255="PASS",BE255="PASS"),"PASS","FAIL")</f>
        <v>FAIL</v>
      </c>
      <c r="BI255" s="19" t="str">
        <f>IF(AND(BF255="PASS",BG255="PASS"),"PASS","FAIL")</f>
        <v>FAIL</v>
      </c>
      <c r="BJ255" s="45" t="str">
        <f>IF(BK255="ATKT","NO",IF(BK255="FAIL","NO","YES"))</f>
        <v>NO</v>
      </c>
      <c r="BK255" s="46" t="str">
        <f>IF(AV255=46,IF(AU255&gt;=7.75,"DIST",IF(AU255&gt;=6.75,"FIRST",IF(AU255&gt;=6.25,"HSC",IF(AU255&gt;=5.5,"SC","FAIL")))),IF(AV255&gt;=23,"ATKT","FAIL"))</f>
        <v>FAIL</v>
      </c>
    </row>
    <row r="256" spans="1:63" hidden="1" x14ac:dyDescent="0.3"/>
    <row r="257" hidden="1" x14ac:dyDescent="0.3"/>
    <row r="258" hidden="1" x14ac:dyDescent="0.3"/>
    <row r="259" hidden="1" x14ac:dyDescent="0.3"/>
    <row r="260" hidden="1" x14ac:dyDescent="0.3"/>
  </sheetData>
  <sheetProtection algorithmName="SHA-512" hashValue="puFgzsIwRl2Clu82SZXEnwXV5OKJq5f1/r6ftMmqA4jDG6veg8M+eKambVrR9aVdsfmpY+xJF9PQ9/zyOMBQxw==" saltValue="dsQtYcszYDhquSsE08OCCA==" spinCount="100000" sheet="1" objects="1" scenarios="1"/>
  <mergeCells count="18">
    <mergeCell ref="C246:F246"/>
    <mergeCell ref="BD252:BE252"/>
    <mergeCell ref="BF252:BG252"/>
    <mergeCell ref="E240:F240"/>
    <mergeCell ref="E241:F241"/>
    <mergeCell ref="E242:F242"/>
    <mergeCell ref="E243:F243"/>
    <mergeCell ref="C245:F245"/>
    <mergeCell ref="BD213:BG213"/>
    <mergeCell ref="C216:D216"/>
    <mergeCell ref="C233:F233"/>
    <mergeCell ref="C234:F234"/>
    <mergeCell ref="E239:F239"/>
    <mergeCell ref="A1:X1"/>
    <mergeCell ref="Z1:AV1"/>
    <mergeCell ref="AW1:BB1"/>
    <mergeCell ref="BD2:BE2"/>
    <mergeCell ref="BF2:BG2"/>
  </mergeCells>
  <conditionalFormatting sqref="BJ255 BJ4:BJ211">
    <cfRule type="cellIs" dxfId="491" priority="2" operator="equal">
      <formula>"NO"</formula>
    </cfRule>
  </conditionalFormatting>
  <conditionalFormatting sqref="BK255 BK4:BK210">
    <cfRule type="cellIs" dxfId="490" priority="3" operator="equal">
      <formula>"FAIL"</formula>
    </cfRule>
  </conditionalFormatting>
  <conditionalFormatting sqref="J17:V81 J4:V15 AE83:AT94 AE4:AT6 AE30:AT30 AE29:AL29 AT29 AE57:AT60 AE56:AL56 AS56:AT56 AE138:AT140 AI103:AJ103 AQ103:AT103 AE104:AT105 AE163:AT166 AE161:AQ161 AT161 AE160:AR160 AE8:AT9 AE7:AF7 AO7:AT7 AI7:AJ7 AE11:AT15 AE10:AF10 AO10:AT10 AI10:AJ10 AE18:AT24 AE16:AF17 AI16:AJ17 AO16:AT17 AE26:AT26 AE25:AF25 AO25:AT25 AI25:AJ25 AE28:AT28 AE27:AF27 AO27:AT27 AI27:AJ27 AE33:AT36 AE31:AF32 AI31:AJ32 AO31:AT32 AE38:AT54 AE37:AF37 AO37:AT37 AI37:AJ37 AE55:AF55 AO55:AT55 AI55:AJ55 AE62:AT68 AE61:AF61 AO61:AT61 AI61:AJ61 AE71:AT74 AE69:AF70 AI69:AJ70 AO69:AT70 AE77:AT77 AE75:AF76 AI75:AJ76 AO75:AT76 AE79:AT81 AE78:AF78 AO78:AT78 AI78:AJ78 AE103:AF103 AE109:AT109 AE106:AF108 AI106:AJ108 AO106:AT108 AE96:AT102 AE95:AK95 AN95:AT95 AE111:AT112 AE110:AF110 AO110:AT110 AI110:AJ110 AE114:AT115 AE113:AF113 AO113:AT113 AI113:AJ113 AE117:AT119 AE116:AF116 AO116:AT116 AI116:AJ116 AE121:AT126 AE120:AF120 AO120:AT120 AI120:AJ120 AE128:AT135 AE127:AF127 AO127:AT127 AI127:AJ127 AE143:AT143 AE141:AF142 AI141:AJ142 AO141:AT142 AE145:AT145 AE144:AF144 AO144:AT144 AI144:AJ144 AE147:AT147 AE146:AF146 AO146:AT146 AI146:AJ146 AE149:AT152 AE148:AF148 AO148:AT148 AI148:AJ148 AE154:AT154 AE153:AF153 AO153:AT153 AI153:AJ153 AE157:AT158 AE156:AF156 AI155:AT155 AE155:AG155 AI156:AJ156 AO156:AT156 AE159:AF159 AO159:AT159 AI159:AJ159 AE162:AF162 AO162:AT162 AI162:AJ162 AE168:AT168 AE167:AF167 AO167:AT167 AI167:AJ167 AE170:AT170 AE169:AF169 AO169:AT169 AI169:AJ169 AE172:AT174 AE171:AF171 AO171:AT171 AI171:AJ171 AE177:AT178 AE175:AF176 AI175:AJ176 AO175:AT176 AE180:AT182 AE179:AF179 AO179:AT179 AI179:AJ179 AE184:AT187 AE183:AF183 AO183:AT183 AI183:AJ183 AE190:AT192 AE188:AF189 AI188:AJ189 AO188:AT189 AE195:AT202 AE193:AF194 AI193:AJ194 AO193:AT194 AE204:AT204 AE203:AF203 AO203:AT203 AI203:AJ203 AE206:AT206 AE205:AF205 AO205:AT205 AI205:AJ205 AE208:AT208 AE207:AF207 AO207:AT207 AI207:AJ207 AE209:AF210 AI209:AJ210 AO209:AT210 J255 O255:V255 K253:N253 J83:V211 AE211:AT211">
    <cfRule type="cellIs" dxfId="489" priority="4" operator="equal">
      <formula>"AB"</formula>
    </cfRule>
    <cfRule type="cellIs" dxfId="488" priority="5" operator="equal">
      <formula>"FF"</formula>
    </cfRule>
  </conditionalFormatting>
  <conditionalFormatting sqref="AE255:AT255">
    <cfRule type="cellIs" dxfId="487" priority="6" operator="equal">
      <formula>"AB"</formula>
    </cfRule>
    <cfRule type="cellIs" dxfId="486" priority="7" operator="equal">
      <formula>"FF"</formula>
    </cfRule>
  </conditionalFormatting>
  <conditionalFormatting sqref="BD255:BI255 BD4:BI211">
    <cfRule type="cellIs" dxfId="485" priority="8" operator="equal">
      <formula>"FAIL"</formula>
    </cfRule>
  </conditionalFormatting>
  <conditionalFormatting sqref="J82:V82">
    <cfRule type="cellIs" dxfId="484" priority="9" operator="equal">
      <formula>"AB"</formula>
    </cfRule>
    <cfRule type="cellIs" dxfId="483" priority="10" operator="equal">
      <formula>"FF"</formula>
    </cfRule>
  </conditionalFormatting>
  <conditionalFormatting sqref="AO82:AT82 AE82:AF82 AI82:AJ82">
    <cfRule type="cellIs" dxfId="482" priority="11" operator="equal">
      <formula>"AB"</formula>
    </cfRule>
    <cfRule type="cellIs" dxfId="481" priority="12" operator="equal">
      <formula>"FF"</formula>
    </cfRule>
  </conditionalFormatting>
  <conditionalFormatting sqref="J16:V19">
    <cfRule type="cellIs" dxfId="480" priority="13" operator="equal">
      <formula>"AB"</formula>
    </cfRule>
    <cfRule type="cellIs" dxfId="479" priority="14" operator="equal">
      <formula>"FF"</formula>
    </cfRule>
  </conditionalFormatting>
  <conditionalFormatting sqref="AO29:AS29">
    <cfRule type="cellIs" dxfId="478" priority="15" operator="equal">
      <formula>"AB"</formula>
    </cfRule>
    <cfRule type="cellIs" dxfId="477" priority="16" operator="equal">
      <formula>"FF"</formula>
    </cfRule>
  </conditionalFormatting>
  <conditionalFormatting sqref="AO56:AR56">
    <cfRule type="cellIs" dxfId="476" priority="17" operator="equal">
      <formula>"AB"</formula>
    </cfRule>
    <cfRule type="cellIs" dxfId="475" priority="18" operator="equal">
      <formula>"FF"</formula>
    </cfRule>
  </conditionalFormatting>
  <conditionalFormatting sqref="AO103:AP103">
    <cfRule type="cellIs" dxfId="474" priority="19" operator="equal">
      <formula>"AB"</formula>
    </cfRule>
    <cfRule type="cellIs" dxfId="473" priority="20" operator="equal">
      <formula>"FF"</formula>
    </cfRule>
  </conditionalFormatting>
  <conditionalFormatting sqref="AE137:AT137">
    <cfRule type="cellIs" dxfId="472" priority="21" operator="equal">
      <formula>"AB"</formula>
    </cfRule>
    <cfRule type="cellIs" dxfId="471" priority="22" operator="equal">
      <formula>"FF"</formula>
    </cfRule>
  </conditionalFormatting>
  <conditionalFormatting sqref="AS160:AT160">
    <cfRule type="cellIs" dxfId="470" priority="23" operator="equal">
      <formula>"AB"</formula>
    </cfRule>
    <cfRule type="cellIs" dxfId="469" priority="24" operator="equal">
      <formula>"FF"</formula>
    </cfRule>
  </conditionalFormatting>
  <conditionalFormatting sqref="AH7">
    <cfRule type="cellIs" dxfId="468" priority="25" operator="equal">
      <formula>"AB"</formula>
    </cfRule>
    <cfRule type="cellIs" dxfId="467" priority="26" operator="equal">
      <formula>"FF"</formula>
    </cfRule>
  </conditionalFormatting>
  <conditionalFormatting sqref="AM7:AN7">
    <cfRule type="cellIs" dxfId="466" priority="27" operator="equal">
      <formula>"AB"</formula>
    </cfRule>
    <cfRule type="cellIs" dxfId="465" priority="28" operator="equal">
      <formula>"FF"</formula>
    </cfRule>
  </conditionalFormatting>
  <conditionalFormatting sqref="AH10">
    <cfRule type="cellIs" dxfId="464" priority="29" operator="equal">
      <formula>"AB"</formula>
    </cfRule>
    <cfRule type="cellIs" dxfId="463" priority="30" operator="equal">
      <formula>"FF"</formula>
    </cfRule>
  </conditionalFormatting>
  <conditionalFormatting sqref="AM10:AN10">
    <cfRule type="cellIs" dxfId="462" priority="31" operator="equal">
      <formula>"AB"</formula>
    </cfRule>
    <cfRule type="cellIs" dxfId="461" priority="32" operator="equal">
      <formula>"FF"</formula>
    </cfRule>
  </conditionalFormatting>
  <conditionalFormatting sqref="AH16">
    <cfRule type="cellIs" dxfId="460" priority="33" operator="equal">
      <formula>"AB"</formula>
    </cfRule>
    <cfRule type="cellIs" dxfId="459" priority="34" operator="equal">
      <formula>"FF"</formula>
    </cfRule>
  </conditionalFormatting>
  <conditionalFormatting sqref="AM16:AN16">
    <cfRule type="cellIs" dxfId="458" priority="35" operator="equal">
      <formula>"AB"</formula>
    </cfRule>
    <cfRule type="cellIs" dxfId="457" priority="36" operator="equal">
      <formula>"FF"</formula>
    </cfRule>
  </conditionalFormatting>
  <conditionalFormatting sqref="AH17">
    <cfRule type="cellIs" dxfId="456" priority="37" operator="equal">
      <formula>"AB"</formula>
    </cfRule>
    <cfRule type="cellIs" dxfId="455" priority="38" operator="equal">
      <formula>"FF"</formula>
    </cfRule>
  </conditionalFormatting>
  <conditionalFormatting sqref="AM17:AN17">
    <cfRule type="cellIs" dxfId="454" priority="39" operator="equal">
      <formula>"AB"</formula>
    </cfRule>
    <cfRule type="cellIs" dxfId="453" priority="40" operator="equal">
      <formula>"FF"</formula>
    </cfRule>
  </conditionalFormatting>
  <conditionalFormatting sqref="AH25">
    <cfRule type="cellIs" dxfId="452" priority="41" operator="equal">
      <formula>"AB"</formula>
    </cfRule>
    <cfRule type="cellIs" dxfId="451" priority="42" operator="equal">
      <formula>"FF"</formula>
    </cfRule>
  </conditionalFormatting>
  <conditionalFormatting sqref="AM25:AN25">
    <cfRule type="cellIs" dxfId="450" priority="43" operator="equal">
      <formula>"AB"</formula>
    </cfRule>
    <cfRule type="cellIs" dxfId="449" priority="44" operator="equal">
      <formula>"FF"</formula>
    </cfRule>
  </conditionalFormatting>
  <conditionalFormatting sqref="AH27">
    <cfRule type="cellIs" dxfId="448" priority="45" operator="equal">
      <formula>"AB"</formula>
    </cfRule>
    <cfRule type="cellIs" dxfId="447" priority="46" operator="equal">
      <formula>"FF"</formula>
    </cfRule>
  </conditionalFormatting>
  <conditionalFormatting sqref="AM27:AN27">
    <cfRule type="cellIs" dxfId="446" priority="47" operator="equal">
      <formula>"AB"</formula>
    </cfRule>
    <cfRule type="cellIs" dxfId="445" priority="48" operator="equal">
      <formula>"FF"</formula>
    </cfRule>
  </conditionalFormatting>
  <conditionalFormatting sqref="AH31">
    <cfRule type="cellIs" dxfId="444" priority="49" operator="equal">
      <formula>"AB"</formula>
    </cfRule>
    <cfRule type="cellIs" dxfId="443" priority="50" operator="equal">
      <formula>"FF"</formula>
    </cfRule>
  </conditionalFormatting>
  <conditionalFormatting sqref="AM31:AN31">
    <cfRule type="cellIs" dxfId="442" priority="51" operator="equal">
      <formula>"AB"</formula>
    </cfRule>
    <cfRule type="cellIs" dxfId="441" priority="52" operator="equal">
      <formula>"FF"</formula>
    </cfRule>
  </conditionalFormatting>
  <conditionalFormatting sqref="AH32">
    <cfRule type="cellIs" dxfId="440" priority="53" operator="equal">
      <formula>"AB"</formula>
    </cfRule>
    <cfRule type="cellIs" dxfId="439" priority="54" operator="equal">
      <formula>"FF"</formula>
    </cfRule>
  </conditionalFormatting>
  <conditionalFormatting sqref="AM32:AN32">
    <cfRule type="cellIs" dxfId="438" priority="55" operator="equal">
      <formula>"AB"</formula>
    </cfRule>
    <cfRule type="cellIs" dxfId="437" priority="56" operator="equal">
      <formula>"FF"</formula>
    </cfRule>
  </conditionalFormatting>
  <conditionalFormatting sqref="AH37">
    <cfRule type="cellIs" dxfId="436" priority="57" operator="equal">
      <formula>"AB"</formula>
    </cfRule>
    <cfRule type="cellIs" dxfId="435" priority="58" operator="equal">
      <formula>"FF"</formula>
    </cfRule>
  </conditionalFormatting>
  <conditionalFormatting sqref="AM37:AN37">
    <cfRule type="cellIs" dxfId="434" priority="59" operator="equal">
      <formula>"AB"</formula>
    </cfRule>
    <cfRule type="cellIs" dxfId="433" priority="60" operator="equal">
      <formula>"FF"</formula>
    </cfRule>
  </conditionalFormatting>
  <conditionalFormatting sqref="AH55">
    <cfRule type="cellIs" dxfId="432" priority="61" operator="equal">
      <formula>"AB"</formula>
    </cfRule>
    <cfRule type="cellIs" dxfId="431" priority="62" operator="equal">
      <formula>"FF"</formula>
    </cfRule>
  </conditionalFormatting>
  <conditionalFormatting sqref="AM55:AN55">
    <cfRule type="cellIs" dxfId="430" priority="63" operator="equal">
      <formula>"AB"</formula>
    </cfRule>
    <cfRule type="cellIs" dxfId="429" priority="64" operator="equal">
      <formula>"FF"</formula>
    </cfRule>
  </conditionalFormatting>
  <conditionalFormatting sqref="AH61">
    <cfRule type="cellIs" dxfId="428" priority="65" operator="equal">
      <formula>"AB"</formula>
    </cfRule>
    <cfRule type="cellIs" dxfId="427" priority="66" operator="equal">
      <formula>"FF"</formula>
    </cfRule>
  </conditionalFormatting>
  <conditionalFormatting sqref="AM61:AN61">
    <cfRule type="cellIs" dxfId="426" priority="67" operator="equal">
      <formula>"AB"</formula>
    </cfRule>
    <cfRule type="cellIs" dxfId="425" priority="68" operator="equal">
      <formula>"FF"</formula>
    </cfRule>
  </conditionalFormatting>
  <conditionalFormatting sqref="AH69">
    <cfRule type="cellIs" dxfId="424" priority="69" operator="equal">
      <formula>"AB"</formula>
    </cfRule>
    <cfRule type="cellIs" dxfId="423" priority="70" operator="equal">
      <formula>"FF"</formula>
    </cfRule>
  </conditionalFormatting>
  <conditionalFormatting sqref="AM69:AN69">
    <cfRule type="cellIs" dxfId="422" priority="71" operator="equal">
      <formula>"AB"</formula>
    </cfRule>
    <cfRule type="cellIs" dxfId="421" priority="72" operator="equal">
      <formula>"FF"</formula>
    </cfRule>
  </conditionalFormatting>
  <conditionalFormatting sqref="AH70">
    <cfRule type="cellIs" dxfId="420" priority="73" operator="equal">
      <formula>"AB"</formula>
    </cfRule>
    <cfRule type="cellIs" dxfId="419" priority="74" operator="equal">
      <formula>"FF"</formula>
    </cfRule>
  </conditionalFormatting>
  <conditionalFormatting sqref="AM70:AN70">
    <cfRule type="cellIs" dxfId="418" priority="75" operator="equal">
      <formula>"AB"</formula>
    </cfRule>
    <cfRule type="cellIs" dxfId="417" priority="76" operator="equal">
      <formula>"FF"</formula>
    </cfRule>
  </conditionalFormatting>
  <conditionalFormatting sqref="AH75">
    <cfRule type="cellIs" dxfId="416" priority="77" operator="equal">
      <formula>"AB"</formula>
    </cfRule>
    <cfRule type="cellIs" dxfId="415" priority="78" operator="equal">
      <formula>"FF"</formula>
    </cfRule>
  </conditionalFormatting>
  <conditionalFormatting sqref="AM75:AN75">
    <cfRule type="cellIs" dxfId="414" priority="79" operator="equal">
      <formula>"AB"</formula>
    </cfRule>
    <cfRule type="cellIs" dxfId="413" priority="80" operator="equal">
      <formula>"FF"</formula>
    </cfRule>
  </conditionalFormatting>
  <conditionalFormatting sqref="AH76">
    <cfRule type="cellIs" dxfId="412" priority="81" operator="equal">
      <formula>"AB"</formula>
    </cfRule>
    <cfRule type="cellIs" dxfId="411" priority="82" operator="equal">
      <formula>"FF"</formula>
    </cfRule>
  </conditionalFormatting>
  <conditionalFormatting sqref="AM76:AN76">
    <cfRule type="cellIs" dxfId="410" priority="83" operator="equal">
      <formula>"AB"</formula>
    </cfRule>
    <cfRule type="cellIs" dxfId="409" priority="84" operator="equal">
      <formula>"FF"</formula>
    </cfRule>
  </conditionalFormatting>
  <conditionalFormatting sqref="AH78">
    <cfRule type="cellIs" dxfId="408" priority="85" operator="equal">
      <formula>"AB"</formula>
    </cfRule>
    <cfRule type="cellIs" dxfId="407" priority="86" operator="equal">
      <formula>"FF"</formula>
    </cfRule>
  </conditionalFormatting>
  <conditionalFormatting sqref="AM78:AN78">
    <cfRule type="cellIs" dxfId="406" priority="87" operator="equal">
      <formula>"AB"</formula>
    </cfRule>
    <cfRule type="cellIs" dxfId="405" priority="88" operator="equal">
      <formula>"FF"</formula>
    </cfRule>
  </conditionalFormatting>
  <conditionalFormatting sqref="AH82">
    <cfRule type="cellIs" dxfId="404" priority="89" operator="equal">
      <formula>"AB"</formula>
    </cfRule>
    <cfRule type="cellIs" dxfId="403" priority="90" operator="equal">
      <formula>"FF"</formula>
    </cfRule>
  </conditionalFormatting>
  <conditionalFormatting sqref="AM82:AN82">
    <cfRule type="cellIs" dxfId="402" priority="91" operator="equal">
      <formula>"AB"</formula>
    </cfRule>
    <cfRule type="cellIs" dxfId="401" priority="92" operator="equal">
      <formula>"FF"</formula>
    </cfRule>
  </conditionalFormatting>
  <conditionalFormatting sqref="AH103">
    <cfRule type="cellIs" dxfId="400" priority="93" operator="equal">
      <formula>"AB"</formula>
    </cfRule>
    <cfRule type="cellIs" dxfId="399" priority="94" operator="equal">
      <formula>"FF"</formula>
    </cfRule>
  </conditionalFormatting>
  <conditionalFormatting sqref="AM103:AN103">
    <cfRule type="cellIs" dxfId="398" priority="95" operator="equal">
      <formula>"AB"</formula>
    </cfRule>
    <cfRule type="cellIs" dxfId="397" priority="96" operator="equal">
      <formula>"FF"</formula>
    </cfRule>
  </conditionalFormatting>
  <conditionalFormatting sqref="AH106">
    <cfRule type="cellIs" dxfId="396" priority="97" operator="equal">
      <formula>"AB"</formula>
    </cfRule>
    <cfRule type="cellIs" dxfId="395" priority="98" operator="equal">
      <formula>"FF"</formula>
    </cfRule>
  </conditionalFormatting>
  <conditionalFormatting sqref="AM106:AN106">
    <cfRule type="cellIs" dxfId="394" priority="99" operator="equal">
      <formula>"AB"</formula>
    </cfRule>
    <cfRule type="cellIs" dxfId="393" priority="100" operator="equal">
      <formula>"FF"</formula>
    </cfRule>
  </conditionalFormatting>
  <conditionalFormatting sqref="AH107">
    <cfRule type="cellIs" dxfId="392" priority="101" operator="equal">
      <formula>"AB"</formula>
    </cfRule>
    <cfRule type="cellIs" dxfId="391" priority="102" operator="equal">
      <formula>"FF"</formula>
    </cfRule>
  </conditionalFormatting>
  <conditionalFormatting sqref="AM107:AN107">
    <cfRule type="cellIs" dxfId="390" priority="103" operator="equal">
      <formula>"AB"</formula>
    </cfRule>
    <cfRule type="cellIs" dxfId="389" priority="104" operator="equal">
      <formula>"FF"</formula>
    </cfRule>
  </conditionalFormatting>
  <conditionalFormatting sqref="AH108">
    <cfRule type="cellIs" dxfId="388" priority="105" operator="equal">
      <formula>"AB"</formula>
    </cfRule>
    <cfRule type="cellIs" dxfId="387" priority="106" operator="equal">
      <formula>"FF"</formula>
    </cfRule>
  </conditionalFormatting>
  <conditionalFormatting sqref="AL95:AM95">
    <cfRule type="cellIs" dxfId="386" priority="107" operator="equal">
      <formula>"AB"</formula>
    </cfRule>
    <cfRule type="cellIs" dxfId="385" priority="108" operator="equal">
      <formula>"FF"</formula>
    </cfRule>
  </conditionalFormatting>
  <conditionalFormatting sqref="AM108:AN108">
    <cfRule type="cellIs" dxfId="384" priority="109" operator="equal">
      <formula>"AB"</formula>
    </cfRule>
    <cfRule type="cellIs" dxfId="383" priority="110" operator="equal">
      <formula>"FF"</formula>
    </cfRule>
  </conditionalFormatting>
  <conditionalFormatting sqref="AH110">
    <cfRule type="cellIs" dxfId="382" priority="111" operator="equal">
      <formula>"AB"</formula>
    </cfRule>
    <cfRule type="cellIs" dxfId="381" priority="112" operator="equal">
      <formula>"FF"</formula>
    </cfRule>
  </conditionalFormatting>
  <conditionalFormatting sqref="AM110:AN110">
    <cfRule type="cellIs" dxfId="380" priority="113" operator="equal">
      <formula>"AB"</formula>
    </cfRule>
    <cfRule type="cellIs" dxfId="379" priority="114" operator="equal">
      <formula>"FF"</formula>
    </cfRule>
  </conditionalFormatting>
  <conditionalFormatting sqref="AH113">
    <cfRule type="cellIs" dxfId="378" priority="115" operator="equal">
      <formula>"AB"</formula>
    </cfRule>
    <cfRule type="cellIs" dxfId="377" priority="116" operator="equal">
      <formula>"FF"</formula>
    </cfRule>
  </conditionalFormatting>
  <conditionalFormatting sqref="AM113:AN113">
    <cfRule type="cellIs" dxfId="376" priority="117" operator="equal">
      <formula>"AB"</formula>
    </cfRule>
    <cfRule type="cellIs" dxfId="375" priority="118" operator="equal">
      <formula>"FF"</formula>
    </cfRule>
  </conditionalFormatting>
  <conditionalFormatting sqref="AH116">
    <cfRule type="cellIs" dxfId="374" priority="119" operator="equal">
      <formula>"AB"</formula>
    </cfRule>
    <cfRule type="cellIs" dxfId="373" priority="120" operator="equal">
      <formula>"FF"</formula>
    </cfRule>
  </conditionalFormatting>
  <conditionalFormatting sqref="AM116:AN116">
    <cfRule type="cellIs" dxfId="372" priority="121" operator="equal">
      <formula>"AB"</formula>
    </cfRule>
    <cfRule type="cellIs" dxfId="371" priority="122" operator="equal">
      <formula>"FF"</formula>
    </cfRule>
  </conditionalFormatting>
  <conditionalFormatting sqref="AH120">
    <cfRule type="cellIs" dxfId="370" priority="123" operator="equal">
      <formula>"AB"</formula>
    </cfRule>
    <cfRule type="cellIs" dxfId="369" priority="124" operator="equal">
      <formula>"FF"</formula>
    </cfRule>
  </conditionalFormatting>
  <conditionalFormatting sqref="AM120:AN120">
    <cfRule type="cellIs" dxfId="368" priority="125" operator="equal">
      <formula>"AB"</formula>
    </cfRule>
    <cfRule type="cellIs" dxfId="367" priority="126" operator="equal">
      <formula>"FF"</formula>
    </cfRule>
  </conditionalFormatting>
  <conditionalFormatting sqref="AH127">
    <cfRule type="cellIs" dxfId="366" priority="127" operator="equal">
      <formula>"AB"</formula>
    </cfRule>
    <cfRule type="cellIs" dxfId="365" priority="128" operator="equal">
      <formula>"FF"</formula>
    </cfRule>
  </conditionalFormatting>
  <conditionalFormatting sqref="AM127:AN127">
    <cfRule type="cellIs" dxfId="364" priority="129" operator="equal">
      <formula>"AB"</formula>
    </cfRule>
    <cfRule type="cellIs" dxfId="363" priority="130" operator="equal">
      <formula>"FF"</formula>
    </cfRule>
  </conditionalFormatting>
  <conditionalFormatting sqref="AH141">
    <cfRule type="cellIs" dxfId="362" priority="131" operator="equal">
      <formula>"AB"</formula>
    </cfRule>
    <cfRule type="cellIs" dxfId="361" priority="132" operator="equal">
      <formula>"FF"</formula>
    </cfRule>
  </conditionalFormatting>
  <conditionalFormatting sqref="AM141:AN141">
    <cfRule type="cellIs" dxfId="360" priority="133" operator="equal">
      <formula>"AB"</formula>
    </cfRule>
    <cfRule type="cellIs" dxfId="359" priority="134" operator="equal">
      <formula>"FF"</formula>
    </cfRule>
  </conditionalFormatting>
  <conditionalFormatting sqref="AH142">
    <cfRule type="cellIs" dxfId="358" priority="135" operator="equal">
      <formula>"AB"</formula>
    </cfRule>
    <cfRule type="cellIs" dxfId="357" priority="136" operator="equal">
      <formula>"FF"</formula>
    </cfRule>
  </conditionalFormatting>
  <conditionalFormatting sqref="AM142:AN142">
    <cfRule type="cellIs" dxfId="356" priority="137" operator="equal">
      <formula>"AB"</formula>
    </cfRule>
    <cfRule type="cellIs" dxfId="355" priority="138" operator="equal">
      <formula>"FF"</formula>
    </cfRule>
  </conditionalFormatting>
  <conditionalFormatting sqref="AH144">
    <cfRule type="cellIs" dxfId="354" priority="139" operator="equal">
      <formula>"AB"</formula>
    </cfRule>
    <cfRule type="cellIs" dxfId="353" priority="140" operator="equal">
      <formula>"FF"</formula>
    </cfRule>
  </conditionalFormatting>
  <conditionalFormatting sqref="AM144:AN144">
    <cfRule type="cellIs" dxfId="352" priority="141" operator="equal">
      <formula>"AB"</formula>
    </cfRule>
    <cfRule type="cellIs" dxfId="351" priority="142" operator="equal">
      <formula>"FF"</formula>
    </cfRule>
  </conditionalFormatting>
  <conditionalFormatting sqref="AH146">
    <cfRule type="cellIs" dxfId="350" priority="143" operator="equal">
      <formula>"AB"</formula>
    </cfRule>
    <cfRule type="cellIs" dxfId="349" priority="144" operator="equal">
      <formula>"FF"</formula>
    </cfRule>
  </conditionalFormatting>
  <conditionalFormatting sqref="AM146:AN146">
    <cfRule type="cellIs" dxfId="348" priority="145" operator="equal">
      <formula>"AB"</formula>
    </cfRule>
    <cfRule type="cellIs" dxfId="347" priority="146" operator="equal">
      <formula>"FF"</formula>
    </cfRule>
  </conditionalFormatting>
  <conditionalFormatting sqref="AH148">
    <cfRule type="cellIs" dxfId="346" priority="147" operator="equal">
      <formula>"AB"</formula>
    </cfRule>
    <cfRule type="cellIs" dxfId="345" priority="148" operator="equal">
      <formula>"FF"</formula>
    </cfRule>
  </conditionalFormatting>
  <conditionalFormatting sqref="AM148:AN148">
    <cfRule type="cellIs" dxfId="344" priority="149" operator="equal">
      <formula>"AB"</formula>
    </cfRule>
    <cfRule type="cellIs" dxfId="343" priority="150" operator="equal">
      <formula>"FF"</formula>
    </cfRule>
  </conditionalFormatting>
  <conditionalFormatting sqref="AH153">
    <cfRule type="cellIs" dxfId="342" priority="151" operator="equal">
      <formula>"AB"</formula>
    </cfRule>
    <cfRule type="cellIs" dxfId="341" priority="152" operator="equal">
      <formula>"FF"</formula>
    </cfRule>
  </conditionalFormatting>
  <conditionalFormatting sqref="AM153:AN153">
    <cfRule type="cellIs" dxfId="340" priority="153" operator="equal">
      <formula>"AB"</formula>
    </cfRule>
    <cfRule type="cellIs" dxfId="339" priority="154" operator="equal">
      <formula>"FF"</formula>
    </cfRule>
  </conditionalFormatting>
  <conditionalFormatting sqref="AH155">
    <cfRule type="cellIs" dxfId="338" priority="155" operator="equal">
      <formula>"AB"</formula>
    </cfRule>
    <cfRule type="cellIs" dxfId="337" priority="156" operator="equal">
      <formula>"FF"</formula>
    </cfRule>
  </conditionalFormatting>
  <conditionalFormatting sqref="AH156">
    <cfRule type="cellIs" dxfId="336" priority="157" operator="equal">
      <formula>"AB"</formula>
    </cfRule>
    <cfRule type="cellIs" dxfId="335" priority="158" operator="equal">
      <formula>"FF"</formula>
    </cfRule>
  </conditionalFormatting>
  <conditionalFormatting sqref="AM156:AN156">
    <cfRule type="cellIs" dxfId="334" priority="159" operator="equal">
      <formula>"AB"</formula>
    </cfRule>
    <cfRule type="cellIs" dxfId="333" priority="160" operator="equal">
      <formula>"FF"</formula>
    </cfRule>
  </conditionalFormatting>
  <conditionalFormatting sqref="AH159">
    <cfRule type="cellIs" dxfId="332" priority="161" operator="equal">
      <formula>"AB"</formula>
    </cfRule>
    <cfRule type="cellIs" dxfId="331" priority="162" operator="equal">
      <formula>"FF"</formula>
    </cfRule>
  </conditionalFormatting>
  <conditionalFormatting sqref="AM159:AN159">
    <cfRule type="cellIs" dxfId="330" priority="163" operator="equal">
      <formula>"AB"</formula>
    </cfRule>
    <cfRule type="cellIs" dxfId="329" priority="164" operator="equal">
      <formula>"FF"</formula>
    </cfRule>
  </conditionalFormatting>
  <conditionalFormatting sqref="AH162">
    <cfRule type="cellIs" dxfId="328" priority="165" operator="equal">
      <formula>"AB"</formula>
    </cfRule>
    <cfRule type="cellIs" dxfId="327" priority="166" operator="equal">
      <formula>"FF"</formula>
    </cfRule>
  </conditionalFormatting>
  <conditionalFormatting sqref="AM162:AN162">
    <cfRule type="cellIs" dxfId="326" priority="167" operator="equal">
      <formula>"AB"</formula>
    </cfRule>
    <cfRule type="cellIs" dxfId="325" priority="168" operator="equal">
      <formula>"FF"</formula>
    </cfRule>
  </conditionalFormatting>
  <conditionalFormatting sqref="AH167">
    <cfRule type="cellIs" dxfId="324" priority="169" operator="equal">
      <formula>"AB"</formula>
    </cfRule>
    <cfRule type="cellIs" dxfId="323" priority="170" operator="equal">
      <formula>"FF"</formula>
    </cfRule>
  </conditionalFormatting>
  <conditionalFormatting sqref="AM167:AN167">
    <cfRule type="cellIs" dxfId="322" priority="171" operator="equal">
      <formula>"AB"</formula>
    </cfRule>
    <cfRule type="cellIs" dxfId="321" priority="172" operator="equal">
      <formula>"FF"</formula>
    </cfRule>
  </conditionalFormatting>
  <conditionalFormatting sqref="AH169">
    <cfRule type="cellIs" dxfId="320" priority="173" operator="equal">
      <formula>"AB"</formula>
    </cfRule>
    <cfRule type="cellIs" dxfId="319" priority="174" operator="equal">
      <formula>"FF"</formula>
    </cfRule>
  </conditionalFormatting>
  <conditionalFormatting sqref="AM169:AN169">
    <cfRule type="cellIs" dxfId="318" priority="175" operator="equal">
      <formula>"AB"</formula>
    </cfRule>
    <cfRule type="cellIs" dxfId="317" priority="176" operator="equal">
      <formula>"FF"</formula>
    </cfRule>
  </conditionalFormatting>
  <conditionalFormatting sqref="AH171">
    <cfRule type="cellIs" dxfId="316" priority="177" operator="equal">
      <formula>"AB"</formula>
    </cfRule>
    <cfRule type="cellIs" dxfId="315" priority="178" operator="equal">
      <formula>"FF"</formula>
    </cfRule>
  </conditionalFormatting>
  <conditionalFormatting sqref="AM171:AN171">
    <cfRule type="cellIs" dxfId="314" priority="179" operator="equal">
      <formula>"AB"</formula>
    </cfRule>
    <cfRule type="cellIs" dxfId="313" priority="180" operator="equal">
      <formula>"FF"</formula>
    </cfRule>
  </conditionalFormatting>
  <conditionalFormatting sqref="AH175">
    <cfRule type="cellIs" dxfId="312" priority="181" operator="equal">
      <formula>"AB"</formula>
    </cfRule>
    <cfRule type="cellIs" dxfId="311" priority="182" operator="equal">
      <formula>"FF"</formula>
    </cfRule>
  </conditionalFormatting>
  <conditionalFormatting sqref="AM175:AN175">
    <cfRule type="cellIs" dxfId="310" priority="183" operator="equal">
      <formula>"AB"</formula>
    </cfRule>
    <cfRule type="cellIs" dxfId="309" priority="184" operator="equal">
      <formula>"FF"</formula>
    </cfRule>
  </conditionalFormatting>
  <conditionalFormatting sqref="AH176">
    <cfRule type="cellIs" dxfId="308" priority="185" operator="equal">
      <formula>"AB"</formula>
    </cfRule>
    <cfRule type="cellIs" dxfId="307" priority="186" operator="equal">
      <formula>"FF"</formula>
    </cfRule>
  </conditionalFormatting>
  <conditionalFormatting sqref="AM176:AN176">
    <cfRule type="cellIs" dxfId="306" priority="187" operator="equal">
      <formula>"AB"</formula>
    </cfRule>
    <cfRule type="cellIs" dxfId="305" priority="188" operator="equal">
      <formula>"FF"</formula>
    </cfRule>
  </conditionalFormatting>
  <conditionalFormatting sqref="AH179">
    <cfRule type="cellIs" dxfId="304" priority="189" operator="equal">
      <formula>"AB"</formula>
    </cfRule>
    <cfRule type="cellIs" dxfId="303" priority="190" operator="equal">
      <formula>"FF"</formula>
    </cfRule>
  </conditionalFormatting>
  <conditionalFormatting sqref="AM179:AN179">
    <cfRule type="cellIs" dxfId="302" priority="191" operator="equal">
      <formula>"AB"</formula>
    </cfRule>
    <cfRule type="cellIs" dxfId="301" priority="192" operator="equal">
      <formula>"FF"</formula>
    </cfRule>
  </conditionalFormatting>
  <conditionalFormatting sqref="AH183">
    <cfRule type="cellIs" dxfId="300" priority="193" operator="equal">
      <formula>"AB"</formula>
    </cfRule>
    <cfRule type="cellIs" dxfId="299" priority="194" operator="equal">
      <formula>"FF"</formula>
    </cfRule>
  </conditionalFormatting>
  <conditionalFormatting sqref="AM183:AN183">
    <cfRule type="cellIs" dxfId="298" priority="195" operator="equal">
      <formula>"AB"</formula>
    </cfRule>
    <cfRule type="cellIs" dxfId="297" priority="196" operator="equal">
      <formula>"FF"</formula>
    </cfRule>
  </conditionalFormatting>
  <conditionalFormatting sqref="AH188">
    <cfRule type="cellIs" dxfId="296" priority="197" operator="equal">
      <formula>"AB"</formula>
    </cfRule>
    <cfRule type="cellIs" dxfId="295" priority="198" operator="equal">
      <formula>"FF"</formula>
    </cfRule>
  </conditionalFormatting>
  <conditionalFormatting sqref="AM188:AN188">
    <cfRule type="cellIs" dxfId="294" priority="199" operator="equal">
      <formula>"AB"</formula>
    </cfRule>
    <cfRule type="cellIs" dxfId="293" priority="200" operator="equal">
      <formula>"FF"</formula>
    </cfRule>
  </conditionalFormatting>
  <conditionalFormatting sqref="AH189">
    <cfRule type="cellIs" dxfId="292" priority="201" operator="equal">
      <formula>"AB"</formula>
    </cfRule>
    <cfRule type="cellIs" dxfId="291" priority="202" operator="equal">
      <formula>"FF"</formula>
    </cfRule>
  </conditionalFormatting>
  <conditionalFormatting sqref="AM189:AN189">
    <cfRule type="cellIs" dxfId="290" priority="203" operator="equal">
      <formula>"AB"</formula>
    </cfRule>
    <cfRule type="cellIs" dxfId="289" priority="204" operator="equal">
      <formula>"FF"</formula>
    </cfRule>
  </conditionalFormatting>
  <conditionalFormatting sqref="AH193">
    <cfRule type="cellIs" dxfId="288" priority="205" operator="equal">
      <formula>"AB"</formula>
    </cfRule>
    <cfRule type="cellIs" dxfId="287" priority="206" operator="equal">
      <formula>"FF"</formula>
    </cfRule>
  </conditionalFormatting>
  <conditionalFormatting sqref="AM193:AN193">
    <cfRule type="cellIs" dxfId="286" priority="207" operator="equal">
      <formula>"AB"</formula>
    </cfRule>
    <cfRule type="cellIs" dxfId="285" priority="208" operator="equal">
      <formula>"FF"</formula>
    </cfRule>
  </conditionalFormatting>
  <conditionalFormatting sqref="AH194">
    <cfRule type="cellIs" dxfId="284" priority="209" operator="equal">
      <formula>"AB"</formula>
    </cfRule>
    <cfRule type="cellIs" dxfId="283" priority="210" operator="equal">
      <formula>"FF"</formula>
    </cfRule>
  </conditionalFormatting>
  <conditionalFormatting sqref="AM194:AN194">
    <cfRule type="cellIs" dxfId="282" priority="211" operator="equal">
      <formula>"AB"</formula>
    </cfRule>
    <cfRule type="cellIs" dxfId="281" priority="212" operator="equal">
      <formula>"FF"</formula>
    </cfRule>
  </conditionalFormatting>
  <conditionalFormatting sqref="AH203">
    <cfRule type="cellIs" dxfId="280" priority="213" operator="equal">
      <formula>"AB"</formula>
    </cfRule>
    <cfRule type="cellIs" dxfId="279" priority="214" operator="equal">
      <formula>"FF"</formula>
    </cfRule>
  </conditionalFormatting>
  <conditionalFormatting sqref="AM203:AN203">
    <cfRule type="cellIs" dxfId="278" priority="215" operator="equal">
      <formula>"AB"</formula>
    </cfRule>
    <cfRule type="cellIs" dxfId="277" priority="216" operator="equal">
      <formula>"FF"</formula>
    </cfRule>
  </conditionalFormatting>
  <conditionalFormatting sqref="AH205">
    <cfRule type="cellIs" dxfId="276" priority="217" operator="equal">
      <formula>"AB"</formula>
    </cfRule>
    <cfRule type="cellIs" dxfId="275" priority="218" operator="equal">
      <formula>"FF"</formula>
    </cfRule>
  </conditionalFormatting>
  <conditionalFormatting sqref="AM205:AN205">
    <cfRule type="cellIs" dxfId="274" priority="219" operator="equal">
      <formula>"AB"</formula>
    </cfRule>
    <cfRule type="cellIs" dxfId="273" priority="220" operator="equal">
      <formula>"FF"</formula>
    </cfRule>
  </conditionalFormatting>
  <conditionalFormatting sqref="AH207">
    <cfRule type="cellIs" dxfId="272" priority="221" operator="equal">
      <formula>"AB"</formula>
    </cfRule>
    <cfRule type="cellIs" dxfId="271" priority="222" operator="equal">
      <formula>"FF"</formula>
    </cfRule>
  </conditionalFormatting>
  <conditionalFormatting sqref="AM207:AN207">
    <cfRule type="cellIs" dxfId="270" priority="223" operator="equal">
      <formula>"AB"</formula>
    </cfRule>
    <cfRule type="cellIs" dxfId="269" priority="224" operator="equal">
      <formula>"FF"</formula>
    </cfRule>
  </conditionalFormatting>
  <conditionalFormatting sqref="AH209">
    <cfRule type="cellIs" dxfId="268" priority="225" operator="equal">
      <formula>"AB"</formula>
    </cfRule>
    <cfRule type="cellIs" dxfId="267" priority="226" operator="equal">
      <formula>"FF"</formula>
    </cfRule>
  </conditionalFormatting>
  <conditionalFormatting sqref="AM209:AN209">
    <cfRule type="cellIs" dxfId="266" priority="227" operator="equal">
      <formula>"AB"</formula>
    </cfRule>
    <cfRule type="cellIs" dxfId="265" priority="228" operator="equal">
      <formula>"FF"</formula>
    </cfRule>
  </conditionalFormatting>
  <conditionalFormatting sqref="AH210">
    <cfRule type="cellIs" dxfId="264" priority="229" operator="equal">
      <formula>"AB"</formula>
    </cfRule>
    <cfRule type="cellIs" dxfId="263" priority="230" operator="equal">
      <formula>"FF"</formula>
    </cfRule>
  </conditionalFormatting>
  <conditionalFormatting sqref="AM210:AN210">
    <cfRule type="cellIs" dxfId="262" priority="231" operator="equal">
      <formula>"AB"</formula>
    </cfRule>
    <cfRule type="cellIs" dxfId="261" priority="232" operator="equal">
      <formula>"FF"</formula>
    </cfRule>
  </conditionalFormatting>
  <conditionalFormatting sqref="AE136:AT136">
    <cfRule type="cellIs" dxfId="260" priority="233" operator="equal">
      <formula>"AB"</formula>
    </cfRule>
    <cfRule type="cellIs" dxfId="259" priority="234" operator="equal">
      <formula>"FF"</formula>
    </cfRule>
  </conditionalFormatting>
  <conditionalFormatting sqref="J4:N210">
    <cfRule type="cellIs" dxfId="258" priority="235" operator="lessThan">
      <formula>40</formula>
    </cfRule>
  </conditionalFormatting>
  <conditionalFormatting sqref="R4:R210 T4:T210">
    <cfRule type="cellIs" dxfId="257" priority="236" operator="lessThan">
      <formula>10</formula>
    </cfRule>
  </conditionalFormatting>
  <conditionalFormatting sqref="S4:S210 U4:V210">
    <cfRule type="cellIs" dxfId="256" priority="237" operator="lessThan">
      <formula>20</formula>
    </cfRule>
  </conditionalFormatting>
  <pageMargins left="0.23611111111111099" right="0.23611111111111099" top="0.51180555555555496" bottom="0.45" header="0.51180555555555496" footer="0.31527777777777799"/>
  <pageSetup paperSize="8"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01CB-8D59-4576-A4D5-710079CBF55F}">
  <sheetPr>
    <pageSetUpPr fitToPage="1"/>
  </sheetPr>
  <dimension ref="A1:BL117"/>
  <sheetViews>
    <sheetView topLeftCell="B1" zoomScale="70" zoomScaleNormal="70" workbookViewId="0">
      <pane xSplit="3" ySplit="3" topLeftCell="E55" activePane="bottomRight" state="frozen"/>
      <selection activeCell="B1" sqref="B1"/>
      <selection pane="topRight" activeCell="E1" sqref="E1"/>
      <selection pane="bottomLeft" activeCell="B145" sqref="B145"/>
      <selection pane="bottomRight" activeCell="L69" sqref="L69"/>
    </sheetView>
  </sheetViews>
  <sheetFormatPr defaultRowHeight="14.4" x14ac:dyDescent="0.3"/>
  <cols>
    <col min="1" max="1" width="7.33203125" style="13" customWidth="1"/>
    <col min="2" max="2" width="10.33203125" style="13" customWidth="1"/>
    <col min="3" max="3" width="13.6640625" style="13" customWidth="1"/>
    <col min="4" max="4" width="44.77734375" customWidth="1"/>
    <col min="5" max="5" width="13" style="13" customWidth="1"/>
    <col min="6" max="6" width="21.33203125" style="13" customWidth="1"/>
    <col min="7" max="7" width="8.21875" style="13" customWidth="1"/>
    <col min="8" max="9" width="13" style="13" customWidth="1"/>
    <col min="10" max="10" width="9.21875" style="13" customWidth="1"/>
    <col min="11" max="11" width="10.77734375" style="13" customWidth="1"/>
    <col min="12" max="12" width="10.6640625" style="13" customWidth="1"/>
    <col min="13" max="13" width="9.44140625" style="13" customWidth="1"/>
    <col min="14" max="14" width="13.21875" style="13" customWidth="1"/>
    <col min="15" max="15" width="0.88671875" style="13" customWidth="1"/>
    <col min="16" max="16" width="12.88671875" style="13" customWidth="1"/>
    <col min="17" max="17" width="16" style="13" customWidth="1"/>
    <col min="18" max="19" width="11.6640625" style="13" customWidth="1"/>
    <col min="20" max="21" width="12.44140625" style="13" customWidth="1"/>
    <col min="22" max="22" width="11.6640625" style="13" customWidth="1"/>
    <col min="23" max="23" width="9" style="13" customWidth="1"/>
    <col min="24" max="24" width="8.5546875" style="13" customWidth="1"/>
    <col min="25" max="25" width="1" style="14" customWidth="1"/>
    <col min="26" max="26" width="10.21875" style="13" hidden="1" customWidth="1"/>
    <col min="27" max="27" width="13.21875" style="13" hidden="1" customWidth="1"/>
    <col min="28" max="28" width="35.88671875" style="15" hidden="1" customWidth="1"/>
    <col min="29" max="29" width="11.77734375" style="13" hidden="1" customWidth="1"/>
    <col min="30" max="30" width="24.77734375" style="13" hidden="1" customWidth="1"/>
    <col min="31" max="31" width="9" style="13" hidden="1" customWidth="1"/>
    <col min="32" max="32" width="8.5546875" style="13" hidden="1" customWidth="1"/>
    <col min="33" max="33" width="9.5546875" style="13" hidden="1" customWidth="1"/>
    <col min="34" max="34" width="9.44140625" style="13" hidden="1" customWidth="1"/>
    <col min="35" max="35" width="12" style="13" hidden="1" customWidth="1"/>
    <col min="36" max="36" width="0.88671875" style="13" hidden="1" customWidth="1"/>
    <col min="37" max="38" width="13" style="13" hidden="1" customWidth="1"/>
    <col min="39" max="40" width="12.88671875" style="13" hidden="1" customWidth="1"/>
    <col min="41" max="41" width="11.6640625" style="13" hidden="1" customWidth="1"/>
    <col min="42" max="42" width="8.88671875" style="13" hidden="1" customWidth="1"/>
    <col min="43" max="46" width="11.6640625" style="13" hidden="1" customWidth="1"/>
    <col min="47" max="47" width="25.77734375" style="13" hidden="1" customWidth="1"/>
    <col min="48" max="48" width="18.44140625" style="13" hidden="1" customWidth="1"/>
    <col min="49" max="49" width="11.77734375" style="13" hidden="1" customWidth="1"/>
    <col min="50" max="50" width="12" style="13" hidden="1" customWidth="1"/>
    <col min="51" max="51" width="6.21875" style="13" hidden="1" customWidth="1"/>
    <col min="52" max="52" width="10.44140625" style="13" hidden="1" customWidth="1"/>
    <col min="53" max="53" width="10" style="13" hidden="1" customWidth="1"/>
    <col min="54" max="54" width="9.77734375" style="13" hidden="1" customWidth="1"/>
    <col min="55" max="55" width="8.88671875" style="13" hidden="1" customWidth="1"/>
    <col min="56" max="56" width="17.33203125" style="13" hidden="1" customWidth="1"/>
    <col min="57" max="61" width="11.88671875" style="13" hidden="1" customWidth="1"/>
    <col min="62" max="62" width="14.6640625" style="13" hidden="1" customWidth="1"/>
    <col min="63" max="63" width="9.88671875" style="13" hidden="1" customWidth="1"/>
    <col min="64" max="64" width="9.44140625" style="13" customWidth="1"/>
    <col min="65" max="65" width="7.33203125" customWidth="1"/>
    <col min="66" max="66" width="6.5546875" customWidth="1"/>
    <col min="67" max="67" width="20.6640625" customWidth="1"/>
    <col min="68" max="68" width="22" customWidth="1"/>
    <col min="69" max="1025" width="7.33203125" customWidth="1"/>
  </cols>
  <sheetData>
    <row r="1" spans="1:63" s="13" customFormat="1" ht="24.6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4"/>
      <c r="Z1" s="10" t="s">
        <v>1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9" t="s">
        <v>2</v>
      </c>
      <c r="AX1" s="9"/>
      <c r="AY1" s="9"/>
      <c r="AZ1" s="9"/>
      <c r="BA1" s="9"/>
      <c r="BB1" s="9"/>
      <c r="BC1" s="16"/>
    </row>
    <row r="2" spans="1:63" s="13" customFormat="1" ht="43.2" x14ac:dyDescent="0.3">
      <c r="A2" s="17" t="s">
        <v>3</v>
      </c>
      <c r="B2" s="18" t="s">
        <v>4</v>
      </c>
      <c r="C2" s="18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>
        <v>414453</v>
      </c>
      <c r="K2" s="18">
        <v>414454</v>
      </c>
      <c r="L2" s="18">
        <v>414455</v>
      </c>
      <c r="M2" s="18" t="s">
        <v>12</v>
      </c>
      <c r="N2" s="18" t="s">
        <v>13</v>
      </c>
      <c r="O2" s="19"/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4"/>
      <c r="Z2" s="17" t="s">
        <v>4</v>
      </c>
      <c r="AA2" s="18" t="s">
        <v>5</v>
      </c>
      <c r="AB2" s="20" t="s">
        <v>6</v>
      </c>
      <c r="AC2" s="18" t="s">
        <v>7</v>
      </c>
      <c r="AD2" s="17" t="s">
        <v>8</v>
      </c>
      <c r="AE2" s="18">
        <v>414462</v>
      </c>
      <c r="AF2" s="18">
        <v>414463</v>
      </c>
      <c r="AG2" s="18" t="s">
        <v>23</v>
      </c>
      <c r="AH2" s="18" t="s">
        <v>24</v>
      </c>
      <c r="AI2" s="18" t="s">
        <v>25</v>
      </c>
      <c r="AJ2" s="19"/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21" t="s">
        <v>36</v>
      </c>
      <c r="AV2" s="21" t="s">
        <v>37</v>
      </c>
      <c r="AW2" s="21" t="s">
        <v>38</v>
      </c>
      <c r="AX2" s="21" t="s">
        <v>39</v>
      </c>
      <c r="AY2" s="21" t="s">
        <v>40</v>
      </c>
      <c r="AZ2" s="22" t="s">
        <v>41</v>
      </c>
      <c r="BA2" s="22" t="s">
        <v>42</v>
      </c>
      <c r="BB2" s="21" t="s">
        <v>43</v>
      </c>
      <c r="BC2" s="21" t="s">
        <v>44</v>
      </c>
      <c r="BD2" s="8" t="s">
        <v>45</v>
      </c>
      <c r="BE2" s="8"/>
      <c r="BF2" s="7" t="s">
        <v>46</v>
      </c>
      <c r="BG2" s="7"/>
      <c r="BH2" s="23" t="s">
        <v>47</v>
      </c>
      <c r="BI2" s="23" t="s">
        <v>47</v>
      </c>
      <c r="BJ2" s="24" t="s">
        <v>48</v>
      </c>
      <c r="BK2" s="25" t="s">
        <v>49</v>
      </c>
    </row>
    <row r="3" spans="1:63" s="13" customFormat="1" x14ac:dyDescent="0.3">
      <c r="A3" s="17"/>
      <c r="B3" s="18"/>
      <c r="C3" s="18"/>
      <c r="D3" s="17"/>
      <c r="E3" s="18"/>
      <c r="F3" s="18"/>
      <c r="G3" s="18" t="s">
        <v>50</v>
      </c>
      <c r="H3" s="18" t="s">
        <v>51</v>
      </c>
      <c r="I3" s="18" t="s">
        <v>52</v>
      </c>
      <c r="J3" s="18" t="s">
        <v>53</v>
      </c>
      <c r="K3" s="18" t="s">
        <v>54</v>
      </c>
      <c r="L3" s="18" t="s">
        <v>55</v>
      </c>
      <c r="M3" s="18" t="s">
        <v>56</v>
      </c>
      <c r="N3" s="18" t="s">
        <v>57</v>
      </c>
      <c r="O3" s="19"/>
      <c r="P3" s="18" t="s">
        <v>58</v>
      </c>
      <c r="Q3" s="18" t="s">
        <v>59</v>
      </c>
      <c r="R3" s="18" t="s">
        <v>60</v>
      </c>
      <c r="S3" s="18" t="s">
        <v>61</v>
      </c>
      <c r="T3" s="18" t="s">
        <v>62</v>
      </c>
      <c r="U3" s="18" t="s">
        <v>63</v>
      </c>
      <c r="V3" s="18" t="s">
        <v>64</v>
      </c>
      <c r="W3" s="18"/>
      <c r="X3" s="18"/>
      <c r="Y3" s="14"/>
      <c r="Z3" s="17"/>
      <c r="AA3" s="18"/>
      <c r="AB3" s="20"/>
      <c r="AC3" s="18"/>
      <c r="AD3" s="17"/>
      <c r="AE3" s="26" t="s">
        <v>65</v>
      </c>
      <c r="AF3" s="26" t="s">
        <v>66</v>
      </c>
      <c r="AG3" s="26" t="s">
        <v>67</v>
      </c>
      <c r="AH3" s="26" t="s">
        <v>68</v>
      </c>
      <c r="AI3" s="18" t="s">
        <v>69</v>
      </c>
      <c r="AJ3" s="19"/>
      <c r="AK3" s="26" t="s">
        <v>70</v>
      </c>
      <c r="AL3" s="26" t="s">
        <v>71</v>
      </c>
      <c r="AM3" s="26" t="s">
        <v>72</v>
      </c>
      <c r="AN3" s="26" t="s">
        <v>73</v>
      </c>
      <c r="AO3" s="18" t="s">
        <v>74</v>
      </c>
      <c r="AP3" s="18" t="s">
        <v>75</v>
      </c>
      <c r="AQ3" s="18" t="s">
        <v>76</v>
      </c>
      <c r="AR3" s="18" t="s">
        <v>77</v>
      </c>
      <c r="AS3" s="18" t="s">
        <v>78</v>
      </c>
      <c r="AT3" s="18" t="s">
        <v>79</v>
      </c>
      <c r="AU3" s="18"/>
      <c r="AV3" s="18"/>
      <c r="AW3" s="18"/>
      <c r="AX3" s="18"/>
      <c r="AY3" s="18"/>
      <c r="AZ3" s="18"/>
      <c r="BA3" s="18"/>
      <c r="BB3" s="18"/>
      <c r="BC3" s="18"/>
      <c r="BD3" s="27" t="s">
        <v>80</v>
      </c>
      <c r="BE3" s="27" t="s">
        <v>81</v>
      </c>
      <c r="BF3" s="28" t="s">
        <v>80</v>
      </c>
      <c r="BG3" s="28" t="s">
        <v>81</v>
      </c>
      <c r="BH3" s="21" t="s">
        <v>82</v>
      </c>
      <c r="BI3" s="21" t="s">
        <v>83</v>
      </c>
      <c r="BJ3" s="18"/>
      <c r="BK3" s="18"/>
    </row>
    <row r="4" spans="1:63" x14ac:dyDescent="0.3">
      <c r="A4" s="34">
        <v>1</v>
      </c>
      <c r="B4" s="34">
        <v>43101</v>
      </c>
      <c r="C4" s="34" t="s">
        <v>88</v>
      </c>
      <c r="D4" s="30" t="s">
        <v>89</v>
      </c>
      <c r="E4" s="34" t="s">
        <v>90</v>
      </c>
      <c r="F4" s="31" t="s">
        <v>91</v>
      </c>
      <c r="G4" s="109">
        <v>100</v>
      </c>
      <c r="H4" s="109"/>
      <c r="I4" s="109"/>
      <c r="J4" s="34">
        <v>100</v>
      </c>
      <c r="K4" s="34">
        <v>96</v>
      </c>
      <c r="L4" s="34">
        <v>85</v>
      </c>
      <c r="M4" s="34">
        <v>100</v>
      </c>
      <c r="N4" s="34">
        <v>100</v>
      </c>
      <c r="O4" s="33"/>
      <c r="P4" s="34">
        <v>50</v>
      </c>
      <c r="Q4" s="34"/>
      <c r="R4" s="34">
        <v>48</v>
      </c>
      <c r="S4" s="34">
        <v>48</v>
      </c>
      <c r="T4" s="34">
        <v>41</v>
      </c>
      <c r="U4" s="34">
        <v>46</v>
      </c>
      <c r="V4" s="34">
        <v>48</v>
      </c>
      <c r="W4" s="34">
        <v>10</v>
      </c>
      <c r="X4" s="34">
        <v>22</v>
      </c>
      <c r="Y4" s="35"/>
      <c r="Z4" s="34">
        <v>43223</v>
      </c>
      <c r="AA4" s="34" t="s">
        <v>84</v>
      </c>
      <c r="AB4" s="36" t="s">
        <v>85</v>
      </c>
      <c r="AC4" s="34" t="s">
        <v>86</v>
      </c>
      <c r="AD4" s="37" t="s">
        <v>87</v>
      </c>
      <c r="AE4" s="38"/>
      <c r="AF4" s="38"/>
      <c r="AG4" s="38"/>
      <c r="AH4" s="38"/>
      <c r="AI4" s="39"/>
      <c r="AJ4" s="40"/>
      <c r="AK4" s="38"/>
      <c r="AL4" s="38"/>
      <c r="AM4" s="38"/>
      <c r="AN4" s="38"/>
      <c r="AO4" s="39"/>
      <c r="AP4" s="34"/>
      <c r="AQ4" s="34"/>
      <c r="AR4" s="34"/>
      <c r="AS4" s="34"/>
      <c r="AT4" s="34"/>
      <c r="AU4" s="34"/>
      <c r="AV4" s="34"/>
      <c r="AW4" s="41"/>
      <c r="AX4" s="41"/>
      <c r="AY4" s="41"/>
      <c r="AZ4" s="41"/>
      <c r="BA4" s="41"/>
      <c r="BB4" s="41"/>
      <c r="BC4" s="42"/>
      <c r="BD4" s="43" t="str">
        <f t="shared" ref="BD4:BD67" si="0">IF(COUNTIF(J4:N4,"FF"),"FAIL",IF(COUNTIF(J4:N4,"AB"),"FAIL","PASS"))</f>
        <v>PASS</v>
      </c>
      <c r="BE4" s="43" t="str">
        <f t="shared" ref="BE4:BE67" si="1">IF(COUNTIF(AE4:AI4,"FF"),"FAIL",IF(COUNTIF(AE4:AI4,"AB"),"FAIL","PASS"))</f>
        <v>PASS</v>
      </c>
      <c r="BF4" s="44" t="str">
        <f t="shared" ref="BF4:BF67" si="2">IF(COUNTIF(R4:V4,"FF"),"FAIL",IF(COUNTIF(R4:V4,"AB"),"FAIL","PASS"))</f>
        <v>PASS</v>
      </c>
      <c r="BG4" s="44" t="str">
        <f t="shared" ref="BG4:BG67" si="3">IF(COUNTIF(AK4:AT4,"FF"),"FAIL",IF(COUNTIF(AK4:AT4,"AB"),"FAIL","PASS"))</f>
        <v>PASS</v>
      </c>
      <c r="BH4" s="19" t="str">
        <f t="shared" ref="BH4:BH67" si="4">IF(AND(BD4="PASS",BE4="PASS"),"PASS","FAIL")</f>
        <v>PASS</v>
      </c>
      <c r="BI4" s="19" t="str">
        <f t="shared" ref="BI4:BI67" si="5">IF(AND(BF4="PASS",BG4="PASS"),"PASS","FAIL")</f>
        <v>PASS</v>
      </c>
      <c r="BJ4" s="45" t="str">
        <f t="shared" ref="BJ4:BJ67" si="6">IF(BK4="ATKT","NO",IF(BK4="FAIL","NO","YES"))</f>
        <v>NO</v>
      </c>
      <c r="BK4" s="105" t="str">
        <f t="shared" ref="BK4:BK67" si="7">IF(AV4=44,IF(BB4&gt;=7.75,"DIST",IF(BB4&gt;=6.75,"FIRST",IF(BB4&gt;=6.25,"HSC",IF(BB4&gt;=5.5,"SC","FAIL")))),IF(BB4&gt;=23,"ATKT","FAIL"))</f>
        <v>FAIL</v>
      </c>
    </row>
    <row r="5" spans="1:63" x14ac:dyDescent="0.3">
      <c r="A5" s="34">
        <v>2</v>
      </c>
      <c r="B5" s="34">
        <v>43102</v>
      </c>
      <c r="C5" s="34" t="s">
        <v>180</v>
      </c>
      <c r="D5" s="30" t="s">
        <v>181</v>
      </c>
      <c r="E5" s="34" t="s">
        <v>182</v>
      </c>
      <c r="F5" s="31" t="s">
        <v>183</v>
      </c>
      <c r="G5" s="109"/>
      <c r="H5" s="109"/>
      <c r="I5" s="109"/>
      <c r="J5" s="34">
        <v>94</v>
      </c>
      <c r="K5" s="34">
        <v>81</v>
      </c>
      <c r="L5" s="34">
        <v>89</v>
      </c>
      <c r="M5" s="34">
        <v>91</v>
      </c>
      <c r="N5" s="34">
        <v>97</v>
      </c>
      <c r="O5" s="33"/>
      <c r="P5" s="34"/>
      <c r="Q5" s="34"/>
      <c r="R5" s="34">
        <v>44</v>
      </c>
      <c r="S5" s="34">
        <v>45</v>
      </c>
      <c r="T5" s="34">
        <v>38</v>
      </c>
      <c r="U5" s="34">
        <v>44</v>
      </c>
      <c r="V5" s="34">
        <v>44</v>
      </c>
      <c r="W5" s="34">
        <v>9.9499999999999993</v>
      </c>
      <c r="X5" s="34">
        <v>22</v>
      </c>
      <c r="Y5" s="35"/>
      <c r="Z5" s="34">
        <v>43101</v>
      </c>
      <c r="AA5" s="34" t="s">
        <v>88</v>
      </c>
      <c r="AB5" s="36" t="s">
        <v>89</v>
      </c>
      <c r="AC5" s="34" t="s">
        <v>90</v>
      </c>
      <c r="AD5" s="37" t="s">
        <v>91</v>
      </c>
      <c r="AE5" s="38"/>
      <c r="AF5" s="38"/>
      <c r="AG5" s="38"/>
      <c r="AH5" s="38"/>
      <c r="AI5" s="39"/>
      <c r="AJ5" s="40"/>
      <c r="AK5" s="38"/>
      <c r="AL5" s="38"/>
      <c r="AM5" s="38"/>
      <c r="AN5" s="38"/>
      <c r="AO5" s="39"/>
      <c r="AP5" s="34"/>
      <c r="AQ5" s="34"/>
      <c r="AR5" s="34"/>
      <c r="AS5" s="34"/>
      <c r="AT5" s="34"/>
      <c r="AU5" s="34"/>
      <c r="AV5" s="34"/>
      <c r="AW5" s="41"/>
      <c r="AX5" s="41"/>
      <c r="AY5" s="41"/>
      <c r="AZ5" s="41"/>
      <c r="BA5" s="41"/>
      <c r="BB5" s="41"/>
      <c r="BC5" s="42"/>
      <c r="BD5" s="43" t="str">
        <f t="shared" si="0"/>
        <v>PASS</v>
      </c>
      <c r="BE5" s="43" t="str">
        <f t="shared" si="1"/>
        <v>PASS</v>
      </c>
      <c r="BF5" s="44" t="str">
        <f t="shared" si="2"/>
        <v>PASS</v>
      </c>
      <c r="BG5" s="44" t="str">
        <f t="shared" si="3"/>
        <v>PASS</v>
      </c>
      <c r="BH5" s="19" t="str">
        <f t="shared" si="4"/>
        <v>PASS</v>
      </c>
      <c r="BI5" s="19" t="str">
        <f t="shared" si="5"/>
        <v>PASS</v>
      </c>
      <c r="BJ5" s="45" t="str">
        <f t="shared" si="6"/>
        <v>NO</v>
      </c>
      <c r="BK5" s="105" t="str">
        <f t="shared" si="7"/>
        <v>FAIL</v>
      </c>
    </row>
    <row r="6" spans="1:63" x14ac:dyDescent="0.3">
      <c r="A6" s="34">
        <v>3</v>
      </c>
      <c r="B6" s="34">
        <v>43103</v>
      </c>
      <c r="C6" s="34" t="s">
        <v>104</v>
      </c>
      <c r="D6" s="30" t="s">
        <v>105</v>
      </c>
      <c r="E6" s="34" t="s">
        <v>106</v>
      </c>
      <c r="F6" s="31" t="s">
        <v>107</v>
      </c>
      <c r="G6" s="109"/>
      <c r="H6" s="109"/>
      <c r="I6" s="109"/>
      <c r="J6" s="34">
        <v>100</v>
      </c>
      <c r="K6" s="34">
        <v>90</v>
      </c>
      <c r="L6" s="34">
        <v>90</v>
      </c>
      <c r="M6" s="34">
        <v>94</v>
      </c>
      <c r="N6" s="34">
        <v>100</v>
      </c>
      <c r="O6" s="33"/>
      <c r="P6" s="34"/>
      <c r="Q6" s="34"/>
      <c r="R6" s="34">
        <v>46</v>
      </c>
      <c r="S6" s="34">
        <v>45</v>
      </c>
      <c r="T6" s="34">
        <v>38</v>
      </c>
      <c r="U6" s="34">
        <v>42</v>
      </c>
      <c r="V6" s="34">
        <v>48</v>
      </c>
      <c r="W6" s="34">
        <v>9.9499999999999993</v>
      </c>
      <c r="X6" s="34">
        <v>22</v>
      </c>
      <c r="Y6" s="35"/>
      <c r="Z6" s="34">
        <v>43301</v>
      </c>
      <c r="AA6" s="34" t="s">
        <v>92</v>
      </c>
      <c r="AB6" s="36" t="s">
        <v>93</v>
      </c>
      <c r="AC6" s="34" t="s">
        <v>94</v>
      </c>
      <c r="AD6" s="37" t="s">
        <v>95</v>
      </c>
      <c r="AE6" s="38"/>
      <c r="AF6" s="38"/>
      <c r="AG6" s="38"/>
      <c r="AH6" s="38"/>
      <c r="AI6" s="39"/>
      <c r="AJ6" s="40"/>
      <c r="AK6" s="38"/>
      <c r="AL6" s="38"/>
      <c r="AM6" s="38"/>
      <c r="AN6" s="38"/>
      <c r="AO6" s="39"/>
      <c r="AP6" s="34"/>
      <c r="AQ6" s="34"/>
      <c r="AR6" s="34"/>
      <c r="AS6" s="34"/>
      <c r="AT6" s="34"/>
      <c r="AU6" s="34"/>
      <c r="AV6" s="34"/>
      <c r="AW6" s="41"/>
      <c r="AX6" s="41"/>
      <c r="AY6" s="41"/>
      <c r="AZ6" s="41"/>
      <c r="BA6" s="41"/>
      <c r="BB6" s="41"/>
      <c r="BC6" s="42"/>
      <c r="BD6" s="43" t="str">
        <f t="shared" si="0"/>
        <v>PASS</v>
      </c>
      <c r="BE6" s="43" t="str">
        <f t="shared" si="1"/>
        <v>PASS</v>
      </c>
      <c r="BF6" s="44" t="str">
        <f t="shared" si="2"/>
        <v>PASS</v>
      </c>
      <c r="BG6" s="44" t="str">
        <f t="shared" si="3"/>
        <v>PASS</v>
      </c>
      <c r="BH6" s="19" t="str">
        <f t="shared" si="4"/>
        <v>PASS</v>
      </c>
      <c r="BI6" s="19" t="str">
        <f t="shared" si="5"/>
        <v>PASS</v>
      </c>
      <c r="BJ6" s="45" t="str">
        <f t="shared" si="6"/>
        <v>NO</v>
      </c>
      <c r="BK6" s="105" t="str">
        <f t="shared" si="7"/>
        <v>FAIL</v>
      </c>
    </row>
    <row r="7" spans="1:63" x14ac:dyDescent="0.3">
      <c r="A7" s="34">
        <v>4</v>
      </c>
      <c r="B7" s="34">
        <v>43104</v>
      </c>
      <c r="C7" s="34" t="s">
        <v>865</v>
      </c>
      <c r="D7" s="30" t="s">
        <v>866</v>
      </c>
      <c r="E7" s="34" t="s">
        <v>867</v>
      </c>
      <c r="F7" s="31" t="s">
        <v>868</v>
      </c>
      <c r="G7" s="109"/>
      <c r="H7" s="109"/>
      <c r="I7" s="109"/>
      <c r="J7" s="34">
        <v>100</v>
      </c>
      <c r="K7" s="34">
        <v>97</v>
      </c>
      <c r="L7" s="34">
        <v>92</v>
      </c>
      <c r="M7" s="34">
        <v>97</v>
      </c>
      <c r="N7" s="34">
        <v>98</v>
      </c>
      <c r="O7" s="33"/>
      <c r="P7" s="34"/>
      <c r="Q7" s="34"/>
      <c r="R7" s="34">
        <v>43</v>
      </c>
      <c r="S7" s="34">
        <v>42</v>
      </c>
      <c r="T7" s="34">
        <v>36</v>
      </c>
      <c r="U7" s="34">
        <v>38</v>
      </c>
      <c r="V7" s="34">
        <v>45</v>
      </c>
      <c r="W7" s="34">
        <v>9.91</v>
      </c>
      <c r="X7" s="34">
        <v>22</v>
      </c>
      <c r="Y7" s="35"/>
      <c r="Z7" s="34">
        <v>43202</v>
      </c>
      <c r="AA7" s="34" t="s">
        <v>96</v>
      </c>
      <c r="AB7" s="36" t="s">
        <v>97</v>
      </c>
      <c r="AC7" s="34" t="s">
        <v>98</v>
      </c>
      <c r="AD7" s="37" t="s">
        <v>99</v>
      </c>
      <c r="AE7" s="38"/>
      <c r="AF7" s="38"/>
      <c r="AG7" s="47"/>
      <c r="AH7" s="38"/>
      <c r="AI7" s="39"/>
      <c r="AJ7" s="40"/>
      <c r="AK7" s="47"/>
      <c r="AL7" s="47"/>
      <c r="AM7" s="38"/>
      <c r="AN7" s="38"/>
      <c r="AO7" s="39"/>
      <c r="AP7" s="34"/>
      <c r="AQ7" s="34"/>
      <c r="AR7" s="34"/>
      <c r="AS7" s="34"/>
      <c r="AT7" s="34"/>
      <c r="AU7" s="34"/>
      <c r="AV7" s="34"/>
      <c r="AW7" s="41"/>
      <c r="AX7" s="41"/>
      <c r="AY7" s="41"/>
      <c r="AZ7" s="41"/>
      <c r="BA7" s="41"/>
      <c r="BB7" s="41"/>
      <c r="BC7" s="42"/>
      <c r="BD7" s="43" t="str">
        <f t="shared" si="0"/>
        <v>PASS</v>
      </c>
      <c r="BE7" s="43" t="str">
        <f t="shared" si="1"/>
        <v>PASS</v>
      </c>
      <c r="BF7" s="44" t="str">
        <f t="shared" si="2"/>
        <v>PASS</v>
      </c>
      <c r="BG7" s="44" t="str">
        <f t="shared" si="3"/>
        <v>PASS</v>
      </c>
      <c r="BH7" s="19" t="str">
        <f t="shared" si="4"/>
        <v>PASS</v>
      </c>
      <c r="BI7" s="19" t="str">
        <f t="shared" si="5"/>
        <v>PASS</v>
      </c>
      <c r="BJ7" s="45" t="str">
        <f t="shared" si="6"/>
        <v>NO</v>
      </c>
      <c r="BK7" s="105" t="str">
        <f t="shared" si="7"/>
        <v>FAIL</v>
      </c>
    </row>
    <row r="8" spans="1:63" x14ac:dyDescent="0.3">
      <c r="A8" s="34">
        <v>5</v>
      </c>
      <c r="B8" s="34">
        <v>43105</v>
      </c>
      <c r="C8" s="34" t="s">
        <v>673</v>
      </c>
      <c r="D8" s="30" t="s">
        <v>674</v>
      </c>
      <c r="E8" s="34" t="s">
        <v>675</v>
      </c>
      <c r="F8" s="31" t="s">
        <v>676</v>
      </c>
      <c r="G8" s="109"/>
      <c r="H8" s="109"/>
      <c r="I8" s="109"/>
      <c r="J8" s="34">
        <v>100</v>
      </c>
      <c r="K8" s="34">
        <v>100</v>
      </c>
      <c r="L8" s="34">
        <v>100</v>
      </c>
      <c r="M8" s="34">
        <v>100</v>
      </c>
      <c r="N8" s="34">
        <v>93</v>
      </c>
      <c r="O8" s="33"/>
      <c r="P8" s="34"/>
      <c r="Q8" s="34"/>
      <c r="R8" s="34">
        <v>46</v>
      </c>
      <c r="S8" s="34">
        <v>45</v>
      </c>
      <c r="T8" s="34">
        <v>38</v>
      </c>
      <c r="U8" s="34">
        <v>42</v>
      </c>
      <c r="V8" s="34">
        <v>46</v>
      </c>
      <c r="W8" s="34">
        <v>9.9499999999999993</v>
      </c>
      <c r="X8" s="34">
        <v>22</v>
      </c>
      <c r="Y8" s="35"/>
      <c r="Z8" s="34">
        <v>43302</v>
      </c>
      <c r="AA8" s="34" t="s">
        <v>100</v>
      </c>
      <c r="AB8" s="36" t="s">
        <v>101</v>
      </c>
      <c r="AC8" s="34" t="s">
        <v>102</v>
      </c>
      <c r="AD8" s="37" t="s">
        <v>103</v>
      </c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9"/>
      <c r="AP8" s="34"/>
      <c r="AQ8" s="34"/>
      <c r="AR8" s="34"/>
      <c r="AS8" s="34"/>
      <c r="AT8" s="34"/>
      <c r="AU8" s="34"/>
      <c r="AV8" s="34"/>
      <c r="AW8" s="41"/>
      <c r="AX8" s="41"/>
      <c r="AY8" s="41"/>
      <c r="AZ8" s="41"/>
      <c r="BA8" s="41"/>
      <c r="BB8" s="41"/>
      <c r="BC8" s="42"/>
      <c r="BD8" s="43" t="str">
        <f t="shared" si="0"/>
        <v>PASS</v>
      </c>
      <c r="BE8" s="43" t="str">
        <f t="shared" si="1"/>
        <v>PASS</v>
      </c>
      <c r="BF8" s="44" t="str">
        <f t="shared" si="2"/>
        <v>PASS</v>
      </c>
      <c r="BG8" s="44" t="str">
        <f t="shared" si="3"/>
        <v>PASS</v>
      </c>
      <c r="BH8" s="19" t="str">
        <f t="shared" si="4"/>
        <v>PASS</v>
      </c>
      <c r="BI8" s="19" t="str">
        <f t="shared" si="5"/>
        <v>PASS</v>
      </c>
      <c r="BJ8" s="45" t="str">
        <f t="shared" si="6"/>
        <v>NO</v>
      </c>
      <c r="BK8" s="105" t="str">
        <f t="shared" si="7"/>
        <v>FAIL</v>
      </c>
    </row>
    <row r="9" spans="1:63" x14ac:dyDescent="0.3">
      <c r="A9" s="34">
        <v>6</v>
      </c>
      <c r="B9" s="34">
        <v>43106</v>
      </c>
      <c r="C9" s="34" t="s">
        <v>148</v>
      </c>
      <c r="D9" s="30" t="s">
        <v>149</v>
      </c>
      <c r="E9" s="34" t="s">
        <v>150</v>
      </c>
      <c r="F9" s="31" t="s">
        <v>151</v>
      </c>
      <c r="G9" s="109"/>
      <c r="H9" s="109"/>
      <c r="I9" s="109"/>
      <c r="J9" s="34">
        <v>100</v>
      </c>
      <c r="K9" s="34">
        <v>91</v>
      </c>
      <c r="L9" s="34">
        <v>90</v>
      </c>
      <c r="M9" s="34">
        <v>99</v>
      </c>
      <c r="N9" s="34">
        <v>97</v>
      </c>
      <c r="O9" s="33"/>
      <c r="P9" s="34"/>
      <c r="Q9" s="34"/>
      <c r="R9" s="34">
        <v>42</v>
      </c>
      <c r="S9" s="34">
        <v>43</v>
      </c>
      <c r="T9" s="34">
        <v>38</v>
      </c>
      <c r="U9" s="34">
        <v>42</v>
      </c>
      <c r="V9" s="34">
        <v>43</v>
      </c>
      <c r="W9" s="34">
        <v>9.9499999999999993</v>
      </c>
      <c r="X9" s="34">
        <v>22</v>
      </c>
      <c r="Y9" s="35"/>
      <c r="Z9" s="34">
        <v>43103</v>
      </c>
      <c r="AA9" s="34" t="s">
        <v>104</v>
      </c>
      <c r="AB9" s="36" t="s">
        <v>105</v>
      </c>
      <c r="AC9" s="34" t="s">
        <v>106</v>
      </c>
      <c r="AD9" s="37" t="s">
        <v>107</v>
      </c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9"/>
      <c r="AP9" s="34"/>
      <c r="AQ9" s="34"/>
      <c r="AR9" s="34"/>
      <c r="AS9" s="34"/>
      <c r="AT9" s="34"/>
      <c r="AU9" s="34"/>
      <c r="AV9" s="34"/>
      <c r="AW9" s="41"/>
      <c r="AX9" s="41"/>
      <c r="AY9" s="41"/>
      <c r="AZ9" s="41"/>
      <c r="BA9" s="41"/>
      <c r="BB9" s="41"/>
      <c r="BC9" s="42"/>
      <c r="BD9" s="43" t="str">
        <f t="shared" si="0"/>
        <v>PASS</v>
      </c>
      <c r="BE9" s="43" t="str">
        <f t="shared" si="1"/>
        <v>PASS</v>
      </c>
      <c r="BF9" s="44" t="str">
        <f t="shared" si="2"/>
        <v>PASS</v>
      </c>
      <c r="BG9" s="44" t="str">
        <f t="shared" si="3"/>
        <v>PASS</v>
      </c>
      <c r="BH9" s="19" t="str">
        <f t="shared" si="4"/>
        <v>PASS</v>
      </c>
      <c r="BI9" s="19" t="str">
        <f t="shared" si="5"/>
        <v>PASS</v>
      </c>
      <c r="BJ9" s="45" t="str">
        <f t="shared" si="6"/>
        <v>NO</v>
      </c>
      <c r="BK9" s="105" t="str">
        <f t="shared" si="7"/>
        <v>FAIL</v>
      </c>
    </row>
    <row r="10" spans="1:63" x14ac:dyDescent="0.3">
      <c r="A10" s="34">
        <v>7</v>
      </c>
      <c r="B10" s="34">
        <v>43107</v>
      </c>
      <c r="C10" s="34" t="s">
        <v>172</v>
      </c>
      <c r="D10" s="30" t="s">
        <v>173</v>
      </c>
      <c r="E10" s="34" t="s">
        <v>174</v>
      </c>
      <c r="F10" s="31" t="s">
        <v>175</v>
      </c>
      <c r="G10" s="109"/>
      <c r="H10" s="109"/>
      <c r="I10" s="109"/>
      <c r="J10" s="34">
        <v>100</v>
      </c>
      <c r="K10" s="34">
        <v>96</v>
      </c>
      <c r="L10" s="34">
        <v>93</v>
      </c>
      <c r="M10" s="34">
        <v>100</v>
      </c>
      <c r="N10" s="34">
        <v>96</v>
      </c>
      <c r="O10" s="33"/>
      <c r="P10" s="34"/>
      <c r="Q10" s="34"/>
      <c r="R10" s="34">
        <v>48</v>
      </c>
      <c r="S10" s="34">
        <v>48</v>
      </c>
      <c r="T10" s="34">
        <v>40</v>
      </c>
      <c r="U10" s="34">
        <v>44</v>
      </c>
      <c r="V10" s="34">
        <v>44</v>
      </c>
      <c r="W10" s="34">
        <v>10</v>
      </c>
      <c r="X10" s="34">
        <v>22</v>
      </c>
      <c r="Y10" s="35"/>
      <c r="Z10" s="34">
        <v>43203</v>
      </c>
      <c r="AA10" s="34" t="s">
        <v>108</v>
      </c>
      <c r="AB10" s="36" t="s">
        <v>109</v>
      </c>
      <c r="AC10" s="34" t="s">
        <v>110</v>
      </c>
      <c r="AD10" s="37" t="s">
        <v>111</v>
      </c>
      <c r="AE10" s="38"/>
      <c r="AF10" s="38"/>
      <c r="AG10" s="47"/>
      <c r="AH10" s="38"/>
      <c r="AI10" s="39"/>
      <c r="AJ10" s="40"/>
      <c r="AK10" s="47"/>
      <c r="AL10" s="47"/>
      <c r="AM10" s="38"/>
      <c r="AN10" s="38"/>
      <c r="AO10" s="39"/>
      <c r="AP10" s="34"/>
      <c r="AQ10" s="34"/>
      <c r="AR10" s="34"/>
      <c r="AS10" s="34"/>
      <c r="AT10" s="34"/>
      <c r="AU10" s="34"/>
      <c r="AV10" s="34"/>
      <c r="AW10" s="41"/>
      <c r="AX10" s="41"/>
      <c r="AY10" s="41"/>
      <c r="AZ10" s="41"/>
      <c r="BA10" s="41"/>
      <c r="BB10" s="41"/>
      <c r="BC10" s="42"/>
      <c r="BD10" s="43" t="str">
        <f t="shared" si="0"/>
        <v>PASS</v>
      </c>
      <c r="BE10" s="43" t="str">
        <f t="shared" si="1"/>
        <v>PASS</v>
      </c>
      <c r="BF10" s="44" t="str">
        <f t="shared" si="2"/>
        <v>PASS</v>
      </c>
      <c r="BG10" s="44" t="str">
        <f t="shared" si="3"/>
        <v>PASS</v>
      </c>
      <c r="BH10" s="19" t="str">
        <f t="shared" si="4"/>
        <v>PASS</v>
      </c>
      <c r="BI10" s="19" t="str">
        <f t="shared" si="5"/>
        <v>PASS</v>
      </c>
      <c r="BJ10" s="45" t="str">
        <f t="shared" si="6"/>
        <v>NO</v>
      </c>
      <c r="BK10" s="105" t="str">
        <f t="shared" si="7"/>
        <v>FAIL</v>
      </c>
    </row>
    <row r="11" spans="1:63" x14ac:dyDescent="0.3">
      <c r="A11" s="34">
        <v>8</v>
      </c>
      <c r="B11" s="34">
        <v>43108</v>
      </c>
      <c r="C11" s="34" t="s">
        <v>184</v>
      </c>
      <c r="D11" s="30" t="s">
        <v>185</v>
      </c>
      <c r="E11" s="34" t="s">
        <v>186</v>
      </c>
      <c r="F11" s="31" t="s">
        <v>187</v>
      </c>
      <c r="G11" s="109"/>
      <c r="H11" s="109"/>
      <c r="I11" s="109">
        <v>75</v>
      </c>
      <c r="J11" s="34">
        <v>78</v>
      </c>
      <c r="K11" s="34">
        <v>82</v>
      </c>
      <c r="L11" s="34">
        <v>74</v>
      </c>
      <c r="M11" s="34">
        <v>77</v>
      </c>
      <c r="N11" s="34">
        <v>91</v>
      </c>
      <c r="O11" s="33"/>
      <c r="P11" s="34"/>
      <c r="Q11" s="34">
        <v>47</v>
      </c>
      <c r="R11" s="34">
        <v>46</v>
      </c>
      <c r="S11" s="34">
        <v>47</v>
      </c>
      <c r="T11" s="34">
        <v>33</v>
      </c>
      <c r="U11" s="34">
        <v>34</v>
      </c>
      <c r="V11" s="34">
        <v>48</v>
      </c>
      <c r="W11" s="34">
        <v>9.41</v>
      </c>
      <c r="X11" s="34">
        <v>22</v>
      </c>
      <c r="Y11" s="35"/>
      <c r="Z11" s="34">
        <v>43205</v>
      </c>
      <c r="AA11" s="34" t="s">
        <v>112</v>
      </c>
      <c r="AB11" s="36" t="s">
        <v>113</v>
      </c>
      <c r="AC11" s="34" t="s">
        <v>114</v>
      </c>
      <c r="AD11" s="37" t="s">
        <v>115</v>
      </c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9"/>
      <c r="AP11" s="34"/>
      <c r="AQ11" s="34"/>
      <c r="AR11" s="34"/>
      <c r="AS11" s="34"/>
      <c r="AT11" s="34"/>
      <c r="AU11" s="34"/>
      <c r="AV11" s="34"/>
      <c r="AW11" s="41"/>
      <c r="AX11" s="41"/>
      <c r="AY11" s="41"/>
      <c r="AZ11" s="41"/>
      <c r="BA11" s="41"/>
      <c r="BB11" s="41"/>
      <c r="BC11" s="42"/>
      <c r="BD11" s="43" t="str">
        <f t="shared" si="0"/>
        <v>PASS</v>
      </c>
      <c r="BE11" s="43" t="str">
        <f t="shared" si="1"/>
        <v>PASS</v>
      </c>
      <c r="BF11" s="44" t="str">
        <f t="shared" si="2"/>
        <v>PASS</v>
      </c>
      <c r="BG11" s="44" t="str">
        <f t="shared" si="3"/>
        <v>PASS</v>
      </c>
      <c r="BH11" s="19" t="str">
        <f t="shared" si="4"/>
        <v>PASS</v>
      </c>
      <c r="BI11" s="19" t="str">
        <f t="shared" si="5"/>
        <v>PASS</v>
      </c>
      <c r="BJ11" s="45" t="str">
        <f t="shared" si="6"/>
        <v>NO</v>
      </c>
      <c r="BK11" s="105" t="str">
        <f t="shared" si="7"/>
        <v>FAIL</v>
      </c>
    </row>
    <row r="12" spans="1:63" x14ac:dyDescent="0.3">
      <c r="A12" s="34">
        <v>9</v>
      </c>
      <c r="B12" s="34">
        <v>43109</v>
      </c>
      <c r="C12" s="34" t="s">
        <v>200</v>
      </c>
      <c r="D12" s="30" t="s">
        <v>201</v>
      </c>
      <c r="E12" s="34" t="s">
        <v>202</v>
      </c>
      <c r="F12" s="31" t="s">
        <v>203</v>
      </c>
      <c r="G12" s="109"/>
      <c r="H12" s="109">
        <v>83</v>
      </c>
      <c r="I12" s="109"/>
      <c r="J12" s="34">
        <v>87</v>
      </c>
      <c r="K12" s="34">
        <v>86</v>
      </c>
      <c r="L12" s="34">
        <v>87</v>
      </c>
      <c r="M12" s="34">
        <v>83</v>
      </c>
      <c r="N12" s="34">
        <v>87</v>
      </c>
      <c r="O12" s="33"/>
      <c r="P12" s="34"/>
      <c r="Q12" s="34"/>
      <c r="R12" s="34">
        <v>44</v>
      </c>
      <c r="S12" s="34">
        <v>43</v>
      </c>
      <c r="T12" s="34">
        <v>34</v>
      </c>
      <c r="U12" s="34">
        <v>35</v>
      </c>
      <c r="V12" s="34">
        <v>47</v>
      </c>
      <c r="W12" s="34">
        <v>9.86</v>
      </c>
      <c r="X12" s="34">
        <v>22</v>
      </c>
      <c r="Y12" s="35"/>
      <c r="Z12" s="34">
        <v>43303</v>
      </c>
      <c r="AA12" s="34" t="s">
        <v>116</v>
      </c>
      <c r="AB12" s="36" t="s">
        <v>117</v>
      </c>
      <c r="AC12" s="34" t="s">
        <v>118</v>
      </c>
      <c r="AD12" s="37" t="s">
        <v>119</v>
      </c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9"/>
      <c r="AP12" s="34"/>
      <c r="AQ12" s="34"/>
      <c r="AR12" s="34"/>
      <c r="AS12" s="34"/>
      <c r="AT12" s="34"/>
      <c r="AU12" s="34"/>
      <c r="AV12" s="34"/>
      <c r="AW12" s="41"/>
      <c r="AX12" s="41"/>
      <c r="AY12" s="41"/>
      <c r="AZ12" s="41"/>
      <c r="BA12" s="41"/>
      <c r="BB12" s="41"/>
      <c r="BC12" s="42"/>
      <c r="BD12" s="43" t="str">
        <f t="shared" si="0"/>
        <v>PASS</v>
      </c>
      <c r="BE12" s="43" t="str">
        <f t="shared" si="1"/>
        <v>PASS</v>
      </c>
      <c r="BF12" s="44" t="str">
        <f t="shared" si="2"/>
        <v>PASS</v>
      </c>
      <c r="BG12" s="44" t="str">
        <f t="shared" si="3"/>
        <v>PASS</v>
      </c>
      <c r="BH12" s="19" t="str">
        <f t="shared" si="4"/>
        <v>PASS</v>
      </c>
      <c r="BI12" s="19" t="str">
        <f t="shared" si="5"/>
        <v>PASS</v>
      </c>
      <c r="BJ12" s="45" t="str">
        <f t="shared" si="6"/>
        <v>NO</v>
      </c>
      <c r="BK12" s="105" t="str">
        <f t="shared" si="7"/>
        <v>FAIL</v>
      </c>
    </row>
    <row r="13" spans="1:63" x14ac:dyDescent="0.3">
      <c r="A13" s="34">
        <v>10</v>
      </c>
      <c r="B13" s="34">
        <v>43110</v>
      </c>
      <c r="C13" s="34" t="s">
        <v>208</v>
      </c>
      <c r="D13" s="30" t="s">
        <v>209</v>
      </c>
      <c r="E13" s="34" t="s">
        <v>210</v>
      </c>
      <c r="F13" s="31" t="s">
        <v>211</v>
      </c>
      <c r="G13" s="109">
        <v>92</v>
      </c>
      <c r="H13" s="109"/>
      <c r="I13" s="109"/>
      <c r="J13" s="34">
        <v>95</v>
      </c>
      <c r="K13" s="34">
        <v>82</v>
      </c>
      <c r="L13" s="34">
        <v>87</v>
      </c>
      <c r="M13" s="34">
        <v>92</v>
      </c>
      <c r="N13" s="34">
        <v>96</v>
      </c>
      <c r="O13" s="33"/>
      <c r="P13" s="34">
        <v>42</v>
      </c>
      <c r="Q13" s="34"/>
      <c r="R13" s="34">
        <v>46</v>
      </c>
      <c r="S13" s="34">
        <v>45</v>
      </c>
      <c r="T13" s="34">
        <v>35</v>
      </c>
      <c r="U13" s="34">
        <v>35</v>
      </c>
      <c r="V13" s="34">
        <v>44</v>
      </c>
      <c r="W13" s="34">
        <v>9.91</v>
      </c>
      <c r="X13" s="34">
        <v>22</v>
      </c>
      <c r="Y13" s="35"/>
      <c r="Z13" s="34">
        <v>43157</v>
      </c>
      <c r="AA13" s="34" t="s">
        <v>120</v>
      </c>
      <c r="AB13" s="36" t="s">
        <v>121</v>
      </c>
      <c r="AC13" s="34" t="s">
        <v>122</v>
      </c>
      <c r="AD13" s="37" t="s">
        <v>123</v>
      </c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9"/>
      <c r="AP13" s="34"/>
      <c r="AQ13" s="34"/>
      <c r="AR13" s="34"/>
      <c r="AS13" s="34"/>
      <c r="AT13" s="34"/>
      <c r="AU13" s="34"/>
      <c r="AV13" s="34"/>
      <c r="AW13" s="41"/>
      <c r="AX13" s="41"/>
      <c r="AY13" s="41"/>
      <c r="AZ13" s="41"/>
      <c r="BA13" s="41"/>
      <c r="BB13" s="41"/>
      <c r="BC13" s="42"/>
      <c r="BD13" s="43" t="str">
        <f t="shared" si="0"/>
        <v>PASS</v>
      </c>
      <c r="BE13" s="43" t="str">
        <f t="shared" si="1"/>
        <v>PASS</v>
      </c>
      <c r="BF13" s="44" t="str">
        <f t="shared" si="2"/>
        <v>PASS</v>
      </c>
      <c r="BG13" s="44" t="str">
        <f t="shared" si="3"/>
        <v>PASS</v>
      </c>
      <c r="BH13" s="19" t="str">
        <f t="shared" si="4"/>
        <v>PASS</v>
      </c>
      <c r="BI13" s="19" t="str">
        <f t="shared" si="5"/>
        <v>PASS</v>
      </c>
      <c r="BJ13" s="45" t="str">
        <f t="shared" si="6"/>
        <v>NO</v>
      </c>
      <c r="BK13" s="105" t="str">
        <f t="shared" si="7"/>
        <v>FAIL</v>
      </c>
    </row>
    <row r="14" spans="1:63" x14ac:dyDescent="0.3">
      <c r="A14" s="34">
        <v>11</v>
      </c>
      <c r="B14" s="34">
        <v>43111</v>
      </c>
      <c r="C14" s="34" t="s">
        <v>220</v>
      </c>
      <c r="D14" s="30" t="s">
        <v>221</v>
      </c>
      <c r="E14" s="34" t="s">
        <v>222</v>
      </c>
      <c r="F14" s="31" t="s">
        <v>223</v>
      </c>
      <c r="G14" s="109"/>
      <c r="H14" s="109"/>
      <c r="I14" s="109"/>
      <c r="J14" s="34">
        <v>90</v>
      </c>
      <c r="K14" s="34">
        <v>86</v>
      </c>
      <c r="L14" s="34">
        <v>87</v>
      </c>
      <c r="M14" s="34">
        <v>94</v>
      </c>
      <c r="N14" s="34">
        <v>89</v>
      </c>
      <c r="O14" s="33"/>
      <c r="P14" s="34"/>
      <c r="Q14" s="34"/>
      <c r="R14" s="34">
        <v>42</v>
      </c>
      <c r="S14" s="34">
        <v>43</v>
      </c>
      <c r="T14" s="34">
        <v>39</v>
      </c>
      <c r="U14" s="34">
        <v>43</v>
      </c>
      <c r="V14" s="34">
        <v>44</v>
      </c>
      <c r="W14" s="34">
        <v>9.9499999999999993</v>
      </c>
      <c r="X14" s="34">
        <v>22</v>
      </c>
      <c r="Y14" s="35"/>
      <c r="Z14" s="34">
        <v>43304</v>
      </c>
      <c r="AA14" s="34" t="s">
        <v>124</v>
      </c>
      <c r="AB14" s="36" t="s">
        <v>125</v>
      </c>
      <c r="AC14" s="34" t="s">
        <v>126</v>
      </c>
      <c r="AD14" s="37" t="s">
        <v>127</v>
      </c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9"/>
      <c r="AP14" s="34"/>
      <c r="AQ14" s="34"/>
      <c r="AR14" s="34"/>
      <c r="AS14" s="34"/>
      <c r="AT14" s="34"/>
      <c r="AU14" s="34"/>
      <c r="AV14" s="34"/>
      <c r="AW14" s="41"/>
      <c r="AX14" s="41"/>
      <c r="AY14" s="41"/>
      <c r="AZ14" s="41"/>
      <c r="BA14" s="41"/>
      <c r="BB14" s="41"/>
      <c r="BC14" s="42"/>
      <c r="BD14" s="43" t="str">
        <f t="shared" si="0"/>
        <v>PASS</v>
      </c>
      <c r="BE14" s="43" t="str">
        <f t="shared" si="1"/>
        <v>PASS</v>
      </c>
      <c r="BF14" s="44" t="str">
        <f t="shared" si="2"/>
        <v>PASS</v>
      </c>
      <c r="BG14" s="44" t="str">
        <f t="shared" si="3"/>
        <v>PASS</v>
      </c>
      <c r="BH14" s="19" t="str">
        <f t="shared" si="4"/>
        <v>PASS</v>
      </c>
      <c r="BI14" s="19" t="str">
        <f t="shared" si="5"/>
        <v>PASS</v>
      </c>
      <c r="BJ14" s="45" t="str">
        <f t="shared" si="6"/>
        <v>NO</v>
      </c>
      <c r="BK14" s="105" t="str">
        <f t="shared" si="7"/>
        <v>FAIL</v>
      </c>
    </row>
    <row r="15" spans="1:63" x14ac:dyDescent="0.3">
      <c r="A15" s="34">
        <v>12</v>
      </c>
      <c r="B15" s="34">
        <v>43112</v>
      </c>
      <c r="C15" s="34" t="s">
        <v>236</v>
      </c>
      <c r="D15" s="30" t="s">
        <v>237</v>
      </c>
      <c r="E15" s="34" t="s">
        <v>238</v>
      </c>
      <c r="F15" s="31" t="s">
        <v>239</v>
      </c>
      <c r="G15" s="109">
        <v>93</v>
      </c>
      <c r="H15" s="109"/>
      <c r="I15" s="109"/>
      <c r="J15" s="34">
        <v>86</v>
      </c>
      <c r="K15" s="34">
        <v>84</v>
      </c>
      <c r="L15" s="34">
        <v>92</v>
      </c>
      <c r="M15" s="34">
        <v>91</v>
      </c>
      <c r="N15" s="34">
        <v>100</v>
      </c>
      <c r="O15" s="33"/>
      <c r="P15" s="34">
        <v>42</v>
      </c>
      <c r="Q15" s="34"/>
      <c r="R15" s="34">
        <v>47</v>
      </c>
      <c r="S15" s="34">
        <v>48</v>
      </c>
      <c r="T15" s="34">
        <v>35</v>
      </c>
      <c r="U15" s="34">
        <v>35</v>
      </c>
      <c r="V15" s="34">
        <v>44</v>
      </c>
      <c r="W15" s="34">
        <v>9.91</v>
      </c>
      <c r="X15" s="34">
        <v>22</v>
      </c>
      <c r="Y15" s="35"/>
      <c r="Z15" s="34">
        <v>43331</v>
      </c>
      <c r="AA15" s="34" t="s">
        <v>128</v>
      </c>
      <c r="AB15" s="36" t="s">
        <v>129</v>
      </c>
      <c r="AC15" s="34" t="s">
        <v>130</v>
      </c>
      <c r="AD15" s="37" t="s">
        <v>131</v>
      </c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9"/>
      <c r="AP15" s="34"/>
      <c r="AQ15" s="34"/>
      <c r="AR15" s="34"/>
      <c r="AS15" s="34"/>
      <c r="AT15" s="34"/>
      <c r="AU15" s="34"/>
      <c r="AV15" s="34"/>
      <c r="AW15" s="41"/>
      <c r="AX15" s="41"/>
      <c r="AY15" s="41"/>
      <c r="AZ15" s="41"/>
      <c r="BA15" s="41"/>
      <c r="BB15" s="41"/>
      <c r="BC15" s="42"/>
      <c r="BD15" s="43" t="str">
        <f t="shared" si="0"/>
        <v>PASS</v>
      </c>
      <c r="BE15" s="43" t="str">
        <f t="shared" si="1"/>
        <v>PASS</v>
      </c>
      <c r="BF15" s="44" t="str">
        <f t="shared" si="2"/>
        <v>PASS</v>
      </c>
      <c r="BG15" s="44" t="str">
        <f t="shared" si="3"/>
        <v>PASS</v>
      </c>
      <c r="BH15" s="19" t="str">
        <f t="shared" si="4"/>
        <v>PASS</v>
      </c>
      <c r="BI15" s="19" t="str">
        <f t="shared" si="5"/>
        <v>PASS</v>
      </c>
      <c r="BJ15" s="45" t="str">
        <f t="shared" si="6"/>
        <v>NO</v>
      </c>
      <c r="BK15" s="105" t="str">
        <f t="shared" si="7"/>
        <v>FAIL</v>
      </c>
    </row>
    <row r="16" spans="1:63" x14ac:dyDescent="0.3">
      <c r="A16" s="34">
        <v>13</v>
      </c>
      <c r="B16" s="34">
        <v>43113</v>
      </c>
      <c r="C16" s="34" t="s">
        <v>252</v>
      </c>
      <c r="D16" s="30" t="s">
        <v>253</v>
      </c>
      <c r="E16" s="34" t="s">
        <v>254</v>
      </c>
      <c r="F16" s="31" t="s">
        <v>255</v>
      </c>
      <c r="G16" s="109"/>
      <c r="H16" s="109"/>
      <c r="I16" s="109"/>
      <c r="J16" s="34">
        <v>90</v>
      </c>
      <c r="K16" s="34">
        <v>82</v>
      </c>
      <c r="L16" s="34">
        <v>77</v>
      </c>
      <c r="M16" s="34">
        <v>78</v>
      </c>
      <c r="N16" s="34">
        <v>85</v>
      </c>
      <c r="O16" s="33"/>
      <c r="P16" s="34"/>
      <c r="Q16" s="34"/>
      <c r="R16" s="34">
        <v>44</v>
      </c>
      <c r="S16" s="34">
        <v>45</v>
      </c>
      <c r="T16" s="34">
        <v>37</v>
      </c>
      <c r="U16" s="34">
        <v>40</v>
      </c>
      <c r="V16" s="34">
        <v>45</v>
      </c>
      <c r="W16" s="34">
        <v>9.68</v>
      </c>
      <c r="X16" s="34">
        <v>22</v>
      </c>
      <c r="Y16" s="35"/>
      <c r="Z16" s="34">
        <v>43206</v>
      </c>
      <c r="AA16" s="34" t="s">
        <v>132</v>
      </c>
      <c r="AB16" s="36" t="s">
        <v>133</v>
      </c>
      <c r="AC16" s="34" t="s">
        <v>134</v>
      </c>
      <c r="AD16" s="37" t="s">
        <v>135</v>
      </c>
      <c r="AE16" s="38"/>
      <c r="AF16" s="38"/>
      <c r="AG16" s="47"/>
      <c r="AH16" s="38"/>
      <c r="AI16" s="39"/>
      <c r="AJ16" s="40"/>
      <c r="AK16" s="47"/>
      <c r="AL16" s="47"/>
      <c r="AM16" s="38"/>
      <c r="AN16" s="38"/>
      <c r="AO16" s="39"/>
      <c r="AP16" s="34"/>
      <c r="AQ16" s="34"/>
      <c r="AR16" s="34"/>
      <c r="AS16" s="34"/>
      <c r="AT16" s="34"/>
      <c r="AU16" s="34"/>
      <c r="AV16" s="34"/>
      <c r="AW16" s="41"/>
      <c r="AX16" s="41"/>
      <c r="AY16" s="41"/>
      <c r="AZ16" s="41"/>
      <c r="BA16" s="41"/>
      <c r="BB16" s="41"/>
      <c r="BC16" s="42"/>
      <c r="BD16" s="43" t="str">
        <f t="shared" si="0"/>
        <v>PASS</v>
      </c>
      <c r="BE16" s="43" t="str">
        <f t="shared" si="1"/>
        <v>PASS</v>
      </c>
      <c r="BF16" s="44" t="str">
        <f t="shared" si="2"/>
        <v>PASS</v>
      </c>
      <c r="BG16" s="44" t="str">
        <f t="shared" si="3"/>
        <v>PASS</v>
      </c>
      <c r="BH16" s="19" t="str">
        <f t="shared" si="4"/>
        <v>PASS</v>
      </c>
      <c r="BI16" s="19" t="str">
        <f t="shared" si="5"/>
        <v>PASS</v>
      </c>
      <c r="BJ16" s="45" t="str">
        <f t="shared" si="6"/>
        <v>NO</v>
      </c>
      <c r="BK16" s="105" t="str">
        <f t="shared" si="7"/>
        <v>FAIL</v>
      </c>
    </row>
    <row r="17" spans="1:63" x14ac:dyDescent="0.3">
      <c r="A17" s="34">
        <v>14</v>
      </c>
      <c r="B17" s="34">
        <v>43114</v>
      </c>
      <c r="C17" s="34" t="s">
        <v>260</v>
      </c>
      <c r="D17" s="30" t="s">
        <v>261</v>
      </c>
      <c r="E17" s="34" t="s">
        <v>262</v>
      </c>
      <c r="F17" s="31" t="s">
        <v>263</v>
      </c>
      <c r="G17" s="109"/>
      <c r="H17" s="109"/>
      <c r="I17" s="109"/>
      <c r="J17" s="34">
        <v>94</v>
      </c>
      <c r="K17" s="34">
        <v>96</v>
      </c>
      <c r="L17" s="34">
        <v>95</v>
      </c>
      <c r="M17" s="34">
        <v>100</v>
      </c>
      <c r="N17" s="34">
        <v>99</v>
      </c>
      <c r="O17" s="33"/>
      <c r="P17" s="34"/>
      <c r="Q17" s="34"/>
      <c r="R17" s="34">
        <v>44</v>
      </c>
      <c r="S17" s="34">
        <v>44</v>
      </c>
      <c r="T17" s="34">
        <v>39</v>
      </c>
      <c r="U17" s="34">
        <v>44</v>
      </c>
      <c r="V17" s="34">
        <v>44</v>
      </c>
      <c r="W17" s="34">
        <v>9.9</v>
      </c>
      <c r="X17" s="34">
        <v>22</v>
      </c>
      <c r="Y17" s="35"/>
      <c r="Z17" s="34">
        <v>43305</v>
      </c>
      <c r="AA17" s="34" t="s">
        <v>136</v>
      </c>
      <c r="AB17" s="36" t="s">
        <v>137</v>
      </c>
      <c r="AC17" s="34" t="s">
        <v>138</v>
      </c>
      <c r="AD17" s="37" t="s">
        <v>139</v>
      </c>
      <c r="AE17" s="38"/>
      <c r="AF17" s="38"/>
      <c r="AG17" s="47"/>
      <c r="AH17" s="38"/>
      <c r="AI17" s="39"/>
      <c r="AJ17" s="40"/>
      <c r="AK17" s="47"/>
      <c r="AL17" s="47"/>
      <c r="AM17" s="38"/>
      <c r="AN17" s="38"/>
      <c r="AO17" s="39"/>
      <c r="AP17" s="34"/>
      <c r="AQ17" s="34"/>
      <c r="AR17" s="34"/>
      <c r="AS17" s="34"/>
      <c r="AT17" s="34"/>
      <c r="AU17" s="34"/>
      <c r="AV17" s="34"/>
      <c r="AW17" s="41"/>
      <c r="AX17" s="41"/>
      <c r="AY17" s="41"/>
      <c r="AZ17" s="41"/>
      <c r="BA17" s="41"/>
      <c r="BB17" s="41"/>
      <c r="BC17" s="42"/>
      <c r="BD17" s="43" t="str">
        <f t="shared" si="0"/>
        <v>PASS</v>
      </c>
      <c r="BE17" s="43" t="str">
        <f t="shared" si="1"/>
        <v>PASS</v>
      </c>
      <c r="BF17" s="44" t="str">
        <f t="shared" si="2"/>
        <v>PASS</v>
      </c>
      <c r="BG17" s="44" t="str">
        <f t="shared" si="3"/>
        <v>PASS</v>
      </c>
      <c r="BH17" s="19" t="str">
        <f t="shared" si="4"/>
        <v>PASS</v>
      </c>
      <c r="BI17" s="19" t="str">
        <f t="shared" si="5"/>
        <v>PASS</v>
      </c>
      <c r="BJ17" s="45" t="str">
        <f t="shared" si="6"/>
        <v>NO</v>
      </c>
      <c r="BK17" s="105" t="str">
        <f t="shared" si="7"/>
        <v>FAIL</v>
      </c>
    </row>
    <row r="18" spans="1:63" x14ac:dyDescent="0.3">
      <c r="A18" s="34">
        <v>15</v>
      </c>
      <c r="B18" s="34">
        <v>43115</v>
      </c>
      <c r="C18" s="34" t="s">
        <v>276</v>
      </c>
      <c r="D18" s="30" t="s">
        <v>277</v>
      </c>
      <c r="E18" s="34" t="s">
        <v>278</v>
      </c>
      <c r="F18" s="31" t="s">
        <v>279</v>
      </c>
      <c r="G18" s="109"/>
      <c r="H18" s="109"/>
      <c r="I18" s="109"/>
      <c r="J18" s="34">
        <v>100</v>
      </c>
      <c r="K18" s="34">
        <v>99</v>
      </c>
      <c r="L18" s="34">
        <v>94</v>
      </c>
      <c r="M18" s="34">
        <v>100</v>
      </c>
      <c r="N18" s="34">
        <v>97</v>
      </c>
      <c r="O18" s="33"/>
      <c r="P18" s="34"/>
      <c r="Q18" s="34"/>
      <c r="R18" s="34">
        <v>45</v>
      </c>
      <c r="S18" s="34">
        <v>44</v>
      </c>
      <c r="T18" s="34">
        <v>39</v>
      </c>
      <c r="U18" s="34">
        <v>45</v>
      </c>
      <c r="V18" s="34">
        <v>46</v>
      </c>
      <c r="W18" s="34">
        <v>9.9499999999999993</v>
      </c>
      <c r="X18" s="34">
        <v>22</v>
      </c>
      <c r="Y18" s="35"/>
      <c r="Z18" s="34">
        <v>43241</v>
      </c>
      <c r="AA18" s="34" t="s">
        <v>140</v>
      </c>
      <c r="AB18" s="36" t="s">
        <v>141</v>
      </c>
      <c r="AC18" s="34" t="s">
        <v>142</v>
      </c>
      <c r="AD18" s="37" t="s">
        <v>143</v>
      </c>
      <c r="AE18" s="38"/>
      <c r="AF18" s="38"/>
      <c r="AG18" s="38"/>
      <c r="AH18" s="38"/>
      <c r="AI18" s="39"/>
      <c r="AJ18" s="40"/>
      <c r="AK18" s="38"/>
      <c r="AL18" s="38"/>
      <c r="AM18" s="38"/>
      <c r="AN18" s="38"/>
      <c r="AO18" s="39"/>
      <c r="AP18" s="34"/>
      <c r="AQ18" s="34"/>
      <c r="AR18" s="34"/>
      <c r="AS18" s="34"/>
      <c r="AT18" s="34"/>
      <c r="AU18" s="34"/>
      <c r="AV18" s="34"/>
      <c r="AW18" s="41"/>
      <c r="AX18" s="41"/>
      <c r="AY18" s="41"/>
      <c r="AZ18" s="41"/>
      <c r="BA18" s="41"/>
      <c r="BB18" s="41"/>
      <c r="BC18" s="42"/>
      <c r="BD18" s="43" t="str">
        <f t="shared" si="0"/>
        <v>PASS</v>
      </c>
      <c r="BE18" s="43" t="str">
        <f t="shared" si="1"/>
        <v>PASS</v>
      </c>
      <c r="BF18" s="44" t="str">
        <f t="shared" si="2"/>
        <v>PASS</v>
      </c>
      <c r="BG18" s="44" t="str">
        <f t="shared" si="3"/>
        <v>PASS</v>
      </c>
      <c r="BH18" s="19" t="str">
        <f t="shared" si="4"/>
        <v>PASS</v>
      </c>
      <c r="BI18" s="19" t="str">
        <f t="shared" si="5"/>
        <v>PASS</v>
      </c>
      <c r="BJ18" s="45" t="str">
        <f t="shared" si="6"/>
        <v>NO</v>
      </c>
      <c r="BK18" s="105" t="str">
        <f t="shared" si="7"/>
        <v>FAIL</v>
      </c>
    </row>
    <row r="19" spans="1:63" x14ac:dyDescent="0.3">
      <c r="A19" s="34">
        <v>16</v>
      </c>
      <c r="B19" s="34">
        <v>43116</v>
      </c>
      <c r="C19" s="34" t="s">
        <v>436</v>
      </c>
      <c r="D19" s="30" t="s">
        <v>437</v>
      </c>
      <c r="E19" s="34" t="s">
        <v>438</v>
      </c>
      <c r="F19" s="31" t="s">
        <v>439</v>
      </c>
      <c r="G19" s="109">
        <v>100</v>
      </c>
      <c r="H19" s="109"/>
      <c r="I19" s="109"/>
      <c r="J19" s="34">
        <v>100</v>
      </c>
      <c r="K19" s="34">
        <v>100</v>
      </c>
      <c r="L19" s="34">
        <v>98</v>
      </c>
      <c r="M19" s="34">
        <v>95</v>
      </c>
      <c r="N19" s="34">
        <v>100</v>
      </c>
      <c r="O19" s="33"/>
      <c r="P19" s="34">
        <v>33</v>
      </c>
      <c r="Q19" s="34"/>
      <c r="R19" s="34">
        <v>41</v>
      </c>
      <c r="S19" s="34">
        <v>42</v>
      </c>
      <c r="T19" s="34">
        <v>36</v>
      </c>
      <c r="U19" s="34">
        <v>38</v>
      </c>
      <c r="V19" s="34">
        <v>44</v>
      </c>
      <c r="W19" s="34">
        <v>9.91</v>
      </c>
      <c r="X19" s="34">
        <v>22</v>
      </c>
      <c r="Y19" s="35"/>
      <c r="Z19" s="34">
        <v>43306</v>
      </c>
      <c r="AA19" s="34" t="s">
        <v>144</v>
      </c>
      <c r="AB19" s="36" t="s">
        <v>145</v>
      </c>
      <c r="AC19" s="34" t="s">
        <v>146</v>
      </c>
      <c r="AD19" s="37" t="s">
        <v>147</v>
      </c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9"/>
      <c r="AP19" s="34"/>
      <c r="AQ19" s="34"/>
      <c r="AR19" s="34"/>
      <c r="AS19" s="34"/>
      <c r="AT19" s="34"/>
      <c r="AU19" s="34"/>
      <c r="AV19" s="34"/>
      <c r="AW19" s="41"/>
      <c r="AX19" s="41"/>
      <c r="AY19" s="41"/>
      <c r="AZ19" s="41"/>
      <c r="BA19" s="41"/>
      <c r="BB19" s="41"/>
      <c r="BC19" s="42"/>
      <c r="BD19" s="43" t="str">
        <f t="shared" si="0"/>
        <v>PASS</v>
      </c>
      <c r="BE19" s="43" t="str">
        <f t="shared" si="1"/>
        <v>PASS</v>
      </c>
      <c r="BF19" s="44" t="str">
        <f t="shared" si="2"/>
        <v>PASS</v>
      </c>
      <c r="BG19" s="44" t="str">
        <f t="shared" si="3"/>
        <v>PASS</v>
      </c>
      <c r="BH19" s="19" t="str">
        <f t="shared" si="4"/>
        <v>PASS</v>
      </c>
      <c r="BI19" s="19" t="str">
        <f t="shared" si="5"/>
        <v>PASS</v>
      </c>
      <c r="BJ19" s="45" t="str">
        <f t="shared" si="6"/>
        <v>NO</v>
      </c>
      <c r="BK19" s="105" t="str">
        <f t="shared" si="7"/>
        <v>FAIL</v>
      </c>
    </row>
    <row r="20" spans="1:63" x14ac:dyDescent="0.3">
      <c r="A20" s="34">
        <v>17</v>
      </c>
      <c r="B20" s="34">
        <v>43117</v>
      </c>
      <c r="C20" s="34" t="s">
        <v>292</v>
      </c>
      <c r="D20" s="30" t="s">
        <v>293</v>
      </c>
      <c r="E20" s="34" t="s">
        <v>294</v>
      </c>
      <c r="F20" s="31" t="s">
        <v>295</v>
      </c>
      <c r="G20" s="109"/>
      <c r="H20" s="109"/>
      <c r="I20" s="109">
        <v>100</v>
      </c>
      <c r="J20" s="34">
        <v>92</v>
      </c>
      <c r="K20" s="34">
        <v>100</v>
      </c>
      <c r="L20" s="34">
        <v>88</v>
      </c>
      <c r="M20" s="34">
        <v>94</v>
      </c>
      <c r="N20" s="34">
        <v>100</v>
      </c>
      <c r="O20" s="33"/>
      <c r="P20" s="34"/>
      <c r="Q20" s="34">
        <v>44</v>
      </c>
      <c r="R20" s="34">
        <v>42</v>
      </c>
      <c r="S20" s="34">
        <v>43</v>
      </c>
      <c r="T20" s="34">
        <v>39</v>
      </c>
      <c r="U20" s="34">
        <v>43</v>
      </c>
      <c r="V20" s="34">
        <v>44</v>
      </c>
      <c r="W20" s="34">
        <v>9.9499999999999993</v>
      </c>
      <c r="X20" s="34">
        <v>22</v>
      </c>
      <c r="Y20" s="35"/>
      <c r="Z20" s="34">
        <v>43106</v>
      </c>
      <c r="AA20" s="34" t="s">
        <v>148</v>
      </c>
      <c r="AB20" s="36" t="s">
        <v>149</v>
      </c>
      <c r="AC20" s="34" t="s">
        <v>150</v>
      </c>
      <c r="AD20" s="37" t="s">
        <v>151</v>
      </c>
      <c r="AE20" s="38"/>
      <c r="AF20" s="38"/>
      <c r="AG20" s="38"/>
      <c r="AH20" s="38"/>
      <c r="AI20" s="39"/>
      <c r="AJ20" s="40"/>
      <c r="AK20" s="38"/>
      <c r="AL20" s="38"/>
      <c r="AM20" s="38"/>
      <c r="AN20" s="38"/>
      <c r="AO20" s="39"/>
      <c r="AP20" s="34"/>
      <c r="AQ20" s="34"/>
      <c r="AR20" s="34"/>
      <c r="AS20" s="34"/>
      <c r="AT20" s="34"/>
      <c r="AU20" s="34"/>
      <c r="AV20" s="34"/>
      <c r="AW20" s="48"/>
      <c r="AX20" s="41"/>
      <c r="AY20" s="41"/>
      <c r="AZ20" s="41"/>
      <c r="BA20" s="41"/>
      <c r="BB20" s="41"/>
      <c r="BC20" s="42"/>
      <c r="BD20" s="43" t="str">
        <f t="shared" si="0"/>
        <v>PASS</v>
      </c>
      <c r="BE20" s="43" t="str">
        <f t="shared" si="1"/>
        <v>PASS</v>
      </c>
      <c r="BF20" s="44" t="str">
        <f t="shared" si="2"/>
        <v>PASS</v>
      </c>
      <c r="BG20" s="44" t="str">
        <f t="shared" si="3"/>
        <v>PASS</v>
      </c>
      <c r="BH20" s="19" t="str">
        <f t="shared" si="4"/>
        <v>PASS</v>
      </c>
      <c r="BI20" s="19" t="str">
        <f t="shared" si="5"/>
        <v>PASS</v>
      </c>
      <c r="BJ20" s="45" t="str">
        <f t="shared" si="6"/>
        <v>NO</v>
      </c>
      <c r="BK20" s="105" t="str">
        <f t="shared" si="7"/>
        <v>FAIL</v>
      </c>
    </row>
    <row r="21" spans="1:63" ht="16.2" customHeight="1" x14ac:dyDescent="0.3">
      <c r="A21" s="34">
        <v>18</v>
      </c>
      <c r="B21" s="34">
        <v>43118</v>
      </c>
      <c r="C21" s="34" t="s">
        <v>304</v>
      </c>
      <c r="D21" s="30" t="s">
        <v>305</v>
      </c>
      <c r="E21" s="34" t="s">
        <v>306</v>
      </c>
      <c r="F21" s="31" t="s">
        <v>307</v>
      </c>
      <c r="G21" s="109">
        <v>100</v>
      </c>
      <c r="H21" s="109"/>
      <c r="I21" s="109"/>
      <c r="J21" s="34">
        <v>100</v>
      </c>
      <c r="K21" s="34">
        <v>100</v>
      </c>
      <c r="L21" s="34">
        <v>100</v>
      </c>
      <c r="M21" s="34">
        <v>99</v>
      </c>
      <c r="N21" s="34">
        <v>100</v>
      </c>
      <c r="O21" s="33"/>
      <c r="P21" s="34">
        <v>39</v>
      </c>
      <c r="Q21" s="34"/>
      <c r="R21" s="34">
        <v>44</v>
      </c>
      <c r="S21" s="34">
        <v>44</v>
      </c>
      <c r="T21" s="34">
        <v>38</v>
      </c>
      <c r="U21" s="34">
        <v>42</v>
      </c>
      <c r="V21" s="34">
        <v>47</v>
      </c>
      <c r="W21" s="34">
        <v>9.9499999999999993</v>
      </c>
      <c r="X21" s="34">
        <v>22</v>
      </c>
      <c r="Y21" s="35"/>
      <c r="Z21" s="34">
        <v>43207</v>
      </c>
      <c r="AA21" s="34" t="s">
        <v>152</v>
      </c>
      <c r="AB21" s="36" t="s">
        <v>153</v>
      </c>
      <c r="AC21" s="34" t="s">
        <v>154</v>
      </c>
      <c r="AD21" s="37" t="s">
        <v>155</v>
      </c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9"/>
      <c r="AP21" s="34"/>
      <c r="AQ21" s="34"/>
      <c r="AR21" s="34"/>
      <c r="AS21" s="34"/>
      <c r="AT21" s="34"/>
      <c r="AU21" s="34"/>
      <c r="AV21" s="34"/>
      <c r="AW21" s="41"/>
      <c r="AX21" s="41"/>
      <c r="AY21" s="41"/>
      <c r="AZ21" s="41"/>
      <c r="BA21" s="41"/>
      <c r="BB21" s="41"/>
      <c r="BC21" s="42"/>
      <c r="BD21" s="43" t="str">
        <f t="shared" si="0"/>
        <v>PASS</v>
      </c>
      <c r="BE21" s="43" t="str">
        <f t="shared" si="1"/>
        <v>PASS</v>
      </c>
      <c r="BF21" s="44" t="str">
        <f t="shared" si="2"/>
        <v>PASS</v>
      </c>
      <c r="BG21" s="44" t="str">
        <f t="shared" si="3"/>
        <v>PASS</v>
      </c>
      <c r="BH21" s="19" t="str">
        <f t="shared" si="4"/>
        <v>PASS</v>
      </c>
      <c r="BI21" s="19" t="str">
        <f t="shared" si="5"/>
        <v>PASS</v>
      </c>
      <c r="BJ21" s="45" t="str">
        <f t="shared" si="6"/>
        <v>NO</v>
      </c>
      <c r="BK21" s="105" t="str">
        <f t="shared" si="7"/>
        <v>FAIL</v>
      </c>
    </row>
    <row r="22" spans="1:63" x14ac:dyDescent="0.3">
      <c r="A22" s="34">
        <v>19</v>
      </c>
      <c r="B22" s="34">
        <v>43119</v>
      </c>
      <c r="C22" s="34" t="s">
        <v>320</v>
      </c>
      <c r="D22" s="30" t="s">
        <v>321</v>
      </c>
      <c r="E22" s="34" t="s">
        <v>322</v>
      </c>
      <c r="F22" s="31" t="s">
        <v>323</v>
      </c>
      <c r="G22" s="109"/>
      <c r="H22" s="109"/>
      <c r="I22" s="109"/>
      <c r="J22" s="34">
        <v>100</v>
      </c>
      <c r="K22" s="34">
        <v>92</v>
      </c>
      <c r="L22" s="34">
        <v>97</v>
      </c>
      <c r="M22" s="34">
        <v>100</v>
      </c>
      <c r="N22" s="34">
        <v>98</v>
      </c>
      <c r="O22" s="33"/>
      <c r="P22" s="34"/>
      <c r="Q22" s="34"/>
      <c r="R22" s="34">
        <v>43</v>
      </c>
      <c r="S22" s="34">
        <v>43</v>
      </c>
      <c r="T22" s="34">
        <v>42</v>
      </c>
      <c r="U22" s="34">
        <v>48</v>
      </c>
      <c r="V22" s="34">
        <v>46</v>
      </c>
      <c r="W22" s="34">
        <v>10</v>
      </c>
      <c r="X22" s="34">
        <v>22</v>
      </c>
      <c r="Y22" s="35"/>
      <c r="Z22" s="34">
        <v>43262</v>
      </c>
      <c r="AA22" s="34" t="s">
        <v>156</v>
      </c>
      <c r="AB22" s="36" t="s">
        <v>157</v>
      </c>
      <c r="AC22" s="34" t="s">
        <v>158</v>
      </c>
      <c r="AD22" s="37" t="s">
        <v>159</v>
      </c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9"/>
      <c r="AP22" s="34"/>
      <c r="AQ22" s="34"/>
      <c r="AR22" s="34"/>
      <c r="AS22" s="34"/>
      <c r="AT22" s="34"/>
      <c r="AU22" s="34"/>
      <c r="AV22" s="34"/>
      <c r="AW22" s="41"/>
      <c r="AX22" s="41"/>
      <c r="AY22" s="41"/>
      <c r="AZ22" s="41"/>
      <c r="BA22" s="41"/>
      <c r="BB22" s="41"/>
      <c r="BC22" s="42"/>
      <c r="BD22" s="43" t="str">
        <f t="shared" si="0"/>
        <v>PASS</v>
      </c>
      <c r="BE22" s="43" t="str">
        <f t="shared" si="1"/>
        <v>PASS</v>
      </c>
      <c r="BF22" s="44" t="str">
        <f t="shared" si="2"/>
        <v>PASS</v>
      </c>
      <c r="BG22" s="44" t="str">
        <f t="shared" si="3"/>
        <v>PASS</v>
      </c>
      <c r="BH22" s="19" t="str">
        <f t="shared" si="4"/>
        <v>PASS</v>
      </c>
      <c r="BI22" s="19" t="str">
        <f t="shared" si="5"/>
        <v>PASS</v>
      </c>
      <c r="BJ22" s="45" t="str">
        <f t="shared" si="6"/>
        <v>NO</v>
      </c>
      <c r="BK22" s="105" t="str">
        <f t="shared" si="7"/>
        <v>FAIL</v>
      </c>
    </row>
    <row r="23" spans="1:63" x14ac:dyDescent="0.3">
      <c r="A23" s="34">
        <v>20</v>
      </c>
      <c r="B23" s="34">
        <v>43120</v>
      </c>
      <c r="C23" s="34" t="s">
        <v>340</v>
      </c>
      <c r="D23" s="30" t="s">
        <v>341</v>
      </c>
      <c r="E23" s="34" t="s">
        <v>342</v>
      </c>
      <c r="F23" s="31" t="s">
        <v>343</v>
      </c>
      <c r="G23" s="109"/>
      <c r="H23" s="109"/>
      <c r="I23" s="109"/>
      <c r="J23" s="34">
        <v>93</v>
      </c>
      <c r="K23" s="34">
        <v>100</v>
      </c>
      <c r="L23" s="34">
        <v>96</v>
      </c>
      <c r="M23" s="34">
        <v>100</v>
      </c>
      <c r="N23" s="34">
        <v>96</v>
      </c>
      <c r="O23" s="33"/>
      <c r="P23" s="34"/>
      <c r="Q23" s="34"/>
      <c r="R23" s="34">
        <v>48</v>
      </c>
      <c r="S23" s="34">
        <v>48</v>
      </c>
      <c r="T23" s="34">
        <v>42</v>
      </c>
      <c r="U23" s="34">
        <v>48</v>
      </c>
      <c r="V23" s="34">
        <v>47</v>
      </c>
      <c r="W23" s="34">
        <v>10</v>
      </c>
      <c r="X23" s="34">
        <v>22</v>
      </c>
      <c r="Y23" s="35"/>
      <c r="Z23" s="34">
        <v>43307</v>
      </c>
      <c r="AA23" s="34" t="s">
        <v>160</v>
      </c>
      <c r="AB23" s="36" t="s">
        <v>161</v>
      </c>
      <c r="AC23" s="34" t="s">
        <v>162</v>
      </c>
      <c r="AD23" s="37" t="s">
        <v>163</v>
      </c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9"/>
      <c r="AP23" s="34"/>
      <c r="AQ23" s="34"/>
      <c r="AR23" s="34"/>
      <c r="AS23" s="34"/>
      <c r="AT23" s="34"/>
      <c r="AU23" s="34"/>
      <c r="AV23" s="34"/>
      <c r="AW23" s="41"/>
      <c r="AX23" s="41"/>
      <c r="AY23" s="41"/>
      <c r="AZ23" s="41"/>
      <c r="BA23" s="41"/>
      <c r="BB23" s="41"/>
      <c r="BC23" s="42"/>
      <c r="BD23" s="43" t="str">
        <f t="shared" si="0"/>
        <v>PASS</v>
      </c>
      <c r="BE23" s="43" t="str">
        <f t="shared" si="1"/>
        <v>PASS</v>
      </c>
      <c r="BF23" s="44" t="str">
        <f t="shared" si="2"/>
        <v>PASS</v>
      </c>
      <c r="BG23" s="44" t="str">
        <f t="shared" si="3"/>
        <v>PASS</v>
      </c>
      <c r="BH23" s="19" t="str">
        <f t="shared" si="4"/>
        <v>PASS</v>
      </c>
      <c r="BI23" s="19" t="str">
        <f t="shared" si="5"/>
        <v>PASS</v>
      </c>
      <c r="BJ23" s="45" t="str">
        <f t="shared" si="6"/>
        <v>NO</v>
      </c>
      <c r="BK23" s="105" t="str">
        <f t="shared" si="7"/>
        <v>FAIL</v>
      </c>
    </row>
    <row r="24" spans="1:63" x14ac:dyDescent="0.3">
      <c r="A24" s="34">
        <v>21</v>
      </c>
      <c r="B24" s="34">
        <v>43121</v>
      </c>
      <c r="C24" s="34" t="s">
        <v>360</v>
      </c>
      <c r="D24" s="30" t="s">
        <v>361</v>
      </c>
      <c r="E24" s="34" t="s">
        <v>362</v>
      </c>
      <c r="F24" s="31" t="s">
        <v>363</v>
      </c>
      <c r="G24" s="109"/>
      <c r="H24" s="109"/>
      <c r="I24" s="109"/>
      <c r="J24" s="34">
        <v>100</v>
      </c>
      <c r="K24" s="34">
        <v>100</v>
      </c>
      <c r="L24" s="34">
        <v>83</v>
      </c>
      <c r="M24" s="34">
        <v>100</v>
      </c>
      <c r="N24" s="34">
        <v>100</v>
      </c>
      <c r="O24" s="33"/>
      <c r="P24" s="34"/>
      <c r="Q24" s="34"/>
      <c r="R24" s="34">
        <v>43</v>
      </c>
      <c r="S24" s="34">
        <v>43</v>
      </c>
      <c r="T24" s="34">
        <v>42</v>
      </c>
      <c r="U24" s="34">
        <v>46</v>
      </c>
      <c r="V24" s="34">
        <v>45</v>
      </c>
      <c r="W24" s="34">
        <v>10</v>
      </c>
      <c r="X24" s="34">
        <v>22</v>
      </c>
      <c r="Y24" s="35"/>
      <c r="Z24" s="34">
        <v>43360</v>
      </c>
      <c r="AA24" s="34" t="s">
        <v>164</v>
      </c>
      <c r="AB24" s="36" t="s">
        <v>165</v>
      </c>
      <c r="AC24" s="34" t="s">
        <v>166</v>
      </c>
      <c r="AD24" s="37" t="s">
        <v>167</v>
      </c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9"/>
      <c r="AP24" s="34"/>
      <c r="AQ24" s="34"/>
      <c r="AR24" s="34"/>
      <c r="AS24" s="34"/>
      <c r="AT24" s="34"/>
      <c r="AU24" s="34"/>
      <c r="AV24" s="34"/>
      <c r="AW24" s="41"/>
      <c r="AX24" s="41"/>
      <c r="AY24" s="41"/>
      <c r="AZ24" s="41"/>
      <c r="BA24" s="41"/>
      <c r="BB24" s="41"/>
      <c r="BC24" s="42"/>
      <c r="BD24" s="43" t="str">
        <f t="shared" si="0"/>
        <v>PASS</v>
      </c>
      <c r="BE24" s="43" t="str">
        <f t="shared" si="1"/>
        <v>PASS</v>
      </c>
      <c r="BF24" s="44" t="str">
        <f t="shared" si="2"/>
        <v>PASS</v>
      </c>
      <c r="BG24" s="44" t="str">
        <f t="shared" si="3"/>
        <v>PASS</v>
      </c>
      <c r="BH24" s="19" t="str">
        <f t="shared" si="4"/>
        <v>PASS</v>
      </c>
      <c r="BI24" s="19" t="str">
        <f t="shared" si="5"/>
        <v>PASS</v>
      </c>
      <c r="BJ24" s="45" t="str">
        <f t="shared" si="6"/>
        <v>NO</v>
      </c>
      <c r="BK24" s="105" t="str">
        <f t="shared" si="7"/>
        <v>FAIL</v>
      </c>
    </row>
    <row r="25" spans="1:63" x14ac:dyDescent="0.3">
      <c r="A25" s="34">
        <v>22</v>
      </c>
      <c r="B25" s="34">
        <v>43122</v>
      </c>
      <c r="C25" s="34" t="s">
        <v>368</v>
      </c>
      <c r="D25" s="30" t="s">
        <v>369</v>
      </c>
      <c r="E25" s="34" t="s">
        <v>370</v>
      </c>
      <c r="F25" s="31" t="s">
        <v>371</v>
      </c>
      <c r="G25" s="109"/>
      <c r="H25" s="109"/>
      <c r="I25" s="109"/>
      <c r="J25" s="34">
        <v>97</v>
      </c>
      <c r="K25" s="34">
        <v>87</v>
      </c>
      <c r="L25" s="34">
        <v>84</v>
      </c>
      <c r="M25" s="34">
        <v>91</v>
      </c>
      <c r="N25" s="34">
        <v>96</v>
      </c>
      <c r="O25" s="33"/>
      <c r="P25" s="34"/>
      <c r="Q25" s="34"/>
      <c r="R25" s="34">
        <v>41</v>
      </c>
      <c r="S25" s="34">
        <v>41</v>
      </c>
      <c r="T25" s="34">
        <v>39</v>
      </c>
      <c r="U25" s="34">
        <v>42</v>
      </c>
      <c r="V25" s="34">
        <v>47</v>
      </c>
      <c r="W25" s="34">
        <v>9.9499999999999993</v>
      </c>
      <c r="X25" s="34">
        <v>22</v>
      </c>
      <c r="Y25" s="35"/>
      <c r="Z25" s="34">
        <v>43308</v>
      </c>
      <c r="AA25" s="34" t="s">
        <v>168</v>
      </c>
      <c r="AB25" s="36" t="s">
        <v>169</v>
      </c>
      <c r="AC25" s="34" t="s">
        <v>170</v>
      </c>
      <c r="AD25" s="37" t="s">
        <v>171</v>
      </c>
      <c r="AE25" s="38"/>
      <c r="AF25" s="38"/>
      <c r="AG25" s="47"/>
      <c r="AH25" s="38"/>
      <c r="AI25" s="39"/>
      <c r="AJ25" s="40"/>
      <c r="AK25" s="47"/>
      <c r="AL25" s="47"/>
      <c r="AM25" s="38"/>
      <c r="AN25" s="38"/>
      <c r="AO25" s="39"/>
      <c r="AP25" s="34"/>
      <c r="AQ25" s="34"/>
      <c r="AR25" s="34"/>
      <c r="AS25" s="34"/>
      <c r="AT25" s="34"/>
      <c r="AU25" s="34"/>
      <c r="AV25" s="34"/>
      <c r="AW25" s="41"/>
      <c r="AX25" s="41"/>
      <c r="AY25" s="41"/>
      <c r="AZ25" s="41"/>
      <c r="BA25" s="41"/>
      <c r="BB25" s="41"/>
      <c r="BC25" s="42"/>
      <c r="BD25" s="43" t="str">
        <f t="shared" si="0"/>
        <v>PASS</v>
      </c>
      <c r="BE25" s="43" t="str">
        <f t="shared" si="1"/>
        <v>PASS</v>
      </c>
      <c r="BF25" s="44" t="str">
        <f t="shared" si="2"/>
        <v>PASS</v>
      </c>
      <c r="BG25" s="44" t="str">
        <f t="shared" si="3"/>
        <v>PASS</v>
      </c>
      <c r="BH25" s="19" t="str">
        <f t="shared" si="4"/>
        <v>PASS</v>
      </c>
      <c r="BI25" s="19" t="str">
        <f t="shared" si="5"/>
        <v>PASS</v>
      </c>
      <c r="BJ25" s="45" t="str">
        <f t="shared" si="6"/>
        <v>NO</v>
      </c>
      <c r="BK25" s="105" t="str">
        <f t="shared" si="7"/>
        <v>FAIL</v>
      </c>
    </row>
    <row r="26" spans="1:63" x14ac:dyDescent="0.3">
      <c r="A26" s="34">
        <v>23</v>
      </c>
      <c r="B26" s="34">
        <v>43123</v>
      </c>
      <c r="C26" s="34" t="s">
        <v>380</v>
      </c>
      <c r="D26" s="30" t="s">
        <v>381</v>
      </c>
      <c r="E26" s="34" t="s">
        <v>382</v>
      </c>
      <c r="F26" s="31" t="s">
        <v>383</v>
      </c>
      <c r="G26" s="109">
        <v>97</v>
      </c>
      <c r="H26" s="109"/>
      <c r="I26" s="109"/>
      <c r="J26" s="34">
        <v>100</v>
      </c>
      <c r="K26" s="34">
        <v>93</v>
      </c>
      <c r="L26" s="34">
        <v>99</v>
      </c>
      <c r="M26" s="34">
        <v>90</v>
      </c>
      <c r="N26" s="34">
        <v>100</v>
      </c>
      <c r="O26" s="33"/>
      <c r="P26" s="34">
        <v>38</v>
      </c>
      <c r="Q26" s="34"/>
      <c r="R26" s="34">
        <v>46</v>
      </c>
      <c r="S26" s="34">
        <v>47</v>
      </c>
      <c r="T26" s="34">
        <v>41</v>
      </c>
      <c r="U26" s="34">
        <v>46</v>
      </c>
      <c r="V26" s="34">
        <v>46</v>
      </c>
      <c r="W26" s="34">
        <v>10</v>
      </c>
      <c r="X26" s="34">
        <v>22</v>
      </c>
      <c r="Y26" s="35"/>
      <c r="Z26" s="34">
        <v>43107</v>
      </c>
      <c r="AA26" s="34" t="s">
        <v>172</v>
      </c>
      <c r="AB26" s="36" t="s">
        <v>173</v>
      </c>
      <c r="AC26" s="34" t="s">
        <v>174</v>
      </c>
      <c r="AD26" s="37" t="s">
        <v>175</v>
      </c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9"/>
      <c r="AP26" s="34"/>
      <c r="AQ26" s="34"/>
      <c r="AR26" s="34"/>
      <c r="AS26" s="34"/>
      <c r="AT26" s="34"/>
      <c r="AU26" s="34"/>
      <c r="AV26" s="34"/>
      <c r="AW26" s="41"/>
      <c r="AX26" s="41"/>
      <c r="AY26" s="41"/>
      <c r="AZ26" s="41"/>
      <c r="BA26" s="41"/>
      <c r="BB26" s="41"/>
      <c r="BC26" s="42"/>
      <c r="BD26" s="43" t="str">
        <f t="shared" si="0"/>
        <v>PASS</v>
      </c>
      <c r="BE26" s="43" t="str">
        <f t="shared" si="1"/>
        <v>PASS</v>
      </c>
      <c r="BF26" s="44" t="str">
        <f t="shared" si="2"/>
        <v>PASS</v>
      </c>
      <c r="BG26" s="44" t="str">
        <f t="shared" si="3"/>
        <v>PASS</v>
      </c>
      <c r="BH26" s="19" t="str">
        <f t="shared" si="4"/>
        <v>PASS</v>
      </c>
      <c r="BI26" s="19" t="str">
        <f t="shared" si="5"/>
        <v>PASS</v>
      </c>
      <c r="BJ26" s="45" t="str">
        <f t="shared" si="6"/>
        <v>NO</v>
      </c>
      <c r="BK26" s="105" t="str">
        <f t="shared" si="7"/>
        <v>FAIL</v>
      </c>
    </row>
    <row r="27" spans="1:63" x14ac:dyDescent="0.3">
      <c r="A27" s="34">
        <v>24</v>
      </c>
      <c r="B27" s="34">
        <v>43124</v>
      </c>
      <c r="C27" s="34" t="s">
        <v>400</v>
      </c>
      <c r="D27" s="30" t="s">
        <v>401</v>
      </c>
      <c r="E27" s="34" t="s">
        <v>402</v>
      </c>
      <c r="F27" s="31" t="s">
        <v>403</v>
      </c>
      <c r="G27" s="109"/>
      <c r="H27" s="109"/>
      <c r="I27" s="109"/>
      <c r="J27" s="34">
        <v>96</v>
      </c>
      <c r="K27" s="34">
        <v>100</v>
      </c>
      <c r="L27" s="34">
        <v>94</v>
      </c>
      <c r="M27" s="34">
        <v>100</v>
      </c>
      <c r="N27" s="34">
        <v>96</v>
      </c>
      <c r="O27" s="33"/>
      <c r="P27" s="34"/>
      <c r="Q27" s="34"/>
      <c r="R27" s="34">
        <v>42</v>
      </c>
      <c r="S27" s="34">
        <v>41</v>
      </c>
      <c r="T27" s="34">
        <v>39</v>
      </c>
      <c r="U27" s="34">
        <v>40</v>
      </c>
      <c r="V27" s="34">
        <v>44</v>
      </c>
      <c r="W27" s="34">
        <v>9.9499999999999993</v>
      </c>
      <c r="X27" s="34">
        <v>22</v>
      </c>
      <c r="Y27" s="35"/>
      <c r="Z27" s="34">
        <v>43309</v>
      </c>
      <c r="AA27" s="34" t="s">
        <v>176</v>
      </c>
      <c r="AB27" s="36" t="s">
        <v>177</v>
      </c>
      <c r="AC27" s="34" t="s">
        <v>178</v>
      </c>
      <c r="AD27" s="37" t="s">
        <v>179</v>
      </c>
      <c r="AE27" s="38"/>
      <c r="AF27" s="38"/>
      <c r="AG27" s="47"/>
      <c r="AH27" s="38"/>
      <c r="AI27" s="39"/>
      <c r="AJ27" s="40"/>
      <c r="AK27" s="47"/>
      <c r="AL27" s="47"/>
      <c r="AM27" s="38"/>
      <c r="AN27" s="38"/>
      <c r="AO27" s="39"/>
      <c r="AP27" s="34"/>
      <c r="AQ27" s="34"/>
      <c r="AR27" s="34"/>
      <c r="AS27" s="34"/>
      <c r="AT27" s="34"/>
      <c r="AU27" s="34"/>
      <c r="AV27" s="34"/>
      <c r="AW27" s="41"/>
      <c r="AX27" s="41"/>
      <c r="AY27" s="41"/>
      <c r="AZ27" s="41"/>
      <c r="BA27" s="41"/>
      <c r="BB27" s="41"/>
      <c r="BC27" s="42"/>
      <c r="BD27" s="43" t="str">
        <f t="shared" si="0"/>
        <v>PASS</v>
      </c>
      <c r="BE27" s="43" t="str">
        <f t="shared" si="1"/>
        <v>PASS</v>
      </c>
      <c r="BF27" s="44" t="str">
        <f t="shared" si="2"/>
        <v>PASS</v>
      </c>
      <c r="BG27" s="44" t="str">
        <f t="shared" si="3"/>
        <v>PASS</v>
      </c>
      <c r="BH27" s="19" t="str">
        <f t="shared" si="4"/>
        <v>PASS</v>
      </c>
      <c r="BI27" s="19" t="str">
        <f t="shared" si="5"/>
        <v>PASS</v>
      </c>
      <c r="BJ27" s="45" t="str">
        <f t="shared" si="6"/>
        <v>NO</v>
      </c>
      <c r="BK27" s="105" t="str">
        <f t="shared" si="7"/>
        <v>FAIL</v>
      </c>
    </row>
    <row r="28" spans="1:63" x14ac:dyDescent="0.3">
      <c r="A28" s="34">
        <v>25</v>
      </c>
      <c r="B28" s="34">
        <v>43125</v>
      </c>
      <c r="C28" s="34" t="s">
        <v>404</v>
      </c>
      <c r="D28" s="30" t="s">
        <v>405</v>
      </c>
      <c r="E28" s="34" t="s">
        <v>406</v>
      </c>
      <c r="F28" s="31" t="s">
        <v>407</v>
      </c>
      <c r="G28" s="109"/>
      <c r="H28" s="109"/>
      <c r="I28" s="109"/>
      <c r="J28" s="34">
        <v>99</v>
      </c>
      <c r="K28" s="34">
        <v>93</v>
      </c>
      <c r="L28" s="34">
        <v>93</v>
      </c>
      <c r="M28" s="34">
        <v>100</v>
      </c>
      <c r="N28" s="34">
        <v>96</v>
      </c>
      <c r="O28" s="33"/>
      <c r="P28" s="34"/>
      <c r="Q28" s="34"/>
      <c r="R28" s="34">
        <v>40</v>
      </c>
      <c r="S28" s="34">
        <v>41</v>
      </c>
      <c r="T28" s="34">
        <v>38</v>
      </c>
      <c r="U28" s="34">
        <v>41</v>
      </c>
      <c r="V28" s="34">
        <v>46</v>
      </c>
      <c r="W28" s="34">
        <v>9.9499999999999993</v>
      </c>
      <c r="X28" s="34">
        <v>22</v>
      </c>
      <c r="Y28" s="35"/>
      <c r="Z28" s="34">
        <v>43102</v>
      </c>
      <c r="AA28" s="34" t="s">
        <v>180</v>
      </c>
      <c r="AB28" s="36" t="s">
        <v>181</v>
      </c>
      <c r="AC28" s="34" t="s">
        <v>182</v>
      </c>
      <c r="AD28" s="37" t="s">
        <v>183</v>
      </c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9"/>
      <c r="AP28" s="34"/>
      <c r="AQ28" s="34"/>
      <c r="AR28" s="34"/>
      <c r="AS28" s="34"/>
      <c r="AT28" s="34"/>
      <c r="AU28" s="34"/>
      <c r="AV28" s="34"/>
      <c r="AW28" s="41"/>
      <c r="AX28" s="41"/>
      <c r="AY28" s="41"/>
      <c r="AZ28" s="41"/>
      <c r="BA28" s="41"/>
      <c r="BB28" s="41"/>
      <c r="BC28" s="42"/>
      <c r="BD28" s="43" t="str">
        <f t="shared" si="0"/>
        <v>PASS</v>
      </c>
      <c r="BE28" s="43" t="str">
        <f t="shared" si="1"/>
        <v>PASS</v>
      </c>
      <c r="BF28" s="44" t="str">
        <f t="shared" si="2"/>
        <v>PASS</v>
      </c>
      <c r="BG28" s="44" t="str">
        <f t="shared" si="3"/>
        <v>PASS</v>
      </c>
      <c r="BH28" s="19" t="str">
        <f t="shared" si="4"/>
        <v>PASS</v>
      </c>
      <c r="BI28" s="19" t="str">
        <f t="shared" si="5"/>
        <v>PASS</v>
      </c>
      <c r="BJ28" s="45" t="str">
        <f t="shared" si="6"/>
        <v>NO</v>
      </c>
      <c r="BK28" s="105" t="str">
        <f t="shared" si="7"/>
        <v>FAIL</v>
      </c>
    </row>
    <row r="29" spans="1:63" x14ac:dyDescent="0.3">
      <c r="A29" s="34">
        <v>26</v>
      </c>
      <c r="B29" s="34">
        <v>43126</v>
      </c>
      <c r="C29" s="34" t="s">
        <v>416</v>
      </c>
      <c r="D29" s="30" t="s">
        <v>417</v>
      </c>
      <c r="E29" s="34" t="s">
        <v>418</v>
      </c>
      <c r="F29" s="31" t="s">
        <v>419</v>
      </c>
      <c r="G29" s="109"/>
      <c r="H29" s="109"/>
      <c r="I29" s="109"/>
      <c r="J29" s="34">
        <v>100</v>
      </c>
      <c r="K29" s="34">
        <v>100</v>
      </c>
      <c r="L29" s="34">
        <v>100</v>
      </c>
      <c r="M29" s="34">
        <v>100</v>
      </c>
      <c r="N29" s="34">
        <v>99</v>
      </c>
      <c r="O29" s="33"/>
      <c r="P29" s="34"/>
      <c r="Q29" s="34"/>
      <c r="R29" s="34">
        <v>46</v>
      </c>
      <c r="S29" s="34">
        <v>46</v>
      </c>
      <c r="T29" s="34">
        <v>37</v>
      </c>
      <c r="U29" s="34">
        <v>38</v>
      </c>
      <c r="V29" s="34">
        <v>44</v>
      </c>
      <c r="W29" s="34">
        <v>9.91</v>
      </c>
      <c r="X29" s="34">
        <v>22</v>
      </c>
      <c r="Y29" s="35"/>
      <c r="Z29" s="34">
        <v>43108</v>
      </c>
      <c r="AA29" s="34" t="s">
        <v>184</v>
      </c>
      <c r="AB29" s="36" t="s">
        <v>185</v>
      </c>
      <c r="AC29" s="34" t="s">
        <v>186</v>
      </c>
      <c r="AD29" s="37" t="s">
        <v>187</v>
      </c>
      <c r="AE29" s="38"/>
      <c r="AF29" s="38"/>
      <c r="AG29" s="38"/>
      <c r="AH29" s="38"/>
      <c r="AI29" s="39"/>
      <c r="AJ29" s="40"/>
      <c r="AK29" s="38"/>
      <c r="AL29" s="38"/>
      <c r="AM29" s="47"/>
      <c r="AN29" s="47"/>
      <c r="AO29" s="39"/>
      <c r="AP29" s="34"/>
      <c r="AQ29" s="34"/>
      <c r="AR29" s="34"/>
      <c r="AS29" s="34"/>
      <c r="AT29" s="34"/>
      <c r="AU29" s="34"/>
      <c r="AV29" s="34"/>
      <c r="AW29" s="41"/>
      <c r="AX29" s="41"/>
      <c r="AY29" s="41"/>
      <c r="AZ29" s="41"/>
      <c r="BA29" s="41"/>
      <c r="BB29" s="41"/>
      <c r="BC29" s="42"/>
      <c r="BD29" s="43" t="str">
        <f t="shared" si="0"/>
        <v>PASS</v>
      </c>
      <c r="BE29" s="43" t="str">
        <f t="shared" si="1"/>
        <v>PASS</v>
      </c>
      <c r="BF29" s="44" t="str">
        <f t="shared" si="2"/>
        <v>PASS</v>
      </c>
      <c r="BG29" s="44" t="str">
        <f t="shared" si="3"/>
        <v>PASS</v>
      </c>
      <c r="BH29" s="19" t="str">
        <f t="shared" si="4"/>
        <v>PASS</v>
      </c>
      <c r="BI29" s="19" t="str">
        <f t="shared" si="5"/>
        <v>PASS</v>
      </c>
      <c r="BJ29" s="45" t="str">
        <f t="shared" si="6"/>
        <v>NO</v>
      </c>
      <c r="BK29" s="105" t="str">
        <f t="shared" si="7"/>
        <v>FAIL</v>
      </c>
    </row>
    <row r="30" spans="1:63" x14ac:dyDescent="0.3">
      <c r="A30" s="34">
        <v>27</v>
      </c>
      <c r="B30" s="34">
        <v>43127</v>
      </c>
      <c r="C30" s="34" t="s">
        <v>428</v>
      </c>
      <c r="D30" s="30" t="s">
        <v>429</v>
      </c>
      <c r="E30" s="34" t="s">
        <v>430</v>
      </c>
      <c r="F30" s="31" t="s">
        <v>431</v>
      </c>
      <c r="G30" s="109"/>
      <c r="H30" s="109"/>
      <c r="I30" s="109"/>
      <c r="J30" s="34">
        <v>95</v>
      </c>
      <c r="K30" s="34">
        <v>93</v>
      </c>
      <c r="L30" s="34">
        <v>97</v>
      </c>
      <c r="M30" s="34">
        <v>94</v>
      </c>
      <c r="N30" s="34">
        <v>100</v>
      </c>
      <c r="O30" s="33"/>
      <c r="P30" s="34"/>
      <c r="Q30" s="34"/>
      <c r="R30" s="34">
        <v>43</v>
      </c>
      <c r="S30" s="34">
        <v>42</v>
      </c>
      <c r="T30" s="34">
        <v>41</v>
      </c>
      <c r="U30" s="34">
        <v>44</v>
      </c>
      <c r="V30" s="34">
        <v>45</v>
      </c>
      <c r="W30" s="34">
        <v>10</v>
      </c>
      <c r="X30" s="34">
        <v>22</v>
      </c>
      <c r="Y30" s="35"/>
      <c r="Z30" s="34">
        <v>43208</v>
      </c>
      <c r="AA30" s="34" t="s">
        <v>188</v>
      </c>
      <c r="AB30" s="36" t="s">
        <v>189</v>
      </c>
      <c r="AC30" s="34" t="s">
        <v>190</v>
      </c>
      <c r="AD30" s="37" t="s">
        <v>191</v>
      </c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9"/>
      <c r="AP30" s="34"/>
      <c r="AQ30" s="34"/>
      <c r="AR30" s="34"/>
      <c r="AS30" s="34"/>
      <c r="AT30" s="34"/>
      <c r="AU30" s="34"/>
      <c r="AV30" s="34"/>
      <c r="AW30" s="41"/>
      <c r="AX30" s="41"/>
      <c r="AY30" s="41"/>
      <c r="AZ30" s="41"/>
      <c r="BA30" s="41"/>
      <c r="BB30" s="41"/>
      <c r="BC30" s="42"/>
      <c r="BD30" s="43" t="str">
        <f t="shared" si="0"/>
        <v>PASS</v>
      </c>
      <c r="BE30" s="43" t="str">
        <f t="shared" si="1"/>
        <v>PASS</v>
      </c>
      <c r="BF30" s="44" t="str">
        <f t="shared" si="2"/>
        <v>PASS</v>
      </c>
      <c r="BG30" s="44" t="str">
        <f t="shared" si="3"/>
        <v>PASS</v>
      </c>
      <c r="BH30" s="19" t="str">
        <f t="shared" si="4"/>
        <v>PASS</v>
      </c>
      <c r="BI30" s="19" t="str">
        <f t="shared" si="5"/>
        <v>PASS</v>
      </c>
      <c r="BJ30" s="45" t="str">
        <f t="shared" si="6"/>
        <v>NO</v>
      </c>
      <c r="BK30" s="105" t="str">
        <f t="shared" si="7"/>
        <v>FAIL</v>
      </c>
    </row>
    <row r="31" spans="1:63" x14ac:dyDescent="0.3">
      <c r="A31" s="34">
        <v>28</v>
      </c>
      <c r="B31" s="34">
        <v>43128</v>
      </c>
      <c r="C31" s="34" t="s">
        <v>444</v>
      </c>
      <c r="D31" s="30" t="s">
        <v>445</v>
      </c>
      <c r="E31" s="34" t="s">
        <v>446</v>
      </c>
      <c r="F31" s="31" t="s">
        <v>447</v>
      </c>
      <c r="G31" s="109">
        <v>100</v>
      </c>
      <c r="H31" s="109"/>
      <c r="I31" s="109"/>
      <c r="J31" s="34">
        <v>99</v>
      </c>
      <c r="K31" s="34">
        <v>100</v>
      </c>
      <c r="L31" s="34">
        <v>99</v>
      </c>
      <c r="M31" s="34">
        <v>100</v>
      </c>
      <c r="N31" s="34">
        <v>100</v>
      </c>
      <c r="O31" s="33"/>
      <c r="P31" s="34">
        <v>46</v>
      </c>
      <c r="Q31" s="34"/>
      <c r="R31" s="34">
        <v>44</v>
      </c>
      <c r="S31" s="34">
        <v>45</v>
      </c>
      <c r="T31" s="34">
        <v>42</v>
      </c>
      <c r="U31" s="34">
        <v>46</v>
      </c>
      <c r="V31" s="34">
        <v>46</v>
      </c>
      <c r="W31" s="34">
        <v>10</v>
      </c>
      <c r="X31" s="34">
        <v>22</v>
      </c>
      <c r="Y31" s="35"/>
      <c r="Z31" s="34">
        <v>43212</v>
      </c>
      <c r="AA31" s="34" t="s">
        <v>192</v>
      </c>
      <c r="AB31" s="36" t="s">
        <v>193</v>
      </c>
      <c r="AC31" s="34" t="s">
        <v>194</v>
      </c>
      <c r="AD31" s="37" t="s">
        <v>195</v>
      </c>
      <c r="AE31" s="38"/>
      <c r="AF31" s="38"/>
      <c r="AG31" s="47"/>
      <c r="AH31" s="38"/>
      <c r="AI31" s="39"/>
      <c r="AJ31" s="40"/>
      <c r="AK31" s="47"/>
      <c r="AL31" s="47"/>
      <c r="AM31" s="38"/>
      <c r="AN31" s="38"/>
      <c r="AO31" s="39"/>
      <c r="AP31" s="34"/>
      <c r="AQ31" s="34"/>
      <c r="AR31" s="34"/>
      <c r="AS31" s="34"/>
      <c r="AT31" s="34"/>
      <c r="AU31" s="34"/>
      <c r="AV31" s="34"/>
      <c r="AW31" s="41"/>
      <c r="AX31" s="41"/>
      <c r="AY31" s="41"/>
      <c r="AZ31" s="41"/>
      <c r="BA31" s="41"/>
      <c r="BB31" s="41"/>
      <c r="BC31" s="42"/>
      <c r="BD31" s="43" t="str">
        <f t="shared" si="0"/>
        <v>PASS</v>
      </c>
      <c r="BE31" s="43" t="str">
        <f t="shared" si="1"/>
        <v>PASS</v>
      </c>
      <c r="BF31" s="44" t="str">
        <f t="shared" si="2"/>
        <v>PASS</v>
      </c>
      <c r="BG31" s="44" t="str">
        <f t="shared" si="3"/>
        <v>PASS</v>
      </c>
      <c r="BH31" s="19" t="str">
        <f t="shared" si="4"/>
        <v>PASS</v>
      </c>
      <c r="BI31" s="19" t="str">
        <f t="shared" si="5"/>
        <v>PASS</v>
      </c>
      <c r="BJ31" s="45" t="str">
        <f t="shared" si="6"/>
        <v>NO</v>
      </c>
      <c r="BK31" s="105" t="str">
        <f t="shared" si="7"/>
        <v>FAIL</v>
      </c>
    </row>
    <row r="32" spans="1:63" x14ac:dyDescent="0.3">
      <c r="A32" s="34">
        <v>29</v>
      </c>
      <c r="B32" s="34">
        <v>43129</v>
      </c>
      <c r="C32" s="34" t="s">
        <v>460</v>
      </c>
      <c r="D32" s="30" t="s">
        <v>461</v>
      </c>
      <c r="E32" s="34" t="s">
        <v>462</v>
      </c>
      <c r="F32" s="31" t="s">
        <v>463</v>
      </c>
      <c r="G32" s="109"/>
      <c r="H32" s="109"/>
      <c r="I32" s="109"/>
      <c r="J32" s="34">
        <v>100</v>
      </c>
      <c r="K32" s="34">
        <v>91</v>
      </c>
      <c r="L32" s="34">
        <v>84</v>
      </c>
      <c r="M32" s="34">
        <v>94</v>
      </c>
      <c r="N32" s="34">
        <v>99</v>
      </c>
      <c r="O32" s="33"/>
      <c r="P32" s="34"/>
      <c r="Q32" s="34"/>
      <c r="R32" s="34">
        <v>45</v>
      </c>
      <c r="S32" s="34">
        <v>45</v>
      </c>
      <c r="T32" s="34">
        <v>40</v>
      </c>
      <c r="U32" s="34">
        <v>43</v>
      </c>
      <c r="V32" s="34">
        <v>45</v>
      </c>
      <c r="W32" s="34">
        <v>10</v>
      </c>
      <c r="X32" s="34">
        <v>22</v>
      </c>
      <c r="Y32" s="35"/>
      <c r="Z32" s="34">
        <v>43310</v>
      </c>
      <c r="AA32" s="34" t="s">
        <v>196</v>
      </c>
      <c r="AB32" s="36" t="s">
        <v>197</v>
      </c>
      <c r="AC32" s="34" t="s">
        <v>198</v>
      </c>
      <c r="AD32" s="37" t="s">
        <v>199</v>
      </c>
      <c r="AE32" s="38"/>
      <c r="AF32" s="38"/>
      <c r="AG32" s="47"/>
      <c r="AH32" s="38"/>
      <c r="AI32" s="39"/>
      <c r="AJ32" s="40"/>
      <c r="AK32" s="47"/>
      <c r="AL32" s="47"/>
      <c r="AM32" s="38"/>
      <c r="AN32" s="38"/>
      <c r="AO32" s="39"/>
      <c r="AP32" s="34"/>
      <c r="AQ32" s="34"/>
      <c r="AR32" s="34"/>
      <c r="AS32" s="34"/>
      <c r="AT32" s="34"/>
      <c r="AU32" s="34"/>
      <c r="AV32" s="34"/>
      <c r="AW32" s="41"/>
      <c r="AX32" s="41"/>
      <c r="AY32" s="41"/>
      <c r="AZ32" s="41"/>
      <c r="BA32" s="41"/>
      <c r="BB32" s="41"/>
      <c r="BC32" s="42"/>
      <c r="BD32" s="43" t="str">
        <f t="shared" si="0"/>
        <v>PASS</v>
      </c>
      <c r="BE32" s="43" t="str">
        <f t="shared" si="1"/>
        <v>PASS</v>
      </c>
      <c r="BF32" s="44" t="str">
        <f t="shared" si="2"/>
        <v>PASS</v>
      </c>
      <c r="BG32" s="44" t="str">
        <f t="shared" si="3"/>
        <v>PASS</v>
      </c>
      <c r="BH32" s="19" t="str">
        <f t="shared" si="4"/>
        <v>PASS</v>
      </c>
      <c r="BI32" s="19" t="str">
        <f t="shared" si="5"/>
        <v>PASS</v>
      </c>
      <c r="BJ32" s="45" t="str">
        <f t="shared" si="6"/>
        <v>NO</v>
      </c>
      <c r="BK32" s="105" t="str">
        <f t="shared" si="7"/>
        <v>FAIL</v>
      </c>
    </row>
    <row r="33" spans="1:63" x14ac:dyDescent="0.3">
      <c r="A33" s="34">
        <v>30</v>
      </c>
      <c r="B33" s="34">
        <v>43130</v>
      </c>
      <c r="C33" s="34" t="s">
        <v>476</v>
      </c>
      <c r="D33" s="30" t="s">
        <v>477</v>
      </c>
      <c r="E33" s="34" t="s">
        <v>478</v>
      </c>
      <c r="F33" s="31" t="s">
        <v>479</v>
      </c>
      <c r="G33" s="109">
        <v>100</v>
      </c>
      <c r="H33" s="109"/>
      <c r="I33" s="109"/>
      <c r="J33" s="34">
        <v>92</v>
      </c>
      <c r="K33" s="34">
        <v>89</v>
      </c>
      <c r="L33" s="34">
        <v>83</v>
      </c>
      <c r="M33" s="34">
        <v>100</v>
      </c>
      <c r="N33" s="34">
        <v>100</v>
      </c>
      <c r="O33" s="33"/>
      <c r="P33" s="34">
        <v>32</v>
      </c>
      <c r="Q33" s="34"/>
      <c r="R33" s="34">
        <v>42</v>
      </c>
      <c r="S33" s="34">
        <v>42</v>
      </c>
      <c r="T33" s="34">
        <v>39</v>
      </c>
      <c r="U33" s="34">
        <v>42</v>
      </c>
      <c r="V33" s="34">
        <v>44</v>
      </c>
      <c r="W33" s="34">
        <v>9.9499999999999993</v>
      </c>
      <c r="X33" s="34">
        <v>22</v>
      </c>
      <c r="Y33" s="35"/>
      <c r="Z33" s="34">
        <v>43109</v>
      </c>
      <c r="AA33" s="34" t="s">
        <v>200</v>
      </c>
      <c r="AB33" s="36" t="s">
        <v>201</v>
      </c>
      <c r="AC33" s="34" t="s">
        <v>202</v>
      </c>
      <c r="AD33" s="37" t="s">
        <v>203</v>
      </c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9"/>
      <c r="AP33" s="34"/>
      <c r="AQ33" s="34"/>
      <c r="AR33" s="34"/>
      <c r="AS33" s="34"/>
      <c r="AT33" s="34"/>
      <c r="AU33" s="34"/>
      <c r="AV33" s="34"/>
      <c r="AW33" s="41"/>
      <c r="AX33" s="41"/>
      <c r="AY33" s="41"/>
      <c r="AZ33" s="41"/>
      <c r="BA33" s="41"/>
      <c r="BB33" s="41"/>
      <c r="BC33" s="42"/>
      <c r="BD33" s="43" t="str">
        <f t="shared" si="0"/>
        <v>PASS</v>
      </c>
      <c r="BE33" s="43" t="str">
        <f t="shared" si="1"/>
        <v>PASS</v>
      </c>
      <c r="BF33" s="44" t="str">
        <f t="shared" si="2"/>
        <v>PASS</v>
      </c>
      <c r="BG33" s="44" t="str">
        <f t="shared" si="3"/>
        <v>PASS</v>
      </c>
      <c r="BH33" s="19" t="str">
        <f t="shared" si="4"/>
        <v>PASS</v>
      </c>
      <c r="BI33" s="19" t="str">
        <f t="shared" si="5"/>
        <v>PASS</v>
      </c>
      <c r="BJ33" s="45" t="str">
        <f t="shared" si="6"/>
        <v>NO</v>
      </c>
      <c r="BK33" s="105" t="str">
        <f t="shared" si="7"/>
        <v>FAIL</v>
      </c>
    </row>
    <row r="34" spans="1:63" x14ac:dyDescent="0.3">
      <c r="A34" s="34">
        <v>31</v>
      </c>
      <c r="B34" s="34">
        <v>43131</v>
      </c>
      <c r="C34" s="34" t="s">
        <v>500</v>
      </c>
      <c r="D34" s="30" t="s">
        <v>501</v>
      </c>
      <c r="E34" s="34" t="s">
        <v>502</v>
      </c>
      <c r="F34" s="31" t="s">
        <v>503</v>
      </c>
      <c r="G34" s="109"/>
      <c r="H34" s="109"/>
      <c r="I34" s="109"/>
      <c r="J34" s="34">
        <v>100</v>
      </c>
      <c r="K34" s="34">
        <v>99</v>
      </c>
      <c r="L34" s="34">
        <v>93</v>
      </c>
      <c r="M34" s="34">
        <v>89</v>
      </c>
      <c r="N34" s="34">
        <v>92</v>
      </c>
      <c r="O34" s="33"/>
      <c r="P34" s="34"/>
      <c r="Q34" s="34"/>
      <c r="R34" s="34">
        <v>42</v>
      </c>
      <c r="S34" s="34">
        <v>43</v>
      </c>
      <c r="T34" s="34">
        <v>40</v>
      </c>
      <c r="U34" s="34">
        <v>43</v>
      </c>
      <c r="V34" s="34">
        <v>45</v>
      </c>
      <c r="W34" s="34">
        <v>10</v>
      </c>
      <c r="X34" s="34">
        <v>22</v>
      </c>
      <c r="Y34" s="35"/>
      <c r="Z34" s="34">
        <v>43209</v>
      </c>
      <c r="AA34" s="34" t="s">
        <v>204</v>
      </c>
      <c r="AB34" s="36" t="s">
        <v>205</v>
      </c>
      <c r="AC34" s="34" t="s">
        <v>206</v>
      </c>
      <c r="AD34" s="37" t="s">
        <v>207</v>
      </c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9"/>
      <c r="AP34" s="34"/>
      <c r="AQ34" s="34"/>
      <c r="AR34" s="34"/>
      <c r="AS34" s="34"/>
      <c r="AT34" s="34"/>
      <c r="AU34" s="34"/>
      <c r="AV34" s="34"/>
      <c r="AW34" s="41"/>
      <c r="AX34" s="41"/>
      <c r="AY34" s="41"/>
      <c r="AZ34" s="41"/>
      <c r="BA34" s="41"/>
      <c r="BB34" s="41"/>
      <c r="BC34" s="42"/>
      <c r="BD34" s="43" t="str">
        <f t="shared" si="0"/>
        <v>PASS</v>
      </c>
      <c r="BE34" s="43" t="str">
        <f t="shared" si="1"/>
        <v>PASS</v>
      </c>
      <c r="BF34" s="44" t="str">
        <f t="shared" si="2"/>
        <v>PASS</v>
      </c>
      <c r="BG34" s="44" t="str">
        <f t="shared" si="3"/>
        <v>PASS</v>
      </c>
      <c r="BH34" s="19" t="str">
        <f t="shared" si="4"/>
        <v>PASS</v>
      </c>
      <c r="BI34" s="19" t="str">
        <f t="shared" si="5"/>
        <v>PASS</v>
      </c>
      <c r="BJ34" s="45" t="str">
        <f t="shared" si="6"/>
        <v>NO</v>
      </c>
      <c r="BK34" s="105" t="str">
        <f t="shared" si="7"/>
        <v>FAIL</v>
      </c>
    </row>
    <row r="35" spans="1:63" x14ac:dyDescent="0.3">
      <c r="A35" s="34">
        <v>32</v>
      </c>
      <c r="B35" s="34">
        <v>43132</v>
      </c>
      <c r="C35" s="34" t="s">
        <v>512</v>
      </c>
      <c r="D35" s="30" t="s">
        <v>513</v>
      </c>
      <c r="E35" s="34" t="s">
        <v>514</v>
      </c>
      <c r="F35" s="31" t="s">
        <v>515</v>
      </c>
      <c r="G35" s="109"/>
      <c r="H35" s="109"/>
      <c r="I35" s="109">
        <v>100</v>
      </c>
      <c r="J35" s="34">
        <v>90</v>
      </c>
      <c r="K35" s="34">
        <v>96</v>
      </c>
      <c r="L35" s="34">
        <v>100</v>
      </c>
      <c r="M35" s="34">
        <v>97</v>
      </c>
      <c r="N35" s="34">
        <v>100</v>
      </c>
      <c r="O35" s="33"/>
      <c r="P35" s="34"/>
      <c r="Q35" s="34">
        <v>45</v>
      </c>
      <c r="R35" s="34">
        <v>48</v>
      </c>
      <c r="S35" s="34">
        <v>48</v>
      </c>
      <c r="T35" s="34">
        <v>39</v>
      </c>
      <c r="U35" s="34">
        <v>42</v>
      </c>
      <c r="V35" s="34">
        <v>46</v>
      </c>
      <c r="W35" s="34">
        <v>9.9499999999999993</v>
      </c>
      <c r="X35" s="34">
        <v>22</v>
      </c>
      <c r="Y35" s="35"/>
      <c r="Z35" s="34">
        <v>43110</v>
      </c>
      <c r="AA35" s="34" t="s">
        <v>208</v>
      </c>
      <c r="AB35" s="36" t="s">
        <v>209</v>
      </c>
      <c r="AC35" s="34" t="s">
        <v>210</v>
      </c>
      <c r="AD35" s="37" t="s">
        <v>211</v>
      </c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9"/>
      <c r="AP35" s="34"/>
      <c r="AQ35" s="34"/>
      <c r="AR35" s="34"/>
      <c r="AS35" s="34"/>
      <c r="AT35" s="34"/>
      <c r="AU35" s="34"/>
      <c r="AV35" s="34"/>
      <c r="AW35" s="41"/>
      <c r="AX35" s="41"/>
      <c r="AY35" s="41"/>
      <c r="AZ35" s="41"/>
      <c r="BA35" s="41"/>
      <c r="BB35" s="41"/>
      <c r="BC35" s="42"/>
      <c r="BD35" s="43" t="str">
        <f t="shared" si="0"/>
        <v>PASS</v>
      </c>
      <c r="BE35" s="43" t="str">
        <f t="shared" si="1"/>
        <v>PASS</v>
      </c>
      <c r="BF35" s="44" t="str">
        <f t="shared" si="2"/>
        <v>PASS</v>
      </c>
      <c r="BG35" s="44" t="str">
        <f t="shared" si="3"/>
        <v>PASS</v>
      </c>
      <c r="BH35" s="19" t="str">
        <f t="shared" si="4"/>
        <v>PASS</v>
      </c>
      <c r="BI35" s="19" t="str">
        <f t="shared" si="5"/>
        <v>PASS</v>
      </c>
      <c r="BJ35" s="45" t="str">
        <f t="shared" si="6"/>
        <v>NO</v>
      </c>
      <c r="BK35" s="105" t="str">
        <f t="shared" si="7"/>
        <v>FAIL</v>
      </c>
    </row>
    <row r="36" spans="1:63" x14ac:dyDescent="0.3">
      <c r="A36" s="34">
        <v>33</v>
      </c>
      <c r="B36" s="34">
        <v>43133</v>
      </c>
      <c r="C36" s="34" t="s">
        <v>524</v>
      </c>
      <c r="D36" s="30" t="s">
        <v>525</v>
      </c>
      <c r="E36" s="34" t="s">
        <v>526</v>
      </c>
      <c r="F36" s="31" t="s">
        <v>527</v>
      </c>
      <c r="G36" s="109"/>
      <c r="H36" s="109"/>
      <c r="I36" s="109"/>
      <c r="J36" s="34">
        <v>95</v>
      </c>
      <c r="K36" s="34">
        <v>83</v>
      </c>
      <c r="L36" s="34">
        <v>87</v>
      </c>
      <c r="M36" s="34">
        <v>89</v>
      </c>
      <c r="N36" s="34" t="s">
        <v>528</v>
      </c>
      <c r="O36" s="33"/>
      <c r="P36" s="34"/>
      <c r="Q36" s="34"/>
      <c r="R36" s="34">
        <v>47</v>
      </c>
      <c r="S36" s="34">
        <v>48</v>
      </c>
      <c r="T36" s="34">
        <v>36</v>
      </c>
      <c r="U36" s="34">
        <v>42</v>
      </c>
      <c r="V36" s="34">
        <v>43</v>
      </c>
      <c r="W36" s="34"/>
      <c r="X36" s="34">
        <v>19</v>
      </c>
      <c r="Y36" s="35"/>
      <c r="Z36" s="34">
        <v>43311</v>
      </c>
      <c r="AA36" s="34" t="s">
        <v>212</v>
      </c>
      <c r="AB36" s="36" t="s">
        <v>213</v>
      </c>
      <c r="AC36" s="34" t="s">
        <v>214</v>
      </c>
      <c r="AD36" s="37" t="s">
        <v>215</v>
      </c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9"/>
      <c r="AP36" s="34"/>
      <c r="AQ36" s="34"/>
      <c r="AR36" s="34"/>
      <c r="AS36" s="34"/>
      <c r="AT36" s="34"/>
      <c r="AU36" s="34"/>
      <c r="AV36" s="34"/>
      <c r="AW36" s="41"/>
      <c r="AX36" s="41"/>
      <c r="AY36" s="41"/>
      <c r="AZ36" s="41"/>
      <c r="BA36" s="41"/>
      <c r="BB36" s="41"/>
      <c r="BC36" s="42"/>
      <c r="BD36" s="43" t="str">
        <f t="shared" si="0"/>
        <v>FAIL</v>
      </c>
      <c r="BE36" s="43" t="str">
        <f t="shared" si="1"/>
        <v>PASS</v>
      </c>
      <c r="BF36" s="44" t="str">
        <f t="shared" si="2"/>
        <v>PASS</v>
      </c>
      <c r="BG36" s="44" t="str">
        <f t="shared" si="3"/>
        <v>PASS</v>
      </c>
      <c r="BH36" s="19" t="str">
        <f t="shared" si="4"/>
        <v>FAIL</v>
      </c>
      <c r="BI36" s="19" t="str">
        <f t="shared" si="5"/>
        <v>PASS</v>
      </c>
      <c r="BJ36" s="45" t="str">
        <f t="shared" si="6"/>
        <v>NO</v>
      </c>
      <c r="BK36" s="105" t="str">
        <f t="shared" si="7"/>
        <v>FAIL</v>
      </c>
    </row>
    <row r="37" spans="1:63" x14ac:dyDescent="0.3">
      <c r="A37" s="34">
        <v>34</v>
      </c>
      <c r="B37" s="34">
        <v>43134</v>
      </c>
      <c r="C37" s="34" t="s">
        <v>553</v>
      </c>
      <c r="D37" s="30" t="s">
        <v>554</v>
      </c>
      <c r="E37" s="34" t="s">
        <v>555</v>
      </c>
      <c r="F37" s="31" t="s">
        <v>556</v>
      </c>
      <c r="G37" s="109"/>
      <c r="H37" s="109"/>
      <c r="I37" s="109"/>
      <c r="J37" s="34">
        <v>100</v>
      </c>
      <c r="K37" s="34">
        <v>98</v>
      </c>
      <c r="L37" s="34">
        <v>99</v>
      </c>
      <c r="M37" s="34">
        <v>95</v>
      </c>
      <c r="N37" s="34">
        <v>98</v>
      </c>
      <c r="O37" s="33"/>
      <c r="P37" s="34"/>
      <c r="Q37" s="34"/>
      <c r="R37" s="34">
        <v>42</v>
      </c>
      <c r="S37" s="34">
        <v>41</v>
      </c>
      <c r="T37" s="34">
        <v>35</v>
      </c>
      <c r="U37" s="34">
        <v>34</v>
      </c>
      <c r="V37" s="34">
        <v>43</v>
      </c>
      <c r="W37" s="34">
        <v>9.86</v>
      </c>
      <c r="X37" s="34">
        <v>22</v>
      </c>
      <c r="Y37" s="35"/>
      <c r="Z37" s="34">
        <v>43210</v>
      </c>
      <c r="AA37" s="34" t="s">
        <v>216</v>
      </c>
      <c r="AB37" s="36" t="s">
        <v>217</v>
      </c>
      <c r="AC37" s="34" t="s">
        <v>218</v>
      </c>
      <c r="AD37" s="37" t="s">
        <v>219</v>
      </c>
      <c r="AE37" s="38"/>
      <c r="AF37" s="38"/>
      <c r="AG37" s="47"/>
      <c r="AH37" s="38"/>
      <c r="AI37" s="39"/>
      <c r="AJ37" s="40"/>
      <c r="AK37" s="47"/>
      <c r="AL37" s="47"/>
      <c r="AM37" s="38"/>
      <c r="AN37" s="38"/>
      <c r="AO37" s="39"/>
      <c r="AP37" s="34"/>
      <c r="AQ37" s="34"/>
      <c r="AR37" s="34"/>
      <c r="AS37" s="34"/>
      <c r="AT37" s="34"/>
      <c r="AU37" s="34"/>
      <c r="AV37" s="34"/>
      <c r="AW37" s="41"/>
      <c r="AX37" s="41"/>
      <c r="AY37" s="41"/>
      <c r="AZ37" s="41"/>
      <c r="BA37" s="41"/>
      <c r="BB37" s="41"/>
      <c r="BC37" s="42"/>
      <c r="BD37" s="43" t="str">
        <f t="shared" si="0"/>
        <v>PASS</v>
      </c>
      <c r="BE37" s="43" t="str">
        <f t="shared" si="1"/>
        <v>PASS</v>
      </c>
      <c r="BF37" s="44" t="str">
        <f t="shared" si="2"/>
        <v>PASS</v>
      </c>
      <c r="BG37" s="44" t="str">
        <f t="shared" si="3"/>
        <v>PASS</v>
      </c>
      <c r="BH37" s="19" t="str">
        <f t="shared" si="4"/>
        <v>PASS</v>
      </c>
      <c r="BI37" s="19" t="str">
        <f t="shared" si="5"/>
        <v>PASS</v>
      </c>
      <c r="BJ37" s="45" t="str">
        <f t="shared" si="6"/>
        <v>NO</v>
      </c>
      <c r="BK37" s="105" t="str">
        <f t="shared" si="7"/>
        <v>FAIL</v>
      </c>
    </row>
    <row r="38" spans="1:63" x14ac:dyDescent="0.3">
      <c r="A38" s="34">
        <v>35</v>
      </c>
      <c r="B38" s="34">
        <v>43135</v>
      </c>
      <c r="C38" s="34" t="s">
        <v>565</v>
      </c>
      <c r="D38" s="30" t="s">
        <v>566</v>
      </c>
      <c r="E38" s="34" t="s">
        <v>567</v>
      </c>
      <c r="F38" s="31" t="s">
        <v>568</v>
      </c>
      <c r="G38" s="109"/>
      <c r="H38" s="109"/>
      <c r="I38" s="109"/>
      <c r="J38" s="34">
        <v>96</v>
      </c>
      <c r="K38" s="34">
        <v>97</v>
      </c>
      <c r="L38" s="34">
        <v>96</v>
      </c>
      <c r="M38" s="34">
        <v>99</v>
      </c>
      <c r="N38" s="34">
        <v>91</v>
      </c>
      <c r="O38" s="33"/>
      <c r="P38" s="34"/>
      <c r="Q38" s="34"/>
      <c r="R38" s="34">
        <v>45</v>
      </c>
      <c r="S38" s="34">
        <v>45</v>
      </c>
      <c r="T38" s="34">
        <v>36</v>
      </c>
      <c r="U38" s="34">
        <v>45</v>
      </c>
      <c r="V38" s="34">
        <v>47</v>
      </c>
      <c r="W38" s="34">
        <v>9.9499999999999993</v>
      </c>
      <c r="X38" s="34">
        <v>22</v>
      </c>
      <c r="Y38" s="35"/>
      <c r="Z38" s="34">
        <v>43111</v>
      </c>
      <c r="AA38" s="34" t="s">
        <v>220</v>
      </c>
      <c r="AB38" s="36" t="s">
        <v>221</v>
      </c>
      <c r="AC38" s="34" t="s">
        <v>222</v>
      </c>
      <c r="AD38" s="37" t="s">
        <v>223</v>
      </c>
      <c r="AE38" s="38"/>
      <c r="AF38" s="38"/>
      <c r="AG38" s="38"/>
      <c r="AH38" s="38"/>
      <c r="AI38" s="39"/>
      <c r="AJ38" s="40"/>
      <c r="AK38" s="38"/>
      <c r="AL38" s="38"/>
      <c r="AM38" s="38"/>
      <c r="AN38" s="38"/>
      <c r="AO38" s="39"/>
      <c r="AP38" s="34"/>
      <c r="AQ38" s="34"/>
      <c r="AR38" s="34"/>
      <c r="AS38" s="34"/>
      <c r="AT38" s="34"/>
      <c r="AU38" s="34"/>
      <c r="AV38" s="34"/>
      <c r="AW38" s="41"/>
      <c r="AX38" s="41"/>
      <c r="AY38" s="41"/>
      <c r="AZ38" s="41"/>
      <c r="BA38" s="41"/>
      <c r="BB38" s="41"/>
      <c r="BC38" s="42"/>
      <c r="BD38" s="43" t="str">
        <f t="shared" si="0"/>
        <v>PASS</v>
      </c>
      <c r="BE38" s="43" t="str">
        <f t="shared" si="1"/>
        <v>PASS</v>
      </c>
      <c r="BF38" s="44" t="str">
        <f t="shared" si="2"/>
        <v>PASS</v>
      </c>
      <c r="BG38" s="44" t="str">
        <f t="shared" si="3"/>
        <v>PASS</v>
      </c>
      <c r="BH38" s="19" t="str">
        <f t="shared" si="4"/>
        <v>PASS</v>
      </c>
      <c r="BI38" s="19" t="str">
        <f t="shared" si="5"/>
        <v>PASS</v>
      </c>
      <c r="BJ38" s="45" t="str">
        <f t="shared" si="6"/>
        <v>NO</v>
      </c>
      <c r="BK38" s="105" t="str">
        <f t="shared" si="7"/>
        <v>FAIL</v>
      </c>
    </row>
    <row r="39" spans="1:63" x14ac:dyDescent="0.3">
      <c r="A39" s="34">
        <v>36</v>
      </c>
      <c r="B39" s="34">
        <v>43136</v>
      </c>
      <c r="C39" s="34" t="s">
        <v>569</v>
      </c>
      <c r="D39" s="30" t="s">
        <v>570</v>
      </c>
      <c r="E39" s="34" t="s">
        <v>571</v>
      </c>
      <c r="F39" s="31" t="s">
        <v>572</v>
      </c>
      <c r="G39" s="109"/>
      <c r="H39" s="109"/>
      <c r="I39" s="109"/>
      <c r="J39" s="34">
        <v>94</v>
      </c>
      <c r="K39" s="34">
        <v>92</v>
      </c>
      <c r="L39" s="34">
        <v>85</v>
      </c>
      <c r="M39" s="34">
        <v>85</v>
      </c>
      <c r="N39" s="34">
        <v>90</v>
      </c>
      <c r="O39" s="33"/>
      <c r="P39" s="34"/>
      <c r="Q39" s="34"/>
      <c r="R39" s="34">
        <v>41</v>
      </c>
      <c r="S39" s="34">
        <v>40</v>
      </c>
      <c r="T39" s="34">
        <v>36</v>
      </c>
      <c r="U39" s="34">
        <v>40</v>
      </c>
      <c r="V39" s="34">
        <v>41</v>
      </c>
      <c r="W39" s="34">
        <v>9.9499999999999993</v>
      </c>
      <c r="X39" s="34">
        <v>22</v>
      </c>
      <c r="Y39" s="35"/>
      <c r="Z39" s="34">
        <v>43211</v>
      </c>
      <c r="AA39" s="34" t="s">
        <v>224</v>
      </c>
      <c r="AB39" s="36" t="s">
        <v>225</v>
      </c>
      <c r="AC39" s="34" t="s">
        <v>226</v>
      </c>
      <c r="AD39" s="37" t="s">
        <v>227</v>
      </c>
      <c r="AE39" s="38"/>
      <c r="AF39" s="38"/>
      <c r="AG39" s="38"/>
      <c r="AH39" s="38"/>
      <c r="AI39" s="39"/>
      <c r="AJ39" s="40"/>
      <c r="AK39" s="38"/>
      <c r="AL39" s="38"/>
      <c r="AM39" s="38"/>
      <c r="AN39" s="38"/>
      <c r="AO39" s="39"/>
      <c r="AP39" s="34"/>
      <c r="AQ39" s="34"/>
      <c r="AR39" s="34"/>
      <c r="AS39" s="34"/>
      <c r="AT39" s="34"/>
      <c r="AU39" s="34"/>
      <c r="AV39" s="34"/>
      <c r="AW39" s="41"/>
      <c r="AX39" s="41"/>
      <c r="AY39" s="41"/>
      <c r="AZ39" s="41"/>
      <c r="BA39" s="41"/>
      <c r="BB39" s="41"/>
      <c r="BC39" s="42"/>
      <c r="BD39" s="43" t="str">
        <f t="shared" si="0"/>
        <v>PASS</v>
      </c>
      <c r="BE39" s="43" t="str">
        <f t="shared" si="1"/>
        <v>PASS</v>
      </c>
      <c r="BF39" s="44" t="str">
        <f t="shared" si="2"/>
        <v>PASS</v>
      </c>
      <c r="BG39" s="44" t="str">
        <f t="shared" si="3"/>
        <v>PASS</v>
      </c>
      <c r="BH39" s="19" t="str">
        <f t="shared" si="4"/>
        <v>PASS</v>
      </c>
      <c r="BI39" s="19" t="str">
        <f t="shared" si="5"/>
        <v>PASS</v>
      </c>
      <c r="BJ39" s="45" t="str">
        <f t="shared" si="6"/>
        <v>NO</v>
      </c>
      <c r="BK39" s="105" t="str">
        <f t="shared" si="7"/>
        <v>FAIL</v>
      </c>
    </row>
    <row r="40" spans="1:63" x14ac:dyDescent="0.3">
      <c r="A40" s="34">
        <v>37</v>
      </c>
      <c r="B40" s="34">
        <v>43137</v>
      </c>
      <c r="C40" s="34" t="s">
        <v>573</v>
      </c>
      <c r="D40" s="30" t="s">
        <v>574</v>
      </c>
      <c r="E40" s="34" t="s">
        <v>575</v>
      </c>
      <c r="F40" s="31" t="s">
        <v>576</v>
      </c>
      <c r="G40" s="109"/>
      <c r="H40" s="109"/>
      <c r="I40" s="109"/>
      <c r="J40" s="34">
        <v>96</v>
      </c>
      <c r="K40" s="34">
        <v>79</v>
      </c>
      <c r="L40" s="34">
        <v>83</v>
      </c>
      <c r="M40" s="34">
        <v>88</v>
      </c>
      <c r="N40" s="34">
        <v>79</v>
      </c>
      <c r="O40" s="33"/>
      <c r="P40" s="34"/>
      <c r="Q40" s="34"/>
      <c r="R40" s="34">
        <v>41</v>
      </c>
      <c r="S40" s="34">
        <v>42</v>
      </c>
      <c r="T40" s="34">
        <v>35</v>
      </c>
      <c r="U40" s="34">
        <v>34</v>
      </c>
      <c r="V40" s="34">
        <v>36</v>
      </c>
      <c r="W40" s="34">
        <v>9.4499999999999993</v>
      </c>
      <c r="X40" s="34">
        <v>22</v>
      </c>
      <c r="Y40" s="35"/>
      <c r="Z40" s="34">
        <v>43313</v>
      </c>
      <c r="AA40" s="34" t="s">
        <v>228</v>
      </c>
      <c r="AB40" s="36" t="s">
        <v>229</v>
      </c>
      <c r="AC40" s="34" t="s">
        <v>230</v>
      </c>
      <c r="AD40" s="37" t="s">
        <v>231</v>
      </c>
      <c r="AE40" s="38"/>
      <c r="AF40" s="38"/>
      <c r="AG40" s="38"/>
      <c r="AH40" s="38"/>
      <c r="AI40" s="39"/>
      <c r="AJ40" s="40"/>
      <c r="AK40" s="38"/>
      <c r="AL40" s="38"/>
      <c r="AM40" s="38"/>
      <c r="AN40" s="38"/>
      <c r="AO40" s="39"/>
      <c r="AP40" s="34"/>
      <c r="AQ40" s="34"/>
      <c r="AR40" s="34"/>
      <c r="AS40" s="34"/>
      <c r="AT40" s="34"/>
      <c r="AU40" s="34"/>
      <c r="AV40" s="34"/>
      <c r="AW40" s="41"/>
      <c r="AX40" s="41"/>
      <c r="AY40" s="41"/>
      <c r="AZ40" s="41"/>
      <c r="BA40" s="41"/>
      <c r="BB40" s="41"/>
      <c r="BC40" s="42"/>
      <c r="BD40" s="43" t="str">
        <f t="shared" si="0"/>
        <v>PASS</v>
      </c>
      <c r="BE40" s="43" t="str">
        <f t="shared" si="1"/>
        <v>PASS</v>
      </c>
      <c r="BF40" s="44" t="str">
        <f t="shared" si="2"/>
        <v>PASS</v>
      </c>
      <c r="BG40" s="44" t="str">
        <f t="shared" si="3"/>
        <v>PASS</v>
      </c>
      <c r="BH40" s="19" t="str">
        <f t="shared" si="4"/>
        <v>PASS</v>
      </c>
      <c r="BI40" s="19" t="str">
        <f t="shared" si="5"/>
        <v>PASS</v>
      </c>
      <c r="BJ40" s="45" t="str">
        <f t="shared" si="6"/>
        <v>NO</v>
      </c>
      <c r="BK40" s="105" t="str">
        <f t="shared" si="7"/>
        <v>FAIL</v>
      </c>
    </row>
    <row r="41" spans="1:63" x14ac:dyDescent="0.3">
      <c r="A41" s="34">
        <v>38</v>
      </c>
      <c r="B41" s="34">
        <v>43138</v>
      </c>
      <c r="C41" s="34" t="s">
        <v>593</v>
      </c>
      <c r="D41" s="30" t="s">
        <v>594</v>
      </c>
      <c r="E41" s="34" t="s">
        <v>595</v>
      </c>
      <c r="F41" s="31" t="s">
        <v>596</v>
      </c>
      <c r="G41" s="109">
        <v>99</v>
      </c>
      <c r="H41" s="109"/>
      <c r="I41" s="109"/>
      <c r="J41" s="34">
        <v>97</v>
      </c>
      <c r="K41" s="34">
        <v>96</v>
      </c>
      <c r="L41" s="34">
        <v>93</v>
      </c>
      <c r="M41" s="34">
        <v>97</v>
      </c>
      <c r="N41" s="34">
        <v>100</v>
      </c>
      <c r="O41" s="33"/>
      <c r="P41" s="34">
        <v>47</v>
      </c>
      <c r="Q41" s="34"/>
      <c r="R41" s="34">
        <v>48</v>
      </c>
      <c r="S41" s="34">
        <v>48</v>
      </c>
      <c r="T41" s="34">
        <v>39</v>
      </c>
      <c r="U41" s="34">
        <v>43</v>
      </c>
      <c r="V41" s="34">
        <v>47</v>
      </c>
      <c r="W41" s="34">
        <v>9.9499999999999993</v>
      </c>
      <c r="X41" s="34">
        <v>22</v>
      </c>
      <c r="Y41" s="35"/>
      <c r="Z41" s="34">
        <v>43204</v>
      </c>
      <c r="AA41" s="34" t="s">
        <v>232</v>
      </c>
      <c r="AB41" s="36" t="s">
        <v>233</v>
      </c>
      <c r="AC41" s="34" t="s">
        <v>234</v>
      </c>
      <c r="AD41" s="37" t="s">
        <v>235</v>
      </c>
      <c r="AE41" s="38"/>
      <c r="AF41" s="38"/>
      <c r="AG41" s="38"/>
      <c r="AH41" s="38"/>
      <c r="AI41" s="39"/>
      <c r="AJ41" s="40"/>
      <c r="AK41" s="38"/>
      <c r="AL41" s="38"/>
      <c r="AM41" s="38"/>
      <c r="AN41" s="38"/>
      <c r="AO41" s="39"/>
      <c r="AP41" s="34"/>
      <c r="AQ41" s="34"/>
      <c r="AR41" s="34"/>
      <c r="AS41" s="34"/>
      <c r="AT41" s="34"/>
      <c r="AU41" s="34"/>
      <c r="AV41" s="34"/>
      <c r="AW41" s="41"/>
      <c r="AX41" s="41"/>
      <c r="AY41" s="41"/>
      <c r="AZ41" s="41"/>
      <c r="BA41" s="41"/>
      <c r="BB41" s="41"/>
      <c r="BC41" s="42"/>
      <c r="BD41" s="43" t="str">
        <f t="shared" si="0"/>
        <v>PASS</v>
      </c>
      <c r="BE41" s="43" t="str">
        <f t="shared" si="1"/>
        <v>PASS</v>
      </c>
      <c r="BF41" s="44" t="str">
        <f t="shared" si="2"/>
        <v>PASS</v>
      </c>
      <c r="BG41" s="44" t="str">
        <f t="shared" si="3"/>
        <v>PASS</v>
      </c>
      <c r="BH41" s="19" t="str">
        <f t="shared" si="4"/>
        <v>PASS</v>
      </c>
      <c r="BI41" s="19" t="str">
        <f t="shared" si="5"/>
        <v>PASS</v>
      </c>
      <c r="BJ41" s="45" t="str">
        <f t="shared" si="6"/>
        <v>NO</v>
      </c>
      <c r="BK41" s="105" t="str">
        <f t="shared" si="7"/>
        <v>FAIL</v>
      </c>
    </row>
    <row r="42" spans="1:63" x14ac:dyDescent="0.3">
      <c r="A42" s="34">
        <v>39</v>
      </c>
      <c r="B42" s="34">
        <v>43139</v>
      </c>
      <c r="C42" s="34" t="s">
        <v>857</v>
      </c>
      <c r="D42" s="30" t="s">
        <v>858</v>
      </c>
      <c r="E42" s="34" t="s">
        <v>859</v>
      </c>
      <c r="F42" s="31" t="s">
        <v>860</v>
      </c>
      <c r="G42" s="109">
        <v>100</v>
      </c>
      <c r="H42" s="109"/>
      <c r="I42" s="109"/>
      <c r="J42" s="34">
        <v>87</v>
      </c>
      <c r="K42" s="34">
        <v>91</v>
      </c>
      <c r="L42" s="34">
        <v>94</v>
      </c>
      <c r="M42" s="34">
        <v>93</v>
      </c>
      <c r="N42" s="34">
        <v>99</v>
      </c>
      <c r="O42" s="33"/>
      <c r="P42" s="34">
        <v>47</v>
      </c>
      <c r="Q42" s="34"/>
      <c r="R42" s="34">
        <v>47</v>
      </c>
      <c r="S42" s="34">
        <v>47</v>
      </c>
      <c r="T42" s="34">
        <v>39</v>
      </c>
      <c r="U42" s="34">
        <v>46</v>
      </c>
      <c r="V42" s="34">
        <v>47</v>
      </c>
      <c r="W42" s="34">
        <v>9.9499999999999993</v>
      </c>
      <c r="X42" s="34">
        <v>22</v>
      </c>
      <c r="Y42" s="35"/>
      <c r="Z42" s="34">
        <v>43112</v>
      </c>
      <c r="AA42" s="34" t="s">
        <v>236</v>
      </c>
      <c r="AB42" s="36" t="s">
        <v>237</v>
      </c>
      <c r="AC42" s="34" t="s">
        <v>238</v>
      </c>
      <c r="AD42" s="37" t="s">
        <v>239</v>
      </c>
      <c r="AE42" s="38"/>
      <c r="AF42" s="38"/>
      <c r="AG42" s="38"/>
      <c r="AH42" s="38"/>
      <c r="AI42" s="39"/>
      <c r="AJ42" s="40"/>
      <c r="AK42" s="38"/>
      <c r="AL42" s="38"/>
      <c r="AM42" s="38"/>
      <c r="AN42" s="38"/>
      <c r="AO42" s="39"/>
      <c r="AP42" s="34"/>
      <c r="AQ42" s="34"/>
      <c r="AR42" s="34"/>
      <c r="AS42" s="34"/>
      <c r="AT42" s="34"/>
      <c r="AU42" s="34"/>
      <c r="AV42" s="34"/>
      <c r="AW42" s="41"/>
      <c r="AX42" s="41"/>
      <c r="AY42" s="41"/>
      <c r="AZ42" s="41"/>
      <c r="BA42" s="41"/>
      <c r="BB42" s="41"/>
      <c r="BC42" s="42"/>
      <c r="BD42" s="43" t="str">
        <f t="shared" si="0"/>
        <v>PASS</v>
      </c>
      <c r="BE42" s="43" t="str">
        <f t="shared" si="1"/>
        <v>PASS</v>
      </c>
      <c r="BF42" s="44" t="str">
        <f t="shared" si="2"/>
        <v>PASS</v>
      </c>
      <c r="BG42" s="44" t="str">
        <f t="shared" si="3"/>
        <v>PASS</v>
      </c>
      <c r="BH42" s="19" t="str">
        <f t="shared" si="4"/>
        <v>PASS</v>
      </c>
      <c r="BI42" s="19" t="str">
        <f t="shared" si="5"/>
        <v>PASS</v>
      </c>
      <c r="BJ42" s="45" t="str">
        <f t="shared" si="6"/>
        <v>NO</v>
      </c>
      <c r="BK42" s="105" t="str">
        <f t="shared" si="7"/>
        <v>FAIL</v>
      </c>
    </row>
    <row r="43" spans="1:63" x14ac:dyDescent="0.3">
      <c r="A43" s="34">
        <v>40</v>
      </c>
      <c r="B43" s="34">
        <v>43140</v>
      </c>
      <c r="C43" s="34" t="s">
        <v>629</v>
      </c>
      <c r="D43" s="30" t="s">
        <v>630</v>
      </c>
      <c r="E43" s="34" t="s">
        <v>631</v>
      </c>
      <c r="F43" s="31" t="s">
        <v>632</v>
      </c>
      <c r="G43" s="109"/>
      <c r="H43" s="109"/>
      <c r="I43" s="109"/>
      <c r="J43" s="34">
        <v>96</v>
      </c>
      <c r="K43" s="34">
        <v>96</v>
      </c>
      <c r="L43" s="34">
        <v>100</v>
      </c>
      <c r="M43" s="34">
        <v>98</v>
      </c>
      <c r="N43" s="34">
        <v>100</v>
      </c>
      <c r="O43" s="33"/>
      <c r="P43" s="34"/>
      <c r="Q43" s="34"/>
      <c r="R43" s="34">
        <v>45</v>
      </c>
      <c r="S43" s="34">
        <v>45</v>
      </c>
      <c r="T43" s="34">
        <v>37</v>
      </c>
      <c r="U43" s="34">
        <v>38</v>
      </c>
      <c r="V43" s="34">
        <v>43</v>
      </c>
      <c r="W43" s="34">
        <v>9.91</v>
      </c>
      <c r="X43" s="34">
        <v>22</v>
      </c>
      <c r="Y43" s="35"/>
      <c r="Z43" s="34">
        <v>43213</v>
      </c>
      <c r="AA43" s="34" t="s">
        <v>240</v>
      </c>
      <c r="AB43" s="36" t="s">
        <v>241</v>
      </c>
      <c r="AC43" s="34" t="s">
        <v>242</v>
      </c>
      <c r="AD43" s="37" t="s">
        <v>243</v>
      </c>
      <c r="AE43" s="38"/>
      <c r="AF43" s="38"/>
      <c r="AG43" s="38"/>
      <c r="AH43" s="38"/>
      <c r="AI43" s="39"/>
      <c r="AJ43" s="40"/>
      <c r="AK43" s="38"/>
      <c r="AL43" s="38"/>
      <c r="AM43" s="38"/>
      <c r="AN43" s="38"/>
      <c r="AO43" s="39"/>
      <c r="AP43" s="34"/>
      <c r="AQ43" s="34"/>
      <c r="AR43" s="34"/>
      <c r="AS43" s="34"/>
      <c r="AT43" s="34"/>
      <c r="AU43" s="34"/>
      <c r="AV43" s="34"/>
      <c r="AW43" s="41"/>
      <c r="AX43" s="41"/>
      <c r="AY43" s="41"/>
      <c r="AZ43" s="41"/>
      <c r="BA43" s="41"/>
      <c r="BB43" s="41"/>
      <c r="BC43" s="42"/>
      <c r="BD43" s="43" t="str">
        <f t="shared" si="0"/>
        <v>PASS</v>
      </c>
      <c r="BE43" s="43" t="str">
        <f t="shared" si="1"/>
        <v>PASS</v>
      </c>
      <c r="BF43" s="44" t="str">
        <f t="shared" si="2"/>
        <v>PASS</v>
      </c>
      <c r="BG43" s="44" t="str">
        <f t="shared" si="3"/>
        <v>PASS</v>
      </c>
      <c r="BH43" s="19" t="str">
        <f t="shared" si="4"/>
        <v>PASS</v>
      </c>
      <c r="BI43" s="19" t="str">
        <f t="shared" si="5"/>
        <v>PASS</v>
      </c>
      <c r="BJ43" s="45" t="str">
        <f t="shared" si="6"/>
        <v>NO</v>
      </c>
      <c r="BK43" s="105" t="str">
        <f t="shared" si="7"/>
        <v>FAIL</v>
      </c>
    </row>
    <row r="44" spans="1:63" x14ac:dyDescent="0.3">
      <c r="A44" s="34">
        <v>41</v>
      </c>
      <c r="B44" s="34">
        <v>43141</v>
      </c>
      <c r="C44" s="34" t="s">
        <v>641</v>
      </c>
      <c r="D44" s="30" t="s">
        <v>642</v>
      </c>
      <c r="E44" s="34" t="s">
        <v>643</v>
      </c>
      <c r="F44" s="31" t="s">
        <v>644</v>
      </c>
      <c r="G44" s="109"/>
      <c r="H44" s="109"/>
      <c r="I44" s="109"/>
      <c r="J44" s="34">
        <v>99</v>
      </c>
      <c r="K44" s="34">
        <v>90</v>
      </c>
      <c r="L44" s="34">
        <v>82</v>
      </c>
      <c r="M44" s="34">
        <v>93</v>
      </c>
      <c r="N44" s="34">
        <v>94</v>
      </c>
      <c r="O44" s="33"/>
      <c r="P44" s="34"/>
      <c r="Q44" s="34"/>
      <c r="R44" s="34">
        <v>44</v>
      </c>
      <c r="S44" s="34">
        <v>44</v>
      </c>
      <c r="T44" s="34">
        <v>35</v>
      </c>
      <c r="U44" s="34">
        <v>44</v>
      </c>
      <c r="V44" s="34">
        <v>47</v>
      </c>
      <c r="W44" s="34">
        <v>9.9499999999999993</v>
      </c>
      <c r="X44" s="34">
        <v>22</v>
      </c>
      <c r="Y44" s="35"/>
      <c r="Z44" s="34">
        <v>43314</v>
      </c>
      <c r="AA44" s="34" t="s">
        <v>244</v>
      </c>
      <c r="AB44" s="36" t="s">
        <v>245</v>
      </c>
      <c r="AC44" s="34" t="s">
        <v>246</v>
      </c>
      <c r="AD44" s="37" t="s">
        <v>247</v>
      </c>
      <c r="AE44" s="38"/>
      <c r="AF44" s="38"/>
      <c r="AG44" s="38"/>
      <c r="AH44" s="38"/>
      <c r="AI44" s="39"/>
      <c r="AJ44" s="40"/>
      <c r="AK44" s="38"/>
      <c r="AL44" s="38"/>
      <c r="AM44" s="38"/>
      <c r="AN44" s="38"/>
      <c r="AO44" s="39"/>
      <c r="AP44" s="34"/>
      <c r="AQ44" s="34"/>
      <c r="AR44" s="34"/>
      <c r="AS44" s="34"/>
      <c r="AT44" s="34"/>
      <c r="AU44" s="34"/>
      <c r="AV44" s="34"/>
      <c r="AW44" s="41"/>
      <c r="AX44" s="41"/>
      <c r="AY44" s="41"/>
      <c r="AZ44" s="41"/>
      <c r="BA44" s="41"/>
      <c r="BB44" s="41"/>
      <c r="BC44" s="42"/>
      <c r="BD44" s="43" t="str">
        <f t="shared" si="0"/>
        <v>PASS</v>
      </c>
      <c r="BE44" s="43" t="str">
        <f t="shared" si="1"/>
        <v>PASS</v>
      </c>
      <c r="BF44" s="44" t="str">
        <f t="shared" si="2"/>
        <v>PASS</v>
      </c>
      <c r="BG44" s="44" t="str">
        <f t="shared" si="3"/>
        <v>PASS</v>
      </c>
      <c r="BH44" s="19" t="str">
        <f t="shared" si="4"/>
        <v>PASS</v>
      </c>
      <c r="BI44" s="19" t="str">
        <f t="shared" si="5"/>
        <v>PASS</v>
      </c>
      <c r="BJ44" s="45" t="str">
        <f t="shared" si="6"/>
        <v>NO</v>
      </c>
      <c r="BK44" s="105" t="str">
        <f t="shared" si="7"/>
        <v>FAIL</v>
      </c>
    </row>
    <row r="45" spans="1:63" x14ac:dyDescent="0.3">
      <c r="A45" s="34">
        <v>42</v>
      </c>
      <c r="B45" s="34">
        <v>43142</v>
      </c>
      <c r="C45" s="34" t="s">
        <v>657</v>
      </c>
      <c r="D45" s="30" t="s">
        <v>658</v>
      </c>
      <c r="E45" s="34" t="s">
        <v>659</v>
      </c>
      <c r="F45" s="31" t="s">
        <v>660</v>
      </c>
      <c r="G45" s="109"/>
      <c r="H45" s="109"/>
      <c r="I45" s="109"/>
      <c r="J45" s="34">
        <v>100</v>
      </c>
      <c r="K45" s="34">
        <v>95</v>
      </c>
      <c r="L45" s="34">
        <v>85</v>
      </c>
      <c r="M45" s="34">
        <v>94</v>
      </c>
      <c r="N45" s="34">
        <v>94</v>
      </c>
      <c r="O45" s="33"/>
      <c r="P45" s="34"/>
      <c r="Q45" s="34"/>
      <c r="R45" s="34">
        <v>43</v>
      </c>
      <c r="S45" s="34">
        <v>43</v>
      </c>
      <c r="T45" s="34">
        <v>42</v>
      </c>
      <c r="U45" s="34">
        <v>44</v>
      </c>
      <c r="V45" s="34">
        <v>43</v>
      </c>
      <c r="W45" s="34">
        <v>10</v>
      </c>
      <c r="X45" s="34">
        <v>22</v>
      </c>
      <c r="Y45" s="35"/>
      <c r="Z45" s="34">
        <v>43315</v>
      </c>
      <c r="AA45" s="34" t="s">
        <v>248</v>
      </c>
      <c r="AB45" s="36" t="s">
        <v>249</v>
      </c>
      <c r="AC45" s="34" t="s">
        <v>250</v>
      </c>
      <c r="AD45" s="37" t="s">
        <v>251</v>
      </c>
      <c r="AE45" s="38"/>
      <c r="AF45" s="38"/>
      <c r="AG45" s="38"/>
      <c r="AH45" s="38"/>
      <c r="AI45" s="39"/>
      <c r="AJ45" s="40"/>
      <c r="AK45" s="38"/>
      <c r="AL45" s="38"/>
      <c r="AM45" s="38"/>
      <c r="AN45" s="38"/>
      <c r="AO45" s="39"/>
      <c r="AP45" s="34"/>
      <c r="AQ45" s="34"/>
      <c r="AR45" s="34"/>
      <c r="AS45" s="34"/>
      <c r="AT45" s="34"/>
      <c r="AU45" s="34"/>
      <c r="AV45" s="34"/>
      <c r="AW45" s="41"/>
      <c r="AX45" s="41"/>
      <c r="AY45" s="41"/>
      <c r="AZ45" s="41"/>
      <c r="BA45" s="41"/>
      <c r="BB45" s="41"/>
      <c r="BC45" s="42"/>
      <c r="BD45" s="43" t="str">
        <f t="shared" si="0"/>
        <v>PASS</v>
      </c>
      <c r="BE45" s="43" t="str">
        <f t="shared" si="1"/>
        <v>PASS</v>
      </c>
      <c r="BF45" s="44" t="str">
        <f t="shared" si="2"/>
        <v>PASS</v>
      </c>
      <c r="BG45" s="44" t="str">
        <f t="shared" si="3"/>
        <v>PASS</v>
      </c>
      <c r="BH45" s="19" t="str">
        <f t="shared" si="4"/>
        <v>PASS</v>
      </c>
      <c r="BI45" s="19" t="str">
        <f t="shared" si="5"/>
        <v>PASS</v>
      </c>
      <c r="BJ45" s="45" t="str">
        <f t="shared" si="6"/>
        <v>NO</v>
      </c>
      <c r="BK45" s="105" t="str">
        <f t="shared" si="7"/>
        <v>FAIL</v>
      </c>
    </row>
    <row r="46" spans="1:63" x14ac:dyDescent="0.3">
      <c r="A46" s="34">
        <v>43</v>
      </c>
      <c r="B46" s="34">
        <v>43143</v>
      </c>
      <c r="C46" s="34" t="s">
        <v>669</v>
      </c>
      <c r="D46" s="30" t="s">
        <v>670</v>
      </c>
      <c r="E46" s="34" t="s">
        <v>671</v>
      </c>
      <c r="F46" s="31" t="s">
        <v>672</v>
      </c>
      <c r="G46" s="109"/>
      <c r="H46" s="109"/>
      <c r="I46" s="109"/>
      <c r="J46" s="34">
        <v>100</v>
      </c>
      <c r="K46" s="34">
        <v>87</v>
      </c>
      <c r="L46" s="34">
        <v>88</v>
      </c>
      <c r="M46" s="34">
        <v>95</v>
      </c>
      <c r="N46" s="34">
        <v>99</v>
      </c>
      <c r="O46" s="33"/>
      <c r="P46" s="34"/>
      <c r="Q46" s="34"/>
      <c r="R46" s="34">
        <v>43</v>
      </c>
      <c r="S46" s="34">
        <v>43</v>
      </c>
      <c r="T46" s="34">
        <v>36</v>
      </c>
      <c r="U46" s="34">
        <v>42</v>
      </c>
      <c r="V46" s="34">
        <v>44</v>
      </c>
      <c r="W46" s="34">
        <v>9.9499999999999993</v>
      </c>
      <c r="X46" s="34">
        <v>22</v>
      </c>
      <c r="Y46" s="35"/>
      <c r="Z46" s="34">
        <v>43113</v>
      </c>
      <c r="AA46" s="34" t="s">
        <v>252</v>
      </c>
      <c r="AB46" s="36" t="s">
        <v>253</v>
      </c>
      <c r="AC46" s="34" t="s">
        <v>254</v>
      </c>
      <c r="AD46" s="37" t="s">
        <v>255</v>
      </c>
      <c r="AE46" s="38"/>
      <c r="AF46" s="38"/>
      <c r="AG46" s="38"/>
      <c r="AH46" s="38"/>
      <c r="AI46" s="39"/>
      <c r="AJ46" s="40"/>
      <c r="AK46" s="38"/>
      <c r="AL46" s="38"/>
      <c r="AM46" s="38"/>
      <c r="AN46" s="38"/>
      <c r="AO46" s="39"/>
      <c r="AP46" s="34"/>
      <c r="AQ46" s="34"/>
      <c r="AR46" s="34"/>
      <c r="AS46" s="34"/>
      <c r="AT46" s="34"/>
      <c r="AU46" s="34"/>
      <c r="AV46" s="34"/>
      <c r="AW46" s="41"/>
      <c r="AX46" s="41"/>
      <c r="AY46" s="41"/>
      <c r="AZ46" s="41"/>
      <c r="BA46" s="41"/>
      <c r="BB46" s="41"/>
      <c r="BC46" s="42"/>
      <c r="BD46" s="43" t="str">
        <f t="shared" si="0"/>
        <v>PASS</v>
      </c>
      <c r="BE46" s="43" t="str">
        <f t="shared" si="1"/>
        <v>PASS</v>
      </c>
      <c r="BF46" s="44" t="str">
        <f t="shared" si="2"/>
        <v>PASS</v>
      </c>
      <c r="BG46" s="44" t="str">
        <f t="shared" si="3"/>
        <v>PASS</v>
      </c>
      <c r="BH46" s="19" t="str">
        <f t="shared" si="4"/>
        <v>PASS</v>
      </c>
      <c r="BI46" s="19" t="str">
        <f t="shared" si="5"/>
        <v>PASS</v>
      </c>
      <c r="BJ46" s="45" t="str">
        <f t="shared" si="6"/>
        <v>NO</v>
      </c>
      <c r="BK46" s="105" t="str">
        <f t="shared" si="7"/>
        <v>FAIL</v>
      </c>
    </row>
    <row r="47" spans="1:63" x14ac:dyDescent="0.3">
      <c r="A47" s="34">
        <v>44</v>
      </c>
      <c r="B47" s="34">
        <v>43144</v>
      </c>
      <c r="C47" s="34" t="s">
        <v>677</v>
      </c>
      <c r="D47" s="30" t="s">
        <v>678</v>
      </c>
      <c r="E47" s="34" t="s">
        <v>679</v>
      </c>
      <c r="F47" s="31" t="s">
        <v>680</v>
      </c>
      <c r="G47" s="109"/>
      <c r="H47" s="109"/>
      <c r="I47" s="109"/>
      <c r="J47" s="34">
        <v>100</v>
      </c>
      <c r="K47" s="34">
        <v>87</v>
      </c>
      <c r="L47" s="34">
        <v>92</v>
      </c>
      <c r="M47" s="34">
        <v>98</v>
      </c>
      <c r="N47" s="34">
        <v>99</v>
      </c>
      <c r="O47" s="33"/>
      <c r="P47" s="34"/>
      <c r="Q47" s="34"/>
      <c r="R47" s="34">
        <v>41</v>
      </c>
      <c r="S47" s="34">
        <v>41</v>
      </c>
      <c r="T47" s="34">
        <v>38</v>
      </c>
      <c r="U47" s="34">
        <v>35</v>
      </c>
      <c r="V47" s="34">
        <v>45</v>
      </c>
      <c r="W47" s="34">
        <v>9.91</v>
      </c>
      <c r="X47" s="34">
        <v>22</v>
      </c>
      <c r="Y47" s="35"/>
      <c r="Z47" s="34">
        <v>43214</v>
      </c>
      <c r="AA47" s="34" t="s">
        <v>256</v>
      </c>
      <c r="AB47" s="36" t="s">
        <v>257</v>
      </c>
      <c r="AC47" s="34" t="s">
        <v>258</v>
      </c>
      <c r="AD47" s="37" t="s">
        <v>259</v>
      </c>
      <c r="AE47" s="38"/>
      <c r="AF47" s="38"/>
      <c r="AG47" s="38"/>
      <c r="AH47" s="38"/>
      <c r="AI47" s="39"/>
      <c r="AJ47" s="40"/>
      <c r="AK47" s="38"/>
      <c r="AL47" s="38"/>
      <c r="AM47" s="38"/>
      <c r="AN47" s="38"/>
      <c r="AO47" s="39"/>
      <c r="AP47" s="34"/>
      <c r="AQ47" s="34"/>
      <c r="AR47" s="34"/>
      <c r="AS47" s="34"/>
      <c r="AT47" s="34"/>
      <c r="AU47" s="34"/>
      <c r="AV47" s="34"/>
      <c r="AW47" s="41"/>
      <c r="AX47" s="41"/>
      <c r="AY47" s="41"/>
      <c r="AZ47" s="41"/>
      <c r="BA47" s="41"/>
      <c r="BB47" s="41"/>
      <c r="BC47" s="42"/>
      <c r="BD47" s="43" t="str">
        <f t="shared" si="0"/>
        <v>PASS</v>
      </c>
      <c r="BE47" s="43" t="str">
        <f t="shared" si="1"/>
        <v>PASS</v>
      </c>
      <c r="BF47" s="44" t="str">
        <f t="shared" si="2"/>
        <v>PASS</v>
      </c>
      <c r="BG47" s="44" t="str">
        <f t="shared" si="3"/>
        <v>PASS</v>
      </c>
      <c r="BH47" s="19" t="str">
        <f t="shared" si="4"/>
        <v>PASS</v>
      </c>
      <c r="BI47" s="19" t="str">
        <f t="shared" si="5"/>
        <v>PASS</v>
      </c>
      <c r="BJ47" s="45" t="str">
        <f t="shared" si="6"/>
        <v>NO</v>
      </c>
      <c r="BK47" s="105" t="str">
        <f t="shared" si="7"/>
        <v>FAIL</v>
      </c>
    </row>
    <row r="48" spans="1:63" x14ac:dyDescent="0.3">
      <c r="A48" s="34">
        <v>45</v>
      </c>
      <c r="B48" s="34">
        <v>43145</v>
      </c>
      <c r="C48" s="34" t="s">
        <v>833</v>
      </c>
      <c r="D48" s="30" t="s">
        <v>834</v>
      </c>
      <c r="E48" s="34" t="s">
        <v>835</v>
      </c>
      <c r="F48" s="31" t="s">
        <v>836</v>
      </c>
      <c r="G48" s="109"/>
      <c r="H48" s="109"/>
      <c r="I48" s="109"/>
      <c r="J48" s="34">
        <v>97</v>
      </c>
      <c r="K48" s="34">
        <v>100</v>
      </c>
      <c r="L48" s="34">
        <v>92</v>
      </c>
      <c r="M48" s="34">
        <v>100</v>
      </c>
      <c r="N48" s="34">
        <v>92</v>
      </c>
      <c r="O48" s="33"/>
      <c r="P48" s="34"/>
      <c r="Q48" s="34"/>
      <c r="R48" s="34">
        <v>44</v>
      </c>
      <c r="S48" s="34">
        <v>43</v>
      </c>
      <c r="T48" s="34">
        <v>44</v>
      </c>
      <c r="U48" s="34">
        <v>42</v>
      </c>
      <c r="V48" s="34">
        <v>44</v>
      </c>
      <c r="W48" s="34">
        <v>10</v>
      </c>
      <c r="X48" s="34">
        <v>22</v>
      </c>
      <c r="Y48" s="35"/>
      <c r="Z48" s="34">
        <v>43114</v>
      </c>
      <c r="AA48" s="34" t="s">
        <v>260</v>
      </c>
      <c r="AB48" s="36" t="s">
        <v>261</v>
      </c>
      <c r="AC48" s="34" t="s">
        <v>262</v>
      </c>
      <c r="AD48" s="37" t="s">
        <v>263</v>
      </c>
      <c r="AE48" s="38"/>
      <c r="AF48" s="38"/>
      <c r="AG48" s="38"/>
      <c r="AH48" s="38"/>
      <c r="AI48" s="39"/>
      <c r="AJ48" s="40"/>
      <c r="AK48" s="38"/>
      <c r="AL48" s="38"/>
      <c r="AM48" s="38"/>
      <c r="AN48" s="38"/>
      <c r="AO48" s="39"/>
      <c r="AP48" s="34"/>
      <c r="AQ48" s="34"/>
      <c r="AR48" s="34"/>
      <c r="AS48" s="34"/>
      <c r="AT48" s="34"/>
      <c r="AU48" s="34"/>
      <c r="AV48" s="34"/>
      <c r="AW48" s="41"/>
      <c r="AX48" s="41"/>
      <c r="AY48" s="41"/>
      <c r="AZ48" s="41"/>
      <c r="BA48" s="41"/>
      <c r="BB48" s="41"/>
      <c r="BC48" s="42"/>
      <c r="BD48" s="43" t="str">
        <f t="shared" si="0"/>
        <v>PASS</v>
      </c>
      <c r="BE48" s="43" t="str">
        <f t="shared" si="1"/>
        <v>PASS</v>
      </c>
      <c r="BF48" s="44" t="str">
        <f t="shared" si="2"/>
        <v>PASS</v>
      </c>
      <c r="BG48" s="44" t="str">
        <f t="shared" si="3"/>
        <v>PASS</v>
      </c>
      <c r="BH48" s="19" t="str">
        <f t="shared" si="4"/>
        <v>PASS</v>
      </c>
      <c r="BI48" s="19" t="str">
        <f t="shared" si="5"/>
        <v>PASS</v>
      </c>
      <c r="BJ48" s="45" t="str">
        <f t="shared" si="6"/>
        <v>NO</v>
      </c>
      <c r="BK48" s="105" t="str">
        <f t="shared" si="7"/>
        <v>FAIL</v>
      </c>
    </row>
    <row r="49" spans="1:63" x14ac:dyDescent="0.3">
      <c r="A49" s="34">
        <v>46</v>
      </c>
      <c r="B49" s="34">
        <v>43146</v>
      </c>
      <c r="C49" s="34" t="s">
        <v>693</v>
      </c>
      <c r="D49" s="30" t="s">
        <v>694</v>
      </c>
      <c r="E49" s="34" t="s">
        <v>695</v>
      </c>
      <c r="F49" s="31" t="s">
        <v>696</v>
      </c>
      <c r="G49" s="109"/>
      <c r="H49" s="109"/>
      <c r="I49" s="109"/>
      <c r="J49" s="34">
        <v>97</v>
      </c>
      <c r="K49" s="34">
        <v>96</v>
      </c>
      <c r="L49" s="34">
        <v>99</v>
      </c>
      <c r="M49" s="34">
        <v>95</v>
      </c>
      <c r="N49" s="34">
        <v>100</v>
      </c>
      <c r="O49" s="33"/>
      <c r="P49" s="34"/>
      <c r="Q49" s="34"/>
      <c r="R49" s="34">
        <v>44</v>
      </c>
      <c r="S49" s="34">
        <v>45</v>
      </c>
      <c r="T49" s="34">
        <v>46</v>
      </c>
      <c r="U49" s="34">
        <v>45</v>
      </c>
      <c r="V49" s="34">
        <v>44</v>
      </c>
      <c r="W49" s="34">
        <v>10</v>
      </c>
      <c r="X49" s="34">
        <v>22</v>
      </c>
      <c r="Y49" s="35"/>
      <c r="Z49" s="34">
        <v>43215</v>
      </c>
      <c r="AA49" s="34" t="s">
        <v>264</v>
      </c>
      <c r="AB49" s="36" t="s">
        <v>265</v>
      </c>
      <c r="AC49" s="34" t="s">
        <v>266</v>
      </c>
      <c r="AD49" s="37" t="s">
        <v>267</v>
      </c>
      <c r="AE49" s="38"/>
      <c r="AF49" s="38"/>
      <c r="AG49" s="38"/>
      <c r="AH49" s="38"/>
      <c r="AI49" s="39"/>
      <c r="AJ49" s="40"/>
      <c r="AK49" s="38"/>
      <c r="AL49" s="38"/>
      <c r="AM49" s="38"/>
      <c r="AN49" s="38"/>
      <c r="AO49" s="39"/>
      <c r="AP49" s="34"/>
      <c r="AQ49" s="34"/>
      <c r="AR49" s="34"/>
      <c r="AS49" s="34"/>
      <c r="AT49" s="34"/>
      <c r="AU49" s="34"/>
      <c r="AV49" s="34"/>
      <c r="AW49" s="41"/>
      <c r="AX49" s="41"/>
      <c r="AY49" s="41"/>
      <c r="AZ49" s="41"/>
      <c r="BA49" s="41"/>
      <c r="BB49" s="41"/>
      <c r="BC49" s="42"/>
      <c r="BD49" s="43" t="str">
        <f t="shared" si="0"/>
        <v>PASS</v>
      </c>
      <c r="BE49" s="43" t="str">
        <f t="shared" si="1"/>
        <v>PASS</v>
      </c>
      <c r="BF49" s="44" t="str">
        <f t="shared" si="2"/>
        <v>PASS</v>
      </c>
      <c r="BG49" s="44" t="str">
        <f t="shared" si="3"/>
        <v>PASS</v>
      </c>
      <c r="BH49" s="19" t="str">
        <f t="shared" si="4"/>
        <v>PASS</v>
      </c>
      <c r="BI49" s="19" t="str">
        <f t="shared" si="5"/>
        <v>PASS</v>
      </c>
      <c r="BJ49" s="45" t="str">
        <f t="shared" si="6"/>
        <v>NO</v>
      </c>
      <c r="BK49" s="105" t="str">
        <f t="shared" si="7"/>
        <v>FAIL</v>
      </c>
    </row>
    <row r="50" spans="1:63" x14ac:dyDescent="0.3">
      <c r="A50" s="34">
        <v>47</v>
      </c>
      <c r="B50" s="34">
        <v>43147</v>
      </c>
      <c r="C50" s="34" t="s">
        <v>697</v>
      </c>
      <c r="D50" s="30" t="s">
        <v>698</v>
      </c>
      <c r="E50" s="34" t="s">
        <v>699</v>
      </c>
      <c r="F50" s="31" t="s">
        <v>700</v>
      </c>
      <c r="G50" s="109"/>
      <c r="H50" s="109"/>
      <c r="I50" s="109"/>
      <c r="J50" s="34">
        <v>93</v>
      </c>
      <c r="K50" s="34">
        <v>96</v>
      </c>
      <c r="L50" s="34">
        <v>84</v>
      </c>
      <c r="M50" s="34">
        <v>96</v>
      </c>
      <c r="N50" s="34">
        <v>98</v>
      </c>
      <c r="O50" s="33"/>
      <c r="P50" s="34"/>
      <c r="Q50" s="34"/>
      <c r="R50" s="34">
        <v>46</v>
      </c>
      <c r="S50" s="34">
        <v>46</v>
      </c>
      <c r="T50" s="34">
        <v>40</v>
      </c>
      <c r="U50" s="34">
        <v>42</v>
      </c>
      <c r="V50" s="34">
        <v>42</v>
      </c>
      <c r="W50" s="34">
        <v>10</v>
      </c>
      <c r="X50" s="34">
        <v>22</v>
      </c>
      <c r="Y50" s="35"/>
      <c r="Z50" s="34">
        <v>43316</v>
      </c>
      <c r="AA50" s="34" t="s">
        <v>268</v>
      </c>
      <c r="AB50" s="36" t="s">
        <v>269</v>
      </c>
      <c r="AC50" s="34" t="s">
        <v>270</v>
      </c>
      <c r="AD50" s="37" t="s">
        <v>271</v>
      </c>
      <c r="AE50" s="38"/>
      <c r="AF50" s="38"/>
      <c r="AG50" s="38"/>
      <c r="AH50" s="38"/>
      <c r="AI50" s="39"/>
      <c r="AJ50" s="40"/>
      <c r="AK50" s="38"/>
      <c r="AL50" s="38"/>
      <c r="AM50" s="38"/>
      <c r="AN50" s="38"/>
      <c r="AO50" s="39"/>
      <c r="AP50" s="34"/>
      <c r="AQ50" s="34"/>
      <c r="AR50" s="34"/>
      <c r="AS50" s="34"/>
      <c r="AT50" s="34"/>
      <c r="AU50" s="34"/>
      <c r="AV50" s="34"/>
      <c r="AW50" s="41"/>
      <c r="AX50" s="41"/>
      <c r="AY50" s="41"/>
      <c r="AZ50" s="41"/>
      <c r="BA50" s="41"/>
      <c r="BB50" s="41"/>
      <c r="BC50" s="42"/>
      <c r="BD50" s="43" t="str">
        <f t="shared" si="0"/>
        <v>PASS</v>
      </c>
      <c r="BE50" s="43" t="str">
        <f t="shared" si="1"/>
        <v>PASS</v>
      </c>
      <c r="BF50" s="44" t="str">
        <f t="shared" si="2"/>
        <v>PASS</v>
      </c>
      <c r="BG50" s="44" t="str">
        <f t="shared" si="3"/>
        <v>PASS</v>
      </c>
      <c r="BH50" s="19" t="str">
        <f t="shared" si="4"/>
        <v>PASS</v>
      </c>
      <c r="BI50" s="19" t="str">
        <f t="shared" si="5"/>
        <v>PASS</v>
      </c>
      <c r="BJ50" s="45" t="str">
        <f t="shared" si="6"/>
        <v>NO</v>
      </c>
      <c r="BK50" s="105" t="str">
        <f t="shared" si="7"/>
        <v>FAIL</v>
      </c>
    </row>
    <row r="51" spans="1:63" x14ac:dyDescent="0.3">
      <c r="A51" s="34">
        <v>48</v>
      </c>
      <c r="B51" s="34">
        <v>43148</v>
      </c>
      <c r="C51" s="34" t="s">
        <v>709</v>
      </c>
      <c r="D51" s="30" t="s">
        <v>710</v>
      </c>
      <c r="E51" s="34" t="s">
        <v>711</v>
      </c>
      <c r="F51" s="31" t="s">
        <v>712</v>
      </c>
      <c r="G51" s="109"/>
      <c r="H51" s="109"/>
      <c r="I51" s="109"/>
      <c r="J51" s="34">
        <v>100</v>
      </c>
      <c r="K51" s="34">
        <v>90</v>
      </c>
      <c r="L51" s="34">
        <v>95</v>
      </c>
      <c r="M51" s="34">
        <v>89</v>
      </c>
      <c r="N51" s="34">
        <v>93</v>
      </c>
      <c r="O51" s="33"/>
      <c r="P51" s="34"/>
      <c r="Q51" s="34"/>
      <c r="R51" s="34">
        <v>44</v>
      </c>
      <c r="S51" s="34">
        <v>43</v>
      </c>
      <c r="T51" s="34">
        <v>36</v>
      </c>
      <c r="U51" s="34">
        <v>40</v>
      </c>
      <c r="V51" s="34">
        <v>44</v>
      </c>
      <c r="W51" s="34">
        <v>9.9499999999999993</v>
      </c>
      <c r="X51" s="34">
        <v>22</v>
      </c>
      <c r="Y51" s="35"/>
      <c r="Z51" s="34">
        <v>43317</v>
      </c>
      <c r="AA51" s="34" t="s">
        <v>272</v>
      </c>
      <c r="AB51" s="36" t="s">
        <v>273</v>
      </c>
      <c r="AC51" s="34" t="s">
        <v>274</v>
      </c>
      <c r="AD51" s="37" t="s">
        <v>275</v>
      </c>
      <c r="AE51" s="38"/>
      <c r="AF51" s="38"/>
      <c r="AG51" s="38"/>
      <c r="AH51" s="38"/>
      <c r="AI51" s="39"/>
      <c r="AJ51" s="40"/>
      <c r="AK51" s="38"/>
      <c r="AL51" s="38"/>
      <c r="AM51" s="38"/>
      <c r="AN51" s="38"/>
      <c r="AO51" s="39"/>
      <c r="AP51" s="34"/>
      <c r="AQ51" s="34"/>
      <c r="AR51" s="34"/>
      <c r="AS51" s="34"/>
      <c r="AT51" s="34"/>
      <c r="AU51" s="34"/>
      <c r="AV51" s="34"/>
      <c r="AW51" s="41"/>
      <c r="AX51" s="41"/>
      <c r="AY51" s="41"/>
      <c r="AZ51" s="41"/>
      <c r="BA51" s="41"/>
      <c r="BB51" s="41"/>
      <c r="BC51" s="42"/>
      <c r="BD51" s="43" t="str">
        <f t="shared" si="0"/>
        <v>PASS</v>
      </c>
      <c r="BE51" s="43" t="str">
        <f t="shared" si="1"/>
        <v>PASS</v>
      </c>
      <c r="BF51" s="44" t="str">
        <f t="shared" si="2"/>
        <v>PASS</v>
      </c>
      <c r="BG51" s="44" t="str">
        <f t="shared" si="3"/>
        <v>PASS</v>
      </c>
      <c r="BH51" s="19" t="str">
        <f t="shared" si="4"/>
        <v>PASS</v>
      </c>
      <c r="BI51" s="19" t="str">
        <f t="shared" si="5"/>
        <v>PASS</v>
      </c>
      <c r="BJ51" s="45" t="str">
        <f t="shared" si="6"/>
        <v>NO</v>
      </c>
      <c r="BK51" s="105" t="str">
        <f t="shared" si="7"/>
        <v>FAIL</v>
      </c>
    </row>
    <row r="52" spans="1:63" x14ac:dyDescent="0.3">
      <c r="A52" s="34">
        <v>49</v>
      </c>
      <c r="B52" s="34">
        <v>43149</v>
      </c>
      <c r="C52" s="34" t="s">
        <v>725</v>
      </c>
      <c r="D52" s="30" t="s">
        <v>726</v>
      </c>
      <c r="E52" s="34" t="s">
        <v>727</v>
      </c>
      <c r="F52" s="31" t="s">
        <v>728</v>
      </c>
      <c r="G52" s="109"/>
      <c r="H52" s="109"/>
      <c r="I52" s="109"/>
      <c r="J52" s="34">
        <v>90</v>
      </c>
      <c r="K52" s="34">
        <v>86</v>
      </c>
      <c r="L52" s="34">
        <v>91</v>
      </c>
      <c r="M52" s="34" t="s">
        <v>528</v>
      </c>
      <c r="N52" s="34" t="s">
        <v>528</v>
      </c>
      <c r="O52" s="33"/>
      <c r="P52" s="34"/>
      <c r="Q52" s="34"/>
      <c r="R52" s="34">
        <v>43</v>
      </c>
      <c r="S52" s="34">
        <v>42</v>
      </c>
      <c r="T52" s="34">
        <v>36</v>
      </c>
      <c r="U52" s="34">
        <v>39</v>
      </c>
      <c r="V52" s="34">
        <v>40</v>
      </c>
      <c r="W52" s="34"/>
      <c r="X52" s="34">
        <v>16</v>
      </c>
      <c r="Y52" s="35"/>
      <c r="Z52" s="34">
        <v>43115</v>
      </c>
      <c r="AA52" s="34" t="s">
        <v>276</v>
      </c>
      <c r="AB52" s="36" t="s">
        <v>277</v>
      </c>
      <c r="AC52" s="34" t="s">
        <v>278</v>
      </c>
      <c r="AD52" s="37" t="s">
        <v>279</v>
      </c>
      <c r="AE52" s="38"/>
      <c r="AF52" s="38"/>
      <c r="AG52" s="38"/>
      <c r="AH52" s="38"/>
      <c r="AI52" s="39"/>
      <c r="AJ52" s="40"/>
      <c r="AK52" s="38"/>
      <c r="AL52" s="38"/>
      <c r="AM52" s="38"/>
      <c r="AN52" s="38"/>
      <c r="AO52" s="39"/>
      <c r="AP52" s="34"/>
      <c r="AQ52" s="34"/>
      <c r="AR52" s="34"/>
      <c r="AS52" s="34"/>
      <c r="AT52" s="34"/>
      <c r="AU52" s="34"/>
      <c r="AV52" s="34"/>
      <c r="AW52" s="41"/>
      <c r="AX52" s="41"/>
      <c r="AY52" s="41"/>
      <c r="AZ52" s="41"/>
      <c r="BA52" s="41"/>
      <c r="BB52" s="41"/>
      <c r="BC52" s="42"/>
      <c r="BD52" s="43" t="str">
        <f t="shared" si="0"/>
        <v>FAIL</v>
      </c>
      <c r="BE52" s="43" t="str">
        <f t="shared" si="1"/>
        <v>PASS</v>
      </c>
      <c r="BF52" s="44" t="str">
        <f t="shared" si="2"/>
        <v>PASS</v>
      </c>
      <c r="BG52" s="44" t="str">
        <f t="shared" si="3"/>
        <v>PASS</v>
      </c>
      <c r="BH52" s="19" t="str">
        <f t="shared" si="4"/>
        <v>FAIL</v>
      </c>
      <c r="BI52" s="19" t="str">
        <f t="shared" si="5"/>
        <v>PASS</v>
      </c>
      <c r="BJ52" s="45" t="str">
        <f t="shared" si="6"/>
        <v>NO</v>
      </c>
      <c r="BK52" s="105" t="str">
        <f t="shared" si="7"/>
        <v>FAIL</v>
      </c>
    </row>
    <row r="53" spans="1:63" x14ac:dyDescent="0.3">
      <c r="A53" s="34">
        <v>50</v>
      </c>
      <c r="B53" s="34">
        <v>43150</v>
      </c>
      <c r="C53" s="34" t="s">
        <v>733</v>
      </c>
      <c r="D53" s="30" t="s">
        <v>734</v>
      </c>
      <c r="E53" s="34" t="s">
        <v>735</v>
      </c>
      <c r="F53" s="31" t="s">
        <v>736</v>
      </c>
      <c r="G53" s="109">
        <v>100</v>
      </c>
      <c r="H53" s="109"/>
      <c r="I53" s="109"/>
      <c r="J53" s="34">
        <v>100</v>
      </c>
      <c r="K53" s="34">
        <v>100</v>
      </c>
      <c r="L53" s="34">
        <v>100</v>
      </c>
      <c r="M53" s="34">
        <v>100</v>
      </c>
      <c r="N53" s="34">
        <v>100</v>
      </c>
      <c r="O53" s="33"/>
      <c r="P53" s="34">
        <v>50</v>
      </c>
      <c r="Q53" s="34"/>
      <c r="R53" s="34">
        <v>47</v>
      </c>
      <c r="S53" s="34">
        <v>48</v>
      </c>
      <c r="T53" s="34">
        <v>43</v>
      </c>
      <c r="U53" s="34">
        <v>47</v>
      </c>
      <c r="V53" s="34">
        <v>48</v>
      </c>
      <c r="W53" s="34">
        <v>10</v>
      </c>
      <c r="X53" s="34">
        <v>22</v>
      </c>
      <c r="Y53" s="35"/>
      <c r="Z53" s="34">
        <v>43216</v>
      </c>
      <c r="AA53" s="34" t="s">
        <v>280</v>
      </c>
      <c r="AB53" s="36" t="s">
        <v>281</v>
      </c>
      <c r="AC53" s="34" t="s">
        <v>282</v>
      </c>
      <c r="AD53" s="37" t="s">
        <v>283</v>
      </c>
      <c r="AE53" s="38"/>
      <c r="AF53" s="38"/>
      <c r="AG53" s="38"/>
      <c r="AH53" s="38"/>
      <c r="AI53" s="39"/>
      <c r="AJ53" s="40"/>
      <c r="AK53" s="38"/>
      <c r="AL53" s="38"/>
      <c r="AM53" s="38"/>
      <c r="AN53" s="38"/>
      <c r="AO53" s="39"/>
      <c r="AP53" s="34"/>
      <c r="AQ53" s="34"/>
      <c r="AR53" s="34"/>
      <c r="AS53" s="34"/>
      <c r="AT53" s="34"/>
      <c r="AU53" s="34"/>
      <c r="AV53" s="34"/>
      <c r="AW53" s="41"/>
      <c r="AX53" s="41"/>
      <c r="AY53" s="41"/>
      <c r="AZ53" s="41"/>
      <c r="BA53" s="41"/>
      <c r="BB53" s="41"/>
      <c r="BC53" s="42"/>
      <c r="BD53" s="43" t="str">
        <f t="shared" si="0"/>
        <v>PASS</v>
      </c>
      <c r="BE53" s="43" t="str">
        <f t="shared" si="1"/>
        <v>PASS</v>
      </c>
      <c r="BF53" s="44" t="str">
        <f t="shared" si="2"/>
        <v>PASS</v>
      </c>
      <c r="BG53" s="44" t="str">
        <f t="shared" si="3"/>
        <v>PASS</v>
      </c>
      <c r="BH53" s="19" t="str">
        <f t="shared" si="4"/>
        <v>PASS</v>
      </c>
      <c r="BI53" s="19" t="str">
        <f t="shared" si="5"/>
        <v>PASS</v>
      </c>
      <c r="BJ53" s="45" t="str">
        <f t="shared" si="6"/>
        <v>NO</v>
      </c>
      <c r="BK53" s="105" t="str">
        <f t="shared" si="7"/>
        <v>FAIL</v>
      </c>
    </row>
    <row r="54" spans="1:63" x14ac:dyDescent="0.3">
      <c r="A54" s="34">
        <v>51</v>
      </c>
      <c r="B54" s="34">
        <v>43151</v>
      </c>
      <c r="C54" s="34" t="s">
        <v>749</v>
      </c>
      <c r="D54" s="30" t="s">
        <v>750</v>
      </c>
      <c r="E54" s="34" t="s">
        <v>751</v>
      </c>
      <c r="F54" s="31" t="s">
        <v>752</v>
      </c>
      <c r="G54" s="109"/>
      <c r="H54" s="109"/>
      <c r="I54" s="109"/>
      <c r="J54" s="34">
        <v>99</v>
      </c>
      <c r="K54" s="34">
        <v>94</v>
      </c>
      <c r="L54" s="34">
        <v>87</v>
      </c>
      <c r="M54" s="34">
        <v>100</v>
      </c>
      <c r="N54" s="34">
        <v>97</v>
      </c>
      <c r="O54" s="33"/>
      <c r="P54" s="34"/>
      <c r="Q54" s="34"/>
      <c r="R54" s="34">
        <v>44</v>
      </c>
      <c r="S54" s="34">
        <v>45</v>
      </c>
      <c r="T54" s="34">
        <v>32</v>
      </c>
      <c r="U54" s="34">
        <v>34</v>
      </c>
      <c r="V54" s="34">
        <v>48</v>
      </c>
      <c r="W54" s="34">
        <v>9.82</v>
      </c>
      <c r="X54" s="34">
        <v>22</v>
      </c>
      <c r="Y54" s="35"/>
      <c r="Z54" s="34">
        <v>43318</v>
      </c>
      <c r="AA54" s="34" t="s">
        <v>284</v>
      </c>
      <c r="AB54" s="36" t="s">
        <v>285</v>
      </c>
      <c r="AC54" s="34" t="s">
        <v>286</v>
      </c>
      <c r="AD54" s="37" t="s">
        <v>287</v>
      </c>
      <c r="AE54" s="38"/>
      <c r="AF54" s="38"/>
      <c r="AG54" s="38"/>
      <c r="AH54" s="38"/>
      <c r="AI54" s="39"/>
      <c r="AJ54" s="40"/>
      <c r="AK54" s="38"/>
      <c r="AL54" s="38"/>
      <c r="AM54" s="38"/>
      <c r="AN54" s="38"/>
      <c r="AO54" s="39"/>
      <c r="AP54" s="34"/>
      <c r="AQ54" s="34"/>
      <c r="AR54" s="34"/>
      <c r="AS54" s="34"/>
      <c r="AT54" s="34"/>
      <c r="AU54" s="34"/>
      <c r="AV54" s="34"/>
      <c r="AW54" s="41"/>
      <c r="AX54" s="41"/>
      <c r="AY54" s="41"/>
      <c r="AZ54" s="41"/>
      <c r="BA54" s="41"/>
      <c r="BB54" s="41"/>
      <c r="BC54" s="42"/>
      <c r="BD54" s="43" t="str">
        <f t="shared" si="0"/>
        <v>PASS</v>
      </c>
      <c r="BE54" s="43" t="str">
        <f t="shared" si="1"/>
        <v>PASS</v>
      </c>
      <c r="BF54" s="44" t="str">
        <f t="shared" si="2"/>
        <v>PASS</v>
      </c>
      <c r="BG54" s="44" t="str">
        <f t="shared" si="3"/>
        <v>PASS</v>
      </c>
      <c r="BH54" s="19" t="str">
        <f t="shared" si="4"/>
        <v>PASS</v>
      </c>
      <c r="BI54" s="19" t="str">
        <f t="shared" si="5"/>
        <v>PASS</v>
      </c>
      <c r="BJ54" s="45" t="str">
        <f t="shared" si="6"/>
        <v>NO</v>
      </c>
      <c r="BK54" s="105" t="str">
        <f t="shared" si="7"/>
        <v>FAIL</v>
      </c>
    </row>
    <row r="55" spans="1:63" x14ac:dyDescent="0.3">
      <c r="A55" s="34">
        <v>52</v>
      </c>
      <c r="B55" s="34">
        <v>43152</v>
      </c>
      <c r="C55" s="34" t="s">
        <v>765</v>
      </c>
      <c r="D55" s="30" t="s">
        <v>766</v>
      </c>
      <c r="E55" s="34" t="s">
        <v>767</v>
      </c>
      <c r="F55" s="31" t="s">
        <v>768</v>
      </c>
      <c r="G55" s="109"/>
      <c r="H55" s="109"/>
      <c r="I55" s="109">
        <v>96</v>
      </c>
      <c r="J55" s="34">
        <v>93</v>
      </c>
      <c r="K55" s="34">
        <v>99</v>
      </c>
      <c r="L55" s="34">
        <v>97</v>
      </c>
      <c r="M55" s="34">
        <v>96</v>
      </c>
      <c r="N55" s="34">
        <v>99</v>
      </c>
      <c r="O55" s="33"/>
      <c r="P55" s="34"/>
      <c r="Q55" s="34">
        <v>47</v>
      </c>
      <c r="R55" s="34">
        <v>47</v>
      </c>
      <c r="S55" s="34">
        <v>46</v>
      </c>
      <c r="T55" s="34">
        <v>39</v>
      </c>
      <c r="U55" s="34">
        <v>42</v>
      </c>
      <c r="V55" s="34">
        <v>46</v>
      </c>
      <c r="W55" s="34">
        <v>9.9499999999999993</v>
      </c>
      <c r="X55" s="34">
        <v>22</v>
      </c>
      <c r="Y55" s="35"/>
      <c r="Z55" s="34">
        <v>43319</v>
      </c>
      <c r="AA55" s="34" t="s">
        <v>288</v>
      </c>
      <c r="AB55" s="36" t="s">
        <v>289</v>
      </c>
      <c r="AC55" s="34" t="s">
        <v>290</v>
      </c>
      <c r="AD55" s="37" t="s">
        <v>291</v>
      </c>
      <c r="AE55" s="38"/>
      <c r="AF55" s="38"/>
      <c r="AG55" s="47"/>
      <c r="AH55" s="38"/>
      <c r="AI55" s="39"/>
      <c r="AJ55" s="40"/>
      <c r="AK55" s="47"/>
      <c r="AL55" s="47"/>
      <c r="AM55" s="38"/>
      <c r="AN55" s="38"/>
      <c r="AO55" s="39"/>
      <c r="AP55" s="34"/>
      <c r="AQ55" s="34"/>
      <c r="AR55" s="34"/>
      <c r="AS55" s="34"/>
      <c r="AT55" s="34"/>
      <c r="AU55" s="34"/>
      <c r="AV55" s="34"/>
      <c r="AW55" s="41"/>
      <c r="AX55" s="41"/>
      <c r="AY55" s="41"/>
      <c r="AZ55" s="41"/>
      <c r="BA55" s="41"/>
      <c r="BB55" s="41"/>
      <c r="BC55" s="42"/>
      <c r="BD55" s="43" t="str">
        <f t="shared" si="0"/>
        <v>PASS</v>
      </c>
      <c r="BE55" s="43" t="str">
        <f t="shared" si="1"/>
        <v>PASS</v>
      </c>
      <c r="BF55" s="44" t="str">
        <f t="shared" si="2"/>
        <v>PASS</v>
      </c>
      <c r="BG55" s="44" t="str">
        <f t="shared" si="3"/>
        <v>PASS</v>
      </c>
      <c r="BH55" s="19" t="str">
        <f t="shared" si="4"/>
        <v>PASS</v>
      </c>
      <c r="BI55" s="19" t="str">
        <f t="shared" si="5"/>
        <v>PASS</v>
      </c>
      <c r="BJ55" s="45" t="str">
        <f t="shared" si="6"/>
        <v>NO</v>
      </c>
      <c r="BK55" s="105" t="str">
        <f t="shared" si="7"/>
        <v>FAIL</v>
      </c>
    </row>
    <row r="56" spans="1:63" x14ac:dyDescent="0.3">
      <c r="A56" s="34">
        <v>53</v>
      </c>
      <c r="B56" s="34">
        <v>43153</v>
      </c>
      <c r="C56" s="34" t="s">
        <v>777</v>
      </c>
      <c r="D56" s="30" t="s">
        <v>778</v>
      </c>
      <c r="E56" s="34" t="s">
        <v>779</v>
      </c>
      <c r="F56" s="31" t="s">
        <v>780</v>
      </c>
      <c r="G56" s="109"/>
      <c r="H56" s="109"/>
      <c r="I56" s="109"/>
      <c r="J56" s="34">
        <v>100</v>
      </c>
      <c r="K56" s="34">
        <v>85</v>
      </c>
      <c r="L56" s="34">
        <v>84</v>
      </c>
      <c r="M56" s="34">
        <v>97</v>
      </c>
      <c r="N56" s="34">
        <v>94</v>
      </c>
      <c r="O56" s="33"/>
      <c r="P56" s="34"/>
      <c r="Q56" s="34"/>
      <c r="R56" s="34">
        <v>40</v>
      </c>
      <c r="S56" s="34">
        <v>41</v>
      </c>
      <c r="T56" s="34">
        <v>33</v>
      </c>
      <c r="U56" s="34">
        <v>35</v>
      </c>
      <c r="V56" s="34">
        <v>41</v>
      </c>
      <c r="W56" s="34">
        <v>9.86</v>
      </c>
      <c r="X56" s="34">
        <v>22</v>
      </c>
      <c r="Y56" s="35"/>
      <c r="Z56" s="34">
        <v>43117</v>
      </c>
      <c r="AA56" s="34" t="s">
        <v>292</v>
      </c>
      <c r="AB56" s="36" t="s">
        <v>293</v>
      </c>
      <c r="AC56" s="34" t="s">
        <v>294</v>
      </c>
      <c r="AD56" s="37" t="s">
        <v>295</v>
      </c>
      <c r="AE56" s="38"/>
      <c r="AF56" s="38"/>
      <c r="AG56" s="38"/>
      <c r="AH56" s="38"/>
      <c r="AI56" s="39"/>
      <c r="AJ56" s="40"/>
      <c r="AK56" s="38"/>
      <c r="AL56" s="38"/>
      <c r="AM56" s="47"/>
      <c r="AN56" s="47"/>
      <c r="AO56" s="39"/>
      <c r="AP56" s="34"/>
      <c r="AQ56" s="34"/>
      <c r="AR56" s="34"/>
      <c r="AS56" s="34"/>
      <c r="AT56" s="34"/>
      <c r="AU56" s="34"/>
      <c r="AV56" s="34"/>
      <c r="AW56" s="41"/>
      <c r="AX56" s="41"/>
      <c r="AY56" s="41"/>
      <c r="AZ56" s="41"/>
      <c r="BA56" s="41"/>
      <c r="BB56" s="41"/>
      <c r="BC56" s="42"/>
      <c r="BD56" s="43" t="str">
        <f t="shared" si="0"/>
        <v>PASS</v>
      </c>
      <c r="BE56" s="43" t="str">
        <f t="shared" si="1"/>
        <v>PASS</v>
      </c>
      <c r="BF56" s="44" t="str">
        <f t="shared" si="2"/>
        <v>PASS</v>
      </c>
      <c r="BG56" s="44" t="str">
        <f t="shared" si="3"/>
        <v>PASS</v>
      </c>
      <c r="BH56" s="19" t="str">
        <f t="shared" si="4"/>
        <v>PASS</v>
      </c>
      <c r="BI56" s="19" t="str">
        <f t="shared" si="5"/>
        <v>PASS</v>
      </c>
      <c r="BJ56" s="45" t="str">
        <f t="shared" si="6"/>
        <v>NO</v>
      </c>
      <c r="BK56" s="105" t="str">
        <f t="shared" si="7"/>
        <v>FAIL</v>
      </c>
    </row>
    <row r="57" spans="1:63" x14ac:dyDescent="0.3">
      <c r="A57" s="34">
        <v>54</v>
      </c>
      <c r="B57" s="34">
        <v>43154</v>
      </c>
      <c r="C57" s="34" t="s">
        <v>789</v>
      </c>
      <c r="D57" s="30" t="s">
        <v>790</v>
      </c>
      <c r="E57" s="34" t="s">
        <v>791</v>
      </c>
      <c r="F57" s="31" t="s">
        <v>792</v>
      </c>
      <c r="G57" s="109"/>
      <c r="H57" s="109"/>
      <c r="I57" s="109"/>
      <c r="J57" s="34">
        <v>100</v>
      </c>
      <c r="K57" s="34">
        <v>89</v>
      </c>
      <c r="L57" s="34">
        <v>100</v>
      </c>
      <c r="M57" s="34">
        <v>100</v>
      </c>
      <c r="N57" s="34">
        <v>98</v>
      </c>
      <c r="O57" s="33"/>
      <c r="P57" s="34"/>
      <c r="Q57" s="34"/>
      <c r="R57" s="34">
        <v>42</v>
      </c>
      <c r="S57" s="34">
        <v>42</v>
      </c>
      <c r="T57" s="34">
        <v>33</v>
      </c>
      <c r="U57" s="34">
        <v>35</v>
      </c>
      <c r="V57" s="34">
        <v>45</v>
      </c>
      <c r="W57" s="34">
        <v>9.86</v>
      </c>
      <c r="X57" s="34">
        <v>22</v>
      </c>
      <c r="Y57" s="35"/>
      <c r="Z57" s="34">
        <v>43219</v>
      </c>
      <c r="AA57" s="34" t="s">
        <v>296</v>
      </c>
      <c r="AB57" s="36" t="s">
        <v>297</v>
      </c>
      <c r="AC57" s="34" t="s">
        <v>298</v>
      </c>
      <c r="AD57" s="37" t="s">
        <v>299</v>
      </c>
      <c r="AE57" s="38"/>
      <c r="AF57" s="38"/>
      <c r="AG57" s="38"/>
      <c r="AH57" s="38"/>
      <c r="AI57" s="39"/>
      <c r="AJ57" s="40"/>
      <c r="AK57" s="38"/>
      <c r="AL57" s="38"/>
      <c r="AM57" s="38"/>
      <c r="AN57" s="38"/>
      <c r="AO57" s="39"/>
      <c r="AP57" s="34"/>
      <c r="AQ57" s="34"/>
      <c r="AR57" s="34"/>
      <c r="AS57" s="34"/>
      <c r="AT57" s="34"/>
      <c r="AU57" s="34"/>
      <c r="AV57" s="34"/>
      <c r="AW57" s="41"/>
      <c r="AX57" s="41"/>
      <c r="AY57" s="41"/>
      <c r="AZ57" s="41"/>
      <c r="BA57" s="41"/>
      <c r="BB57" s="41"/>
      <c r="BC57" s="42"/>
      <c r="BD57" s="43" t="str">
        <f t="shared" si="0"/>
        <v>PASS</v>
      </c>
      <c r="BE57" s="43" t="str">
        <f t="shared" si="1"/>
        <v>PASS</v>
      </c>
      <c r="BF57" s="44" t="str">
        <f t="shared" si="2"/>
        <v>PASS</v>
      </c>
      <c r="BG57" s="44" t="str">
        <f t="shared" si="3"/>
        <v>PASS</v>
      </c>
      <c r="BH57" s="19" t="str">
        <f t="shared" si="4"/>
        <v>PASS</v>
      </c>
      <c r="BI57" s="19" t="str">
        <f t="shared" si="5"/>
        <v>PASS</v>
      </c>
      <c r="BJ57" s="45" t="str">
        <f t="shared" si="6"/>
        <v>NO</v>
      </c>
      <c r="BK57" s="105" t="str">
        <f t="shared" si="7"/>
        <v>FAIL</v>
      </c>
    </row>
    <row r="58" spans="1:63" x14ac:dyDescent="0.3">
      <c r="A58" s="34">
        <v>55</v>
      </c>
      <c r="B58" s="34">
        <v>43155</v>
      </c>
      <c r="C58" s="34" t="s">
        <v>801</v>
      </c>
      <c r="D58" s="30" t="s">
        <v>802</v>
      </c>
      <c r="E58" s="34" t="s">
        <v>803</v>
      </c>
      <c r="F58" s="31" t="s">
        <v>804</v>
      </c>
      <c r="G58" s="109"/>
      <c r="H58" s="109"/>
      <c r="I58" s="109">
        <v>99</v>
      </c>
      <c r="J58" s="34">
        <v>90</v>
      </c>
      <c r="K58" s="34">
        <v>89</v>
      </c>
      <c r="L58" s="34">
        <v>87</v>
      </c>
      <c r="M58" s="34">
        <v>91</v>
      </c>
      <c r="N58" s="34">
        <v>96</v>
      </c>
      <c r="O58" s="33"/>
      <c r="P58" s="34"/>
      <c r="Q58" s="34">
        <v>45</v>
      </c>
      <c r="R58" s="34">
        <v>44</v>
      </c>
      <c r="S58" s="34">
        <v>43</v>
      </c>
      <c r="T58" s="34">
        <v>34</v>
      </c>
      <c r="U58" s="34">
        <v>36</v>
      </c>
      <c r="V58" s="34">
        <v>43</v>
      </c>
      <c r="W58" s="34">
        <v>9.86</v>
      </c>
      <c r="X58" s="34">
        <v>22</v>
      </c>
      <c r="Y58" s="35"/>
      <c r="Z58" s="34">
        <v>43320</v>
      </c>
      <c r="AA58" s="34" t="s">
        <v>300</v>
      </c>
      <c r="AB58" s="36" t="s">
        <v>301</v>
      </c>
      <c r="AC58" s="34" t="s">
        <v>302</v>
      </c>
      <c r="AD58" s="37" t="s">
        <v>303</v>
      </c>
      <c r="AE58" s="38"/>
      <c r="AF58" s="38"/>
      <c r="AG58" s="38"/>
      <c r="AH58" s="38"/>
      <c r="AI58" s="39"/>
      <c r="AJ58" s="40"/>
      <c r="AK58" s="38"/>
      <c r="AL58" s="38"/>
      <c r="AM58" s="38"/>
      <c r="AN58" s="38"/>
      <c r="AO58" s="39"/>
      <c r="AP58" s="34"/>
      <c r="AQ58" s="34"/>
      <c r="AR58" s="34"/>
      <c r="AS58" s="34"/>
      <c r="AT58" s="34"/>
      <c r="AU58" s="34"/>
      <c r="AV58" s="34"/>
      <c r="AW58" s="41"/>
      <c r="AX58" s="41"/>
      <c r="AY58" s="41"/>
      <c r="AZ58" s="41"/>
      <c r="BA58" s="41"/>
      <c r="BB58" s="41"/>
      <c r="BC58" s="42"/>
      <c r="BD58" s="43" t="str">
        <f t="shared" si="0"/>
        <v>PASS</v>
      </c>
      <c r="BE58" s="43" t="str">
        <f t="shared" si="1"/>
        <v>PASS</v>
      </c>
      <c r="BF58" s="44" t="str">
        <f t="shared" si="2"/>
        <v>PASS</v>
      </c>
      <c r="BG58" s="44" t="str">
        <f t="shared" si="3"/>
        <v>PASS</v>
      </c>
      <c r="BH58" s="19" t="str">
        <f t="shared" si="4"/>
        <v>PASS</v>
      </c>
      <c r="BI58" s="19" t="str">
        <f t="shared" si="5"/>
        <v>PASS</v>
      </c>
      <c r="BJ58" s="45" t="str">
        <f t="shared" si="6"/>
        <v>NO</v>
      </c>
      <c r="BK58" s="105" t="str">
        <f t="shared" si="7"/>
        <v>FAIL</v>
      </c>
    </row>
    <row r="59" spans="1:63" x14ac:dyDescent="0.3">
      <c r="A59" s="34">
        <v>56</v>
      </c>
      <c r="B59" s="34">
        <v>43156</v>
      </c>
      <c r="C59" s="34" t="s">
        <v>813</v>
      </c>
      <c r="D59" s="30" t="s">
        <v>814</v>
      </c>
      <c r="E59" s="34" t="s">
        <v>815</v>
      </c>
      <c r="F59" s="31" t="s">
        <v>816</v>
      </c>
      <c r="G59" s="109"/>
      <c r="H59" s="109"/>
      <c r="I59" s="109"/>
      <c r="J59" s="34">
        <v>90</v>
      </c>
      <c r="K59" s="34">
        <v>92</v>
      </c>
      <c r="L59" s="34">
        <v>85</v>
      </c>
      <c r="M59" s="34">
        <v>91</v>
      </c>
      <c r="N59" s="34">
        <v>87</v>
      </c>
      <c r="O59" s="33"/>
      <c r="P59" s="34"/>
      <c r="Q59" s="34"/>
      <c r="R59" s="34">
        <v>42</v>
      </c>
      <c r="S59" s="34">
        <v>42</v>
      </c>
      <c r="T59" s="34">
        <v>34</v>
      </c>
      <c r="U59" s="34">
        <v>36</v>
      </c>
      <c r="V59" s="34">
        <v>36</v>
      </c>
      <c r="W59" s="34">
        <v>9.77</v>
      </c>
      <c r="X59" s="34">
        <v>22</v>
      </c>
      <c r="Y59" s="35"/>
      <c r="Z59" s="34">
        <v>43118</v>
      </c>
      <c r="AA59" s="34" t="s">
        <v>304</v>
      </c>
      <c r="AB59" s="36" t="s">
        <v>305</v>
      </c>
      <c r="AC59" s="34" t="s">
        <v>306</v>
      </c>
      <c r="AD59" s="37" t="s">
        <v>307</v>
      </c>
      <c r="AE59" s="38"/>
      <c r="AF59" s="38"/>
      <c r="AG59" s="38"/>
      <c r="AH59" s="38"/>
      <c r="AI59" s="39"/>
      <c r="AJ59" s="40"/>
      <c r="AK59" s="38"/>
      <c r="AL59" s="38"/>
      <c r="AM59" s="38"/>
      <c r="AN59" s="38"/>
      <c r="AO59" s="39"/>
      <c r="AP59" s="34"/>
      <c r="AQ59" s="34"/>
      <c r="AR59" s="34"/>
      <c r="AS59" s="34"/>
      <c r="AT59" s="34"/>
      <c r="AU59" s="34"/>
      <c r="AV59" s="34"/>
      <c r="AW59" s="41"/>
      <c r="AX59" s="41"/>
      <c r="AY59" s="41"/>
      <c r="AZ59" s="41"/>
      <c r="BA59" s="41"/>
      <c r="BB59" s="41"/>
      <c r="BC59" s="42"/>
      <c r="BD59" s="43" t="str">
        <f t="shared" si="0"/>
        <v>PASS</v>
      </c>
      <c r="BE59" s="43" t="str">
        <f t="shared" si="1"/>
        <v>PASS</v>
      </c>
      <c r="BF59" s="44" t="str">
        <f t="shared" si="2"/>
        <v>PASS</v>
      </c>
      <c r="BG59" s="44" t="str">
        <f t="shared" si="3"/>
        <v>PASS</v>
      </c>
      <c r="BH59" s="19" t="str">
        <f t="shared" si="4"/>
        <v>PASS</v>
      </c>
      <c r="BI59" s="19" t="str">
        <f t="shared" si="5"/>
        <v>PASS</v>
      </c>
      <c r="BJ59" s="45" t="str">
        <f t="shared" si="6"/>
        <v>NO</v>
      </c>
      <c r="BK59" s="105" t="str">
        <f t="shared" si="7"/>
        <v>FAIL</v>
      </c>
    </row>
    <row r="60" spans="1:63" x14ac:dyDescent="0.3">
      <c r="A60" s="34">
        <v>57</v>
      </c>
      <c r="B60" s="34">
        <v>43157</v>
      </c>
      <c r="C60" s="34" t="s">
        <v>120</v>
      </c>
      <c r="D60" s="30" t="s">
        <v>121</v>
      </c>
      <c r="E60" s="34" t="s">
        <v>122</v>
      </c>
      <c r="F60" s="31" t="s">
        <v>123</v>
      </c>
      <c r="G60" s="109"/>
      <c r="H60" s="109"/>
      <c r="I60" s="109">
        <v>100</v>
      </c>
      <c r="J60" s="34">
        <v>86</v>
      </c>
      <c r="K60" s="34">
        <v>96</v>
      </c>
      <c r="L60" s="34">
        <v>89</v>
      </c>
      <c r="M60" s="34">
        <v>100</v>
      </c>
      <c r="N60" s="34">
        <v>92</v>
      </c>
      <c r="O60" s="33"/>
      <c r="P60" s="34"/>
      <c r="Q60" s="34">
        <v>44</v>
      </c>
      <c r="R60" s="34">
        <v>46</v>
      </c>
      <c r="S60" s="34">
        <v>45</v>
      </c>
      <c r="T60" s="34">
        <v>39</v>
      </c>
      <c r="U60" s="34">
        <v>43</v>
      </c>
      <c r="V60" s="34">
        <v>46</v>
      </c>
      <c r="W60" s="34">
        <v>9.9499999999999993</v>
      </c>
      <c r="X60" s="34">
        <v>22</v>
      </c>
      <c r="Y60" s="35"/>
      <c r="Z60" s="34">
        <v>43373</v>
      </c>
      <c r="AA60" s="34" t="s">
        <v>308</v>
      </c>
      <c r="AB60" s="36" t="s">
        <v>309</v>
      </c>
      <c r="AC60" s="34" t="s">
        <v>310</v>
      </c>
      <c r="AD60" s="37" t="s">
        <v>311</v>
      </c>
      <c r="AE60" s="38"/>
      <c r="AF60" s="38"/>
      <c r="AG60" s="38"/>
      <c r="AH60" s="38"/>
      <c r="AI60" s="39"/>
      <c r="AJ60" s="40"/>
      <c r="AK60" s="38"/>
      <c r="AL60" s="38"/>
      <c r="AM60" s="38"/>
      <c r="AN60" s="38"/>
      <c r="AO60" s="39"/>
      <c r="AP60" s="34"/>
      <c r="AQ60" s="34"/>
      <c r="AR60" s="34"/>
      <c r="AS60" s="34"/>
      <c r="AT60" s="34"/>
      <c r="AU60" s="34"/>
      <c r="AV60" s="34"/>
      <c r="AW60" s="41"/>
      <c r="AX60" s="41"/>
      <c r="AY60" s="41"/>
      <c r="AZ60" s="41"/>
      <c r="BA60" s="41"/>
      <c r="BB60" s="41"/>
      <c r="BC60" s="42"/>
      <c r="BD60" s="43" t="str">
        <f t="shared" si="0"/>
        <v>PASS</v>
      </c>
      <c r="BE60" s="43" t="str">
        <f t="shared" si="1"/>
        <v>PASS</v>
      </c>
      <c r="BF60" s="44" t="str">
        <f t="shared" si="2"/>
        <v>PASS</v>
      </c>
      <c r="BG60" s="44" t="str">
        <f t="shared" si="3"/>
        <v>PASS</v>
      </c>
      <c r="BH60" s="19" t="str">
        <f t="shared" si="4"/>
        <v>PASS</v>
      </c>
      <c r="BI60" s="19" t="str">
        <f t="shared" si="5"/>
        <v>PASS</v>
      </c>
      <c r="BJ60" s="45" t="str">
        <f t="shared" si="6"/>
        <v>NO</v>
      </c>
      <c r="BK60" s="105" t="str">
        <f t="shared" si="7"/>
        <v>FAIL</v>
      </c>
    </row>
    <row r="61" spans="1:63" x14ac:dyDescent="0.3">
      <c r="A61" s="34">
        <v>58</v>
      </c>
      <c r="B61" s="34">
        <v>43158</v>
      </c>
      <c r="C61" s="34" t="s">
        <v>825</v>
      </c>
      <c r="D61" s="30" t="s">
        <v>826</v>
      </c>
      <c r="E61" s="34" t="s">
        <v>827</v>
      </c>
      <c r="F61" s="31" t="s">
        <v>828</v>
      </c>
      <c r="G61" s="109"/>
      <c r="H61" s="109"/>
      <c r="I61" s="109"/>
      <c r="J61" s="34">
        <v>97</v>
      </c>
      <c r="K61" s="34">
        <v>87</v>
      </c>
      <c r="L61" s="34">
        <v>87</v>
      </c>
      <c r="M61" s="34">
        <v>93</v>
      </c>
      <c r="N61" s="34">
        <v>95</v>
      </c>
      <c r="O61" s="33"/>
      <c r="P61" s="34"/>
      <c r="Q61" s="34"/>
      <c r="R61" s="34">
        <v>42</v>
      </c>
      <c r="S61" s="34">
        <v>41</v>
      </c>
      <c r="T61" s="34">
        <v>35</v>
      </c>
      <c r="U61" s="34">
        <v>38</v>
      </c>
      <c r="V61" s="34">
        <v>43</v>
      </c>
      <c r="W61" s="34">
        <v>9.91</v>
      </c>
      <c r="X61" s="34">
        <v>22</v>
      </c>
      <c r="Y61" s="35"/>
      <c r="Z61" s="34">
        <v>43220</v>
      </c>
      <c r="AA61" s="34" t="s">
        <v>312</v>
      </c>
      <c r="AB61" s="36" t="s">
        <v>313</v>
      </c>
      <c r="AC61" s="34" t="s">
        <v>314</v>
      </c>
      <c r="AD61" s="37" t="s">
        <v>315</v>
      </c>
      <c r="AE61" s="38"/>
      <c r="AF61" s="38"/>
      <c r="AG61" s="47"/>
      <c r="AH61" s="38"/>
      <c r="AI61" s="39"/>
      <c r="AJ61" s="40"/>
      <c r="AK61" s="47"/>
      <c r="AL61" s="47"/>
      <c r="AM61" s="38"/>
      <c r="AN61" s="38"/>
      <c r="AO61" s="39"/>
      <c r="AP61" s="34"/>
      <c r="AQ61" s="34"/>
      <c r="AR61" s="34"/>
      <c r="AS61" s="34"/>
      <c r="AT61" s="34"/>
      <c r="AU61" s="34"/>
      <c r="AV61" s="34"/>
      <c r="AW61" s="41"/>
      <c r="AX61" s="41"/>
      <c r="AY61" s="41"/>
      <c r="AZ61" s="41"/>
      <c r="BA61" s="41"/>
      <c r="BB61" s="41"/>
      <c r="BC61" s="42"/>
      <c r="BD61" s="43" t="str">
        <f t="shared" si="0"/>
        <v>PASS</v>
      </c>
      <c r="BE61" s="43" t="str">
        <f t="shared" si="1"/>
        <v>PASS</v>
      </c>
      <c r="BF61" s="44" t="str">
        <f t="shared" si="2"/>
        <v>PASS</v>
      </c>
      <c r="BG61" s="44" t="str">
        <f t="shared" si="3"/>
        <v>PASS</v>
      </c>
      <c r="BH61" s="19" t="str">
        <f t="shared" si="4"/>
        <v>PASS</v>
      </c>
      <c r="BI61" s="19" t="str">
        <f t="shared" si="5"/>
        <v>PASS</v>
      </c>
      <c r="BJ61" s="45" t="str">
        <f t="shared" si="6"/>
        <v>NO</v>
      </c>
      <c r="BK61" s="105" t="str">
        <f t="shared" si="7"/>
        <v>FAIL</v>
      </c>
    </row>
    <row r="62" spans="1:63" x14ac:dyDescent="0.3">
      <c r="A62" s="34">
        <v>59</v>
      </c>
      <c r="B62" s="34">
        <v>43159</v>
      </c>
      <c r="C62" s="34" t="s">
        <v>344</v>
      </c>
      <c r="D62" s="30" t="s">
        <v>345</v>
      </c>
      <c r="E62" s="34" t="s">
        <v>346</v>
      </c>
      <c r="F62" s="31" t="s">
        <v>347</v>
      </c>
      <c r="G62" s="109"/>
      <c r="H62" s="109"/>
      <c r="I62" s="109">
        <v>99</v>
      </c>
      <c r="J62" s="34">
        <v>99</v>
      </c>
      <c r="K62" s="34">
        <v>91</v>
      </c>
      <c r="L62" s="34">
        <v>99</v>
      </c>
      <c r="M62" s="34">
        <v>99</v>
      </c>
      <c r="N62" s="34">
        <v>99</v>
      </c>
      <c r="O62" s="33"/>
      <c r="P62" s="34"/>
      <c r="Q62" s="34">
        <v>44</v>
      </c>
      <c r="R62" s="34">
        <v>47</v>
      </c>
      <c r="S62" s="34">
        <v>46</v>
      </c>
      <c r="T62" s="34">
        <v>35</v>
      </c>
      <c r="U62" s="34">
        <v>38</v>
      </c>
      <c r="V62" s="34">
        <v>45</v>
      </c>
      <c r="W62" s="34">
        <v>9.91</v>
      </c>
      <c r="X62" s="34">
        <v>22</v>
      </c>
      <c r="Y62" s="35"/>
      <c r="Z62" s="34">
        <v>43321</v>
      </c>
      <c r="AA62" s="34" t="s">
        <v>316</v>
      </c>
      <c r="AB62" s="36" t="s">
        <v>317</v>
      </c>
      <c r="AC62" s="34" t="s">
        <v>318</v>
      </c>
      <c r="AD62" s="37" t="s">
        <v>319</v>
      </c>
      <c r="AE62" s="38"/>
      <c r="AF62" s="38"/>
      <c r="AG62" s="38"/>
      <c r="AH62" s="38"/>
      <c r="AI62" s="39"/>
      <c r="AJ62" s="40"/>
      <c r="AK62" s="38"/>
      <c r="AL62" s="38"/>
      <c r="AM62" s="38"/>
      <c r="AN62" s="38"/>
      <c r="AO62" s="39"/>
      <c r="AP62" s="34"/>
      <c r="AQ62" s="34"/>
      <c r="AR62" s="34"/>
      <c r="AS62" s="34"/>
      <c r="AT62" s="34"/>
      <c r="AU62" s="34"/>
      <c r="AV62" s="34"/>
      <c r="AW62" s="41"/>
      <c r="AX62" s="41"/>
      <c r="AY62" s="41"/>
      <c r="AZ62" s="41"/>
      <c r="BA62" s="41"/>
      <c r="BB62" s="41"/>
      <c r="BC62" s="42"/>
      <c r="BD62" s="43" t="str">
        <f t="shared" si="0"/>
        <v>PASS</v>
      </c>
      <c r="BE62" s="43" t="str">
        <f t="shared" si="1"/>
        <v>PASS</v>
      </c>
      <c r="BF62" s="44" t="str">
        <f t="shared" si="2"/>
        <v>PASS</v>
      </c>
      <c r="BG62" s="44" t="str">
        <f t="shared" si="3"/>
        <v>PASS</v>
      </c>
      <c r="BH62" s="19" t="str">
        <f t="shared" si="4"/>
        <v>PASS</v>
      </c>
      <c r="BI62" s="19" t="str">
        <f t="shared" si="5"/>
        <v>PASS</v>
      </c>
      <c r="BJ62" s="45" t="str">
        <f t="shared" si="6"/>
        <v>NO</v>
      </c>
      <c r="BK62" s="105" t="str">
        <f t="shared" si="7"/>
        <v>FAIL</v>
      </c>
    </row>
    <row r="63" spans="1:63" x14ac:dyDescent="0.3">
      <c r="A63" s="34">
        <v>60</v>
      </c>
      <c r="B63" s="34">
        <v>43160</v>
      </c>
      <c r="C63" s="34" t="s">
        <v>869</v>
      </c>
      <c r="D63" s="30" t="s">
        <v>870</v>
      </c>
      <c r="E63" s="34" t="s">
        <v>871</v>
      </c>
      <c r="F63" s="31" t="s">
        <v>872</v>
      </c>
      <c r="G63" s="109"/>
      <c r="H63" s="109"/>
      <c r="I63" s="109"/>
      <c r="J63" s="34">
        <v>95</v>
      </c>
      <c r="K63" s="34">
        <v>91</v>
      </c>
      <c r="L63" s="34">
        <v>95</v>
      </c>
      <c r="M63" s="34">
        <v>92</v>
      </c>
      <c r="N63" s="34">
        <v>99</v>
      </c>
      <c r="O63" s="33"/>
      <c r="P63" s="34"/>
      <c r="Q63" s="34"/>
      <c r="R63" s="34">
        <v>47</v>
      </c>
      <c r="S63" s="34">
        <v>48</v>
      </c>
      <c r="T63" s="34">
        <v>39</v>
      </c>
      <c r="U63" s="34">
        <v>42</v>
      </c>
      <c r="V63" s="34">
        <v>46</v>
      </c>
      <c r="W63" s="34">
        <v>9.9499999999999993</v>
      </c>
      <c r="X63" s="34">
        <v>22</v>
      </c>
      <c r="Y63" s="35"/>
      <c r="Z63" s="34">
        <v>43119</v>
      </c>
      <c r="AA63" s="34" t="s">
        <v>320</v>
      </c>
      <c r="AB63" s="36" t="s">
        <v>321</v>
      </c>
      <c r="AC63" s="34" t="s">
        <v>322</v>
      </c>
      <c r="AD63" s="37" t="s">
        <v>323</v>
      </c>
      <c r="AE63" s="38"/>
      <c r="AF63" s="38"/>
      <c r="AG63" s="38"/>
      <c r="AH63" s="38"/>
      <c r="AI63" s="39"/>
      <c r="AJ63" s="40"/>
      <c r="AK63" s="38"/>
      <c r="AL63" s="38"/>
      <c r="AM63" s="38"/>
      <c r="AN63" s="38"/>
      <c r="AO63" s="39"/>
      <c r="AP63" s="34"/>
      <c r="AQ63" s="34"/>
      <c r="AR63" s="34"/>
      <c r="AS63" s="34"/>
      <c r="AT63" s="34"/>
      <c r="AU63" s="34"/>
      <c r="AV63" s="34"/>
      <c r="AW63" s="41"/>
      <c r="AX63" s="41"/>
      <c r="AY63" s="41"/>
      <c r="AZ63" s="41"/>
      <c r="BA63" s="41"/>
      <c r="BB63" s="41"/>
      <c r="BC63" s="42"/>
      <c r="BD63" s="43" t="str">
        <f t="shared" si="0"/>
        <v>PASS</v>
      </c>
      <c r="BE63" s="43" t="str">
        <f t="shared" si="1"/>
        <v>PASS</v>
      </c>
      <c r="BF63" s="44" t="str">
        <f t="shared" si="2"/>
        <v>PASS</v>
      </c>
      <c r="BG63" s="44" t="str">
        <f t="shared" si="3"/>
        <v>PASS</v>
      </c>
      <c r="BH63" s="19" t="str">
        <f t="shared" si="4"/>
        <v>PASS</v>
      </c>
      <c r="BI63" s="19" t="str">
        <f t="shared" si="5"/>
        <v>PASS</v>
      </c>
      <c r="BJ63" s="45" t="str">
        <f t="shared" si="6"/>
        <v>NO</v>
      </c>
      <c r="BK63" s="105" t="str">
        <f t="shared" si="7"/>
        <v>FAIL</v>
      </c>
    </row>
    <row r="64" spans="1:63" x14ac:dyDescent="0.3">
      <c r="A64" s="34">
        <v>61</v>
      </c>
      <c r="B64" s="34">
        <v>43161</v>
      </c>
      <c r="C64" s="34" t="s">
        <v>877</v>
      </c>
      <c r="D64" s="30" t="s">
        <v>878</v>
      </c>
      <c r="E64" s="34" t="s">
        <v>879</v>
      </c>
      <c r="F64" s="31" t="s">
        <v>880</v>
      </c>
      <c r="G64" s="109"/>
      <c r="H64" s="109"/>
      <c r="I64" s="109"/>
      <c r="J64" s="34">
        <v>78</v>
      </c>
      <c r="K64" s="34">
        <v>80</v>
      </c>
      <c r="L64" s="34">
        <v>85</v>
      </c>
      <c r="M64" s="34">
        <v>84</v>
      </c>
      <c r="N64" s="34">
        <v>91</v>
      </c>
      <c r="O64" s="33"/>
      <c r="P64" s="34"/>
      <c r="Q64" s="34"/>
      <c r="R64" s="34">
        <v>40</v>
      </c>
      <c r="S64" s="34">
        <v>40</v>
      </c>
      <c r="T64" s="34">
        <v>41</v>
      </c>
      <c r="U64" s="34">
        <v>45</v>
      </c>
      <c r="V64" s="34">
        <v>45</v>
      </c>
      <c r="W64" s="34">
        <v>9.86</v>
      </c>
      <c r="X64" s="34">
        <v>22</v>
      </c>
      <c r="Y64" s="35"/>
      <c r="Z64" s="34">
        <v>43221</v>
      </c>
      <c r="AA64" s="34" t="s">
        <v>324</v>
      </c>
      <c r="AB64" s="36" t="s">
        <v>325</v>
      </c>
      <c r="AC64" s="34" t="s">
        <v>326</v>
      </c>
      <c r="AD64" s="37" t="s">
        <v>327</v>
      </c>
      <c r="AE64" s="38"/>
      <c r="AF64" s="38"/>
      <c r="AG64" s="38"/>
      <c r="AH64" s="38"/>
      <c r="AI64" s="39"/>
      <c r="AJ64" s="40"/>
      <c r="AK64" s="38"/>
      <c r="AL64" s="38"/>
      <c r="AM64" s="38"/>
      <c r="AN64" s="38"/>
      <c r="AO64" s="39"/>
      <c r="AP64" s="34"/>
      <c r="AQ64" s="34"/>
      <c r="AR64" s="34"/>
      <c r="AS64" s="34"/>
      <c r="AT64" s="34"/>
      <c r="AU64" s="34"/>
      <c r="AV64" s="34"/>
      <c r="AW64" s="41"/>
      <c r="AX64" s="41"/>
      <c r="AY64" s="41"/>
      <c r="AZ64" s="41"/>
      <c r="BA64" s="41"/>
      <c r="BB64" s="41"/>
      <c r="BC64" s="42"/>
      <c r="BD64" s="43" t="str">
        <f t="shared" si="0"/>
        <v>PASS</v>
      </c>
      <c r="BE64" s="43" t="str">
        <f t="shared" si="1"/>
        <v>PASS</v>
      </c>
      <c r="BF64" s="44" t="str">
        <f t="shared" si="2"/>
        <v>PASS</v>
      </c>
      <c r="BG64" s="44" t="str">
        <f t="shared" si="3"/>
        <v>PASS</v>
      </c>
      <c r="BH64" s="19" t="str">
        <f t="shared" si="4"/>
        <v>PASS</v>
      </c>
      <c r="BI64" s="19" t="str">
        <f t="shared" si="5"/>
        <v>PASS</v>
      </c>
      <c r="BJ64" s="45" t="str">
        <f t="shared" si="6"/>
        <v>NO</v>
      </c>
      <c r="BK64" s="105" t="str">
        <f t="shared" si="7"/>
        <v>FAIL</v>
      </c>
    </row>
    <row r="65" spans="1:63" x14ac:dyDescent="0.3">
      <c r="A65" s="34">
        <v>62</v>
      </c>
      <c r="B65" s="34">
        <v>43162</v>
      </c>
      <c r="C65" s="34" t="s">
        <v>885</v>
      </c>
      <c r="D65" s="30" t="s">
        <v>886</v>
      </c>
      <c r="E65" s="34" t="s">
        <v>887</v>
      </c>
      <c r="F65" s="31" t="s">
        <v>888</v>
      </c>
      <c r="G65" s="109"/>
      <c r="H65" s="109"/>
      <c r="I65" s="109"/>
      <c r="J65" s="34">
        <v>100</v>
      </c>
      <c r="K65" s="34">
        <v>99</v>
      </c>
      <c r="L65" s="34">
        <v>91</v>
      </c>
      <c r="M65" s="34">
        <v>96</v>
      </c>
      <c r="N65" s="34">
        <v>86</v>
      </c>
      <c r="O65" s="33"/>
      <c r="P65" s="34"/>
      <c r="Q65" s="34"/>
      <c r="R65" s="34">
        <v>46</v>
      </c>
      <c r="S65" s="34">
        <v>46</v>
      </c>
      <c r="T65" s="34">
        <v>39</v>
      </c>
      <c r="U65" s="34">
        <v>39</v>
      </c>
      <c r="V65" s="34">
        <v>44</v>
      </c>
      <c r="W65" s="34">
        <v>9.91</v>
      </c>
      <c r="X65" s="34">
        <v>22</v>
      </c>
      <c r="Y65" s="35"/>
      <c r="Z65" s="34">
        <v>43368</v>
      </c>
      <c r="AA65" s="34" t="s">
        <v>328</v>
      </c>
      <c r="AB65" s="36" t="s">
        <v>329</v>
      </c>
      <c r="AC65" s="34" t="s">
        <v>330</v>
      </c>
      <c r="AD65" s="37" t="s">
        <v>331</v>
      </c>
      <c r="AE65" s="38"/>
      <c r="AF65" s="38"/>
      <c r="AG65" s="38"/>
      <c r="AH65" s="38"/>
      <c r="AI65" s="39"/>
      <c r="AJ65" s="40"/>
      <c r="AK65" s="38"/>
      <c r="AL65" s="38"/>
      <c r="AM65" s="38"/>
      <c r="AN65" s="38"/>
      <c r="AO65" s="39"/>
      <c r="AP65" s="34"/>
      <c r="AQ65" s="34"/>
      <c r="AR65" s="34"/>
      <c r="AS65" s="34"/>
      <c r="AT65" s="34"/>
      <c r="AU65" s="34"/>
      <c r="AV65" s="34"/>
      <c r="AW65" s="41"/>
      <c r="AX65" s="41"/>
      <c r="AY65" s="41"/>
      <c r="AZ65" s="41"/>
      <c r="BA65" s="41"/>
      <c r="BB65" s="41"/>
      <c r="BC65" s="42"/>
      <c r="BD65" s="43" t="str">
        <f t="shared" si="0"/>
        <v>PASS</v>
      </c>
      <c r="BE65" s="43" t="str">
        <f t="shared" si="1"/>
        <v>PASS</v>
      </c>
      <c r="BF65" s="44" t="str">
        <f t="shared" si="2"/>
        <v>PASS</v>
      </c>
      <c r="BG65" s="44" t="str">
        <f t="shared" si="3"/>
        <v>PASS</v>
      </c>
      <c r="BH65" s="19" t="str">
        <f t="shared" si="4"/>
        <v>PASS</v>
      </c>
      <c r="BI65" s="19" t="str">
        <f t="shared" si="5"/>
        <v>PASS</v>
      </c>
      <c r="BJ65" s="45" t="str">
        <f t="shared" si="6"/>
        <v>NO</v>
      </c>
      <c r="BK65" s="105" t="str">
        <f t="shared" si="7"/>
        <v>FAIL</v>
      </c>
    </row>
    <row r="66" spans="1:63" x14ac:dyDescent="0.3">
      <c r="A66" s="34">
        <v>63</v>
      </c>
      <c r="B66" s="34">
        <v>43163</v>
      </c>
      <c r="C66" s="34" t="s">
        <v>889</v>
      </c>
      <c r="D66" s="30" t="s">
        <v>890</v>
      </c>
      <c r="E66" s="34" t="s">
        <v>891</v>
      </c>
      <c r="F66" s="31" t="s">
        <v>892</v>
      </c>
      <c r="G66" s="109"/>
      <c r="H66" s="109"/>
      <c r="I66" s="109">
        <v>86</v>
      </c>
      <c r="J66" s="34">
        <v>90</v>
      </c>
      <c r="K66" s="34">
        <v>90</v>
      </c>
      <c r="L66" s="34">
        <v>87</v>
      </c>
      <c r="M66" s="34">
        <v>94</v>
      </c>
      <c r="N66" s="34">
        <v>89</v>
      </c>
      <c r="O66" s="33"/>
      <c r="P66" s="34"/>
      <c r="Q66" s="34">
        <v>48</v>
      </c>
      <c r="R66" s="34">
        <v>42</v>
      </c>
      <c r="S66" s="34">
        <v>43</v>
      </c>
      <c r="T66" s="34">
        <v>41</v>
      </c>
      <c r="U66" s="34">
        <v>45</v>
      </c>
      <c r="V66" s="34">
        <v>47</v>
      </c>
      <c r="W66" s="34">
        <v>10</v>
      </c>
      <c r="X66" s="34">
        <v>22</v>
      </c>
      <c r="Y66" s="35"/>
      <c r="Z66" s="34">
        <v>43322</v>
      </c>
      <c r="AA66" s="34" t="s">
        <v>332</v>
      </c>
      <c r="AB66" s="36" t="s">
        <v>333</v>
      </c>
      <c r="AC66" s="34" t="s">
        <v>334</v>
      </c>
      <c r="AD66" s="37" t="s">
        <v>335</v>
      </c>
      <c r="AE66" s="38"/>
      <c r="AF66" s="38"/>
      <c r="AG66" s="38"/>
      <c r="AH66" s="38"/>
      <c r="AI66" s="39"/>
      <c r="AJ66" s="40"/>
      <c r="AK66" s="38"/>
      <c r="AL66" s="38"/>
      <c r="AM66" s="38"/>
      <c r="AN66" s="38"/>
      <c r="AO66" s="39"/>
      <c r="AP66" s="34"/>
      <c r="AQ66" s="34"/>
      <c r="AR66" s="34"/>
      <c r="AS66" s="34"/>
      <c r="AT66" s="34"/>
      <c r="AU66" s="34"/>
      <c r="AV66" s="34"/>
      <c r="AW66" s="41"/>
      <c r="AX66" s="41"/>
      <c r="AY66" s="41"/>
      <c r="AZ66" s="41"/>
      <c r="BA66" s="41"/>
      <c r="BB66" s="41"/>
      <c r="BC66" s="42"/>
      <c r="BD66" s="43" t="str">
        <f t="shared" si="0"/>
        <v>PASS</v>
      </c>
      <c r="BE66" s="43" t="str">
        <f t="shared" si="1"/>
        <v>PASS</v>
      </c>
      <c r="BF66" s="44" t="str">
        <f t="shared" si="2"/>
        <v>PASS</v>
      </c>
      <c r="BG66" s="44" t="str">
        <f t="shared" si="3"/>
        <v>PASS</v>
      </c>
      <c r="BH66" s="19" t="str">
        <f t="shared" si="4"/>
        <v>PASS</v>
      </c>
      <c r="BI66" s="19" t="str">
        <f t="shared" si="5"/>
        <v>PASS</v>
      </c>
      <c r="BJ66" s="45" t="str">
        <f t="shared" si="6"/>
        <v>NO</v>
      </c>
      <c r="BK66" s="105" t="str">
        <f t="shared" si="7"/>
        <v>FAIL</v>
      </c>
    </row>
    <row r="67" spans="1:63" x14ac:dyDescent="0.3">
      <c r="A67" s="34">
        <v>64</v>
      </c>
      <c r="B67" s="34">
        <v>43164</v>
      </c>
      <c r="C67" s="34" t="s">
        <v>897</v>
      </c>
      <c r="D67" s="30" t="s">
        <v>898</v>
      </c>
      <c r="E67" s="34" t="s">
        <v>899</v>
      </c>
      <c r="F67" s="31" t="s">
        <v>900</v>
      </c>
      <c r="G67" s="109"/>
      <c r="H67" s="109"/>
      <c r="I67" s="109"/>
      <c r="J67" s="34">
        <v>85</v>
      </c>
      <c r="K67" s="34">
        <v>64</v>
      </c>
      <c r="L67" s="34">
        <v>79</v>
      </c>
      <c r="M67" s="34">
        <v>89</v>
      </c>
      <c r="N67" s="34">
        <v>84</v>
      </c>
      <c r="O67" s="33"/>
      <c r="P67" s="34"/>
      <c r="Q67" s="34"/>
      <c r="R67" s="34">
        <v>42</v>
      </c>
      <c r="S67" s="34">
        <v>32</v>
      </c>
      <c r="T67" s="34">
        <v>35</v>
      </c>
      <c r="U67" s="34">
        <v>38</v>
      </c>
      <c r="V67" s="34">
        <v>41</v>
      </c>
      <c r="W67" s="34">
        <v>9.32</v>
      </c>
      <c r="X67" s="34">
        <v>22</v>
      </c>
      <c r="Y67" s="35"/>
      <c r="Z67" s="34">
        <v>43323</v>
      </c>
      <c r="AA67" s="34" t="s">
        <v>336</v>
      </c>
      <c r="AB67" s="36" t="s">
        <v>337</v>
      </c>
      <c r="AC67" s="34" t="s">
        <v>338</v>
      </c>
      <c r="AD67" s="37" t="s">
        <v>339</v>
      </c>
      <c r="AE67" s="38"/>
      <c r="AF67" s="38"/>
      <c r="AG67" s="38"/>
      <c r="AH67" s="38"/>
      <c r="AI67" s="39"/>
      <c r="AJ67" s="40"/>
      <c r="AK67" s="38"/>
      <c r="AL67" s="38"/>
      <c r="AM67" s="38"/>
      <c r="AN67" s="38"/>
      <c r="AO67" s="39"/>
      <c r="AP67" s="34"/>
      <c r="AQ67" s="34"/>
      <c r="AR67" s="34"/>
      <c r="AS67" s="34"/>
      <c r="AT67" s="34"/>
      <c r="AU67" s="34"/>
      <c r="AV67" s="34"/>
      <c r="AW67" s="41"/>
      <c r="AX67" s="41"/>
      <c r="AY67" s="41"/>
      <c r="AZ67" s="41"/>
      <c r="BA67" s="41"/>
      <c r="BB67" s="41"/>
      <c r="BC67" s="42"/>
      <c r="BD67" s="43" t="str">
        <f t="shared" si="0"/>
        <v>PASS</v>
      </c>
      <c r="BE67" s="43" t="str">
        <f t="shared" si="1"/>
        <v>PASS</v>
      </c>
      <c r="BF67" s="44" t="str">
        <f t="shared" si="2"/>
        <v>PASS</v>
      </c>
      <c r="BG67" s="44" t="str">
        <f t="shared" si="3"/>
        <v>PASS</v>
      </c>
      <c r="BH67" s="19" t="str">
        <f t="shared" si="4"/>
        <v>PASS</v>
      </c>
      <c r="BI67" s="19" t="str">
        <f t="shared" si="5"/>
        <v>PASS</v>
      </c>
      <c r="BJ67" s="45" t="str">
        <f t="shared" si="6"/>
        <v>NO</v>
      </c>
      <c r="BK67" s="105" t="str">
        <f t="shared" si="7"/>
        <v>FAIL</v>
      </c>
    </row>
    <row r="68" spans="1:63" s="13" customFormat="1" x14ac:dyDescent="0.3">
      <c r="D68"/>
      <c r="O68" s="19"/>
      <c r="P68" s="103"/>
      <c r="Q68" s="103"/>
      <c r="Y68" s="14"/>
      <c r="AB68" s="15"/>
      <c r="AJ68" s="19"/>
    </row>
    <row r="69" spans="1:63" s="13" customFormat="1" x14ac:dyDescent="0.3">
      <c r="D69" s="53" t="s">
        <v>913</v>
      </c>
      <c r="E69" s="54" t="s">
        <v>528</v>
      </c>
      <c r="O69" s="55"/>
      <c r="Y69" s="14"/>
      <c r="AB69" s="53" t="s">
        <v>913</v>
      </c>
      <c r="AC69" s="54" t="s">
        <v>528</v>
      </c>
      <c r="AJ69" s="55"/>
      <c r="BH69" s="13" t="s">
        <v>914</v>
      </c>
      <c r="BI69" s="13" t="s">
        <v>915</v>
      </c>
      <c r="BJ69" s="13" t="s">
        <v>48</v>
      </c>
    </row>
    <row r="70" spans="1:63" s="13" customFormat="1" x14ac:dyDescent="0.3">
      <c r="D70" s="53" t="s">
        <v>916</v>
      </c>
      <c r="E70" s="54" t="s">
        <v>917</v>
      </c>
      <c r="O70" s="55"/>
      <c r="V70" s="56" t="s">
        <v>918</v>
      </c>
      <c r="W70" s="57">
        <f>AVERAGE(W4:W67)</f>
        <v>9.9106451612903221</v>
      </c>
      <c r="Y70" s="14"/>
      <c r="AB70" s="53" t="s">
        <v>916</v>
      </c>
      <c r="AC70" s="54" t="s">
        <v>917</v>
      </c>
      <c r="AJ70" s="55"/>
      <c r="AT70" s="56" t="s">
        <v>918</v>
      </c>
      <c r="AU70" s="57" t="e">
        <f>AVERAGE(AU4:AU67)</f>
        <v>#DIV/0!</v>
      </c>
      <c r="BA70" s="56" t="s">
        <v>918</v>
      </c>
      <c r="BB70" s="57" t="e">
        <f>AVERAGE(BB4:BB67)</f>
        <v>#DIV/0!</v>
      </c>
      <c r="BD70" s="6" t="s">
        <v>919</v>
      </c>
      <c r="BE70" s="6"/>
      <c r="BF70" s="6"/>
      <c r="BG70" s="6"/>
      <c r="BH70" s="58">
        <f>COUNTIF(BH4:BH67,"PASS")</f>
        <v>62</v>
      </c>
      <c r="BI70" s="58">
        <f>COUNTIF(BI4:BI67,"PASS")</f>
        <v>64</v>
      </c>
      <c r="BJ70" s="58">
        <f>COUNTIF(BJ4:BJ67,"YES")</f>
        <v>0</v>
      </c>
    </row>
    <row r="71" spans="1:63" s="13" customFormat="1" x14ac:dyDescent="0.3">
      <c r="D71"/>
      <c r="O71" s="55"/>
      <c r="Y71" s="14"/>
      <c r="AB71" s="15"/>
      <c r="AJ71" s="55"/>
    </row>
    <row r="72" spans="1:63" s="13" customFormat="1" x14ac:dyDescent="0.3">
      <c r="D72"/>
      <c r="O72" s="55"/>
      <c r="Y72" s="14"/>
      <c r="AB72" s="15"/>
      <c r="AJ72" s="55"/>
    </row>
    <row r="73" spans="1:63" s="13" customFormat="1" x14ac:dyDescent="0.3">
      <c r="C73" s="5" t="s">
        <v>920</v>
      </c>
      <c r="D73" s="5"/>
      <c r="E73" s="59" t="s">
        <v>921</v>
      </c>
      <c r="F73" s="60"/>
      <c r="G73" s="18" t="s">
        <v>9</v>
      </c>
      <c r="H73" s="18" t="s">
        <v>10</v>
      </c>
      <c r="I73" s="18" t="s">
        <v>11</v>
      </c>
      <c r="J73" s="18">
        <v>414453</v>
      </c>
      <c r="K73" s="18">
        <v>414454</v>
      </c>
      <c r="L73" s="18">
        <v>414455</v>
      </c>
      <c r="M73" s="18" t="s">
        <v>12</v>
      </c>
      <c r="N73" s="18" t="s">
        <v>13</v>
      </c>
      <c r="O73" s="19"/>
      <c r="P73" s="18" t="s">
        <v>14</v>
      </c>
      <c r="Q73" s="18" t="s">
        <v>15</v>
      </c>
      <c r="R73" s="18" t="s">
        <v>16</v>
      </c>
      <c r="S73" s="18" t="s">
        <v>17</v>
      </c>
      <c r="T73" s="18" t="s">
        <v>18</v>
      </c>
      <c r="U73" s="18" t="s">
        <v>19</v>
      </c>
      <c r="V73" s="18" t="s">
        <v>20</v>
      </c>
      <c r="X73" s="61"/>
      <c r="Y73" s="14"/>
      <c r="AB73" s="15"/>
      <c r="AC73" s="62" t="s">
        <v>921</v>
      </c>
      <c r="AD73" s="60"/>
      <c r="AE73" s="18">
        <v>414462</v>
      </c>
      <c r="AF73" s="18">
        <v>414463</v>
      </c>
      <c r="AG73" s="18" t="s">
        <v>23</v>
      </c>
      <c r="AH73" s="18" t="s">
        <v>24</v>
      </c>
      <c r="AI73" s="18" t="s">
        <v>25</v>
      </c>
      <c r="AJ73" s="19"/>
      <c r="AK73" s="18" t="s">
        <v>26</v>
      </c>
      <c r="AL73" s="18" t="s">
        <v>27</v>
      </c>
      <c r="AM73" s="18" t="s">
        <v>28</v>
      </c>
      <c r="AN73" s="18" t="s">
        <v>29</v>
      </c>
      <c r="AO73" s="18" t="s">
        <v>30</v>
      </c>
      <c r="AP73" s="18" t="s">
        <v>31</v>
      </c>
      <c r="AQ73" s="18" t="s">
        <v>32</v>
      </c>
      <c r="AR73" s="18" t="s">
        <v>33</v>
      </c>
      <c r="AS73" s="18" t="s">
        <v>34</v>
      </c>
      <c r="AT73" s="18" t="s">
        <v>35</v>
      </c>
      <c r="AV73" s="61"/>
      <c r="AW73" s="61"/>
      <c r="AX73" s="61"/>
      <c r="AY73" s="61"/>
      <c r="AZ73" s="61"/>
      <c r="BA73" s="61"/>
      <c r="BB73" s="61"/>
      <c r="BC73" s="63"/>
      <c r="BD73" s="64"/>
      <c r="BE73" s="64"/>
      <c r="BF73" s="64"/>
      <c r="BG73" s="64"/>
      <c r="BK73" s="61"/>
    </row>
    <row r="74" spans="1:63" s="13" customFormat="1" x14ac:dyDescent="0.3">
      <c r="C74" s="65" t="s">
        <v>9</v>
      </c>
      <c r="D74" s="66" t="s">
        <v>922</v>
      </c>
      <c r="E74" s="67"/>
      <c r="F74" s="60"/>
      <c r="G74" s="18" t="s">
        <v>50</v>
      </c>
      <c r="H74" s="18" t="s">
        <v>51</v>
      </c>
      <c r="I74" s="18" t="s">
        <v>52</v>
      </c>
      <c r="J74" s="18" t="s">
        <v>53</v>
      </c>
      <c r="K74" s="18" t="s">
        <v>923</v>
      </c>
      <c r="L74" s="18" t="s">
        <v>55</v>
      </c>
      <c r="M74" s="18" t="s">
        <v>56</v>
      </c>
      <c r="N74" s="18" t="s">
        <v>57</v>
      </c>
      <c r="O74" s="19"/>
      <c r="P74" s="18" t="s">
        <v>58</v>
      </c>
      <c r="Q74" s="18" t="s">
        <v>59</v>
      </c>
      <c r="R74" s="18" t="s">
        <v>60</v>
      </c>
      <c r="S74" s="18" t="s">
        <v>61</v>
      </c>
      <c r="T74" s="18" t="s">
        <v>62</v>
      </c>
      <c r="U74" s="18" t="s">
        <v>63</v>
      </c>
      <c r="V74" s="18" t="s">
        <v>64</v>
      </c>
      <c r="X74" s="61"/>
      <c r="Y74" s="14"/>
      <c r="AB74" s="15"/>
      <c r="AC74" s="67"/>
      <c r="AD74" s="60"/>
      <c r="AE74" s="18" t="s">
        <v>65</v>
      </c>
      <c r="AF74" s="18" t="s">
        <v>66</v>
      </c>
      <c r="AG74" s="18" t="s">
        <v>67</v>
      </c>
      <c r="AH74" s="18" t="s">
        <v>68</v>
      </c>
      <c r="AI74" s="18" t="s">
        <v>69</v>
      </c>
      <c r="AJ74" s="19"/>
      <c r="AK74" s="18" t="s">
        <v>70</v>
      </c>
      <c r="AL74" s="18" t="s">
        <v>71</v>
      </c>
      <c r="AM74" s="18" t="s">
        <v>72</v>
      </c>
      <c r="AN74" s="18" t="s">
        <v>73</v>
      </c>
      <c r="AO74" s="18" t="s">
        <v>74</v>
      </c>
      <c r="AP74" s="18" t="s">
        <v>75</v>
      </c>
      <c r="AQ74" s="18" t="s">
        <v>76</v>
      </c>
      <c r="AR74" s="18" t="s">
        <v>77</v>
      </c>
      <c r="AS74" s="18" t="s">
        <v>78</v>
      </c>
      <c r="AT74" s="18" t="s">
        <v>79</v>
      </c>
      <c r="AV74" s="61"/>
      <c r="AW74" s="61"/>
      <c r="AX74" s="61"/>
      <c r="AY74" s="61"/>
      <c r="AZ74" s="61"/>
      <c r="BA74" s="61"/>
      <c r="BB74" s="61"/>
      <c r="BC74" s="63"/>
      <c r="BD74" s="68"/>
      <c r="BE74" s="69" t="s">
        <v>924</v>
      </c>
      <c r="BF74" s="69" t="s">
        <v>925</v>
      </c>
      <c r="BG74" s="64"/>
      <c r="BH74" s="61"/>
    </row>
    <row r="75" spans="1:63" s="13" customFormat="1" x14ac:dyDescent="0.3">
      <c r="C75" s="65" t="s">
        <v>14</v>
      </c>
      <c r="D75" s="66" t="s">
        <v>926</v>
      </c>
      <c r="E75" s="67" t="s">
        <v>927</v>
      </c>
      <c r="F75" s="70" t="s">
        <v>928</v>
      </c>
      <c r="G75" s="73">
        <f>COUNTIF(G4:G67,"&gt;=90")</f>
        <v>11</v>
      </c>
      <c r="H75" s="73">
        <f>COUNTIF(H4:H67,"&gt;=90")</f>
        <v>0</v>
      </c>
      <c r="I75" s="73">
        <f>COUNTIF(I4:I67,"&gt;=90")</f>
        <v>6</v>
      </c>
      <c r="J75" s="73">
        <f>COUNTIF(J4:J67,"&gt;=90")</f>
        <v>57</v>
      </c>
      <c r="K75" s="73">
        <f>COUNTIF(K4:K67,"&gt;=90")</f>
        <v>44</v>
      </c>
      <c r="L75" s="73">
        <f>COUNTIF(L4:L67,"&gt;=90")</f>
        <v>36</v>
      </c>
      <c r="M75" s="73">
        <f>COUNTIF(M4:M67,"&gt;=90")</f>
        <v>53</v>
      </c>
      <c r="N75" s="73">
        <f>COUNTIF(N4:N67,"&gt;=90")</f>
        <v>54</v>
      </c>
      <c r="O75" s="72"/>
      <c r="P75" s="73"/>
      <c r="Q75" s="73"/>
      <c r="R75" s="105"/>
      <c r="S75" s="105"/>
      <c r="T75" s="105"/>
      <c r="U75" s="105"/>
      <c r="V75" s="105"/>
      <c r="X75" s="61"/>
      <c r="Y75" s="14"/>
      <c r="AB75" s="15"/>
      <c r="AC75" s="67" t="s">
        <v>927</v>
      </c>
      <c r="AD75" s="70" t="s">
        <v>928</v>
      </c>
      <c r="AE75" s="73">
        <f>COUNTIF(AE4:AE67,"&gt;90")</f>
        <v>0</v>
      </c>
      <c r="AF75" s="73">
        <f>COUNTIF(AF4:AF67,"&gt;90")</f>
        <v>0</v>
      </c>
      <c r="AG75" s="73">
        <f>COUNTIF(AG4:AG67,"&gt;90")</f>
        <v>0</v>
      </c>
      <c r="AH75" s="73">
        <f>COUNTIF(AH4:AH67,"&gt;90")</f>
        <v>0</v>
      </c>
      <c r="AI75" s="73">
        <f>COUNTIF(AI4:AI67,"&gt;90")</f>
        <v>0</v>
      </c>
      <c r="AJ75" s="72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V75" s="61"/>
      <c r="AW75" s="61"/>
      <c r="AX75" s="61"/>
      <c r="AY75" s="61"/>
      <c r="AZ75" s="61"/>
      <c r="BA75" s="61"/>
      <c r="BB75" s="61"/>
      <c r="BC75" s="63"/>
      <c r="BD75" s="69" t="s">
        <v>929</v>
      </c>
      <c r="BE75" s="68">
        <f>BJ70</f>
        <v>0</v>
      </c>
      <c r="BF75" s="74" t="e">
        <f t="shared" ref="BF75:BF81" si="8">(BE75/$AE$83)*100</f>
        <v>#DIV/0!</v>
      </c>
      <c r="BG75" s="64"/>
      <c r="BH75" s="61"/>
    </row>
    <row r="76" spans="1:63" s="13" customFormat="1" x14ac:dyDescent="0.3">
      <c r="C76" s="65" t="s">
        <v>10</v>
      </c>
      <c r="D76" s="75" t="s">
        <v>930</v>
      </c>
      <c r="E76" s="67" t="s">
        <v>931</v>
      </c>
      <c r="F76" s="70" t="s">
        <v>932</v>
      </c>
      <c r="G76" s="73">
        <f>COUNTIFS(G4:G67,"&gt;=80",G4:G67,"&lt;90")</f>
        <v>0</v>
      </c>
      <c r="H76" s="73">
        <f>COUNTIFS(H4:H67,"&gt;=80",H4:H67,"&lt;90")</f>
        <v>1</v>
      </c>
      <c r="I76" s="73">
        <f>COUNTIFS(I4:I67,"&gt;=80",I4:I67,"&lt;90")</f>
        <v>1</v>
      </c>
      <c r="J76" s="73">
        <f>COUNTIFS(J4:J67,"&gt;=80",J4:J67,"&lt;90")</f>
        <v>5</v>
      </c>
      <c r="K76" s="73">
        <f>COUNTIFS(K4:K67,"&gt;=80",K4:K67,"&lt;90")</f>
        <v>18</v>
      </c>
      <c r="L76" s="73">
        <f>COUNTIFS(L4:L67,"&gt;=80",L4:L67,"&lt;90")</f>
        <v>25</v>
      </c>
      <c r="M76" s="73">
        <f>COUNTIFS(M4:M67,"&gt;=80",M4:M67,"&lt;90")</f>
        <v>8</v>
      </c>
      <c r="N76" s="73">
        <f>COUNTIFS(N4:N67,"&gt;=80",N4:N67,"&lt;90")</f>
        <v>7</v>
      </c>
      <c r="O76" s="72"/>
      <c r="P76" s="73"/>
      <c r="Q76" s="73"/>
      <c r="R76" s="105"/>
      <c r="S76" s="105"/>
      <c r="T76" s="105"/>
      <c r="U76" s="105"/>
      <c r="V76" s="105"/>
      <c r="X76" s="61"/>
      <c r="Y76" s="14"/>
      <c r="AB76" s="15"/>
      <c r="AC76" s="67" t="s">
        <v>931</v>
      </c>
      <c r="AD76" s="70" t="s">
        <v>932</v>
      </c>
      <c r="AE76" s="73">
        <f>COUNTIFS(AE4:AE67,"&gt;=80",AE4:AE67,"&lt;90")</f>
        <v>0</v>
      </c>
      <c r="AF76" s="73">
        <f>COUNTIFS(AF4:AF67,"&gt;=80",AF4:AF67,"&lt;90")</f>
        <v>0</v>
      </c>
      <c r="AG76" s="73">
        <f>COUNTIFS(AG4:AG67,"&gt;=80",AG4:AG67,"&lt;90")</f>
        <v>0</v>
      </c>
      <c r="AH76" s="73">
        <f>COUNTIFS(AH4:AH67,"&gt;=80",AH4:AH67,"&lt;90")</f>
        <v>0</v>
      </c>
      <c r="AI76" s="73">
        <f>COUNTIFS(AI4:AI67,"&gt;=80",AI4:AI67,"&lt;90")</f>
        <v>0</v>
      </c>
      <c r="AJ76" s="72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V76" s="61"/>
      <c r="AW76" s="61"/>
      <c r="AX76" s="61"/>
      <c r="AY76" s="61"/>
      <c r="AZ76" s="61"/>
      <c r="BA76" s="61"/>
      <c r="BB76" s="61"/>
      <c r="BC76" s="63"/>
      <c r="BD76" s="69" t="s">
        <v>933</v>
      </c>
      <c r="BE76" s="68">
        <f>COUNTIF(BK4:BK67,"DIST")</f>
        <v>0</v>
      </c>
      <c r="BF76" s="74" t="e">
        <f t="shared" si="8"/>
        <v>#DIV/0!</v>
      </c>
      <c r="BG76" s="64"/>
      <c r="BH76" s="61"/>
    </row>
    <row r="77" spans="1:63" s="13" customFormat="1" x14ac:dyDescent="0.3">
      <c r="C77" s="65" t="s">
        <v>11</v>
      </c>
      <c r="D77" s="66" t="s">
        <v>934</v>
      </c>
      <c r="E77" s="67" t="s">
        <v>935</v>
      </c>
      <c r="F77" s="70" t="s">
        <v>936</v>
      </c>
      <c r="G77" s="73">
        <f>COUNTIFS(G4:G67,"&gt;=70",G4:G67,"&lt;80")</f>
        <v>0</v>
      </c>
      <c r="H77" s="73">
        <f>COUNTIFS(H4:H67,"&gt;=70",H4:H67,"&lt;80")</f>
        <v>0</v>
      </c>
      <c r="I77" s="73">
        <f>COUNTIFS(I4:I67,"&gt;=70",I4:I67,"&lt;80")</f>
        <v>1</v>
      </c>
      <c r="J77" s="73">
        <f>COUNTIFS(J4:J67,"&gt;=70",J4:J67,"&lt;80")</f>
        <v>2</v>
      </c>
      <c r="K77" s="73">
        <f>COUNTIFS(K4:K67,"&gt;=70",K4:K67,"&lt;80")</f>
        <v>1</v>
      </c>
      <c r="L77" s="73">
        <f>COUNTIFS(L4:L67,"&gt;=70",L4:L67,"&lt;80")</f>
        <v>3</v>
      </c>
      <c r="M77" s="73">
        <f>COUNTIFS(M4:M67,"&gt;=70",M4:M67,"&lt;80")</f>
        <v>2</v>
      </c>
      <c r="N77" s="73">
        <f>COUNTIFS(N4:N67,"&gt;=70",N4:N67,"&lt;80")</f>
        <v>1</v>
      </c>
      <c r="O77" s="72"/>
      <c r="P77" s="73"/>
      <c r="Q77" s="73"/>
      <c r="R77" s="105"/>
      <c r="S77" s="105"/>
      <c r="T77" s="105"/>
      <c r="U77" s="105"/>
      <c r="V77" s="105"/>
      <c r="X77" s="61"/>
      <c r="Y77" s="14"/>
      <c r="AB77" s="15"/>
      <c r="AC77" s="67" t="s">
        <v>935</v>
      </c>
      <c r="AD77" s="70" t="s">
        <v>936</v>
      </c>
      <c r="AE77" s="73">
        <f>COUNTIFS(AE4:AE67,"&gt;=70",AE4:AE67,"&lt;80")</f>
        <v>0</v>
      </c>
      <c r="AF77" s="73">
        <f>COUNTIFS(AF4:AF67,"&gt;=70",AF4:AF67,"&lt;80")</f>
        <v>0</v>
      </c>
      <c r="AG77" s="73">
        <f>COUNTIFS(AG4:AG67,"&gt;=70",AG4:AG67,"&lt;80")</f>
        <v>0</v>
      </c>
      <c r="AH77" s="73">
        <f>COUNTIFS(AH4:AH67,"&gt;=70",AH4:AH67,"&lt;80")</f>
        <v>0</v>
      </c>
      <c r="AI77" s="73">
        <f>COUNTIFS(AI4:AI67,"&gt;=70",AI4:AI67,"&lt;80")</f>
        <v>0</v>
      </c>
      <c r="AJ77" s="72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V77" s="61"/>
      <c r="AW77" s="61"/>
      <c r="AX77" s="61"/>
      <c r="AY77" s="61"/>
      <c r="AZ77" s="61"/>
      <c r="BA77" s="61"/>
      <c r="BB77" s="61"/>
      <c r="BC77" s="63"/>
      <c r="BD77" s="69" t="s">
        <v>937</v>
      </c>
      <c r="BE77" s="68">
        <f>COUNTIF(BK4:BK67,"FIRST")</f>
        <v>0</v>
      </c>
      <c r="BF77" s="74" t="e">
        <f t="shared" si="8"/>
        <v>#DIV/0!</v>
      </c>
      <c r="BG77" s="64"/>
      <c r="BH77" s="61"/>
    </row>
    <row r="78" spans="1:63" s="13" customFormat="1" ht="27.6" x14ac:dyDescent="0.3">
      <c r="C78" s="65" t="s">
        <v>15</v>
      </c>
      <c r="D78" s="66" t="s">
        <v>938</v>
      </c>
      <c r="E78" s="67" t="s">
        <v>939</v>
      </c>
      <c r="F78" s="70" t="s">
        <v>940</v>
      </c>
      <c r="G78" s="73">
        <f>COUNTIFS(G4:G67,"&gt;=60",G4:G67,"&lt;70")</f>
        <v>0</v>
      </c>
      <c r="H78" s="73">
        <f>COUNTIFS(H4:H67,"&gt;=60",H4:H67,"&lt;70")</f>
        <v>0</v>
      </c>
      <c r="I78" s="73">
        <f>COUNTIFS(I4:I67,"&gt;=60",I4:I67,"&lt;70")</f>
        <v>0</v>
      </c>
      <c r="J78" s="73">
        <f>COUNTIFS(J4:J67,"&gt;=60",J4:J67,"&lt;70")</f>
        <v>0</v>
      </c>
      <c r="K78" s="73">
        <f>COUNTIFS(K4:K67,"&gt;=60",K4:K67,"&lt;70")</f>
        <v>1</v>
      </c>
      <c r="L78" s="73">
        <f>COUNTIFS(L4:L67,"&gt;=60",L4:L67,"&lt;70")</f>
        <v>0</v>
      </c>
      <c r="M78" s="73">
        <f>COUNTIFS(M4:M67,"&gt;=60",M4:M67,"&lt;70")</f>
        <v>0</v>
      </c>
      <c r="N78" s="73">
        <f>COUNTIFS(N4:N67,"&gt;=60",N4:N67,"&lt;70")</f>
        <v>0</v>
      </c>
      <c r="O78" s="72"/>
      <c r="P78" s="73"/>
      <c r="Q78" s="73"/>
      <c r="R78" s="105"/>
      <c r="S78" s="105"/>
      <c r="T78" s="105"/>
      <c r="U78" s="105"/>
      <c r="V78" s="105"/>
      <c r="X78" s="61"/>
      <c r="Y78" s="14"/>
      <c r="AB78" s="15"/>
      <c r="AC78" s="67" t="s">
        <v>939</v>
      </c>
      <c r="AD78" s="70" t="s">
        <v>940</v>
      </c>
      <c r="AE78" s="73">
        <f>COUNTIFS(AE4:AE67,"&gt;=60",AE4:AE67,"&lt;70")</f>
        <v>0</v>
      </c>
      <c r="AF78" s="73">
        <f>COUNTIFS(AF4:AF67,"&gt;=60",AF4:AF67,"&lt;70")</f>
        <v>0</v>
      </c>
      <c r="AG78" s="73">
        <f>COUNTIFS(AG4:AG67,"&gt;=60",AG4:AG67,"&lt;70")</f>
        <v>0</v>
      </c>
      <c r="AH78" s="73">
        <f>COUNTIFS(AH4:AH67,"&gt;=60",AH4:AH67,"&lt;70")</f>
        <v>0</v>
      </c>
      <c r="AI78" s="73">
        <f>COUNTIFS(AI4:AI67,"&gt;=60",AI4:AI67,"&lt;70")</f>
        <v>0</v>
      </c>
      <c r="AJ78" s="72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V78" s="61"/>
      <c r="AW78" s="61"/>
      <c r="AX78" s="61"/>
      <c r="AY78" s="61"/>
      <c r="AZ78" s="61"/>
      <c r="BA78" s="61"/>
      <c r="BB78" s="61"/>
      <c r="BC78" s="63"/>
      <c r="BD78" s="76" t="s">
        <v>941</v>
      </c>
      <c r="BE78" s="68">
        <f>COUNTIF(BK4:BK67,"HSC")</f>
        <v>0</v>
      </c>
      <c r="BF78" s="74" t="e">
        <f t="shared" si="8"/>
        <v>#DIV/0!</v>
      </c>
      <c r="BG78" s="64"/>
      <c r="BH78" s="61"/>
    </row>
    <row r="79" spans="1:63" s="13" customFormat="1" x14ac:dyDescent="0.3">
      <c r="D79"/>
      <c r="E79" s="67" t="s">
        <v>942</v>
      </c>
      <c r="F79" s="70" t="s">
        <v>943</v>
      </c>
      <c r="G79" s="73">
        <f>COUNTIFS(G4:G67,"&gt;=50",G4:G67,"&lt;60")</f>
        <v>0</v>
      </c>
      <c r="H79" s="73">
        <f>COUNTIFS(H4:H67,"&gt;=50",H4:H67,"&lt;60")</f>
        <v>0</v>
      </c>
      <c r="I79" s="73">
        <f>COUNTIFS(I4:I67,"&gt;=50",I4:I67,"&lt;60")</f>
        <v>0</v>
      </c>
      <c r="J79" s="73">
        <f>COUNTIFS(J4:J67,"&gt;=50",J4:J67,"&lt;60")</f>
        <v>0</v>
      </c>
      <c r="K79" s="73">
        <f>COUNTIFS(K4:K67,"&gt;=50",K4:K67,"&lt;60")</f>
        <v>0</v>
      </c>
      <c r="L79" s="73">
        <f>COUNTIFS(L4:L67,"&gt;=50",L4:L67,"&lt;60")</f>
        <v>0</v>
      </c>
      <c r="M79" s="73">
        <f>COUNTIFS(M4:M67,"&gt;=50",M4:M67,"&lt;60")</f>
        <v>0</v>
      </c>
      <c r="N79" s="73">
        <f>COUNTIFS(N4:N67,"&gt;=50",N4:N67,"&lt;60")</f>
        <v>0</v>
      </c>
      <c r="O79" s="72"/>
      <c r="P79" s="73"/>
      <c r="Q79" s="73"/>
      <c r="R79" s="105"/>
      <c r="S79" s="105"/>
      <c r="T79" s="105"/>
      <c r="U79" s="105"/>
      <c r="V79" s="105"/>
      <c r="X79" s="61"/>
      <c r="Y79" s="14"/>
      <c r="AB79" s="15"/>
      <c r="AC79" s="67" t="s">
        <v>942</v>
      </c>
      <c r="AD79" s="70" t="s">
        <v>943</v>
      </c>
      <c r="AE79" s="73">
        <f>COUNTIFS(AE4:AE67,"&gt;=50",AE4:AE67,"&lt;60")</f>
        <v>0</v>
      </c>
      <c r="AF79" s="73">
        <f>COUNTIFS(AF4:AF67,"&gt;=50",AF4:AF67,"&lt;60")</f>
        <v>0</v>
      </c>
      <c r="AG79" s="73">
        <f>COUNTIFS(AG4:AG67,"&gt;=50",AG4:AG67,"&lt;60")</f>
        <v>0</v>
      </c>
      <c r="AH79" s="73">
        <f>COUNTIFS(AH4:AH67,"&gt;=50",AH4:AH67,"&lt;60")</f>
        <v>0</v>
      </c>
      <c r="AI79" s="73">
        <f>COUNTIFS(AI4:AI67,"&gt;=50",AI4:AI67,"&lt;60")</f>
        <v>0</v>
      </c>
      <c r="AJ79" s="72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V79" s="61"/>
      <c r="AW79" s="61"/>
      <c r="AX79" s="61"/>
      <c r="AY79" s="61"/>
      <c r="AZ79" s="61"/>
      <c r="BA79" s="61"/>
      <c r="BB79" s="61"/>
      <c r="BC79" s="63"/>
      <c r="BD79" s="69" t="s">
        <v>944</v>
      </c>
      <c r="BE79" s="68">
        <f>COUNTIF(BK4:BK67,"SC")</f>
        <v>0</v>
      </c>
      <c r="BF79" s="74" t="e">
        <f t="shared" si="8"/>
        <v>#DIV/0!</v>
      </c>
      <c r="BG79" s="64"/>
      <c r="BH79" s="61"/>
    </row>
    <row r="80" spans="1:63" s="13" customFormat="1" x14ac:dyDescent="0.3">
      <c r="D80"/>
      <c r="E80" s="67" t="s">
        <v>945</v>
      </c>
      <c r="F80" s="70" t="s">
        <v>946</v>
      </c>
      <c r="G80" s="73">
        <f>COUNTIFS(G4:G67,"&gt;=40",G4:G67,"&lt;50")</f>
        <v>0</v>
      </c>
      <c r="H80" s="73">
        <f>COUNTIFS(H4:H67,"&gt;=40",H4:H67,"&lt;50")</f>
        <v>0</v>
      </c>
      <c r="I80" s="73">
        <f>COUNTIFS(I4:I67,"&gt;=40",I4:I67,"&lt;50")</f>
        <v>0</v>
      </c>
      <c r="J80" s="73">
        <f>COUNTIFS(J4:J67,"&gt;=40",J4:J67,"&lt;50")</f>
        <v>0</v>
      </c>
      <c r="K80" s="73">
        <f>COUNTIFS(K4:K67,"&gt;=40",K4:K67,"&lt;50")</f>
        <v>0</v>
      </c>
      <c r="L80" s="73">
        <f>COUNTIFS(L4:L67,"&gt;=40",L4:L67,"&lt;50")</f>
        <v>0</v>
      </c>
      <c r="M80" s="73">
        <f>COUNTIFS(M4:M67,"&gt;=40",M4:M67,"&lt;50")</f>
        <v>0</v>
      </c>
      <c r="N80" s="73">
        <f>COUNTIFS(N4:N67,"&gt;=40",N4:N67,"&lt;50")</f>
        <v>0</v>
      </c>
      <c r="O80" s="72"/>
      <c r="P80" s="73"/>
      <c r="Q80" s="73"/>
      <c r="R80" s="105"/>
      <c r="S80" s="105"/>
      <c r="T80" s="105"/>
      <c r="U80" s="105"/>
      <c r="V80" s="105"/>
      <c r="X80" s="61"/>
      <c r="Y80" s="14"/>
      <c r="AB80" s="15"/>
      <c r="AC80" s="67" t="s">
        <v>945</v>
      </c>
      <c r="AD80" s="70" t="s">
        <v>946</v>
      </c>
      <c r="AE80" s="73">
        <f>COUNTIFS(AE4:AE67,"&gt;=40",AE4:AE67,"&lt;50")</f>
        <v>0</v>
      </c>
      <c r="AF80" s="73">
        <f>COUNTIFS(AF4:AF67,"&gt;=40",AF4:AF67,"&lt;50")</f>
        <v>0</v>
      </c>
      <c r="AG80" s="73">
        <f>COUNTIFS(AG4:AG67,"&gt;=40",AG4:AG67,"&lt;50")</f>
        <v>0</v>
      </c>
      <c r="AH80" s="73">
        <f>COUNTIFS(AH4:AH67,"&gt;=40",AH4:AH67,"&lt;50")</f>
        <v>0</v>
      </c>
      <c r="AI80" s="73">
        <f>COUNTIFS(AI4:AI67,"&gt;=40",AI4:AI67,"&lt;50")</f>
        <v>0</v>
      </c>
      <c r="AJ80" s="72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V80" s="61"/>
      <c r="AW80" s="61"/>
      <c r="AX80" s="61"/>
      <c r="AY80" s="61"/>
      <c r="AZ80" s="61"/>
      <c r="BA80" s="61"/>
      <c r="BB80" s="61"/>
      <c r="BC80" s="63"/>
      <c r="BD80" s="69" t="s">
        <v>947</v>
      </c>
      <c r="BE80" s="68">
        <f>COUNTIF(BK4:BK67,"ATKT")</f>
        <v>0</v>
      </c>
      <c r="BF80" s="74" t="e">
        <f t="shared" si="8"/>
        <v>#DIV/0!</v>
      </c>
      <c r="BG80" s="64"/>
      <c r="BH80" s="61"/>
    </row>
    <row r="81" spans="3:60" s="13" customFormat="1" x14ac:dyDescent="0.3">
      <c r="D81"/>
      <c r="E81" s="67" t="s">
        <v>948</v>
      </c>
      <c r="F81" s="70" t="s">
        <v>949</v>
      </c>
      <c r="G81" s="73">
        <f>COUNTIF(G4:G67,"FF")</f>
        <v>0</v>
      </c>
      <c r="H81" s="73">
        <f>COUNTIF(H4:H67,"FF")</f>
        <v>0</v>
      </c>
      <c r="I81" s="73">
        <f>COUNTIF(I4:I67,"FF")</f>
        <v>0</v>
      </c>
      <c r="J81" s="73">
        <f>COUNTIF(J4:J67,"FF")</f>
        <v>0</v>
      </c>
      <c r="K81" s="73">
        <f>COUNTIF(K4:K67,"FF")</f>
        <v>0</v>
      </c>
      <c r="L81" s="73">
        <f>COUNTIF(L4:L67,"FF")</f>
        <v>0</v>
      </c>
      <c r="M81" s="73">
        <f>COUNTIF(M4:M67,"FF")</f>
        <v>0</v>
      </c>
      <c r="N81" s="73">
        <f>COUNTIF(N4:N67,"FF")</f>
        <v>0</v>
      </c>
      <c r="O81" s="72"/>
      <c r="P81" s="73">
        <f>COUNTIF(P4:P67,"FF")</f>
        <v>0</v>
      </c>
      <c r="Q81" s="73">
        <f>COUNTIF(Q4:Q67,"FF")</f>
        <v>0</v>
      </c>
      <c r="R81" s="73">
        <f>COUNTIF(R4:R67,"FF")</f>
        <v>0</v>
      </c>
      <c r="S81" s="73">
        <f>COUNTIF(S4:S67,"FF")</f>
        <v>0</v>
      </c>
      <c r="T81" s="73">
        <f>COUNTIF(T4:T67,"FF")</f>
        <v>0</v>
      </c>
      <c r="U81" s="73">
        <f>COUNTIF(U4:U67,"FF")</f>
        <v>0</v>
      </c>
      <c r="V81" s="73">
        <f>COUNTIF(V4:V67,"FF")</f>
        <v>0</v>
      </c>
      <c r="X81" s="61"/>
      <c r="Y81" s="14"/>
      <c r="AB81" s="15"/>
      <c r="AC81" s="67" t="s">
        <v>948</v>
      </c>
      <c r="AD81" s="70" t="s">
        <v>949</v>
      </c>
      <c r="AE81" s="73">
        <f>COUNTIF(AE4:AE67,"FF")</f>
        <v>0</v>
      </c>
      <c r="AF81" s="73">
        <f>COUNTIF(AF4:AF67,"FF")</f>
        <v>0</v>
      </c>
      <c r="AG81" s="73">
        <f>COUNTIF(AG4:AG67,"FF")</f>
        <v>0</v>
      </c>
      <c r="AH81" s="73">
        <f>COUNTIF(AH4:AH67,"FF")</f>
        <v>0</v>
      </c>
      <c r="AI81" s="73">
        <f>COUNTIF(AI4:AI67,"FF")</f>
        <v>0</v>
      </c>
      <c r="AJ81" s="72"/>
      <c r="AK81" s="73">
        <f>COUNTIF(AK4:AK67,"FF")</f>
        <v>0</v>
      </c>
      <c r="AL81" s="73">
        <f>COUNTIF(AL4:AL67,"FF")</f>
        <v>0</v>
      </c>
      <c r="AM81" s="73">
        <f>COUNTIF(AM4:AM67,"FF")</f>
        <v>0</v>
      </c>
      <c r="AN81" s="73">
        <f>COUNTIF(AN4:AN67,"FF")</f>
        <v>0</v>
      </c>
      <c r="AO81" s="73">
        <f>COUNTIF(AO4:AO67,"FF")</f>
        <v>0</v>
      </c>
      <c r="AP81" s="73">
        <f>COUNTIF(AP4:AP67,"FF")</f>
        <v>0</v>
      </c>
      <c r="AQ81" s="73">
        <f>COUNTIF(AQ4:AQ67,"FF")</f>
        <v>0</v>
      </c>
      <c r="AR81" s="73">
        <f>COUNTIF(AR4:AR67,"FF")</f>
        <v>0</v>
      </c>
      <c r="AS81" s="73">
        <f>COUNTIF(AS4:AS67,"FF")</f>
        <v>0</v>
      </c>
      <c r="AT81" s="73">
        <f>COUNTIF(AT4:AT67,"FF")</f>
        <v>0</v>
      </c>
      <c r="AV81" s="61"/>
      <c r="AW81" s="61"/>
      <c r="AX81" s="61"/>
      <c r="AY81" s="61"/>
      <c r="AZ81" s="61"/>
      <c r="BA81" s="61"/>
      <c r="BB81" s="61"/>
      <c r="BC81" s="63"/>
      <c r="BD81" s="69" t="s">
        <v>950</v>
      </c>
      <c r="BE81" s="68">
        <f>COUNTIF(BK4:BK67,"FAIL")</f>
        <v>64</v>
      </c>
      <c r="BF81" s="74" t="e">
        <f t="shared" si="8"/>
        <v>#DIV/0!</v>
      </c>
      <c r="BG81" s="64"/>
      <c r="BH81" s="61"/>
    </row>
    <row r="82" spans="3:60" s="13" customFormat="1" x14ac:dyDescent="0.3">
      <c r="D82"/>
      <c r="E82" s="62"/>
      <c r="F82" s="77" t="s">
        <v>951</v>
      </c>
      <c r="G82" s="78">
        <f>COUNTIF(G4:G67,"AB")</f>
        <v>0</v>
      </c>
      <c r="H82" s="78">
        <f>COUNTIF(H4:H67,"AB")</f>
        <v>0</v>
      </c>
      <c r="I82" s="78">
        <f>COUNTIF(I4:I67,"AB")</f>
        <v>0</v>
      </c>
      <c r="J82" s="78">
        <f>COUNTIF(J4:J67,"AB")</f>
        <v>0</v>
      </c>
      <c r="K82" s="78">
        <f>COUNTIF(K4:K67,"AB")</f>
        <v>0</v>
      </c>
      <c r="L82" s="78">
        <f>COUNTIF(L4:L67,"AB")</f>
        <v>0</v>
      </c>
      <c r="M82" s="78">
        <f>COUNTIF(M4:M67,"AB")</f>
        <v>1</v>
      </c>
      <c r="N82" s="78">
        <f>COUNTIF(N4:N67,"AB")</f>
        <v>2</v>
      </c>
      <c r="O82" s="72"/>
      <c r="P82" s="78">
        <f>COUNTIF(P4:P67,"AB")</f>
        <v>0</v>
      </c>
      <c r="Q82" s="78">
        <f>COUNTIF(Q4:Q67,"AB")</f>
        <v>0</v>
      </c>
      <c r="R82" s="78">
        <f>COUNTIF(R4:R67,"AB")</f>
        <v>0</v>
      </c>
      <c r="S82" s="78">
        <f>COUNTIF(S4:S67,"AB")</f>
        <v>0</v>
      </c>
      <c r="T82" s="78">
        <f>COUNTIF(T4:T67,"AB")</f>
        <v>0</v>
      </c>
      <c r="U82" s="78">
        <f>COUNTIF(U4:U67,"AB")</f>
        <v>0</v>
      </c>
      <c r="V82" s="78">
        <f>COUNTIF(V4:V67,"AB")</f>
        <v>0</v>
      </c>
      <c r="X82" s="61"/>
      <c r="Y82" s="14"/>
      <c r="AB82" s="15"/>
      <c r="AC82" s="62"/>
      <c r="AD82" s="77" t="s">
        <v>951</v>
      </c>
      <c r="AE82" s="78">
        <f>COUNTIF(AE4:AE67,"AB")</f>
        <v>0</v>
      </c>
      <c r="AF82" s="78">
        <f>COUNTIF(AF4:AF67,"AB")</f>
        <v>0</v>
      </c>
      <c r="AG82" s="78">
        <f>COUNTIF(AG4:AG67,"AB")</f>
        <v>0</v>
      </c>
      <c r="AH82" s="78">
        <f>COUNTIF(AH4:AH67,"AB")</f>
        <v>0</v>
      </c>
      <c r="AI82" s="78">
        <f>COUNTIF(AI4:AI67,"AB")</f>
        <v>0</v>
      </c>
      <c r="AJ82" s="72"/>
      <c r="AK82" s="78">
        <f>COUNTIF(AK4:AK67,"AB")</f>
        <v>0</v>
      </c>
      <c r="AL82" s="78">
        <f>COUNTIF(AL4:AL67,"AB")</f>
        <v>0</v>
      </c>
      <c r="AM82" s="78">
        <f>COUNTIF(AM4:AM67,"AB")</f>
        <v>0</v>
      </c>
      <c r="AN82" s="78">
        <f>COUNTIF(AN4:AN67,"AB")</f>
        <v>0</v>
      </c>
      <c r="AO82" s="78">
        <f>COUNTIF(AO4:AO67,"AB")</f>
        <v>0</v>
      </c>
      <c r="AP82" s="78">
        <f>COUNTIF(AP4:AP67,"AB")</f>
        <v>0</v>
      </c>
      <c r="AQ82" s="78">
        <f>COUNTIF(AQ4:AQ67,"AB")</f>
        <v>0</v>
      </c>
      <c r="AR82" s="78">
        <f>COUNTIF(AR4:AR67,"AB")</f>
        <v>0</v>
      </c>
      <c r="AS82" s="78">
        <f>COUNTIF(AS4:AS67,"AB")</f>
        <v>0</v>
      </c>
      <c r="AT82" s="78">
        <f>COUNTIF(AT4:AT67,"AB")</f>
        <v>0</v>
      </c>
      <c r="AV82" s="61"/>
      <c r="AW82" s="61"/>
      <c r="AX82" s="61"/>
      <c r="AY82" s="61"/>
      <c r="AZ82" s="61"/>
      <c r="BA82" s="61"/>
      <c r="BB82" s="61"/>
      <c r="BC82" s="63"/>
      <c r="BD82" s="69" t="s">
        <v>952</v>
      </c>
      <c r="BE82" s="69">
        <f>SUM(BE76:BE81)</f>
        <v>64</v>
      </c>
      <c r="BF82" s="69"/>
      <c r="BG82" s="63"/>
    </row>
    <row r="83" spans="3:60" s="13" customFormat="1" x14ac:dyDescent="0.3">
      <c r="D83"/>
      <c r="E83" s="62"/>
      <c r="F83" s="79" t="s">
        <v>952</v>
      </c>
      <c r="G83" s="80">
        <f>COUNTA(G4:G67)</f>
        <v>11</v>
      </c>
      <c r="H83" s="80">
        <f>COUNTA(H4:H67)</f>
        <v>1</v>
      </c>
      <c r="I83" s="80">
        <f>COUNTA(I4:I67)</f>
        <v>8</v>
      </c>
      <c r="J83" s="80">
        <f>COUNTA(J4:J67)</f>
        <v>64</v>
      </c>
      <c r="K83" s="80">
        <f>COUNTA(K4:K67)</f>
        <v>64</v>
      </c>
      <c r="L83" s="80">
        <f>COUNTA(L4:L67)</f>
        <v>64</v>
      </c>
      <c r="M83" s="80">
        <f>COUNTA(M4:M67)</f>
        <v>64</v>
      </c>
      <c r="N83" s="80">
        <f>COUNTA(N4:N67)</f>
        <v>64</v>
      </c>
      <c r="O83" s="72"/>
      <c r="P83" s="80">
        <f>COUNTA(P4:P67)</f>
        <v>11</v>
      </c>
      <c r="Q83" s="80">
        <f>COUNTA(Q4:Q67)</f>
        <v>8</v>
      </c>
      <c r="R83" s="80">
        <f>COUNTA(R4:R67)</f>
        <v>64</v>
      </c>
      <c r="S83" s="80">
        <f>COUNTA(S4:S67)</f>
        <v>64</v>
      </c>
      <c r="T83" s="80">
        <f>COUNTA(T4:T67)</f>
        <v>64</v>
      </c>
      <c r="U83" s="80">
        <f>COUNTA(U4:U67)</f>
        <v>64</v>
      </c>
      <c r="V83" s="80">
        <f>COUNTA(V4:V67)</f>
        <v>64</v>
      </c>
      <c r="Y83" s="14"/>
      <c r="AB83" s="15"/>
      <c r="AC83" s="62"/>
      <c r="AD83" s="79" t="s">
        <v>952</v>
      </c>
      <c r="AE83" s="80">
        <f>COUNTA(AE4:AE67)</f>
        <v>0</v>
      </c>
      <c r="AF83" s="80">
        <f>COUNTA(AF4:AF67)</f>
        <v>0</v>
      </c>
      <c r="AG83" s="80">
        <f>COUNTA(AG4:AG67)</f>
        <v>0</v>
      </c>
      <c r="AH83" s="80">
        <f>COUNTA(AH4:AH67)</f>
        <v>0</v>
      </c>
      <c r="AI83" s="80">
        <f>COUNTA(AI4:AI67)</f>
        <v>0</v>
      </c>
      <c r="AJ83" s="72"/>
      <c r="AK83" s="80">
        <f>COUNTA(AK4:AK67)</f>
        <v>0</v>
      </c>
      <c r="AL83" s="80">
        <f>COUNTA(AL4:AL67)</f>
        <v>0</v>
      </c>
      <c r="AM83" s="80">
        <f>COUNTA(AM4:AM67)</f>
        <v>0</v>
      </c>
      <c r="AN83" s="80">
        <f>COUNTA(AN4:AN67)</f>
        <v>0</v>
      </c>
      <c r="AO83" s="80">
        <f>COUNTA(AO4:AO67)</f>
        <v>0</v>
      </c>
      <c r="AP83" s="80">
        <f>COUNTA(AP4:AP67)</f>
        <v>0</v>
      </c>
      <c r="AQ83" s="80">
        <f>COUNTA(AQ4:AQ67)</f>
        <v>0</v>
      </c>
      <c r="AR83" s="80">
        <f>COUNTA(AR4:AR67)</f>
        <v>0</v>
      </c>
      <c r="AS83" s="80">
        <f>COUNTA(AS4:AS67)</f>
        <v>0</v>
      </c>
      <c r="AT83" s="80">
        <f>COUNTA(AT4:AT67)</f>
        <v>0</v>
      </c>
      <c r="BC83" s="64"/>
      <c r="BD83" s="64"/>
      <c r="BE83" s="64"/>
      <c r="BF83" s="64"/>
      <c r="BG83" s="64"/>
    </row>
    <row r="84" spans="3:60" s="13" customFormat="1" x14ac:dyDescent="0.3">
      <c r="D84"/>
      <c r="E84" s="62"/>
      <c r="F84" s="70" t="s">
        <v>953</v>
      </c>
      <c r="G84" s="73">
        <f t="shared" ref="G84:N84" si="9">G83-G82</f>
        <v>11</v>
      </c>
      <c r="H84" s="73">
        <f t="shared" si="9"/>
        <v>1</v>
      </c>
      <c r="I84" s="73">
        <f t="shared" si="9"/>
        <v>8</v>
      </c>
      <c r="J84" s="73">
        <f t="shared" si="9"/>
        <v>64</v>
      </c>
      <c r="K84" s="73">
        <f t="shared" si="9"/>
        <v>64</v>
      </c>
      <c r="L84" s="73">
        <f t="shared" si="9"/>
        <v>64</v>
      </c>
      <c r="M84" s="73">
        <f t="shared" si="9"/>
        <v>63</v>
      </c>
      <c r="N84" s="73">
        <f t="shared" si="9"/>
        <v>62</v>
      </c>
      <c r="O84" s="72"/>
      <c r="P84" s="73">
        <f t="shared" ref="P84:V84" si="10">P83-P82</f>
        <v>11</v>
      </c>
      <c r="Q84" s="73">
        <f t="shared" si="10"/>
        <v>8</v>
      </c>
      <c r="R84" s="73">
        <f t="shared" si="10"/>
        <v>64</v>
      </c>
      <c r="S84" s="73">
        <f t="shared" si="10"/>
        <v>64</v>
      </c>
      <c r="T84" s="73">
        <f t="shared" si="10"/>
        <v>64</v>
      </c>
      <c r="U84" s="73">
        <f t="shared" si="10"/>
        <v>64</v>
      </c>
      <c r="V84" s="73">
        <f t="shared" si="10"/>
        <v>64</v>
      </c>
      <c r="Y84" s="14"/>
      <c r="AB84" s="15"/>
      <c r="AC84" s="62"/>
      <c r="AD84" s="70" t="s">
        <v>953</v>
      </c>
      <c r="AE84" s="73">
        <f>AE83-AE82</f>
        <v>0</v>
      </c>
      <c r="AF84" s="73">
        <f>AF83-AF82</f>
        <v>0</v>
      </c>
      <c r="AG84" s="73">
        <f>AG83-AG82</f>
        <v>0</v>
      </c>
      <c r="AH84" s="73">
        <f>AH83-AH82</f>
        <v>0</v>
      </c>
      <c r="AI84" s="73">
        <f>AI83-AI82</f>
        <v>0</v>
      </c>
      <c r="AJ84" s="72"/>
      <c r="AK84" s="73">
        <f t="shared" ref="AK84:AT84" si="11">AK83-AK82</f>
        <v>0</v>
      </c>
      <c r="AL84" s="73">
        <f t="shared" si="11"/>
        <v>0</v>
      </c>
      <c r="AM84" s="73">
        <f t="shared" si="11"/>
        <v>0</v>
      </c>
      <c r="AN84" s="73">
        <f t="shared" si="11"/>
        <v>0</v>
      </c>
      <c r="AO84" s="73">
        <f t="shared" si="11"/>
        <v>0</v>
      </c>
      <c r="AP84" s="73">
        <f t="shared" si="11"/>
        <v>0</v>
      </c>
      <c r="AQ84" s="73">
        <f t="shared" si="11"/>
        <v>0</v>
      </c>
      <c r="AR84" s="73">
        <f t="shared" si="11"/>
        <v>0</v>
      </c>
      <c r="AS84" s="73">
        <f t="shared" si="11"/>
        <v>0</v>
      </c>
      <c r="AT84" s="73">
        <f t="shared" si="11"/>
        <v>0</v>
      </c>
    </row>
    <row r="85" spans="3:60" s="13" customFormat="1" ht="15" thickBot="1" x14ac:dyDescent="0.35">
      <c r="D85"/>
      <c r="E85" s="81"/>
      <c r="F85" s="60" t="s">
        <v>954</v>
      </c>
      <c r="G85" s="18">
        <f t="shared" ref="G85:N85" si="12">G84-G81</f>
        <v>11</v>
      </c>
      <c r="H85" s="18">
        <f t="shared" si="12"/>
        <v>1</v>
      </c>
      <c r="I85" s="18">
        <f t="shared" si="12"/>
        <v>8</v>
      </c>
      <c r="J85" s="18">
        <f t="shared" si="12"/>
        <v>64</v>
      </c>
      <c r="K85" s="18">
        <f t="shared" si="12"/>
        <v>64</v>
      </c>
      <c r="L85" s="18">
        <f t="shared" si="12"/>
        <v>64</v>
      </c>
      <c r="M85" s="18">
        <f t="shared" si="12"/>
        <v>63</v>
      </c>
      <c r="N85" s="18">
        <f t="shared" si="12"/>
        <v>62</v>
      </c>
      <c r="O85" s="72"/>
      <c r="P85" s="18">
        <f t="shared" ref="P85:V85" si="13">P84-P81</f>
        <v>11</v>
      </c>
      <c r="Q85" s="18">
        <f t="shared" si="13"/>
        <v>8</v>
      </c>
      <c r="R85" s="18">
        <f t="shared" si="13"/>
        <v>64</v>
      </c>
      <c r="S85" s="18">
        <f t="shared" si="13"/>
        <v>64</v>
      </c>
      <c r="T85" s="18">
        <f t="shared" si="13"/>
        <v>64</v>
      </c>
      <c r="U85" s="18">
        <f t="shared" si="13"/>
        <v>64</v>
      </c>
      <c r="V85" s="18">
        <f t="shared" si="13"/>
        <v>64</v>
      </c>
      <c r="Y85" s="14"/>
      <c r="AB85" s="15"/>
      <c r="AC85" s="81"/>
      <c r="AD85" s="60" t="s">
        <v>954</v>
      </c>
      <c r="AE85" s="18">
        <f>AE84-AE81</f>
        <v>0</v>
      </c>
      <c r="AF85" s="18">
        <f>AF84-AF81</f>
        <v>0</v>
      </c>
      <c r="AG85" s="18">
        <f>AG84-AG81</f>
        <v>0</v>
      </c>
      <c r="AH85" s="18">
        <f>AH84-AH81</f>
        <v>0</v>
      </c>
      <c r="AI85" s="18">
        <f>AI84-AI81</f>
        <v>0</v>
      </c>
      <c r="AJ85" s="72"/>
      <c r="AK85" s="18">
        <f t="shared" ref="AK85:AT85" si="14">AK84-AK81</f>
        <v>0</v>
      </c>
      <c r="AL85" s="18">
        <f t="shared" si="14"/>
        <v>0</v>
      </c>
      <c r="AM85" s="18">
        <f t="shared" si="14"/>
        <v>0</v>
      </c>
      <c r="AN85" s="18">
        <f t="shared" si="14"/>
        <v>0</v>
      </c>
      <c r="AO85" s="18">
        <f t="shared" si="14"/>
        <v>0</v>
      </c>
      <c r="AP85" s="18">
        <f t="shared" si="14"/>
        <v>0</v>
      </c>
      <c r="AQ85" s="18">
        <f t="shared" si="14"/>
        <v>0</v>
      </c>
      <c r="AR85" s="18">
        <f t="shared" si="14"/>
        <v>0</v>
      </c>
      <c r="AS85" s="18">
        <f t="shared" si="14"/>
        <v>0</v>
      </c>
      <c r="AT85" s="18">
        <f t="shared" si="14"/>
        <v>0</v>
      </c>
    </row>
    <row r="86" spans="3:60" s="13" customFormat="1" ht="15" thickBot="1" x14ac:dyDescent="0.35">
      <c r="D86"/>
      <c r="E86" s="61"/>
      <c r="F86" s="82" t="s">
        <v>955</v>
      </c>
      <c r="G86" s="83">
        <f t="shared" ref="G86:N86" si="15">(G85/G84)*100</f>
        <v>100</v>
      </c>
      <c r="H86" s="83">
        <f t="shared" si="15"/>
        <v>100</v>
      </c>
      <c r="I86" s="83">
        <f t="shared" si="15"/>
        <v>100</v>
      </c>
      <c r="J86" s="83">
        <f t="shared" si="15"/>
        <v>100</v>
      </c>
      <c r="K86" s="83">
        <f t="shared" si="15"/>
        <v>100</v>
      </c>
      <c r="L86" s="83">
        <f t="shared" si="15"/>
        <v>100</v>
      </c>
      <c r="M86" s="83">
        <f t="shared" si="15"/>
        <v>100</v>
      </c>
      <c r="N86" s="83">
        <f t="shared" si="15"/>
        <v>100</v>
      </c>
      <c r="O86" s="84"/>
      <c r="P86" s="83">
        <f t="shared" ref="P86:V86" si="16">(P85/P84)*100</f>
        <v>100</v>
      </c>
      <c r="Q86" s="83">
        <f t="shared" si="16"/>
        <v>100</v>
      </c>
      <c r="R86" s="83">
        <f t="shared" si="16"/>
        <v>100</v>
      </c>
      <c r="S86" s="83">
        <f t="shared" si="16"/>
        <v>100</v>
      </c>
      <c r="T86" s="83">
        <f t="shared" si="16"/>
        <v>100</v>
      </c>
      <c r="U86" s="83">
        <f t="shared" si="16"/>
        <v>100</v>
      </c>
      <c r="V86" s="83">
        <f t="shared" si="16"/>
        <v>100</v>
      </c>
      <c r="Y86" s="14"/>
      <c r="AB86" s="15"/>
      <c r="AC86" s="61"/>
      <c r="AD86" s="82" t="s">
        <v>955</v>
      </c>
      <c r="AE86" s="83" t="e">
        <f>(AE85/AE84)*100</f>
        <v>#DIV/0!</v>
      </c>
      <c r="AF86" s="83" t="e">
        <f>(AF85/AF84)*100</f>
        <v>#DIV/0!</v>
      </c>
      <c r="AG86" s="83" t="e">
        <f>(AG85/AG84)*100</f>
        <v>#DIV/0!</v>
      </c>
      <c r="AH86" s="83" t="e">
        <f>(AH85/AH84)*100</f>
        <v>#DIV/0!</v>
      </c>
      <c r="AI86" s="83" t="e">
        <f>(AI85/AI84)*100</f>
        <v>#DIV/0!</v>
      </c>
      <c r="AJ86" s="84"/>
      <c r="AK86" s="83" t="e">
        <f t="shared" ref="AK86:AT86" si="17">(AK85/AK84)*100</f>
        <v>#DIV/0!</v>
      </c>
      <c r="AL86" s="83" t="e">
        <f t="shared" si="17"/>
        <v>#DIV/0!</v>
      </c>
      <c r="AM86" s="83" t="e">
        <f t="shared" si="17"/>
        <v>#DIV/0!</v>
      </c>
      <c r="AN86" s="83" t="e">
        <f t="shared" si="17"/>
        <v>#DIV/0!</v>
      </c>
      <c r="AO86" s="83" t="e">
        <f t="shared" si="17"/>
        <v>#DIV/0!</v>
      </c>
      <c r="AP86" s="83" t="e">
        <f t="shared" si="17"/>
        <v>#DIV/0!</v>
      </c>
      <c r="AQ86" s="83" t="e">
        <f t="shared" si="17"/>
        <v>#DIV/0!</v>
      </c>
      <c r="AR86" s="83" t="e">
        <f t="shared" si="17"/>
        <v>#DIV/0!</v>
      </c>
      <c r="AS86" s="83" t="e">
        <f t="shared" si="17"/>
        <v>#DIV/0!</v>
      </c>
      <c r="AT86" s="83" t="e">
        <f t="shared" si="17"/>
        <v>#DIV/0!</v>
      </c>
    </row>
    <row r="87" spans="3:60" s="13" customFormat="1" x14ac:dyDescent="0.3">
      <c r="D87"/>
      <c r="O87" s="55"/>
      <c r="Y87" s="14"/>
      <c r="AB87" s="15"/>
      <c r="AJ87" s="55"/>
    </row>
    <row r="88" spans="3:60" s="13" customFormat="1" ht="15" thickBot="1" x14ac:dyDescent="0.35">
      <c r="D88"/>
      <c r="O88" s="55"/>
      <c r="Y88" s="14"/>
      <c r="AB88" s="15"/>
      <c r="AJ88" s="55"/>
      <c r="BC88" s="55"/>
      <c r="BD88" s="55"/>
      <c r="BE88" s="55"/>
      <c r="BF88" s="55"/>
    </row>
    <row r="89" spans="3:60" s="13" customFormat="1" ht="16.2" x14ac:dyDescent="0.3">
      <c r="D89"/>
      <c r="Y89" s="14"/>
      <c r="AB89" s="15"/>
      <c r="AJ89" s="55"/>
      <c r="BC89" s="55"/>
      <c r="BD89" s="85"/>
      <c r="BE89" s="86" t="s">
        <v>956</v>
      </c>
      <c r="BF89" s="55"/>
    </row>
    <row r="90" spans="3:60" s="13" customFormat="1" ht="16.2" x14ac:dyDescent="0.3">
      <c r="C90" s="4" t="s">
        <v>957</v>
      </c>
      <c r="D90" s="4"/>
      <c r="E90" s="4"/>
      <c r="F90" s="4"/>
      <c r="G90" s="88"/>
      <c r="H90" s="88"/>
      <c r="I90" s="88"/>
      <c r="Y90" s="14"/>
      <c r="AB90" s="15"/>
      <c r="BC90" s="55"/>
      <c r="BD90" s="89" t="s">
        <v>929</v>
      </c>
      <c r="BE90" s="90">
        <f>((BJ70)/BE82)*100</f>
        <v>0</v>
      </c>
      <c r="BF90" s="55"/>
    </row>
    <row r="91" spans="3:60" s="13" customFormat="1" ht="16.2" x14ac:dyDescent="0.3">
      <c r="C91" s="4" t="s">
        <v>958</v>
      </c>
      <c r="D91" s="4"/>
      <c r="E91" s="4"/>
      <c r="F91" s="4"/>
      <c r="G91" s="88"/>
      <c r="H91" s="88"/>
      <c r="I91" s="88"/>
      <c r="M91" s="91"/>
      <c r="N91" s="91"/>
      <c r="Y91" s="14"/>
      <c r="AB91" s="15"/>
      <c r="BC91" s="55"/>
      <c r="BD91" s="89" t="s">
        <v>959</v>
      </c>
      <c r="BE91" s="90">
        <f>((BH70)/BE82)*100</f>
        <v>96.875</v>
      </c>
      <c r="BF91" s="55"/>
    </row>
    <row r="92" spans="3:60" s="13" customFormat="1" ht="16.2" x14ac:dyDescent="0.3">
      <c r="C92" s="92"/>
      <c r="D92" s="87" t="s">
        <v>960</v>
      </c>
      <c r="E92" s="93" t="s">
        <v>961</v>
      </c>
      <c r="F92" s="87" t="s">
        <v>962</v>
      </c>
      <c r="G92" s="88"/>
      <c r="H92" s="88"/>
      <c r="I92" s="88"/>
      <c r="M92" s="91"/>
      <c r="N92" s="91"/>
      <c r="Y92" s="14"/>
      <c r="AB92" s="15"/>
      <c r="BC92" s="55"/>
      <c r="BD92" s="94" t="s">
        <v>963</v>
      </c>
      <c r="BE92" s="95">
        <f>((BI70)/BE82)*100</f>
        <v>100</v>
      </c>
      <c r="BF92" s="55"/>
    </row>
    <row r="93" spans="3:60" s="13" customFormat="1" ht="16.2" x14ac:dyDescent="0.3">
      <c r="C93" s="87" t="s">
        <v>964</v>
      </c>
      <c r="D93" s="87" t="s">
        <v>965</v>
      </c>
      <c r="E93" s="93" t="s">
        <v>966</v>
      </c>
      <c r="F93" s="87" t="s">
        <v>967</v>
      </c>
      <c r="G93" s="88"/>
      <c r="H93" s="88"/>
      <c r="I93" s="88"/>
      <c r="M93" s="102"/>
      <c r="N93" s="102"/>
      <c r="Y93" s="14"/>
      <c r="AB93" s="15"/>
      <c r="BC93" s="55"/>
      <c r="BD93" s="94" t="s">
        <v>968</v>
      </c>
      <c r="BE93" s="95">
        <f>(BE81)/BE82*100</f>
        <v>100</v>
      </c>
      <c r="BF93" s="55"/>
    </row>
    <row r="94" spans="3:60" s="13" customFormat="1" ht="16.2" x14ac:dyDescent="0.3">
      <c r="C94" s="87" t="s">
        <v>947</v>
      </c>
      <c r="D94" s="87" t="s">
        <v>969</v>
      </c>
      <c r="E94" s="93" t="s">
        <v>970</v>
      </c>
      <c r="F94" s="87" t="s">
        <v>971</v>
      </c>
      <c r="G94" s="88"/>
      <c r="H94" s="88"/>
      <c r="I94" s="88"/>
      <c r="M94" s="91"/>
      <c r="N94" s="91"/>
      <c r="Y94" s="14"/>
      <c r="AB94" s="15"/>
      <c r="BC94" s="55"/>
      <c r="BD94" s="94" t="s">
        <v>947</v>
      </c>
      <c r="BE94" s="95">
        <f>(BE80)/BE82*100</f>
        <v>0</v>
      </c>
      <c r="BF94" s="55"/>
    </row>
    <row r="95" spans="3:60" s="13" customFormat="1" ht="16.2" x14ac:dyDescent="0.3">
      <c r="C95" s="61"/>
      <c r="D95" s="97"/>
      <c r="E95" s="61"/>
      <c r="M95" s="91"/>
      <c r="N95" s="91"/>
      <c r="Y95" s="14"/>
      <c r="AB95" s="15"/>
      <c r="BC95" s="55"/>
      <c r="BD95" s="98" t="s">
        <v>972</v>
      </c>
      <c r="BE95" s="99">
        <f>(BE80+BE81)/BE82*100</f>
        <v>100</v>
      </c>
      <c r="BF95" s="55"/>
    </row>
    <row r="96" spans="3:60" s="13" customFormat="1" x14ac:dyDescent="0.3">
      <c r="C96" s="100" t="s">
        <v>973</v>
      </c>
      <c r="D96" s="101" t="s">
        <v>974</v>
      </c>
      <c r="E96" s="3"/>
      <c r="F96" s="3"/>
      <c r="G96" s="102"/>
      <c r="H96" s="102"/>
      <c r="I96" s="102"/>
      <c r="M96" s="103"/>
      <c r="N96" s="103"/>
      <c r="Y96" s="14"/>
      <c r="AB96" s="15"/>
      <c r="BC96" s="55"/>
      <c r="BD96" s="55"/>
      <c r="BE96" s="55"/>
      <c r="BF96" s="55"/>
    </row>
    <row r="97" spans="1:63" s="13" customFormat="1" x14ac:dyDescent="0.3">
      <c r="C97" s="100">
        <v>1</v>
      </c>
      <c r="D97" s="101" t="s">
        <v>975</v>
      </c>
      <c r="E97" s="3" t="s">
        <v>976</v>
      </c>
      <c r="F97" s="3"/>
      <c r="G97" s="102"/>
      <c r="H97" s="102"/>
      <c r="I97" s="102"/>
      <c r="Y97" s="14"/>
      <c r="AB97" s="15"/>
    </row>
    <row r="98" spans="1:63" s="13" customFormat="1" x14ac:dyDescent="0.3">
      <c r="C98" s="100">
        <v>2</v>
      </c>
      <c r="D98" s="101" t="s">
        <v>977</v>
      </c>
      <c r="E98" s="3" t="s">
        <v>937</v>
      </c>
      <c r="F98" s="3"/>
      <c r="G98" s="102"/>
      <c r="H98" s="102"/>
      <c r="I98" s="102"/>
      <c r="Y98" s="14"/>
      <c r="AB98" s="15"/>
    </row>
    <row r="99" spans="1:63" s="13" customFormat="1" x14ac:dyDescent="0.3">
      <c r="C99" s="100">
        <v>3</v>
      </c>
      <c r="D99" s="101" t="s">
        <v>978</v>
      </c>
      <c r="E99" s="3" t="s">
        <v>941</v>
      </c>
      <c r="F99" s="3"/>
      <c r="G99" s="102"/>
      <c r="H99" s="102"/>
      <c r="I99" s="102"/>
      <c r="Y99" s="14"/>
      <c r="AB99" s="15"/>
    </row>
    <row r="100" spans="1:63" s="13" customFormat="1" x14ac:dyDescent="0.3">
      <c r="C100" s="100">
        <v>4</v>
      </c>
      <c r="D100" s="101" t="s">
        <v>979</v>
      </c>
      <c r="E100" s="3" t="s">
        <v>944</v>
      </c>
      <c r="F100" s="3"/>
      <c r="G100" s="102"/>
      <c r="H100" s="102"/>
      <c r="I100" s="102"/>
      <c r="Y100" s="14"/>
      <c r="AB100" s="15"/>
    </row>
    <row r="101" spans="1:63" s="13" customFormat="1" x14ac:dyDescent="0.3">
      <c r="C101" s="61"/>
      <c r="D101" s="97"/>
      <c r="E101" s="61"/>
      <c r="Y101" s="14"/>
      <c r="AB101" s="15"/>
    </row>
    <row r="102" spans="1:63" s="13" customFormat="1" x14ac:dyDescent="0.3">
      <c r="C102" s="3" t="s">
        <v>980</v>
      </c>
      <c r="D102" s="3"/>
      <c r="E102" s="3"/>
      <c r="F102" s="3"/>
      <c r="G102" s="102"/>
      <c r="H102" s="102"/>
      <c r="I102" s="102"/>
      <c r="Y102" s="14"/>
      <c r="AB102" s="15"/>
    </row>
    <row r="103" spans="1:63" s="13" customFormat="1" x14ac:dyDescent="0.3">
      <c r="C103" s="3" t="s">
        <v>981</v>
      </c>
      <c r="D103" s="3"/>
      <c r="E103" s="3"/>
      <c r="F103" s="3"/>
      <c r="G103" s="102"/>
      <c r="H103" s="102"/>
      <c r="I103" s="102"/>
      <c r="Y103" s="14"/>
      <c r="AB103" s="15"/>
    </row>
    <row r="106" spans="1:63" s="13" customFormat="1" hidden="1" x14ac:dyDescent="0.3">
      <c r="D106"/>
      <c r="Y106" s="14"/>
      <c r="AB106" s="15"/>
    </row>
    <row r="107" spans="1:63" s="13" customFormat="1" hidden="1" x14ac:dyDescent="0.3">
      <c r="D107" s="104" t="s">
        <v>982</v>
      </c>
      <c r="K107" s="18">
        <v>314442</v>
      </c>
      <c r="L107" s="18">
        <v>314443</v>
      </c>
      <c r="M107" s="18">
        <v>314444</v>
      </c>
      <c r="N107" s="18">
        <v>314445</v>
      </c>
      <c r="Y107" s="14"/>
      <c r="AB107" s="15"/>
    </row>
    <row r="108" spans="1:63" s="13" customFormat="1" hidden="1" x14ac:dyDescent="0.3">
      <c r="D108"/>
      <c r="K108" s="18" t="s">
        <v>983</v>
      </c>
      <c r="L108" s="18" t="s">
        <v>984</v>
      </c>
      <c r="M108" s="18" t="s">
        <v>985</v>
      </c>
      <c r="N108" s="18" t="s">
        <v>986</v>
      </c>
      <c r="Y108" s="14"/>
      <c r="AB108" s="15"/>
    </row>
    <row r="109" spans="1:63" s="13" customFormat="1" ht="26.4" hidden="1" x14ac:dyDescent="0.3">
      <c r="B109" s="18" t="s">
        <v>4</v>
      </c>
      <c r="C109" s="18" t="s">
        <v>5</v>
      </c>
      <c r="D109" s="17" t="s">
        <v>6</v>
      </c>
      <c r="E109" s="18" t="s">
        <v>7</v>
      </c>
      <c r="F109" s="18" t="s">
        <v>8</v>
      </c>
      <c r="G109" s="73"/>
      <c r="H109" s="73"/>
      <c r="I109" s="73"/>
      <c r="J109" s="18">
        <v>314441</v>
      </c>
      <c r="K109" s="13">
        <v>72</v>
      </c>
      <c r="L109" s="13">
        <v>68</v>
      </c>
      <c r="M109" s="13">
        <v>53</v>
      </c>
      <c r="N109" s="13">
        <v>62</v>
      </c>
      <c r="O109" s="19"/>
      <c r="P109" s="105"/>
      <c r="Q109" s="105"/>
      <c r="R109" s="18" t="s">
        <v>987</v>
      </c>
      <c r="S109" s="18" t="s">
        <v>988</v>
      </c>
      <c r="T109" s="18" t="s">
        <v>989</v>
      </c>
      <c r="U109" s="18" t="s">
        <v>990</v>
      </c>
      <c r="V109" s="18" t="s">
        <v>991</v>
      </c>
      <c r="W109" s="18" t="s">
        <v>992</v>
      </c>
      <c r="X109" s="18" t="s">
        <v>993</v>
      </c>
      <c r="Y109" s="14"/>
      <c r="Z109" s="17" t="s">
        <v>4</v>
      </c>
      <c r="AA109" s="18" t="s">
        <v>5</v>
      </c>
      <c r="AB109" s="20" t="s">
        <v>6</v>
      </c>
      <c r="AC109" s="18" t="s">
        <v>7</v>
      </c>
      <c r="AD109" s="17" t="s">
        <v>8</v>
      </c>
      <c r="AE109" s="18">
        <v>314450</v>
      </c>
      <c r="AF109" s="18">
        <v>314451</v>
      </c>
      <c r="AG109" s="18">
        <v>314452</v>
      </c>
      <c r="AH109" s="18">
        <v>314453</v>
      </c>
      <c r="AI109" s="18">
        <v>314454</v>
      </c>
      <c r="AJ109" s="19"/>
      <c r="AK109" s="18" t="s">
        <v>994</v>
      </c>
      <c r="AL109" s="18" t="s">
        <v>995</v>
      </c>
      <c r="AM109" s="18" t="s">
        <v>996</v>
      </c>
      <c r="AN109" s="18" t="s">
        <v>997</v>
      </c>
      <c r="AO109" s="18"/>
      <c r="AP109" s="18"/>
      <c r="AQ109" s="18"/>
      <c r="AR109" s="18" t="s">
        <v>998</v>
      </c>
      <c r="AS109" s="18" t="s">
        <v>999</v>
      </c>
      <c r="AT109" s="18" t="s">
        <v>1000</v>
      </c>
      <c r="AU109" s="18" t="s">
        <v>992</v>
      </c>
      <c r="AV109" s="18" t="s">
        <v>993</v>
      </c>
      <c r="AW109" s="106"/>
      <c r="AX109" s="106"/>
      <c r="AY109" s="106"/>
      <c r="AZ109" s="106"/>
      <c r="BA109" s="106"/>
      <c r="BB109" s="106"/>
      <c r="BC109" s="106"/>
      <c r="BD109" s="2" t="s">
        <v>45</v>
      </c>
      <c r="BE109" s="2"/>
      <c r="BF109" s="1" t="s">
        <v>46</v>
      </c>
      <c r="BG109" s="1"/>
      <c r="BH109" s="23" t="s">
        <v>47</v>
      </c>
      <c r="BI109" s="23" t="s">
        <v>47</v>
      </c>
      <c r="BJ109" s="107" t="s">
        <v>48</v>
      </c>
      <c r="BK109" s="25" t="s">
        <v>49</v>
      </c>
    </row>
    <row r="110" spans="1:63" s="13" customFormat="1" hidden="1" x14ac:dyDescent="0.3">
      <c r="B110" s="18"/>
      <c r="C110" s="18"/>
      <c r="D110" s="17"/>
      <c r="E110" s="18"/>
      <c r="F110" s="18"/>
      <c r="G110" s="73"/>
      <c r="H110" s="73"/>
      <c r="I110" s="73"/>
      <c r="J110" s="18" t="s">
        <v>1001</v>
      </c>
      <c r="K110" s="34" t="s">
        <v>917</v>
      </c>
      <c r="L110" s="34">
        <v>40</v>
      </c>
      <c r="M110" s="34" t="s">
        <v>917</v>
      </c>
      <c r="N110" s="34">
        <v>53</v>
      </c>
      <c r="O110" s="19"/>
      <c r="P110" s="105"/>
      <c r="Q110" s="105"/>
      <c r="R110" s="18" t="s">
        <v>1002</v>
      </c>
      <c r="S110" s="18" t="s">
        <v>1003</v>
      </c>
      <c r="T110" s="18" t="s">
        <v>1004</v>
      </c>
      <c r="U110" s="18" t="s">
        <v>1005</v>
      </c>
      <c r="V110" s="18" t="s">
        <v>1006</v>
      </c>
      <c r="W110" s="18"/>
      <c r="X110" s="18"/>
      <c r="Y110" s="14"/>
      <c r="Z110" s="17"/>
      <c r="AA110" s="18"/>
      <c r="AB110" s="20"/>
      <c r="AC110" s="18"/>
      <c r="AD110" s="17"/>
      <c r="AE110" s="18" t="s">
        <v>1007</v>
      </c>
      <c r="AF110" s="18" t="s">
        <v>1008</v>
      </c>
      <c r="AG110" s="18" t="s">
        <v>1009</v>
      </c>
      <c r="AH110" s="18" t="s">
        <v>1010</v>
      </c>
      <c r="AI110" s="18" t="s">
        <v>1011</v>
      </c>
      <c r="AJ110" s="19"/>
      <c r="AK110" s="18" t="s">
        <v>1012</v>
      </c>
      <c r="AL110" s="18" t="s">
        <v>1013</v>
      </c>
      <c r="AM110" s="18" t="s">
        <v>1014</v>
      </c>
      <c r="AN110" s="18" t="s">
        <v>1015</v>
      </c>
      <c r="AO110" s="18"/>
      <c r="AP110" s="18"/>
      <c r="AQ110" s="18"/>
      <c r="AR110" s="18" t="s">
        <v>1016</v>
      </c>
      <c r="AS110" s="18" t="s">
        <v>1017</v>
      </c>
      <c r="AT110" s="18" t="s">
        <v>1018</v>
      </c>
      <c r="AU110" s="18"/>
      <c r="AV110" s="18"/>
      <c r="AW110" s="18"/>
      <c r="AX110" s="18"/>
      <c r="AY110" s="18"/>
      <c r="AZ110" s="18"/>
      <c r="BA110" s="18"/>
      <c r="BB110" s="18"/>
      <c r="BC110" s="18"/>
      <c r="BD110" s="27" t="s">
        <v>80</v>
      </c>
      <c r="BE110" s="27" t="s">
        <v>81</v>
      </c>
      <c r="BF110" s="28" t="s">
        <v>80</v>
      </c>
      <c r="BG110" s="28" t="s">
        <v>81</v>
      </c>
      <c r="BH110" s="21" t="s">
        <v>82</v>
      </c>
      <c r="BI110" s="21" t="s">
        <v>83</v>
      </c>
      <c r="BJ110" s="18"/>
      <c r="BK110" s="18"/>
    </row>
    <row r="111" spans="1:63" s="13" customFormat="1" hidden="1" x14ac:dyDescent="0.3">
      <c r="C111" s="13" t="s">
        <v>1019</v>
      </c>
      <c r="D111" t="s">
        <v>1020</v>
      </c>
      <c r="E111" s="13" t="s">
        <v>1021</v>
      </c>
      <c r="J111" s="13" t="s">
        <v>917</v>
      </c>
      <c r="R111" s="13">
        <v>39</v>
      </c>
      <c r="S111" s="13">
        <v>20</v>
      </c>
      <c r="T111" s="13">
        <v>42</v>
      </c>
      <c r="U111" s="13">
        <v>20</v>
      </c>
      <c r="V111" s="13" t="s">
        <v>528</v>
      </c>
      <c r="X111" s="13">
        <v>40</v>
      </c>
      <c r="Y111" s="14"/>
      <c r="AA111" s="13" t="s">
        <v>1019</v>
      </c>
      <c r="AB111" s="15" t="s">
        <v>1020</v>
      </c>
      <c r="AC111" s="13" t="s">
        <v>1021</v>
      </c>
      <c r="AE111" s="13">
        <v>70</v>
      </c>
      <c r="AF111" s="13">
        <v>70</v>
      </c>
      <c r="AG111" s="13">
        <v>50</v>
      </c>
      <c r="AH111" s="13">
        <v>76</v>
      </c>
      <c r="AI111" s="13">
        <v>68</v>
      </c>
      <c r="AK111" s="13">
        <v>21</v>
      </c>
      <c r="AL111" s="13">
        <v>21</v>
      </c>
      <c r="AM111" s="13">
        <v>28</v>
      </c>
      <c r="AN111" s="13">
        <v>37</v>
      </c>
      <c r="AR111" s="13">
        <v>16</v>
      </c>
      <c r="AS111" s="13">
        <v>17</v>
      </c>
      <c r="AT111" s="13">
        <v>44</v>
      </c>
      <c r="AV111" s="13">
        <v>40</v>
      </c>
    </row>
    <row r="112" spans="1:63" s="13" customFormat="1" hidden="1" x14ac:dyDescent="0.3">
      <c r="A112" s="105"/>
      <c r="B112" s="34"/>
      <c r="C112" s="34" t="s">
        <v>1022</v>
      </c>
      <c r="D112" s="30" t="s">
        <v>1023</v>
      </c>
      <c r="E112" s="34" t="s">
        <v>1024</v>
      </c>
      <c r="F112" s="31"/>
      <c r="G112" s="109"/>
      <c r="H112" s="109"/>
      <c r="I112" s="109"/>
      <c r="J112" s="34" t="s">
        <v>917</v>
      </c>
      <c r="O112" s="33"/>
      <c r="P112" s="34"/>
      <c r="Q112" s="34"/>
      <c r="R112" s="34" t="s">
        <v>528</v>
      </c>
      <c r="S112" s="34">
        <v>10</v>
      </c>
      <c r="T112" s="34">
        <v>25</v>
      </c>
      <c r="U112" s="34">
        <v>10</v>
      </c>
      <c r="V112" s="34" t="s">
        <v>528</v>
      </c>
      <c r="W112" s="34"/>
      <c r="X112" s="34">
        <v>20</v>
      </c>
      <c r="Y112" s="35"/>
      <c r="Z112" s="30"/>
      <c r="AA112" s="34" t="s">
        <v>1022</v>
      </c>
      <c r="AB112" s="36" t="s">
        <v>1023</v>
      </c>
      <c r="AC112" s="34" t="s">
        <v>1024</v>
      </c>
      <c r="AD112" s="108"/>
      <c r="AE112" s="109" t="s">
        <v>917</v>
      </c>
      <c r="AF112" s="109">
        <v>42</v>
      </c>
      <c r="AG112" s="109" t="s">
        <v>917</v>
      </c>
      <c r="AH112" s="109">
        <v>44</v>
      </c>
      <c r="AI112" s="109" t="s">
        <v>917</v>
      </c>
      <c r="AJ112" s="33"/>
      <c r="AK112" s="109">
        <v>15</v>
      </c>
      <c r="AL112" s="109">
        <v>15</v>
      </c>
      <c r="AM112" s="109">
        <v>25</v>
      </c>
      <c r="AN112" s="109">
        <v>35</v>
      </c>
      <c r="AO112" s="109"/>
      <c r="AP112" s="109"/>
      <c r="AQ112" s="109"/>
      <c r="AR112" s="109">
        <v>10</v>
      </c>
      <c r="AS112" s="109">
        <v>10</v>
      </c>
      <c r="AT112" s="109">
        <v>20</v>
      </c>
      <c r="AU112" s="34"/>
      <c r="AV112" s="34">
        <v>20</v>
      </c>
      <c r="AW112" s="34"/>
      <c r="AX112" s="34"/>
      <c r="AY112" s="34"/>
      <c r="AZ112" s="34"/>
      <c r="BA112" s="34"/>
      <c r="BB112" s="34"/>
      <c r="BC112" s="34"/>
      <c r="BD112" s="43" t="str">
        <f>IF(COUNTIF(J112:N112,"FF"),"FAIL",IF(COUNTIF(J112:N112,"AB"),"FAIL","PASS"))</f>
        <v>FAIL</v>
      </c>
      <c r="BE112" s="43" t="str">
        <f>IF(COUNTIF(AE112:AI112,"FF"),"FAIL",IF(COUNTIF(AE112:AI112,"AB"),"FAIL","PASS"))</f>
        <v>FAIL</v>
      </c>
      <c r="BF112" s="44" t="str">
        <f>IF(COUNTIF(R112:Y112,"FF"),"FAIL",IF(COUNTIF(R112:Y112,"AB"),"FAIL","PASS"))</f>
        <v>FAIL</v>
      </c>
      <c r="BG112" s="44" t="str">
        <f>IF(COUNTIF(AK112:AT112,"FF"),"FAIL",IF(COUNTIF(AK112:AT112,"AB"),"FAIL","PASS"))</f>
        <v>PASS</v>
      </c>
      <c r="BH112" s="19" t="str">
        <f>IF(AND(BD112="PASS",BE112="PASS"),"PASS","FAIL")</f>
        <v>FAIL</v>
      </c>
      <c r="BI112" s="19" t="str">
        <f>IF(AND(BF112="PASS",BG112="PASS"),"PASS","FAIL")</f>
        <v>FAIL</v>
      </c>
      <c r="BJ112" s="45" t="str">
        <f>IF(BK112="ATKT","NO",IF(BK112="FAIL","NO","YES"))</f>
        <v>NO</v>
      </c>
      <c r="BK112" s="105" t="str">
        <f>IF(AV112=46,IF(AU112&gt;=7.75,"DIST",IF(AU112&gt;=6.75,"FIRST",IF(AU112&gt;=6.25,"HSC",IF(AU112&gt;=5.5,"SC","FAIL")))),IF(AV112&gt;=23,"ATKT","FAIL"))</f>
        <v>FAIL</v>
      </c>
    </row>
    <row r="113" spans="4:28" s="13" customFormat="1" hidden="1" x14ac:dyDescent="0.3">
      <c r="D113"/>
      <c r="Y113" s="14"/>
      <c r="AB113" s="15"/>
    </row>
    <row r="114" spans="4:28" s="13" customFormat="1" hidden="1" x14ac:dyDescent="0.3">
      <c r="D114"/>
      <c r="Y114" s="14"/>
      <c r="AB114" s="15"/>
    </row>
    <row r="115" spans="4:28" s="13" customFormat="1" hidden="1" x14ac:dyDescent="0.3">
      <c r="D115"/>
      <c r="Y115" s="14"/>
      <c r="AB115" s="15"/>
    </row>
    <row r="116" spans="4:28" s="13" customFormat="1" hidden="1" x14ac:dyDescent="0.3">
      <c r="D116"/>
      <c r="Y116" s="14"/>
      <c r="AB116" s="15"/>
    </row>
    <row r="117" spans="4:28" s="13" customFormat="1" hidden="1" x14ac:dyDescent="0.3">
      <c r="D117"/>
      <c r="Y117" s="14"/>
      <c r="AB117" s="15"/>
    </row>
  </sheetData>
  <sortState xmlns:xlrd2="http://schemas.microsoft.com/office/spreadsheetml/2017/richdata2" ref="B4:X67">
    <sortCondition ref="B4:B67"/>
  </sortState>
  <mergeCells count="18">
    <mergeCell ref="E99:F99"/>
    <mergeCell ref="E100:F100"/>
    <mergeCell ref="C102:F102"/>
    <mergeCell ref="C103:F103"/>
    <mergeCell ref="BD109:BE109"/>
    <mergeCell ref="BF109:BG109"/>
    <mergeCell ref="C73:D73"/>
    <mergeCell ref="C90:F90"/>
    <mergeCell ref="C91:F91"/>
    <mergeCell ref="E96:F96"/>
    <mergeCell ref="E97:F97"/>
    <mergeCell ref="E98:F98"/>
    <mergeCell ref="A1:X1"/>
    <mergeCell ref="Z1:AV1"/>
    <mergeCell ref="AW1:BB1"/>
    <mergeCell ref="BD2:BE2"/>
    <mergeCell ref="BF2:BG2"/>
    <mergeCell ref="BD70:BG70"/>
  </mergeCells>
  <conditionalFormatting sqref="BJ112 BJ4:BJ68">
    <cfRule type="cellIs" dxfId="255" priority="1" operator="equal">
      <formula>"NO"</formula>
    </cfRule>
  </conditionalFormatting>
  <conditionalFormatting sqref="BK112 BK4:BK67">
    <cfRule type="cellIs" dxfId="254" priority="2" operator="equal">
      <formula>"FAIL"</formula>
    </cfRule>
  </conditionalFormatting>
  <conditionalFormatting sqref="J4:V15 AE4:AT6 AE30:AT30 AE29:AL29 AT29 AE57:AT60 AE56:AL56 AS56:AT56 AE8:AT9 AE7:AF7 AO7:AT7 AI7:AJ7 AE11:AT15 AE10:AF10 AO10:AT10 AI10:AJ10 AE18:AT24 AE16:AF17 AI16:AJ17 AO16:AT17 AE26:AT26 AE25:AF25 AO25:AT25 AI25:AJ25 AE28:AT28 AE27:AF27 AO27:AT27 AI27:AJ27 AE33:AT36 AE31:AF32 AI31:AJ32 AO31:AT32 AE38:AT54 AE37:AF37 AO37:AT37 AI37:AJ37 AE55:AF55 AO55:AT55 AI55:AJ55 AE61:AF61 AO61:AT61 AI61:AJ61 J112 O112:V112 K110:N110 AE62:AT68 J17:V68">
    <cfRule type="cellIs" dxfId="253" priority="3" operator="equal">
      <formula>"AB"</formula>
    </cfRule>
    <cfRule type="cellIs" dxfId="252" priority="4" operator="equal">
      <formula>"FF"</formula>
    </cfRule>
  </conditionalFormatting>
  <conditionalFormatting sqref="AE112:AT112">
    <cfRule type="cellIs" dxfId="251" priority="5" operator="equal">
      <formula>"AB"</formula>
    </cfRule>
    <cfRule type="cellIs" dxfId="250" priority="6" operator="equal">
      <formula>"FF"</formula>
    </cfRule>
  </conditionalFormatting>
  <conditionalFormatting sqref="BD112:BI112 BD4:BI68">
    <cfRule type="cellIs" dxfId="249" priority="7" operator="equal">
      <formula>"FAIL"</formula>
    </cfRule>
  </conditionalFormatting>
  <conditionalFormatting sqref="J16:V19">
    <cfRule type="cellIs" dxfId="248" priority="12" operator="equal">
      <formula>"AB"</formula>
    </cfRule>
    <cfRule type="cellIs" dxfId="247" priority="13" operator="equal">
      <formula>"FF"</formula>
    </cfRule>
  </conditionalFormatting>
  <conditionalFormatting sqref="AO29:AS29">
    <cfRule type="cellIs" dxfId="246" priority="14" operator="equal">
      <formula>"AB"</formula>
    </cfRule>
    <cfRule type="cellIs" dxfId="245" priority="15" operator="equal">
      <formula>"FF"</formula>
    </cfRule>
  </conditionalFormatting>
  <conditionalFormatting sqref="AO56:AR56">
    <cfRule type="cellIs" dxfId="244" priority="16" operator="equal">
      <formula>"AB"</formula>
    </cfRule>
    <cfRule type="cellIs" dxfId="243" priority="17" operator="equal">
      <formula>"FF"</formula>
    </cfRule>
  </conditionalFormatting>
  <conditionalFormatting sqref="AH7">
    <cfRule type="cellIs" dxfId="242" priority="24" operator="equal">
      <formula>"AB"</formula>
    </cfRule>
    <cfRule type="cellIs" dxfId="241" priority="25" operator="equal">
      <formula>"FF"</formula>
    </cfRule>
  </conditionalFormatting>
  <conditionalFormatting sqref="AM7:AN7">
    <cfRule type="cellIs" dxfId="240" priority="26" operator="equal">
      <formula>"AB"</formula>
    </cfRule>
    <cfRule type="cellIs" dxfId="239" priority="27" operator="equal">
      <formula>"FF"</formula>
    </cfRule>
  </conditionalFormatting>
  <conditionalFormatting sqref="AH10">
    <cfRule type="cellIs" dxfId="238" priority="28" operator="equal">
      <formula>"AB"</formula>
    </cfRule>
    <cfRule type="cellIs" dxfId="237" priority="29" operator="equal">
      <formula>"FF"</formula>
    </cfRule>
  </conditionalFormatting>
  <conditionalFormatting sqref="AM10:AN10">
    <cfRule type="cellIs" dxfId="236" priority="30" operator="equal">
      <formula>"AB"</formula>
    </cfRule>
    <cfRule type="cellIs" dxfId="235" priority="31" operator="equal">
      <formula>"FF"</formula>
    </cfRule>
  </conditionalFormatting>
  <conditionalFormatting sqref="AH16">
    <cfRule type="cellIs" dxfId="234" priority="32" operator="equal">
      <formula>"AB"</formula>
    </cfRule>
    <cfRule type="cellIs" dxfId="233" priority="33" operator="equal">
      <formula>"FF"</formula>
    </cfRule>
  </conditionalFormatting>
  <conditionalFormatting sqref="AM16:AN16">
    <cfRule type="cellIs" dxfId="232" priority="34" operator="equal">
      <formula>"AB"</formula>
    </cfRule>
    <cfRule type="cellIs" dxfId="231" priority="35" operator="equal">
      <formula>"FF"</formula>
    </cfRule>
  </conditionalFormatting>
  <conditionalFormatting sqref="AH17">
    <cfRule type="cellIs" dxfId="230" priority="36" operator="equal">
      <formula>"AB"</formula>
    </cfRule>
    <cfRule type="cellIs" dxfId="229" priority="37" operator="equal">
      <formula>"FF"</formula>
    </cfRule>
  </conditionalFormatting>
  <conditionalFormatting sqref="AM17:AN17">
    <cfRule type="cellIs" dxfId="228" priority="38" operator="equal">
      <formula>"AB"</formula>
    </cfRule>
    <cfRule type="cellIs" dxfId="227" priority="39" operator="equal">
      <formula>"FF"</formula>
    </cfRule>
  </conditionalFormatting>
  <conditionalFormatting sqref="AH25">
    <cfRule type="cellIs" dxfId="226" priority="40" operator="equal">
      <formula>"AB"</formula>
    </cfRule>
    <cfRule type="cellIs" dxfId="225" priority="41" operator="equal">
      <formula>"FF"</formula>
    </cfRule>
  </conditionalFormatting>
  <conditionalFormatting sqref="AM25:AN25">
    <cfRule type="cellIs" dxfId="224" priority="42" operator="equal">
      <formula>"AB"</formula>
    </cfRule>
    <cfRule type="cellIs" dxfId="223" priority="43" operator="equal">
      <formula>"FF"</formula>
    </cfRule>
  </conditionalFormatting>
  <conditionalFormatting sqref="AH27">
    <cfRule type="cellIs" dxfId="222" priority="44" operator="equal">
      <formula>"AB"</formula>
    </cfRule>
    <cfRule type="cellIs" dxfId="221" priority="45" operator="equal">
      <formula>"FF"</formula>
    </cfRule>
  </conditionalFormatting>
  <conditionalFormatting sqref="AM27:AN27">
    <cfRule type="cellIs" dxfId="220" priority="46" operator="equal">
      <formula>"AB"</formula>
    </cfRule>
    <cfRule type="cellIs" dxfId="219" priority="47" operator="equal">
      <formula>"FF"</formula>
    </cfRule>
  </conditionalFormatting>
  <conditionalFormatting sqref="AH31">
    <cfRule type="cellIs" dxfId="218" priority="48" operator="equal">
      <formula>"AB"</formula>
    </cfRule>
    <cfRule type="cellIs" dxfId="217" priority="49" operator="equal">
      <formula>"FF"</formula>
    </cfRule>
  </conditionalFormatting>
  <conditionalFormatting sqref="AM31:AN31">
    <cfRule type="cellIs" dxfId="216" priority="50" operator="equal">
      <formula>"AB"</formula>
    </cfRule>
    <cfRule type="cellIs" dxfId="215" priority="51" operator="equal">
      <formula>"FF"</formula>
    </cfRule>
  </conditionalFormatting>
  <conditionalFormatting sqref="AH32">
    <cfRule type="cellIs" dxfId="214" priority="52" operator="equal">
      <formula>"AB"</formula>
    </cfRule>
    <cfRule type="cellIs" dxfId="213" priority="53" operator="equal">
      <formula>"FF"</formula>
    </cfRule>
  </conditionalFormatting>
  <conditionalFormatting sqref="AM32:AN32">
    <cfRule type="cellIs" dxfId="212" priority="54" operator="equal">
      <formula>"AB"</formula>
    </cfRule>
    <cfRule type="cellIs" dxfId="211" priority="55" operator="equal">
      <formula>"FF"</formula>
    </cfRule>
  </conditionalFormatting>
  <conditionalFormatting sqref="AH37">
    <cfRule type="cellIs" dxfId="210" priority="56" operator="equal">
      <formula>"AB"</formula>
    </cfRule>
    <cfRule type="cellIs" dxfId="209" priority="57" operator="equal">
      <formula>"FF"</formula>
    </cfRule>
  </conditionalFormatting>
  <conditionalFormatting sqref="AM37:AN37">
    <cfRule type="cellIs" dxfId="208" priority="58" operator="equal">
      <formula>"AB"</formula>
    </cfRule>
    <cfRule type="cellIs" dxfId="207" priority="59" operator="equal">
      <formula>"FF"</formula>
    </cfRule>
  </conditionalFormatting>
  <conditionalFormatting sqref="AH55">
    <cfRule type="cellIs" dxfId="206" priority="60" operator="equal">
      <formula>"AB"</formula>
    </cfRule>
    <cfRule type="cellIs" dxfId="205" priority="61" operator="equal">
      <formula>"FF"</formula>
    </cfRule>
  </conditionalFormatting>
  <conditionalFormatting sqref="AM55:AN55">
    <cfRule type="cellIs" dxfId="204" priority="62" operator="equal">
      <formula>"AB"</formula>
    </cfRule>
    <cfRule type="cellIs" dxfId="203" priority="63" operator="equal">
      <formula>"FF"</formula>
    </cfRule>
  </conditionalFormatting>
  <conditionalFormatting sqref="AH61">
    <cfRule type="cellIs" dxfId="202" priority="64" operator="equal">
      <formula>"AB"</formula>
    </cfRule>
    <cfRule type="cellIs" dxfId="201" priority="65" operator="equal">
      <formula>"FF"</formula>
    </cfRule>
  </conditionalFormatting>
  <conditionalFormatting sqref="AM61:AN61">
    <cfRule type="cellIs" dxfId="200" priority="66" operator="equal">
      <formula>"AB"</formula>
    </cfRule>
    <cfRule type="cellIs" dxfId="199" priority="67" operator="equal">
      <formula>"FF"</formula>
    </cfRule>
  </conditionalFormatting>
  <conditionalFormatting sqref="J4:N67">
    <cfRule type="cellIs" dxfId="198" priority="234" operator="lessThan">
      <formula>40</formula>
    </cfRule>
  </conditionalFormatting>
  <conditionalFormatting sqref="R4:R67 T4:T67">
    <cfRule type="cellIs" dxfId="197" priority="235" operator="lessThan">
      <formula>10</formula>
    </cfRule>
  </conditionalFormatting>
  <conditionalFormatting sqref="S4:S67 U4:V67">
    <cfRule type="cellIs" dxfId="196" priority="236" operator="lessThan">
      <formula>20</formula>
    </cfRule>
  </conditionalFormatting>
  <pageMargins left="0.23611111111111099" right="0.23611111111111099" top="0.51180555555555496" bottom="0.45" header="0.51180555555555496" footer="0.31527777777777799"/>
  <pageSetup paperSize="8" firstPageNumber="0" fitToHeight="0" orientation="landscape" horizontalDpi="300" verticalDpi="300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9B2B-0F46-4464-B245-0ACA18BCBCA3}">
  <sheetPr>
    <pageSetUpPr fitToPage="1"/>
  </sheetPr>
  <dimension ref="A1:BL116"/>
  <sheetViews>
    <sheetView topLeftCell="B1" zoomScale="70" zoomScaleNormal="70" workbookViewId="0">
      <pane xSplit="3" ySplit="3" topLeftCell="E56" activePane="bottomRight" state="frozen"/>
      <selection activeCell="B1" sqref="B1"/>
      <selection pane="topRight" activeCell="E1" sqref="E1"/>
      <selection pane="bottomLeft" activeCell="B145" sqref="B145"/>
      <selection pane="bottomRight" activeCell="D83" sqref="D83"/>
    </sheetView>
  </sheetViews>
  <sheetFormatPr defaultRowHeight="14.4" x14ac:dyDescent="0.3"/>
  <cols>
    <col min="1" max="1" width="7.33203125" style="13" customWidth="1"/>
    <col min="2" max="2" width="10.33203125" style="13" customWidth="1"/>
    <col min="3" max="3" width="13.6640625" style="13" customWidth="1"/>
    <col min="4" max="4" width="44.77734375" customWidth="1"/>
    <col min="5" max="5" width="13" style="13" customWidth="1"/>
    <col min="6" max="6" width="21.33203125" style="13" customWidth="1"/>
    <col min="7" max="7" width="8.21875" style="13" customWidth="1"/>
    <col min="8" max="9" width="13" style="13" customWidth="1"/>
    <col min="10" max="10" width="9.21875" style="13" customWidth="1"/>
    <col min="11" max="11" width="10.77734375" style="13" customWidth="1"/>
    <col min="12" max="12" width="10.6640625" style="13" customWidth="1"/>
    <col min="13" max="13" width="9.44140625" style="13" customWidth="1"/>
    <col min="14" max="14" width="13.21875" style="13" customWidth="1"/>
    <col min="15" max="15" width="0.88671875" style="13" customWidth="1"/>
    <col min="16" max="16" width="12.88671875" style="13" customWidth="1"/>
    <col min="17" max="17" width="16" style="13" customWidth="1"/>
    <col min="18" max="19" width="11.6640625" style="13" customWidth="1"/>
    <col min="20" max="21" width="12.44140625" style="13" customWidth="1"/>
    <col min="22" max="22" width="11.6640625" style="13" customWidth="1"/>
    <col min="23" max="23" width="9" style="13" customWidth="1"/>
    <col min="24" max="24" width="8.5546875" style="13" customWidth="1"/>
    <col min="25" max="25" width="1" style="14" customWidth="1"/>
    <col min="26" max="26" width="10.21875" style="13" hidden="1" customWidth="1"/>
    <col min="27" max="27" width="13.21875" style="13" hidden="1" customWidth="1"/>
    <col min="28" max="28" width="35.88671875" style="15" hidden="1" customWidth="1"/>
    <col min="29" max="29" width="11.77734375" style="13" hidden="1" customWidth="1"/>
    <col min="30" max="30" width="24.77734375" style="13" hidden="1" customWidth="1"/>
    <col min="31" max="31" width="9" style="13" hidden="1" customWidth="1"/>
    <col min="32" max="32" width="8.5546875" style="13" hidden="1" customWidth="1"/>
    <col min="33" max="33" width="9.5546875" style="13" hidden="1" customWidth="1"/>
    <col min="34" max="34" width="9.44140625" style="13" hidden="1" customWidth="1"/>
    <col min="35" max="35" width="12" style="13" hidden="1" customWidth="1"/>
    <col min="36" max="36" width="0.88671875" style="13" hidden="1" customWidth="1"/>
    <col min="37" max="38" width="13" style="13" hidden="1" customWidth="1"/>
    <col min="39" max="40" width="12.88671875" style="13" hidden="1" customWidth="1"/>
    <col min="41" max="41" width="11.6640625" style="13" hidden="1" customWidth="1"/>
    <col min="42" max="42" width="8.88671875" style="13" hidden="1" customWidth="1"/>
    <col min="43" max="46" width="11.6640625" style="13" hidden="1" customWidth="1"/>
    <col min="47" max="47" width="25.77734375" style="13" hidden="1" customWidth="1"/>
    <col min="48" max="48" width="18.44140625" style="13" hidden="1" customWidth="1"/>
    <col min="49" max="49" width="11.77734375" style="13" hidden="1" customWidth="1"/>
    <col min="50" max="50" width="12" style="13" hidden="1" customWidth="1"/>
    <col min="51" max="51" width="6.21875" style="13" hidden="1" customWidth="1"/>
    <col min="52" max="52" width="10.44140625" style="13" hidden="1" customWidth="1"/>
    <col min="53" max="53" width="10" style="13" hidden="1" customWidth="1"/>
    <col min="54" max="54" width="9.77734375" style="13" hidden="1" customWidth="1"/>
    <col min="55" max="55" width="8.88671875" style="13" hidden="1" customWidth="1"/>
    <col min="56" max="56" width="17.33203125" style="13" hidden="1" customWidth="1"/>
    <col min="57" max="61" width="11.88671875" style="13" hidden="1" customWidth="1"/>
    <col min="62" max="62" width="14.6640625" style="13" hidden="1" customWidth="1"/>
    <col min="63" max="63" width="9.88671875" style="13" hidden="1" customWidth="1"/>
    <col min="64" max="64" width="9.44140625" style="13" customWidth="1"/>
    <col min="65" max="65" width="7.33203125" customWidth="1"/>
    <col min="66" max="66" width="6.5546875" customWidth="1"/>
    <col min="67" max="67" width="20.6640625" customWidth="1"/>
    <col min="68" max="68" width="22" customWidth="1"/>
    <col min="69" max="1025" width="7.33203125" customWidth="1"/>
  </cols>
  <sheetData>
    <row r="1" spans="1:63" s="13" customFormat="1" ht="24.6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4"/>
      <c r="Z1" s="10" t="s">
        <v>1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9" t="s">
        <v>2</v>
      </c>
      <c r="AX1" s="9"/>
      <c r="AY1" s="9"/>
      <c r="AZ1" s="9"/>
      <c r="BA1" s="9"/>
      <c r="BB1" s="9"/>
      <c r="BC1" s="16"/>
    </row>
    <row r="2" spans="1:63" s="13" customFormat="1" ht="43.2" x14ac:dyDescent="0.3">
      <c r="A2" s="17" t="s">
        <v>3</v>
      </c>
      <c r="B2" s="18" t="s">
        <v>4</v>
      </c>
      <c r="C2" s="18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>
        <v>414453</v>
      </c>
      <c r="K2" s="18">
        <v>414454</v>
      </c>
      <c r="L2" s="18">
        <v>414455</v>
      </c>
      <c r="M2" s="18" t="s">
        <v>12</v>
      </c>
      <c r="N2" s="18" t="s">
        <v>13</v>
      </c>
      <c r="O2" s="19"/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4"/>
      <c r="Z2" s="17" t="s">
        <v>4</v>
      </c>
      <c r="AA2" s="18" t="s">
        <v>5</v>
      </c>
      <c r="AB2" s="20" t="s">
        <v>6</v>
      </c>
      <c r="AC2" s="18" t="s">
        <v>7</v>
      </c>
      <c r="AD2" s="17" t="s">
        <v>8</v>
      </c>
      <c r="AE2" s="18">
        <v>414462</v>
      </c>
      <c r="AF2" s="18">
        <v>414463</v>
      </c>
      <c r="AG2" s="18" t="s">
        <v>23</v>
      </c>
      <c r="AH2" s="18" t="s">
        <v>24</v>
      </c>
      <c r="AI2" s="18" t="s">
        <v>25</v>
      </c>
      <c r="AJ2" s="19"/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21" t="s">
        <v>36</v>
      </c>
      <c r="AV2" s="21" t="s">
        <v>37</v>
      </c>
      <c r="AW2" s="21" t="s">
        <v>38</v>
      </c>
      <c r="AX2" s="21" t="s">
        <v>39</v>
      </c>
      <c r="AY2" s="21" t="s">
        <v>40</v>
      </c>
      <c r="AZ2" s="22" t="s">
        <v>41</v>
      </c>
      <c r="BA2" s="22" t="s">
        <v>42</v>
      </c>
      <c r="BB2" s="21" t="s">
        <v>43</v>
      </c>
      <c r="BC2" s="21" t="s">
        <v>44</v>
      </c>
      <c r="BD2" s="8" t="s">
        <v>45</v>
      </c>
      <c r="BE2" s="8"/>
      <c r="BF2" s="7" t="s">
        <v>46</v>
      </c>
      <c r="BG2" s="7"/>
      <c r="BH2" s="23" t="s">
        <v>47</v>
      </c>
      <c r="BI2" s="23" t="s">
        <v>47</v>
      </c>
      <c r="BJ2" s="24" t="s">
        <v>48</v>
      </c>
      <c r="BK2" s="25" t="s">
        <v>49</v>
      </c>
    </row>
    <row r="3" spans="1:63" s="13" customFormat="1" x14ac:dyDescent="0.3">
      <c r="A3" s="17"/>
      <c r="B3" s="18"/>
      <c r="C3" s="18"/>
      <c r="D3" s="17"/>
      <c r="E3" s="18"/>
      <c r="F3" s="18"/>
      <c r="G3" s="18" t="s">
        <v>50</v>
      </c>
      <c r="H3" s="18" t="s">
        <v>51</v>
      </c>
      <c r="I3" s="18" t="s">
        <v>52</v>
      </c>
      <c r="J3" s="18" t="s">
        <v>53</v>
      </c>
      <c r="K3" s="18" t="s">
        <v>54</v>
      </c>
      <c r="L3" s="18" t="s">
        <v>55</v>
      </c>
      <c r="M3" s="18" t="s">
        <v>56</v>
      </c>
      <c r="N3" s="18" t="s">
        <v>57</v>
      </c>
      <c r="O3" s="19"/>
      <c r="P3" s="18" t="s">
        <v>58</v>
      </c>
      <c r="Q3" s="18" t="s">
        <v>59</v>
      </c>
      <c r="R3" s="18" t="s">
        <v>60</v>
      </c>
      <c r="S3" s="18" t="s">
        <v>61</v>
      </c>
      <c r="T3" s="18" t="s">
        <v>62</v>
      </c>
      <c r="U3" s="18" t="s">
        <v>63</v>
      </c>
      <c r="V3" s="18" t="s">
        <v>64</v>
      </c>
      <c r="W3" s="18"/>
      <c r="X3" s="18"/>
      <c r="Y3" s="14"/>
      <c r="Z3" s="17"/>
      <c r="AA3" s="18"/>
      <c r="AB3" s="20"/>
      <c r="AC3" s="18"/>
      <c r="AD3" s="17"/>
      <c r="AE3" s="26" t="s">
        <v>65</v>
      </c>
      <c r="AF3" s="26" t="s">
        <v>66</v>
      </c>
      <c r="AG3" s="26" t="s">
        <v>67</v>
      </c>
      <c r="AH3" s="26" t="s">
        <v>68</v>
      </c>
      <c r="AI3" s="18" t="s">
        <v>69</v>
      </c>
      <c r="AJ3" s="19"/>
      <c r="AK3" s="26" t="s">
        <v>70</v>
      </c>
      <c r="AL3" s="26" t="s">
        <v>71</v>
      </c>
      <c r="AM3" s="26" t="s">
        <v>72</v>
      </c>
      <c r="AN3" s="26" t="s">
        <v>73</v>
      </c>
      <c r="AO3" s="18" t="s">
        <v>74</v>
      </c>
      <c r="AP3" s="18" t="s">
        <v>75</v>
      </c>
      <c r="AQ3" s="18" t="s">
        <v>76</v>
      </c>
      <c r="AR3" s="18" t="s">
        <v>77</v>
      </c>
      <c r="AS3" s="18" t="s">
        <v>78</v>
      </c>
      <c r="AT3" s="18" t="s">
        <v>79</v>
      </c>
      <c r="AU3" s="18"/>
      <c r="AV3" s="18"/>
      <c r="AW3" s="18"/>
      <c r="AX3" s="18"/>
      <c r="AY3" s="18"/>
      <c r="AZ3" s="18"/>
      <c r="BA3" s="18"/>
      <c r="BB3" s="18"/>
      <c r="BC3" s="18"/>
      <c r="BD3" s="27" t="s">
        <v>80</v>
      </c>
      <c r="BE3" s="27" t="s">
        <v>81</v>
      </c>
      <c r="BF3" s="28" t="s">
        <v>80</v>
      </c>
      <c r="BG3" s="28" t="s">
        <v>81</v>
      </c>
      <c r="BH3" s="21" t="s">
        <v>82</v>
      </c>
      <c r="BI3" s="21" t="s">
        <v>83</v>
      </c>
      <c r="BJ3" s="18"/>
      <c r="BK3" s="18"/>
    </row>
    <row r="4" spans="1:63" s="13" customFormat="1" x14ac:dyDescent="0.3">
      <c r="A4" s="34">
        <v>65</v>
      </c>
      <c r="B4" s="34">
        <v>43201</v>
      </c>
      <c r="C4" s="34" t="s">
        <v>581</v>
      </c>
      <c r="D4" s="30" t="s">
        <v>582</v>
      </c>
      <c r="E4" s="34" t="s">
        <v>583</v>
      </c>
      <c r="F4" s="31" t="s">
        <v>584</v>
      </c>
      <c r="G4" s="109"/>
      <c r="H4" s="109"/>
      <c r="I4" s="109"/>
      <c r="J4" s="34">
        <v>100</v>
      </c>
      <c r="K4" s="34">
        <v>93</v>
      </c>
      <c r="L4" s="34">
        <v>90</v>
      </c>
      <c r="M4" s="34">
        <v>94</v>
      </c>
      <c r="N4" s="34">
        <v>100</v>
      </c>
      <c r="O4" s="33"/>
      <c r="P4" s="34"/>
      <c r="Q4" s="34"/>
      <c r="R4" s="34">
        <v>46</v>
      </c>
      <c r="S4" s="34">
        <v>45</v>
      </c>
      <c r="T4" s="34">
        <v>40</v>
      </c>
      <c r="U4" s="34">
        <v>39</v>
      </c>
      <c r="V4" s="34">
        <v>41</v>
      </c>
      <c r="W4" s="34">
        <v>9.9499999999999993</v>
      </c>
      <c r="X4" s="34">
        <v>22</v>
      </c>
      <c r="Y4" s="35"/>
      <c r="Z4" s="34">
        <v>43120</v>
      </c>
      <c r="AA4" s="34" t="s">
        <v>340</v>
      </c>
      <c r="AB4" s="36" t="s">
        <v>341</v>
      </c>
      <c r="AC4" s="34" t="s">
        <v>342</v>
      </c>
      <c r="AD4" s="37" t="s">
        <v>343</v>
      </c>
      <c r="AE4" s="38"/>
      <c r="AF4" s="38"/>
      <c r="AG4" s="38"/>
      <c r="AH4" s="38"/>
      <c r="AI4" s="39"/>
      <c r="AJ4" s="40"/>
      <c r="AK4" s="38"/>
      <c r="AL4" s="38"/>
      <c r="AM4" s="38"/>
      <c r="AN4" s="38"/>
      <c r="AO4" s="39"/>
      <c r="AP4" s="34"/>
      <c r="AQ4" s="34"/>
      <c r="AR4" s="34"/>
      <c r="AS4" s="34"/>
      <c r="AT4" s="34"/>
      <c r="AU4" s="34"/>
      <c r="AV4" s="34"/>
      <c r="AW4" s="41"/>
      <c r="AX4" s="41"/>
      <c r="AY4" s="41"/>
      <c r="AZ4" s="41"/>
      <c r="BA4" s="41"/>
      <c r="BB4" s="41"/>
      <c r="BC4" s="42"/>
      <c r="BD4" s="43" t="str">
        <f t="shared" ref="BD4:BD66" si="0">IF(COUNTIF(J4:N4,"FF"),"FAIL",IF(COUNTIF(J4:N4,"AB"),"FAIL","PASS"))</f>
        <v>PASS</v>
      </c>
      <c r="BE4" s="43" t="str">
        <f t="shared" ref="BE4:BE66" si="1">IF(COUNTIF(AE4:AI4,"FF"),"FAIL",IF(COUNTIF(AE4:AI4,"AB"),"FAIL","PASS"))</f>
        <v>PASS</v>
      </c>
      <c r="BF4" s="44" t="str">
        <f t="shared" ref="BF4:BF66" si="2">IF(COUNTIF(R4:V4,"FF"),"FAIL",IF(COUNTIF(R4:V4,"AB"),"FAIL","PASS"))</f>
        <v>PASS</v>
      </c>
      <c r="BG4" s="44" t="str">
        <f t="shared" ref="BG4:BG66" si="3">IF(COUNTIF(AK4:AT4,"FF"),"FAIL",IF(COUNTIF(AK4:AT4,"AB"),"FAIL","PASS"))</f>
        <v>PASS</v>
      </c>
      <c r="BH4" s="19" t="str">
        <f t="shared" ref="BH4:BH66" si="4">IF(AND(BD4="PASS",BE4="PASS"),"PASS","FAIL")</f>
        <v>PASS</v>
      </c>
      <c r="BI4" s="19" t="str">
        <f t="shared" ref="BI4:BI66" si="5">IF(AND(BF4="PASS",BG4="PASS"),"PASS","FAIL")</f>
        <v>PASS</v>
      </c>
      <c r="BJ4" s="45" t="str">
        <f t="shared" ref="BJ4:BJ66" si="6">IF(BK4="ATKT","NO",IF(BK4="FAIL","NO","YES"))</f>
        <v>NO</v>
      </c>
      <c r="BK4" s="105" t="str">
        <f t="shared" ref="BK4:BK66" si="7">IF(AV4=44,IF(BB4&gt;=7.75,"DIST",IF(BB4&gt;=6.75,"FIRST",IF(BB4&gt;=6.25,"HSC",IF(BB4&gt;=5.5,"SC","FAIL")))),IF(BB4&gt;=23,"ATKT","FAIL"))</f>
        <v>FAIL</v>
      </c>
    </row>
    <row r="5" spans="1:63" s="13" customFormat="1" x14ac:dyDescent="0.3">
      <c r="A5" s="34">
        <v>66</v>
      </c>
      <c r="B5" s="34">
        <v>43202</v>
      </c>
      <c r="C5" s="34" t="s">
        <v>96</v>
      </c>
      <c r="D5" s="30" t="s">
        <v>97</v>
      </c>
      <c r="E5" s="34" t="s">
        <v>98</v>
      </c>
      <c r="F5" s="31" t="s">
        <v>99</v>
      </c>
      <c r="G5" s="109"/>
      <c r="H5" s="109"/>
      <c r="I5" s="109"/>
      <c r="J5" s="34">
        <v>99</v>
      </c>
      <c r="K5" s="34">
        <v>96</v>
      </c>
      <c r="L5" s="34">
        <v>89</v>
      </c>
      <c r="M5" s="34">
        <v>79</v>
      </c>
      <c r="N5" s="34">
        <v>95</v>
      </c>
      <c r="O5" s="33"/>
      <c r="P5" s="34"/>
      <c r="Q5" s="34"/>
      <c r="R5" s="34">
        <v>42</v>
      </c>
      <c r="S5" s="34">
        <v>41</v>
      </c>
      <c r="T5" s="34">
        <v>42</v>
      </c>
      <c r="U5" s="34">
        <v>30</v>
      </c>
      <c r="V5" s="34">
        <v>44</v>
      </c>
      <c r="W5" s="34">
        <v>9.77</v>
      </c>
      <c r="X5" s="34">
        <v>22</v>
      </c>
      <c r="Y5" s="35"/>
      <c r="Z5" s="34">
        <v>43159</v>
      </c>
      <c r="AA5" s="34" t="s">
        <v>344</v>
      </c>
      <c r="AB5" s="36" t="s">
        <v>345</v>
      </c>
      <c r="AC5" s="34" t="s">
        <v>346</v>
      </c>
      <c r="AD5" s="37" t="s">
        <v>347</v>
      </c>
      <c r="AE5" s="38"/>
      <c r="AF5" s="38"/>
      <c r="AG5" s="47"/>
      <c r="AH5" s="38"/>
      <c r="AI5" s="39"/>
      <c r="AJ5" s="40"/>
      <c r="AK5" s="47"/>
      <c r="AL5" s="47"/>
      <c r="AM5" s="38"/>
      <c r="AN5" s="38"/>
      <c r="AO5" s="39"/>
      <c r="AP5" s="34"/>
      <c r="AQ5" s="34"/>
      <c r="AR5" s="34"/>
      <c r="AS5" s="34"/>
      <c r="AT5" s="34"/>
      <c r="AU5" s="34"/>
      <c r="AV5" s="34"/>
      <c r="AW5" s="41"/>
      <c r="AX5" s="41"/>
      <c r="AY5" s="41"/>
      <c r="AZ5" s="41"/>
      <c r="BA5" s="41"/>
      <c r="BB5" s="41"/>
      <c r="BC5" s="42"/>
      <c r="BD5" s="43" t="str">
        <f t="shared" si="0"/>
        <v>PASS</v>
      </c>
      <c r="BE5" s="43" t="str">
        <f t="shared" si="1"/>
        <v>PASS</v>
      </c>
      <c r="BF5" s="44" t="str">
        <f t="shared" si="2"/>
        <v>PASS</v>
      </c>
      <c r="BG5" s="44" t="str">
        <f t="shared" si="3"/>
        <v>PASS</v>
      </c>
      <c r="BH5" s="19" t="str">
        <f t="shared" si="4"/>
        <v>PASS</v>
      </c>
      <c r="BI5" s="19" t="str">
        <f t="shared" si="5"/>
        <v>PASS</v>
      </c>
      <c r="BJ5" s="45" t="str">
        <f t="shared" si="6"/>
        <v>NO</v>
      </c>
      <c r="BK5" s="105" t="str">
        <f t="shared" si="7"/>
        <v>FAIL</v>
      </c>
    </row>
    <row r="6" spans="1:63" s="13" customFormat="1" x14ac:dyDescent="0.3">
      <c r="A6" s="34">
        <v>67</v>
      </c>
      <c r="B6" s="34">
        <v>43203</v>
      </c>
      <c r="C6" s="34" t="s">
        <v>108</v>
      </c>
      <c r="D6" s="30" t="s">
        <v>109</v>
      </c>
      <c r="E6" s="34" t="s">
        <v>110</v>
      </c>
      <c r="F6" s="31" t="s">
        <v>111</v>
      </c>
      <c r="G6" s="109"/>
      <c r="H6" s="109"/>
      <c r="I6" s="109"/>
      <c r="J6" s="34">
        <v>94</v>
      </c>
      <c r="K6" s="34">
        <v>73</v>
      </c>
      <c r="L6" s="34">
        <v>92</v>
      </c>
      <c r="M6" s="34">
        <v>94</v>
      </c>
      <c r="N6" s="34">
        <v>95</v>
      </c>
      <c r="O6" s="33"/>
      <c r="P6" s="34"/>
      <c r="Q6" s="34"/>
      <c r="R6" s="34">
        <v>42</v>
      </c>
      <c r="S6" s="34">
        <v>41</v>
      </c>
      <c r="T6" s="34">
        <v>43</v>
      </c>
      <c r="U6" s="34">
        <v>39</v>
      </c>
      <c r="V6" s="34">
        <v>42</v>
      </c>
      <c r="W6" s="34">
        <v>9.77</v>
      </c>
      <c r="X6" s="34">
        <v>22</v>
      </c>
      <c r="Y6" s="35"/>
      <c r="Z6" s="34">
        <v>43222</v>
      </c>
      <c r="AA6" s="34" t="s">
        <v>348</v>
      </c>
      <c r="AB6" s="36" t="s">
        <v>349</v>
      </c>
      <c r="AC6" s="34" t="s">
        <v>350</v>
      </c>
      <c r="AD6" s="37" t="s">
        <v>351</v>
      </c>
      <c r="AE6" s="38"/>
      <c r="AF6" s="38"/>
      <c r="AG6" s="47"/>
      <c r="AH6" s="38"/>
      <c r="AI6" s="39"/>
      <c r="AJ6" s="40"/>
      <c r="AK6" s="47"/>
      <c r="AL6" s="47"/>
      <c r="AM6" s="38"/>
      <c r="AN6" s="38"/>
      <c r="AO6" s="39"/>
      <c r="AP6" s="34"/>
      <c r="AQ6" s="34"/>
      <c r="AR6" s="34"/>
      <c r="AS6" s="34"/>
      <c r="AT6" s="34"/>
      <c r="AU6" s="34"/>
      <c r="AV6" s="34"/>
      <c r="AW6" s="41"/>
      <c r="AX6" s="41"/>
      <c r="AY6" s="41"/>
      <c r="AZ6" s="41"/>
      <c r="BA6" s="41"/>
      <c r="BB6" s="41"/>
      <c r="BC6" s="42"/>
      <c r="BD6" s="43" t="str">
        <f t="shared" si="0"/>
        <v>PASS</v>
      </c>
      <c r="BE6" s="43" t="str">
        <f t="shared" si="1"/>
        <v>PASS</v>
      </c>
      <c r="BF6" s="44" t="str">
        <f t="shared" si="2"/>
        <v>PASS</v>
      </c>
      <c r="BG6" s="44" t="str">
        <f t="shared" si="3"/>
        <v>PASS</v>
      </c>
      <c r="BH6" s="19" t="str">
        <f t="shared" si="4"/>
        <v>PASS</v>
      </c>
      <c r="BI6" s="19" t="str">
        <f t="shared" si="5"/>
        <v>PASS</v>
      </c>
      <c r="BJ6" s="45" t="str">
        <f t="shared" si="6"/>
        <v>NO</v>
      </c>
      <c r="BK6" s="105" t="str">
        <f t="shared" si="7"/>
        <v>FAIL</v>
      </c>
    </row>
    <row r="7" spans="1:63" s="13" customFormat="1" x14ac:dyDescent="0.3">
      <c r="A7" s="34">
        <v>68</v>
      </c>
      <c r="B7" s="34">
        <v>43204</v>
      </c>
      <c r="C7" s="34" t="s">
        <v>232</v>
      </c>
      <c r="D7" s="30" t="s">
        <v>233</v>
      </c>
      <c r="E7" s="34" t="s">
        <v>234</v>
      </c>
      <c r="F7" s="31" t="s">
        <v>235</v>
      </c>
      <c r="G7" s="109"/>
      <c r="H7" s="109"/>
      <c r="I7" s="109"/>
      <c r="J7" s="34">
        <v>100</v>
      </c>
      <c r="K7" s="34">
        <v>92</v>
      </c>
      <c r="L7" s="34">
        <v>94</v>
      </c>
      <c r="M7" s="34">
        <v>100</v>
      </c>
      <c r="N7" s="34">
        <v>99</v>
      </c>
      <c r="O7" s="33"/>
      <c r="P7" s="34"/>
      <c r="Q7" s="34"/>
      <c r="R7" s="34">
        <v>44</v>
      </c>
      <c r="S7" s="34">
        <v>43</v>
      </c>
      <c r="T7" s="34">
        <v>47</v>
      </c>
      <c r="U7" s="34">
        <v>42</v>
      </c>
      <c r="V7" s="34">
        <v>47</v>
      </c>
      <c r="W7" s="34">
        <v>10</v>
      </c>
      <c r="X7" s="34">
        <v>22</v>
      </c>
      <c r="Y7" s="35"/>
      <c r="Z7" s="34">
        <v>43324</v>
      </c>
      <c r="AA7" s="34" t="s">
        <v>352</v>
      </c>
      <c r="AB7" s="36" t="s">
        <v>353</v>
      </c>
      <c r="AC7" s="34" t="s">
        <v>354</v>
      </c>
      <c r="AD7" s="37" t="s">
        <v>355</v>
      </c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9"/>
      <c r="AP7" s="34"/>
      <c r="AQ7" s="34"/>
      <c r="AR7" s="34"/>
      <c r="AS7" s="34"/>
      <c r="AT7" s="34"/>
      <c r="AU7" s="34"/>
      <c r="AV7" s="34"/>
      <c r="AW7" s="41"/>
      <c r="AX7" s="41"/>
      <c r="AY7" s="41"/>
      <c r="AZ7" s="41"/>
      <c r="BA7" s="41"/>
      <c r="BB7" s="41"/>
      <c r="BC7" s="42"/>
      <c r="BD7" s="43" t="str">
        <f t="shared" si="0"/>
        <v>PASS</v>
      </c>
      <c r="BE7" s="43" t="str">
        <f t="shared" si="1"/>
        <v>PASS</v>
      </c>
      <c r="BF7" s="44" t="str">
        <f t="shared" si="2"/>
        <v>PASS</v>
      </c>
      <c r="BG7" s="44" t="str">
        <f t="shared" si="3"/>
        <v>PASS</v>
      </c>
      <c r="BH7" s="19" t="str">
        <f t="shared" si="4"/>
        <v>PASS</v>
      </c>
      <c r="BI7" s="19" t="str">
        <f t="shared" si="5"/>
        <v>PASS</v>
      </c>
      <c r="BJ7" s="45" t="str">
        <f t="shared" si="6"/>
        <v>NO</v>
      </c>
      <c r="BK7" s="105" t="str">
        <f t="shared" si="7"/>
        <v>FAIL</v>
      </c>
    </row>
    <row r="8" spans="1:63" s="13" customFormat="1" x14ac:dyDescent="0.3">
      <c r="A8" s="34">
        <v>69</v>
      </c>
      <c r="B8" s="34">
        <v>43205</v>
      </c>
      <c r="C8" s="34" t="s">
        <v>112</v>
      </c>
      <c r="D8" s="30" t="s">
        <v>113</v>
      </c>
      <c r="E8" s="34" t="s">
        <v>114</v>
      </c>
      <c r="F8" s="31" t="s">
        <v>115</v>
      </c>
      <c r="G8" s="109"/>
      <c r="H8" s="109"/>
      <c r="I8" s="109">
        <v>100</v>
      </c>
      <c r="J8" s="34">
        <v>100</v>
      </c>
      <c r="K8" s="34">
        <v>100</v>
      </c>
      <c r="L8" s="34">
        <v>97</v>
      </c>
      <c r="M8" s="34">
        <v>99</v>
      </c>
      <c r="N8" s="34">
        <v>100</v>
      </c>
      <c r="O8" s="33"/>
      <c r="P8" s="34"/>
      <c r="Q8" s="34">
        <v>47</v>
      </c>
      <c r="R8" s="34">
        <v>44</v>
      </c>
      <c r="S8" s="34">
        <v>43</v>
      </c>
      <c r="T8" s="34">
        <v>47</v>
      </c>
      <c r="U8" s="34">
        <v>42</v>
      </c>
      <c r="V8" s="34">
        <v>46</v>
      </c>
      <c r="W8" s="34">
        <v>10</v>
      </c>
      <c r="X8" s="34">
        <v>22</v>
      </c>
      <c r="Y8" s="35"/>
      <c r="Z8" s="34">
        <v>43312</v>
      </c>
      <c r="AA8" s="34" t="s">
        <v>356</v>
      </c>
      <c r="AB8" s="36" t="s">
        <v>357</v>
      </c>
      <c r="AC8" s="34" t="s">
        <v>358</v>
      </c>
      <c r="AD8" s="37" t="s">
        <v>359</v>
      </c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9"/>
      <c r="AP8" s="34"/>
      <c r="AQ8" s="34"/>
      <c r="AR8" s="34"/>
      <c r="AS8" s="34"/>
      <c r="AT8" s="34"/>
      <c r="AU8" s="34"/>
      <c r="AV8" s="34"/>
      <c r="AW8" s="41"/>
      <c r="AX8" s="41"/>
      <c r="AY8" s="41"/>
      <c r="AZ8" s="41"/>
      <c r="BA8" s="41"/>
      <c r="BB8" s="41"/>
      <c r="BC8" s="42"/>
      <c r="BD8" s="43" t="str">
        <f t="shared" si="0"/>
        <v>PASS</v>
      </c>
      <c r="BE8" s="43" t="str">
        <f t="shared" si="1"/>
        <v>PASS</v>
      </c>
      <c r="BF8" s="44" t="str">
        <f t="shared" si="2"/>
        <v>PASS</v>
      </c>
      <c r="BG8" s="44" t="str">
        <f t="shared" si="3"/>
        <v>PASS</v>
      </c>
      <c r="BH8" s="19" t="str">
        <f t="shared" si="4"/>
        <v>PASS</v>
      </c>
      <c r="BI8" s="19" t="str">
        <f t="shared" si="5"/>
        <v>PASS</v>
      </c>
      <c r="BJ8" s="45" t="str">
        <f t="shared" si="6"/>
        <v>NO</v>
      </c>
      <c r="BK8" s="105" t="str">
        <f t="shared" si="7"/>
        <v>FAIL</v>
      </c>
    </row>
    <row r="9" spans="1:63" s="13" customFormat="1" x14ac:dyDescent="0.3">
      <c r="A9" s="34">
        <v>70</v>
      </c>
      <c r="B9" s="34">
        <v>43206</v>
      </c>
      <c r="C9" s="34" t="s">
        <v>132</v>
      </c>
      <c r="D9" s="30" t="s">
        <v>133</v>
      </c>
      <c r="E9" s="34" t="s">
        <v>134</v>
      </c>
      <c r="F9" s="31" t="s">
        <v>135</v>
      </c>
      <c r="G9" s="109"/>
      <c r="H9" s="109"/>
      <c r="I9" s="109"/>
      <c r="J9" s="34">
        <v>100</v>
      </c>
      <c r="K9" s="34">
        <v>98</v>
      </c>
      <c r="L9" s="34">
        <v>97</v>
      </c>
      <c r="M9" s="34">
        <v>100</v>
      </c>
      <c r="N9" s="34">
        <v>100</v>
      </c>
      <c r="O9" s="33"/>
      <c r="P9" s="34"/>
      <c r="Q9" s="34"/>
      <c r="R9" s="34">
        <v>42</v>
      </c>
      <c r="S9" s="34">
        <v>41</v>
      </c>
      <c r="T9" s="34">
        <v>42</v>
      </c>
      <c r="U9" s="34">
        <v>41</v>
      </c>
      <c r="V9" s="34">
        <v>43</v>
      </c>
      <c r="W9" s="34">
        <v>10</v>
      </c>
      <c r="X9" s="34">
        <v>22</v>
      </c>
      <c r="Y9" s="35"/>
      <c r="Z9" s="34">
        <v>43121</v>
      </c>
      <c r="AA9" s="34" t="s">
        <v>360</v>
      </c>
      <c r="AB9" s="36" t="s">
        <v>361</v>
      </c>
      <c r="AC9" s="34" t="s">
        <v>362</v>
      </c>
      <c r="AD9" s="37" t="s">
        <v>363</v>
      </c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9"/>
      <c r="AP9" s="34"/>
      <c r="AQ9" s="34"/>
      <c r="AR9" s="34"/>
      <c r="AS9" s="34"/>
      <c r="AT9" s="34"/>
      <c r="AU9" s="34"/>
      <c r="AV9" s="34"/>
      <c r="AW9" s="41"/>
      <c r="AX9" s="41"/>
      <c r="AY9" s="41"/>
      <c r="AZ9" s="41"/>
      <c r="BA9" s="41"/>
      <c r="BB9" s="41"/>
      <c r="BC9" s="42"/>
      <c r="BD9" s="43" t="str">
        <f t="shared" si="0"/>
        <v>PASS</v>
      </c>
      <c r="BE9" s="43" t="str">
        <f t="shared" si="1"/>
        <v>PASS</v>
      </c>
      <c r="BF9" s="44" t="str">
        <f t="shared" si="2"/>
        <v>PASS</v>
      </c>
      <c r="BG9" s="44" t="str">
        <f t="shared" si="3"/>
        <v>PASS</v>
      </c>
      <c r="BH9" s="19" t="str">
        <f t="shared" si="4"/>
        <v>PASS</v>
      </c>
      <c r="BI9" s="19" t="str">
        <f t="shared" si="5"/>
        <v>PASS</v>
      </c>
      <c r="BJ9" s="45" t="str">
        <f t="shared" si="6"/>
        <v>NO</v>
      </c>
      <c r="BK9" s="105" t="str">
        <f t="shared" si="7"/>
        <v>FAIL</v>
      </c>
    </row>
    <row r="10" spans="1:63" s="13" customFormat="1" x14ac:dyDescent="0.3">
      <c r="A10" s="34">
        <v>71</v>
      </c>
      <c r="B10" s="34">
        <v>43207</v>
      </c>
      <c r="C10" s="34" t="s">
        <v>152</v>
      </c>
      <c r="D10" s="30" t="s">
        <v>153</v>
      </c>
      <c r="E10" s="34" t="s">
        <v>154</v>
      </c>
      <c r="F10" s="31" t="s">
        <v>155</v>
      </c>
      <c r="G10" s="109"/>
      <c r="H10" s="109"/>
      <c r="I10" s="109">
        <v>100</v>
      </c>
      <c r="J10" s="34">
        <v>96</v>
      </c>
      <c r="K10" s="34">
        <v>91</v>
      </c>
      <c r="L10" s="34">
        <v>100</v>
      </c>
      <c r="M10" s="34">
        <v>94</v>
      </c>
      <c r="N10" s="34">
        <v>100</v>
      </c>
      <c r="O10" s="33"/>
      <c r="P10" s="34"/>
      <c r="Q10" s="34">
        <v>45</v>
      </c>
      <c r="R10" s="34">
        <v>46</v>
      </c>
      <c r="S10" s="34">
        <v>45</v>
      </c>
      <c r="T10" s="34">
        <v>46</v>
      </c>
      <c r="U10" s="34">
        <v>35</v>
      </c>
      <c r="V10" s="34">
        <v>45</v>
      </c>
      <c r="W10" s="34">
        <v>9.9499999999999993</v>
      </c>
      <c r="X10" s="34">
        <v>22</v>
      </c>
      <c r="Y10" s="35"/>
      <c r="Z10" s="34">
        <v>43326</v>
      </c>
      <c r="AA10" s="34" t="s">
        <v>364</v>
      </c>
      <c r="AB10" s="36" t="s">
        <v>365</v>
      </c>
      <c r="AC10" s="34" t="s">
        <v>366</v>
      </c>
      <c r="AD10" s="37" t="s">
        <v>367</v>
      </c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9"/>
      <c r="AP10" s="34"/>
      <c r="AQ10" s="34"/>
      <c r="AR10" s="34"/>
      <c r="AS10" s="34"/>
      <c r="AT10" s="34"/>
      <c r="AU10" s="34"/>
      <c r="AV10" s="34"/>
      <c r="AW10" s="41"/>
      <c r="AX10" s="41"/>
      <c r="AY10" s="41"/>
      <c r="AZ10" s="41"/>
      <c r="BA10" s="41"/>
      <c r="BB10" s="41"/>
      <c r="BC10" s="42"/>
      <c r="BD10" s="43" t="str">
        <f t="shared" si="0"/>
        <v>PASS</v>
      </c>
      <c r="BE10" s="43" t="str">
        <f t="shared" si="1"/>
        <v>PASS</v>
      </c>
      <c r="BF10" s="44" t="str">
        <f t="shared" si="2"/>
        <v>PASS</v>
      </c>
      <c r="BG10" s="44" t="str">
        <f t="shared" si="3"/>
        <v>PASS</v>
      </c>
      <c r="BH10" s="19" t="str">
        <f t="shared" si="4"/>
        <v>PASS</v>
      </c>
      <c r="BI10" s="19" t="str">
        <f t="shared" si="5"/>
        <v>PASS</v>
      </c>
      <c r="BJ10" s="45" t="str">
        <f t="shared" si="6"/>
        <v>NO</v>
      </c>
      <c r="BK10" s="105" t="str">
        <f t="shared" si="7"/>
        <v>FAIL</v>
      </c>
    </row>
    <row r="11" spans="1:63" s="13" customFormat="1" x14ac:dyDescent="0.3">
      <c r="A11" s="34">
        <v>72</v>
      </c>
      <c r="B11" s="34">
        <v>43208</v>
      </c>
      <c r="C11" s="34" t="s">
        <v>188</v>
      </c>
      <c r="D11" s="30" t="s">
        <v>189</v>
      </c>
      <c r="E11" s="34" t="s">
        <v>190</v>
      </c>
      <c r="F11" s="31" t="s">
        <v>191</v>
      </c>
      <c r="G11" s="109"/>
      <c r="H11" s="109"/>
      <c r="I11" s="109"/>
      <c r="J11" s="34">
        <v>92</v>
      </c>
      <c r="K11" s="34">
        <v>92</v>
      </c>
      <c r="L11" s="34">
        <v>90</v>
      </c>
      <c r="M11" s="34">
        <v>99</v>
      </c>
      <c r="N11" s="34">
        <v>99</v>
      </c>
      <c r="O11" s="33"/>
      <c r="P11" s="34"/>
      <c r="Q11" s="34"/>
      <c r="R11" s="34">
        <v>42</v>
      </c>
      <c r="S11" s="34">
        <v>41</v>
      </c>
      <c r="T11" s="34">
        <v>42</v>
      </c>
      <c r="U11" s="34">
        <v>42</v>
      </c>
      <c r="V11" s="34">
        <v>45</v>
      </c>
      <c r="W11" s="34">
        <v>10</v>
      </c>
      <c r="X11" s="34">
        <v>22</v>
      </c>
      <c r="Y11" s="35"/>
      <c r="Z11" s="34">
        <v>43122</v>
      </c>
      <c r="AA11" s="34" t="s">
        <v>368</v>
      </c>
      <c r="AB11" s="36" t="s">
        <v>369</v>
      </c>
      <c r="AC11" s="34" t="s">
        <v>370</v>
      </c>
      <c r="AD11" s="37" t="s">
        <v>371</v>
      </c>
      <c r="AE11" s="38"/>
      <c r="AF11" s="38"/>
      <c r="AG11" s="47"/>
      <c r="AH11" s="38"/>
      <c r="AI11" s="39"/>
      <c r="AJ11" s="40"/>
      <c r="AK11" s="47"/>
      <c r="AL11" s="47"/>
      <c r="AM11" s="38"/>
      <c r="AN11" s="38"/>
      <c r="AO11" s="39"/>
      <c r="AP11" s="34"/>
      <c r="AQ11" s="34"/>
      <c r="AR11" s="34"/>
      <c r="AS11" s="34"/>
      <c r="AT11" s="34"/>
      <c r="AU11" s="34"/>
      <c r="AV11" s="34"/>
      <c r="AW11" s="41"/>
      <c r="AX11" s="41"/>
      <c r="AY11" s="41"/>
      <c r="AZ11" s="41"/>
      <c r="BA11" s="41"/>
      <c r="BB11" s="41"/>
      <c r="BC11" s="42"/>
      <c r="BD11" s="43" t="str">
        <f t="shared" si="0"/>
        <v>PASS</v>
      </c>
      <c r="BE11" s="43" t="str">
        <f t="shared" si="1"/>
        <v>PASS</v>
      </c>
      <c r="BF11" s="44" t="str">
        <f t="shared" si="2"/>
        <v>PASS</v>
      </c>
      <c r="BG11" s="44" t="str">
        <f t="shared" si="3"/>
        <v>PASS</v>
      </c>
      <c r="BH11" s="19" t="str">
        <f t="shared" si="4"/>
        <v>PASS</v>
      </c>
      <c r="BI11" s="19" t="str">
        <f t="shared" si="5"/>
        <v>PASS</v>
      </c>
      <c r="BJ11" s="45" t="str">
        <f t="shared" si="6"/>
        <v>NO</v>
      </c>
      <c r="BK11" s="105" t="str">
        <f t="shared" si="7"/>
        <v>FAIL</v>
      </c>
    </row>
    <row r="12" spans="1:63" s="13" customFormat="1" x14ac:dyDescent="0.3">
      <c r="A12" s="34">
        <v>73</v>
      </c>
      <c r="B12" s="34">
        <v>43209</v>
      </c>
      <c r="C12" s="34" t="s">
        <v>204</v>
      </c>
      <c r="D12" s="30" t="s">
        <v>205</v>
      </c>
      <c r="E12" s="34" t="s">
        <v>206</v>
      </c>
      <c r="F12" s="31" t="s">
        <v>207</v>
      </c>
      <c r="G12" s="109"/>
      <c r="H12" s="109"/>
      <c r="I12" s="109"/>
      <c r="J12" s="34">
        <v>97</v>
      </c>
      <c r="K12" s="34">
        <v>90</v>
      </c>
      <c r="L12" s="34">
        <v>92</v>
      </c>
      <c r="M12" s="34">
        <v>94</v>
      </c>
      <c r="N12" s="34">
        <v>99</v>
      </c>
      <c r="O12" s="33"/>
      <c r="P12" s="34"/>
      <c r="Q12" s="34"/>
      <c r="R12" s="34">
        <v>46</v>
      </c>
      <c r="S12" s="34">
        <v>45</v>
      </c>
      <c r="T12" s="34">
        <v>44</v>
      </c>
      <c r="U12" s="34">
        <v>36</v>
      </c>
      <c r="V12" s="34">
        <v>43</v>
      </c>
      <c r="W12" s="34">
        <v>9.9499999999999993</v>
      </c>
      <c r="X12" s="34">
        <v>22</v>
      </c>
      <c r="Y12" s="35"/>
      <c r="Z12" s="34">
        <v>43224</v>
      </c>
      <c r="AA12" s="34" t="s">
        <v>372</v>
      </c>
      <c r="AB12" s="36" t="s">
        <v>373</v>
      </c>
      <c r="AC12" s="34" t="s">
        <v>374</v>
      </c>
      <c r="AD12" s="37" t="s">
        <v>375</v>
      </c>
      <c r="AE12" s="38"/>
      <c r="AF12" s="38"/>
      <c r="AG12" s="47"/>
      <c r="AH12" s="38"/>
      <c r="AI12" s="39"/>
      <c r="AJ12" s="40"/>
      <c r="AK12" s="47"/>
      <c r="AL12" s="47"/>
      <c r="AM12" s="38"/>
      <c r="AN12" s="38"/>
      <c r="AO12" s="39"/>
      <c r="AP12" s="34"/>
      <c r="AQ12" s="34"/>
      <c r="AR12" s="34"/>
      <c r="AS12" s="34"/>
      <c r="AT12" s="34"/>
      <c r="AU12" s="34"/>
      <c r="AV12" s="34"/>
      <c r="AW12" s="41"/>
      <c r="AX12" s="41"/>
      <c r="AY12" s="41"/>
      <c r="AZ12" s="41"/>
      <c r="BA12" s="41"/>
      <c r="BB12" s="41"/>
      <c r="BC12" s="42"/>
      <c r="BD12" s="43" t="str">
        <f t="shared" si="0"/>
        <v>PASS</v>
      </c>
      <c r="BE12" s="43" t="str">
        <f t="shared" si="1"/>
        <v>PASS</v>
      </c>
      <c r="BF12" s="44" t="str">
        <f t="shared" si="2"/>
        <v>PASS</v>
      </c>
      <c r="BG12" s="44" t="str">
        <f t="shared" si="3"/>
        <v>PASS</v>
      </c>
      <c r="BH12" s="19" t="str">
        <f t="shared" si="4"/>
        <v>PASS</v>
      </c>
      <c r="BI12" s="19" t="str">
        <f t="shared" si="5"/>
        <v>PASS</v>
      </c>
      <c r="BJ12" s="45" t="str">
        <f t="shared" si="6"/>
        <v>NO</v>
      </c>
      <c r="BK12" s="105" t="str">
        <f t="shared" si="7"/>
        <v>FAIL</v>
      </c>
    </row>
    <row r="13" spans="1:63" s="13" customFormat="1" x14ac:dyDescent="0.3">
      <c r="A13" s="34">
        <v>74</v>
      </c>
      <c r="B13" s="34">
        <v>43210</v>
      </c>
      <c r="C13" s="34" t="s">
        <v>216</v>
      </c>
      <c r="D13" s="30" t="s">
        <v>217</v>
      </c>
      <c r="E13" s="34" t="s">
        <v>218</v>
      </c>
      <c r="F13" s="31" t="s">
        <v>219</v>
      </c>
      <c r="G13" s="109"/>
      <c r="H13" s="109"/>
      <c r="I13" s="109">
        <v>100</v>
      </c>
      <c r="J13" s="34">
        <v>97</v>
      </c>
      <c r="K13" s="34">
        <v>100</v>
      </c>
      <c r="L13" s="34">
        <v>100</v>
      </c>
      <c r="M13" s="34">
        <v>96</v>
      </c>
      <c r="N13" s="34">
        <v>100</v>
      </c>
      <c r="O13" s="33"/>
      <c r="P13" s="34"/>
      <c r="Q13" s="34">
        <v>45</v>
      </c>
      <c r="R13" s="34">
        <v>44</v>
      </c>
      <c r="S13" s="34">
        <v>43</v>
      </c>
      <c r="T13" s="34">
        <v>44</v>
      </c>
      <c r="U13" s="34">
        <v>38</v>
      </c>
      <c r="V13" s="34">
        <v>48</v>
      </c>
      <c r="W13" s="34">
        <v>9.9499999999999993</v>
      </c>
      <c r="X13" s="34">
        <v>22</v>
      </c>
      <c r="Y13" s="35"/>
      <c r="Z13" s="34">
        <v>43327</v>
      </c>
      <c r="AA13" s="34" t="s">
        <v>376</v>
      </c>
      <c r="AB13" s="36" t="s">
        <v>377</v>
      </c>
      <c r="AC13" s="34" t="s">
        <v>378</v>
      </c>
      <c r="AD13" s="37" t="s">
        <v>379</v>
      </c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9"/>
      <c r="AP13" s="34"/>
      <c r="AQ13" s="34"/>
      <c r="AR13" s="34"/>
      <c r="AS13" s="34"/>
      <c r="AT13" s="34"/>
      <c r="AU13" s="34"/>
      <c r="AV13" s="34"/>
      <c r="AW13" s="48"/>
      <c r="AX13" s="41"/>
      <c r="AY13" s="41"/>
      <c r="AZ13" s="41"/>
      <c r="BA13" s="41"/>
      <c r="BB13" s="41"/>
      <c r="BC13" s="42"/>
      <c r="BD13" s="43" t="str">
        <f t="shared" si="0"/>
        <v>PASS</v>
      </c>
      <c r="BE13" s="43" t="str">
        <f t="shared" si="1"/>
        <v>PASS</v>
      </c>
      <c r="BF13" s="44" t="str">
        <f t="shared" si="2"/>
        <v>PASS</v>
      </c>
      <c r="BG13" s="44" t="str">
        <f t="shared" si="3"/>
        <v>PASS</v>
      </c>
      <c r="BH13" s="19" t="str">
        <f t="shared" si="4"/>
        <v>PASS</v>
      </c>
      <c r="BI13" s="19" t="str">
        <f t="shared" si="5"/>
        <v>PASS</v>
      </c>
      <c r="BJ13" s="45" t="str">
        <f t="shared" si="6"/>
        <v>NO</v>
      </c>
      <c r="BK13" s="105" t="str">
        <f t="shared" si="7"/>
        <v>FAIL</v>
      </c>
    </row>
    <row r="14" spans="1:63" s="13" customFormat="1" x14ac:dyDescent="0.3">
      <c r="A14" s="34">
        <v>75</v>
      </c>
      <c r="B14" s="34">
        <v>43211</v>
      </c>
      <c r="C14" s="34" t="s">
        <v>224</v>
      </c>
      <c r="D14" s="30" t="s">
        <v>225</v>
      </c>
      <c r="E14" s="34" t="s">
        <v>226</v>
      </c>
      <c r="F14" s="31" t="s">
        <v>227</v>
      </c>
      <c r="G14" s="109"/>
      <c r="H14" s="109"/>
      <c r="I14" s="109"/>
      <c r="J14" s="34">
        <v>92</v>
      </c>
      <c r="K14" s="34">
        <v>77</v>
      </c>
      <c r="L14" s="34">
        <v>82</v>
      </c>
      <c r="M14" s="34">
        <v>91</v>
      </c>
      <c r="N14" s="34">
        <v>98</v>
      </c>
      <c r="O14" s="33"/>
      <c r="P14" s="34"/>
      <c r="Q14" s="34"/>
      <c r="R14" s="34">
        <v>40</v>
      </c>
      <c r="S14" s="34">
        <v>40</v>
      </c>
      <c r="T14" s="34">
        <v>45</v>
      </c>
      <c r="U14" s="34">
        <v>39</v>
      </c>
      <c r="V14" s="34">
        <v>44</v>
      </c>
      <c r="W14" s="34">
        <v>9.77</v>
      </c>
      <c r="X14" s="34">
        <v>22</v>
      </c>
      <c r="Y14" s="35"/>
      <c r="Z14" s="34">
        <v>43123</v>
      </c>
      <c r="AA14" s="34" t="s">
        <v>380</v>
      </c>
      <c r="AB14" s="36" t="s">
        <v>381</v>
      </c>
      <c r="AC14" s="34" t="s">
        <v>382</v>
      </c>
      <c r="AD14" s="37" t="s">
        <v>383</v>
      </c>
      <c r="AE14" s="38"/>
      <c r="AF14" s="38"/>
      <c r="AG14" s="47"/>
      <c r="AH14" s="38"/>
      <c r="AI14" s="39"/>
      <c r="AJ14" s="40"/>
      <c r="AK14" s="47"/>
      <c r="AL14" s="47"/>
      <c r="AM14" s="38"/>
      <c r="AN14" s="38"/>
      <c r="AO14" s="39"/>
      <c r="AP14" s="34"/>
      <c r="AQ14" s="34"/>
      <c r="AR14" s="34"/>
      <c r="AS14" s="34"/>
      <c r="AT14" s="34"/>
      <c r="AU14" s="34"/>
      <c r="AV14" s="34"/>
      <c r="AW14" s="41"/>
      <c r="AX14" s="41"/>
      <c r="AY14" s="41"/>
      <c r="AZ14" s="41"/>
      <c r="BA14" s="41"/>
      <c r="BB14" s="41"/>
      <c r="BC14" s="42"/>
      <c r="BD14" s="43" t="str">
        <f t="shared" si="0"/>
        <v>PASS</v>
      </c>
      <c r="BE14" s="43" t="str">
        <f t="shared" si="1"/>
        <v>PASS</v>
      </c>
      <c r="BF14" s="44" t="str">
        <f t="shared" si="2"/>
        <v>PASS</v>
      </c>
      <c r="BG14" s="44" t="str">
        <f t="shared" si="3"/>
        <v>PASS</v>
      </c>
      <c r="BH14" s="19" t="str">
        <f t="shared" si="4"/>
        <v>PASS</v>
      </c>
      <c r="BI14" s="19" t="str">
        <f t="shared" si="5"/>
        <v>PASS</v>
      </c>
      <c r="BJ14" s="45" t="str">
        <f t="shared" si="6"/>
        <v>NO</v>
      </c>
      <c r="BK14" s="105" t="str">
        <f t="shared" si="7"/>
        <v>FAIL</v>
      </c>
    </row>
    <row r="15" spans="1:63" s="13" customFormat="1" x14ac:dyDescent="0.3">
      <c r="A15" s="34">
        <v>76</v>
      </c>
      <c r="B15" s="34">
        <v>43212</v>
      </c>
      <c r="C15" s="34" t="s">
        <v>192</v>
      </c>
      <c r="D15" s="30" t="s">
        <v>193</v>
      </c>
      <c r="E15" s="34" t="s">
        <v>194</v>
      </c>
      <c r="F15" s="31" t="s">
        <v>195</v>
      </c>
      <c r="G15" s="109"/>
      <c r="H15" s="109"/>
      <c r="I15" s="109"/>
      <c r="J15" s="34">
        <v>100</v>
      </c>
      <c r="K15" s="34">
        <v>93</v>
      </c>
      <c r="L15" s="34">
        <v>97</v>
      </c>
      <c r="M15" s="34">
        <v>92</v>
      </c>
      <c r="N15" s="34">
        <v>100</v>
      </c>
      <c r="O15" s="33"/>
      <c r="P15" s="34"/>
      <c r="Q15" s="34"/>
      <c r="R15" s="34">
        <v>40</v>
      </c>
      <c r="S15" s="34">
        <v>40</v>
      </c>
      <c r="T15" s="34">
        <v>30</v>
      </c>
      <c r="U15" s="34">
        <v>30</v>
      </c>
      <c r="V15" s="34">
        <v>34</v>
      </c>
      <c r="W15" s="34">
        <v>9.64</v>
      </c>
      <c r="X15" s="34">
        <v>22</v>
      </c>
      <c r="Y15" s="35"/>
      <c r="Z15" s="34">
        <v>43328</v>
      </c>
      <c r="AA15" s="34" t="s">
        <v>384</v>
      </c>
      <c r="AB15" s="36" t="s">
        <v>385</v>
      </c>
      <c r="AC15" s="34" t="s">
        <v>386</v>
      </c>
      <c r="AD15" s="37" t="s">
        <v>387</v>
      </c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9"/>
      <c r="AP15" s="34"/>
      <c r="AQ15" s="34"/>
      <c r="AR15" s="34"/>
      <c r="AS15" s="34"/>
      <c r="AT15" s="34"/>
      <c r="AU15" s="34"/>
      <c r="AV15" s="34"/>
      <c r="AW15" s="41"/>
      <c r="AX15" s="41"/>
      <c r="AY15" s="41"/>
      <c r="AZ15" s="41"/>
      <c r="BA15" s="41"/>
      <c r="BB15" s="41"/>
      <c r="BC15" s="42"/>
      <c r="BD15" s="43" t="str">
        <f t="shared" si="0"/>
        <v>PASS</v>
      </c>
      <c r="BE15" s="43" t="str">
        <f t="shared" si="1"/>
        <v>PASS</v>
      </c>
      <c r="BF15" s="44" t="str">
        <f t="shared" si="2"/>
        <v>PASS</v>
      </c>
      <c r="BG15" s="44" t="str">
        <f t="shared" si="3"/>
        <v>PASS</v>
      </c>
      <c r="BH15" s="19" t="str">
        <f t="shared" si="4"/>
        <v>PASS</v>
      </c>
      <c r="BI15" s="19" t="str">
        <f t="shared" si="5"/>
        <v>PASS</v>
      </c>
      <c r="BJ15" s="45" t="str">
        <f t="shared" si="6"/>
        <v>NO</v>
      </c>
      <c r="BK15" s="105" t="str">
        <f t="shared" si="7"/>
        <v>FAIL</v>
      </c>
    </row>
    <row r="16" spans="1:63" s="13" customFormat="1" x14ac:dyDescent="0.3">
      <c r="A16" s="34">
        <v>77</v>
      </c>
      <c r="B16" s="34">
        <v>43213</v>
      </c>
      <c r="C16" s="34" t="s">
        <v>240</v>
      </c>
      <c r="D16" s="30" t="s">
        <v>241</v>
      </c>
      <c r="E16" s="34" t="s">
        <v>242</v>
      </c>
      <c r="F16" s="31" t="s">
        <v>243</v>
      </c>
      <c r="G16" s="109"/>
      <c r="H16" s="109"/>
      <c r="I16" s="109"/>
      <c r="J16" s="34">
        <v>90</v>
      </c>
      <c r="K16" s="34">
        <v>96</v>
      </c>
      <c r="L16" s="34">
        <v>89</v>
      </c>
      <c r="M16" s="34">
        <v>97</v>
      </c>
      <c r="N16" s="34">
        <v>100</v>
      </c>
      <c r="O16" s="33"/>
      <c r="P16" s="34"/>
      <c r="Q16" s="34"/>
      <c r="R16" s="34">
        <v>46</v>
      </c>
      <c r="S16" s="34">
        <v>45</v>
      </c>
      <c r="T16" s="34">
        <v>42</v>
      </c>
      <c r="U16" s="34">
        <v>35</v>
      </c>
      <c r="V16" s="34">
        <v>45</v>
      </c>
      <c r="W16" s="34">
        <v>9.9499999999999993</v>
      </c>
      <c r="X16" s="34">
        <v>22</v>
      </c>
      <c r="Y16" s="35"/>
      <c r="Z16" s="34">
        <v>43225</v>
      </c>
      <c r="AA16" s="34" t="s">
        <v>388</v>
      </c>
      <c r="AB16" s="36" t="s">
        <v>389</v>
      </c>
      <c r="AC16" s="34" t="s">
        <v>390</v>
      </c>
      <c r="AD16" s="37" t="s">
        <v>391</v>
      </c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9"/>
      <c r="AP16" s="34"/>
      <c r="AQ16" s="34"/>
      <c r="AR16" s="34"/>
      <c r="AS16" s="34"/>
      <c r="AT16" s="34"/>
      <c r="AU16" s="34"/>
      <c r="AV16" s="34"/>
      <c r="AW16" s="41"/>
      <c r="AX16" s="41"/>
      <c r="AY16" s="41"/>
      <c r="AZ16" s="41"/>
      <c r="BA16" s="41"/>
      <c r="BB16" s="41"/>
      <c r="BC16" s="42"/>
      <c r="BD16" s="43" t="str">
        <f t="shared" si="0"/>
        <v>PASS</v>
      </c>
      <c r="BE16" s="43" t="str">
        <f t="shared" si="1"/>
        <v>PASS</v>
      </c>
      <c r="BF16" s="44" t="str">
        <f t="shared" si="2"/>
        <v>PASS</v>
      </c>
      <c r="BG16" s="44" t="str">
        <f t="shared" si="3"/>
        <v>PASS</v>
      </c>
      <c r="BH16" s="19" t="str">
        <f t="shared" si="4"/>
        <v>PASS</v>
      </c>
      <c r="BI16" s="19" t="str">
        <f t="shared" si="5"/>
        <v>PASS</v>
      </c>
      <c r="BJ16" s="45" t="str">
        <f t="shared" si="6"/>
        <v>NO</v>
      </c>
      <c r="BK16" s="105" t="str">
        <f t="shared" si="7"/>
        <v>FAIL</v>
      </c>
    </row>
    <row r="17" spans="1:63" s="13" customFormat="1" x14ac:dyDescent="0.3">
      <c r="A17" s="34">
        <v>78</v>
      </c>
      <c r="B17" s="34">
        <v>43214</v>
      </c>
      <c r="C17" s="34" t="s">
        <v>256</v>
      </c>
      <c r="D17" s="30" t="s">
        <v>257</v>
      </c>
      <c r="E17" s="34" t="s">
        <v>258</v>
      </c>
      <c r="F17" s="31" t="s">
        <v>259</v>
      </c>
      <c r="G17" s="109"/>
      <c r="H17" s="109"/>
      <c r="I17" s="109"/>
      <c r="J17" s="34">
        <v>93</v>
      </c>
      <c r="K17" s="34">
        <v>99</v>
      </c>
      <c r="L17" s="34">
        <v>89</v>
      </c>
      <c r="M17" s="34">
        <v>90</v>
      </c>
      <c r="N17" s="34">
        <v>100</v>
      </c>
      <c r="O17" s="33"/>
      <c r="P17" s="34"/>
      <c r="Q17" s="34"/>
      <c r="R17" s="34">
        <v>44</v>
      </c>
      <c r="S17" s="34">
        <v>43</v>
      </c>
      <c r="T17" s="34">
        <v>42</v>
      </c>
      <c r="U17" s="34">
        <v>40</v>
      </c>
      <c r="V17" s="34">
        <v>43</v>
      </c>
      <c r="W17" s="34">
        <v>10</v>
      </c>
      <c r="X17" s="34">
        <v>22</v>
      </c>
      <c r="Y17" s="35"/>
      <c r="Z17" s="34">
        <v>43329</v>
      </c>
      <c r="AA17" s="34" t="s">
        <v>392</v>
      </c>
      <c r="AB17" s="36" t="s">
        <v>393</v>
      </c>
      <c r="AC17" s="34" t="s">
        <v>394</v>
      </c>
      <c r="AD17" s="37" t="s">
        <v>395</v>
      </c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9"/>
      <c r="AP17" s="34"/>
      <c r="AQ17" s="34"/>
      <c r="AR17" s="34"/>
      <c r="AS17" s="34"/>
      <c r="AT17" s="34"/>
      <c r="AU17" s="34"/>
      <c r="AV17" s="34"/>
      <c r="AW17" s="41"/>
      <c r="AX17" s="41"/>
      <c r="AY17" s="41"/>
      <c r="AZ17" s="41"/>
      <c r="BA17" s="41"/>
      <c r="BB17" s="41"/>
      <c r="BC17" s="42"/>
      <c r="BD17" s="43" t="str">
        <f t="shared" si="0"/>
        <v>PASS</v>
      </c>
      <c r="BE17" s="43" t="str">
        <f t="shared" si="1"/>
        <v>PASS</v>
      </c>
      <c r="BF17" s="44" t="str">
        <f t="shared" si="2"/>
        <v>PASS</v>
      </c>
      <c r="BG17" s="44" t="str">
        <f t="shared" si="3"/>
        <v>PASS</v>
      </c>
      <c r="BH17" s="19" t="str">
        <f t="shared" si="4"/>
        <v>PASS</v>
      </c>
      <c r="BI17" s="19" t="str">
        <f t="shared" si="5"/>
        <v>PASS</v>
      </c>
      <c r="BJ17" s="45" t="str">
        <f t="shared" si="6"/>
        <v>NO</v>
      </c>
      <c r="BK17" s="105" t="str">
        <f t="shared" si="7"/>
        <v>FAIL</v>
      </c>
    </row>
    <row r="18" spans="1:63" s="13" customFormat="1" x14ac:dyDescent="0.3">
      <c r="A18" s="34">
        <v>79</v>
      </c>
      <c r="B18" s="34">
        <v>43215</v>
      </c>
      <c r="C18" s="34" t="s">
        <v>264</v>
      </c>
      <c r="D18" s="30" t="s">
        <v>265</v>
      </c>
      <c r="E18" s="34" t="s">
        <v>266</v>
      </c>
      <c r="F18" s="31" t="s">
        <v>267</v>
      </c>
      <c r="G18" s="109"/>
      <c r="H18" s="109"/>
      <c r="I18" s="109"/>
      <c r="J18" s="34">
        <v>100</v>
      </c>
      <c r="K18" s="34">
        <v>92</v>
      </c>
      <c r="L18" s="34">
        <v>96</v>
      </c>
      <c r="M18" s="34">
        <v>100</v>
      </c>
      <c r="N18" s="34">
        <v>100</v>
      </c>
      <c r="O18" s="33"/>
      <c r="P18" s="34"/>
      <c r="Q18" s="34"/>
      <c r="R18" s="34">
        <v>42</v>
      </c>
      <c r="S18" s="34">
        <v>41</v>
      </c>
      <c r="T18" s="34">
        <v>41</v>
      </c>
      <c r="U18" s="34">
        <v>32</v>
      </c>
      <c r="V18" s="34">
        <v>45</v>
      </c>
      <c r="W18" s="34">
        <v>9.91</v>
      </c>
      <c r="X18" s="34">
        <v>22</v>
      </c>
      <c r="Y18" s="35"/>
      <c r="Z18" s="34">
        <v>43330</v>
      </c>
      <c r="AA18" s="34" t="s">
        <v>396</v>
      </c>
      <c r="AB18" s="36" t="s">
        <v>397</v>
      </c>
      <c r="AC18" s="34" t="s">
        <v>398</v>
      </c>
      <c r="AD18" s="37" t="s">
        <v>399</v>
      </c>
      <c r="AE18" s="38"/>
      <c r="AF18" s="38"/>
      <c r="AG18" s="47"/>
      <c r="AH18" s="38"/>
      <c r="AI18" s="39"/>
      <c r="AJ18" s="40"/>
      <c r="AK18" s="47"/>
      <c r="AL18" s="47"/>
      <c r="AM18" s="38"/>
      <c r="AN18" s="38"/>
      <c r="AO18" s="39"/>
      <c r="AP18" s="34"/>
      <c r="AQ18" s="34"/>
      <c r="AR18" s="34"/>
      <c r="AS18" s="34"/>
      <c r="AT18" s="34"/>
      <c r="AU18" s="34"/>
      <c r="AV18" s="34"/>
      <c r="AW18" s="41"/>
      <c r="AX18" s="41"/>
      <c r="AY18" s="41"/>
      <c r="AZ18" s="41"/>
      <c r="BA18" s="41"/>
      <c r="BB18" s="41"/>
      <c r="BC18" s="42"/>
      <c r="BD18" s="43" t="str">
        <f t="shared" si="0"/>
        <v>PASS</v>
      </c>
      <c r="BE18" s="43" t="str">
        <f t="shared" si="1"/>
        <v>PASS</v>
      </c>
      <c r="BF18" s="44" t="str">
        <f t="shared" si="2"/>
        <v>PASS</v>
      </c>
      <c r="BG18" s="44" t="str">
        <f t="shared" si="3"/>
        <v>PASS</v>
      </c>
      <c r="BH18" s="19" t="str">
        <f t="shared" si="4"/>
        <v>PASS</v>
      </c>
      <c r="BI18" s="19" t="str">
        <f t="shared" si="5"/>
        <v>PASS</v>
      </c>
      <c r="BJ18" s="45" t="str">
        <f t="shared" si="6"/>
        <v>NO</v>
      </c>
      <c r="BK18" s="105" t="str">
        <f t="shared" si="7"/>
        <v>FAIL</v>
      </c>
    </row>
    <row r="19" spans="1:63" s="13" customFormat="1" x14ac:dyDescent="0.3">
      <c r="A19" s="34">
        <v>80</v>
      </c>
      <c r="B19" s="34">
        <v>43216</v>
      </c>
      <c r="C19" s="34" t="s">
        <v>280</v>
      </c>
      <c r="D19" s="30" t="s">
        <v>281</v>
      </c>
      <c r="E19" s="34" t="s">
        <v>282</v>
      </c>
      <c r="F19" s="31" t="s">
        <v>283</v>
      </c>
      <c r="G19" s="109"/>
      <c r="H19" s="109"/>
      <c r="I19" s="109"/>
      <c r="J19" s="34">
        <v>100</v>
      </c>
      <c r="K19" s="34">
        <v>97</v>
      </c>
      <c r="L19" s="34">
        <v>100</v>
      </c>
      <c r="M19" s="34">
        <v>96</v>
      </c>
      <c r="N19" s="34">
        <v>100</v>
      </c>
      <c r="O19" s="33"/>
      <c r="P19" s="34"/>
      <c r="Q19" s="34"/>
      <c r="R19" s="34">
        <v>42</v>
      </c>
      <c r="S19" s="34">
        <v>41</v>
      </c>
      <c r="T19" s="34">
        <v>47</v>
      </c>
      <c r="U19" s="34">
        <v>34</v>
      </c>
      <c r="V19" s="34">
        <v>48</v>
      </c>
      <c r="W19" s="34">
        <v>9.91</v>
      </c>
      <c r="X19" s="34">
        <v>22</v>
      </c>
      <c r="Y19" s="35"/>
      <c r="Z19" s="34">
        <v>43124</v>
      </c>
      <c r="AA19" s="34" t="s">
        <v>400</v>
      </c>
      <c r="AB19" s="36" t="s">
        <v>401</v>
      </c>
      <c r="AC19" s="34" t="s">
        <v>402</v>
      </c>
      <c r="AD19" s="37" t="s">
        <v>403</v>
      </c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9"/>
      <c r="AP19" s="34"/>
      <c r="AQ19" s="34"/>
      <c r="AR19" s="34"/>
      <c r="AS19" s="34"/>
      <c r="AT19" s="34"/>
      <c r="AU19" s="34"/>
      <c r="AV19" s="34"/>
      <c r="AW19" s="41"/>
      <c r="AX19" s="41"/>
      <c r="AY19" s="41"/>
      <c r="AZ19" s="41"/>
      <c r="BA19" s="41"/>
      <c r="BB19" s="41"/>
      <c r="BC19" s="42"/>
      <c r="BD19" s="43" t="str">
        <f t="shared" si="0"/>
        <v>PASS</v>
      </c>
      <c r="BE19" s="43" t="str">
        <f t="shared" si="1"/>
        <v>PASS</v>
      </c>
      <c r="BF19" s="44" t="str">
        <f t="shared" si="2"/>
        <v>PASS</v>
      </c>
      <c r="BG19" s="44" t="str">
        <f t="shared" si="3"/>
        <v>PASS</v>
      </c>
      <c r="BH19" s="19" t="str">
        <f t="shared" si="4"/>
        <v>PASS</v>
      </c>
      <c r="BI19" s="19" t="str">
        <f t="shared" si="5"/>
        <v>PASS</v>
      </c>
      <c r="BJ19" s="45" t="str">
        <f t="shared" si="6"/>
        <v>NO</v>
      </c>
      <c r="BK19" s="105" t="str">
        <f t="shared" si="7"/>
        <v>FAIL</v>
      </c>
    </row>
    <row r="20" spans="1:63" s="13" customFormat="1" x14ac:dyDescent="0.3">
      <c r="A20" s="34">
        <v>81</v>
      </c>
      <c r="B20" s="34">
        <v>43217</v>
      </c>
      <c r="C20" s="34" t="s">
        <v>893</v>
      </c>
      <c r="D20" s="30" t="s">
        <v>894</v>
      </c>
      <c r="E20" s="34" t="s">
        <v>895</v>
      </c>
      <c r="F20" s="31" t="s">
        <v>896</v>
      </c>
      <c r="G20" s="109"/>
      <c r="H20" s="109"/>
      <c r="I20" s="109"/>
      <c r="J20" s="34">
        <v>99</v>
      </c>
      <c r="K20" s="34">
        <v>92</v>
      </c>
      <c r="L20" s="34">
        <v>93</v>
      </c>
      <c r="M20" s="34">
        <v>91</v>
      </c>
      <c r="N20" s="34">
        <v>100</v>
      </c>
      <c r="O20" s="33"/>
      <c r="P20" s="34"/>
      <c r="Q20" s="34"/>
      <c r="R20" s="34">
        <v>42</v>
      </c>
      <c r="S20" s="34">
        <v>41</v>
      </c>
      <c r="T20" s="34">
        <v>35</v>
      </c>
      <c r="U20" s="34">
        <v>30</v>
      </c>
      <c r="V20" s="34">
        <v>46</v>
      </c>
      <c r="W20" s="34">
        <v>9.86</v>
      </c>
      <c r="X20" s="34">
        <v>22</v>
      </c>
      <c r="Y20" s="35"/>
      <c r="Z20" s="34">
        <v>43125</v>
      </c>
      <c r="AA20" s="34" t="s">
        <v>404</v>
      </c>
      <c r="AB20" s="36" t="s">
        <v>405</v>
      </c>
      <c r="AC20" s="34" t="s">
        <v>406</v>
      </c>
      <c r="AD20" s="37" t="s">
        <v>407</v>
      </c>
      <c r="AE20" s="38"/>
      <c r="AF20" s="38"/>
      <c r="AG20" s="38"/>
      <c r="AH20" s="38"/>
      <c r="AI20" s="39"/>
      <c r="AJ20" s="40"/>
      <c r="AK20" s="38"/>
      <c r="AL20" s="38"/>
      <c r="AM20" s="38"/>
      <c r="AN20" s="38"/>
      <c r="AO20" s="39"/>
      <c r="AP20" s="34"/>
      <c r="AQ20" s="34"/>
      <c r="AR20" s="34"/>
      <c r="AS20" s="34"/>
      <c r="AT20" s="34"/>
      <c r="AU20" s="34"/>
      <c r="AV20" s="34"/>
      <c r="AW20" s="41"/>
      <c r="AX20" s="41"/>
      <c r="AY20" s="41"/>
      <c r="AZ20" s="41"/>
      <c r="BA20" s="41"/>
      <c r="BB20" s="41"/>
      <c r="BC20" s="42"/>
      <c r="BD20" s="43" t="str">
        <f t="shared" si="0"/>
        <v>PASS</v>
      </c>
      <c r="BE20" s="43" t="str">
        <f t="shared" si="1"/>
        <v>PASS</v>
      </c>
      <c r="BF20" s="44" t="str">
        <f t="shared" si="2"/>
        <v>PASS</v>
      </c>
      <c r="BG20" s="44" t="str">
        <f t="shared" si="3"/>
        <v>PASS</v>
      </c>
      <c r="BH20" s="19" t="str">
        <f t="shared" si="4"/>
        <v>PASS</v>
      </c>
      <c r="BI20" s="19" t="str">
        <f t="shared" si="5"/>
        <v>PASS</v>
      </c>
      <c r="BJ20" s="45" t="str">
        <f t="shared" si="6"/>
        <v>NO</v>
      </c>
      <c r="BK20" s="105" t="str">
        <f t="shared" si="7"/>
        <v>FAIL</v>
      </c>
    </row>
    <row r="21" spans="1:63" s="13" customFormat="1" x14ac:dyDescent="0.3">
      <c r="A21" s="34">
        <v>82</v>
      </c>
      <c r="B21" s="34">
        <v>43218</v>
      </c>
      <c r="C21" s="34" t="s">
        <v>741</v>
      </c>
      <c r="D21" s="30" t="s">
        <v>742</v>
      </c>
      <c r="E21" s="34" t="s">
        <v>743</v>
      </c>
      <c r="F21" s="31" t="s">
        <v>744</v>
      </c>
      <c r="G21" s="109">
        <v>100</v>
      </c>
      <c r="H21" s="109"/>
      <c r="I21" s="109"/>
      <c r="J21" s="34">
        <v>100</v>
      </c>
      <c r="K21" s="34">
        <v>96</v>
      </c>
      <c r="L21" s="34">
        <v>87</v>
      </c>
      <c r="M21" s="34">
        <v>100</v>
      </c>
      <c r="N21" s="34">
        <v>100</v>
      </c>
      <c r="O21" s="33"/>
      <c r="P21" s="34">
        <v>48</v>
      </c>
      <c r="Q21" s="34"/>
      <c r="R21" s="34">
        <v>46</v>
      </c>
      <c r="S21" s="34">
        <v>45</v>
      </c>
      <c r="T21" s="34">
        <v>42</v>
      </c>
      <c r="U21" s="34">
        <v>39</v>
      </c>
      <c r="V21" s="34">
        <v>47</v>
      </c>
      <c r="W21" s="34">
        <v>9.9499999999999993</v>
      </c>
      <c r="X21" s="34">
        <v>22</v>
      </c>
      <c r="Y21" s="35"/>
      <c r="Z21" s="34">
        <v>43226</v>
      </c>
      <c r="AA21" s="34" t="s">
        <v>408</v>
      </c>
      <c r="AB21" s="36" t="s">
        <v>409</v>
      </c>
      <c r="AC21" s="34" t="s">
        <v>410</v>
      </c>
      <c r="AD21" s="37" t="s">
        <v>411</v>
      </c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9"/>
      <c r="AP21" s="34"/>
      <c r="AQ21" s="34"/>
      <c r="AR21" s="34"/>
      <c r="AS21" s="34"/>
      <c r="AT21" s="34"/>
      <c r="AU21" s="34"/>
      <c r="AV21" s="34"/>
      <c r="AW21" s="41"/>
      <c r="AX21" s="41"/>
      <c r="AY21" s="41"/>
      <c r="AZ21" s="41"/>
      <c r="BA21" s="41"/>
      <c r="BB21" s="41"/>
      <c r="BC21" s="42"/>
      <c r="BD21" s="43" t="str">
        <f t="shared" si="0"/>
        <v>PASS</v>
      </c>
      <c r="BE21" s="43" t="str">
        <f t="shared" si="1"/>
        <v>PASS</v>
      </c>
      <c r="BF21" s="44" t="str">
        <f t="shared" si="2"/>
        <v>PASS</v>
      </c>
      <c r="BG21" s="44" t="str">
        <f t="shared" si="3"/>
        <v>PASS</v>
      </c>
      <c r="BH21" s="19" t="str">
        <f t="shared" si="4"/>
        <v>PASS</v>
      </c>
      <c r="BI21" s="19" t="str">
        <f t="shared" si="5"/>
        <v>PASS</v>
      </c>
      <c r="BJ21" s="45" t="str">
        <f t="shared" si="6"/>
        <v>NO</v>
      </c>
      <c r="BK21" s="105" t="str">
        <f t="shared" si="7"/>
        <v>FAIL</v>
      </c>
    </row>
    <row r="22" spans="1:63" s="13" customFormat="1" x14ac:dyDescent="0.3">
      <c r="A22" s="34">
        <v>83</v>
      </c>
      <c r="B22" s="34">
        <v>43219</v>
      </c>
      <c r="C22" s="34" t="s">
        <v>296</v>
      </c>
      <c r="D22" s="30" t="s">
        <v>297</v>
      </c>
      <c r="E22" s="34" t="s">
        <v>298</v>
      </c>
      <c r="F22" s="31" t="s">
        <v>299</v>
      </c>
      <c r="G22" s="109"/>
      <c r="H22" s="109"/>
      <c r="I22" s="109">
        <v>100</v>
      </c>
      <c r="J22" s="34">
        <v>94</v>
      </c>
      <c r="K22" s="34">
        <v>93</v>
      </c>
      <c r="L22" s="34">
        <v>96</v>
      </c>
      <c r="M22" s="34">
        <v>90</v>
      </c>
      <c r="N22" s="34">
        <v>98</v>
      </c>
      <c r="O22" s="33"/>
      <c r="P22" s="34"/>
      <c r="Q22" s="34">
        <v>46</v>
      </c>
      <c r="R22" s="34">
        <v>46</v>
      </c>
      <c r="S22" s="34">
        <v>45</v>
      </c>
      <c r="T22" s="34">
        <v>35</v>
      </c>
      <c r="U22" s="34">
        <v>38</v>
      </c>
      <c r="V22" s="34">
        <v>46</v>
      </c>
      <c r="W22" s="34">
        <v>9.91</v>
      </c>
      <c r="X22" s="34">
        <v>22</v>
      </c>
      <c r="Y22" s="35"/>
      <c r="Z22" s="34">
        <v>43332</v>
      </c>
      <c r="AA22" s="34" t="s">
        <v>412</v>
      </c>
      <c r="AB22" s="36" t="s">
        <v>413</v>
      </c>
      <c r="AC22" s="34" t="s">
        <v>414</v>
      </c>
      <c r="AD22" s="37" t="s">
        <v>415</v>
      </c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9"/>
      <c r="AP22" s="34"/>
      <c r="AQ22" s="34"/>
      <c r="AR22" s="34"/>
      <c r="AS22" s="34"/>
      <c r="AT22" s="34"/>
      <c r="AU22" s="34"/>
      <c r="AV22" s="34"/>
      <c r="AW22" s="41"/>
      <c r="AX22" s="41"/>
      <c r="AY22" s="41"/>
      <c r="AZ22" s="41"/>
      <c r="BA22" s="41"/>
      <c r="BB22" s="41"/>
      <c r="BC22" s="42"/>
      <c r="BD22" s="43" t="str">
        <f t="shared" si="0"/>
        <v>PASS</v>
      </c>
      <c r="BE22" s="43" t="str">
        <f t="shared" si="1"/>
        <v>PASS</v>
      </c>
      <c r="BF22" s="44" t="str">
        <f t="shared" si="2"/>
        <v>PASS</v>
      </c>
      <c r="BG22" s="44" t="str">
        <f t="shared" si="3"/>
        <v>PASS</v>
      </c>
      <c r="BH22" s="19" t="str">
        <f t="shared" si="4"/>
        <v>PASS</v>
      </c>
      <c r="BI22" s="19" t="str">
        <f t="shared" si="5"/>
        <v>PASS</v>
      </c>
      <c r="BJ22" s="45" t="str">
        <f t="shared" si="6"/>
        <v>NO</v>
      </c>
      <c r="BK22" s="105" t="str">
        <f t="shared" si="7"/>
        <v>FAIL</v>
      </c>
    </row>
    <row r="23" spans="1:63" s="13" customFormat="1" x14ac:dyDescent="0.3">
      <c r="A23" s="34">
        <v>84</v>
      </c>
      <c r="B23" s="34">
        <v>43220</v>
      </c>
      <c r="C23" s="34" t="s">
        <v>312</v>
      </c>
      <c r="D23" s="30" t="s">
        <v>313</v>
      </c>
      <c r="E23" s="34" t="s">
        <v>314</v>
      </c>
      <c r="F23" s="31" t="s">
        <v>315</v>
      </c>
      <c r="G23" s="109"/>
      <c r="H23" s="109"/>
      <c r="I23" s="109">
        <v>100</v>
      </c>
      <c r="J23" s="34">
        <v>100</v>
      </c>
      <c r="K23" s="34">
        <v>100</v>
      </c>
      <c r="L23" s="34">
        <v>100</v>
      </c>
      <c r="M23" s="34">
        <v>99</v>
      </c>
      <c r="N23" s="34">
        <v>100</v>
      </c>
      <c r="O23" s="33"/>
      <c r="P23" s="34"/>
      <c r="Q23" s="34">
        <v>47</v>
      </c>
      <c r="R23" s="34">
        <v>46</v>
      </c>
      <c r="S23" s="34">
        <v>45</v>
      </c>
      <c r="T23" s="34">
        <v>35</v>
      </c>
      <c r="U23" s="34">
        <v>37</v>
      </c>
      <c r="V23" s="34">
        <v>48</v>
      </c>
      <c r="W23" s="34">
        <v>9.91</v>
      </c>
      <c r="X23" s="34">
        <v>22</v>
      </c>
      <c r="Y23" s="35"/>
      <c r="Z23" s="34">
        <v>43126</v>
      </c>
      <c r="AA23" s="34" t="s">
        <v>416</v>
      </c>
      <c r="AB23" s="36" t="s">
        <v>417</v>
      </c>
      <c r="AC23" s="34" t="s">
        <v>418</v>
      </c>
      <c r="AD23" s="37" t="s">
        <v>419</v>
      </c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9"/>
      <c r="AP23" s="34"/>
      <c r="AQ23" s="34"/>
      <c r="AR23" s="34"/>
      <c r="AS23" s="34"/>
      <c r="AT23" s="34"/>
      <c r="AU23" s="34"/>
      <c r="AV23" s="34"/>
      <c r="AW23" s="41"/>
      <c r="AX23" s="41"/>
      <c r="AY23" s="41"/>
      <c r="AZ23" s="41"/>
      <c r="BA23" s="41"/>
      <c r="BB23" s="41"/>
      <c r="BC23" s="42"/>
      <c r="BD23" s="43" t="str">
        <f t="shared" si="0"/>
        <v>PASS</v>
      </c>
      <c r="BE23" s="43" t="str">
        <f t="shared" si="1"/>
        <v>PASS</v>
      </c>
      <c r="BF23" s="44" t="str">
        <f t="shared" si="2"/>
        <v>PASS</v>
      </c>
      <c r="BG23" s="44" t="str">
        <f t="shared" si="3"/>
        <v>PASS</v>
      </c>
      <c r="BH23" s="19" t="str">
        <f t="shared" si="4"/>
        <v>PASS</v>
      </c>
      <c r="BI23" s="19" t="str">
        <f t="shared" si="5"/>
        <v>PASS</v>
      </c>
      <c r="BJ23" s="45" t="str">
        <f t="shared" si="6"/>
        <v>NO</v>
      </c>
      <c r="BK23" s="105" t="str">
        <f t="shared" si="7"/>
        <v>FAIL</v>
      </c>
    </row>
    <row r="24" spans="1:63" s="13" customFormat="1" x14ac:dyDescent="0.3">
      <c r="A24" s="34">
        <v>85</v>
      </c>
      <c r="B24" s="34">
        <v>43221</v>
      </c>
      <c r="C24" s="34" t="s">
        <v>324</v>
      </c>
      <c r="D24" s="30" t="s">
        <v>325</v>
      </c>
      <c r="E24" s="34" t="s">
        <v>326</v>
      </c>
      <c r="F24" s="31" t="s">
        <v>327</v>
      </c>
      <c r="G24" s="109"/>
      <c r="H24" s="109"/>
      <c r="I24" s="109"/>
      <c r="J24" s="34">
        <v>100</v>
      </c>
      <c r="K24" s="34">
        <v>99</v>
      </c>
      <c r="L24" s="34">
        <v>96</v>
      </c>
      <c r="M24" s="34">
        <v>100</v>
      </c>
      <c r="N24" s="34">
        <v>100</v>
      </c>
      <c r="O24" s="33"/>
      <c r="P24" s="34"/>
      <c r="Q24" s="34"/>
      <c r="R24" s="34">
        <v>43</v>
      </c>
      <c r="S24" s="34">
        <v>42</v>
      </c>
      <c r="T24" s="34">
        <v>35</v>
      </c>
      <c r="U24" s="34">
        <v>37</v>
      </c>
      <c r="V24" s="34">
        <v>42</v>
      </c>
      <c r="W24" s="34">
        <v>9.91</v>
      </c>
      <c r="X24" s="34">
        <v>22</v>
      </c>
      <c r="Y24" s="35"/>
      <c r="Z24" s="34">
        <v>43227</v>
      </c>
      <c r="AA24" s="34" t="s">
        <v>420</v>
      </c>
      <c r="AB24" s="36" t="s">
        <v>421</v>
      </c>
      <c r="AC24" s="34" t="s">
        <v>422</v>
      </c>
      <c r="AD24" s="37" t="s">
        <v>423</v>
      </c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9"/>
      <c r="AP24" s="34"/>
      <c r="AQ24" s="34"/>
      <c r="AR24" s="34"/>
      <c r="AS24" s="34"/>
      <c r="AT24" s="34"/>
      <c r="AU24" s="34"/>
      <c r="AV24" s="34"/>
      <c r="AW24" s="41"/>
      <c r="AX24" s="41"/>
      <c r="AY24" s="41"/>
      <c r="AZ24" s="41"/>
      <c r="BA24" s="41"/>
      <c r="BB24" s="41"/>
      <c r="BC24" s="42"/>
      <c r="BD24" s="43" t="str">
        <f t="shared" si="0"/>
        <v>PASS</v>
      </c>
      <c r="BE24" s="43" t="str">
        <f t="shared" si="1"/>
        <v>PASS</v>
      </c>
      <c r="BF24" s="44" t="str">
        <f t="shared" si="2"/>
        <v>PASS</v>
      </c>
      <c r="BG24" s="44" t="str">
        <f t="shared" si="3"/>
        <v>PASS</v>
      </c>
      <c r="BH24" s="19" t="str">
        <f t="shared" si="4"/>
        <v>PASS</v>
      </c>
      <c r="BI24" s="19" t="str">
        <f t="shared" si="5"/>
        <v>PASS</v>
      </c>
      <c r="BJ24" s="45" t="str">
        <f t="shared" si="6"/>
        <v>NO</v>
      </c>
      <c r="BK24" s="105" t="str">
        <f t="shared" si="7"/>
        <v>FAIL</v>
      </c>
    </row>
    <row r="25" spans="1:63" s="13" customFormat="1" x14ac:dyDescent="0.3">
      <c r="A25" s="34">
        <v>86</v>
      </c>
      <c r="B25" s="34">
        <v>43222</v>
      </c>
      <c r="C25" s="34" t="s">
        <v>348</v>
      </c>
      <c r="D25" s="30" t="s">
        <v>349</v>
      </c>
      <c r="E25" s="34" t="s">
        <v>350</v>
      </c>
      <c r="F25" s="31" t="s">
        <v>351</v>
      </c>
      <c r="G25" s="109">
        <v>100</v>
      </c>
      <c r="H25" s="109"/>
      <c r="I25" s="109"/>
      <c r="J25" s="34">
        <v>90</v>
      </c>
      <c r="K25" s="34">
        <v>85</v>
      </c>
      <c r="L25" s="34">
        <v>83</v>
      </c>
      <c r="M25" s="34">
        <v>83</v>
      </c>
      <c r="N25" s="34">
        <v>95</v>
      </c>
      <c r="O25" s="33"/>
      <c r="P25" s="34">
        <v>46</v>
      </c>
      <c r="Q25" s="34"/>
      <c r="R25" s="34">
        <v>44</v>
      </c>
      <c r="S25" s="34">
        <v>43</v>
      </c>
      <c r="T25" s="34">
        <v>43</v>
      </c>
      <c r="U25" s="34">
        <v>40</v>
      </c>
      <c r="V25" s="34">
        <v>47</v>
      </c>
      <c r="W25" s="34">
        <v>10</v>
      </c>
      <c r="X25" s="34">
        <v>22</v>
      </c>
      <c r="Y25" s="35"/>
      <c r="Z25" s="34">
        <v>43334</v>
      </c>
      <c r="AA25" s="34" t="s">
        <v>424</v>
      </c>
      <c r="AB25" s="36" t="s">
        <v>425</v>
      </c>
      <c r="AC25" s="34" t="s">
        <v>426</v>
      </c>
      <c r="AD25" s="37" t="s">
        <v>427</v>
      </c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9"/>
      <c r="AP25" s="34"/>
      <c r="AQ25" s="34"/>
      <c r="AR25" s="34"/>
      <c r="AS25" s="34"/>
      <c r="AT25" s="34"/>
      <c r="AU25" s="34"/>
      <c r="AV25" s="34"/>
      <c r="AW25" s="41"/>
      <c r="AX25" s="41"/>
      <c r="AY25" s="41"/>
      <c r="AZ25" s="41"/>
      <c r="BA25" s="41"/>
      <c r="BB25" s="41"/>
      <c r="BC25" s="42"/>
      <c r="BD25" s="43" t="str">
        <f t="shared" si="0"/>
        <v>PASS</v>
      </c>
      <c r="BE25" s="43" t="str">
        <f t="shared" si="1"/>
        <v>PASS</v>
      </c>
      <c r="BF25" s="44" t="str">
        <f t="shared" si="2"/>
        <v>PASS</v>
      </c>
      <c r="BG25" s="44" t="str">
        <f t="shared" si="3"/>
        <v>PASS</v>
      </c>
      <c r="BH25" s="19" t="str">
        <f t="shared" si="4"/>
        <v>PASS</v>
      </c>
      <c r="BI25" s="19" t="str">
        <f t="shared" si="5"/>
        <v>PASS</v>
      </c>
      <c r="BJ25" s="45" t="str">
        <f t="shared" si="6"/>
        <v>NO</v>
      </c>
      <c r="BK25" s="105" t="str">
        <f t="shared" si="7"/>
        <v>FAIL</v>
      </c>
    </row>
    <row r="26" spans="1:63" s="13" customFormat="1" x14ac:dyDescent="0.3">
      <c r="A26" s="34">
        <v>87</v>
      </c>
      <c r="B26" s="34">
        <v>43223</v>
      </c>
      <c r="C26" s="34" t="s">
        <v>84</v>
      </c>
      <c r="D26" s="30" t="s">
        <v>85</v>
      </c>
      <c r="E26" s="34" t="s">
        <v>86</v>
      </c>
      <c r="F26" s="31" t="s">
        <v>87</v>
      </c>
      <c r="G26" s="109"/>
      <c r="H26" s="109"/>
      <c r="I26" s="109"/>
      <c r="J26" s="34">
        <v>100</v>
      </c>
      <c r="K26" s="34">
        <v>90</v>
      </c>
      <c r="L26" s="34">
        <v>95</v>
      </c>
      <c r="M26" s="34">
        <v>92</v>
      </c>
      <c r="N26" s="34">
        <v>91</v>
      </c>
      <c r="O26" s="33"/>
      <c r="P26" s="34"/>
      <c r="Q26" s="34"/>
      <c r="R26" s="34">
        <v>42</v>
      </c>
      <c r="S26" s="34">
        <v>41</v>
      </c>
      <c r="T26" s="34">
        <v>43</v>
      </c>
      <c r="U26" s="34">
        <v>40</v>
      </c>
      <c r="V26" s="34">
        <v>38</v>
      </c>
      <c r="W26" s="34">
        <v>9.91</v>
      </c>
      <c r="X26" s="34">
        <v>22</v>
      </c>
      <c r="Y26" s="35"/>
      <c r="Z26" s="34">
        <v>43127</v>
      </c>
      <c r="AA26" s="34" t="s">
        <v>428</v>
      </c>
      <c r="AB26" s="36" t="s">
        <v>429</v>
      </c>
      <c r="AC26" s="34" t="s">
        <v>430</v>
      </c>
      <c r="AD26" s="37" t="s">
        <v>431</v>
      </c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9"/>
      <c r="AP26" s="34"/>
      <c r="AQ26" s="34"/>
      <c r="AR26" s="34"/>
      <c r="AS26" s="34"/>
      <c r="AT26" s="34"/>
      <c r="AU26" s="34"/>
      <c r="AV26" s="34"/>
      <c r="AW26" s="41"/>
      <c r="AX26" s="41"/>
      <c r="AY26" s="41"/>
      <c r="AZ26" s="41"/>
      <c r="BA26" s="41"/>
      <c r="BB26" s="41"/>
      <c r="BC26" s="42"/>
      <c r="BD26" s="43" t="str">
        <f t="shared" si="0"/>
        <v>PASS</v>
      </c>
      <c r="BE26" s="43" t="str">
        <f t="shared" si="1"/>
        <v>PASS</v>
      </c>
      <c r="BF26" s="44" t="str">
        <f t="shared" si="2"/>
        <v>PASS</v>
      </c>
      <c r="BG26" s="44" t="str">
        <f t="shared" si="3"/>
        <v>PASS</v>
      </c>
      <c r="BH26" s="19" t="str">
        <f t="shared" si="4"/>
        <v>PASS</v>
      </c>
      <c r="BI26" s="19" t="str">
        <f t="shared" si="5"/>
        <v>PASS</v>
      </c>
      <c r="BJ26" s="45" t="str">
        <f t="shared" si="6"/>
        <v>NO</v>
      </c>
      <c r="BK26" s="105" t="str">
        <f t="shared" si="7"/>
        <v>FAIL</v>
      </c>
    </row>
    <row r="27" spans="1:63" s="13" customFormat="1" x14ac:dyDescent="0.3">
      <c r="A27" s="34">
        <v>88</v>
      </c>
      <c r="B27" s="34">
        <v>43224</v>
      </c>
      <c r="C27" s="34" t="s">
        <v>372</v>
      </c>
      <c r="D27" s="30" t="s">
        <v>373</v>
      </c>
      <c r="E27" s="34" t="s">
        <v>374</v>
      </c>
      <c r="F27" s="31" t="s">
        <v>375</v>
      </c>
      <c r="G27" s="109"/>
      <c r="H27" s="109"/>
      <c r="I27" s="109">
        <v>86</v>
      </c>
      <c r="J27" s="34">
        <v>87</v>
      </c>
      <c r="K27" s="34">
        <v>80</v>
      </c>
      <c r="L27" s="34">
        <v>88</v>
      </c>
      <c r="M27" s="34">
        <v>90</v>
      </c>
      <c r="N27" s="34">
        <v>94</v>
      </c>
      <c r="O27" s="33"/>
      <c r="P27" s="34"/>
      <c r="Q27" s="34">
        <v>45</v>
      </c>
      <c r="R27" s="34">
        <v>43</v>
      </c>
      <c r="S27" s="34">
        <v>42</v>
      </c>
      <c r="T27" s="34">
        <v>38</v>
      </c>
      <c r="U27" s="34">
        <v>35</v>
      </c>
      <c r="V27" s="34">
        <v>47</v>
      </c>
      <c r="W27" s="34">
        <v>9.91</v>
      </c>
      <c r="X27" s="34">
        <v>22</v>
      </c>
      <c r="Y27" s="35"/>
      <c r="Z27" s="34">
        <v>43228</v>
      </c>
      <c r="AA27" s="34" t="s">
        <v>432</v>
      </c>
      <c r="AB27" s="36" t="s">
        <v>433</v>
      </c>
      <c r="AC27" s="34" t="s">
        <v>434</v>
      </c>
      <c r="AD27" s="37" t="s">
        <v>435</v>
      </c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9"/>
      <c r="AP27" s="34"/>
      <c r="AQ27" s="34"/>
      <c r="AR27" s="34"/>
      <c r="AS27" s="34"/>
      <c r="AT27" s="34"/>
      <c r="AU27" s="34"/>
      <c r="AV27" s="34"/>
      <c r="AW27" s="41"/>
      <c r="AX27" s="41"/>
      <c r="AY27" s="41"/>
      <c r="AZ27" s="41"/>
      <c r="BA27" s="41"/>
      <c r="BB27" s="41"/>
      <c r="BC27" s="42"/>
      <c r="BD27" s="43" t="str">
        <f t="shared" si="0"/>
        <v>PASS</v>
      </c>
      <c r="BE27" s="43" t="str">
        <f t="shared" si="1"/>
        <v>PASS</v>
      </c>
      <c r="BF27" s="44" t="str">
        <f t="shared" si="2"/>
        <v>PASS</v>
      </c>
      <c r="BG27" s="44" t="str">
        <f t="shared" si="3"/>
        <v>PASS</v>
      </c>
      <c r="BH27" s="19" t="str">
        <f t="shared" si="4"/>
        <v>PASS</v>
      </c>
      <c r="BI27" s="19" t="str">
        <f t="shared" si="5"/>
        <v>PASS</v>
      </c>
      <c r="BJ27" s="45" t="str">
        <f t="shared" si="6"/>
        <v>NO</v>
      </c>
      <c r="BK27" s="105" t="str">
        <f t="shared" si="7"/>
        <v>FAIL</v>
      </c>
    </row>
    <row r="28" spans="1:63" s="13" customFormat="1" x14ac:dyDescent="0.3">
      <c r="A28" s="34">
        <v>89</v>
      </c>
      <c r="B28" s="34">
        <v>43225</v>
      </c>
      <c r="C28" s="34" t="s">
        <v>388</v>
      </c>
      <c r="D28" s="30" t="s">
        <v>389</v>
      </c>
      <c r="E28" s="34" t="s">
        <v>390</v>
      </c>
      <c r="F28" s="31" t="s">
        <v>391</v>
      </c>
      <c r="G28" s="109"/>
      <c r="H28" s="109"/>
      <c r="I28" s="109"/>
      <c r="J28" s="34">
        <v>94</v>
      </c>
      <c r="K28" s="34">
        <v>90</v>
      </c>
      <c r="L28" s="34">
        <v>92</v>
      </c>
      <c r="M28" s="34">
        <v>93</v>
      </c>
      <c r="N28" s="34">
        <v>90</v>
      </c>
      <c r="O28" s="33"/>
      <c r="P28" s="34"/>
      <c r="Q28" s="34"/>
      <c r="R28" s="34">
        <v>43</v>
      </c>
      <c r="S28" s="34">
        <v>42</v>
      </c>
      <c r="T28" s="34">
        <v>40</v>
      </c>
      <c r="U28" s="34">
        <v>36</v>
      </c>
      <c r="V28" s="34">
        <v>37</v>
      </c>
      <c r="W28" s="34">
        <v>9.86</v>
      </c>
      <c r="X28" s="34">
        <v>22</v>
      </c>
      <c r="Y28" s="35"/>
      <c r="Z28" s="34">
        <v>43116</v>
      </c>
      <c r="AA28" s="34" t="s">
        <v>436</v>
      </c>
      <c r="AB28" s="36" t="s">
        <v>437</v>
      </c>
      <c r="AC28" s="34" t="s">
        <v>438</v>
      </c>
      <c r="AD28" s="37" t="s">
        <v>439</v>
      </c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9"/>
      <c r="AP28" s="34"/>
      <c r="AQ28" s="34"/>
      <c r="AR28" s="34"/>
      <c r="AS28" s="34"/>
      <c r="AT28" s="34"/>
      <c r="AU28" s="34"/>
      <c r="AV28" s="34"/>
      <c r="AW28" s="41"/>
      <c r="AX28" s="41"/>
      <c r="AY28" s="41"/>
      <c r="AZ28" s="41"/>
      <c r="BA28" s="41"/>
      <c r="BB28" s="41"/>
      <c r="BC28" s="42"/>
      <c r="BD28" s="43" t="str">
        <f t="shared" si="0"/>
        <v>PASS</v>
      </c>
      <c r="BE28" s="43" t="str">
        <f t="shared" si="1"/>
        <v>PASS</v>
      </c>
      <c r="BF28" s="44" t="str">
        <f t="shared" si="2"/>
        <v>PASS</v>
      </c>
      <c r="BG28" s="44" t="str">
        <f t="shared" si="3"/>
        <v>PASS</v>
      </c>
      <c r="BH28" s="19" t="str">
        <f t="shared" si="4"/>
        <v>PASS</v>
      </c>
      <c r="BI28" s="19" t="str">
        <f t="shared" si="5"/>
        <v>PASS</v>
      </c>
      <c r="BJ28" s="45" t="str">
        <f t="shared" si="6"/>
        <v>NO</v>
      </c>
      <c r="BK28" s="105" t="str">
        <f t="shared" si="7"/>
        <v>FAIL</v>
      </c>
    </row>
    <row r="29" spans="1:63" s="13" customFormat="1" x14ac:dyDescent="0.3">
      <c r="A29" s="34">
        <v>90</v>
      </c>
      <c r="B29" s="34">
        <v>43226</v>
      </c>
      <c r="C29" s="34" t="s">
        <v>408</v>
      </c>
      <c r="D29" s="30" t="s">
        <v>409</v>
      </c>
      <c r="E29" s="34" t="s">
        <v>410</v>
      </c>
      <c r="F29" s="31" t="s">
        <v>411</v>
      </c>
      <c r="G29" s="109"/>
      <c r="H29" s="109"/>
      <c r="I29" s="109"/>
      <c r="J29" s="34">
        <v>99</v>
      </c>
      <c r="K29" s="34">
        <v>96</v>
      </c>
      <c r="L29" s="34">
        <v>100</v>
      </c>
      <c r="M29" s="34">
        <v>94</v>
      </c>
      <c r="N29" s="34">
        <v>100</v>
      </c>
      <c r="O29" s="33"/>
      <c r="P29" s="34"/>
      <c r="Q29" s="34"/>
      <c r="R29" s="34">
        <v>45</v>
      </c>
      <c r="S29" s="34">
        <v>44</v>
      </c>
      <c r="T29" s="34">
        <v>45</v>
      </c>
      <c r="U29" s="34">
        <v>41</v>
      </c>
      <c r="V29" s="34">
        <v>47</v>
      </c>
      <c r="W29" s="34">
        <v>10</v>
      </c>
      <c r="X29" s="34">
        <v>22</v>
      </c>
      <c r="Y29" s="35"/>
      <c r="Z29" s="34">
        <v>43335</v>
      </c>
      <c r="AA29" s="34" t="s">
        <v>440</v>
      </c>
      <c r="AB29" s="36" t="s">
        <v>441</v>
      </c>
      <c r="AC29" s="34" t="s">
        <v>442</v>
      </c>
      <c r="AD29" s="37" t="s">
        <v>443</v>
      </c>
      <c r="AE29" s="38"/>
      <c r="AF29" s="38"/>
      <c r="AG29" s="38"/>
      <c r="AH29" s="38"/>
      <c r="AI29" s="39"/>
      <c r="AJ29" s="40"/>
      <c r="AK29" s="38"/>
      <c r="AL29" s="38"/>
      <c r="AM29" s="38"/>
      <c r="AN29" s="38"/>
      <c r="AO29" s="39"/>
      <c r="AP29" s="34"/>
      <c r="AQ29" s="34"/>
      <c r="AR29" s="34"/>
      <c r="AS29" s="34"/>
      <c r="AT29" s="34"/>
      <c r="AU29" s="34"/>
      <c r="AV29" s="34"/>
      <c r="AW29" s="41"/>
      <c r="AX29" s="41"/>
      <c r="AY29" s="41"/>
      <c r="AZ29" s="41"/>
      <c r="BA29" s="41"/>
      <c r="BB29" s="41"/>
      <c r="BC29" s="42"/>
      <c r="BD29" s="43" t="str">
        <f t="shared" si="0"/>
        <v>PASS</v>
      </c>
      <c r="BE29" s="43" t="str">
        <f t="shared" si="1"/>
        <v>PASS</v>
      </c>
      <c r="BF29" s="44" t="str">
        <f t="shared" si="2"/>
        <v>PASS</v>
      </c>
      <c r="BG29" s="44" t="str">
        <f t="shared" si="3"/>
        <v>PASS</v>
      </c>
      <c r="BH29" s="19" t="str">
        <f t="shared" si="4"/>
        <v>PASS</v>
      </c>
      <c r="BI29" s="19" t="str">
        <f t="shared" si="5"/>
        <v>PASS</v>
      </c>
      <c r="BJ29" s="45" t="str">
        <f t="shared" si="6"/>
        <v>NO</v>
      </c>
      <c r="BK29" s="105" t="str">
        <f t="shared" si="7"/>
        <v>FAIL</v>
      </c>
    </row>
    <row r="30" spans="1:63" s="13" customFormat="1" x14ac:dyDescent="0.3">
      <c r="A30" s="34">
        <v>91</v>
      </c>
      <c r="B30" s="34">
        <v>43227</v>
      </c>
      <c r="C30" s="34" t="s">
        <v>420</v>
      </c>
      <c r="D30" s="30" t="s">
        <v>421</v>
      </c>
      <c r="E30" s="34" t="s">
        <v>422</v>
      </c>
      <c r="F30" s="31" t="s">
        <v>423</v>
      </c>
      <c r="G30" s="109">
        <v>92</v>
      </c>
      <c r="H30" s="109"/>
      <c r="I30" s="109"/>
      <c r="J30" s="34">
        <v>92</v>
      </c>
      <c r="K30" s="34">
        <v>90</v>
      </c>
      <c r="L30" s="34">
        <v>78</v>
      </c>
      <c r="M30" s="34">
        <v>87</v>
      </c>
      <c r="N30" s="34">
        <v>100</v>
      </c>
      <c r="O30" s="33"/>
      <c r="P30" s="34">
        <v>41</v>
      </c>
      <c r="Q30" s="34"/>
      <c r="R30" s="34">
        <v>45</v>
      </c>
      <c r="S30" s="34">
        <v>44</v>
      </c>
      <c r="T30" s="34">
        <v>45</v>
      </c>
      <c r="U30" s="34">
        <v>42</v>
      </c>
      <c r="V30" s="34">
        <v>47</v>
      </c>
      <c r="W30" s="34">
        <v>9.86</v>
      </c>
      <c r="X30" s="34">
        <v>22</v>
      </c>
      <c r="Y30" s="35"/>
      <c r="Z30" s="34">
        <v>43128</v>
      </c>
      <c r="AA30" s="34" t="s">
        <v>444</v>
      </c>
      <c r="AB30" s="36" t="s">
        <v>445</v>
      </c>
      <c r="AC30" s="34" t="s">
        <v>446</v>
      </c>
      <c r="AD30" s="37" t="s">
        <v>447</v>
      </c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9"/>
      <c r="AP30" s="34"/>
      <c r="AQ30" s="34"/>
      <c r="AR30" s="34"/>
      <c r="AS30" s="34"/>
      <c r="AT30" s="34"/>
      <c r="AU30" s="34"/>
      <c r="AV30" s="34"/>
      <c r="AW30" s="41"/>
      <c r="AX30" s="41"/>
      <c r="AY30" s="41"/>
      <c r="AZ30" s="41"/>
      <c r="BA30" s="41"/>
      <c r="BB30" s="41"/>
      <c r="BC30" s="42"/>
      <c r="BD30" s="43" t="str">
        <f t="shared" si="0"/>
        <v>PASS</v>
      </c>
      <c r="BE30" s="43" t="str">
        <f t="shared" si="1"/>
        <v>PASS</v>
      </c>
      <c r="BF30" s="44" t="str">
        <f t="shared" si="2"/>
        <v>PASS</v>
      </c>
      <c r="BG30" s="44" t="str">
        <f t="shared" si="3"/>
        <v>PASS</v>
      </c>
      <c r="BH30" s="19" t="str">
        <f t="shared" si="4"/>
        <v>PASS</v>
      </c>
      <c r="BI30" s="19" t="str">
        <f t="shared" si="5"/>
        <v>PASS</v>
      </c>
      <c r="BJ30" s="45" t="str">
        <f t="shared" si="6"/>
        <v>NO</v>
      </c>
      <c r="BK30" s="105" t="str">
        <f t="shared" si="7"/>
        <v>FAIL</v>
      </c>
    </row>
    <row r="31" spans="1:63" s="13" customFormat="1" x14ac:dyDescent="0.3">
      <c r="A31" s="34">
        <v>92</v>
      </c>
      <c r="B31" s="34">
        <v>43228</v>
      </c>
      <c r="C31" s="34" t="s">
        <v>432</v>
      </c>
      <c r="D31" s="30" t="s">
        <v>433</v>
      </c>
      <c r="E31" s="34" t="s">
        <v>434</v>
      </c>
      <c r="F31" s="31" t="s">
        <v>435</v>
      </c>
      <c r="G31" s="109"/>
      <c r="H31" s="109"/>
      <c r="I31" s="109"/>
      <c r="J31" s="34">
        <v>100</v>
      </c>
      <c r="K31" s="34">
        <v>100</v>
      </c>
      <c r="L31" s="34">
        <v>99</v>
      </c>
      <c r="M31" s="34">
        <v>99</v>
      </c>
      <c r="N31" s="34">
        <v>100</v>
      </c>
      <c r="O31" s="33"/>
      <c r="P31" s="34"/>
      <c r="Q31" s="34"/>
      <c r="R31" s="34">
        <v>42</v>
      </c>
      <c r="S31" s="34">
        <v>41</v>
      </c>
      <c r="T31" s="34">
        <v>45</v>
      </c>
      <c r="U31" s="34">
        <v>37</v>
      </c>
      <c r="V31" s="34">
        <v>44</v>
      </c>
      <c r="W31" s="34">
        <v>9.9499999999999993</v>
      </c>
      <c r="X31" s="34">
        <v>22</v>
      </c>
      <c r="Y31" s="35"/>
      <c r="Z31" s="34">
        <v>43229</v>
      </c>
      <c r="AA31" s="34" t="s">
        <v>448</v>
      </c>
      <c r="AB31" s="36" t="s">
        <v>449</v>
      </c>
      <c r="AC31" s="34" t="s">
        <v>450</v>
      </c>
      <c r="AD31" s="37" t="s">
        <v>451</v>
      </c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9"/>
      <c r="AP31" s="34"/>
      <c r="AQ31" s="34"/>
      <c r="AR31" s="34"/>
      <c r="AS31" s="34"/>
      <c r="AT31" s="34"/>
      <c r="AU31" s="34"/>
      <c r="AV31" s="34"/>
      <c r="AW31" s="41"/>
      <c r="AX31" s="41"/>
      <c r="AY31" s="41"/>
      <c r="AZ31" s="41"/>
      <c r="BA31" s="41"/>
      <c r="BB31" s="41"/>
      <c r="BC31" s="42"/>
      <c r="BD31" s="43" t="str">
        <f t="shared" si="0"/>
        <v>PASS</v>
      </c>
      <c r="BE31" s="43" t="str">
        <f t="shared" si="1"/>
        <v>PASS</v>
      </c>
      <c r="BF31" s="44" t="str">
        <f t="shared" si="2"/>
        <v>PASS</v>
      </c>
      <c r="BG31" s="44" t="str">
        <f t="shared" si="3"/>
        <v>PASS</v>
      </c>
      <c r="BH31" s="19" t="str">
        <f t="shared" si="4"/>
        <v>PASS</v>
      </c>
      <c r="BI31" s="19" t="str">
        <f t="shared" si="5"/>
        <v>PASS</v>
      </c>
      <c r="BJ31" s="45" t="str">
        <f t="shared" si="6"/>
        <v>NO</v>
      </c>
      <c r="BK31" s="105" t="str">
        <f t="shared" si="7"/>
        <v>FAIL</v>
      </c>
    </row>
    <row r="32" spans="1:63" s="13" customFormat="1" x14ac:dyDescent="0.3">
      <c r="A32" s="34">
        <v>93</v>
      </c>
      <c r="B32" s="34">
        <v>43229</v>
      </c>
      <c r="C32" s="34" t="s">
        <v>448</v>
      </c>
      <c r="D32" s="30" t="s">
        <v>449</v>
      </c>
      <c r="E32" s="34" t="s">
        <v>450</v>
      </c>
      <c r="F32" s="31" t="s">
        <v>451</v>
      </c>
      <c r="G32" s="109"/>
      <c r="H32" s="109"/>
      <c r="I32" s="109"/>
      <c r="J32" s="34">
        <v>93</v>
      </c>
      <c r="K32" s="34">
        <v>93</v>
      </c>
      <c r="L32" s="34">
        <v>93</v>
      </c>
      <c r="M32" s="34">
        <v>98</v>
      </c>
      <c r="N32" s="34">
        <v>100</v>
      </c>
      <c r="O32" s="33"/>
      <c r="P32" s="34"/>
      <c r="Q32" s="34"/>
      <c r="R32" s="34">
        <v>42</v>
      </c>
      <c r="S32" s="34">
        <v>41</v>
      </c>
      <c r="T32" s="34">
        <v>45</v>
      </c>
      <c r="U32" s="34">
        <v>39</v>
      </c>
      <c r="V32" s="34">
        <v>46</v>
      </c>
      <c r="W32" s="34">
        <v>9.9499999999999993</v>
      </c>
      <c r="X32" s="34">
        <v>22</v>
      </c>
      <c r="Y32" s="35"/>
      <c r="Z32" s="34">
        <v>43336</v>
      </c>
      <c r="AA32" s="34" t="s">
        <v>452</v>
      </c>
      <c r="AB32" s="36" t="s">
        <v>453</v>
      </c>
      <c r="AC32" s="34" t="s">
        <v>454</v>
      </c>
      <c r="AD32" s="37" t="s">
        <v>455</v>
      </c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9"/>
      <c r="AP32" s="34"/>
      <c r="AQ32" s="34"/>
      <c r="AR32" s="34"/>
      <c r="AS32" s="34"/>
      <c r="AT32" s="34"/>
      <c r="AU32" s="34"/>
      <c r="AV32" s="34"/>
      <c r="AW32" s="41"/>
      <c r="AX32" s="41"/>
      <c r="AY32" s="41"/>
      <c r="AZ32" s="41"/>
      <c r="BA32" s="41"/>
      <c r="BB32" s="41"/>
      <c r="BC32" s="42"/>
      <c r="BD32" s="43" t="str">
        <f t="shared" si="0"/>
        <v>PASS</v>
      </c>
      <c r="BE32" s="43" t="str">
        <f t="shared" si="1"/>
        <v>PASS</v>
      </c>
      <c r="BF32" s="44" t="str">
        <f t="shared" si="2"/>
        <v>PASS</v>
      </c>
      <c r="BG32" s="44" t="str">
        <f t="shared" si="3"/>
        <v>PASS</v>
      </c>
      <c r="BH32" s="19" t="str">
        <f t="shared" si="4"/>
        <v>PASS</v>
      </c>
      <c r="BI32" s="19" t="str">
        <f t="shared" si="5"/>
        <v>PASS</v>
      </c>
      <c r="BJ32" s="45" t="str">
        <f t="shared" si="6"/>
        <v>NO</v>
      </c>
      <c r="BK32" s="105" t="str">
        <f t="shared" si="7"/>
        <v>FAIL</v>
      </c>
    </row>
    <row r="33" spans="1:63" s="13" customFormat="1" x14ac:dyDescent="0.3">
      <c r="A33" s="34">
        <v>94</v>
      </c>
      <c r="B33" s="34">
        <v>43230</v>
      </c>
      <c r="C33" s="34" t="s">
        <v>464</v>
      </c>
      <c r="D33" s="30" t="s">
        <v>465</v>
      </c>
      <c r="E33" s="34" t="s">
        <v>466</v>
      </c>
      <c r="F33" s="31" t="s">
        <v>467</v>
      </c>
      <c r="G33" s="109"/>
      <c r="H33" s="109"/>
      <c r="I33" s="109"/>
      <c r="J33" s="34">
        <v>93</v>
      </c>
      <c r="K33" s="34">
        <v>96</v>
      </c>
      <c r="L33" s="34">
        <v>86</v>
      </c>
      <c r="M33" s="34">
        <v>85</v>
      </c>
      <c r="N33" s="34">
        <v>92</v>
      </c>
      <c r="O33" s="33"/>
      <c r="P33" s="34"/>
      <c r="Q33" s="34"/>
      <c r="R33" s="34">
        <v>43</v>
      </c>
      <c r="S33" s="34">
        <v>42</v>
      </c>
      <c r="T33" s="34">
        <v>42</v>
      </c>
      <c r="U33" s="34">
        <v>39</v>
      </c>
      <c r="V33" s="34">
        <v>46</v>
      </c>
      <c r="W33" s="34">
        <v>9.9499999999999993</v>
      </c>
      <c r="X33" s="34">
        <v>22</v>
      </c>
      <c r="Y33" s="35"/>
      <c r="Z33" s="34">
        <v>43337</v>
      </c>
      <c r="AA33" s="34" t="s">
        <v>456</v>
      </c>
      <c r="AB33" s="36" t="s">
        <v>457</v>
      </c>
      <c r="AC33" s="34" t="s">
        <v>458</v>
      </c>
      <c r="AD33" s="37" t="s">
        <v>459</v>
      </c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9"/>
      <c r="AP33" s="34"/>
      <c r="AQ33" s="34"/>
      <c r="AR33" s="34"/>
      <c r="AS33" s="34"/>
      <c r="AT33" s="34"/>
      <c r="AU33" s="34"/>
      <c r="AV33" s="34"/>
      <c r="AW33" s="41"/>
      <c r="AX33" s="41"/>
      <c r="AY33" s="41"/>
      <c r="AZ33" s="41"/>
      <c r="BA33" s="41"/>
      <c r="BB33" s="41"/>
      <c r="BC33" s="42"/>
      <c r="BD33" s="43" t="str">
        <f t="shared" si="0"/>
        <v>PASS</v>
      </c>
      <c r="BE33" s="43" t="str">
        <f t="shared" si="1"/>
        <v>PASS</v>
      </c>
      <c r="BF33" s="44" t="str">
        <f t="shared" si="2"/>
        <v>PASS</v>
      </c>
      <c r="BG33" s="44" t="str">
        <f t="shared" si="3"/>
        <v>PASS</v>
      </c>
      <c r="BH33" s="19" t="str">
        <f t="shared" si="4"/>
        <v>PASS</v>
      </c>
      <c r="BI33" s="19" t="str">
        <f t="shared" si="5"/>
        <v>PASS</v>
      </c>
      <c r="BJ33" s="45" t="str">
        <f t="shared" si="6"/>
        <v>NO</v>
      </c>
      <c r="BK33" s="105" t="str">
        <f t="shared" si="7"/>
        <v>FAIL</v>
      </c>
    </row>
    <row r="34" spans="1:63" s="13" customFormat="1" x14ac:dyDescent="0.3">
      <c r="A34" s="34">
        <v>95</v>
      </c>
      <c r="B34" s="34">
        <v>43231</v>
      </c>
      <c r="C34" s="34" t="s">
        <v>484</v>
      </c>
      <c r="D34" s="30" t="s">
        <v>485</v>
      </c>
      <c r="E34" s="34" t="s">
        <v>486</v>
      </c>
      <c r="F34" s="31" t="s">
        <v>487</v>
      </c>
      <c r="G34" s="109"/>
      <c r="H34" s="109"/>
      <c r="I34" s="109"/>
      <c r="J34" s="34">
        <v>100</v>
      </c>
      <c r="K34" s="34">
        <v>90</v>
      </c>
      <c r="L34" s="34">
        <v>93</v>
      </c>
      <c r="M34" s="34">
        <v>100</v>
      </c>
      <c r="N34" s="34">
        <v>97</v>
      </c>
      <c r="O34" s="33"/>
      <c r="P34" s="34"/>
      <c r="Q34" s="34"/>
      <c r="R34" s="34">
        <v>45</v>
      </c>
      <c r="S34" s="34">
        <v>44</v>
      </c>
      <c r="T34" s="34">
        <v>38</v>
      </c>
      <c r="U34" s="34">
        <v>40</v>
      </c>
      <c r="V34" s="34">
        <v>41</v>
      </c>
      <c r="W34" s="34">
        <v>9.9499999999999993</v>
      </c>
      <c r="X34" s="34">
        <v>22</v>
      </c>
      <c r="Y34" s="35"/>
      <c r="Z34" s="34">
        <v>43129</v>
      </c>
      <c r="AA34" s="34" t="s">
        <v>460</v>
      </c>
      <c r="AB34" s="36" t="s">
        <v>461</v>
      </c>
      <c r="AC34" s="34" t="s">
        <v>462</v>
      </c>
      <c r="AD34" s="37" t="s">
        <v>463</v>
      </c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9"/>
      <c r="AP34" s="34"/>
      <c r="AQ34" s="34"/>
      <c r="AR34" s="34"/>
      <c r="AS34" s="34"/>
      <c r="AT34" s="34"/>
      <c r="AU34" s="34"/>
      <c r="AV34" s="34"/>
      <c r="AW34" s="41"/>
      <c r="AX34" s="41"/>
      <c r="AY34" s="41"/>
      <c r="AZ34" s="41"/>
      <c r="BA34" s="41"/>
      <c r="BB34" s="41"/>
      <c r="BC34" s="42"/>
      <c r="BD34" s="43" t="str">
        <f t="shared" si="0"/>
        <v>PASS</v>
      </c>
      <c r="BE34" s="43" t="str">
        <f t="shared" si="1"/>
        <v>PASS</v>
      </c>
      <c r="BF34" s="44" t="str">
        <f t="shared" si="2"/>
        <v>PASS</v>
      </c>
      <c r="BG34" s="44" t="str">
        <f t="shared" si="3"/>
        <v>PASS</v>
      </c>
      <c r="BH34" s="19" t="str">
        <f t="shared" si="4"/>
        <v>PASS</v>
      </c>
      <c r="BI34" s="19" t="str">
        <f t="shared" si="5"/>
        <v>PASS</v>
      </c>
      <c r="BJ34" s="45" t="str">
        <f t="shared" si="6"/>
        <v>NO</v>
      </c>
      <c r="BK34" s="105" t="str">
        <f t="shared" si="7"/>
        <v>FAIL</v>
      </c>
    </row>
    <row r="35" spans="1:63" s="13" customFormat="1" x14ac:dyDescent="0.3">
      <c r="A35" s="34">
        <v>96</v>
      </c>
      <c r="B35" s="34">
        <v>43232</v>
      </c>
      <c r="C35" s="34" t="s">
        <v>488</v>
      </c>
      <c r="D35" s="30" t="s">
        <v>489</v>
      </c>
      <c r="E35" s="34" t="s">
        <v>490</v>
      </c>
      <c r="F35" s="31" t="s">
        <v>491</v>
      </c>
      <c r="G35" s="109"/>
      <c r="H35" s="109">
        <v>100</v>
      </c>
      <c r="I35" s="109"/>
      <c r="J35" s="34">
        <v>100</v>
      </c>
      <c r="K35" s="34">
        <v>96</v>
      </c>
      <c r="L35" s="34">
        <v>99</v>
      </c>
      <c r="M35" s="34">
        <v>98</v>
      </c>
      <c r="N35" s="34">
        <v>99</v>
      </c>
      <c r="O35" s="33"/>
      <c r="P35" s="34"/>
      <c r="Q35" s="34"/>
      <c r="R35" s="34">
        <v>46</v>
      </c>
      <c r="S35" s="34">
        <v>45</v>
      </c>
      <c r="T35" s="34">
        <v>43</v>
      </c>
      <c r="U35" s="34">
        <v>40</v>
      </c>
      <c r="V35" s="34">
        <v>47</v>
      </c>
      <c r="W35" s="34">
        <v>10</v>
      </c>
      <c r="X35" s="34">
        <v>22</v>
      </c>
      <c r="Y35" s="35"/>
      <c r="Z35" s="34">
        <v>43230</v>
      </c>
      <c r="AA35" s="34" t="s">
        <v>464</v>
      </c>
      <c r="AB35" s="36" t="s">
        <v>465</v>
      </c>
      <c r="AC35" s="34" t="s">
        <v>466</v>
      </c>
      <c r="AD35" s="37" t="s">
        <v>467</v>
      </c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9"/>
      <c r="AP35" s="34"/>
      <c r="AQ35" s="34"/>
      <c r="AR35" s="34"/>
      <c r="AS35" s="34"/>
      <c r="AT35" s="34"/>
      <c r="AU35" s="34"/>
      <c r="AV35" s="34"/>
      <c r="AW35" s="41"/>
      <c r="AX35" s="41"/>
      <c r="AY35" s="41"/>
      <c r="AZ35" s="41"/>
      <c r="BA35" s="41"/>
      <c r="BB35" s="41"/>
      <c r="BC35" s="42"/>
      <c r="BD35" s="43" t="str">
        <f t="shared" si="0"/>
        <v>PASS</v>
      </c>
      <c r="BE35" s="43" t="str">
        <f t="shared" si="1"/>
        <v>PASS</v>
      </c>
      <c r="BF35" s="44" t="str">
        <f t="shared" si="2"/>
        <v>PASS</v>
      </c>
      <c r="BG35" s="44" t="str">
        <f t="shared" si="3"/>
        <v>PASS</v>
      </c>
      <c r="BH35" s="19" t="str">
        <f t="shared" si="4"/>
        <v>PASS</v>
      </c>
      <c r="BI35" s="19" t="str">
        <f t="shared" si="5"/>
        <v>PASS</v>
      </c>
      <c r="BJ35" s="45" t="str">
        <f t="shared" si="6"/>
        <v>NO</v>
      </c>
      <c r="BK35" s="105" t="str">
        <f t="shared" si="7"/>
        <v>FAIL</v>
      </c>
    </row>
    <row r="36" spans="1:63" s="13" customFormat="1" x14ac:dyDescent="0.3">
      <c r="A36" s="34">
        <v>97</v>
      </c>
      <c r="B36" s="34">
        <v>43233</v>
      </c>
      <c r="C36" s="34" t="s">
        <v>516</v>
      </c>
      <c r="D36" s="30" t="s">
        <v>517</v>
      </c>
      <c r="E36" s="34" t="s">
        <v>518</v>
      </c>
      <c r="F36" s="31" t="s">
        <v>519</v>
      </c>
      <c r="G36" s="109"/>
      <c r="H36" s="109"/>
      <c r="I36" s="109">
        <v>99</v>
      </c>
      <c r="J36" s="34">
        <v>96</v>
      </c>
      <c r="K36" s="34">
        <v>99</v>
      </c>
      <c r="L36" s="34">
        <v>96</v>
      </c>
      <c r="M36" s="34">
        <v>93</v>
      </c>
      <c r="N36" s="34">
        <v>100</v>
      </c>
      <c r="O36" s="33"/>
      <c r="P36" s="34"/>
      <c r="Q36" s="34">
        <v>46</v>
      </c>
      <c r="R36" s="34">
        <v>47</v>
      </c>
      <c r="S36" s="34">
        <v>46</v>
      </c>
      <c r="T36" s="34">
        <v>42</v>
      </c>
      <c r="U36" s="34">
        <v>32</v>
      </c>
      <c r="V36" s="34">
        <v>47</v>
      </c>
      <c r="W36" s="34">
        <v>9.91</v>
      </c>
      <c r="X36" s="34">
        <v>22</v>
      </c>
      <c r="Y36" s="35"/>
      <c r="Z36" s="34">
        <v>43256</v>
      </c>
      <c r="AA36" s="34" t="s">
        <v>468</v>
      </c>
      <c r="AB36" s="36" t="s">
        <v>469</v>
      </c>
      <c r="AC36" s="34" t="s">
        <v>470</v>
      </c>
      <c r="AD36" s="37" t="s">
        <v>471</v>
      </c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9"/>
      <c r="AP36" s="34"/>
      <c r="AQ36" s="34"/>
      <c r="AR36" s="34"/>
      <c r="AS36" s="34"/>
      <c r="AT36" s="34"/>
      <c r="AU36" s="34"/>
      <c r="AV36" s="34"/>
      <c r="AW36" s="41"/>
      <c r="AX36" s="41"/>
      <c r="AY36" s="41"/>
      <c r="AZ36" s="41"/>
      <c r="BA36" s="41"/>
      <c r="BB36" s="41"/>
      <c r="BC36" s="42"/>
      <c r="BD36" s="43" t="str">
        <f t="shared" si="0"/>
        <v>PASS</v>
      </c>
      <c r="BE36" s="43" t="str">
        <f t="shared" si="1"/>
        <v>PASS</v>
      </c>
      <c r="BF36" s="44" t="str">
        <f t="shared" si="2"/>
        <v>PASS</v>
      </c>
      <c r="BG36" s="44" t="str">
        <f t="shared" si="3"/>
        <v>PASS</v>
      </c>
      <c r="BH36" s="19" t="str">
        <f t="shared" si="4"/>
        <v>PASS</v>
      </c>
      <c r="BI36" s="19" t="str">
        <f t="shared" si="5"/>
        <v>PASS</v>
      </c>
      <c r="BJ36" s="45" t="str">
        <f t="shared" si="6"/>
        <v>NO</v>
      </c>
      <c r="BK36" s="105" t="str">
        <f t="shared" si="7"/>
        <v>FAIL</v>
      </c>
    </row>
    <row r="37" spans="1:63" s="13" customFormat="1" x14ac:dyDescent="0.3">
      <c r="A37" s="34">
        <v>98</v>
      </c>
      <c r="B37" s="34">
        <v>43234</v>
      </c>
      <c r="C37" s="34" t="s">
        <v>520</v>
      </c>
      <c r="D37" s="30" t="s">
        <v>521</v>
      </c>
      <c r="E37" s="34" t="s">
        <v>522</v>
      </c>
      <c r="F37" s="31" t="s">
        <v>523</v>
      </c>
      <c r="G37" s="109"/>
      <c r="H37" s="109"/>
      <c r="I37" s="109"/>
      <c r="J37" s="34">
        <v>92</v>
      </c>
      <c r="K37" s="34">
        <v>73</v>
      </c>
      <c r="L37" s="34">
        <v>80</v>
      </c>
      <c r="M37" s="34">
        <v>86</v>
      </c>
      <c r="N37" s="34">
        <v>80</v>
      </c>
      <c r="O37" s="33"/>
      <c r="P37" s="34"/>
      <c r="Q37" s="34"/>
      <c r="R37" s="34">
        <v>45</v>
      </c>
      <c r="S37" s="34">
        <v>44</v>
      </c>
      <c r="T37" s="34">
        <v>35</v>
      </c>
      <c r="U37" s="34">
        <v>30</v>
      </c>
      <c r="V37" s="34">
        <v>46</v>
      </c>
      <c r="W37" s="34">
        <v>9.68</v>
      </c>
      <c r="X37" s="34">
        <v>22</v>
      </c>
      <c r="Y37" s="35"/>
      <c r="Z37" s="34">
        <v>43338</v>
      </c>
      <c r="AA37" s="34" t="s">
        <v>472</v>
      </c>
      <c r="AB37" s="36" t="s">
        <v>473</v>
      </c>
      <c r="AC37" s="34" t="s">
        <v>474</v>
      </c>
      <c r="AD37" s="37" t="s">
        <v>475</v>
      </c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9"/>
      <c r="AP37" s="34"/>
      <c r="AQ37" s="34"/>
      <c r="AR37" s="34"/>
      <c r="AS37" s="34"/>
      <c r="AT37" s="34"/>
      <c r="AU37" s="34"/>
      <c r="AV37" s="34"/>
      <c r="AW37" s="41"/>
      <c r="AX37" s="41"/>
      <c r="AY37" s="41"/>
      <c r="AZ37" s="41"/>
      <c r="BA37" s="41"/>
      <c r="BB37" s="41"/>
      <c r="BC37" s="42"/>
      <c r="BD37" s="43" t="str">
        <f t="shared" si="0"/>
        <v>PASS</v>
      </c>
      <c r="BE37" s="43" t="str">
        <f t="shared" si="1"/>
        <v>PASS</v>
      </c>
      <c r="BF37" s="44" t="str">
        <f t="shared" si="2"/>
        <v>PASS</v>
      </c>
      <c r="BG37" s="44" t="str">
        <f t="shared" si="3"/>
        <v>PASS</v>
      </c>
      <c r="BH37" s="19" t="str">
        <f t="shared" si="4"/>
        <v>PASS</v>
      </c>
      <c r="BI37" s="19" t="str">
        <f t="shared" si="5"/>
        <v>PASS</v>
      </c>
      <c r="BJ37" s="45" t="str">
        <f t="shared" si="6"/>
        <v>NO</v>
      </c>
      <c r="BK37" s="105" t="str">
        <f t="shared" si="7"/>
        <v>FAIL</v>
      </c>
    </row>
    <row r="38" spans="1:63" s="13" customFormat="1" x14ac:dyDescent="0.3">
      <c r="A38" s="34">
        <v>99</v>
      </c>
      <c r="B38" s="34">
        <v>43235</v>
      </c>
      <c r="C38" s="34" t="s">
        <v>529</v>
      </c>
      <c r="D38" s="30" t="s">
        <v>530</v>
      </c>
      <c r="E38" s="34" t="s">
        <v>531</v>
      </c>
      <c r="F38" s="31" t="s">
        <v>532</v>
      </c>
      <c r="G38" s="109"/>
      <c r="H38" s="109"/>
      <c r="I38" s="109"/>
      <c r="J38" s="34">
        <v>92</v>
      </c>
      <c r="K38" s="34">
        <v>99</v>
      </c>
      <c r="L38" s="34">
        <v>94</v>
      </c>
      <c r="M38" s="34">
        <v>99</v>
      </c>
      <c r="N38" s="34">
        <v>99</v>
      </c>
      <c r="O38" s="33"/>
      <c r="P38" s="34"/>
      <c r="Q38" s="34"/>
      <c r="R38" s="34">
        <v>45</v>
      </c>
      <c r="S38" s="34">
        <v>43</v>
      </c>
      <c r="T38" s="34">
        <v>42</v>
      </c>
      <c r="U38" s="34">
        <v>38</v>
      </c>
      <c r="V38" s="34">
        <v>42</v>
      </c>
      <c r="W38" s="34">
        <v>9.9499999999999993</v>
      </c>
      <c r="X38" s="34">
        <v>22</v>
      </c>
      <c r="Y38" s="35"/>
      <c r="Z38" s="34">
        <v>43130</v>
      </c>
      <c r="AA38" s="34" t="s">
        <v>476</v>
      </c>
      <c r="AB38" s="36" t="s">
        <v>477</v>
      </c>
      <c r="AC38" s="34" t="s">
        <v>478</v>
      </c>
      <c r="AD38" s="37" t="s">
        <v>479</v>
      </c>
      <c r="AE38" s="38"/>
      <c r="AF38" s="38"/>
      <c r="AG38" s="38"/>
      <c r="AH38" s="38"/>
      <c r="AI38" s="39"/>
      <c r="AJ38" s="40"/>
      <c r="AK38" s="38"/>
      <c r="AL38" s="38"/>
      <c r="AM38" s="38"/>
      <c r="AN38" s="38"/>
      <c r="AO38" s="39"/>
      <c r="AP38" s="34"/>
      <c r="AQ38" s="34"/>
      <c r="AR38" s="34"/>
      <c r="AS38" s="34"/>
      <c r="AT38" s="34"/>
      <c r="AU38" s="34"/>
      <c r="AV38" s="34"/>
      <c r="AW38" s="41"/>
      <c r="AX38" s="41"/>
      <c r="AY38" s="41"/>
      <c r="AZ38" s="41"/>
      <c r="BA38" s="41"/>
      <c r="BB38" s="41"/>
      <c r="BC38" s="42"/>
      <c r="BD38" s="43" t="str">
        <f t="shared" si="0"/>
        <v>PASS</v>
      </c>
      <c r="BE38" s="43" t="str">
        <f t="shared" si="1"/>
        <v>PASS</v>
      </c>
      <c r="BF38" s="44" t="str">
        <f t="shared" si="2"/>
        <v>PASS</v>
      </c>
      <c r="BG38" s="44" t="str">
        <f t="shared" si="3"/>
        <v>PASS</v>
      </c>
      <c r="BH38" s="19" t="str">
        <f t="shared" si="4"/>
        <v>PASS</v>
      </c>
      <c r="BI38" s="19" t="str">
        <f t="shared" si="5"/>
        <v>PASS</v>
      </c>
      <c r="BJ38" s="45" t="str">
        <f t="shared" si="6"/>
        <v>NO</v>
      </c>
      <c r="BK38" s="105" t="str">
        <f t="shared" si="7"/>
        <v>FAIL</v>
      </c>
    </row>
    <row r="39" spans="1:63" s="13" customFormat="1" x14ac:dyDescent="0.3">
      <c r="A39" s="34">
        <v>100</v>
      </c>
      <c r="B39" s="34">
        <v>43236</v>
      </c>
      <c r="C39" s="34" t="s">
        <v>541</v>
      </c>
      <c r="D39" s="30" t="s">
        <v>542</v>
      </c>
      <c r="E39" s="34" t="s">
        <v>543</v>
      </c>
      <c r="F39" s="31" t="s">
        <v>544</v>
      </c>
      <c r="G39" s="109"/>
      <c r="H39" s="109"/>
      <c r="I39" s="109">
        <v>90</v>
      </c>
      <c r="J39" s="34">
        <v>90</v>
      </c>
      <c r="K39" s="34">
        <v>89</v>
      </c>
      <c r="L39" s="34">
        <v>94</v>
      </c>
      <c r="M39" s="34">
        <v>90</v>
      </c>
      <c r="N39" s="34">
        <v>100</v>
      </c>
      <c r="O39" s="33"/>
      <c r="P39" s="34"/>
      <c r="Q39" s="34">
        <v>47</v>
      </c>
      <c r="R39" s="34">
        <v>44</v>
      </c>
      <c r="S39" s="34">
        <v>43</v>
      </c>
      <c r="T39" s="34">
        <v>42</v>
      </c>
      <c r="U39" s="34">
        <v>37</v>
      </c>
      <c r="V39" s="34">
        <v>48</v>
      </c>
      <c r="W39" s="34">
        <v>9.9499999999999993</v>
      </c>
      <c r="X39" s="34">
        <v>22</v>
      </c>
      <c r="Y39" s="35"/>
      <c r="Z39" s="34">
        <v>43371</v>
      </c>
      <c r="AA39" s="34" t="s">
        <v>480</v>
      </c>
      <c r="AB39" s="36" t="s">
        <v>481</v>
      </c>
      <c r="AC39" s="34" t="s">
        <v>482</v>
      </c>
      <c r="AD39" s="37" t="s">
        <v>483</v>
      </c>
      <c r="AE39" s="38"/>
      <c r="AF39" s="38"/>
      <c r="AG39" s="47"/>
      <c r="AH39" s="38"/>
      <c r="AI39" s="39"/>
      <c r="AJ39" s="40"/>
      <c r="AK39" s="47"/>
      <c r="AL39" s="47"/>
      <c r="AM39" s="38"/>
      <c r="AN39" s="38"/>
      <c r="AO39" s="39"/>
      <c r="AP39" s="34"/>
      <c r="AQ39" s="34"/>
      <c r="AR39" s="34"/>
      <c r="AS39" s="34"/>
      <c r="AT39" s="34"/>
      <c r="AU39" s="34"/>
      <c r="AV39" s="34"/>
      <c r="AW39" s="41"/>
      <c r="AX39" s="41"/>
      <c r="AY39" s="41"/>
      <c r="AZ39" s="41"/>
      <c r="BA39" s="41"/>
      <c r="BB39" s="41"/>
      <c r="BC39" s="42"/>
      <c r="BD39" s="43" t="str">
        <f t="shared" si="0"/>
        <v>PASS</v>
      </c>
      <c r="BE39" s="43" t="str">
        <f t="shared" si="1"/>
        <v>PASS</v>
      </c>
      <c r="BF39" s="44" t="str">
        <f t="shared" si="2"/>
        <v>PASS</v>
      </c>
      <c r="BG39" s="44" t="str">
        <f t="shared" si="3"/>
        <v>PASS</v>
      </c>
      <c r="BH39" s="19" t="str">
        <f t="shared" si="4"/>
        <v>PASS</v>
      </c>
      <c r="BI39" s="19" t="str">
        <f t="shared" si="5"/>
        <v>PASS</v>
      </c>
      <c r="BJ39" s="45" t="str">
        <f t="shared" si="6"/>
        <v>NO</v>
      </c>
      <c r="BK39" s="105" t="str">
        <f t="shared" si="7"/>
        <v>FAIL</v>
      </c>
    </row>
    <row r="40" spans="1:63" s="13" customFormat="1" x14ac:dyDescent="0.3">
      <c r="A40" s="34">
        <v>101</v>
      </c>
      <c r="B40" s="34">
        <v>43237</v>
      </c>
      <c r="C40" s="34" t="s">
        <v>557</v>
      </c>
      <c r="D40" s="30" t="s">
        <v>558</v>
      </c>
      <c r="E40" s="34" t="s">
        <v>559</v>
      </c>
      <c r="F40" s="31" t="s">
        <v>560</v>
      </c>
      <c r="G40" s="109"/>
      <c r="H40" s="109"/>
      <c r="I40" s="109"/>
      <c r="J40" s="34">
        <v>97</v>
      </c>
      <c r="K40" s="34">
        <v>92</v>
      </c>
      <c r="L40" s="34">
        <v>98</v>
      </c>
      <c r="M40" s="34">
        <v>99</v>
      </c>
      <c r="N40" s="34">
        <v>100</v>
      </c>
      <c r="O40" s="33"/>
      <c r="P40" s="34"/>
      <c r="Q40" s="34"/>
      <c r="R40" s="34">
        <v>47</v>
      </c>
      <c r="S40" s="34">
        <v>46</v>
      </c>
      <c r="T40" s="34">
        <v>43</v>
      </c>
      <c r="U40" s="34">
        <v>32</v>
      </c>
      <c r="V40" s="34">
        <v>43</v>
      </c>
      <c r="W40" s="34">
        <v>9.91</v>
      </c>
      <c r="X40" s="34">
        <v>22</v>
      </c>
      <c r="Y40" s="35"/>
      <c r="Z40" s="34">
        <v>43231</v>
      </c>
      <c r="AA40" s="34" t="s">
        <v>484</v>
      </c>
      <c r="AB40" s="36" t="s">
        <v>485</v>
      </c>
      <c r="AC40" s="34" t="s">
        <v>486</v>
      </c>
      <c r="AD40" s="37" t="s">
        <v>487</v>
      </c>
      <c r="AE40" s="38"/>
      <c r="AF40" s="38"/>
      <c r="AG40" s="38"/>
      <c r="AH40" s="38"/>
      <c r="AI40" s="39"/>
      <c r="AJ40" s="40"/>
      <c r="AK40" s="38"/>
      <c r="AL40" s="38"/>
      <c r="AM40" s="38"/>
      <c r="AN40" s="38"/>
      <c r="AO40" s="39"/>
      <c r="AP40" s="34"/>
      <c r="AQ40" s="34"/>
      <c r="AR40" s="34"/>
      <c r="AS40" s="34"/>
      <c r="AT40" s="34"/>
      <c r="AU40" s="34"/>
      <c r="AV40" s="34"/>
      <c r="AW40" s="41"/>
      <c r="AX40" s="41"/>
      <c r="AY40" s="41"/>
      <c r="AZ40" s="41"/>
      <c r="BA40" s="41"/>
      <c r="BB40" s="41"/>
      <c r="BC40" s="42"/>
      <c r="BD40" s="43" t="str">
        <f t="shared" si="0"/>
        <v>PASS</v>
      </c>
      <c r="BE40" s="43" t="str">
        <f t="shared" si="1"/>
        <v>PASS</v>
      </c>
      <c r="BF40" s="44" t="str">
        <f t="shared" si="2"/>
        <v>PASS</v>
      </c>
      <c r="BG40" s="44" t="str">
        <f t="shared" si="3"/>
        <v>PASS</v>
      </c>
      <c r="BH40" s="19" t="str">
        <f t="shared" si="4"/>
        <v>PASS</v>
      </c>
      <c r="BI40" s="19" t="str">
        <f t="shared" si="5"/>
        <v>PASS</v>
      </c>
      <c r="BJ40" s="45" t="str">
        <f t="shared" si="6"/>
        <v>NO</v>
      </c>
      <c r="BK40" s="105" t="str">
        <f t="shared" si="7"/>
        <v>FAIL</v>
      </c>
    </row>
    <row r="41" spans="1:63" s="13" customFormat="1" x14ac:dyDescent="0.3">
      <c r="A41" s="34">
        <v>102</v>
      </c>
      <c r="B41" s="34">
        <v>43238</v>
      </c>
      <c r="C41" s="34" t="s">
        <v>585</v>
      </c>
      <c r="D41" s="30" t="s">
        <v>586</v>
      </c>
      <c r="E41" s="34" t="s">
        <v>587</v>
      </c>
      <c r="F41" s="31" t="s">
        <v>588</v>
      </c>
      <c r="G41" s="109"/>
      <c r="H41" s="109"/>
      <c r="I41" s="109"/>
      <c r="J41" s="34">
        <v>100</v>
      </c>
      <c r="K41" s="34">
        <v>100</v>
      </c>
      <c r="L41" s="34">
        <v>99</v>
      </c>
      <c r="M41" s="34">
        <v>100</v>
      </c>
      <c r="N41" s="34">
        <v>100</v>
      </c>
      <c r="O41" s="33"/>
      <c r="P41" s="34"/>
      <c r="Q41" s="34"/>
      <c r="R41" s="34">
        <v>43</v>
      </c>
      <c r="S41" s="34">
        <v>42</v>
      </c>
      <c r="T41" s="34">
        <v>42</v>
      </c>
      <c r="U41" s="34">
        <v>35</v>
      </c>
      <c r="V41" s="34">
        <v>42</v>
      </c>
      <c r="W41" s="34">
        <v>9.9499999999999993</v>
      </c>
      <c r="X41" s="34">
        <v>22</v>
      </c>
      <c r="Y41" s="35"/>
      <c r="Z41" s="34">
        <v>43232</v>
      </c>
      <c r="AA41" s="34" t="s">
        <v>488</v>
      </c>
      <c r="AB41" s="36" t="s">
        <v>489</v>
      </c>
      <c r="AC41" s="34" t="s">
        <v>490</v>
      </c>
      <c r="AD41" s="37" t="s">
        <v>491</v>
      </c>
      <c r="AE41" s="38"/>
      <c r="AF41" s="38"/>
      <c r="AG41" s="38"/>
      <c r="AH41" s="38"/>
      <c r="AI41" s="39"/>
      <c r="AJ41" s="40"/>
      <c r="AK41" s="38"/>
      <c r="AL41" s="38"/>
      <c r="AM41" s="38"/>
      <c r="AN41" s="38"/>
      <c r="AO41" s="39"/>
      <c r="AP41" s="34"/>
      <c r="AQ41" s="34"/>
      <c r="AR41" s="34"/>
      <c r="AS41" s="34"/>
      <c r="AT41" s="34"/>
      <c r="AU41" s="34"/>
      <c r="AV41" s="34"/>
      <c r="AW41" s="41"/>
      <c r="AX41" s="41"/>
      <c r="AY41" s="41"/>
      <c r="AZ41" s="41"/>
      <c r="BA41" s="41"/>
      <c r="BB41" s="41"/>
      <c r="BC41" s="42"/>
      <c r="BD41" s="43" t="str">
        <f t="shared" si="0"/>
        <v>PASS</v>
      </c>
      <c r="BE41" s="43" t="str">
        <f t="shared" si="1"/>
        <v>PASS</v>
      </c>
      <c r="BF41" s="44" t="str">
        <f t="shared" si="2"/>
        <v>PASS</v>
      </c>
      <c r="BG41" s="44" t="str">
        <f t="shared" si="3"/>
        <v>PASS</v>
      </c>
      <c r="BH41" s="19" t="str">
        <f t="shared" si="4"/>
        <v>PASS</v>
      </c>
      <c r="BI41" s="19" t="str">
        <f t="shared" si="5"/>
        <v>PASS</v>
      </c>
      <c r="BJ41" s="45" t="str">
        <f t="shared" si="6"/>
        <v>NO</v>
      </c>
      <c r="BK41" s="105" t="str">
        <f t="shared" si="7"/>
        <v>FAIL</v>
      </c>
    </row>
    <row r="42" spans="1:63" s="13" customFormat="1" x14ac:dyDescent="0.3">
      <c r="A42" s="34">
        <v>103</v>
      </c>
      <c r="B42" s="34">
        <v>43239</v>
      </c>
      <c r="C42" s="34" t="s">
        <v>597</v>
      </c>
      <c r="D42" s="30" t="s">
        <v>598</v>
      </c>
      <c r="E42" s="34" t="s">
        <v>599</v>
      </c>
      <c r="F42" s="31" t="s">
        <v>600</v>
      </c>
      <c r="G42" s="109"/>
      <c r="H42" s="109"/>
      <c r="I42" s="109"/>
      <c r="J42" s="34">
        <v>100</v>
      </c>
      <c r="K42" s="34">
        <v>97</v>
      </c>
      <c r="L42" s="34">
        <v>92</v>
      </c>
      <c r="M42" s="34">
        <v>97</v>
      </c>
      <c r="N42" s="34">
        <v>100</v>
      </c>
      <c r="O42" s="33"/>
      <c r="P42" s="34"/>
      <c r="Q42" s="34"/>
      <c r="R42" s="34">
        <v>44</v>
      </c>
      <c r="S42" s="34">
        <v>43</v>
      </c>
      <c r="T42" s="34">
        <v>42</v>
      </c>
      <c r="U42" s="34">
        <v>37</v>
      </c>
      <c r="V42" s="34">
        <v>44</v>
      </c>
      <c r="W42" s="34">
        <v>9.9499999999999993</v>
      </c>
      <c r="X42" s="34">
        <v>22</v>
      </c>
      <c r="Y42" s="35"/>
      <c r="Z42" s="34">
        <v>43339</v>
      </c>
      <c r="AA42" s="34" t="s">
        <v>492</v>
      </c>
      <c r="AB42" s="36" t="s">
        <v>493</v>
      </c>
      <c r="AC42" s="34" t="s">
        <v>494</v>
      </c>
      <c r="AD42" s="37" t="s">
        <v>495</v>
      </c>
      <c r="AE42" s="38"/>
      <c r="AF42" s="38"/>
      <c r="AG42" s="47"/>
      <c r="AH42" s="38"/>
      <c r="AI42" s="39"/>
      <c r="AJ42" s="40"/>
      <c r="AK42" s="47"/>
      <c r="AL42" s="47"/>
      <c r="AM42" s="38"/>
      <c r="AN42" s="38"/>
      <c r="AO42" s="39"/>
      <c r="AP42" s="34"/>
      <c r="AQ42" s="34"/>
      <c r="AR42" s="34"/>
      <c r="AS42" s="34"/>
      <c r="AT42" s="34"/>
      <c r="AU42" s="34"/>
      <c r="AV42" s="34"/>
      <c r="AW42" s="41"/>
      <c r="AX42" s="41"/>
      <c r="AY42" s="41"/>
      <c r="AZ42" s="41"/>
      <c r="BA42" s="41"/>
      <c r="BB42" s="41"/>
      <c r="BC42" s="42"/>
      <c r="BD42" s="43" t="str">
        <f t="shared" si="0"/>
        <v>PASS</v>
      </c>
      <c r="BE42" s="43" t="str">
        <f t="shared" si="1"/>
        <v>PASS</v>
      </c>
      <c r="BF42" s="44" t="str">
        <f t="shared" si="2"/>
        <v>PASS</v>
      </c>
      <c r="BG42" s="44" t="str">
        <f t="shared" si="3"/>
        <v>PASS</v>
      </c>
      <c r="BH42" s="19" t="str">
        <f t="shared" si="4"/>
        <v>PASS</v>
      </c>
      <c r="BI42" s="19" t="str">
        <f t="shared" si="5"/>
        <v>PASS</v>
      </c>
      <c r="BJ42" s="45" t="str">
        <f t="shared" si="6"/>
        <v>NO</v>
      </c>
      <c r="BK42" s="105" t="str">
        <f t="shared" si="7"/>
        <v>FAIL</v>
      </c>
    </row>
    <row r="43" spans="1:63" s="13" customFormat="1" x14ac:dyDescent="0.3">
      <c r="A43" s="34">
        <v>104</v>
      </c>
      <c r="B43" s="34">
        <v>43240</v>
      </c>
      <c r="C43" s="34" t="s">
        <v>605</v>
      </c>
      <c r="D43" s="30" t="s">
        <v>606</v>
      </c>
      <c r="E43" s="34" t="s">
        <v>607</v>
      </c>
      <c r="F43" s="31" t="s">
        <v>608</v>
      </c>
      <c r="G43" s="109"/>
      <c r="H43" s="109"/>
      <c r="I43" s="109"/>
      <c r="J43" s="34">
        <v>96</v>
      </c>
      <c r="K43" s="34">
        <v>99</v>
      </c>
      <c r="L43" s="34">
        <v>93</v>
      </c>
      <c r="M43" s="34">
        <v>88</v>
      </c>
      <c r="N43" s="34">
        <v>100</v>
      </c>
      <c r="O43" s="33"/>
      <c r="P43" s="34"/>
      <c r="Q43" s="34"/>
      <c r="R43" s="34">
        <v>44</v>
      </c>
      <c r="S43" s="34">
        <v>43</v>
      </c>
      <c r="T43" s="34">
        <v>42</v>
      </c>
      <c r="U43" s="34">
        <v>37</v>
      </c>
      <c r="V43" s="34">
        <v>47</v>
      </c>
      <c r="W43" s="34">
        <v>9.9499999999999993</v>
      </c>
      <c r="X43" s="34">
        <v>22</v>
      </c>
      <c r="Y43" s="35"/>
      <c r="Z43" s="34">
        <v>43246</v>
      </c>
      <c r="AA43" s="34" t="s">
        <v>496</v>
      </c>
      <c r="AB43" s="36" t="s">
        <v>497</v>
      </c>
      <c r="AC43" s="34" t="s">
        <v>498</v>
      </c>
      <c r="AD43" s="37" t="s">
        <v>499</v>
      </c>
      <c r="AE43" s="38"/>
      <c r="AF43" s="38"/>
      <c r="AG43" s="47"/>
      <c r="AH43" s="38"/>
      <c r="AI43" s="39"/>
      <c r="AJ43" s="40"/>
      <c r="AK43" s="47"/>
      <c r="AL43" s="47"/>
      <c r="AM43" s="38"/>
      <c r="AN43" s="38"/>
      <c r="AO43" s="39"/>
      <c r="AP43" s="34"/>
      <c r="AQ43" s="34"/>
      <c r="AR43" s="34"/>
      <c r="AS43" s="34"/>
      <c r="AT43" s="34"/>
      <c r="AU43" s="34"/>
      <c r="AV43" s="34"/>
      <c r="AW43" s="41"/>
      <c r="AX43" s="41"/>
      <c r="AY43" s="41"/>
      <c r="AZ43" s="41"/>
      <c r="BA43" s="41"/>
      <c r="BB43" s="41"/>
      <c r="BC43" s="42"/>
      <c r="BD43" s="43" t="str">
        <f t="shared" si="0"/>
        <v>PASS</v>
      </c>
      <c r="BE43" s="43" t="str">
        <f t="shared" si="1"/>
        <v>PASS</v>
      </c>
      <c r="BF43" s="44" t="str">
        <f t="shared" si="2"/>
        <v>PASS</v>
      </c>
      <c r="BG43" s="44" t="str">
        <f t="shared" si="3"/>
        <v>PASS</v>
      </c>
      <c r="BH43" s="19" t="str">
        <f t="shared" si="4"/>
        <v>PASS</v>
      </c>
      <c r="BI43" s="19" t="str">
        <f t="shared" si="5"/>
        <v>PASS</v>
      </c>
      <c r="BJ43" s="45" t="str">
        <f t="shared" si="6"/>
        <v>NO</v>
      </c>
      <c r="BK43" s="105" t="str">
        <f t="shared" si="7"/>
        <v>FAIL</v>
      </c>
    </row>
    <row r="44" spans="1:63" s="13" customFormat="1" x14ac:dyDescent="0.3">
      <c r="A44" s="34">
        <v>105</v>
      </c>
      <c r="B44" s="34">
        <v>43241</v>
      </c>
      <c r="C44" s="34" t="s">
        <v>140</v>
      </c>
      <c r="D44" s="30" t="s">
        <v>141</v>
      </c>
      <c r="E44" s="34" t="s">
        <v>142</v>
      </c>
      <c r="F44" s="31" t="s">
        <v>143</v>
      </c>
      <c r="G44" s="109"/>
      <c r="H44" s="109"/>
      <c r="I44" s="109"/>
      <c r="J44" s="34">
        <v>81</v>
      </c>
      <c r="K44" s="34">
        <v>79</v>
      </c>
      <c r="L44" s="34">
        <v>73</v>
      </c>
      <c r="M44" s="34">
        <v>85</v>
      </c>
      <c r="N44" s="34">
        <v>93</v>
      </c>
      <c r="O44" s="33"/>
      <c r="P44" s="34"/>
      <c r="Q44" s="34"/>
      <c r="R44" s="34">
        <v>43</v>
      </c>
      <c r="S44" s="34">
        <v>42</v>
      </c>
      <c r="T44" s="34">
        <v>25</v>
      </c>
      <c r="U44" s="34">
        <v>25</v>
      </c>
      <c r="V44" s="34">
        <v>38</v>
      </c>
      <c r="W44" s="34">
        <v>9.23</v>
      </c>
      <c r="X44" s="34">
        <v>22</v>
      </c>
      <c r="Y44" s="35"/>
      <c r="Z44" s="34">
        <v>43131</v>
      </c>
      <c r="AA44" s="34" t="s">
        <v>500</v>
      </c>
      <c r="AB44" s="36" t="s">
        <v>501</v>
      </c>
      <c r="AC44" s="34" t="s">
        <v>502</v>
      </c>
      <c r="AD44" s="37" t="s">
        <v>503</v>
      </c>
      <c r="AE44" s="38"/>
      <c r="AF44" s="38"/>
      <c r="AG44" s="47"/>
      <c r="AH44" s="38"/>
      <c r="AI44" s="39"/>
      <c r="AJ44" s="40"/>
      <c r="AK44" s="47"/>
      <c r="AL44" s="47"/>
      <c r="AM44" s="38"/>
      <c r="AN44" s="38"/>
      <c r="AO44" s="39"/>
      <c r="AP44" s="34"/>
      <c r="AQ44" s="34"/>
      <c r="AR44" s="34"/>
      <c r="AS44" s="34"/>
      <c r="AT44" s="34"/>
      <c r="AU44" s="34"/>
      <c r="AV44" s="34"/>
      <c r="AW44" s="41"/>
      <c r="AX44" s="41"/>
      <c r="AY44" s="41"/>
      <c r="AZ44" s="41"/>
      <c r="BA44" s="41"/>
      <c r="BB44" s="41"/>
      <c r="BC44" s="42"/>
      <c r="BD44" s="43" t="str">
        <f t="shared" si="0"/>
        <v>PASS</v>
      </c>
      <c r="BE44" s="43" t="str">
        <f t="shared" si="1"/>
        <v>PASS</v>
      </c>
      <c r="BF44" s="44" t="str">
        <f t="shared" si="2"/>
        <v>PASS</v>
      </c>
      <c r="BG44" s="44" t="str">
        <f t="shared" si="3"/>
        <v>PASS</v>
      </c>
      <c r="BH44" s="19" t="str">
        <f t="shared" si="4"/>
        <v>PASS</v>
      </c>
      <c r="BI44" s="19" t="str">
        <f t="shared" si="5"/>
        <v>PASS</v>
      </c>
      <c r="BJ44" s="45" t="str">
        <f t="shared" si="6"/>
        <v>NO</v>
      </c>
      <c r="BK44" s="105" t="str">
        <f t="shared" si="7"/>
        <v>FAIL</v>
      </c>
    </row>
    <row r="45" spans="1:63" s="13" customFormat="1" x14ac:dyDescent="0.3">
      <c r="A45" s="34">
        <v>106</v>
      </c>
      <c r="B45" s="34">
        <v>43242</v>
      </c>
      <c r="C45" s="34" t="s">
        <v>645</v>
      </c>
      <c r="D45" s="30" t="s">
        <v>646</v>
      </c>
      <c r="E45" s="34" t="s">
        <v>647</v>
      </c>
      <c r="F45" s="31" t="s">
        <v>648</v>
      </c>
      <c r="G45" s="109"/>
      <c r="H45" s="109"/>
      <c r="I45" s="109"/>
      <c r="J45" s="34">
        <v>99</v>
      </c>
      <c r="K45" s="34">
        <v>100</v>
      </c>
      <c r="L45" s="34">
        <v>94</v>
      </c>
      <c r="M45" s="34">
        <v>98</v>
      </c>
      <c r="N45" s="34">
        <v>97</v>
      </c>
      <c r="O45" s="33"/>
      <c r="P45" s="34"/>
      <c r="Q45" s="34"/>
      <c r="R45" s="34">
        <v>40</v>
      </c>
      <c r="S45" s="34">
        <v>40</v>
      </c>
      <c r="T45" s="34">
        <v>38</v>
      </c>
      <c r="U45" s="34">
        <v>39</v>
      </c>
      <c r="V45" s="34">
        <v>44</v>
      </c>
      <c r="W45" s="34">
        <v>9.91</v>
      </c>
      <c r="X45" s="34">
        <v>22</v>
      </c>
      <c r="Y45" s="35"/>
      <c r="Z45" s="34">
        <v>43325</v>
      </c>
      <c r="AA45" s="34" t="s">
        <v>504</v>
      </c>
      <c r="AB45" s="36" t="s">
        <v>505</v>
      </c>
      <c r="AC45" s="34" t="s">
        <v>506</v>
      </c>
      <c r="AD45" s="37" t="s">
        <v>507</v>
      </c>
      <c r="AE45" s="38"/>
      <c r="AF45" s="38"/>
      <c r="AG45" s="38"/>
      <c r="AH45" s="38"/>
      <c r="AI45" s="39"/>
      <c r="AJ45" s="40"/>
      <c r="AK45" s="38"/>
      <c r="AL45" s="38"/>
      <c r="AM45" s="38"/>
      <c r="AN45" s="38"/>
      <c r="AO45" s="39"/>
      <c r="AP45" s="34"/>
      <c r="AQ45" s="34"/>
      <c r="AR45" s="34"/>
      <c r="AS45" s="34"/>
      <c r="AT45" s="34"/>
      <c r="AU45" s="34"/>
      <c r="AV45" s="34"/>
      <c r="AW45" s="41"/>
      <c r="AX45" s="41"/>
      <c r="AY45" s="41"/>
      <c r="AZ45" s="41"/>
      <c r="BA45" s="41"/>
      <c r="BB45" s="41"/>
      <c r="BC45" s="42"/>
      <c r="BD45" s="43" t="str">
        <f t="shared" si="0"/>
        <v>PASS</v>
      </c>
      <c r="BE45" s="43" t="str">
        <f t="shared" si="1"/>
        <v>PASS</v>
      </c>
      <c r="BF45" s="44" t="str">
        <f t="shared" si="2"/>
        <v>PASS</v>
      </c>
      <c r="BG45" s="44" t="str">
        <f t="shared" si="3"/>
        <v>PASS</v>
      </c>
      <c r="BH45" s="19" t="str">
        <f t="shared" si="4"/>
        <v>PASS</v>
      </c>
      <c r="BI45" s="19" t="str">
        <f t="shared" si="5"/>
        <v>PASS</v>
      </c>
      <c r="BJ45" s="45" t="str">
        <f t="shared" si="6"/>
        <v>NO</v>
      </c>
      <c r="BK45" s="105" t="str">
        <f t="shared" si="7"/>
        <v>FAIL</v>
      </c>
    </row>
    <row r="46" spans="1:63" s="13" customFormat="1" x14ac:dyDescent="0.3">
      <c r="A46" s="34">
        <v>107</v>
      </c>
      <c r="B46" s="34">
        <v>43243</v>
      </c>
      <c r="C46" s="34" t="s">
        <v>661</v>
      </c>
      <c r="D46" s="30" t="s">
        <v>662</v>
      </c>
      <c r="E46" s="34" t="s">
        <v>663</v>
      </c>
      <c r="F46" s="31" t="s">
        <v>664</v>
      </c>
      <c r="G46" s="109">
        <v>100</v>
      </c>
      <c r="H46" s="109"/>
      <c r="I46" s="109"/>
      <c r="J46" s="34">
        <v>97</v>
      </c>
      <c r="K46" s="34">
        <v>100</v>
      </c>
      <c r="L46" s="34">
        <v>94</v>
      </c>
      <c r="M46" s="34">
        <v>99</v>
      </c>
      <c r="N46" s="34">
        <v>90</v>
      </c>
      <c r="O46" s="33"/>
      <c r="P46" s="34">
        <v>23</v>
      </c>
      <c r="Q46" s="34"/>
      <c r="R46" s="34">
        <v>44</v>
      </c>
      <c r="S46" s="34">
        <v>43</v>
      </c>
      <c r="T46" s="34">
        <v>42</v>
      </c>
      <c r="U46" s="34">
        <v>36</v>
      </c>
      <c r="V46" s="34">
        <v>47</v>
      </c>
      <c r="W46" s="34">
        <v>9.9499999999999993</v>
      </c>
      <c r="X46" s="34">
        <v>22</v>
      </c>
      <c r="Y46" s="35"/>
      <c r="Z46" s="34">
        <v>43341</v>
      </c>
      <c r="AA46" s="34" t="s">
        <v>508</v>
      </c>
      <c r="AB46" s="36" t="s">
        <v>509</v>
      </c>
      <c r="AC46" s="34" t="s">
        <v>510</v>
      </c>
      <c r="AD46" s="37" t="s">
        <v>511</v>
      </c>
      <c r="AE46" s="38"/>
      <c r="AF46" s="38"/>
      <c r="AG46" s="47"/>
      <c r="AH46" s="38"/>
      <c r="AI46" s="39"/>
      <c r="AJ46" s="40"/>
      <c r="AK46" s="47"/>
      <c r="AL46" s="47"/>
      <c r="AM46" s="38"/>
      <c r="AN46" s="38"/>
      <c r="AO46" s="39"/>
      <c r="AP46" s="34"/>
      <c r="AQ46" s="34"/>
      <c r="AR46" s="34"/>
      <c r="AS46" s="34"/>
      <c r="AT46" s="34"/>
      <c r="AU46" s="34"/>
      <c r="AV46" s="34"/>
      <c r="AW46" s="41"/>
      <c r="AX46" s="41"/>
      <c r="AY46" s="41"/>
      <c r="AZ46" s="41"/>
      <c r="BA46" s="41"/>
      <c r="BB46" s="41"/>
      <c r="BC46" s="42"/>
      <c r="BD46" s="43" t="str">
        <f t="shared" si="0"/>
        <v>PASS</v>
      </c>
      <c r="BE46" s="43" t="str">
        <f t="shared" si="1"/>
        <v>PASS</v>
      </c>
      <c r="BF46" s="44" t="str">
        <f t="shared" si="2"/>
        <v>PASS</v>
      </c>
      <c r="BG46" s="44" t="str">
        <f t="shared" si="3"/>
        <v>PASS</v>
      </c>
      <c r="BH46" s="19" t="str">
        <f t="shared" si="4"/>
        <v>PASS</v>
      </c>
      <c r="BI46" s="19" t="str">
        <f t="shared" si="5"/>
        <v>PASS</v>
      </c>
      <c r="BJ46" s="45" t="str">
        <f t="shared" si="6"/>
        <v>NO</v>
      </c>
      <c r="BK46" s="105" t="str">
        <f t="shared" si="7"/>
        <v>FAIL</v>
      </c>
    </row>
    <row r="47" spans="1:63" s="13" customFormat="1" x14ac:dyDescent="0.3">
      <c r="A47" s="34">
        <v>108</v>
      </c>
      <c r="B47" s="34">
        <v>43244</v>
      </c>
      <c r="C47" s="34" t="s">
        <v>689</v>
      </c>
      <c r="D47" s="30" t="s">
        <v>690</v>
      </c>
      <c r="E47" s="34" t="s">
        <v>691</v>
      </c>
      <c r="F47" s="31" t="s">
        <v>692</v>
      </c>
      <c r="G47" s="109"/>
      <c r="H47" s="109">
        <v>93</v>
      </c>
      <c r="I47" s="109"/>
      <c r="J47" s="34">
        <v>96</v>
      </c>
      <c r="K47" s="34">
        <v>96</v>
      </c>
      <c r="L47" s="34">
        <v>96</v>
      </c>
      <c r="M47" s="34">
        <v>96</v>
      </c>
      <c r="N47" s="34">
        <v>99</v>
      </c>
      <c r="O47" s="33"/>
      <c r="P47" s="34"/>
      <c r="Q47" s="34"/>
      <c r="R47" s="34">
        <v>44</v>
      </c>
      <c r="S47" s="34">
        <v>43</v>
      </c>
      <c r="T47" s="34">
        <v>45</v>
      </c>
      <c r="U47" s="34">
        <v>39</v>
      </c>
      <c r="V47" s="34">
        <v>47</v>
      </c>
      <c r="W47" s="34">
        <v>9.9499999999999993</v>
      </c>
      <c r="X47" s="34">
        <v>22</v>
      </c>
      <c r="Y47" s="35"/>
      <c r="Z47" s="34">
        <v>43132</v>
      </c>
      <c r="AA47" s="34" t="s">
        <v>512</v>
      </c>
      <c r="AB47" s="36" t="s">
        <v>513</v>
      </c>
      <c r="AC47" s="34" t="s">
        <v>514</v>
      </c>
      <c r="AD47" s="37" t="s">
        <v>515</v>
      </c>
      <c r="AE47" s="38"/>
      <c r="AF47" s="38"/>
      <c r="AG47" s="38"/>
      <c r="AH47" s="38"/>
      <c r="AI47" s="39"/>
      <c r="AJ47" s="40"/>
      <c r="AK47" s="38"/>
      <c r="AL47" s="38"/>
      <c r="AM47" s="38"/>
      <c r="AN47" s="38"/>
      <c r="AO47" s="39"/>
      <c r="AP47" s="34"/>
      <c r="AQ47" s="34"/>
      <c r="AR47" s="34"/>
      <c r="AS47" s="34"/>
      <c r="AT47" s="34"/>
      <c r="AU47" s="34"/>
      <c r="AV47" s="34"/>
      <c r="AW47" s="41"/>
      <c r="AX47" s="41"/>
      <c r="AY47" s="41"/>
      <c r="AZ47" s="41"/>
      <c r="BA47" s="41"/>
      <c r="BB47" s="41"/>
      <c r="BC47" s="42"/>
      <c r="BD47" s="43" t="str">
        <f t="shared" si="0"/>
        <v>PASS</v>
      </c>
      <c r="BE47" s="43" t="str">
        <f t="shared" si="1"/>
        <v>PASS</v>
      </c>
      <c r="BF47" s="44" t="str">
        <f t="shared" si="2"/>
        <v>PASS</v>
      </c>
      <c r="BG47" s="44" t="str">
        <f t="shared" si="3"/>
        <v>PASS</v>
      </c>
      <c r="BH47" s="19" t="str">
        <f t="shared" si="4"/>
        <v>PASS</v>
      </c>
      <c r="BI47" s="19" t="str">
        <f t="shared" si="5"/>
        <v>PASS</v>
      </c>
      <c r="BJ47" s="45" t="str">
        <f t="shared" si="6"/>
        <v>NO</v>
      </c>
      <c r="BK47" s="105" t="str">
        <f t="shared" si="7"/>
        <v>FAIL</v>
      </c>
    </row>
    <row r="48" spans="1:63" s="13" customFormat="1" x14ac:dyDescent="0.3">
      <c r="A48" s="34">
        <v>109</v>
      </c>
      <c r="B48" s="34">
        <v>43245</v>
      </c>
      <c r="C48" s="34" t="s">
        <v>633</v>
      </c>
      <c r="D48" s="30" t="s">
        <v>634</v>
      </c>
      <c r="E48" s="34" t="s">
        <v>635</v>
      </c>
      <c r="F48" s="31" t="s">
        <v>636</v>
      </c>
      <c r="G48" s="109"/>
      <c r="H48" s="109"/>
      <c r="I48" s="109">
        <v>100</v>
      </c>
      <c r="J48" s="34">
        <v>99</v>
      </c>
      <c r="K48" s="34">
        <v>100</v>
      </c>
      <c r="L48" s="34">
        <v>96</v>
      </c>
      <c r="M48" s="34">
        <v>99</v>
      </c>
      <c r="N48" s="34">
        <v>100</v>
      </c>
      <c r="O48" s="33"/>
      <c r="P48" s="34"/>
      <c r="Q48" s="34">
        <v>45</v>
      </c>
      <c r="R48" s="34">
        <v>46</v>
      </c>
      <c r="S48" s="34">
        <v>45</v>
      </c>
      <c r="T48" s="34">
        <v>46</v>
      </c>
      <c r="U48" s="34">
        <v>37</v>
      </c>
      <c r="V48" s="34">
        <v>45</v>
      </c>
      <c r="W48" s="34">
        <v>9.9499999999999993</v>
      </c>
      <c r="X48" s="34">
        <v>22</v>
      </c>
      <c r="Y48" s="35"/>
      <c r="Z48" s="34">
        <v>43233</v>
      </c>
      <c r="AA48" s="34" t="s">
        <v>516</v>
      </c>
      <c r="AB48" s="36" t="s">
        <v>517</v>
      </c>
      <c r="AC48" s="34" t="s">
        <v>518</v>
      </c>
      <c r="AD48" s="37" t="s">
        <v>519</v>
      </c>
      <c r="AE48" s="38"/>
      <c r="AF48" s="38"/>
      <c r="AG48" s="38"/>
      <c r="AH48" s="38"/>
      <c r="AI48" s="39"/>
      <c r="AJ48" s="40"/>
      <c r="AK48" s="38"/>
      <c r="AL48" s="38"/>
      <c r="AM48" s="38"/>
      <c r="AN48" s="38"/>
      <c r="AO48" s="39"/>
      <c r="AP48" s="34"/>
      <c r="AQ48" s="34"/>
      <c r="AR48" s="34"/>
      <c r="AS48" s="34"/>
      <c r="AT48" s="34"/>
      <c r="AU48" s="34"/>
      <c r="AV48" s="34"/>
      <c r="AW48" s="41"/>
      <c r="AX48" s="41"/>
      <c r="AY48" s="41"/>
      <c r="AZ48" s="41"/>
      <c r="BA48" s="41"/>
      <c r="BB48" s="41"/>
      <c r="BC48" s="42"/>
      <c r="BD48" s="43" t="str">
        <f t="shared" si="0"/>
        <v>PASS</v>
      </c>
      <c r="BE48" s="43" t="str">
        <f t="shared" si="1"/>
        <v>PASS</v>
      </c>
      <c r="BF48" s="44" t="str">
        <f t="shared" si="2"/>
        <v>PASS</v>
      </c>
      <c r="BG48" s="44" t="str">
        <f t="shared" si="3"/>
        <v>PASS</v>
      </c>
      <c r="BH48" s="19" t="str">
        <f t="shared" si="4"/>
        <v>PASS</v>
      </c>
      <c r="BI48" s="19" t="str">
        <f t="shared" si="5"/>
        <v>PASS</v>
      </c>
      <c r="BJ48" s="45" t="str">
        <f t="shared" si="6"/>
        <v>NO</v>
      </c>
      <c r="BK48" s="105" t="str">
        <f t="shared" si="7"/>
        <v>FAIL</v>
      </c>
    </row>
    <row r="49" spans="1:63" s="13" customFormat="1" x14ac:dyDescent="0.3">
      <c r="A49" s="34">
        <v>110</v>
      </c>
      <c r="B49" s="34">
        <v>43246</v>
      </c>
      <c r="C49" s="34" t="s">
        <v>496</v>
      </c>
      <c r="D49" s="30" t="s">
        <v>497</v>
      </c>
      <c r="E49" s="34" t="s">
        <v>498</v>
      </c>
      <c r="F49" s="31" t="s">
        <v>499</v>
      </c>
      <c r="G49" s="109"/>
      <c r="H49" s="109"/>
      <c r="I49" s="109"/>
      <c r="J49" s="34">
        <v>87</v>
      </c>
      <c r="K49" s="34">
        <v>94</v>
      </c>
      <c r="L49" s="34">
        <v>87</v>
      </c>
      <c r="M49" s="34">
        <v>98</v>
      </c>
      <c r="N49" s="34">
        <v>95</v>
      </c>
      <c r="O49" s="33"/>
      <c r="P49" s="34"/>
      <c r="Q49" s="34"/>
      <c r="R49" s="34">
        <v>40</v>
      </c>
      <c r="S49" s="34">
        <v>40</v>
      </c>
      <c r="T49" s="34">
        <v>38</v>
      </c>
      <c r="U49" s="34">
        <v>38</v>
      </c>
      <c r="V49" s="34">
        <v>42</v>
      </c>
      <c r="W49" s="34">
        <v>9.91</v>
      </c>
      <c r="X49" s="34">
        <v>22</v>
      </c>
      <c r="Y49" s="35"/>
      <c r="Z49" s="34">
        <v>43234</v>
      </c>
      <c r="AA49" s="34" t="s">
        <v>520</v>
      </c>
      <c r="AB49" s="36" t="s">
        <v>521</v>
      </c>
      <c r="AC49" s="34" t="s">
        <v>522</v>
      </c>
      <c r="AD49" s="37" t="s">
        <v>523</v>
      </c>
      <c r="AE49" s="38"/>
      <c r="AF49" s="38"/>
      <c r="AG49" s="47"/>
      <c r="AH49" s="38"/>
      <c r="AI49" s="39"/>
      <c r="AJ49" s="40"/>
      <c r="AK49" s="47"/>
      <c r="AL49" s="47"/>
      <c r="AM49" s="38"/>
      <c r="AN49" s="38"/>
      <c r="AO49" s="39"/>
      <c r="AP49" s="34"/>
      <c r="AQ49" s="34"/>
      <c r="AR49" s="34"/>
      <c r="AS49" s="34"/>
      <c r="AT49" s="34"/>
      <c r="AU49" s="34"/>
      <c r="AV49" s="34"/>
      <c r="AW49" s="41"/>
      <c r="AX49" s="41"/>
      <c r="AY49" s="41"/>
      <c r="AZ49" s="41"/>
      <c r="BA49" s="41"/>
      <c r="BB49" s="41"/>
      <c r="BC49" s="42"/>
      <c r="BD49" s="43" t="str">
        <f t="shared" si="0"/>
        <v>PASS</v>
      </c>
      <c r="BE49" s="43" t="str">
        <f t="shared" si="1"/>
        <v>PASS</v>
      </c>
      <c r="BF49" s="44" t="str">
        <f t="shared" si="2"/>
        <v>PASS</v>
      </c>
      <c r="BG49" s="44" t="str">
        <f t="shared" si="3"/>
        <v>PASS</v>
      </c>
      <c r="BH49" s="19" t="str">
        <f t="shared" si="4"/>
        <v>PASS</v>
      </c>
      <c r="BI49" s="19" t="str">
        <f t="shared" si="5"/>
        <v>PASS</v>
      </c>
      <c r="BJ49" s="45" t="str">
        <f t="shared" si="6"/>
        <v>NO</v>
      </c>
      <c r="BK49" s="105" t="str">
        <f t="shared" si="7"/>
        <v>FAIL</v>
      </c>
    </row>
    <row r="50" spans="1:63" s="13" customFormat="1" x14ac:dyDescent="0.3">
      <c r="A50" s="34">
        <v>111</v>
      </c>
      <c r="B50" s="34">
        <v>43247</v>
      </c>
      <c r="C50" s="34" t="s">
        <v>701</v>
      </c>
      <c r="D50" s="30" t="s">
        <v>702</v>
      </c>
      <c r="E50" s="34" t="s">
        <v>703</v>
      </c>
      <c r="F50" s="31" t="s">
        <v>704</v>
      </c>
      <c r="G50" s="109"/>
      <c r="H50" s="109"/>
      <c r="I50" s="109"/>
      <c r="J50" s="34">
        <v>92</v>
      </c>
      <c r="K50" s="34">
        <v>96</v>
      </c>
      <c r="L50" s="34">
        <v>100</v>
      </c>
      <c r="M50" s="34">
        <v>100</v>
      </c>
      <c r="N50" s="34">
        <v>100</v>
      </c>
      <c r="O50" s="33"/>
      <c r="P50" s="34"/>
      <c r="Q50" s="34"/>
      <c r="R50" s="34">
        <v>42</v>
      </c>
      <c r="S50" s="34">
        <v>41</v>
      </c>
      <c r="T50" s="34">
        <v>45</v>
      </c>
      <c r="U50" s="34">
        <v>40</v>
      </c>
      <c r="V50" s="34">
        <v>48</v>
      </c>
      <c r="W50" s="34">
        <v>10</v>
      </c>
      <c r="X50" s="34">
        <v>22</v>
      </c>
      <c r="Y50" s="35"/>
      <c r="Z50" s="34">
        <v>43133</v>
      </c>
      <c r="AA50" s="34" t="s">
        <v>524</v>
      </c>
      <c r="AB50" s="36" t="s">
        <v>525</v>
      </c>
      <c r="AC50" s="34" t="s">
        <v>526</v>
      </c>
      <c r="AD50" s="37" t="s">
        <v>527</v>
      </c>
      <c r="AE50" s="38"/>
      <c r="AF50" s="38"/>
      <c r="AG50" s="38"/>
      <c r="AH50" s="38"/>
      <c r="AI50" s="39"/>
      <c r="AJ50" s="40"/>
      <c r="AK50" s="38"/>
      <c r="AL50" s="38"/>
      <c r="AM50" s="38"/>
      <c r="AN50" s="38"/>
      <c r="AO50" s="39"/>
      <c r="AP50" s="34"/>
      <c r="AQ50" s="34"/>
      <c r="AR50" s="34"/>
      <c r="AS50" s="34"/>
      <c r="AT50" s="34"/>
      <c r="AU50" s="34"/>
      <c r="AV50" s="34"/>
      <c r="AW50" s="41"/>
      <c r="AX50" s="41"/>
      <c r="AY50" s="41"/>
      <c r="AZ50" s="41"/>
      <c r="BA50" s="41"/>
      <c r="BB50" s="41"/>
      <c r="BC50" s="42"/>
      <c r="BD50" s="43" t="str">
        <f t="shared" si="0"/>
        <v>PASS</v>
      </c>
      <c r="BE50" s="43" t="str">
        <f t="shared" si="1"/>
        <v>PASS</v>
      </c>
      <c r="BF50" s="44" t="str">
        <f t="shared" si="2"/>
        <v>PASS</v>
      </c>
      <c r="BG50" s="44" t="str">
        <f t="shared" si="3"/>
        <v>PASS</v>
      </c>
      <c r="BH50" s="19" t="str">
        <f t="shared" si="4"/>
        <v>PASS</v>
      </c>
      <c r="BI50" s="19" t="str">
        <f t="shared" si="5"/>
        <v>PASS</v>
      </c>
      <c r="BJ50" s="45" t="str">
        <f t="shared" si="6"/>
        <v>NO</v>
      </c>
      <c r="BK50" s="105" t="str">
        <f t="shared" si="7"/>
        <v>FAIL</v>
      </c>
    </row>
    <row r="51" spans="1:63" s="13" customFormat="1" x14ac:dyDescent="0.3">
      <c r="A51" s="34">
        <v>112</v>
      </c>
      <c r="B51" s="34">
        <v>43248</v>
      </c>
      <c r="C51" s="34" t="s">
        <v>713</v>
      </c>
      <c r="D51" s="30" t="s">
        <v>714</v>
      </c>
      <c r="E51" s="34" t="s">
        <v>715</v>
      </c>
      <c r="F51" s="31" t="s">
        <v>716</v>
      </c>
      <c r="G51" s="109">
        <v>90</v>
      </c>
      <c r="H51" s="109"/>
      <c r="I51" s="109"/>
      <c r="J51" s="34">
        <v>99</v>
      </c>
      <c r="K51" s="34">
        <v>94</v>
      </c>
      <c r="L51" s="34">
        <v>94</v>
      </c>
      <c r="M51" s="34">
        <v>92</v>
      </c>
      <c r="N51" s="34">
        <v>100</v>
      </c>
      <c r="O51" s="33"/>
      <c r="P51" s="34">
        <v>44</v>
      </c>
      <c r="Q51" s="34"/>
      <c r="R51" s="34">
        <v>40</v>
      </c>
      <c r="S51" s="34">
        <v>40</v>
      </c>
      <c r="T51" s="34">
        <v>45</v>
      </c>
      <c r="U51" s="34">
        <v>40</v>
      </c>
      <c r="V51" s="34">
        <v>45</v>
      </c>
      <c r="W51" s="34">
        <v>10</v>
      </c>
      <c r="X51" s="34">
        <v>22</v>
      </c>
      <c r="Y51" s="35"/>
      <c r="Z51" s="34">
        <v>43235</v>
      </c>
      <c r="AA51" s="34" t="s">
        <v>529</v>
      </c>
      <c r="AB51" s="36" t="s">
        <v>530</v>
      </c>
      <c r="AC51" s="34" t="s">
        <v>531</v>
      </c>
      <c r="AD51" s="37" t="s">
        <v>532</v>
      </c>
      <c r="AE51" s="38"/>
      <c r="AF51" s="38"/>
      <c r="AG51" s="38"/>
      <c r="AH51" s="38"/>
      <c r="AI51" s="39"/>
      <c r="AJ51" s="40"/>
      <c r="AK51" s="38"/>
      <c r="AL51" s="38"/>
      <c r="AM51" s="38"/>
      <c r="AN51" s="38"/>
      <c r="AO51" s="39"/>
      <c r="AP51" s="34"/>
      <c r="AQ51" s="34"/>
      <c r="AR51" s="34"/>
      <c r="AS51" s="34"/>
      <c r="AT51" s="34"/>
      <c r="AU51" s="34"/>
      <c r="AV51" s="34"/>
      <c r="AW51" s="41"/>
      <c r="AX51" s="41"/>
      <c r="AY51" s="41"/>
      <c r="AZ51" s="41"/>
      <c r="BA51" s="41"/>
      <c r="BB51" s="41"/>
      <c r="BC51" s="42"/>
      <c r="BD51" s="43" t="str">
        <f t="shared" si="0"/>
        <v>PASS</v>
      </c>
      <c r="BE51" s="43" t="str">
        <f t="shared" si="1"/>
        <v>PASS</v>
      </c>
      <c r="BF51" s="44" t="str">
        <f t="shared" si="2"/>
        <v>PASS</v>
      </c>
      <c r="BG51" s="44" t="str">
        <f t="shared" si="3"/>
        <v>PASS</v>
      </c>
      <c r="BH51" s="19" t="str">
        <f t="shared" si="4"/>
        <v>PASS</v>
      </c>
      <c r="BI51" s="19" t="str">
        <f t="shared" si="5"/>
        <v>PASS</v>
      </c>
      <c r="BJ51" s="45" t="str">
        <f t="shared" si="6"/>
        <v>NO</v>
      </c>
      <c r="BK51" s="105" t="str">
        <f t="shared" si="7"/>
        <v>FAIL</v>
      </c>
    </row>
    <row r="52" spans="1:63" s="13" customFormat="1" x14ac:dyDescent="0.3">
      <c r="A52" s="34">
        <v>113</v>
      </c>
      <c r="B52" s="34">
        <v>43249</v>
      </c>
      <c r="C52" s="34" t="s">
        <v>685</v>
      </c>
      <c r="D52" s="30" t="s">
        <v>686</v>
      </c>
      <c r="E52" s="34" t="s">
        <v>687</v>
      </c>
      <c r="F52" s="31" t="s">
        <v>688</v>
      </c>
      <c r="G52" s="109">
        <v>96</v>
      </c>
      <c r="H52" s="109"/>
      <c r="I52" s="109"/>
      <c r="J52" s="34">
        <v>92</v>
      </c>
      <c r="K52" s="34">
        <v>89</v>
      </c>
      <c r="L52" s="34">
        <v>88</v>
      </c>
      <c r="M52" s="34">
        <v>85</v>
      </c>
      <c r="N52" s="34">
        <v>81</v>
      </c>
      <c r="O52" s="33"/>
      <c r="P52" s="34">
        <v>33</v>
      </c>
      <c r="Q52" s="34"/>
      <c r="R52" s="34">
        <v>40</v>
      </c>
      <c r="S52" s="34">
        <v>40</v>
      </c>
      <c r="T52" s="34">
        <v>38</v>
      </c>
      <c r="U52" s="34">
        <v>38</v>
      </c>
      <c r="V52" s="34">
        <v>45</v>
      </c>
      <c r="W52" s="34">
        <v>9.91</v>
      </c>
      <c r="X52" s="34">
        <v>22</v>
      </c>
      <c r="Y52" s="35"/>
      <c r="Z52" s="34">
        <v>43357</v>
      </c>
      <c r="AA52" s="34" t="s">
        <v>533</v>
      </c>
      <c r="AB52" s="36" t="s">
        <v>534</v>
      </c>
      <c r="AC52" s="34" t="s">
        <v>535</v>
      </c>
      <c r="AD52" s="37" t="s">
        <v>536</v>
      </c>
      <c r="AE52" s="38"/>
      <c r="AF52" s="38"/>
      <c r="AG52" s="47"/>
      <c r="AH52" s="38"/>
      <c r="AI52" s="39"/>
      <c r="AJ52" s="40"/>
      <c r="AK52" s="47"/>
      <c r="AL52" s="47"/>
      <c r="AM52" s="38"/>
      <c r="AN52" s="38"/>
      <c r="AO52" s="39"/>
      <c r="AP52" s="34"/>
      <c r="AQ52" s="34"/>
      <c r="AR52" s="34"/>
      <c r="AS52" s="34"/>
      <c r="AT52" s="34"/>
      <c r="AU52" s="34"/>
      <c r="AV52" s="34"/>
      <c r="AW52" s="41"/>
      <c r="AX52" s="41"/>
      <c r="AY52" s="41"/>
      <c r="AZ52" s="41"/>
      <c r="BA52" s="41"/>
      <c r="BB52" s="41"/>
      <c r="BC52" s="42"/>
      <c r="BD52" s="43" t="str">
        <f t="shared" si="0"/>
        <v>PASS</v>
      </c>
      <c r="BE52" s="43" t="str">
        <f t="shared" si="1"/>
        <v>PASS</v>
      </c>
      <c r="BF52" s="44" t="str">
        <f t="shared" si="2"/>
        <v>PASS</v>
      </c>
      <c r="BG52" s="44" t="str">
        <f t="shared" si="3"/>
        <v>PASS</v>
      </c>
      <c r="BH52" s="19" t="str">
        <f t="shared" si="4"/>
        <v>PASS</v>
      </c>
      <c r="BI52" s="19" t="str">
        <f t="shared" si="5"/>
        <v>PASS</v>
      </c>
      <c r="BJ52" s="45" t="str">
        <f t="shared" si="6"/>
        <v>NO</v>
      </c>
      <c r="BK52" s="105" t="str">
        <f t="shared" si="7"/>
        <v>FAIL</v>
      </c>
    </row>
    <row r="53" spans="1:63" s="13" customFormat="1" x14ac:dyDescent="0.3">
      <c r="A53" s="34">
        <v>114</v>
      </c>
      <c r="B53" s="34">
        <v>43250</v>
      </c>
      <c r="C53" s="34" t="s">
        <v>737</v>
      </c>
      <c r="D53" s="30" t="s">
        <v>738</v>
      </c>
      <c r="E53" s="34" t="s">
        <v>739</v>
      </c>
      <c r="F53" s="31" t="s">
        <v>740</v>
      </c>
      <c r="G53" s="109">
        <v>100</v>
      </c>
      <c r="H53" s="109"/>
      <c r="I53" s="109"/>
      <c r="J53" s="34">
        <v>100</v>
      </c>
      <c r="K53" s="34">
        <v>100</v>
      </c>
      <c r="L53" s="34">
        <v>99</v>
      </c>
      <c r="M53" s="34">
        <v>97</v>
      </c>
      <c r="N53" s="34">
        <v>100</v>
      </c>
      <c r="O53" s="33"/>
      <c r="P53" s="34">
        <v>34</v>
      </c>
      <c r="Q53" s="34"/>
      <c r="R53" s="34">
        <v>42</v>
      </c>
      <c r="S53" s="34">
        <v>41</v>
      </c>
      <c r="T53" s="34">
        <v>45</v>
      </c>
      <c r="U53" s="34">
        <v>40</v>
      </c>
      <c r="V53" s="34">
        <v>43</v>
      </c>
      <c r="W53" s="34">
        <v>10</v>
      </c>
      <c r="X53" s="34">
        <v>22</v>
      </c>
      <c r="Y53" s="35"/>
      <c r="Z53" s="34">
        <v>43342</v>
      </c>
      <c r="AA53" s="34" t="s">
        <v>537</v>
      </c>
      <c r="AB53" s="36" t="s">
        <v>538</v>
      </c>
      <c r="AC53" s="34" t="s">
        <v>539</v>
      </c>
      <c r="AD53" s="37" t="s">
        <v>540</v>
      </c>
      <c r="AE53" s="38"/>
      <c r="AF53" s="38"/>
      <c r="AG53" s="38"/>
      <c r="AH53" s="38"/>
      <c r="AI53" s="39"/>
      <c r="AJ53" s="40"/>
      <c r="AK53" s="38"/>
      <c r="AL53" s="38"/>
      <c r="AM53" s="38"/>
      <c r="AN53" s="38"/>
      <c r="AO53" s="39"/>
      <c r="AP53" s="34"/>
      <c r="AQ53" s="34"/>
      <c r="AR53" s="34"/>
      <c r="AS53" s="34"/>
      <c r="AT53" s="34"/>
      <c r="AU53" s="34"/>
      <c r="AV53" s="34"/>
      <c r="AW53" s="41"/>
      <c r="AX53" s="41"/>
      <c r="AY53" s="41"/>
      <c r="AZ53" s="41"/>
      <c r="BA53" s="41"/>
      <c r="BB53" s="41"/>
      <c r="BC53" s="42"/>
      <c r="BD53" s="43" t="str">
        <f t="shared" si="0"/>
        <v>PASS</v>
      </c>
      <c r="BE53" s="43" t="str">
        <f t="shared" si="1"/>
        <v>PASS</v>
      </c>
      <c r="BF53" s="44" t="str">
        <f t="shared" si="2"/>
        <v>PASS</v>
      </c>
      <c r="BG53" s="44" t="str">
        <f t="shared" si="3"/>
        <v>PASS</v>
      </c>
      <c r="BH53" s="19" t="str">
        <f t="shared" si="4"/>
        <v>PASS</v>
      </c>
      <c r="BI53" s="19" t="str">
        <f t="shared" si="5"/>
        <v>PASS</v>
      </c>
      <c r="BJ53" s="45" t="str">
        <f t="shared" si="6"/>
        <v>NO</v>
      </c>
      <c r="BK53" s="105" t="str">
        <f t="shared" si="7"/>
        <v>FAIL</v>
      </c>
    </row>
    <row r="54" spans="1:63" s="13" customFormat="1" x14ac:dyDescent="0.3">
      <c r="A54" s="34">
        <v>115</v>
      </c>
      <c r="B54" s="34">
        <v>43251</v>
      </c>
      <c r="C54" s="34" t="s">
        <v>753</v>
      </c>
      <c r="D54" s="30" t="s">
        <v>754</v>
      </c>
      <c r="E54" s="34" t="s">
        <v>755</v>
      </c>
      <c r="F54" s="31" t="s">
        <v>756</v>
      </c>
      <c r="G54" s="109">
        <v>100</v>
      </c>
      <c r="H54" s="109"/>
      <c r="I54" s="109"/>
      <c r="J54" s="34">
        <v>96</v>
      </c>
      <c r="K54" s="34">
        <v>98</v>
      </c>
      <c r="L54" s="34">
        <v>97</v>
      </c>
      <c r="M54" s="34">
        <v>99</v>
      </c>
      <c r="N54" s="34">
        <v>99</v>
      </c>
      <c r="O54" s="33"/>
      <c r="P54" s="34">
        <v>48</v>
      </c>
      <c r="Q54" s="34"/>
      <c r="R54" s="34">
        <v>42</v>
      </c>
      <c r="S54" s="34">
        <v>41</v>
      </c>
      <c r="T54" s="34">
        <v>46</v>
      </c>
      <c r="U54" s="34">
        <v>39</v>
      </c>
      <c r="V54" s="34">
        <v>43</v>
      </c>
      <c r="W54" s="34">
        <v>9.9499999999999993</v>
      </c>
      <c r="X54" s="34">
        <v>22</v>
      </c>
      <c r="Y54" s="35"/>
      <c r="Z54" s="34">
        <v>43236</v>
      </c>
      <c r="AA54" s="34" t="s">
        <v>541</v>
      </c>
      <c r="AB54" s="36" t="s">
        <v>542</v>
      </c>
      <c r="AC54" s="34" t="s">
        <v>543</v>
      </c>
      <c r="AD54" s="37" t="s">
        <v>544</v>
      </c>
      <c r="AE54" s="38"/>
      <c r="AF54" s="38"/>
      <c r="AG54" s="38"/>
      <c r="AH54" s="38"/>
      <c r="AI54" s="39"/>
      <c r="AJ54" s="40"/>
      <c r="AK54" s="38"/>
      <c r="AL54" s="38"/>
      <c r="AM54" s="38"/>
      <c r="AN54" s="38"/>
      <c r="AO54" s="39"/>
      <c r="AP54" s="34"/>
      <c r="AQ54" s="34"/>
      <c r="AR54" s="34"/>
      <c r="AS54" s="34"/>
      <c r="AT54" s="34"/>
      <c r="AU54" s="34"/>
      <c r="AV54" s="34"/>
      <c r="AW54" s="41"/>
      <c r="AX54" s="41"/>
      <c r="AY54" s="41"/>
      <c r="AZ54" s="41"/>
      <c r="BA54" s="41"/>
      <c r="BB54" s="41"/>
      <c r="BC54" s="42"/>
      <c r="BD54" s="43" t="str">
        <f t="shared" si="0"/>
        <v>PASS</v>
      </c>
      <c r="BE54" s="43" t="str">
        <f t="shared" si="1"/>
        <v>PASS</v>
      </c>
      <c r="BF54" s="44" t="str">
        <f t="shared" si="2"/>
        <v>PASS</v>
      </c>
      <c r="BG54" s="44" t="str">
        <f t="shared" si="3"/>
        <v>PASS</v>
      </c>
      <c r="BH54" s="19" t="str">
        <f t="shared" si="4"/>
        <v>PASS</v>
      </c>
      <c r="BI54" s="19" t="str">
        <f t="shared" si="5"/>
        <v>PASS</v>
      </c>
      <c r="BJ54" s="45" t="str">
        <f t="shared" si="6"/>
        <v>NO</v>
      </c>
      <c r="BK54" s="105" t="str">
        <f t="shared" si="7"/>
        <v>FAIL</v>
      </c>
    </row>
    <row r="55" spans="1:63" s="13" customFormat="1" x14ac:dyDescent="0.3">
      <c r="A55" s="34">
        <v>116</v>
      </c>
      <c r="B55" s="34">
        <v>43252</v>
      </c>
      <c r="C55" s="34" t="s">
        <v>781</v>
      </c>
      <c r="D55" s="30" t="s">
        <v>782</v>
      </c>
      <c r="E55" s="34" t="s">
        <v>783</v>
      </c>
      <c r="F55" s="31" t="s">
        <v>784</v>
      </c>
      <c r="G55" s="109"/>
      <c r="H55" s="109"/>
      <c r="I55" s="109"/>
      <c r="J55" s="34">
        <v>96</v>
      </c>
      <c r="K55" s="34">
        <v>97</v>
      </c>
      <c r="L55" s="34">
        <v>99</v>
      </c>
      <c r="M55" s="34">
        <v>100</v>
      </c>
      <c r="N55" s="34">
        <v>99</v>
      </c>
      <c r="O55" s="33"/>
      <c r="P55" s="34"/>
      <c r="Q55" s="34"/>
      <c r="R55" s="34">
        <v>40</v>
      </c>
      <c r="S55" s="34">
        <v>40</v>
      </c>
      <c r="T55" s="34">
        <v>42</v>
      </c>
      <c r="U55" s="34">
        <v>38</v>
      </c>
      <c r="V55" s="34">
        <v>44</v>
      </c>
      <c r="W55" s="34">
        <v>9.9499999999999993</v>
      </c>
      <c r="X55" s="34">
        <v>22</v>
      </c>
      <c r="Y55" s="35"/>
      <c r="Z55" s="34">
        <v>43363</v>
      </c>
      <c r="AA55" s="34" t="s">
        <v>545</v>
      </c>
      <c r="AB55" s="36" t="s">
        <v>546</v>
      </c>
      <c r="AC55" s="34" t="s">
        <v>547</v>
      </c>
      <c r="AD55" s="37" t="s">
        <v>548</v>
      </c>
      <c r="AE55" s="38"/>
      <c r="AF55" s="38"/>
      <c r="AG55" s="38"/>
      <c r="AH55" s="38"/>
      <c r="AI55" s="39"/>
      <c r="AJ55" s="40"/>
      <c r="AK55" s="38"/>
      <c r="AL55" s="38"/>
      <c r="AM55" s="38"/>
      <c r="AN55" s="38"/>
      <c r="AO55" s="39"/>
      <c r="AP55" s="34"/>
      <c r="AQ55" s="34"/>
      <c r="AR55" s="34"/>
      <c r="AS55" s="34"/>
      <c r="AT55" s="34"/>
      <c r="AU55" s="34"/>
      <c r="AV55" s="34"/>
      <c r="AW55" s="41"/>
      <c r="AX55" s="41"/>
      <c r="AY55" s="41"/>
      <c r="AZ55" s="41"/>
      <c r="BA55" s="41"/>
      <c r="BB55" s="41"/>
      <c r="BC55" s="42"/>
      <c r="BD55" s="43" t="str">
        <f t="shared" si="0"/>
        <v>PASS</v>
      </c>
      <c r="BE55" s="43" t="str">
        <f t="shared" si="1"/>
        <v>PASS</v>
      </c>
      <c r="BF55" s="44" t="str">
        <f t="shared" si="2"/>
        <v>PASS</v>
      </c>
      <c r="BG55" s="44" t="str">
        <f t="shared" si="3"/>
        <v>PASS</v>
      </c>
      <c r="BH55" s="19" t="str">
        <f t="shared" si="4"/>
        <v>PASS</v>
      </c>
      <c r="BI55" s="19" t="str">
        <f t="shared" si="5"/>
        <v>PASS</v>
      </c>
      <c r="BJ55" s="45" t="str">
        <f t="shared" si="6"/>
        <v>NO</v>
      </c>
      <c r="BK55" s="105" t="str">
        <f t="shared" si="7"/>
        <v>FAIL</v>
      </c>
    </row>
    <row r="56" spans="1:63" s="13" customFormat="1" x14ac:dyDescent="0.3">
      <c r="A56" s="34">
        <v>117</v>
      </c>
      <c r="B56" s="34">
        <v>43253</v>
      </c>
      <c r="C56" s="34" t="s">
        <v>793</v>
      </c>
      <c r="D56" s="30" t="s">
        <v>794</v>
      </c>
      <c r="E56" s="34" t="s">
        <v>795</v>
      </c>
      <c r="F56" s="31" t="s">
        <v>796</v>
      </c>
      <c r="G56" s="109"/>
      <c r="H56" s="109"/>
      <c r="I56" s="109"/>
      <c r="J56" s="34">
        <v>100</v>
      </c>
      <c r="K56" s="34">
        <v>100</v>
      </c>
      <c r="L56" s="34">
        <v>99</v>
      </c>
      <c r="M56" s="34">
        <v>100</v>
      </c>
      <c r="N56" s="34">
        <v>100</v>
      </c>
      <c r="O56" s="33"/>
      <c r="P56" s="34"/>
      <c r="Q56" s="34"/>
      <c r="R56" s="34">
        <v>42</v>
      </c>
      <c r="S56" s="34">
        <v>41</v>
      </c>
      <c r="T56" s="34">
        <v>42</v>
      </c>
      <c r="U56" s="34">
        <v>38</v>
      </c>
      <c r="V56" s="34">
        <v>44</v>
      </c>
      <c r="W56" s="34">
        <v>9.9499999999999993</v>
      </c>
      <c r="X56" s="34">
        <v>22</v>
      </c>
      <c r="Y56" s="35"/>
      <c r="Z56" s="34">
        <v>43343</v>
      </c>
      <c r="AA56" s="34" t="s">
        <v>549</v>
      </c>
      <c r="AB56" s="36" t="s">
        <v>550</v>
      </c>
      <c r="AC56" s="34" t="s">
        <v>551</v>
      </c>
      <c r="AD56" s="37" t="s">
        <v>552</v>
      </c>
      <c r="AE56" s="38"/>
      <c r="AF56" s="38"/>
      <c r="AG56" s="47"/>
      <c r="AH56" s="38"/>
      <c r="AI56" s="39"/>
      <c r="AJ56" s="40"/>
      <c r="AK56" s="47"/>
      <c r="AL56" s="47"/>
      <c r="AM56" s="38"/>
      <c r="AN56" s="38"/>
      <c r="AO56" s="39"/>
      <c r="AP56" s="34"/>
      <c r="AQ56" s="34"/>
      <c r="AR56" s="34"/>
      <c r="AS56" s="34"/>
      <c r="AT56" s="34"/>
      <c r="AU56" s="34"/>
      <c r="AV56" s="34"/>
      <c r="AW56" s="41"/>
      <c r="AX56" s="41"/>
      <c r="AY56" s="41"/>
      <c r="AZ56" s="41"/>
      <c r="BA56" s="41"/>
      <c r="BB56" s="41"/>
      <c r="BC56" s="42"/>
      <c r="BD56" s="43" t="str">
        <f t="shared" si="0"/>
        <v>PASS</v>
      </c>
      <c r="BE56" s="43" t="str">
        <f t="shared" si="1"/>
        <v>PASS</v>
      </c>
      <c r="BF56" s="44" t="str">
        <f t="shared" si="2"/>
        <v>PASS</v>
      </c>
      <c r="BG56" s="44" t="str">
        <f t="shared" si="3"/>
        <v>PASS</v>
      </c>
      <c r="BH56" s="19" t="str">
        <f t="shared" si="4"/>
        <v>PASS</v>
      </c>
      <c r="BI56" s="19" t="str">
        <f t="shared" si="5"/>
        <v>PASS</v>
      </c>
      <c r="BJ56" s="45" t="str">
        <f t="shared" si="6"/>
        <v>NO</v>
      </c>
      <c r="BK56" s="105" t="str">
        <f t="shared" si="7"/>
        <v>FAIL</v>
      </c>
    </row>
    <row r="57" spans="1:63" s="13" customFormat="1" x14ac:dyDescent="0.3">
      <c r="A57" s="34">
        <v>118</v>
      </c>
      <c r="B57" s="34">
        <v>43254</v>
      </c>
      <c r="C57" s="34" t="s">
        <v>805</v>
      </c>
      <c r="D57" s="30" t="s">
        <v>806</v>
      </c>
      <c r="E57" s="34" t="s">
        <v>807</v>
      </c>
      <c r="F57" s="31" t="s">
        <v>808</v>
      </c>
      <c r="G57" s="109"/>
      <c r="H57" s="109"/>
      <c r="I57" s="109"/>
      <c r="J57" s="34">
        <v>100</v>
      </c>
      <c r="K57" s="34">
        <v>99</v>
      </c>
      <c r="L57" s="34">
        <v>100</v>
      </c>
      <c r="M57" s="34">
        <v>98</v>
      </c>
      <c r="N57" s="34">
        <v>94</v>
      </c>
      <c r="O57" s="33"/>
      <c r="P57" s="34"/>
      <c r="Q57" s="34"/>
      <c r="R57" s="34">
        <v>40</v>
      </c>
      <c r="S57" s="34">
        <v>40</v>
      </c>
      <c r="T57" s="34">
        <v>42</v>
      </c>
      <c r="U57" s="34">
        <v>39</v>
      </c>
      <c r="V57" s="34">
        <v>47</v>
      </c>
      <c r="W57" s="34">
        <v>9.9499999999999993</v>
      </c>
      <c r="X57" s="34">
        <v>22</v>
      </c>
      <c r="Y57" s="35"/>
      <c r="Z57" s="34">
        <v>43134</v>
      </c>
      <c r="AA57" s="34" t="s">
        <v>553</v>
      </c>
      <c r="AB57" s="36" t="s">
        <v>554</v>
      </c>
      <c r="AC57" s="34" t="s">
        <v>555</v>
      </c>
      <c r="AD57" s="37" t="s">
        <v>556</v>
      </c>
      <c r="AE57" s="38"/>
      <c r="AF57" s="38"/>
      <c r="AG57" s="38"/>
      <c r="AH57" s="38"/>
      <c r="AI57" s="39"/>
      <c r="AJ57" s="40"/>
      <c r="AK57" s="38"/>
      <c r="AL57" s="38"/>
      <c r="AM57" s="38"/>
      <c r="AN57" s="38"/>
      <c r="AO57" s="39"/>
      <c r="AP57" s="34"/>
      <c r="AQ57" s="34"/>
      <c r="AR57" s="34"/>
      <c r="AS57" s="34"/>
      <c r="AT57" s="34"/>
      <c r="AU57" s="34"/>
      <c r="AV57" s="34"/>
      <c r="AW57" s="41"/>
      <c r="AX57" s="41"/>
      <c r="AY57" s="41"/>
      <c r="AZ57" s="41"/>
      <c r="BA57" s="41"/>
      <c r="BB57" s="41"/>
      <c r="BC57" s="42"/>
      <c r="BD57" s="43" t="str">
        <f t="shared" si="0"/>
        <v>PASS</v>
      </c>
      <c r="BE57" s="43" t="str">
        <f t="shared" si="1"/>
        <v>PASS</v>
      </c>
      <c r="BF57" s="44" t="str">
        <f t="shared" si="2"/>
        <v>PASS</v>
      </c>
      <c r="BG57" s="44" t="str">
        <f t="shared" si="3"/>
        <v>PASS</v>
      </c>
      <c r="BH57" s="19" t="str">
        <f t="shared" si="4"/>
        <v>PASS</v>
      </c>
      <c r="BI57" s="19" t="str">
        <f t="shared" si="5"/>
        <v>PASS</v>
      </c>
      <c r="BJ57" s="45" t="str">
        <f t="shared" si="6"/>
        <v>NO</v>
      </c>
      <c r="BK57" s="105" t="str">
        <f t="shared" si="7"/>
        <v>FAIL</v>
      </c>
    </row>
    <row r="58" spans="1:63" s="13" customFormat="1" x14ac:dyDescent="0.3">
      <c r="A58" s="34">
        <v>119</v>
      </c>
      <c r="B58" s="34">
        <v>43255</v>
      </c>
      <c r="C58" s="34" t="s">
        <v>817</v>
      </c>
      <c r="D58" s="30" t="s">
        <v>818</v>
      </c>
      <c r="E58" s="34" t="s">
        <v>819</v>
      </c>
      <c r="F58" s="31" t="s">
        <v>820</v>
      </c>
      <c r="G58" s="109"/>
      <c r="H58" s="109"/>
      <c r="I58" s="109"/>
      <c r="J58" s="34">
        <v>100</v>
      </c>
      <c r="K58" s="34">
        <v>99</v>
      </c>
      <c r="L58" s="34">
        <v>100</v>
      </c>
      <c r="M58" s="34">
        <v>100</v>
      </c>
      <c r="N58" s="34">
        <v>94</v>
      </c>
      <c r="O58" s="33"/>
      <c r="P58" s="34"/>
      <c r="Q58" s="34"/>
      <c r="R58" s="34">
        <v>42</v>
      </c>
      <c r="S58" s="34">
        <v>41</v>
      </c>
      <c r="T58" s="34">
        <v>46</v>
      </c>
      <c r="U58" s="34">
        <v>40</v>
      </c>
      <c r="V58" s="34">
        <v>43</v>
      </c>
      <c r="W58" s="34">
        <v>10</v>
      </c>
      <c r="X58" s="34">
        <v>22</v>
      </c>
      <c r="Y58" s="35"/>
      <c r="Z58" s="34">
        <v>43237</v>
      </c>
      <c r="AA58" s="34" t="s">
        <v>557</v>
      </c>
      <c r="AB58" s="36" t="s">
        <v>558</v>
      </c>
      <c r="AC58" s="34" t="s">
        <v>559</v>
      </c>
      <c r="AD58" s="37" t="s">
        <v>560</v>
      </c>
      <c r="AE58" s="38"/>
      <c r="AF58" s="38"/>
      <c r="AG58" s="38"/>
      <c r="AH58" s="38"/>
      <c r="AI58" s="39"/>
      <c r="AJ58" s="40"/>
      <c r="AK58" s="38"/>
      <c r="AL58" s="38"/>
      <c r="AM58" s="38"/>
      <c r="AN58" s="38"/>
      <c r="AO58" s="39"/>
      <c r="AP58" s="34"/>
      <c r="AQ58" s="34"/>
      <c r="AR58" s="34"/>
      <c r="AS58" s="34"/>
      <c r="AT58" s="34"/>
      <c r="AU58" s="34"/>
      <c r="AV58" s="34"/>
      <c r="AW58" s="41"/>
      <c r="AX58" s="41"/>
      <c r="AY58" s="41"/>
      <c r="AZ58" s="41"/>
      <c r="BA58" s="41"/>
      <c r="BB58" s="41"/>
      <c r="BC58" s="42"/>
      <c r="BD58" s="43" t="str">
        <f t="shared" si="0"/>
        <v>PASS</v>
      </c>
      <c r="BE58" s="43" t="str">
        <f t="shared" si="1"/>
        <v>PASS</v>
      </c>
      <c r="BF58" s="44" t="str">
        <f t="shared" si="2"/>
        <v>PASS</v>
      </c>
      <c r="BG58" s="44" t="str">
        <f t="shared" si="3"/>
        <v>PASS</v>
      </c>
      <c r="BH58" s="19" t="str">
        <f t="shared" si="4"/>
        <v>PASS</v>
      </c>
      <c r="BI58" s="19" t="str">
        <f t="shared" si="5"/>
        <v>PASS</v>
      </c>
      <c r="BJ58" s="45" t="str">
        <f t="shared" si="6"/>
        <v>NO</v>
      </c>
      <c r="BK58" s="105" t="str">
        <f t="shared" si="7"/>
        <v>FAIL</v>
      </c>
    </row>
    <row r="59" spans="1:63" s="13" customFormat="1" x14ac:dyDescent="0.3">
      <c r="A59" s="34">
        <v>120</v>
      </c>
      <c r="B59" s="34">
        <v>43256</v>
      </c>
      <c r="C59" s="34" t="s">
        <v>468</v>
      </c>
      <c r="D59" s="30" t="s">
        <v>469</v>
      </c>
      <c r="E59" s="34" t="s">
        <v>470</v>
      </c>
      <c r="F59" s="31" t="s">
        <v>471</v>
      </c>
      <c r="G59" s="109"/>
      <c r="H59" s="109"/>
      <c r="I59" s="109"/>
      <c r="J59" s="34">
        <v>94</v>
      </c>
      <c r="K59" s="34">
        <v>99</v>
      </c>
      <c r="L59" s="34">
        <v>93</v>
      </c>
      <c r="M59" s="34">
        <v>98</v>
      </c>
      <c r="N59" s="34">
        <v>100</v>
      </c>
      <c r="O59" s="33"/>
      <c r="P59" s="34"/>
      <c r="Q59" s="34"/>
      <c r="R59" s="34">
        <v>42</v>
      </c>
      <c r="S59" s="34">
        <v>41</v>
      </c>
      <c r="T59" s="34">
        <v>42</v>
      </c>
      <c r="U59" s="34">
        <v>40</v>
      </c>
      <c r="V59" s="34">
        <v>45</v>
      </c>
      <c r="W59" s="34">
        <v>10</v>
      </c>
      <c r="X59" s="34">
        <v>22</v>
      </c>
      <c r="Y59" s="35"/>
      <c r="Z59" s="34">
        <v>43344</v>
      </c>
      <c r="AA59" s="34" t="s">
        <v>561</v>
      </c>
      <c r="AB59" s="36" t="s">
        <v>562</v>
      </c>
      <c r="AC59" s="34" t="s">
        <v>563</v>
      </c>
      <c r="AD59" s="37" t="s">
        <v>564</v>
      </c>
      <c r="AE59" s="38"/>
      <c r="AF59" s="38"/>
      <c r="AG59" s="38"/>
      <c r="AH59" s="38"/>
      <c r="AI59" s="39"/>
      <c r="AJ59" s="40"/>
      <c r="AK59" s="38"/>
      <c r="AL59" s="38"/>
      <c r="AM59" s="38"/>
      <c r="AN59" s="38"/>
      <c r="AO59" s="39"/>
      <c r="AP59" s="34"/>
      <c r="AQ59" s="34"/>
      <c r="AR59" s="34"/>
      <c r="AS59" s="34"/>
      <c r="AT59" s="34"/>
      <c r="AU59" s="34"/>
      <c r="AV59" s="34"/>
      <c r="AW59" s="41"/>
      <c r="AX59" s="41"/>
      <c r="AY59" s="41"/>
      <c r="AZ59" s="41"/>
      <c r="BA59" s="41"/>
      <c r="BB59" s="41"/>
      <c r="BC59" s="42"/>
      <c r="BD59" s="43" t="str">
        <f t="shared" si="0"/>
        <v>PASS</v>
      </c>
      <c r="BE59" s="43" t="str">
        <f t="shared" si="1"/>
        <v>PASS</v>
      </c>
      <c r="BF59" s="44" t="str">
        <f t="shared" si="2"/>
        <v>PASS</v>
      </c>
      <c r="BG59" s="44" t="str">
        <f t="shared" si="3"/>
        <v>PASS</v>
      </c>
      <c r="BH59" s="19" t="str">
        <f t="shared" si="4"/>
        <v>PASS</v>
      </c>
      <c r="BI59" s="19" t="str">
        <f t="shared" si="5"/>
        <v>PASS</v>
      </c>
      <c r="BJ59" s="45" t="str">
        <f t="shared" si="6"/>
        <v>NO</v>
      </c>
      <c r="BK59" s="105" t="str">
        <f t="shared" si="7"/>
        <v>FAIL</v>
      </c>
    </row>
    <row r="60" spans="1:63" s="13" customFormat="1" x14ac:dyDescent="0.3">
      <c r="A60" s="34">
        <v>121</v>
      </c>
      <c r="B60" s="34">
        <v>43257</v>
      </c>
      <c r="C60" s="34" t="s">
        <v>829</v>
      </c>
      <c r="D60" s="30" t="s">
        <v>830</v>
      </c>
      <c r="E60" s="34" t="s">
        <v>831</v>
      </c>
      <c r="F60" s="31" t="s">
        <v>832</v>
      </c>
      <c r="G60" s="109"/>
      <c r="H60" s="109"/>
      <c r="I60" s="109"/>
      <c r="J60" s="34">
        <v>100</v>
      </c>
      <c r="K60" s="34">
        <v>90</v>
      </c>
      <c r="L60" s="34">
        <v>97</v>
      </c>
      <c r="M60" s="34">
        <v>97</v>
      </c>
      <c r="N60" s="34">
        <v>100</v>
      </c>
      <c r="O60" s="33"/>
      <c r="P60" s="34"/>
      <c r="Q60" s="34"/>
      <c r="R60" s="34">
        <v>47</v>
      </c>
      <c r="S60" s="34">
        <v>46</v>
      </c>
      <c r="T60" s="34">
        <v>42</v>
      </c>
      <c r="U60" s="34">
        <v>41</v>
      </c>
      <c r="V60" s="34">
        <v>46</v>
      </c>
      <c r="W60" s="34">
        <v>10</v>
      </c>
      <c r="X60" s="34">
        <v>22</v>
      </c>
      <c r="Y60" s="35"/>
      <c r="Z60" s="34">
        <v>43135</v>
      </c>
      <c r="AA60" s="34" t="s">
        <v>565</v>
      </c>
      <c r="AB60" s="36" t="s">
        <v>566</v>
      </c>
      <c r="AC60" s="34" t="s">
        <v>567</v>
      </c>
      <c r="AD60" s="37" t="s">
        <v>568</v>
      </c>
      <c r="AE60" s="38"/>
      <c r="AF60" s="38"/>
      <c r="AG60" s="38"/>
      <c r="AH60" s="38"/>
      <c r="AI60" s="39"/>
      <c r="AJ60" s="40"/>
      <c r="AK60" s="38"/>
      <c r="AL60" s="38"/>
      <c r="AM60" s="38"/>
      <c r="AN60" s="38"/>
      <c r="AO60" s="39"/>
      <c r="AP60" s="34"/>
      <c r="AQ60" s="34"/>
      <c r="AR60" s="34"/>
      <c r="AS60" s="34"/>
      <c r="AT60" s="34"/>
      <c r="AU60" s="34"/>
      <c r="AV60" s="34"/>
      <c r="AW60" s="41"/>
      <c r="AX60" s="41"/>
      <c r="AY60" s="41"/>
      <c r="AZ60" s="41"/>
      <c r="BA60" s="41"/>
      <c r="BB60" s="41"/>
      <c r="BC60" s="42"/>
      <c r="BD60" s="43" t="str">
        <f t="shared" si="0"/>
        <v>PASS</v>
      </c>
      <c r="BE60" s="43" t="str">
        <f t="shared" si="1"/>
        <v>PASS</v>
      </c>
      <c r="BF60" s="44" t="str">
        <f t="shared" si="2"/>
        <v>PASS</v>
      </c>
      <c r="BG60" s="44" t="str">
        <f t="shared" si="3"/>
        <v>PASS</v>
      </c>
      <c r="BH60" s="19" t="str">
        <f t="shared" si="4"/>
        <v>PASS</v>
      </c>
      <c r="BI60" s="19" t="str">
        <f t="shared" si="5"/>
        <v>PASS</v>
      </c>
      <c r="BJ60" s="45" t="str">
        <f t="shared" si="6"/>
        <v>NO</v>
      </c>
      <c r="BK60" s="105" t="str">
        <f t="shared" si="7"/>
        <v>FAIL</v>
      </c>
    </row>
    <row r="61" spans="1:63" s="13" customFormat="1" x14ac:dyDescent="0.3">
      <c r="A61" s="34">
        <v>122</v>
      </c>
      <c r="B61" s="34">
        <v>43258</v>
      </c>
      <c r="C61" s="34" t="s">
        <v>841</v>
      </c>
      <c r="D61" s="30" t="s">
        <v>842</v>
      </c>
      <c r="E61" s="34" t="s">
        <v>843</v>
      </c>
      <c r="F61" s="31" t="s">
        <v>844</v>
      </c>
      <c r="G61" s="109"/>
      <c r="H61" s="109"/>
      <c r="I61" s="109"/>
      <c r="J61" s="34">
        <v>100</v>
      </c>
      <c r="K61" s="34">
        <v>96</v>
      </c>
      <c r="L61" s="34">
        <v>88</v>
      </c>
      <c r="M61" s="34">
        <v>100</v>
      </c>
      <c r="N61" s="34">
        <v>97</v>
      </c>
      <c r="O61" s="33"/>
      <c r="P61" s="34"/>
      <c r="Q61" s="34"/>
      <c r="R61" s="34">
        <v>45</v>
      </c>
      <c r="S61" s="34">
        <v>44</v>
      </c>
      <c r="T61" s="34">
        <v>42</v>
      </c>
      <c r="U61" s="34">
        <v>39</v>
      </c>
      <c r="V61" s="34">
        <v>44</v>
      </c>
      <c r="W61" s="34">
        <v>9.9499999999999993</v>
      </c>
      <c r="X61" s="34">
        <v>22</v>
      </c>
      <c r="Y61" s="35"/>
      <c r="Z61" s="34">
        <v>43136</v>
      </c>
      <c r="AA61" s="34" t="s">
        <v>569</v>
      </c>
      <c r="AB61" s="36" t="s">
        <v>570</v>
      </c>
      <c r="AC61" s="34" t="s">
        <v>571</v>
      </c>
      <c r="AD61" s="37" t="s">
        <v>572</v>
      </c>
      <c r="AE61" s="38"/>
      <c r="AF61" s="38"/>
      <c r="AG61" s="38"/>
      <c r="AH61" s="38"/>
      <c r="AI61" s="39"/>
      <c r="AJ61" s="40"/>
      <c r="AK61" s="38"/>
      <c r="AL61" s="38"/>
      <c r="AM61" s="38"/>
      <c r="AN61" s="38"/>
      <c r="AO61" s="39"/>
      <c r="AP61" s="34"/>
      <c r="AQ61" s="34"/>
      <c r="AR61" s="34"/>
      <c r="AS61" s="34"/>
      <c r="AT61" s="34"/>
      <c r="AU61" s="34"/>
      <c r="AV61" s="34"/>
      <c r="AW61" s="41"/>
      <c r="AX61" s="41"/>
      <c r="AY61" s="41"/>
      <c r="AZ61" s="41"/>
      <c r="BA61" s="41"/>
      <c r="BB61" s="41"/>
      <c r="BC61" s="42"/>
      <c r="BD61" s="43" t="str">
        <f t="shared" si="0"/>
        <v>PASS</v>
      </c>
      <c r="BE61" s="43" t="str">
        <f t="shared" si="1"/>
        <v>PASS</v>
      </c>
      <c r="BF61" s="44" t="str">
        <f t="shared" si="2"/>
        <v>PASS</v>
      </c>
      <c r="BG61" s="44" t="str">
        <f t="shared" si="3"/>
        <v>PASS</v>
      </c>
      <c r="BH61" s="19" t="str">
        <f t="shared" si="4"/>
        <v>PASS</v>
      </c>
      <c r="BI61" s="19" t="str">
        <f t="shared" si="5"/>
        <v>PASS</v>
      </c>
      <c r="BJ61" s="45" t="str">
        <f t="shared" si="6"/>
        <v>NO</v>
      </c>
      <c r="BK61" s="105" t="str">
        <f t="shared" si="7"/>
        <v>FAIL</v>
      </c>
    </row>
    <row r="62" spans="1:63" s="13" customFormat="1" x14ac:dyDescent="0.3">
      <c r="A62" s="34">
        <v>123</v>
      </c>
      <c r="B62" s="34">
        <v>43259</v>
      </c>
      <c r="C62" s="34" t="s">
        <v>849</v>
      </c>
      <c r="D62" s="30" t="s">
        <v>850</v>
      </c>
      <c r="E62" s="34" t="s">
        <v>851</v>
      </c>
      <c r="F62" s="31" t="s">
        <v>852</v>
      </c>
      <c r="G62" s="109"/>
      <c r="H62" s="109"/>
      <c r="I62" s="109"/>
      <c r="J62" s="34">
        <v>92</v>
      </c>
      <c r="K62" s="34">
        <v>87</v>
      </c>
      <c r="L62" s="34">
        <v>84</v>
      </c>
      <c r="M62" s="34">
        <v>80</v>
      </c>
      <c r="N62" s="34">
        <v>100</v>
      </c>
      <c r="O62" s="33"/>
      <c r="P62" s="34"/>
      <c r="Q62" s="34"/>
      <c r="R62" s="34">
        <v>42</v>
      </c>
      <c r="S62" s="34">
        <v>41</v>
      </c>
      <c r="T62" s="34">
        <v>42</v>
      </c>
      <c r="U62" s="34">
        <v>40</v>
      </c>
      <c r="V62" s="34">
        <v>44</v>
      </c>
      <c r="W62" s="34">
        <v>10</v>
      </c>
      <c r="X62" s="34">
        <v>22</v>
      </c>
      <c r="Y62" s="35"/>
      <c r="Z62" s="34">
        <v>43137</v>
      </c>
      <c r="AA62" s="34" t="s">
        <v>573</v>
      </c>
      <c r="AB62" s="36" t="s">
        <v>574</v>
      </c>
      <c r="AC62" s="34" t="s">
        <v>575</v>
      </c>
      <c r="AD62" s="37" t="s">
        <v>576</v>
      </c>
      <c r="AE62" s="38"/>
      <c r="AF62" s="38"/>
      <c r="AG62" s="38"/>
      <c r="AH62" s="38"/>
      <c r="AI62" s="39"/>
      <c r="AJ62" s="40"/>
      <c r="AK62" s="38"/>
      <c r="AL62" s="38"/>
      <c r="AM62" s="38"/>
      <c r="AN62" s="38"/>
      <c r="AO62" s="39"/>
      <c r="AP62" s="34"/>
      <c r="AQ62" s="34"/>
      <c r="AR62" s="34"/>
      <c r="AS62" s="34"/>
      <c r="AT62" s="34"/>
      <c r="AU62" s="34"/>
      <c r="AV62" s="34"/>
      <c r="AW62" s="41"/>
      <c r="AX62" s="41"/>
      <c r="AY62" s="41"/>
      <c r="AZ62" s="41"/>
      <c r="BA62" s="41"/>
      <c r="BB62" s="41"/>
      <c r="BC62" s="42"/>
      <c r="BD62" s="43" t="str">
        <f t="shared" si="0"/>
        <v>PASS</v>
      </c>
      <c r="BE62" s="43" t="str">
        <f t="shared" si="1"/>
        <v>PASS</v>
      </c>
      <c r="BF62" s="44" t="str">
        <f t="shared" si="2"/>
        <v>PASS</v>
      </c>
      <c r="BG62" s="44" t="str">
        <f t="shared" si="3"/>
        <v>PASS</v>
      </c>
      <c r="BH62" s="19" t="str">
        <f t="shared" si="4"/>
        <v>PASS</v>
      </c>
      <c r="BI62" s="19" t="str">
        <f t="shared" si="5"/>
        <v>PASS</v>
      </c>
      <c r="BJ62" s="45" t="str">
        <f t="shared" si="6"/>
        <v>NO</v>
      </c>
      <c r="BK62" s="105" t="str">
        <f t="shared" si="7"/>
        <v>FAIL</v>
      </c>
    </row>
    <row r="63" spans="1:63" s="13" customFormat="1" x14ac:dyDescent="0.3">
      <c r="A63" s="34">
        <v>124</v>
      </c>
      <c r="B63" s="34">
        <v>43260</v>
      </c>
      <c r="C63" s="34" t="s">
        <v>625</v>
      </c>
      <c r="D63" s="30" t="s">
        <v>626</v>
      </c>
      <c r="E63" s="34" t="s">
        <v>627</v>
      </c>
      <c r="F63" s="31" t="s">
        <v>628</v>
      </c>
      <c r="G63" s="109"/>
      <c r="H63" s="109"/>
      <c r="I63" s="109"/>
      <c r="J63" s="34">
        <v>100</v>
      </c>
      <c r="K63" s="34">
        <v>100</v>
      </c>
      <c r="L63" s="34">
        <v>93</v>
      </c>
      <c r="M63" s="34">
        <v>98</v>
      </c>
      <c r="N63" s="34">
        <v>100</v>
      </c>
      <c r="O63" s="33"/>
      <c r="P63" s="34"/>
      <c r="Q63" s="34"/>
      <c r="R63" s="34">
        <v>42</v>
      </c>
      <c r="S63" s="34">
        <v>41</v>
      </c>
      <c r="T63" s="34">
        <v>46</v>
      </c>
      <c r="U63" s="34">
        <v>42</v>
      </c>
      <c r="V63" s="34">
        <v>44</v>
      </c>
      <c r="W63" s="34">
        <v>10</v>
      </c>
      <c r="X63" s="34">
        <v>22</v>
      </c>
      <c r="Y63" s="35"/>
      <c r="Z63" s="34">
        <v>43345</v>
      </c>
      <c r="AA63" s="34" t="s">
        <v>577</v>
      </c>
      <c r="AB63" s="36" t="s">
        <v>578</v>
      </c>
      <c r="AC63" s="34" t="s">
        <v>579</v>
      </c>
      <c r="AD63" s="37" t="s">
        <v>580</v>
      </c>
      <c r="AE63" s="38"/>
      <c r="AF63" s="38"/>
      <c r="AG63" s="47"/>
      <c r="AH63" s="38"/>
      <c r="AI63" s="39"/>
      <c r="AJ63" s="40"/>
      <c r="AK63" s="47"/>
      <c r="AL63" s="47"/>
      <c r="AM63" s="38"/>
      <c r="AN63" s="38"/>
      <c r="AO63" s="39"/>
      <c r="AP63" s="34"/>
      <c r="AQ63" s="34"/>
      <c r="AR63" s="34"/>
      <c r="AS63" s="34"/>
      <c r="AT63" s="34"/>
      <c r="AU63" s="34"/>
      <c r="AV63" s="34"/>
      <c r="AW63" s="41"/>
      <c r="AX63" s="41"/>
      <c r="AY63" s="41"/>
      <c r="AZ63" s="41"/>
      <c r="BA63" s="41"/>
      <c r="BB63" s="41"/>
      <c r="BC63" s="42"/>
      <c r="BD63" s="43" t="str">
        <f t="shared" si="0"/>
        <v>PASS</v>
      </c>
      <c r="BE63" s="43" t="str">
        <f t="shared" si="1"/>
        <v>PASS</v>
      </c>
      <c r="BF63" s="44" t="str">
        <f t="shared" si="2"/>
        <v>PASS</v>
      </c>
      <c r="BG63" s="44" t="str">
        <f t="shared" si="3"/>
        <v>PASS</v>
      </c>
      <c r="BH63" s="19" t="str">
        <f t="shared" si="4"/>
        <v>PASS</v>
      </c>
      <c r="BI63" s="19" t="str">
        <f t="shared" si="5"/>
        <v>PASS</v>
      </c>
      <c r="BJ63" s="45" t="str">
        <f t="shared" si="6"/>
        <v>NO</v>
      </c>
      <c r="BK63" s="105" t="str">
        <f t="shared" si="7"/>
        <v>FAIL</v>
      </c>
    </row>
    <row r="64" spans="1:63" s="13" customFormat="1" x14ac:dyDescent="0.3">
      <c r="A64" s="34">
        <v>125</v>
      </c>
      <c r="B64" s="34">
        <v>43261</v>
      </c>
      <c r="C64" s="34" t="s">
        <v>873</v>
      </c>
      <c r="D64" s="30" t="s">
        <v>874</v>
      </c>
      <c r="E64" s="34" t="s">
        <v>875</v>
      </c>
      <c r="F64" s="31" t="s">
        <v>876</v>
      </c>
      <c r="G64" s="109"/>
      <c r="H64" s="109"/>
      <c r="I64" s="109"/>
      <c r="J64" s="34">
        <v>92</v>
      </c>
      <c r="K64" s="34">
        <v>97</v>
      </c>
      <c r="L64" s="34">
        <v>91</v>
      </c>
      <c r="M64" s="34">
        <v>100</v>
      </c>
      <c r="N64" s="34">
        <v>97</v>
      </c>
      <c r="O64" s="33"/>
      <c r="P64" s="34"/>
      <c r="Q64" s="34"/>
      <c r="R64" s="34">
        <v>46</v>
      </c>
      <c r="S64" s="34">
        <v>45</v>
      </c>
      <c r="T64" s="34">
        <v>42</v>
      </c>
      <c r="U64" s="34">
        <v>41</v>
      </c>
      <c r="V64" s="34">
        <v>48</v>
      </c>
      <c r="W64" s="34">
        <v>10</v>
      </c>
      <c r="X64" s="34">
        <v>22</v>
      </c>
      <c r="Y64" s="35"/>
      <c r="Z64" s="34">
        <v>43201</v>
      </c>
      <c r="AA64" s="34" t="s">
        <v>581</v>
      </c>
      <c r="AB64" s="36" t="s">
        <v>582</v>
      </c>
      <c r="AC64" s="34" t="s">
        <v>583</v>
      </c>
      <c r="AD64" s="37" t="s">
        <v>584</v>
      </c>
      <c r="AE64" s="38"/>
      <c r="AF64" s="38"/>
      <c r="AG64" s="38"/>
      <c r="AH64" s="38"/>
      <c r="AI64" s="39"/>
      <c r="AJ64" s="40"/>
      <c r="AK64" s="38"/>
      <c r="AL64" s="38"/>
      <c r="AM64" s="38"/>
      <c r="AN64" s="38"/>
      <c r="AO64" s="39"/>
      <c r="AP64" s="34"/>
      <c r="AQ64" s="34"/>
      <c r="AR64" s="34"/>
      <c r="AS64" s="34"/>
      <c r="AT64" s="34"/>
      <c r="AU64" s="34"/>
      <c r="AV64" s="34"/>
      <c r="AW64" s="41"/>
      <c r="AX64" s="41"/>
      <c r="AY64" s="41"/>
      <c r="AZ64" s="41"/>
      <c r="BA64" s="41"/>
      <c r="BB64" s="41"/>
      <c r="BC64" s="42"/>
      <c r="BD64" s="43" t="str">
        <f t="shared" si="0"/>
        <v>PASS</v>
      </c>
      <c r="BE64" s="43" t="str">
        <f t="shared" si="1"/>
        <v>PASS</v>
      </c>
      <c r="BF64" s="44" t="str">
        <f t="shared" si="2"/>
        <v>PASS</v>
      </c>
      <c r="BG64" s="44" t="str">
        <f t="shared" si="3"/>
        <v>PASS</v>
      </c>
      <c r="BH64" s="19" t="str">
        <f t="shared" si="4"/>
        <v>PASS</v>
      </c>
      <c r="BI64" s="19" t="str">
        <f t="shared" si="5"/>
        <v>PASS</v>
      </c>
      <c r="BJ64" s="45" t="str">
        <f t="shared" si="6"/>
        <v>NO</v>
      </c>
      <c r="BK64" s="105" t="str">
        <f t="shared" si="7"/>
        <v>FAIL</v>
      </c>
    </row>
    <row r="65" spans="1:63" s="13" customFormat="1" x14ac:dyDescent="0.3">
      <c r="A65" s="34">
        <v>126</v>
      </c>
      <c r="B65" s="34">
        <v>43262</v>
      </c>
      <c r="C65" s="34" t="s">
        <v>156</v>
      </c>
      <c r="D65" s="30" t="s">
        <v>157</v>
      </c>
      <c r="E65" s="34" t="s">
        <v>158</v>
      </c>
      <c r="F65" s="31" t="s">
        <v>159</v>
      </c>
      <c r="G65" s="109"/>
      <c r="H65" s="109"/>
      <c r="I65" s="109"/>
      <c r="J65" s="34">
        <v>100</v>
      </c>
      <c r="K65" s="34">
        <v>96</v>
      </c>
      <c r="L65" s="34">
        <v>93</v>
      </c>
      <c r="M65" s="34">
        <v>93</v>
      </c>
      <c r="N65" s="34">
        <v>99</v>
      </c>
      <c r="O65" s="33"/>
      <c r="P65" s="34"/>
      <c r="Q65" s="34"/>
      <c r="R65" s="34">
        <v>46</v>
      </c>
      <c r="S65" s="34">
        <v>45</v>
      </c>
      <c r="T65" s="34">
        <v>45</v>
      </c>
      <c r="U65" s="34">
        <v>39</v>
      </c>
      <c r="V65" s="34">
        <v>47</v>
      </c>
      <c r="W65" s="34">
        <v>9.9499999999999993</v>
      </c>
      <c r="X65" s="34">
        <v>22</v>
      </c>
      <c r="Y65" s="35"/>
      <c r="Z65" s="34">
        <v>43238</v>
      </c>
      <c r="AA65" s="34" t="s">
        <v>585</v>
      </c>
      <c r="AB65" s="36" t="s">
        <v>586</v>
      </c>
      <c r="AC65" s="34" t="s">
        <v>587</v>
      </c>
      <c r="AD65" s="37" t="s">
        <v>588</v>
      </c>
      <c r="AE65" s="38"/>
      <c r="AF65" s="38"/>
      <c r="AG65" s="38"/>
      <c r="AH65" s="38"/>
      <c r="AI65" s="39"/>
      <c r="AJ65" s="40"/>
      <c r="AK65" s="38"/>
      <c r="AL65" s="38"/>
      <c r="AM65" s="38"/>
      <c r="AN65" s="38"/>
      <c r="AO65" s="39"/>
      <c r="AP65" s="34"/>
      <c r="AQ65" s="34"/>
      <c r="AR65" s="34"/>
      <c r="AS65" s="34"/>
      <c r="AT65" s="34"/>
      <c r="AU65" s="34"/>
      <c r="AV65" s="34"/>
      <c r="AW65" s="41"/>
      <c r="AX65" s="41"/>
      <c r="AY65" s="41"/>
      <c r="AZ65" s="41"/>
      <c r="BA65" s="41"/>
      <c r="BB65" s="41"/>
      <c r="BC65" s="42"/>
      <c r="BD65" s="43" t="str">
        <f t="shared" si="0"/>
        <v>PASS</v>
      </c>
      <c r="BE65" s="43" t="str">
        <f t="shared" si="1"/>
        <v>PASS</v>
      </c>
      <c r="BF65" s="44" t="str">
        <f t="shared" si="2"/>
        <v>PASS</v>
      </c>
      <c r="BG65" s="44" t="str">
        <f t="shared" si="3"/>
        <v>PASS</v>
      </c>
      <c r="BH65" s="19" t="str">
        <f t="shared" si="4"/>
        <v>PASS</v>
      </c>
      <c r="BI65" s="19" t="str">
        <f t="shared" si="5"/>
        <v>PASS</v>
      </c>
      <c r="BJ65" s="45" t="str">
        <f t="shared" si="6"/>
        <v>NO</v>
      </c>
      <c r="BK65" s="105" t="str">
        <f t="shared" si="7"/>
        <v>FAIL</v>
      </c>
    </row>
    <row r="66" spans="1:63" s="13" customFormat="1" x14ac:dyDescent="0.3">
      <c r="A66" s="34">
        <v>127</v>
      </c>
      <c r="B66" s="34">
        <v>43263</v>
      </c>
      <c r="C66" s="34" t="s">
        <v>717</v>
      </c>
      <c r="D66" s="30" t="s">
        <v>718</v>
      </c>
      <c r="E66" s="34" t="s">
        <v>719</v>
      </c>
      <c r="F66" s="31" t="s">
        <v>720</v>
      </c>
      <c r="G66" s="109"/>
      <c r="H66" s="109"/>
      <c r="I66" s="109"/>
      <c r="J66" s="34">
        <v>89</v>
      </c>
      <c r="K66" s="34">
        <v>85</v>
      </c>
      <c r="L66" s="34">
        <v>86</v>
      </c>
      <c r="M66" s="34">
        <v>94</v>
      </c>
      <c r="N66" s="34">
        <v>97</v>
      </c>
      <c r="O66" s="33"/>
      <c r="P66" s="34"/>
      <c r="Q66" s="34"/>
      <c r="R66" s="34">
        <v>44</v>
      </c>
      <c r="S66" s="34">
        <v>43</v>
      </c>
      <c r="T66" s="34">
        <v>42</v>
      </c>
      <c r="U66" s="34">
        <v>40</v>
      </c>
      <c r="V66" s="34">
        <v>45</v>
      </c>
      <c r="W66" s="34">
        <v>10</v>
      </c>
      <c r="X66" s="34">
        <v>22</v>
      </c>
      <c r="Y66" s="35"/>
      <c r="Z66" s="34">
        <v>43346</v>
      </c>
      <c r="AA66" s="34" t="s">
        <v>589</v>
      </c>
      <c r="AB66" s="36" t="s">
        <v>590</v>
      </c>
      <c r="AC66" s="34" t="s">
        <v>591</v>
      </c>
      <c r="AD66" s="37" t="s">
        <v>592</v>
      </c>
      <c r="AE66" s="38"/>
      <c r="AF66" s="38"/>
      <c r="AG66" s="38"/>
      <c r="AH66" s="38"/>
      <c r="AI66" s="39"/>
      <c r="AJ66" s="40"/>
      <c r="AK66" s="38"/>
      <c r="AL66" s="38"/>
      <c r="AM66" s="38"/>
      <c r="AN66" s="38"/>
      <c r="AO66" s="39"/>
      <c r="AP66" s="34"/>
      <c r="AQ66" s="34"/>
      <c r="AR66" s="34"/>
      <c r="AS66" s="34"/>
      <c r="AT66" s="34"/>
      <c r="AU66" s="34"/>
      <c r="AV66" s="34"/>
      <c r="AW66" s="41"/>
      <c r="AX66" s="41"/>
      <c r="AY66" s="41"/>
      <c r="AZ66" s="41"/>
      <c r="BA66" s="41"/>
      <c r="BB66" s="41"/>
      <c r="BC66" s="42"/>
      <c r="BD66" s="43" t="str">
        <f t="shared" si="0"/>
        <v>PASS</v>
      </c>
      <c r="BE66" s="43" t="str">
        <f t="shared" si="1"/>
        <v>PASS</v>
      </c>
      <c r="BF66" s="44" t="str">
        <f t="shared" si="2"/>
        <v>PASS</v>
      </c>
      <c r="BG66" s="44" t="str">
        <f t="shared" si="3"/>
        <v>PASS</v>
      </c>
      <c r="BH66" s="19" t="str">
        <f t="shared" si="4"/>
        <v>PASS</v>
      </c>
      <c r="BI66" s="19" t="str">
        <f t="shared" si="5"/>
        <v>PASS</v>
      </c>
      <c r="BJ66" s="45" t="str">
        <f t="shared" si="6"/>
        <v>NO</v>
      </c>
      <c r="BK66" s="105" t="str">
        <f t="shared" si="7"/>
        <v>FAIL</v>
      </c>
    </row>
    <row r="67" spans="1:63" s="13" customFormat="1" x14ac:dyDescent="0.3">
      <c r="D67"/>
      <c r="O67" s="19"/>
      <c r="P67" s="103"/>
      <c r="Q67" s="103"/>
      <c r="Y67" s="14"/>
      <c r="AB67" s="15"/>
      <c r="AJ67" s="19"/>
    </row>
    <row r="68" spans="1:63" s="13" customFormat="1" x14ac:dyDescent="0.3">
      <c r="D68" s="53" t="s">
        <v>913</v>
      </c>
      <c r="E68" s="54" t="s">
        <v>528</v>
      </c>
      <c r="O68" s="55"/>
      <c r="Y68" s="14"/>
      <c r="AB68" s="53" t="s">
        <v>913</v>
      </c>
      <c r="AC68" s="54" t="s">
        <v>528</v>
      </c>
      <c r="AJ68" s="55"/>
      <c r="BH68" s="13" t="s">
        <v>914</v>
      </c>
      <c r="BI68" s="13" t="s">
        <v>915</v>
      </c>
      <c r="BJ68" s="13" t="s">
        <v>48</v>
      </c>
    </row>
    <row r="69" spans="1:63" s="13" customFormat="1" x14ac:dyDescent="0.3">
      <c r="D69" s="53" t="s">
        <v>916</v>
      </c>
      <c r="E69" s="54" t="s">
        <v>917</v>
      </c>
      <c r="O69" s="55"/>
      <c r="V69" s="56" t="s">
        <v>918</v>
      </c>
      <c r="W69" s="57">
        <f>AVERAGE(W4:W66)</f>
        <v>9.9231746031746066</v>
      </c>
      <c r="Y69" s="14"/>
      <c r="AB69" s="53" t="s">
        <v>916</v>
      </c>
      <c r="AC69" s="54" t="s">
        <v>917</v>
      </c>
      <c r="AJ69" s="55"/>
      <c r="AT69" s="56" t="s">
        <v>918</v>
      </c>
      <c r="AU69" s="57" t="e">
        <f>AVERAGE(AU4:AU66)</f>
        <v>#DIV/0!</v>
      </c>
      <c r="BA69" s="56" t="s">
        <v>918</v>
      </c>
      <c r="BB69" s="57" t="e">
        <f>AVERAGE(BB4:BB66)</f>
        <v>#DIV/0!</v>
      </c>
      <c r="BD69" s="6" t="s">
        <v>919</v>
      </c>
      <c r="BE69" s="6"/>
      <c r="BF69" s="6"/>
      <c r="BG69" s="6"/>
      <c r="BH69" s="58">
        <f>COUNTIF(BH4:BH66,"PASS")</f>
        <v>63</v>
      </c>
      <c r="BI69" s="58">
        <f>COUNTIF(BI4:BI66,"PASS")</f>
        <v>63</v>
      </c>
      <c r="BJ69" s="58">
        <f>COUNTIF(BJ4:BJ66,"YES")</f>
        <v>0</v>
      </c>
    </row>
    <row r="70" spans="1:63" s="13" customFormat="1" x14ac:dyDescent="0.3">
      <c r="D70"/>
      <c r="O70" s="55"/>
      <c r="Y70" s="14"/>
      <c r="AB70" s="15"/>
      <c r="AJ70" s="55"/>
    </row>
    <row r="71" spans="1:63" s="13" customFormat="1" x14ac:dyDescent="0.3">
      <c r="D71"/>
      <c r="O71" s="55"/>
      <c r="Y71" s="14"/>
      <c r="AB71" s="15"/>
      <c r="AJ71" s="55"/>
    </row>
    <row r="72" spans="1:63" s="13" customFormat="1" x14ac:dyDescent="0.3">
      <c r="C72" s="5" t="s">
        <v>920</v>
      </c>
      <c r="D72" s="5"/>
      <c r="E72" s="59" t="s">
        <v>921</v>
      </c>
      <c r="F72" s="60"/>
      <c r="G72" s="18" t="s">
        <v>9</v>
      </c>
      <c r="H72" s="18" t="s">
        <v>10</v>
      </c>
      <c r="I72" s="18" t="s">
        <v>11</v>
      </c>
      <c r="J72" s="18">
        <v>414453</v>
      </c>
      <c r="K72" s="18">
        <v>414454</v>
      </c>
      <c r="L72" s="18">
        <v>414455</v>
      </c>
      <c r="M72" s="18" t="s">
        <v>12</v>
      </c>
      <c r="N72" s="18" t="s">
        <v>13</v>
      </c>
      <c r="O72" s="19"/>
      <c r="P72" s="18" t="s">
        <v>14</v>
      </c>
      <c r="Q72" s="18" t="s">
        <v>15</v>
      </c>
      <c r="R72" s="18" t="s">
        <v>16</v>
      </c>
      <c r="S72" s="18" t="s">
        <v>17</v>
      </c>
      <c r="T72" s="18" t="s">
        <v>18</v>
      </c>
      <c r="U72" s="18" t="s">
        <v>19</v>
      </c>
      <c r="V72" s="18" t="s">
        <v>20</v>
      </c>
      <c r="X72" s="61"/>
      <c r="Y72" s="14"/>
      <c r="AB72" s="15"/>
      <c r="AC72" s="62" t="s">
        <v>921</v>
      </c>
      <c r="AD72" s="60"/>
      <c r="AE72" s="18">
        <v>414462</v>
      </c>
      <c r="AF72" s="18">
        <v>414463</v>
      </c>
      <c r="AG72" s="18" t="s">
        <v>23</v>
      </c>
      <c r="AH72" s="18" t="s">
        <v>24</v>
      </c>
      <c r="AI72" s="18" t="s">
        <v>25</v>
      </c>
      <c r="AJ72" s="19"/>
      <c r="AK72" s="18" t="s">
        <v>26</v>
      </c>
      <c r="AL72" s="18" t="s">
        <v>27</v>
      </c>
      <c r="AM72" s="18" t="s">
        <v>28</v>
      </c>
      <c r="AN72" s="18" t="s">
        <v>29</v>
      </c>
      <c r="AO72" s="18" t="s">
        <v>30</v>
      </c>
      <c r="AP72" s="18" t="s">
        <v>31</v>
      </c>
      <c r="AQ72" s="18" t="s">
        <v>32</v>
      </c>
      <c r="AR72" s="18" t="s">
        <v>33</v>
      </c>
      <c r="AS72" s="18" t="s">
        <v>34</v>
      </c>
      <c r="AT72" s="18" t="s">
        <v>35</v>
      </c>
      <c r="AV72" s="61"/>
      <c r="AW72" s="61"/>
      <c r="AX72" s="61"/>
      <c r="AY72" s="61"/>
      <c r="AZ72" s="61"/>
      <c r="BA72" s="61"/>
      <c r="BB72" s="61"/>
      <c r="BC72" s="63"/>
      <c r="BD72" s="64"/>
      <c r="BE72" s="64"/>
      <c r="BF72" s="64"/>
      <c r="BG72" s="64"/>
      <c r="BK72" s="61"/>
    </row>
    <row r="73" spans="1:63" s="13" customFormat="1" x14ac:dyDescent="0.3">
      <c r="C73" s="65" t="s">
        <v>9</v>
      </c>
      <c r="D73" s="66" t="s">
        <v>922</v>
      </c>
      <c r="E73" s="67"/>
      <c r="F73" s="60"/>
      <c r="G73" s="18" t="s">
        <v>50</v>
      </c>
      <c r="H73" s="18" t="s">
        <v>51</v>
      </c>
      <c r="I73" s="18" t="s">
        <v>52</v>
      </c>
      <c r="J73" s="18" t="s">
        <v>53</v>
      </c>
      <c r="K73" s="18" t="s">
        <v>923</v>
      </c>
      <c r="L73" s="18" t="s">
        <v>55</v>
      </c>
      <c r="M73" s="18" t="s">
        <v>56</v>
      </c>
      <c r="N73" s="18" t="s">
        <v>57</v>
      </c>
      <c r="O73" s="19"/>
      <c r="P73" s="18" t="s">
        <v>58</v>
      </c>
      <c r="Q73" s="18" t="s">
        <v>59</v>
      </c>
      <c r="R73" s="18" t="s">
        <v>60</v>
      </c>
      <c r="S73" s="18" t="s">
        <v>61</v>
      </c>
      <c r="T73" s="18" t="s">
        <v>62</v>
      </c>
      <c r="U73" s="18" t="s">
        <v>63</v>
      </c>
      <c r="V73" s="18" t="s">
        <v>64</v>
      </c>
      <c r="X73" s="61"/>
      <c r="Y73" s="14"/>
      <c r="AB73" s="15"/>
      <c r="AC73" s="67"/>
      <c r="AD73" s="60"/>
      <c r="AE73" s="18" t="s">
        <v>65</v>
      </c>
      <c r="AF73" s="18" t="s">
        <v>66</v>
      </c>
      <c r="AG73" s="18" t="s">
        <v>67</v>
      </c>
      <c r="AH73" s="18" t="s">
        <v>68</v>
      </c>
      <c r="AI73" s="18" t="s">
        <v>69</v>
      </c>
      <c r="AJ73" s="19"/>
      <c r="AK73" s="18" t="s">
        <v>70</v>
      </c>
      <c r="AL73" s="18" t="s">
        <v>71</v>
      </c>
      <c r="AM73" s="18" t="s">
        <v>72</v>
      </c>
      <c r="AN73" s="18" t="s">
        <v>73</v>
      </c>
      <c r="AO73" s="18" t="s">
        <v>74</v>
      </c>
      <c r="AP73" s="18" t="s">
        <v>75</v>
      </c>
      <c r="AQ73" s="18" t="s">
        <v>76</v>
      </c>
      <c r="AR73" s="18" t="s">
        <v>77</v>
      </c>
      <c r="AS73" s="18" t="s">
        <v>78</v>
      </c>
      <c r="AT73" s="18" t="s">
        <v>79</v>
      </c>
      <c r="AV73" s="61"/>
      <c r="AW73" s="61"/>
      <c r="AX73" s="61"/>
      <c r="AY73" s="61"/>
      <c r="AZ73" s="61"/>
      <c r="BA73" s="61"/>
      <c r="BB73" s="61"/>
      <c r="BC73" s="63"/>
      <c r="BD73" s="68"/>
      <c r="BE73" s="69" t="s">
        <v>924</v>
      </c>
      <c r="BF73" s="69" t="s">
        <v>925</v>
      </c>
      <c r="BG73" s="64"/>
      <c r="BH73" s="61"/>
    </row>
    <row r="74" spans="1:63" s="13" customFormat="1" x14ac:dyDescent="0.3">
      <c r="C74" s="65" t="s">
        <v>14</v>
      </c>
      <c r="D74" s="66" t="s">
        <v>926</v>
      </c>
      <c r="E74" s="67" t="s">
        <v>927</v>
      </c>
      <c r="F74" s="70" t="s">
        <v>928</v>
      </c>
      <c r="G74" s="73">
        <f>COUNTIF(G4:G66,"&gt;=90")</f>
        <v>8</v>
      </c>
      <c r="H74" s="73">
        <f>COUNTIF(H4:H66,"&gt;=90")</f>
        <v>2</v>
      </c>
      <c r="I74" s="73">
        <f>COUNTIF(I4:I66,"&gt;=90")</f>
        <v>8</v>
      </c>
      <c r="J74" s="73">
        <f>COUNTIF(J4:J66,"&gt;=90")</f>
        <v>59</v>
      </c>
      <c r="K74" s="73">
        <f>COUNTIF(K4:K66,"&gt;=90")</f>
        <v>53</v>
      </c>
      <c r="L74" s="73">
        <f>COUNTIF(L4:L66,"&gt;=90")</f>
        <v>47</v>
      </c>
      <c r="M74" s="73">
        <f>COUNTIF(M4:M66,"&gt;=90")</f>
        <v>54</v>
      </c>
      <c r="N74" s="73">
        <f>COUNTIF(N4:N66,"&gt;=90")</f>
        <v>61</v>
      </c>
      <c r="O74" s="72"/>
      <c r="P74" s="73"/>
      <c r="Q74" s="73"/>
      <c r="R74" s="105"/>
      <c r="S74" s="105"/>
      <c r="T74" s="105"/>
      <c r="U74" s="105"/>
      <c r="V74" s="105"/>
      <c r="X74" s="61"/>
      <c r="Y74" s="14"/>
      <c r="AB74" s="15"/>
      <c r="AC74" s="67" t="s">
        <v>927</v>
      </c>
      <c r="AD74" s="70" t="s">
        <v>928</v>
      </c>
      <c r="AE74" s="73">
        <f>COUNTIF(AE4:AE66,"&gt;90")</f>
        <v>0</v>
      </c>
      <c r="AF74" s="73">
        <f>COUNTIF(AF4:AF66,"&gt;90")</f>
        <v>0</v>
      </c>
      <c r="AG74" s="73">
        <f>COUNTIF(AG4:AG66,"&gt;90")</f>
        <v>0</v>
      </c>
      <c r="AH74" s="73">
        <f>COUNTIF(AH4:AH66,"&gt;90")</f>
        <v>0</v>
      </c>
      <c r="AI74" s="73">
        <f>COUNTIF(AI4:AI66,"&gt;90")</f>
        <v>0</v>
      </c>
      <c r="AJ74" s="72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V74" s="61"/>
      <c r="AW74" s="61"/>
      <c r="AX74" s="61"/>
      <c r="AY74" s="61"/>
      <c r="AZ74" s="61"/>
      <c r="BA74" s="61"/>
      <c r="BB74" s="61"/>
      <c r="BC74" s="63"/>
      <c r="BD74" s="69" t="s">
        <v>929</v>
      </c>
      <c r="BE74" s="68">
        <f>BJ69</f>
        <v>0</v>
      </c>
      <c r="BF74" s="74" t="e">
        <f t="shared" ref="BF74:BF80" si="8">(BE74/$AE$82)*100</f>
        <v>#DIV/0!</v>
      </c>
      <c r="BG74" s="64"/>
      <c r="BH74" s="61"/>
    </row>
    <row r="75" spans="1:63" s="13" customFormat="1" x14ac:dyDescent="0.3">
      <c r="C75" s="65" t="s">
        <v>10</v>
      </c>
      <c r="D75" s="75" t="s">
        <v>930</v>
      </c>
      <c r="E75" s="67" t="s">
        <v>931</v>
      </c>
      <c r="F75" s="70" t="s">
        <v>932</v>
      </c>
      <c r="G75" s="73">
        <f>COUNTIFS(G4:G66,"&gt;=80",G4:G66,"&lt;90")</f>
        <v>0</v>
      </c>
      <c r="H75" s="73">
        <f>COUNTIFS(H4:H66,"&gt;=80",H4:H66,"&lt;90")</f>
        <v>0</v>
      </c>
      <c r="I75" s="73">
        <f>COUNTIFS(I4:I66,"&gt;=80",I4:I66,"&lt;90")</f>
        <v>1</v>
      </c>
      <c r="J75" s="73">
        <f>COUNTIFS(J4:J66,"&gt;=80",J4:J66,"&lt;90")</f>
        <v>4</v>
      </c>
      <c r="K75" s="73">
        <f>COUNTIFS(K4:K66,"&gt;=80",K4:K66,"&lt;90")</f>
        <v>6</v>
      </c>
      <c r="L75" s="73">
        <f>COUNTIFS(L4:L66,"&gt;=80",L4:L66,"&lt;90")</f>
        <v>14</v>
      </c>
      <c r="M75" s="73">
        <f>COUNTIFS(M4:M66,"&gt;=80",M4:M66,"&lt;90")</f>
        <v>8</v>
      </c>
      <c r="N75" s="73">
        <f>COUNTIFS(N4:N66,"&gt;=80",N4:N66,"&lt;90")</f>
        <v>2</v>
      </c>
      <c r="O75" s="72"/>
      <c r="P75" s="73"/>
      <c r="Q75" s="73"/>
      <c r="R75" s="105"/>
      <c r="S75" s="105"/>
      <c r="T75" s="105"/>
      <c r="U75" s="105"/>
      <c r="V75" s="105"/>
      <c r="X75" s="61"/>
      <c r="Y75" s="14"/>
      <c r="AB75" s="15"/>
      <c r="AC75" s="67" t="s">
        <v>931</v>
      </c>
      <c r="AD75" s="70" t="s">
        <v>932</v>
      </c>
      <c r="AE75" s="73">
        <f>COUNTIFS(AE4:AE66,"&gt;=80",AE4:AE66,"&lt;90")</f>
        <v>0</v>
      </c>
      <c r="AF75" s="73">
        <f>COUNTIFS(AF4:AF66,"&gt;=80",AF4:AF66,"&lt;90")</f>
        <v>0</v>
      </c>
      <c r="AG75" s="73">
        <f>COUNTIFS(AG4:AG66,"&gt;=80",AG4:AG66,"&lt;90")</f>
        <v>0</v>
      </c>
      <c r="AH75" s="73">
        <f>COUNTIFS(AH4:AH66,"&gt;=80",AH4:AH66,"&lt;90")</f>
        <v>0</v>
      </c>
      <c r="AI75" s="73">
        <f>COUNTIFS(AI4:AI66,"&gt;=80",AI4:AI66,"&lt;90")</f>
        <v>0</v>
      </c>
      <c r="AJ75" s="72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V75" s="61"/>
      <c r="AW75" s="61"/>
      <c r="AX75" s="61"/>
      <c r="AY75" s="61"/>
      <c r="AZ75" s="61"/>
      <c r="BA75" s="61"/>
      <c r="BB75" s="61"/>
      <c r="BC75" s="63"/>
      <c r="BD75" s="69" t="s">
        <v>933</v>
      </c>
      <c r="BE75" s="68">
        <f>COUNTIF(BK4:BK66,"DIST")</f>
        <v>0</v>
      </c>
      <c r="BF75" s="74" t="e">
        <f t="shared" si="8"/>
        <v>#DIV/0!</v>
      </c>
      <c r="BG75" s="64"/>
      <c r="BH75" s="61"/>
    </row>
    <row r="76" spans="1:63" s="13" customFormat="1" x14ac:dyDescent="0.3">
      <c r="C76" s="65" t="s">
        <v>11</v>
      </c>
      <c r="D76" s="66" t="s">
        <v>934</v>
      </c>
      <c r="E76" s="67" t="s">
        <v>935</v>
      </c>
      <c r="F76" s="70" t="s">
        <v>936</v>
      </c>
      <c r="G76" s="73">
        <f>COUNTIFS(G4:G66,"&gt;=70",G4:G66,"&lt;80")</f>
        <v>0</v>
      </c>
      <c r="H76" s="73">
        <f>COUNTIFS(H4:H66,"&gt;=70",H4:H66,"&lt;80")</f>
        <v>0</v>
      </c>
      <c r="I76" s="73">
        <f>COUNTIFS(I4:I66,"&gt;=70",I4:I66,"&lt;80")</f>
        <v>0</v>
      </c>
      <c r="J76" s="73">
        <f>COUNTIFS(J4:J66,"&gt;=70",J4:J66,"&lt;80")</f>
        <v>0</v>
      </c>
      <c r="K76" s="73">
        <f>COUNTIFS(K4:K66,"&gt;=70",K4:K66,"&lt;80")</f>
        <v>4</v>
      </c>
      <c r="L76" s="73">
        <f>COUNTIFS(L4:L66,"&gt;=70",L4:L66,"&lt;80")</f>
        <v>2</v>
      </c>
      <c r="M76" s="73">
        <f>COUNTIFS(M4:M66,"&gt;=70",M4:M66,"&lt;80")</f>
        <v>1</v>
      </c>
      <c r="N76" s="73">
        <f>COUNTIFS(N4:N66,"&gt;=70",N4:N66,"&lt;80")</f>
        <v>0</v>
      </c>
      <c r="O76" s="72"/>
      <c r="P76" s="73"/>
      <c r="Q76" s="73"/>
      <c r="R76" s="105"/>
      <c r="S76" s="105"/>
      <c r="T76" s="105"/>
      <c r="U76" s="105"/>
      <c r="V76" s="105"/>
      <c r="X76" s="61"/>
      <c r="Y76" s="14"/>
      <c r="AB76" s="15"/>
      <c r="AC76" s="67" t="s">
        <v>935</v>
      </c>
      <c r="AD76" s="70" t="s">
        <v>936</v>
      </c>
      <c r="AE76" s="73">
        <f>COUNTIFS(AE4:AE66,"&gt;=70",AE4:AE66,"&lt;80")</f>
        <v>0</v>
      </c>
      <c r="AF76" s="73">
        <f>COUNTIFS(AF4:AF66,"&gt;=70",AF4:AF66,"&lt;80")</f>
        <v>0</v>
      </c>
      <c r="AG76" s="73">
        <f>COUNTIFS(AG4:AG66,"&gt;=70",AG4:AG66,"&lt;80")</f>
        <v>0</v>
      </c>
      <c r="AH76" s="73">
        <f>COUNTIFS(AH4:AH66,"&gt;=70",AH4:AH66,"&lt;80")</f>
        <v>0</v>
      </c>
      <c r="AI76" s="73">
        <f>COUNTIFS(AI4:AI66,"&gt;=70",AI4:AI66,"&lt;80")</f>
        <v>0</v>
      </c>
      <c r="AJ76" s="72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V76" s="61"/>
      <c r="AW76" s="61"/>
      <c r="AX76" s="61"/>
      <c r="AY76" s="61"/>
      <c r="AZ76" s="61"/>
      <c r="BA76" s="61"/>
      <c r="BB76" s="61"/>
      <c r="BC76" s="63"/>
      <c r="BD76" s="69" t="s">
        <v>937</v>
      </c>
      <c r="BE76" s="68">
        <f>COUNTIF(BK4:BK66,"FIRST")</f>
        <v>0</v>
      </c>
      <c r="BF76" s="74" t="e">
        <f t="shared" si="8"/>
        <v>#DIV/0!</v>
      </c>
      <c r="BG76" s="64"/>
      <c r="BH76" s="61"/>
    </row>
    <row r="77" spans="1:63" s="13" customFormat="1" ht="27.6" x14ac:dyDescent="0.3">
      <c r="C77" s="65" t="s">
        <v>15</v>
      </c>
      <c r="D77" s="66" t="s">
        <v>938</v>
      </c>
      <c r="E77" s="67" t="s">
        <v>939</v>
      </c>
      <c r="F77" s="70" t="s">
        <v>940</v>
      </c>
      <c r="G77" s="73">
        <f>COUNTIFS(G4:G66,"&gt;=60",G4:G66,"&lt;70")</f>
        <v>0</v>
      </c>
      <c r="H77" s="73">
        <f>COUNTIFS(H4:H66,"&gt;=60",H4:H66,"&lt;70")</f>
        <v>0</v>
      </c>
      <c r="I77" s="73">
        <f>COUNTIFS(I4:I66,"&gt;=60",I4:I66,"&lt;70")</f>
        <v>0</v>
      </c>
      <c r="J77" s="73">
        <f>COUNTIFS(J4:J66,"&gt;=60",J4:J66,"&lt;70")</f>
        <v>0</v>
      </c>
      <c r="K77" s="73">
        <f>COUNTIFS(K4:K66,"&gt;=60",K4:K66,"&lt;70")</f>
        <v>0</v>
      </c>
      <c r="L77" s="73">
        <f>COUNTIFS(L4:L66,"&gt;=60",L4:L66,"&lt;70")</f>
        <v>0</v>
      </c>
      <c r="M77" s="73">
        <f>COUNTIFS(M4:M66,"&gt;=60",M4:M66,"&lt;70")</f>
        <v>0</v>
      </c>
      <c r="N77" s="73">
        <f>COUNTIFS(N4:N66,"&gt;=60",N4:N66,"&lt;70")</f>
        <v>0</v>
      </c>
      <c r="O77" s="72"/>
      <c r="P77" s="73"/>
      <c r="Q77" s="73"/>
      <c r="R77" s="105"/>
      <c r="S77" s="105"/>
      <c r="T77" s="105"/>
      <c r="U77" s="105"/>
      <c r="V77" s="105"/>
      <c r="X77" s="61"/>
      <c r="Y77" s="14"/>
      <c r="AB77" s="15"/>
      <c r="AC77" s="67" t="s">
        <v>939</v>
      </c>
      <c r="AD77" s="70" t="s">
        <v>940</v>
      </c>
      <c r="AE77" s="73">
        <f>COUNTIFS(AE4:AE66,"&gt;=60",AE4:AE66,"&lt;70")</f>
        <v>0</v>
      </c>
      <c r="AF77" s="73">
        <f>COUNTIFS(AF4:AF66,"&gt;=60",AF4:AF66,"&lt;70")</f>
        <v>0</v>
      </c>
      <c r="AG77" s="73">
        <f>COUNTIFS(AG4:AG66,"&gt;=60",AG4:AG66,"&lt;70")</f>
        <v>0</v>
      </c>
      <c r="AH77" s="73">
        <f>COUNTIFS(AH4:AH66,"&gt;=60",AH4:AH66,"&lt;70")</f>
        <v>0</v>
      </c>
      <c r="AI77" s="73">
        <f>COUNTIFS(AI4:AI66,"&gt;=60",AI4:AI66,"&lt;70")</f>
        <v>0</v>
      </c>
      <c r="AJ77" s="72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V77" s="61"/>
      <c r="AW77" s="61"/>
      <c r="AX77" s="61"/>
      <c r="AY77" s="61"/>
      <c r="AZ77" s="61"/>
      <c r="BA77" s="61"/>
      <c r="BB77" s="61"/>
      <c r="BC77" s="63"/>
      <c r="BD77" s="76" t="s">
        <v>941</v>
      </c>
      <c r="BE77" s="68">
        <f>COUNTIF(BK4:BK66,"HSC")</f>
        <v>0</v>
      </c>
      <c r="BF77" s="74" t="e">
        <f t="shared" si="8"/>
        <v>#DIV/0!</v>
      </c>
      <c r="BG77" s="64"/>
      <c r="BH77" s="61"/>
    </row>
    <row r="78" spans="1:63" s="13" customFormat="1" x14ac:dyDescent="0.3">
      <c r="D78"/>
      <c r="E78" s="67" t="s">
        <v>942</v>
      </c>
      <c r="F78" s="70" t="s">
        <v>943</v>
      </c>
      <c r="G78" s="73">
        <f>COUNTIFS(G4:G66,"&gt;=50",G4:G66,"&lt;60")</f>
        <v>0</v>
      </c>
      <c r="H78" s="73">
        <f>COUNTIFS(H4:H66,"&gt;=50",H4:H66,"&lt;60")</f>
        <v>0</v>
      </c>
      <c r="I78" s="73">
        <f>COUNTIFS(I4:I66,"&gt;=50",I4:I66,"&lt;60")</f>
        <v>0</v>
      </c>
      <c r="J78" s="73">
        <f>COUNTIFS(J4:J66,"&gt;=50",J4:J66,"&lt;60")</f>
        <v>0</v>
      </c>
      <c r="K78" s="73">
        <f>COUNTIFS(K4:K66,"&gt;=50",K4:K66,"&lt;60")</f>
        <v>0</v>
      </c>
      <c r="L78" s="73">
        <f>COUNTIFS(L4:L66,"&gt;=50",L4:L66,"&lt;60")</f>
        <v>0</v>
      </c>
      <c r="M78" s="73">
        <f>COUNTIFS(M4:M66,"&gt;=50",M4:M66,"&lt;60")</f>
        <v>0</v>
      </c>
      <c r="N78" s="73">
        <f>COUNTIFS(N4:N66,"&gt;=50",N4:N66,"&lt;60")</f>
        <v>0</v>
      </c>
      <c r="O78" s="72"/>
      <c r="P78" s="73"/>
      <c r="Q78" s="73"/>
      <c r="R78" s="105"/>
      <c r="S78" s="105"/>
      <c r="T78" s="105"/>
      <c r="U78" s="105"/>
      <c r="V78" s="105"/>
      <c r="X78" s="61"/>
      <c r="Y78" s="14"/>
      <c r="AB78" s="15"/>
      <c r="AC78" s="67" t="s">
        <v>942</v>
      </c>
      <c r="AD78" s="70" t="s">
        <v>943</v>
      </c>
      <c r="AE78" s="73">
        <f>COUNTIFS(AE4:AE66,"&gt;=50",AE4:AE66,"&lt;60")</f>
        <v>0</v>
      </c>
      <c r="AF78" s="73">
        <f>COUNTIFS(AF4:AF66,"&gt;=50",AF4:AF66,"&lt;60")</f>
        <v>0</v>
      </c>
      <c r="AG78" s="73">
        <f>COUNTIFS(AG4:AG66,"&gt;=50",AG4:AG66,"&lt;60")</f>
        <v>0</v>
      </c>
      <c r="AH78" s="73">
        <f>COUNTIFS(AH4:AH66,"&gt;=50",AH4:AH66,"&lt;60")</f>
        <v>0</v>
      </c>
      <c r="AI78" s="73">
        <f>COUNTIFS(AI4:AI66,"&gt;=50",AI4:AI66,"&lt;60")</f>
        <v>0</v>
      </c>
      <c r="AJ78" s="72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V78" s="61"/>
      <c r="AW78" s="61"/>
      <c r="AX78" s="61"/>
      <c r="AY78" s="61"/>
      <c r="AZ78" s="61"/>
      <c r="BA78" s="61"/>
      <c r="BB78" s="61"/>
      <c r="BC78" s="63"/>
      <c r="BD78" s="69" t="s">
        <v>944</v>
      </c>
      <c r="BE78" s="68">
        <f>COUNTIF(BK4:BK66,"SC")</f>
        <v>0</v>
      </c>
      <c r="BF78" s="74" t="e">
        <f t="shared" si="8"/>
        <v>#DIV/0!</v>
      </c>
      <c r="BG78" s="64"/>
      <c r="BH78" s="61"/>
    </row>
    <row r="79" spans="1:63" s="13" customFormat="1" x14ac:dyDescent="0.3">
      <c r="D79"/>
      <c r="E79" s="67" t="s">
        <v>945</v>
      </c>
      <c r="F79" s="70" t="s">
        <v>946</v>
      </c>
      <c r="G79" s="73">
        <f>COUNTIFS(G4:G66,"&gt;=40",G4:G66,"&lt;50")</f>
        <v>0</v>
      </c>
      <c r="H79" s="73">
        <f>COUNTIFS(H4:H66,"&gt;=40",H4:H66,"&lt;50")</f>
        <v>0</v>
      </c>
      <c r="I79" s="73">
        <f>COUNTIFS(I4:I66,"&gt;=40",I4:I66,"&lt;50")</f>
        <v>0</v>
      </c>
      <c r="J79" s="73">
        <f>COUNTIFS(J4:J66,"&gt;=40",J4:J66,"&lt;50")</f>
        <v>0</v>
      </c>
      <c r="K79" s="73">
        <f>COUNTIFS(K4:K66,"&gt;=40",K4:K66,"&lt;50")</f>
        <v>0</v>
      </c>
      <c r="L79" s="73">
        <f>COUNTIFS(L4:L66,"&gt;=40",L4:L66,"&lt;50")</f>
        <v>0</v>
      </c>
      <c r="M79" s="73">
        <f>COUNTIFS(M4:M66,"&gt;=40",M4:M66,"&lt;50")</f>
        <v>0</v>
      </c>
      <c r="N79" s="73">
        <f>COUNTIFS(N4:N66,"&gt;=40",N4:N66,"&lt;50")</f>
        <v>0</v>
      </c>
      <c r="O79" s="72"/>
      <c r="P79" s="73"/>
      <c r="Q79" s="73"/>
      <c r="R79" s="105"/>
      <c r="S79" s="105"/>
      <c r="T79" s="105"/>
      <c r="U79" s="105"/>
      <c r="V79" s="105"/>
      <c r="X79" s="61"/>
      <c r="Y79" s="14"/>
      <c r="AB79" s="15"/>
      <c r="AC79" s="67" t="s">
        <v>945</v>
      </c>
      <c r="AD79" s="70" t="s">
        <v>946</v>
      </c>
      <c r="AE79" s="73">
        <f>COUNTIFS(AE4:AE66,"&gt;=40",AE4:AE66,"&lt;50")</f>
        <v>0</v>
      </c>
      <c r="AF79" s="73">
        <f>COUNTIFS(AF4:AF66,"&gt;=40",AF4:AF66,"&lt;50")</f>
        <v>0</v>
      </c>
      <c r="AG79" s="73">
        <f>COUNTIFS(AG4:AG66,"&gt;=40",AG4:AG66,"&lt;50")</f>
        <v>0</v>
      </c>
      <c r="AH79" s="73">
        <f>COUNTIFS(AH4:AH66,"&gt;=40",AH4:AH66,"&lt;50")</f>
        <v>0</v>
      </c>
      <c r="AI79" s="73">
        <f>COUNTIFS(AI4:AI66,"&gt;=40",AI4:AI66,"&lt;50")</f>
        <v>0</v>
      </c>
      <c r="AJ79" s="72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V79" s="61"/>
      <c r="AW79" s="61"/>
      <c r="AX79" s="61"/>
      <c r="AY79" s="61"/>
      <c r="AZ79" s="61"/>
      <c r="BA79" s="61"/>
      <c r="BB79" s="61"/>
      <c r="BC79" s="63"/>
      <c r="BD79" s="69" t="s">
        <v>947</v>
      </c>
      <c r="BE79" s="68">
        <f>COUNTIF(BK4:BK66,"ATKT")</f>
        <v>0</v>
      </c>
      <c r="BF79" s="74" t="e">
        <f t="shared" si="8"/>
        <v>#DIV/0!</v>
      </c>
      <c r="BG79" s="64"/>
      <c r="BH79" s="61"/>
    </row>
    <row r="80" spans="1:63" s="13" customFormat="1" x14ac:dyDescent="0.3">
      <c r="D80"/>
      <c r="E80" s="67" t="s">
        <v>948</v>
      </c>
      <c r="F80" s="70" t="s">
        <v>949</v>
      </c>
      <c r="G80" s="73">
        <f>COUNTIF(G4:G66,"FF")</f>
        <v>0</v>
      </c>
      <c r="H80" s="73">
        <f>COUNTIF(H4:H66,"FF")</f>
        <v>0</v>
      </c>
      <c r="I80" s="73">
        <f>COUNTIF(I4:I66,"FF")</f>
        <v>0</v>
      </c>
      <c r="J80" s="73">
        <f>COUNTIF(J4:J66,"FF")</f>
        <v>0</v>
      </c>
      <c r="K80" s="73">
        <f>COUNTIF(K4:K66,"FF")</f>
        <v>0</v>
      </c>
      <c r="L80" s="73">
        <f>COUNTIF(L4:L66,"FF")</f>
        <v>0</v>
      </c>
      <c r="M80" s="73">
        <f>COUNTIF(M4:M66,"FF")</f>
        <v>0</v>
      </c>
      <c r="N80" s="73">
        <f>COUNTIF(N4:N66,"FF")</f>
        <v>0</v>
      </c>
      <c r="O80" s="72"/>
      <c r="P80" s="73">
        <f>COUNTIF(P4:P66,"FF")</f>
        <v>0</v>
      </c>
      <c r="Q80" s="73">
        <f>COUNTIF(Q4:Q66,"FF")</f>
        <v>0</v>
      </c>
      <c r="R80" s="73">
        <f>COUNTIF(R4:R66,"FF")</f>
        <v>0</v>
      </c>
      <c r="S80" s="73">
        <f>COUNTIF(S4:S66,"FF")</f>
        <v>0</v>
      </c>
      <c r="T80" s="73">
        <f>COUNTIF(T4:T66,"FF")</f>
        <v>0</v>
      </c>
      <c r="U80" s="73">
        <f>COUNTIF(U4:U66,"FF")</f>
        <v>0</v>
      </c>
      <c r="V80" s="73">
        <f>COUNTIF(V4:V66,"FF")</f>
        <v>0</v>
      </c>
      <c r="X80" s="61"/>
      <c r="Y80" s="14"/>
      <c r="AB80" s="15"/>
      <c r="AC80" s="67" t="s">
        <v>948</v>
      </c>
      <c r="AD80" s="70" t="s">
        <v>949</v>
      </c>
      <c r="AE80" s="73">
        <f>COUNTIF(AE4:AE66,"FF")</f>
        <v>0</v>
      </c>
      <c r="AF80" s="73">
        <f>COUNTIF(AF4:AF66,"FF")</f>
        <v>0</v>
      </c>
      <c r="AG80" s="73">
        <f>COUNTIF(AG4:AG66,"FF")</f>
        <v>0</v>
      </c>
      <c r="AH80" s="73">
        <f>COUNTIF(AH4:AH66,"FF")</f>
        <v>0</v>
      </c>
      <c r="AI80" s="73">
        <f>COUNTIF(AI4:AI66,"FF")</f>
        <v>0</v>
      </c>
      <c r="AJ80" s="72"/>
      <c r="AK80" s="73">
        <f>COUNTIF(AK4:AK66,"FF")</f>
        <v>0</v>
      </c>
      <c r="AL80" s="73">
        <f>COUNTIF(AL4:AL66,"FF")</f>
        <v>0</v>
      </c>
      <c r="AM80" s="73">
        <f>COUNTIF(AM4:AM66,"FF")</f>
        <v>0</v>
      </c>
      <c r="AN80" s="73">
        <f>COUNTIF(AN4:AN66,"FF")</f>
        <v>0</v>
      </c>
      <c r="AO80" s="73">
        <f>COUNTIF(AO4:AO66,"FF")</f>
        <v>0</v>
      </c>
      <c r="AP80" s="73">
        <f>COUNTIF(AP4:AP66,"FF")</f>
        <v>0</v>
      </c>
      <c r="AQ80" s="73">
        <f>COUNTIF(AQ4:AQ66,"FF")</f>
        <v>0</v>
      </c>
      <c r="AR80" s="73">
        <f>COUNTIF(AR4:AR66,"FF")</f>
        <v>0</v>
      </c>
      <c r="AS80" s="73">
        <f>COUNTIF(AS4:AS66,"FF")</f>
        <v>0</v>
      </c>
      <c r="AT80" s="73">
        <f>COUNTIF(AT4:AT66,"FF")</f>
        <v>0</v>
      </c>
      <c r="AV80" s="61"/>
      <c r="AW80" s="61"/>
      <c r="AX80" s="61"/>
      <c r="AY80" s="61"/>
      <c r="AZ80" s="61"/>
      <c r="BA80" s="61"/>
      <c r="BB80" s="61"/>
      <c r="BC80" s="63"/>
      <c r="BD80" s="69" t="s">
        <v>950</v>
      </c>
      <c r="BE80" s="68">
        <f>COUNTIF(BK4:BK66,"FAIL")</f>
        <v>63</v>
      </c>
      <c r="BF80" s="74" t="e">
        <f t="shared" si="8"/>
        <v>#DIV/0!</v>
      </c>
      <c r="BG80" s="64"/>
      <c r="BH80" s="61"/>
    </row>
    <row r="81" spans="3:59" s="13" customFormat="1" x14ac:dyDescent="0.3">
      <c r="D81"/>
      <c r="E81" s="62"/>
      <c r="F81" s="77" t="s">
        <v>951</v>
      </c>
      <c r="G81" s="78">
        <f>COUNTIF(G4:G66,"AB")</f>
        <v>0</v>
      </c>
      <c r="H81" s="78">
        <f>COUNTIF(H4:H66,"AB")</f>
        <v>0</v>
      </c>
      <c r="I81" s="78">
        <f>COUNTIF(I4:I66,"AB")</f>
        <v>0</v>
      </c>
      <c r="J81" s="78">
        <f>COUNTIF(J4:J66,"AB")</f>
        <v>0</v>
      </c>
      <c r="K81" s="78">
        <f>COUNTIF(K4:K66,"AB")</f>
        <v>0</v>
      </c>
      <c r="L81" s="78">
        <f>COUNTIF(L4:L66,"AB")</f>
        <v>0</v>
      </c>
      <c r="M81" s="78">
        <f>COUNTIF(M4:M66,"AB")</f>
        <v>0</v>
      </c>
      <c r="N81" s="78">
        <f>COUNTIF(N4:N66,"AB")</f>
        <v>0</v>
      </c>
      <c r="O81" s="72"/>
      <c r="P81" s="78">
        <f>COUNTIF(P4:P66,"AB")</f>
        <v>0</v>
      </c>
      <c r="Q81" s="78">
        <f>COUNTIF(Q4:Q66,"AB")</f>
        <v>0</v>
      </c>
      <c r="R81" s="78">
        <f>COUNTIF(R4:R66,"AB")</f>
        <v>0</v>
      </c>
      <c r="S81" s="78">
        <f>COUNTIF(S4:S66,"AB")</f>
        <v>0</v>
      </c>
      <c r="T81" s="78">
        <f>COUNTIF(T4:T66,"AB")</f>
        <v>0</v>
      </c>
      <c r="U81" s="78">
        <f>COUNTIF(U4:U66,"AB")</f>
        <v>0</v>
      </c>
      <c r="V81" s="78">
        <f>COUNTIF(V4:V66,"AB")</f>
        <v>0</v>
      </c>
      <c r="X81" s="61"/>
      <c r="Y81" s="14"/>
      <c r="AB81" s="15"/>
      <c r="AC81" s="62"/>
      <c r="AD81" s="77" t="s">
        <v>951</v>
      </c>
      <c r="AE81" s="78">
        <f>COUNTIF(AE4:AE66,"AB")</f>
        <v>0</v>
      </c>
      <c r="AF81" s="78">
        <f>COUNTIF(AF4:AF66,"AB")</f>
        <v>0</v>
      </c>
      <c r="AG81" s="78">
        <f>COUNTIF(AG4:AG66,"AB")</f>
        <v>0</v>
      </c>
      <c r="AH81" s="78">
        <f>COUNTIF(AH4:AH66,"AB")</f>
        <v>0</v>
      </c>
      <c r="AI81" s="78">
        <f>COUNTIF(AI4:AI66,"AB")</f>
        <v>0</v>
      </c>
      <c r="AJ81" s="72"/>
      <c r="AK81" s="78">
        <f>COUNTIF(AK4:AK66,"AB")</f>
        <v>0</v>
      </c>
      <c r="AL81" s="78">
        <f>COUNTIF(AL4:AL66,"AB")</f>
        <v>0</v>
      </c>
      <c r="AM81" s="78">
        <f>COUNTIF(AM4:AM66,"AB")</f>
        <v>0</v>
      </c>
      <c r="AN81" s="78">
        <f>COUNTIF(AN4:AN66,"AB")</f>
        <v>0</v>
      </c>
      <c r="AO81" s="78">
        <f>COUNTIF(AO4:AO66,"AB")</f>
        <v>0</v>
      </c>
      <c r="AP81" s="78">
        <f>COUNTIF(AP4:AP66,"AB")</f>
        <v>0</v>
      </c>
      <c r="AQ81" s="78">
        <f>COUNTIF(AQ4:AQ66,"AB")</f>
        <v>0</v>
      </c>
      <c r="AR81" s="78">
        <f>COUNTIF(AR4:AR66,"AB")</f>
        <v>0</v>
      </c>
      <c r="AS81" s="78">
        <f>COUNTIF(AS4:AS66,"AB")</f>
        <v>0</v>
      </c>
      <c r="AT81" s="78">
        <f>COUNTIF(AT4:AT66,"AB")</f>
        <v>0</v>
      </c>
      <c r="AV81" s="61"/>
      <c r="AW81" s="61"/>
      <c r="AX81" s="61"/>
      <c r="AY81" s="61"/>
      <c r="AZ81" s="61"/>
      <c r="BA81" s="61"/>
      <c r="BB81" s="61"/>
      <c r="BC81" s="63"/>
      <c r="BD81" s="69" t="s">
        <v>952</v>
      </c>
      <c r="BE81" s="69">
        <f>SUM(BE75:BE80)</f>
        <v>63</v>
      </c>
      <c r="BF81" s="69"/>
      <c r="BG81" s="63"/>
    </row>
    <row r="82" spans="3:59" s="13" customFormat="1" x14ac:dyDescent="0.3">
      <c r="D82"/>
      <c r="E82" s="62"/>
      <c r="F82" s="79" t="s">
        <v>952</v>
      </c>
      <c r="G82" s="80">
        <f>COUNTA(G4:G66)</f>
        <v>8</v>
      </c>
      <c r="H82" s="80">
        <f>COUNTA(H4:H66)</f>
        <v>2</v>
      </c>
      <c r="I82" s="80">
        <f>COUNTA(I4:I66)</f>
        <v>9</v>
      </c>
      <c r="J82" s="80">
        <f>COUNTA(J4:J66)</f>
        <v>63</v>
      </c>
      <c r="K82" s="80">
        <f>COUNTA(K4:K66)</f>
        <v>63</v>
      </c>
      <c r="L82" s="80">
        <f>COUNTA(L4:L66)</f>
        <v>63</v>
      </c>
      <c r="M82" s="80">
        <f>COUNTA(M4:M66)</f>
        <v>63</v>
      </c>
      <c r="N82" s="80">
        <f>COUNTA(N4:N66)</f>
        <v>63</v>
      </c>
      <c r="O82" s="72"/>
      <c r="P82" s="80">
        <f>COUNTA(P4:P66)</f>
        <v>8</v>
      </c>
      <c r="Q82" s="80">
        <f>COUNTA(Q4:Q66)</f>
        <v>9</v>
      </c>
      <c r="R82" s="80">
        <f>COUNTA(R4:R66)</f>
        <v>63</v>
      </c>
      <c r="S82" s="80">
        <f>COUNTA(S4:S66)</f>
        <v>63</v>
      </c>
      <c r="T82" s="80">
        <f>COUNTA(T4:T66)</f>
        <v>63</v>
      </c>
      <c r="U82" s="80">
        <f>COUNTA(U4:U66)</f>
        <v>63</v>
      </c>
      <c r="V82" s="80">
        <f>COUNTA(V4:V66)</f>
        <v>63</v>
      </c>
      <c r="Y82" s="14"/>
      <c r="AB82" s="15"/>
      <c r="AC82" s="62"/>
      <c r="AD82" s="79" t="s">
        <v>952</v>
      </c>
      <c r="AE82" s="80">
        <f>COUNTA(AE4:AE66)</f>
        <v>0</v>
      </c>
      <c r="AF82" s="80">
        <f>COUNTA(AF4:AF66)</f>
        <v>0</v>
      </c>
      <c r="AG82" s="80">
        <f>COUNTA(AG4:AG66)</f>
        <v>0</v>
      </c>
      <c r="AH82" s="80">
        <f>COUNTA(AH4:AH66)</f>
        <v>0</v>
      </c>
      <c r="AI82" s="80">
        <f>COUNTA(AI4:AI66)</f>
        <v>0</v>
      </c>
      <c r="AJ82" s="72"/>
      <c r="AK82" s="80">
        <f>COUNTA(AK4:AK66)</f>
        <v>0</v>
      </c>
      <c r="AL82" s="80">
        <f>COUNTA(AL4:AL66)</f>
        <v>0</v>
      </c>
      <c r="AM82" s="80">
        <f>COUNTA(AM4:AM66)</f>
        <v>0</v>
      </c>
      <c r="AN82" s="80">
        <f>COUNTA(AN4:AN66)</f>
        <v>0</v>
      </c>
      <c r="AO82" s="80">
        <f>COUNTA(AO4:AO66)</f>
        <v>0</v>
      </c>
      <c r="AP82" s="80">
        <f>COUNTA(AP4:AP66)</f>
        <v>0</v>
      </c>
      <c r="AQ82" s="80">
        <f>COUNTA(AQ4:AQ66)</f>
        <v>0</v>
      </c>
      <c r="AR82" s="80">
        <f>COUNTA(AR4:AR66)</f>
        <v>0</v>
      </c>
      <c r="AS82" s="80">
        <f>COUNTA(AS4:AS66)</f>
        <v>0</v>
      </c>
      <c r="AT82" s="80">
        <f>COUNTA(AT4:AT66)</f>
        <v>0</v>
      </c>
      <c r="BC82" s="64"/>
      <c r="BD82" s="64"/>
      <c r="BE82" s="64"/>
      <c r="BF82" s="64"/>
      <c r="BG82" s="64"/>
    </row>
    <row r="83" spans="3:59" s="13" customFormat="1" x14ac:dyDescent="0.3">
      <c r="D83"/>
      <c r="E83" s="62"/>
      <c r="F83" s="70" t="s">
        <v>953</v>
      </c>
      <c r="G83" s="73">
        <f t="shared" ref="G83:N83" si="9">G82-G81</f>
        <v>8</v>
      </c>
      <c r="H83" s="73">
        <f t="shared" si="9"/>
        <v>2</v>
      </c>
      <c r="I83" s="73">
        <f t="shared" si="9"/>
        <v>9</v>
      </c>
      <c r="J83" s="73">
        <f t="shared" si="9"/>
        <v>63</v>
      </c>
      <c r="K83" s="73">
        <f t="shared" si="9"/>
        <v>63</v>
      </c>
      <c r="L83" s="73">
        <f t="shared" si="9"/>
        <v>63</v>
      </c>
      <c r="M83" s="73">
        <f t="shared" si="9"/>
        <v>63</v>
      </c>
      <c r="N83" s="73">
        <f t="shared" si="9"/>
        <v>63</v>
      </c>
      <c r="O83" s="72"/>
      <c r="P83" s="73">
        <f t="shared" ref="P83:V83" si="10">P82-P81</f>
        <v>8</v>
      </c>
      <c r="Q83" s="73">
        <f t="shared" si="10"/>
        <v>9</v>
      </c>
      <c r="R83" s="73">
        <f t="shared" si="10"/>
        <v>63</v>
      </c>
      <c r="S83" s="73">
        <f t="shared" si="10"/>
        <v>63</v>
      </c>
      <c r="T83" s="73">
        <f t="shared" si="10"/>
        <v>63</v>
      </c>
      <c r="U83" s="73">
        <f t="shared" si="10"/>
        <v>63</v>
      </c>
      <c r="V83" s="73">
        <f t="shared" si="10"/>
        <v>63</v>
      </c>
      <c r="Y83" s="14"/>
      <c r="AB83" s="15"/>
      <c r="AC83" s="62"/>
      <c r="AD83" s="70" t="s">
        <v>953</v>
      </c>
      <c r="AE83" s="73">
        <f>AE82-AE81</f>
        <v>0</v>
      </c>
      <c r="AF83" s="73">
        <f>AF82-AF81</f>
        <v>0</v>
      </c>
      <c r="AG83" s="73">
        <f>AG82-AG81</f>
        <v>0</v>
      </c>
      <c r="AH83" s="73">
        <f>AH82-AH81</f>
        <v>0</v>
      </c>
      <c r="AI83" s="73">
        <f>AI82-AI81</f>
        <v>0</v>
      </c>
      <c r="AJ83" s="72"/>
      <c r="AK83" s="73">
        <f t="shared" ref="AK83:AT83" si="11">AK82-AK81</f>
        <v>0</v>
      </c>
      <c r="AL83" s="73">
        <f t="shared" si="11"/>
        <v>0</v>
      </c>
      <c r="AM83" s="73">
        <f t="shared" si="11"/>
        <v>0</v>
      </c>
      <c r="AN83" s="73">
        <f t="shared" si="11"/>
        <v>0</v>
      </c>
      <c r="AO83" s="73">
        <f t="shared" si="11"/>
        <v>0</v>
      </c>
      <c r="AP83" s="73">
        <f t="shared" si="11"/>
        <v>0</v>
      </c>
      <c r="AQ83" s="73">
        <f t="shared" si="11"/>
        <v>0</v>
      </c>
      <c r="AR83" s="73">
        <f t="shared" si="11"/>
        <v>0</v>
      </c>
      <c r="AS83" s="73">
        <f t="shared" si="11"/>
        <v>0</v>
      </c>
      <c r="AT83" s="73">
        <f t="shared" si="11"/>
        <v>0</v>
      </c>
    </row>
    <row r="84" spans="3:59" s="13" customFormat="1" ht="15" thickBot="1" x14ac:dyDescent="0.35">
      <c r="D84"/>
      <c r="E84" s="81"/>
      <c r="F84" s="60" t="s">
        <v>954</v>
      </c>
      <c r="G84" s="18">
        <f t="shared" ref="G84:N84" si="12">G83-G80</f>
        <v>8</v>
      </c>
      <c r="H84" s="18">
        <f t="shared" si="12"/>
        <v>2</v>
      </c>
      <c r="I84" s="18">
        <f t="shared" si="12"/>
        <v>9</v>
      </c>
      <c r="J84" s="18">
        <f t="shared" si="12"/>
        <v>63</v>
      </c>
      <c r="K84" s="18">
        <f t="shared" si="12"/>
        <v>63</v>
      </c>
      <c r="L84" s="18">
        <f t="shared" si="12"/>
        <v>63</v>
      </c>
      <c r="M84" s="18">
        <f t="shared" si="12"/>
        <v>63</v>
      </c>
      <c r="N84" s="18">
        <f t="shared" si="12"/>
        <v>63</v>
      </c>
      <c r="O84" s="72"/>
      <c r="P84" s="18">
        <f t="shared" ref="P84:V84" si="13">P83-P80</f>
        <v>8</v>
      </c>
      <c r="Q84" s="18">
        <f t="shared" si="13"/>
        <v>9</v>
      </c>
      <c r="R84" s="18">
        <f t="shared" si="13"/>
        <v>63</v>
      </c>
      <c r="S84" s="18">
        <f t="shared" si="13"/>
        <v>63</v>
      </c>
      <c r="T84" s="18">
        <f t="shared" si="13"/>
        <v>63</v>
      </c>
      <c r="U84" s="18">
        <f t="shared" si="13"/>
        <v>63</v>
      </c>
      <c r="V84" s="18">
        <f t="shared" si="13"/>
        <v>63</v>
      </c>
      <c r="Y84" s="14"/>
      <c r="AB84" s="15"/>
      <c r="AC84" s="81"/>
      <c r="AD84" s="60" t="s">
        <v>954</v>
      </c>
      <c r="AE84" s="18">
        <f>AE83-AE80</f>
        <v>0</v>
      </c>
      <c r="AF84" s="18">
        <f>AF83-AF80</f>
        <v>0</v>
      </c>
      <c r="AG84" s="18">
        <f>AG83-AG80</f>
        <v>0</v>
      </c>
      <c r="AH84" s="18">
        <f>AH83-AH80</f>
        <v>0</v>
      </c>
      <c r="AI84" s="18">
        <f>AI83-AI80</f>
        <v>0</v>
      </c>
      <c r="AJ84" s="72"/>
      <c r="AK84" s="18">
        <f t="shared" ref="AK84:AT84" si="14">AK83-AK80</f>
        <v>0</v>
      </c>
      <c r="AL84" s="18">
        <f t="shared" si="14"/>
        <v>0</v>
      </c>
      <c r="AM84" s="18">
        <f t="shared" si="14"/>
        <v>0</v>
      </c>
      <c r="AN84" s="18">
        <f t="shared" si="14"/>
        <v>0</v>
      </c>
      <c r="AO84" s="18">
        <f t="shared" si="14"/>
        <v>0</v>
      </c>
      <c r="AP84" s="18">
        <f t="shared" si="14"/>
        <v>0</v>
      </c>
      <c r="AQ84" s="18">
        <f t="shared" si="14"/>
        <v>0</v>
      </c>
      <c r="AR84" s="18">
        <f t="shared" si="14"/>
        <v>0</v>
      </c>
      <c r="AS84" s="18">
        <f t="shared" si="14"/>
        <v>0</v>
      </c>
      <c r="AT84" s="18">
        <f t="shared" si="14"/>
        <v>0</v>
      </c>
    </row>
    <row r="85" spans="3:59" s="13" customFormat="1" ht="15" thickBot="1" x14ac:dyDescent="0.35">
      <c r="D85"/>
      <c r="E85" s="61"/>
      <c r="F85" s="82" t="s">
        <v>955</v>
      </c>
      <c r="G85" s="83">
        <f t="shared" ref="G85:N85" si="15">(G84/G83)*100</f>
        <v>100</v>
      </c>
      <c r="H85" s="83">
        <f t="shared" si="15"/>
        <v>100</v>
      </c>
      <c r="I85" s="83">
        <f t="shared" si="15"/>
        <v>100</v>
      </c>
      <c r="J85" s="83">
        <f t="shared" si="15"/>
        <v>100</v>
      </c>
      <c r="K85" s="83">
        <f t="shared" si="15"/>
        <v>100</v>
      </c>
      <c r="L85" s="83">
        <f t="shared" si="15"/>
        <v>100</v>
      </c>
      <c r="M85" s="83">
        <f t="shared" si="15"/>
        <v>100</v>
      </c>
      <c r="N85" s="83">
        <f t="shared" si="15"/>
        <v>100</v>
      </c>
      <c r="O85" s="84"/>
      <c r="P85" s="83">
        <f t="shared" ref="P85:V85" si="16">(P84/P83)*100</f>
        <v>100</v>
      </c>
      <c r="Q85" s="83">
        <f t="shared" si="16"/>
        <v>100</v>
      </c>
      <c r="R85" s="83">
        <f t="shared" si="16"/>
        <v>100</v>
      </c>
      <c r="S85" s="83">
        <f t="shared" si="16"/>
        <v>100</v>
      </c>
      <c r="T85" s="83">
        <f t="shared" si="16"/>
        <v>100</v>
      </c>
      <c r="U85" s="83">
        <f t="shared" si="16"/>
        <v>100</v>
      </c>
      <c r="V85" s="83">
        <f t="shared" si="16"/>
        <v>100</v>
      </c>
      <c r="Y85" s="14"/>
      <c r="AB85" s="15"/>
      <c r="AC85" s="61"/>
      <c r="AD85" s="82" t="s">
        <v>955</v>
      </c>
      <c r="AE85" s="83" t="e">
        <f>(AE84/AE83)*100</f>
        <v>#DIV/0!</v>
      </c>
      <c r="AF85" s="83" t="e">
        <f>(AF84/AF83)*100</f>
        <v>#DIV/0!</v>
      </c>
      <c r="AG85" s="83" t="e">
        <f>(AG84/AG83)*100</f>
        <v>#DIV/0!</v>
      </c>
      <c r="AH85" s="83" t="e">
        <f>(AH84/AH83)*100</f>
        <v>#DIV/0!</v>
      </c>
      <c r="AI85" s="83" t="e">
        <f>(AI84/AI83)*100</f>
        <v>#DIV/0!</v>
      </c>
      <c r="AJ85" s="84"/>
      <c r="AK85" s="83" t="e">
        <f t="shared" ref="AK85:AT85" si="17">(AK84/AK83)*100</f>
        <v>#DIV/0!</v>
      </c>
      <c r="AL85" s="83" t="e">
        <f t="shared" si="17"/>
        <v>#DIV/0!</v>
      </c>
      <c r="AM85" s="83" t="e">
        <f t="shared" si="17"/>
        <v>#DIV/0!</v>
      </c>
      <c r="AN85" s="83" t="e">
        <f t="shared" si="17"/>
        <v>#DIV/0!</v>
      </c>
      <c r="AO85" s="83" t="e">
        <f t="shared" si="17"/>
        <v>#DIV/0!</v>
      </c>
      <c r="AP85" s="83" t="e">
        <f t="shared" si="17"/>
        <v>#DIV/0!</v>
      </c>
      <c r="AQ85" s="83" t="e">
        <f t="shared" si="17"/>
        <v>#DIV/0!</v>
      </c>
      <c r="AR85" s="83" t="e">
        <f t="shared" si="17"/>
        <v>#DIV/0!</v>
      </c>
      <c r="AS85" s="83" t="e">
        <f t="shared" si="17"/>
        <v>#DIV/0!</v>
      </c>
      <c r="AT85" s="83" t="e">
        <f t="shared" si="17"/>
        <v>#DIV/0!</v>
      </c>
    </row>
    <row r="86" spans="3:59" s="13" customFormat="1" x14ac:dyDescent="0.3">
      <c r="D86"/>
      <c r="O86" s="55"/>
      <c r="Y86" s="14"/>
      <c r="AB86" s="15"/>
      <c r="AJ86" s="55"/>
    </row>
    <row r="87" spans="3:59" s="13" customFormat="1" ht="15" thickBot="1" x14ac:dyDescent="0.35">
      <c r="D87"/>
      <c r="O87" s="55"/>
      <c r="Y87" s="14"/>
      <c r="AB87" s="15"/>
      <c r="AJ87" s="55"/>
      <c r="BC87" s="55"/>
      <c r="BD87" s="55"/>
      <c r="BE87" s="55"/>
      <c r="BF87" s="55"/>
    </row>
    <row r="88" spans="3:59" s="13" customFormat="1" ht="16.2" x14ac:dyDescent="0.3">
      <c r="D88"/>
      <c r="Y88" s="14"/>
      <c r="AB88" s="15"/>
      <c r="AJ88" s="55"/>
      <c r="BC88" s="55"/>
      <c r="BD88" s="85"/>
      <c r="BE88" s="86" t="s">
        <v>956</v>
      </c>
      <c r="BF88" s="55"/>
    </row>
    <row r="89" spans="3:59" s="13" customFormat="1" ht="16.2" x14ac:dyDescent="0.3">
      <c r="C89" s="4" t="s">
        <v>957</v>
      </c>
      <c r="D89" s="4"/>
      <c r="E89" s="4"/>
      <c r="F89" s="4"/>
      <c r="G89" s="88"/>
      <c r="H89" s="88"/>
      <c r="I89" s="88"/>
      <c r="Y89" s="14"/>
      <c r="AB89" s="15"/>
      <c r="BC89" s="55"/>
      <c r="BD89" s="89" t="s">
        <v>929</v>
      </c>
      <c r="BE89" s="90">
        <f>((BJ69)/BE81)*100</f>
        <v>0</v>
      </c>
      <c r="BF89" s="55"/>
    </row>
    <row r="90" spans="3:59" s="13" customFormat="1" ht="16.2" x14ac:dyDescent="0.3">
      <c r="C90" s="4" t="s">
        <v>958</v>
      </c>
      <c r="D90" s="4"/>
      <c r="E90" s="4"/>
      <c r="F90" s="4"/>
      <c r="G90" s="88"/>
      <c r="H90" s="88"/>
      <c r="I90" s="88"/>
      <c r="M90" s="91"/>
      <c r="N90" s="91"/>
      <c r="Y90" s="14"/>
      <c r="AB90" s="15"/>
      <c r="BC90" s="55"/>
      <c r="BD90" s="89" t="s">
        <v>959</v>
      </c>
      <c r="BE90" s="90">
        <f>((BH69)/BE81)*100</f>
        <v>100</v>
      </c>
      <c r="BF90" s="55"/>
    </row>
    <row r="91" spans="3:59" s="13" customFormat="1" ht="16.2" x14ac:dyDescent="0.3">
      <c r="C91" s="92"/>
      <c r="D91" s="87" t="s">
        <v>960</v>
      </c>
      <c r="E91" s="93" t="s">
        <v>961</v>
      </c>
      <c r="F91" s="87" t="s">
        <v>962</v>
      </c>
      <c r="G91" s="88"/>
      <c r="H91" s="88"/>
      <c r="I91" s="88"/>
      <c r="M91" s="91"/>
      <c r="N91" s="91"/>
      <c r="Y91" s="14"/>
      <c r="AB91" s="15"/>
      <c r="BC91" s="55"/>
      <c r="BD91" s="94" t="s">
        <v>963</v>
      </c>
      <c r="BE91" s="95">
        <f>((BI69)/BE81)*100</f>
        <v>100</v>
      </c>
      <c r="BF91" s="55"/>
    </row>
    <row r="92" spans="3:59" s="13" customFormat="1" ht="16.2" x14ac:dyDescent="0.3">
      <c r="C92" s="87" t="s">
        <v>964</v>
      </c>
      <c r="D92" s="87" t="s">
        <v>965</v>
      </c>
      <c r="E92" s="93" t="s">
        <v>966</v>
      </c>
      <c r="F92" s="87" t="s">
        <v>967</v>
      </c>
      <c r="G92" s="88"/>
      <c r="H92" s="88"/>
      <c r="I92" s="88"/>
      <c r="M92" s="102"/>
      <c r="N92" s="102"/>
      <c r="Y92" s="14"/>
      <c r="AB92" s="15"/>
      <c r="BC92" s="55"/>
      <c r="BD92" s="94" t="s">
        <v>968</v>
      </c>
      <c r="BE92" s="95">
        <f>(BE80)/BE81*100</f>
        <v>100</v>
      </c>
      <c r="BF92" s="55"/>
    </row>
    <row r="93" spans="3:59" s="13" customFormat="1" ht="16.2" x14ac:dyDescent="0.3">
      <c r="C93" s="87" t="s">
        <v>947</v>
      </c>
      <c r="D93" s="87" t="s">
        <v>969</v>
      </c>
      <c r="E93" s="93" t="s">
        <v>970</v>
      </c>
      <c r="F93" s="87" t="s">
        <v>971</v>
      </c>
      <c r="G93" s="88"/>
      <c r="H93" s="88"/>
      <c r="I93" s="88"/>
      <c r="M93" s="91"/>
      <c r="N93" s="91"/>
      <c r="Y93" s="14"/>
      <c r="AB93" s="15"/>
      <c r="BC93" s="55"/>
      <c r="BD93" s="94" t="s">
        <v>947</v>
      </c>
      <c r="BE93" s="95">
        <f>(BE79)/BE81*100</f>
        <v>0</v>
      </c>
      <c r="BF93" s="55"/>
    </row>
    <row r="94" spans="3:59" s="13" customFormat="1" ht="16.2" x14ac:dyDescent="0.3">
      <c r="C94" s="61"/>
      <c r="D94" s="97"/>
      <c r="E94" s="61"/>
      <c r="M94" s="91"/>
      <c r="N94" s="91"/>
      <c r="Y94" s="14"/>
      <c r="AB94" s="15"/>
      <c r="BC94" s="55"/>
      <c r="BD94" s="98" t="s">
        <v>972</v>
      </c>
      <c r="BE94" s="99">
        <f>(BE79+BE80)/BE81*100</f>
        <v>100</v>
      </c>
      <c r="BF94" s="55"/>
    </row>
    <row r="95" spans="3:59" s="13" customFormat="1" x14ac:dyDescent="0.3">
      <c r="C95" s="100" t="s">
        <v>973</v>
      </c>
      <c r="D95" s="101" t="s">
        <v>974</v>
      </c>
      <c r="E95" s="3"/>
      <c r="F95" s="3"/>
      <c r="G95" s="102"/>
      <c r="H95" s="102"/>
      <c r="I95" s="102"/>
      <c r="M95" s="103"/>
      <c r="N95" s="103"/>
      <c r="Y95" s="14"/>
      <c r="AB95" s="15"/>
      <c r="BC95" s="55"/>
      <c r="BD95" s="55"/>
      <c r="BE95" s="55"/>
      <c r="BF95" s="55"/>
    </row>
    <row r="96" spans="3:59" s="13" customFormat="1" x14ac:dyDescent="0.3">
      <c r="C96" s="100">
        <v>1</v>
      </c>
      <c r="D96" s="101" t="s">
        <v>975</v>
      </c>
      <c r="E96" s="3" t="s">
        <v>976</v>
      </c>
      <c r="F96" s="3"/>
      <c r="G96" s="102"/>
      <c r="H96" s="102"/>
      <c r="I96" s="102"/>
      <c r="Y96" s="14"/>
      <c r="AB96" s="15"/>
    </row>
    <row r="97" spans="1:63" s="13" customFormat="1" x14ac:dyDescent="0.3">
      <c r="C97" s="100">
        <v>2</v>
      </c>
      <c r="D97" s="101" t="s">
        <v>977</v>
      </c>
      <c r="E97" s="3" t="s">
        <v>937</v>
      </c>
      <c r="F97" s="3"/>
      <c r="G97" s="102"/>
      <c r="H97" s="102"/>
      <c r="I97" s="102"/>
      <c r="Y97" s="14"/>
      <c r="AB97" s="15"/>
    </row>
    <row r="98" spans="1:63" s="13" customFormat="1" x14ac:dyDescent="0.3">
      <c r="C98" s="100">
        <v>3</v>
      </c>
      <c r="D98" s="101" t="s">
        <v>978</v>
      </c>
      <c r="E98" s="3" t="s">
        <v>941</v>
      </c>
      <c r="F98" s="3"/>
      <c r="G98" s="102"/>
      <c r="H98" s="102"/>
      <c r="I98" s="102"/>
      <c r="Y98" s="14"/>
      <c r="AB98" s="15"/>
    </row>
    <row r="99" spans="1:63" s="13" customFormat="1" x14ac:dyDescent="0.3">
      <c r="C99" s="100">
        <v>4</v>
      </c>
      <c r="D99" s="101" t="s">
        <v>979</v>
      </c>
      <c r="E99" s="3" t="s">
        <v>944</v>
      </c>
      <c r="F99" s="3"/>
      <c r="G99" s="102"/>
      <c r="H99" s="102"/>
      <c r="I99" s="102"/>
      <c r="Y99" s="14"/>
      <c r="AB99" s="15"/>
    </row>
    <row r="100" spans="1:63" s="13" customFormat="1" x14ac:dyDescent="0.3">
      <c r="C100" s="61"/>
      <c r="D100" s="97"/>
      <c r="E100" s="61"/>
      <c r="Y100" s="14"/>
      <c r="AB100" s="15"/>
    </row>
    <row r="101" spans="1:63" s="13" customFormat="1" x14ac:dyDescent="0.3">
      <c r="C101" s="3" t="s">
        <v>980</v>
      </c>
      <c r="D101" s="3"/>
      <c r="E101" s="3"/>
      <c r="F101" s="3"/>
      <c r="G101" s="102"/>
      <c r="H101" s="102"/>
      <c r="I101" s="102"/>
      <c r="Y101" s="14"/>
      <c r="AB101" s="15"/>
    </row>
    <row r="102" spans="1:63" s="13" customFormat="1" x14ac:dyDescent="0.3">
      <c r="C102" s="3" t="s">
        <v>981</v>
      </c>
      <c r="D102" s="3"/>
      <c r="E102" s="3"/>
      <c r="F102" s="3"/>
      <c r="G102" s="102"/>
      <c r="H102" s="102"/>
      <c r="I102" s="102"/>
      <c r="Y102" s="14"/>
      <c r="AB102" s="15"/>
    </row>
    <row r="105" spans="1:63" s="13" customFormat="1" hidden="1" x14ac:dyDescent="0.3">
      <c r="D105"/>
      <c r="Y105" s="14"/>
      <c r="AB105" s="15"/>
    </row>
    <row r="106" spans="1:63" s="13" customFormat="1" hidden="1" x14ac:dyDescent="0.3">
      <c r="D106" s="104" t="s">
        <v>982</v>
      </c>
      <c r="K106" s="18">
        <v>314442</v>
      </c>
      <c r="L106" s="18">
        <v>314443</v>
      </c>
      <c r="M106" s="18">
        <v>314444</v>
      </c>
      <c r="N106" s="18">
        <v>314445</v>
      </c>
      <c r="Y106" s="14"/>
      <c r="AB106" s="15"/>
    </row>
    <row r="107" spans="1:63" s="13" customFormat="1" hidden="1" x14ac:dyDescent="0.3">
      <c r="D107"/>
      <c r="K107" s="18" t="s">
        <v>983</v>
      </c>
      <c r="L107" s="18" t="s">
        <v>984</v>
      </c>
      <c r="M107" s="18" t="s">
        <v>985</v>
      </c>
      <c r="N107" s="18" t="s">
        <v>986</v>
      </c>
      <c r="Y107" s="14"/>
      <c r="AB107" s="15"/>
    </row>
    <row r="108" spans="1:63" s="13" customFormat="1" ht="26.4" hidden="1" x14ac:dyDescent="0.3">
      <c r="B108" s="18" t="s">
        <v>4</v>
      </c>
      <c r="C108" s="18" t="s">
        <v>5</v>
      </c>
      <c r="D108" s="17" t="s">
        <v>6</v>
      </c>
      <c r="E108" s="18" t="s">
        <v>7</v>
      </c>
      <c r="F108" s="18" t="s">
        <v>8</v>
      </c>
      <c r="G108" s="73"/>
      <c r="H108" s="73"/>
      <c r="I108" s="73"/>
      <c r="J108" s="18">
        <v>314441</v>
      </c>
      <c r="K108" s="13">
        <v>72</v>
      </c>
      <c r="L108" s="13">
        <v>68</v>
      </c>
      <c r="M108" s="13">
        <v>53</v>
      </c>
      <c r="N108" s="13">
        <v>62</v>
      </c>
      <c r="O108" s="19"/>
      <c r="P108" s="105"/>
      <c r="Q108" s="105"/>
      <c r="R108" s="18" t="s">
        <v>987</v>
      </c>
      <c r="S108" s="18" t="s">
        <v>988</v>
      </c>
      <c r="T108" s="18" t="s">
        <v>989</v>
      </c>
      <c r="U108" s="18" t="s">
        <v>990</v>
      </c>
      <c r="V108" s="18" t="s">
        <v>991</v>
      </c>
      <c r="W108" s="18" t="s">
        <v>992</v>
      </c>
      <c r="X108" s="18" t="s">
        <v>993</v>
      </c>
      <c r="Y108" s="14"/>
      <c r="Z108" s="17" t="s">
        <v>4</v>
      </c>
      <c r="AA108" s="18" t="s">
        <v>5</v>
      </c>
      <c r="AB108" s="20" t="s">
        <v>6</v>
      </c>
      <c r="AC108" s="18" t="s">
        <v>7</v>
      </c>
      <c r="AD108" s="17" t="s">
        <v>8</v>
      </c>
      <c r="AE108" s="18">
        <v>314450</v>
      </c>
      <c r="AF108" s="18">
        <v>314451</v>
      </c>
      <c r="AG108" s="18">
        <v>314452</v>
      </c>
      <c r="AH108" s="18">
        <v>314453</v>
      </c>
      <c r="AI108" s="18">
        <v>314454</v>
      </c>
      <c r="AJ108" s="19"/>
      <c r="AK108" s="18" t="s">
        <v>994</v>
      </c>
      <c r="AL108" s="18" t="s">
        <v>995</v>
      </c>
      <c r="AM108" s="18" t="s">
        <v>996</v>
      </c>
      <c r="AN108" s="18" t="s">
        <v>997</v>
      </c>
      <c r="AO108" s="18"/>
      <c r="AP108" s="18"/>
      <c r="AQ108" s="18"/>
      <c r="AR108" s="18" t="s">
        <v>998</v>
      </c>
      <c r="AS108" s="18" t="s">
        <v>999</v>
      </c>
      <c r="AT108" s="18" t="s">
        <v>1000</v>
      </c>
      <c r="AU108" s="18" t="s">
        <v>992</v>
      </c>
      <c r="AV108" s="18" t="s">
        <v>993</v>
      </c>
      <c r="AW108" s="106"/>
      <c r="AX108" s="106"/>
      <c r="AY108" s="106"/>
      <c r="AZ108" s="106"/>
      <c r="BA108" s="106"/>
      <c r="BB108" s="106"/>
      <c r="BC108" s="106"/>
      <c r="BD108" s="2" t="s">
        <v>45</v>
      </c>
      <c r="BE108" s="2"/>
      <c r="BF108" s="1" t="s">
        <v>46</v>
      </c>
      <c r="BG108" s="1"/>
      <c r="BH108" s="23" t="s">
        <v>47</v>
      </c>
      <c r="BI108" s="23" t="s">
        <v>47</v>
      </c>
      <c r="BJ108" s="107" t="s">
        <v>48</v>
      </c>
      <c r="BK108" s="25" t="s">
        <v>49</v>
      </c>
    </row>
    <row r="109" spans="1:63" s="13" customFormat="1" hidden="1" x14ac:dyDescent="0.3">
      <c r="B109" s="18"/>
      <c r="C109" s="18"/>
      <c r="D109" s="17"/>
      <c r="E109" s="18"/>
      <c r="F109" s="18"/>
      <c r="G109" s="73"/>
      <c r="H109" s="73"/>
      <c r="I109" s="73"/>
      <c r="J109" s="18" t="s">
        <v>1001</v>
      </c>
      <c r="K109" s="34" t="s">
        <v>917</v>
      </c>
      <c r="L109" s="34">
        <v>40</v>
      </c>
      <c r="M109" s="34" t="s">
        <v>917</v>
      </c>
      <c r="N109" s="34">
        <v>53</v>
      </c>
      <c r="O109" s="19"/>
      <c r="P109" s="105"/>
      <c r="Q109" s="105"/>
      <c r="R109" s="18" t="s">
        <v>1002</v>
      </c>
      <c r="S109" s="18" t="s">
        <v>1003</v>
      </c>
      <c r="T109" s="18" t="s">
        <v>1004</v>
      </c>
      <c r="U109" s="18" t="s">
        <v>1005</v>
      </c>
      <c r="V109" s="18" t="s">
        <v>1006</v>
      </c>
      <c r="W109" s="18"/>
      <c r="X109" s="18"/>
      <c r="Y109" s="14"/>
      <c r="Z109" s="17"/>
      <c r="AA109" s="18"/>
      <c r="AB109" s="20"/>
      <c r="AC109" s="18"/>
      <c r="AD109" s="17"/>
      <c r="AE109" s="18" t="s">
        <v>1007</v>
      </c>
      <c r="AF109" s="18" t="s">
        <v>1008</v>
      </c>
      <c r="AG109" s="18" t="s">
        <v>1009</v>
      </c>
      <c r="AH109" s="18" t="s">
        <v>1010</v>
      </c>
      <c r="AI109" s="18" t="s">
        <v>1011</v>
      </c>
      <c r="AJ109" s="19"/>
      <c r="AK109" s="18" t="s">
        <v>1012</v>
      </c>
      <c r="AL109" s="18" t="s">
        <v>1013</v>
      </c>
      <c r="AM109" s="18" t="s">
        <v>1014</v>
      </c>
      <c r="AN109" s="18" t="s">
        <v>1015</v>
      </c>
      <c r="AO109" s="18"/>
      <c r="AP109" s="18"/>
      <c r="AQ109" s="18"/>
      <c r="AR109" s="18" t="s">
        <v>1016</v>
      </c>
      <c r="AS109" s="18" t="s">
        <v>1017</v>
      </c>
      <c r="AT109" s="18" t="s">
        <v>1018</v>
      </c>
      <c r="AU109" s="18"/>
      <c r="AV109" s="18"/>
      <c r="AW109" s="18"/>
      <c r="AX109" s="18"/>
      <c r="AY109" s="18"/>
      <c r="AZ109" s="18"/>
      <c r="BA109" s="18"/>
      <c r="BB109" s="18"/>
      <c r="BC109" s="18"/>
      <c r="BD109" s="27" t="s">
        <v>80</v>
      </c>
      <c r="BE109" s="27" t="s">
        <v>81</v>
      </c>
      <c r="BF109" s="28" t="s">
        <v>80</v>
      </c>
      <c r="BG109" s="28" t="s">
        <v>81</v>
      </c>
      <c r="BH109" s="21" t="s">
        <v>82</v>
      </c>
      <c r="BI109" s="21" t="s">
        <v>83</v>
      </c>
      <c r="BJ109" s="18"/>
      <c r="BK109" s="18"/>
    </row>
    <row r="110" spans="1:63" s="13" customFormat="1" hidden="1" x14ac:dyDescent="0.3">
      <c r="C110" s="13" t="s">
        <v>1019</v>
      </c>
      <c r="D110" t="s">
        <v>1020</v>
      </c>
      <c r="E110" s="13" t="s">
        <v>1021</v>
      </c>
      <c r="J110" s="13" t="s">
        <v>917</v>
      </c>
      <c r="R110" s="13">
        <v>39</v>
      </c>
      <c r="S110" s="13">
        <v>20</v>
      </c>
      <c r="T110" s="13">
        <v>42</v>
      </c>
      <c r="U110" s="13">
        <v>20</v>
      </c>
      <c r="V110" s="13" t="s">
        <v>528</v>
      </c>
      <c r="X110" s="13">
        <v>40</v>
      </c>
      <c r="Y110" s="14"/>
      <c r="AA110" s="13" t="s">
        <v>1019</v>
      </c>
      <c r="AB110" s="15" t="s">
        <v>1020</v>
      </c>
      <c r="AC110" s="13" t="s">
        <v>1021</v>
      </c>
      <c r="AE110" s="13">
        <v>70</v>
      </c>
      <c r="AF110" s="13">
        <v>70</v>
      </c>
      <c r="AG110" s="13">
        <v>50</v>
      </c>
      <c r="AH110" s="13">
        <v>76</v>
      </c>
      <c r="AI110" s="13">
        <v>68</v>
      </c>
      <c r="AK110" s="13">
        <v>21</v>
      </c>
      <c r="AL110" s="13">
        <v>21</v>
      </c>
      <c r="AM110" s="13">
        <v>28</v>
      </c>
      <c r="AN110" s="13">
        <v>37</v>
      </c>
      <c r="AR110" s="13">
        <v>16</v>
      </c>
      <c r="AS110" s="13">
        <v>17</v>
      </c>
      <c r="AT110" s="13">
        <v>44</v>
      </c>
      <c r="AV110" s="13">
        <v>40</v>
      </c>
    </row>
    <row r="111" spans="1:63" s="13" customFormat="1" hidden="1" x14ac:dyDescent="0.3">
      <c r="A111" s="105"/>
      <c r="B111" s="34"/>
      <c r="C111" s="34" t="s">
        <v>1022</v>
      </c>
      <c r="D111" s="30" t="s">
        <v>1023</v>
      </c>
      <c r="E111" s="34" t="s">
        <v>1024</v>
      </c>
      <c r="F111" s="31"/>
      <c r="G111" s="109"/>
      <c r="H111" s="109"/>
      <c r="I111" s="109"/>
      <c r="J111" s="34" t="s">
        <v>917</v>
      </c>
      <c r="O111" s="33"/>
      <c r="P111" s="34"/>
      <c r="Q111" s="34"/>
      <c r="R111" s="34" t="s">
        <v>528</v>
      </c>
      <c r="S111" s="34">
        <v>10</v>
      </c>
      <c r="T111" s="34">
        <v>25</v>
      </c>
      <c r="U111" s="34">
        <v>10</v>
      </c>
      <c r="V111" s="34" t="s">
        <v>528</v>
      </c>
      <c r="W111" s="34"/>
      <c r="X111" s="34">
        <v>20</v>
      </c>
      <c r="Y111" s="35"/>
      <c r="Z111" s="30"/>
      <c r="AA111" s="34" t="s">
        <v>1022</v>
      </c>
      <c r="AB111" s="36" t="s">
        <v>1023</v>
      </c>
      <c r="AC111" s="34" t="s">
        <v>1024</v>
      </c>
      <c r="AD111" s="108"/>
      <c r="AE111" s="109" t="s">
        <v>917</v>
      </c>
      <c r="AF111" s="109">
        <v>42</v>
      </c>
      <c r="AG111" s="109" t="s">
        <v>917</v>
      </c>
      <c r="AH111" s="109">
        <v>44</v>
      </c>
      <c r="AI111" s="109" t="s">
        <v>917</v>
      </c>
      <c r="AJ111" s="33"/>
      <c r="AK111" s="109">
        <v>15</v>
      </c>
      <c r="AL111" s="109">
        <v>15</v>
      </c>
      <c r="AM111" s="109">
        <v>25</v>
      </c>
      <c r="AN111" s="109">
        <v>35</v>
      </c>
      <c r="AO111" s="109"/>
      <c r="AP111" s="109"/>
      <c r="AQ111" s="109"/>
      <c r="AR111" s="109">
        <v>10</v>
      </c>
      <c r="AS111" s="109">
        <v>10</v>
      </c>
      <c r="AT111" s="109">
        <v>20</v>
      </c>
      <c r="AU111" s="34"/>
      <c r="AV111" s="34">
        <v>20</v>
      </c>
      <c r="AW111" s="34"/>
      <c r="AX111" s="34"/>
      <c r="AY111" s="34"/>
      <c r="AZ111" s="34"/>
      <c r="BA111" s="34"/>
      <c r="BB111" s="34"/>
      <c r="BC111" s="34"/>
      <c r="BD111" s="43" t="str">
        <f>IF(COUNTIF(J111:N111,"FF"),"FAIL",IF(COUNTIF(J111:N111,"AB"),"FAIL","PASS"))</f>
        <v>FAIL</v>
      </c>
      <c r="BE111" s="43" t="str">
        <f>IF(COUNTIF(AE111:AI111,"FF"),"FAIL",IF(COUNTIF(AE111:AI111,"AB"),"FAIL","PASS"))</f>
        <v>FAIL</v>
      </c>
      <c r="BF111" s="44" t="str">
        <f>IF(COUNTIF(R111:Y111,"FF"),"FAIL",IF(COUNTIF(R111:Y111,"AB"),"FAIL","PASS"))</f>
        <v>FAIL</v>
      </c>
      <c r="BG111" s="44" t="str">
        <f>IF(COUNTIF(AK111:AT111,"FF"),"FAIL",IF(COUNTIF(AK111:AT111,"AB"),"FAIL","PASS"))</f>
        <v>PASS</v>
      </c>
      <c r="BH111" s="19" t="str">
        <f>IF(AND(BD111="PASS",BE111="PASS"),"PASS","FAIL")</f>
        <v>FAIL</v>
      </c>
      <c r="BI111" s="19" t="str">
        <f>IF(AND(BF111="PASS",BG111="PASS"),"PASS","FAIL")</f>
        <v>FAIL</v>
      </c>
      <c r="BJ111" s="45" t="str">
        <f>IF(BK111="ATKT","NO",IF(BK111="FAIL","NO","YES"))</f>
        <v>NO</v>
      </c>
      <c r="BK111" s="105" t="str">
        <f>IF(AV111=46,IF(AU111&gt;=7.75,"DIST",IF(AU111&gt;=6.75,"FIRST",IF(AU111&gt;=6.25,"HSC",IF(AU111&gt;=5.5,"SC","FAIL")))),IF(AV111&gt;=23,"ATKT","FAIL"))</f>
        <v>FAIL</v>
      </c>
    </row>
    <row r="112" spans="1:63" s="13" customFormat="1" hidden="1" x14ac:dyDescent="0.3">
      <c r="D112"/>
      <c r="Y112" s="14"/>
      <c r="AB112" s="15"/>
    </row>
    <row r="113" spans="4:28" s="13" customFormat="1" hidden="1" x14ac:dyDescent="0.3">
      <c r="D113"/>
      <c r="Y113" s="14"/>
      <c r="AB113" s="15"/>
    </row>
    <row r="114" spans="4:28" s="13" customFormat="1" hidden="1" x14ac:dyDescent="0.3">
      <c r="D114"/>
      <c r="Y114" s="14"/>
      <c r="AB114" s="15"/>
    </row>
    <row r="115" spans="4:28" s="13" customFormat="1" hidden="1" x14ac:dyDescent="0.3">
      <c r="D115"/>
      <c r="Y115" s="14"/>
      <c r="AB115" s="15"/>
    </row>
    <row r="116" spans="4:28" s="13" customFormat="1" hidden="1" x14ac:dyDescent="0.3">
      <c r="D116"/>
      <c r="Y116" s="14"/>
      <c r="AB116" s="15"/>
    </row>
  </sheetData>
  <mergeCells count="18">
    <mergeCell ref="E98:F98"/>
    <mergeCell ref="E99:F99"/>
    <mergeCell ref="C101:F101"/>
    <mergeCell ref="C102:F102"/>
    <mergeCell ref="BD108:BE108"/>
    <mergeCell ref="BF108:BG108"/>
    <mergeCell ref="C72:D72"/>
    <mergeCell ref="C89:F89"/>
    <mergeCell ref="C90:F90"/>
    <mergeCell ref="E95:F95"/>
    <mergeCell ref="E96:F96"/>
    <mergeCell ref="E97:F97"/>
    <mergeCell ref="A1:X1"/>
    <mergeCell ref="Z1:AV1"/>
    <mergeCell ref="AW1:BB1"/>
    <mergeCell ref="BD2:BE2"/>
    <mergeCell ref="BF2:BG2"/>
    <mergeCell ref="BD69:BG69"/>
  </mergeCells>
  <conditionalFormatting sqref="BJ111 BJ4:BJ67">
    <cfRule type="cellIs" dxfId="195" priority="1" operator="equal">
      <formula>"NO"</formula>
    </cfRule>
  </conditionalFormatting>
  <conditionalFormatting sqref="BK111 BK4:BK66">
    <cfRule type="cellIs" dxfId="194" priority="2" operator="equal">
      <formula>"FAIL"</formula>
    </cfRule>
  </conditionalFormatting>
  <conditionalFormatting sqref="AE19:AT30 AI39:AJ39 AQ39:AT39 AE40:AT41 AE7:AT10 AE5:AF6 AI5:AJ6 AO5:AT6 AE13:AT13 AE11:AF12 AI11:AJ12 AO11:AT12 AE15:AT17 AE14:AF14 AO14:AT14 AI14:AJ14 AE39:AF39 AE45:AT45 AE42:AF44 AI42:AJ44 AO42:AT44 AE32:AT38 AE31:AK31 AN31:AT31 AE47:AT48 AE46:AF46 AO46:AT46 AI46:AJ46 AE50:AT51 AE49:AF49 AO49:AT49 AI49:AJ49 AE53:AT55 AE52:AF52 AO52:AT52 AI52:AJ52 AE57:AT62 AE56:AF56 AO56:AT56 AI56:AJ56 AE63:AF63 AO63:AT63 AI63:AJ63 J111 O111:V111 K109:N109 AE64:AT67 J4:V17 AE4:AT4 J19:V67">
    <cfRule type="cellIs" dxfId="193" priority="3" operator="equal">
      <formula>"AB"</formula>
    </cfRule>
    <cfRule type="cellIs" dxfId="192" priority="4" operator="equal">
      <formula>"FF"</formula>
    </cfRule>
  </conditionalFormatting>
  <conditionalFormatting sqref="AE111:AT111">
    <cfRule type="cellIs" dxfId="191" priority="5" operator="equal">
      <formula>"AB"</formula>
    </cfRule>
    <cfRule type="cellIs" dxfId="190" priority="6" operator="equal">
      <formula>"FF"</formula>
    </cfRule>
  </conditionalFormatting>
  <conditionalFormatting sqref="BD111:BI111 BD4:BI67">
    <cfRule type="cellIs" dxfId="189" priority="7" operator="equal">
      <formula>"FAIL"</formula>
    </cfRule>
  </conditionalFormatting>
  <conditionalFormatting sqref="J18:V18">
    <cfRule type="cellIs" dxfId="188" priority="8" operator="equal">
      <formula>"AB"</formula>
    </cfRule>
    <cfRule type="cellIs" dxfId="187" priority="9" operator="equal">
      <formula>"FF"</formula>
    </cfRule>
  </conditionalFormatting>
  <conditionalFormatting sqref="AO18:AT18 AE18:AF18 AI18:AJ18">
    <cfRule type="cellIs" dxfId="186" priority="10" operator="equal">
      <formula>"AB"</formula>
    </cfRule>
    <cfRule type="cellIs" dxfId="185" priority="11" operator="equal">
      <formula>"FF"</formula>
    </cfRule>
  </conditionalFormatting>
  <conditionalFormatting sqref="AO39:AP39">
    <cfRule type="cellIs" dxfId="184" priority="18" operator="equal">
      <formula>"AB"</formula>
    </cfRule>
    <cfRule type="cellIs" dxfId="183" priority="19" operator="equal">
      <formula>"FF"</formula>
    </cfRule>
  </conditionalFormatting>
  <conditionalFormatting sqref="AH5">
    <cfRule type="cellIs" dxfId="182" priority="68" operator="equal">
      <formula>"AB"</formula>
    </cfRule>
    <cfRule type="cellIs" dxfId="181" priority="69" operator="equal">
      <formula>"FF"</formula>
    </cfRule>
  </conditionalFormatting>
  <conditionalFormatting sqref="AM5:AN5">
    <cfRule type="cellIs" dxfId="180" priority="70" operator="equal">
      <formula>"AB"</formula>
    </cfRule>
    <cfRule type="cellIs" dxfId="179" priority="71" operator="equal">
      <formula>"FF"</formula>
    </cfRule>
  </conditionalFormatting>
  <conditionalFormatting sqref="AH6">
    <cfRule type="cellIs" dxfId="178" priority="72" operator="equal">
      <formula>"AB"</formula>
    </cfRule>
    <cfRule type="cellIs" dxfId="177" priority="73" operator="equal">
      <formula>"FF"</formula>
    </cfRule>
  </conditionalFormatting>
  <conditionalFormatting sqref="AM6:AN6">
    <cfRule type="cellIs" dxfId="176" priority="74" operator="equal">
      <formula>"AB"</formula>
    </cfRule>
    <cfRule type="cellIs" dxfId="175" priority="75" operator="equal">
      <formula>"FF"</formula>
    </cfRule>
  </conditionalFormatting>
  <conditionalFormatting sqref="AH11">
    <cfRule type="cellIs" dxfId="174" priority="76" operator="equal">
      <formula>"AB"</formula>
    </cfRule>
    <cfRule type="cellIs" dxfId="173" priority="77" operator="equal">
      <formula>"FF"</formula>
    </cfRule>
  </conditionalFormatting>
  <conditionalFormatting sqref="AM11:AN11">
    <cfRule type="cellIs" dxfId="172" priority="78" operator="equal">
      <formula>"AB"</formula>
    </cfRule>
    <cfRule type="cellIs" dxfId="171" priority="79" operator="equal">
      <formula>"FF"</formula>
    </cfRule>
  </conditionalFormatting>
  <conditionalFormatting sqref="AH12">
    <cfRule type="cellIs" dxfId="170" priority="80" operator="equal">
      <formula>"AB"</formula>
    </cfRule>
    <cfRule type="cellIs" dxfId="169" priority="81" operator="equal">
      <formula>"FF"</formula>
    </cfRule>
  </conditionalFormatting>
  <conditionalFormatting sqref="AM12:AN12">
    <cfRule type="cellIs" dxfId="168" priority="82" operator="equal">
      <formula>"AB"</formula>
    </cfRule>
    <cfRule type="cellIs" dxfId="167" priority="83" operator="equal">
      <formula>"FF"</formula>
    </cfRule>
  </conditionalFormatting>
  <conditionalFormatting sqref="AH14">
    <cfRule type="cellIs" dxfId="166" priority="84" operator="equal">
      <formula>"AB"</formula>
    </cfRule>
    <cfRule type="cellIs" dxfId="165" priority="85" operator="equal">
      <formula>"FF"</formula>
    </cfRule>
  </conditionalFormatting>
  <conditionalFormatting sqref="AM14:AN14">
    <cfRule type="cellIs" dxfId="164" priority="86" operator="equal">
      <formula>"AB"</formula>
    </cfRule>
    <cfRule type="cellIs" dxfId="163" priority="87" operator="equal">
      <formula>"FF"</formula>
    </cfRule>
  </conditionalFormatting>
  <conditionalFormatting sqref="AH18">
    <cfRule type="cellIs" dxfId="162" priority="88" operator="equal">
      <formula>"AB"</formula>
    </cfRule>
    <cfRule type="cellIs" dxfId="161" priority="89" operator="equal">
      <formula>"FF"</formula>
    </cfRule>
  </conditionalFormatting>
  <conditionalFormatting sqref="AM18:AN18">
    <cfRule type="cellIs" dxfId="160" priority="90" operator="equal">
      <formula>"AB"</formula>
    </cfRule>
    <cfRule type="cellIs" dxfId="159" priority="91" operator="equal">
      <formula>"FF"</formula>
    </cfRule>
  </conditionalFormatting>
  <conditionalFormatting sqref="AH39">
    <cfRule type="cellIs" dxfId="158" priority="92" operator="equal">
      <formula>"AB"</formula>
    </cfRule>
    <cfRule type="cellIs" dxfId="157" priority="93" operator="equal">
      <formula>"FF"</formula>
    </cfRule>
  </conditionalFormatting>
  <conditionalFormatting sqref="AM39:AN39">
    <cfRule type="cellIs" dxfId="156" priority="94" operator="equal">
      <formula>"AB"</formula>
    </cfRule>
    <cfRule type="cellIs" dxfId="155" priority="95" operator="equal">
      <formula>"FF"</formula>
    </cfRule>
  </conditionalFormatting>
  <conditionalFormatting sqref="AH42">
    <cfRule type="cellIs" dxfId="154" priority="96" operator="equal">
      <formula>"AB"</formula>
    </cfRule>
    <cfRule type="cellIs" dxfId="153" priority="97" operator="equal">
      <formula>"FF"</formula>
    </cfRule>
  </conditionalFormatting>
  <conditionalFormatting sqref="AM42:AN42">
    <cfRule type="cellIs" dxfId="152" priority="98" operator="equal">
      <formula>"AB"</formula>
    </cfRule>
    <cfRule type="cellIs" dxfId="151" priority="99" operator="equal">
      <formula>"FF"</formula>
    </cfRule>
  </conditionalFormatting>
  <conditionalFormatting sqref="AH43">
    <cfRule type="cellIs" dxfId="150" priority="100" operator="equal">
      <formula>"AB"</formula>
    </cfRule>
    <cfRule type="cellIs" dxfId="149" priority="101" operator="equal">
      <formula>"FF"</formula>
    </cfRule>
  </conditionalFormatting>
  <conditionalFormatting sqref="AM43:AN43">
    <cfRule type="cellIs" dxfId="148" priority="102" operator="equal">
      <formula>"AB"</formula>
    </cfRule>
    <cfRule type="cellIs" dxfId="147" priority="103" operator="equal">
      <formula>"FF"</formula>
    </cfRule>
  </conditionalFormatting>
  <conditionalFormatting sqref="AH44">
    <cfRule type="cellIs" dxfId="146" priority="104" operator="equal">
      <formula>"AB"</formula>
    </cfRule>
    <cfRule type="cellIs" dxfId="145" priority="105" operator="equal">
      <formula>"FF"</formula>
    </cfRule>
  </conditionalFormatting>
  <conditionalFormatting sqref="AL31:AM31">
    <cfRule type="cellIs" dxfId="144" priority="106" operator="equal">
      <formula>"AB"</formula>
    </cfRule>
    <cfRule type="cellIs" dxfId="143" priority="107" operator="equal">
      <formula>"FF"</formula>
    </cfRule>
  </conditionalFormatting>
  <conditionalFormatting sqref="AM44:AN44">
    <cfRule type="cellIs" dxfId="142" priority="108" operator="equal">
      <formula>"AB"</formula>
    </cfRule>
    <cfRule type="cellIs" dxfId="141" priority="109" operator="equal">
      <formula>"FF"</formula>
    </cfRule>
  </conditionalFormatting>
  <conditionalFormatting sqref="AH46">
    <cfRule type="cellIs" dxfId="140" priority="110" operator="equal">
      <formula>"AB"</formula>
    </cfRule>
    <cfRule type="cellIs" dxfId="139" priority="111" operator="equal">
      <formula>"FF"</formula>
    </cfRule>
  </conditionalFormatting>
  <conditionalFormatting sqref="AM46:AN46">
    <cfRule type="cellIs" dxfId="138" priority="112" operator="equal">
      <formula>"AB"</formula>
    </cfRule>
    <cfRule type="cellIs" dxfId="137" priority="113" operator="equal">
      <formula>"FF"</formula>
    </cfRule>
  </conditionalFormatting>
  <conditionalFormatting sqref="AH49">
    <cfRule type="cellIs" dxfId="136" priority="114" operator="equal">
      <formula>"AB"</formula>
    </cfRule>
    <cfRule type="cellIs" dxfId="135" priority="115" operator="equal">
      <formula>"FF"</formula>
    </cfRule>
  </conditionalFormatting>
  <conditionalFormatting sqref="AM49:AN49">
    <cfRule type="cellIs" dxfId="134" priority="116" operator="equal">
      <formula>"AB"</formula>
    </cfRule>
    <cfRule type="cellIs" dxfId="133" priority="117" operator="equal">
      <formula>"FF"</formula>
    </cfRule>
  </conditionalFormatting>
  <conditionalFormatting sqref="AH52">
    <cfRule type="cellIs" dxfId="132" priority="118" operator="equal">
      <formula>"AB"</formula>
    </cfRule>
    <cfRule type="cellIs" dxfId="131" priority="119" operator="equal">
      <formula>"FF"</formula>
    </cfRule>
  </conditionalFormatting>
  <conditionalFormatting sqref="AM52:AN52">
    <cfRule type="cellIs" dxfId="130" priority="120" operator="equal">
      <formula>"AB"</formula>
    </cfRule>
    <cfRule type="cellIs" dxfId="129" priority="121" operator="equal">
      <formula>"FF"</formula>
    </cfRule>
  </conditionalFormatting>
  <conditionalFormatting sqref="AH56">
    <cfRule type="cellIs" dxfId="128" priority="122" operator="equal">
      <formula>"AB"</formula>
    </cfRule>
    <cfRule type="cellIs" dxfId="127" priority="123" operator="equal">
      <formula>"FF"</formula>
    </cfRule>
  </conditionalFormatting>
  <conditionalFormatting sqref="AM56:AN56">
    <cfRule type="cellIs" dxfId="126" priority="124" operator="equal">
      <formula>"AB"</formula>
    </cfRule>
    <cfRule type="cellIs" dxfId="125" priority="125" operator="equal">
      <formula>"FF"</formula>
    </cfRule>
  </conditionalFormatting>
  <conditionalFormatting sqref="AH63">
    <cfRule type="cellIs" dxfId="124" priority="126" operator="equal">
      <formula>"AB"</formula>
    </cfRule>
    <cfRule type="cellIs" dxfId="123" priority="127" operator="equal">
      <formula>"FF"</formula>
    </cfRule>
  </conditionalFormatting>
  <conditionalFormatting sqref="AM63:AN63">
    <cfRule type="cellIs" dxfId="122" priority="128" operator="equal">
      <formula>"AB"</formula>
    </cfRule>
    <cfRule type="cellIs" dxfId="121" priority="129" operator="equal">
      <formula>"FF"</formula>
    </cfRule>
  </conditionalFormatting>
  <conditionalFormatting sqref="J4:N66">
    <cfRule type="cellIs" dxfId="120" priority="234" operator="lessThan">
      <formula>40</formula>
    </cfRule>
  </conditionalFormatting>
  <conditionalFormatting sqref="R4:R66 T4:T66">
    <cfRule type="cellIs" dxfId="119" priority="235" operator="lessThan">
      <formula>10</formula>
    </cfRule>
  </conditionalFormatting>
  <conditionalFormatting sqref="S4:S66 U4:V66">
    <cfRule type="cellIs" dxfId="118" priority="236" operator="lessThan">
      <formula>20</formula>
    </cfRule>
  </conditionalFormatting>
  <pageMargins left="0.23611111111111099" right="0.23611111111111099" top="0.51180555555555496" bottom="0.45" header="0.51180555555555496" footer="0.31527777777777799"/>
  <pageSetup paperSize="8" firstPageNumber="0" fitToHeight="0" orientation="landscape" horizontalDpi="300" verticalDpi="300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3233-845B-43B8-A169-64892DD353F4}">
  <sheetPr>
    <pageSetUpPr fitToPage="1"/>
  </sheetPr>
  <dimension ref="A1:BL133"/>
  <sheetViews>
    <sheetView topLeftCell="B1" zoomScale="70" zoomScaleNormal="70" workbookViewId="0">
      <pane xSplit="3" ySplit="3" topLeftCell="E77" activePane="bottomRight" state="frozen"/>
      <selection activeCell="B1" sqref="B1"/>
      <selection pane="topRight" activeCell="E1" sqref="E1"/>
      <selection pane="bottomLeft" activeCell="B145" sqref="B145"/>
      <selection pane="bottomRight" activeCell="L150" sqref="L150"/>
    </sheetView>
  </sheetViews>
  <sheetFormatPr defaultRowHeight="14.4" x14ac:dyDescent="0.3"/>
  <cols>
    <col min="1" max="1" width="7.33203125" style="13" customWidth="1"/>
    <col min="2" max="2" width="10.33203125" style="13" customWidth="1"/>
    <col min="3" max="3" width="13.6640625" style="13" customWidth="1"/>
    <col min="4" max="4" width="44.77734375" customWidth="1"/>
    <col min="5" max="5" width="13" style="13" customWidth="1"/>
    <col min="6" max="6" width="21.33203125" style="13" customWidth="1"/>
    <col min="7" max="7" width="8.21875" style="13" customWidth="1"/>
    <col min="8" max="9" width="13" style="13" customWidth="1"/>
    <col min="10" max="10" width="9.21875" style="13" customWidth="1"/>
    <col min="11" max="11" width="10.77734375" style="13" customWidth="1"/>
    <col min="12" max="12" width="10.6640625" style="13" customWidth="1"/>
    <col min="13" max="13" width="9.44140625" style="13" customWidth="1"/>
    <col min="14" max="14" width="13.21875" style="13" customWidth="1"/>
    <col min="15" max="15" width="0.88671875" style="13" customWidth="1"/>
    <col min="16" max="16" width="12.88671875" style="13" customWidth="1"/>
    <col min="17" max="17" width="16" style="13" customWidth="1"/>
    <col min="18" max="19" width="11.6640625" style="13" customWidth="1"/>
    <col min="20" max="21" width="12.44140625" style="13" customWidth="1"/>
    <col min="22" max="22" width="11.6640625" style="13" customWidth="1"/>
    <col min="23" max="23" width="9" style="13" customWidth="1"/>
    <col min="24" max="24" width="8.5546875" style="13" customWidth="1"/>
    <col min="25" max="25" width="1" style="14" customWidth="1"/>
    <col min="26" max="26" width="10.21875" style="13" hidden="1" customWidth="1"/>
    <col min="27" max="27" width="13.21875" style="13" hidden="1" customWidth="1"/>
    <col min="28" max="28" width="35.88671875" style="15" hidden="1" customWidth="1"/>
    <col min="29" max="29" width="11.77734375" style="13" hidden="1" customWidth="1"/>
    <col min="30" max="30" width="24.77734375" style="13" hidden="1" customWidth="1"/>
    <col min="31" max="31" width="9" style="13" hidden="1" customWidth="1"/>
    <col min="32" max="32" width="8.5546875" style="13" hidden="1" customWidth="1"/>
    <col min="33" max="33" width="9.5546875" style="13" hidden="1" customWidth="1"/>
    <col min="34" max="34" width="9.44140625" style="13" hidden="1" customWidth="1"/>
    <col min="35" max="35" width="12" style="13" hidden="1" customWidth="1"/>
    <col min="36" max="36" width="0.88671875" style="13" hidden="1" customWidth="1"/>
    <col min="37" max="38" width="13" style="13" hidden="1" customWidth="1"/>
    <col min="39" max="40" width="12.88671875" style="13" hidden="1" customWidth="1"/>
    <col min="41" max="41" width="11.6640625" style="13" hidden="1" customWidth="1"/>
    <col min="42" max="42" width="8.88671875" style="13" hidden="1" customWidth="1"/>
    <col min="43" max="46" width="11.6640625" style="13" hidden="1" customWidth="1"/>
    <col min="47" max="47" width="25.77734375" style="13" hidden="1" customWidth="1"/>
    <col min="48" max="48" width="18.44140625" style="13" hidden="1" customWidth="1"/>
    <col min="49" max="49" width="11.77734375" style="13" hidden="1" customWidth="1"/>
    <col min="50" max="50" width="12" style="13" hidden="1" customWidth="1"/>
    <col min="51" max="51" width="6.21875" style="13" hidden="1" customWidth="1"/>
    <col min="52" max="52" width="10.44140625" style="13" hidden="1" customWidth="1"/>
    <col min="53" max="53" width="10" style="13" hidden="1" customWidth="1"/>
    <col min="54" max="54" width="9.77734375" style="13" hidden="1" customWidth="1"/>
    <col min="55" max="55" width="8.88671875" style="13" hidden="1" customWidth="1"/>
    <col min="56" max="56" width="17.33203125" style="13" hidden="1" customWidth="1"/>
    <col min="57" max="61" width="11.88671875" style="13" hidden="1" customWidth="1"/>
    <col min="62" max="62" width="14.6640625" style="13" hidden="1" customWidth="1"/>
    <col min="63" max="63" width="9.88671875" style="13" hidden="1" customWidth="1"/>
    <col min="64" max="64" width="9.44140625" style="13" customWidth="1"/>
    <col min="65" max="65" width="7.33203125" customWidth="1"/>
    <col min="66" max="66" width="6.5546875" customWidth="1"/>
    <col min="67" max="67" width="20.6640625" customWidth="1"/>
    <col min="68" max="68" width="22" customWidth="1"/>
    <col min="69" max="1025" width="7.33203125" customWidth="1"/>
  </cols>
  <sheetData>
    <row r="1" spans="1:63" s="13" customFormat="1" ht="24.6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4"/>
      <c r="Z1" s="10" t="s">
        <v>1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9" t="s">
        <v>2</v>
      </c>
      <c r="AX1" s="9"/>
      <c r="AY1" s="9"/>
      <c r="AZ1" s="9"/>
      <c r="BA1" s="9"/>
      <c r="BB1" s="9"/>
      <c r="BC1" s="16"/>
    </row>
    <row r="2" spans="1:63" s="13" customFormat="1" ht="43.2" x14ac:dyDescent="0.3">
      <c r="A2" s="17" t="s">
        <v>3</v>
      </c>
      <c r="B2" s="18" t="s">
        <v>4</v>
      </c>
      <c r="C2" s="18" t="s">
        <v>5</v>
      </c>
      <c r="D2" s="17" t="s">
        <v>6</v>
      </c>
      <c r="E2" s="18" t="s">
        <v>7</v>
      </c>
      <c r="F2" s="18" t="s">
        <v>8</v>
      </c>
      <c r="G2" s="18" t="s">
        <v>9</v>
      </c>
      <c r="H2" s="18" t="s">
        <v>10</v>
      </c>
      <c r="I2" s="18" t="s">
        <v>11</v>
      </c>
      <c r="J2" s="18">
        <v>414453</v>
      </c>
      <c r="K2" s="18">
        <v>414454</v>
      </c>
      <c r="L2" s="18">
        <v>414455</v>
      </c>
      <c r="M2" s="18" t="s">
        <v>12</v>
      </c>
      <c r="N2" s="18" t="s">
        <v>13</v>
      </c>
      <c r="O2" s="19"/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4"/>
      <c r="Z2" s="17" t="s">
        <v>4</v>
      </c>
      <c r="AA2" s="18" t="s">
        <v>5</v>
      </c>
      <c r="AB2" s="20" t="s">
        <v>6</v>
      </c>
      <c r="AC2" s="18" t="s">
        <v>7</v>
      </c>
      <c r="AD2" s="17" t="s">
        <v>8</v>
      </c>
      <c r="AE2" s="18">
        <v>414462</v>
      </c>
      <c r="AF2" s="18">
        <v>414463</v>
      </c>
      <c r="AG2" s="18" t="s">
        <v>23</v>
      </c>
      <c r="AH2" s="18" t="s">
        <v>24</v>
      </c>
      <c r="AI2" s="18" t="s">
        <v>25</v>
      </c>
      <c r="AJ2" s="19"/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21" t="s">
        <v>36</v>
      </c>
      <c r="AV2" s="21" t="s">
        <v>37</v>
      </c>
      <c r="AW2" s="21" t="s">
        <v>38</v>
      </c>
      <c r="AX2" s="21" t="s">
        <v>39</v>
      </c>
      <c r="AY2" s="21" t="s">
        <v>40</v>
      </c>
      <c r="AZ2" s="22" t="s">
        <v>41</v>
      </c>
      <c r="BA2" s="22" t="s">
        <v>42</v>
      </c>
      <c r="BB2" s="21" t="s">
        <v>43</v>
      </c>
      <c r="BC2" s="21" t="s">
        <v>44</v>
      </c>
      <c r="BD2" s="8" t="s">
        <v>45</v>
      </c>
      <c r="BE2" s="8"/>
      <c r="BF2" s="7" t="s">
        <v>46</v>
      </c>
      <c r="BG2" s="7"/>
      <c r="BH2" s="23" t="s">
        <v>47</v>
      </c>
      <c r="BI2" s="23" t="s">
        <v>47</v>
      </c>
      <c r="BJ2" s="24" t="s">
        <v>48</v>
      </c>
      <c r="BK2" s="25" t="s">
        <v>49</v>
      </c>
    </row>
    <row r="3" spans="1:63" s="13" customFormat="1" x14ac:dyDescent="0.3">
      <c r="A3" s="17"/>
      <c r="B3" s="18"/>
      <c r="C3" s="18"/>
      <c r="D3" s="17"/>
      <c r="E3" s="18"/>
      <c r="F3" s="18"/>
      <c r="G3" s="18" t="s">
        <v>50</v>
      </c>
      <c r="H3" s="18" t="s">
        <v>51</v>
      </c>
      <c r="I3" s="18" t="s">
        <v>52</v>
      </c>
      <c r="J3" s="18" t="s">
        <v>53</v>
      </c>
      <c r="K3" s="18" t="s">
        <v>54</v>
      </c>
      <c r="L3" s="18" t="s">
        <v>55</v>
      </c>
      <c r="M3" s="18" t="s">
        <v>56</v>
      </c>
      <c r="N3" s="18" t="s">
        <v>57</v>
      </c>
      <c r="O3" s="19"/>
      <c r="P3" s="18" t="s">
        <v>58</v>
      </c>
      <c r="Q3" s="18" t="s">
        <v>59</v>
      </c>
      <c r="R3" s="18" t="s">
        <v>60</v>
      </c>
      <c r="S3" s="18" t="s">
        <v>61</v>
      </c>
      <c r="T3" s="18" t="s">
        <v>62</v>
      </c>
      <c r="U3" s="18" t="s">
        <v>63</v>
      </c>
      <c r="V3" s="18" t="s">
        <v>64</v>
      </c>
      <c r="W3" s="18"/>
      <c r="X3" s="18"/>
      <c r="Y3" s="14"/>
      <c r="Z3" s="17"/>
      <c r="AA3" s="18"/>
      <c r="AB3" s="20"/>
      <c r="AC3" s="18"/>
      <c r="AD3" s="17"/>
      <c r="AE3" s="26" t="s">
        <v>65</v>
      </c>
      <c r="AF3" s="26" t="s">
        <v>66</v>
      </c>
      <c r="AG3" s="26" t="s">
        <v>67</v>
      </c>
      <c r="AH3" s="26" t="s">
        <v>68</v>
      </c>
      <c r="AI3" s="18" t="s">
        <v>69</v>
      </c>
      <c r="AJ3" s="19"/>
      <c r="AK3" s="26" t="s">
        <v>70</v>
      </c>
      <c r="AL3" s="26" t="s">
        <v>71</v>
      </c>
      <c r="AM3" s="26" t="s">
        <v>72</v>
      </c>
      <c r="AN3" s="26" t="s">
        <v>73</v>
      </c>
      <c r="AO3" s="18" t="s">
        <v>74</v>
      </c>
      <c r="AP3" s="18" t="s">
        <v>75</v>
      </c>
      <c r="AQ3" s="18" t="s">
        <v>76</v>
      </c>
      <c r="AR3" s="18" t="s">
        <v>77</v>
      </c>
      <c r="AS3" s="18" t="s">
        <v>78</v>
      </c>
      <c r="AT3" s="18" t="s">
        <v>79</v>
      </c>
      <c r="AU3" s="18"/>
      <c r="AV3" s="18"/>
      <c r="AW3" s="18"/>
      <c r="AX3" s="18"/>
      <c r="AY3" s="18"/>
      <c r="AZ3" s="18"/>
      <c r="BA3" s="18"/>
      <c r="BB3" s="18"/>
      <c r="BC3" s="18"/>
      <c r="BD3" s="27" t="s">
        <v>80</v>
      </c>
      <c r="BE3" s="27" t="s">
        <v>81</v>
      </c>
      <c r="BF3" s="28" t="s">
        <v>80</v>
      </c>
      <c r="BG3" s="28" t="s">
        <v>81</v>
      </c>
      <c r="BH3" s="21" t="s">
        <v>82</v>
      </c>
      <c r="BI3" s="21" t="s">
        <v>83</v>
      </c>
      <c r="BJ3" s="18"/>
      <c r="BK3" s="18"/>
    </row>
    <row r="4" spans="1:63" s="13" customFormat="1" x14ac:dyDescent="0.3">
      <c r="A4" s="34">
        <v>128</v>
      </c>
      <c r="B4" s="34">
        <v>43301</v>
      </c>
      <c r="C4" s="34" t="s">
        <v>92</v>
      </c>
      <c r="D4" s="30" t="s">
        <v>93</v>
      </c>
      <c r="E4" s="34" t="s">
        <v>94</v>
      </c>
      <c r="F4" s="31" t="s">
        <v>95</v>
      </c>
      <c r="G4" s="109"/>
      <c r="H4" s="109">
        <v>100</v>
      </c>
      <c r="I4" s="109"/>
      <c r="J4" s="34">
        <v>98</v>
      </c>
      <c r="K4" s="34">
        <v>90</v>
      </c>
      <c r="L4" s="34">
        <v>89</v>
      </c>
      <c r="M4" s="34">
        <v>99</v>
      </c>
      <c r="N4" s="34">
        <v>86</v>
      </c>
      <c r="O4" s="33"/>
      <c r="P4" s="34"/>
      <c r="Q4" s="34"/>
      <c r="R4" s="34">
        <v>47</v>
      </c>
      <c r="S4" s="34">
        <v>48</v>
      </c>
      <c r="T4" s="34">
        <v>45</v>
      </c>
      <c r="U4" s="34">
        <v>42</v>
      </c>
      <c r="V4" s="34">
        <v>46</v>
      </c>
      <c r="W4" s="34">
        <v>10</v>
      </c>
      <c r="X4" s="34">
        <v>22</v>
      </c>
      <c r="Y4" s="35"/>
      <c r="Z4" s="34">
        <v>43138</v>
      </c>
      <c r="AA4" s="34" t="s">
        <v>593</v>
      </c>
      <c r="AB4" s="36" t="s">
        <v>594</v>
      </c>
      <c r="AC4" s="34" t="s">
        <v>595</v>
      </c>
      <c r="AD4" s="37" t="s">
        <v>596</v>
      </c>
      <c r="AE4" s="38"/>
      <c r="AF4" s="38"/>
      <c r="AG4" s="38"/>
      <c r="AH4" s="38"/>
      <c r="AI4" s="39"/>
      <c r="AJ4" s="40"/>
      <c r="AK4" s="38"/>
      <c r="AL4" s="38"/>
      <c r="AM4" s="38"/>
      <c r="AN4" s="38"/>
      <c r="AO4" s="39"/>
      <c r="AP4" s="34"/>
      <c r="AQ4" s="34"/>
      <c r="AR4" s="34"/>
      <c r="AS4" s="34"/>
      <c r="AT4" s="34"/>
      <c r="AU4" s="34"/>
      <c r="AV4" s="34"/>
      <c r="AW4" s="41"/>
      <c r="AX4" s="41"/>
      <c r="AY4" s="41"/>
      <c r="AZ4" s="41"/>
      <c r="BA4" s="41"/>
      <c r="BB4" s="41"/>
      <c r="BC4" s="42"/>
      <c r="BD4" s="43" t="str">
        <f t="shared" ref="BD4" si="0">IF(COUNTIF(J4:N4,"FF"),"FAIL",IF(COUNTIF(J4:N4,"AB"),"FAIL","PASS"))</f>
        <v>PASS</v>
      </c>
      <c r="BE4" s="43" t="str">
        <f t="shared" ref="BE4" si="1">IF(COUNTIF(AE4:AI4,"FF"),"FAIL",IF(COUNTIF(AE4:AI4,"AB"),"FAIL","PASS"))</f>
        <v>PASS</v>
      </c>
      <c r="BF4" s="44" t="str">
        <f t="shared" ref="BF4" si="2">IF(COUNTIF(R4:V4,"FF"),"FAIL",IF(COUNTIF(R4:V4,"AB"),"FAIL","PASS"))</f>
        <v>PASS</v>
      </c>
      <c r="BG4" s="44" t="str">
        <f t="shared" ref="BG4" si="3">IF(COUNTIF(AK4:AT4,"FF"),"FAIL",IF(COUNTIF(AK4:AT4,"AB"),"FAIL","PASS"))</f>
        <v>PASS</v>
      </c>
      <c r="BH4" s="19" t="str">
        <f t="shared" ref="BH4" si="4">IF(AND(BD4="PASS",BE4="PASS"),"PASS","FAIL")</f>
        <v>PASS</v>
      </c>
      <c r="BI4" s="19" t="str">
        <f t="shared" ref="BI4" si="5">IF(AND(BF4="PASS",BG4="PASS"),"PASS","FAIL")</f>
        <v>PASS</v>
      </c>
      <c r="BJ4" s="45" t="str">
        <f t="shared" ref="BJ4" si="6">IF(BK4="ATKT","NO",IF(BK4="FAIL","NO","YES"))</f>
        <v>NO</v>
      </c>
      <c r="BK4" s="105" t="str">
        <f t="shared" ref="BK4" si="7">IF(AV4=44,IF(BB4&gt;=7.75,"DIST",IF(BB4&gt;=6.75,"FIRST",IF(BB4&gt;=6.25,"HSC",IF(BB4&gt;=5.5,"SC","FAIL")))),IF(BB4&gt;=23,"ATKT","FAIL"))</f>
        <v>FAIL</v>
      </c>
    </row>
    <row r="5" spans="1:63" s="13" customFormat="1" x14ac:dyDescent="0.3">
      <c r="A5" s="34">
        <v>129</v>
      </c>
      <c r="B5" s="34">
        <v>43302</v>
      </c>
      <c r="C5" s="34" t="s">
        <v>100</v>
      </c>
      <c r="D5" s="30" t="s">
        <v>101</v>
      </c>
      <c r="E5" s="34" t="s">
        <v>102</v>
      </c>
      <c r="F5" s="31" t="s">
        <v>103</v>
      </c>
      <c r="G5" s="109"/>
      <c r="H5" s="109"/>
      <c r="I5" s="109"/>
      <c r="J5" s="34">
        <v>97</v>
      </c>
      <c r="K5" s="34">
        <v>89</v>
      </c>
      <c r="L5" s="34">
        <v>85</v>
      </c>
      <c r="M5" s="34">
        <v>79</v>
      </c>
      <c r="N5" s="34">
        <v>96</v>
      </c>
      <c r="O5" s="33"/>
      <c r="P5" s="34"/>
      <c r="Q5" s="34"/>
      <c r="R5" s="34">
        <v>46</v>
      </c>
      <c r="S5" s="34">
        <v>45</v>
      </c>
      <c r="T5" s="34">
        <v>42</v>
      </c>
      <c r="U5" s="34">
        <v>45</v>
      </c>
      <c r="V5" s="34">
        <v>45</v>
      </c>
      <c r="W5" s="34">
        <v>9.86</v>
      </c>
      <c r="X5" s="34">
        <v>22</v>
      </c>
      <c r="Y5" s="35"/>
      <c r="Z5" s="34">
        <v>43239</v>
      </c>
      <c r="AA5" s="34" t="s">
        <v>597</v>
      </c>
      <c r="AB5" s="36" t="s">
        <v>598</v>
      </c>
      <c r="AC5" s="34" t="s">
        <v>599</v>
      </c>
      <c r="AD5" s="37" t="s">
        <v>600</v>
      </c>
      <c r="AE5" s="38"/>
      <c r="AF5" s="38"/>
      <c r="AG5" s="38"/>
      <c r="AH5" s="38"/>
      <c r="AI5" s="39"/>
      <c r="AJ5" s="40"/>
      <c r="AK5" s="38"/>
      <c r="AL5" s="38"/>
      <c r="AM5" s="38"/>
      <c r="AN5" s="38"/>
      <c r="AO5" s="39"/>
      <c r="AP5" s="34"/>
      <c r="AQ5" s="34"/>
      <c r="AR5" s="34"/>
      <c r="AS5" s="34"/>
      <c r="AT5" s="34"/>
      <c r="AU5" s="34"/>
      <c r="AV5" s="34"/>
      <c r="AW5" s="41"/>
      <c r="AX5" s="41"/>
      <c r="AY5" s="41"/>
      <c r="AZ5" s="41"/>
      <c r="BA5" s="41"/>
      <c r="BB5" s="41"/>
      <c r="BC5" s="42"/>
      <c r="BD5" s="43" t="str">
        <f t="shared" ref="BD5:BD68" si="8">IF(COUNTIF(J5:N5,"FF"),"FAIL",IF(COUNTIF(J5:N5,"AB"),"FAIL","PASS"))</f>
        <v>PASS</v>
      </c>
      <c r="BE5" s="43" t="str">
        <f t="shared" ref="BE5:BE68" si="9">IF(COUNTIF(AE5:AI5,"FF"),"FAIL",IF(COUNTIF(AE5:AI5,"AB"),"FAIL","PASS"))</f>
        <v>PASS</v>
      </c>
      <c r="BF5" s="44" t="str">
        <f t="shared" ref="BF5:BF68" si="10">IF(COUNTIF(R5:V5,"FF"),"FAIL",IF(COUNTIF(R5:V5,"AB"),"FAIL","PASS"))</f>
        <v>PASS</v>
      </c>
      <c r="BG5" s="44" t="str">
        <f t="shared" ref="BG5:BG68" si="11">IF(COUNTIF(AK5:AT5,"FF"),"FAIL",IF(COUNTIF(AK5:AT5,"AB"),"FAIL","PASS"))</f>
        <v>PASS</v>
      </c>
      <c r="BH5" s="19" t="str">
        <f t="shared" ref="BH5:BH68" si="12">IF(AND(BD5="PASS",BE5="PASS"),"PASS","FAIL")</f>
        <v>PASS</v>
      </c>
      <c r="BI5" s="19" t="str">
        <f t="shared" ref="BI5:BI68" si="13">IF(AND(BF5="PASS",BG5="PASS"),"PASS","FAIL")</f>
        <v>PASS</v>
      </c>
      <c r="BJ5" s="45" t="str">
        <f t="shared" ref="BJ5:BJ68" si="14">IF(BK5="ATKT","NO",IF(BK5="FAIL","NO","YES"))</f>
        <v>NO</v>
      </c>
      <c r="BK5" s="105" t="str">
        <f t="shared" ref="BK5:BK68" si="15">IF(AV5=44,IF(BB5&gt;=7.75,"DIST",IF(BB5&gt;=6.75,"FIRST",IF(BB5&gt;=6.25,"HSC",IF(BB5&gt;=5.5,"SC","FAIL")))),IF(BB5&gt;=23,"ATKT","FAIL"))</f>
        <v>FAIL</v>
      </c>
    </row>
    <row r="6" spans="1:63" s="13" customFormat="1" x14ac:dyDescent="0.3">
      <c r="A6" s="34">
        <v>130</v>
      </c>
      <c r="B6" s="34">
        <v>43303</v>
      </c>
      <c r="C6" s="34" t="s">
        <v>116</v>
      </c>
      <c r="D6" s="30" t="s">
        <v>117</v>
      </c>
      <c r="E6" s="34" t="s">
        <v>118</v>
      </c>
      <c r="F6" s="31" t="s">
        <v>119</v>
      </c>
      <c r="G6" s="109"/>
      <c r="H6" s="109"/>
      <c r="I6" s="109"/>
      <c r="J6" s="34">
        <v>99</v>
      </c>
      <c r="K6" s="34">
        <v>100</v>
      </c>
      <c r="L6" s="34">
        <v>94</v>
      </c>
      <c r="M6" s="34">
        <v>100</v>
      </c>
      <c r="N6" s="34">
        <v>99</v>
      </c>
      <c r="O6" s="33"/>
      <c r="P6" s="34"/>
      <c r="Q6" s="34"/>
      <c r="R6" s="34">
        <v>48</v>
      </c>
      <c r="S6" s="34">
        <v>48</v>
      </c>
      <c r="T6" s="34">
        <v>41</v>
      </c>
      <c r="U6" s="34">
        <v>45</v>
      </c>
      <c r="V6" s="34">
        <v>46</v>
      </c>
      <c r="W6" s="34">
        <v>10</v>
      </c>
      <c r="X6" s="34">
        <v>22</v>
      </c>
      <c r="Y6" s="35"/>
      <c r="Z6" s="34">
        <v>43347</v>
      </c>
      <c r="AA6" s="34" t="s">
        <v>601</v>
      </c>
      <c r="AB6" s="36" t="s">
        <v>602</v>
      </c>
      <c r="AC6" s="34" t="s">
        <v>603</v>
      </c>
      <c r="AD6" s="37" t="s">
        <v>604</v>
      </c>
      <c r="AE6" s="38"/>
      <c r="AF6" s="38"/>
      <c r="AG6" s="38"/>
      <c r="AH6" s="38"/>
      <c r="AI6" s="39"/>
      <c r="AJ6" s="40"/>
      <c r="AK6" s="38"/>
      <c r="AL6" s="38"/>
      <c r="AM6" s="38"/>
      <c r="AN6" s="38"/>
      <c r="AO6" s="39"/>
      <c r="AP6" s="34"/>
      <c r="AQ6" s="34"/>
      <c r="AR6" s="34"/>
      <c r="AS6" s="34"/>
      <c r="AT6" s="34"/>
      <c r="AU6" s="34"/>
      <c r="AV6" s="34"/>
      <c r="AW6" s="41"/>
      <c r="AX6" s="41"/>
      <c r="AY6" s="41"/>
      <c r="AZ6" s="41"/>
      <c r="BA6" s="41"/>
      <c r="BB6" s="41"/>
      <c r="BC6" s="42"/>
      <c r="BD6" s="43" t="str">
        <f t="shared" si="8"/>
        <v>PASS</v>
      </c>
      <c r="BE6" s="43" t="str">
        <f t="shared" si="9"/>
        <v>PASS</v>
      </c>
      <c r="BF6" s="44" t="str">
        <f t="shared" si="10"/>
        <v>PASS</v>
      </c>
      <c r="BG6" s="44" t="str">
        <f t="shared" si="11"/>
        <v>PASS</v>
      </c>
      <c r="BH6" s="19" t="str">
        <f t="shared" si="12"/>
        <v>PASS</v>
      </c>
      <c r="BI6" s="19" t="str">
        <f t="shared" si="13"/>
        <v>PASS</v>
      </c>
      <c r="BJ6" s="45" t="str">
        <f t="shared" si="14"/>
        <v>NO</v>
      </c>
      <c r="BK6" s="105" t="str">
        <f t="shared" si="15"/>
        <v>FAIL</v>
      </c>
    </row>
    <row r="7" spans="1:63" s="13" customFormat="1" x14ac:dyDescent="0.3">
      <c r="A7" s="34">
        <v>131</v>
      </c>
      <c r="B7" s="34">
        <v>43304</v>
      </c>
      <c r="C7" s="34" t="s">
        <v>124</v>
      </c>
      <c r="D7" s="30" t="s">
        <v>125</v>
      </c>
      <c r="E7" s="34" t="s">
        <v>126</v>
      </c>
      <c r="F7" s="31" t="s">
        <v>127</v>
      </c>
      <c r="G7" s="109"/>
      <c r="H7" s="109"/>
      <c r="I7" s="109"/>
      <c r="J7" s="34">
        <v>96</v>
      </c>
      <c r="K7" s="34">
        <v>100</v>
      </c>
      <c r="L7" s="34">
        <v>100</v>
      </c>
      <c r="M7" s="34">
        <v>100</v>
      </c>
      <c r="N7" s="34">
        <v>100</v>
      </c>
      <c r="O7" s="33"/>
      <c r="P7" s="34"/>
      <c r="Q7" s="34"/>
      <c r="R7" s="34">
        <v>45</v>
      </c>
      <c r="S7" s="34">
        <v>45</v>
      </c>
      <c r="T7" s="34">
        <v>40</v>
      </c>
      <c r="U7" s="34">
        <v>37</v>
      </c>
      <c r="V7" s="34">
        <v>44</v>
      </c>
      <c r="W7" s="34">
        <v>9.9499999999999993</v>
      </c>
      <c r="X7" s="34">
        <v>22</v>
      </c>
      <c r="Y7" s="35"/>
      <c r="Z7" s="34">
        <v>43240</v>
      </c>
      <c r="AA7" s="34" t="s">
        <v>605</v>
      </c>
      <c r="AB7" s="36" t="s">
        <v>606</v>
      </c>
      <c r="AC7" s="34" t="s">
        <v>607</v>
      </c>
      <c r="AD7" s="37" t="s">
        <v>608</v>
      </c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9"/>
      <c r="AP7" s="34"/>
      <c r="AQ7" s="34"/>
      <c r="AR7" s="34"/>
      <c r="AS7" s="34"/>
      <c r="AT7" s="34"/>
      <c r="AU7" s="34"/>
      <c r="AV7" s="34"/>
      <c r="AW7" s="41"/>
      <c r="AX7" s="41"/>
      <c r="AY7" s="41"/>
      <c r="AZ7" s="41"/>
      <c r="BA7" s="41"/>
      <c r="BB7" s="41"/>
      <c r="BC7" s="42"/>
      <c r="BD7" s="43" t="str">
        <f t="shared" si="8"/>
        <v>PASS</v>
      </c>
      <c r="BE7" s="43" t="str">
        <f t="shared" si="9"/>
        <v>PASS</v>
      </c>
      <c r="BF7" s="44" t="str">
        <f t="shared" si="10"/>
        <v>PASS</v>
      </c>
      <c r="BG7" s="44" t="str">
        <f t="shared" si="11"/>
        <v>PASS</v>
      </c>
      <c r="BH7" s="19" t="str">
        <f t="shared" si="12"/>
        <v>PASS</v>
      </c>
      <c r="BI7" s="19" t="str">
        <f t="shared" si="13"/>
        <v>PASS</v>
      </c>
      <c r="BJ7" s="45" t="str">
        <f t="shared" si="14"/>
        <v>NO</v>
      </c>
      <c r="BK7" s="105" t="str">
        <f t="shared" si="15"/>
        <v>FAIL</v>
      </c>
    </row>
    <row r="8" spans="1:63" s="13" customFormat="1" x14ac:dyDescent="0.3">
      <c r="A8" s="34">
        <v>132</v>
      </c>
      <c r="B8" s="34">
        <v>43305</v>
      </c>
      <c r="C8" s="34" t="s">
        <v>136</v>
      </c>
      <c r="D8" s="30" t="s">
        <v>137</v>
      </c>
      <c r="E8" s="34" t="s">
        <v>138</v>
      </c>
      <c r="F8" s="31" t="s">
        <v>139</v>
      </c>
      <c r="G8" s="109"/>
      <c r="H8" s="109"/>
      <c r="I8" s="109"/>
      <c r="J8" s="34">
        <v>100</v>
      </c>
      <c r="K8" s="34">
        <v>100</v>
      </c>
      <c r="L8" s="34">
        <v>100</v>
      </c>
      <c r="M8" s="34">
        <v>93</v>
      </c>
      <c r="N8" s="34">
        <v>100</v>
      </c>
      <c r="O8" s="33"/>
      <c r="P8" s="34"/>
      <c r="Q8" s="34"/>
      <c r="R8" s="34">
        <v>46</v>
      </c>
      <c r="S8" s="34">
        <v>46</v>
      </c>
      <c r="T8" s="34">
        <v>40</v>
      </c>
      <c r="U8" s="34">
        <v>46</v>
      </c>
      <c r="V8" s="34">
        <v>46</v>
      </c>
      <c r="W8" s="34">
        <v>10</v>
      </c>
      <c r="X8" s="34">
        <v>22</v>
      </c>
      <c r="Y8" s="35"/>
      <c r="Z8" s="34">
        <v>43348</v>
      </c>
      <c r="AA8" s="34" t="s">
        <v>609</v>
      </c>
      <c r="AB8" s="36" t="s">
        <v>610</v>
      </c>
      <c r="AC8" s="34" t="s">
        <v>611</v>
      </c>
      <c r="AD8" s="37" t="s">
        <v>612</v>
      </c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9"/>
      <c r="AP8" s="34"/>
      <c r="AQ8" s="34"/>
      <c r="AR8" s="34"/>
      <c r="AS8" s="34"/>
      <c r="AT8" s="34"/>
      <c r="AU8" s="34"/>
      <c r="AV8" s="34"/>
      <c r="AW8" s="41"/>
      <c r="AX8" s="41"/>
      <c r="AY8" s="41"/>
      <c r="AZ8" s="41"/>
      <c r="BA8" s="41"/>
      <c r="BB8" s="41"/>
      <c r="BC8" s="42"/>
      <c r="BD8" s="43" t="str">
        <f t="shared" si="8"/>
        <v>PASS</v>
      </c>
      <c r="BE8" s="43" t="str">
        <f t="shared" si="9"/>
        <v>PASS</v>
      </c>
      <c r="BF8" s="44" t="str">
        <f t="shared" si="10"/>
        <v>PASS</v>
      </c>
      <c r="BG8" s="44" t="str">
        <f t="shared" si="11"/>
        <v>PASS</v>
      </c>
      <c r="BH8" s="19" t="str">
        <f t="shared" si="12"/>
        <v>PASS</v>
      </c>
      <c r="BI8" s="19" t="str">
        <f t="shared" si="13"/>
        <v>PASS</v>
      </c>
      <c r="BJ8" s="45" t="str">
        <f t="shared" si="14"/>
        <v>NO</v>
      </c>
      <c r="BK8" s="105" t="str">
        <f t="shared" si="15"/>
        <v>FAIL</v>
      </c>
    </row>
    <row r="9" spans="1:63" s="13" customFormat="1" x14ac:dyDescent="0.3">
      <c r="A9" s="34">
        <v>133</v>
      </c>
      <c r="B9" s="34">
        <v>43306</v>
      </c>
      <c r="C9" s="34" t="s">
        <v>144</v>
      </c>
      <c r="D9" s="30" t="s">
        <v>145</v>
      </c>
      <c r="E9" s="34" t="s">
        <v>146</v>
      </c>
      <c r="F9" s="31" t="s">
        <v>147</v>
      </c>
      <c r="G9" s="109"/>
      <c r="H9" s="109"/>
      <c r="I9" s="109"/>
      <c r="J9" s="34">
        <v>100</v>
      </c>
      <c r="K9" s="34">
        <v>96</v>
      </c>
      <c r="L9" s="34">
        <v>91</v>
      </c>
      <c r="M9" s="34">
        <v>93</v>
      </c>
      <c r="N9" s="34">
        <v>97</v>
      </c>
      <c r="O9" s="33"/>
      <c r="P9" s="34"/>
      <c r="Q9" s="34"/>
      <c r="R9" s="34">
        <v>48</v>
      </c>
      <c r="S9" s="34">
        <v>47</v>
      </c>
      <c r="T9" s="34">
        <v>42</v>
      </c>
      <c r="U9" s="34">
        <v>38</v>
      </c>
      <c r="V9" s="34">
        <v>43</v>
      </c>
      <c r="W9" s="34">
        <v>9.9499999999999993</v>
      </c>
      <c r="X9" s="34">
        <v>22</v>
      </c>
      <c r="Y9" s="35"/>
      <c r="Z9" s="34">
        <v>43349</v>
      </c>
      <c r="AA9" s="34" t="s">
        <v>613</v>
      </c>
      <c r="AB9" s="36" t="s">
        <v>614</v>
      </c>
      <c r="AC9" s="34" t="s">
        <v>615</v>
      </c>
      <c r="AD9" s="37" t="s">
        <v>616</v>
      </c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9"/>
      <c r="AP9" s="34"/>
      <c r="AQ9" s="34"/>
      <c r="AR9" s="34"/>
      <c r="AS9" s="34"/>
      <c r="AT9" s="34"/>
      <c r="AU9" s="34"/>
      <c r="AV9" s="34"/>
      <c r="AW9" s="41"/>
      <c r="AX9" s="41"/>
      <c r="AY9" s="41"/>
      <c r="AZ9" s="41"/>
      <c r="BA9" s="41"/>
      <c r="BB9" s="41"/>
      <c r="BC9" s="42"/>
      <c r="BD9" s="43" t="str">
        <f t="shared" si="8"/>
        <v>PASS</v>
      </c>
      <c r="BE9" s="43" t="str">
        <f t="shared" si="9"/>
        <v>PASS</v>
      </c>
      <c r="BF9" s="44" t="str">
        <f t="shared" si="10"/>
        <v>PASS</v>
      </c>
      <c r="BG9" s="44" t="str">
        <f t="shared" si="11"/>
        <v>PASS</v>
      </c>
      <c r="BH9" s="19" t="str">
        <f t="shared" si="12"/>
        <v>PASS</v>
      </c>
      <c r="BI9" s="19" t="str">
        <f t="shared" si="13"/>
        <v>PASS</v>
      </c>
      <c r="BJ9" s="45" t="str">
        <f t="shared" si="14"/>
        <v>NO</v>
      </c>
      <c r="BK9" s="105" t="str">
        <f t="shared" si="15"/>
        <v>FAIL</v>
      </c>
    </row>
    <row r="10" spans="1:63" s="13" customFormat="1" x14ac:dyDescent="0.3">
      <c r="A10" s="34">
        <v>134</v>
      </c>
      <c r="B10" s="34">
        <v>43307</v>
      </c>
      <c r="C10" s="34" t="s">
        <v>160</v>
      </c>
      <c r="D10" s="30" t="s">
        <v>161</v>
      </c>
      <c r="E10" s="34" t="s">
        <v>162</v>
      </c>
      <c r="F10" s="31" t="s">
        <v>163</v>
      </c>
      <c r="G10" s="109"/>
      <c r="H10" s="109"/>
      <c r="I10" s="109">
        <v>100</v>
      </c>
      <c r="J10" s="34">
        <v>100</v>
      </c>
      <c r="K10" s="34">
        <v>96</v>
      </c>
      <c r="L10" s="34">
        <v>96</v>
      </c>
      <c r="M10" s="34">
        <v>96</v>
      </c>
      <c r="N10" s="34">
        <v>100</v>
      </c>
      <c r="O10" s="33"/>
      <c r="P10" s="34"/>
      <c r="Q10" s="34">
        <v>46</v>
      </c>
      <c r="R10" s="34">
        <v>46</v>
      </c>
      <c r="S10" s="34">
        <v>46</v>
      </c>
      <c r="T10" s="34">
        <v>42</v>
      </c>
      <c r="U10" s="34">
        <v>45</v>
      </c>
      <c r="V10" s="34">
        <v>43</v>
      </c>
      <c r="W10" s="34">
        <v>10</v>
      </c>
      <c r="X10" s="34">
        <v>22</v>
      </c>
      <c r="Y10" s="35"/>
      <c r="Z10" s="34">
        <v>43350</v>
      </c>
      <c r="AA10" s="34" t="s">
        <v>617</v>
      </c>
      <c r="AB10" s="36" t="s">
        <v>618</v>
      </c>
      <c r="AC10" s="34" t="s">
        <v>619</v>
      </c>
      <c r="AD10" s="37" t="s">
        <v>620</v>
      </c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9"/>
      <c r="AP10" s="34"/>
      <c r="AQ10" s="34"/>
      <c r="AR10" s="34"/>
      <c r="AS10" s="34"/>
      <c r="AT10" s="34"/>
      <c r="AU10" s="34"/>
      <c r="AV10" s="34"/>
      <c r="AW10" s="41"/>
      <c r="AX10" s="41"/>
      <c r="AY10" s="41"/>
      <c r="AZ10" s="41"/>
      <c r="BA10" s="41"/>
      <c r="BB10" s="41"/>
      <c r="BC10" s="42"/>
      <c r="BD10" s="43" t="str">
        <f t="shared" si="8"/>
        <v>PASS</v>
      </c>
      <c r="BE10" s="43" t="str">
        <f t="shared" si="9"/>
        <v>PASS</v>
      </c>
      <c r="BF10" s="44" t="str">
        <f t="shared" si="10"/>
        <v>PASS</v>
      </c>
      <c r="BG10" s="44" t="str">
        <f t="shared" si="11"/>
        <v>PASS</v>
      </c>
      <c r="BH10" s="19" t="str">
        <f t="shared" si="12"/>
        <v>PASS</v>
      </c>
      <c r="BI10" s="19" t="str">
        <f t="shared" si="13"/>
        <v>PASS</v>
      </c>
      <c r="BJ10" s="45" t="str">
        <f t="shared" si="14"/>
        <v>NO</v>
      </c>
      <c r="BK10" s="105" t="str">
        <f t="shared" si="15"/>
        <v>FAIL</v>
      </c>
    </row>
    <row r="11" spans="1:63" s="13" customFormat="1" x14ac:dyDescent="0.3">
      <c r="A11" s="34">
        <v>135</v>
      </c>
      <c r="B11" s="34">
        <v>43308</v>
      </c>
      <c r="C11" s="34" t="s">
        <v>168</v>
      </c>
      <c r="D11" s="30" t="s">
        <v>169</v>
      </c>
      <c r="E11" s="34" t="s">
        <v>170</v>
      </c>
      <c r="F11" s="31" t="s">
        <v>171</v>
      </c>
      <c r="G11" s="109"/>
      <c r="H11" s="109"/>
      <c r="I11" s="109"/>
      <c r="J11" s="34">
        <v>97</v>
      </c>
      <c r="K11" s="34">
        <v>95</v>
      </c>
      <c r="L11" s="34">
        <v>99</v>
      </c>
      <c r="M11" s="34">
        <v>100</v>
      </c>
      <c r="N11" s="34">
        <v>99</v>
      </c>
      <c r="O11" s="33"/>
      <c r="P11" s="34"/>
      <c r="Q11" s="34"/>
      <c r="R11" s="34">
        <v>47</v>
      </c>
      <c r="S11" s="34">
        <v>47</v>
      </c>
      <c r="T11" s="34">
        <v>40</v>
      </c>
      <c r="U11" s="34">
        <v>44</v>
      </c>
      <c r="V11" s="34">
        <v>48</v>
      </c>
      <c r="W11" s="34">
        <v>10</v>
      </c>
      <c r="X11" s="34">
        <v>22</v>
      </c>
      <c r="Y11" s="35"/>
      <c r="Z11" s="34">
        <v>43362</v>
      </c>
      <c r="AA11" s="34" t="s">
        <v>621</v>
      </c>
      <c r="AB11" s="36" t="s">
        <v>622</v>
      </c>
      <c r="AC11" s="34" t="s">
        <v>623</v>
      </c>
      <c r="AD11" s="37" t="s">
        <v>624</v>
      </c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9"/>
      <c r="AP11" s="34"/>
      <c r="AQ11" s="34"/>
      <c r="AR11" s="34"/>
      <c r="AS11" s="34"/>
      <c r="AT11" s="34"/>
      <c r="AU11" s="34"/>
      <c r="AV11" s="34"/>
      <c r="AW11" s="41"/>
      <c r="AX11" s="41"/>
      <c r="AY11" s="41"/>
      <c r="AZ11" s="41"/>
      <c r="BA11" s="41"/>
      <c r="BB11" s="41"/>
      <c r="BC11" s="42"/>
      <c r="BD11" s="43" t="str">
        <f t="shared" si="8"/>
        <v>PASS</v>
      </c>
      <c r="BE11" s="43" t="str">
        <f t="shared" si="9"/>
        <v>PASS</v>
      </c>
      <c r="BF11" s="44" t="str">
        <f t="shared" si="10"/>
        <v>PASS</v>
      </c>
      <c r="BG11" s="44" t="str">
        <f t="shared" si="11"/>
        <v>PASS</v>
      </c>
      <c r="BH11" s="19" t="str">
        <f t="shared" si="12"/>
        <v>PASS</v>
      </c>
      <c r="BI11" s="19" t="str">
        <f t="shared" si="13"/>
        <v>PASS</v>
      </c>
      <c r="BJ11" s="45" t="str">
        <f t="shared" si="14"/>
        <v>NO</v>
      </c>
      <c r="BK11" s="105" t="str">
        <f t="shared" si="15"/>
        <v>FAIL</v>
      </c>
    </row>
    <row r="12" spans="1:63" s="13" customFormat="1" x14ac:dyDescent="0.3">
      <c r="A12" s="34">
        <v>136</v>
      </c>
      <c r="B12" s="34">
        <v>43309</v>
      </c>
      <c r="C12" s="34" t="s">
        <v>176</v>
      </c>
      <c r="D12" s="30" t="s">
        <v>177</v>
      </c>
      <c r="E12" s="34" t="s">
        <v>178</v>
      </c>
      <c r="F12" s="31" t="s">
        <v>179</v>
      </c>
      <c r="G12" s="109"/>
      <c r="H12" s="109"/>
      <c r="I12" s="109"/>
      <c r="J12" s="34">
        <v>100</v>
      </c>
      <c r="K12" s="34">
        <v>97</v>
      </c>
      <c r="L12" s="34">
        <v>100</v>
      </c>
      <c r="M12" s="34">
        <v>100</v>
      </c>
      <c r="N12" s="34">
        <v>100</v>
      </c>
      <c r="O12" s="33"/>
      <c r="P12" s="34"/>
      <c r="Q12" s="34"/>
      <c r="R12" s="34">
        <v>43</v>
      </c>
      <c r="S12" s="34">
        <v>43</v>
      </c>
      <c r="T12" s="34">
        <v>41</v>
      </c>
      <c r="U12" s="34">
        <v>43</v>
      </c>
      <c r="V12" s="34">
        <v>46</v>
      </c>
      <c r="W12" s="34">
        <v>10</v>
      </c>
      <c r="X12" s="34">
        <v>22</v>
      </c>
      <c r="Y12" s="35"/>
      <c r="Z12" s="34">
        <v>43260</v>
      </c>
      <c r="AA12" s="34" t="s">
        <v>625</v>
      </c>
      <c r="AB12" s="36" t="s">
        <v>626</v>
      </c>
      <c r="AC12" s="34" t="s">
        <v>627</v>
      </c>
      <c r="AD12" s="37" t="s">
        <v>628</v>
      </c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9"/>
      <c r="AP12" s="34"/>
      <c r="AQ12" s="34"/>
      <c r="AR12" s="34"/>
      <c r="AS12" s="34"/>
      <c r="AT12" s="34"/>
      <c r="AU12" s="34"/>
      <c r="AV12" s="34"/>
      <c r="AW12" s="41"/>
      <c r="AX12" s="41"/>
      <c r="AY12" s="41"/>
      <c r="AZ12" s="41"/>
      <c r="BA12" s="41"/>
      <c r="BB12" s="41"/>
      <c r="BC12" s="42"/>
      <c r="BD12" s="43" t="str">
        <f t="shared" si="8"/>
        <v>PASS</v>
      </c>
      <c r="BE12" s="43" t="str">
        <f t="shared" si="9"/>
        <v>PASS</v>
      </c>
      <c r="BF12" s="44" t="str">
        <f t="shared" si="10"/>
        <v>PASS</v>
      </c>
      <c r="BG12" s="44" t="str">
        <f t="shared" si="11"/>
        <v>PASS</v>
      </c>
      <c r="BH12" s="19" t="str">
        <f t="shared" si="12"/>
        <v>PASS</v>
      </c>
      <c r="BI12" s="19" t="str">
        <f t="shared" si="13"/>
        <v>PASS</v>
      </c>
      <c r="BJ12" s="45" t="str">
        <f t="shared" si="14"/>
        <v>NO</v>
      </c>
      <c r="BK12" s="105" t="str">
        <f t="shared" si="15"/>
        <v>FAIL</v>
      </c>
    </row>
    <row r="13" spans="1:63" s="13" customFormat="1" x14ac:dyDescent="0.3">
      <c r="A13" s="34">
        <v>137</v>
      </c>
      <c r="B13" s="34">
        <v>43310</v>
      </c>
      <c r="C13" s="34" t="s">
        <v>196</v>
      </c>
      <c r="D13" s="30" t="s">
        <v>197</v>
      </c>
      <c r="E13" s="34" t="s">
        <v>198</v>
      </c>
      <c r="F13" s="31" t="s">
        <v>199</v>
      </c>
      <c r="G13" s="109"/>
      <c r="H13" s="109"/>
      <c r="I13" s="109"/>
      <c r="J13" s="34">
        <v>100</v>
      </c>
      <c r="K13" s="34">
        <v>100</v>
      </c>
      <c r="L13" s="34">
        <v>95</v>
      </c>
      <c r="M13" s="34">
        <v>99</v>
      </c>
      <c r="N13" s="34">
        <v>100</v>
      </c>
      <c r="O13" s="33"/>
      <c r="P13" s="34"/>
      <c r="Q13" s="34"/>
      <c r="R13" s="34">
        <v>47</v>
      </c>
      <c r="S13" s="34">
        <v>47</v>
      </c>
      <c r="T13" s="34">
        <v>40</v>
      </c>
      <c r="U13" s="34">
        <v>40</v>
      </c>
      <c r="V13" s="34">
        <v>46</v>
      </c>
      <c r="W13" s="34">
        <v>10</v>
      </c>
      <c r="X13" s="34">
        <v>22</v>
      </c>
      <c r="Y13" s="35"/>
      <c r="Z13" s="34">
        <v>43140</v>
      </c>
      <c r="AA13" s="34" t="s">
        <v>629</v>
      </c>
      <c r="AB13" s="36" t="s">
        <v>630</v>
      </c>
      <c r="AC13" s="34" t="s">
        <v>631</v>
      </c>
      <c r="AD13" s="37" t="s">
        <v>632</v>
      </c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9"/>
      <c r="AP13" s="34"/>
      <c r="AQ13" s="34"/>
      <c r="AR13" s="34"/>
      <c r="AS13" s="34"/>
      <c r="AT13" s="34"/>
      <c r="AU13" s="34"/>
      <c r="AV13" s="34"/>
      <c r="AW13" s="41"/>
      <c r="AX13" s="41"/>
      <c r="AY13" s="41"/>
      <c r="AZ13" s="41"/>
      <c r="BA13" s="41"/>
      <c r="BB13" s="41"/>
      <c r="BC13" s="42"/>
      <c r="BD13" s="43" t="str">
        <f t="shared" si="8"/>
        <v>PASS</v>
      </c>
      <c r="BE13" s="43" t="str">
        <f t="shared" si="9"/>
        <v>PASS</v>
      </c>
      <c r="BF13" s="44" t="str">
        <f t="shared" si="10"/>
        <v>PASS</v>
      </c>
      <c r="BG13" s="44" t="str">
        <f t="shared" si="11"/>
        <v>PASS</v>
      </c>
      <c r="BH13" s="19" t="str">
        <f t="shared" si="12"/>
        <v>PASS</v>
      </c>
      <c r="BI13" s="19" t="str">
        <f t="shared" si="13"/>
        <v>PASS</v>
      </c>
      <c r="BJ13" s="45" t="str">
        <f t="shared" si="14"/>
        <v>NO</v>
      </c>
      <c r="BK13" s="105" t="str">
        <f t="shared" si="15"/>
        <v>FAIL</v>
      </c>
    </row>
    <row r="14" spans="1:63" s="13" customFormat="1" x14ac:dyDescent="0.3">
      <c r="A14" s="34">
        <v>138</v>
      </c>
      <c r="B14" s="34">
        <v>43311</v>
      </c>
      <c r="C14" s="34" t="s">
        <v>212</v>
      </c>
      <c r="D14" s="30" t="s">
        <v>213</v>
      </c>
      <c r="E14" s="34" t="s">
        <v>214</v>
      </c>
      <c r="F14" s="31" t="s">
        <v>215</v>
      </c>
      <c r="G14" s="109"/>
      <c r="H14" s="109"/>
      <c r="I14" s="109"/>
      <c r="J14" s="34">
        <v>89</v>
      </c>
      <c r="K14" s="34">
        <v>96</v>
      </c>
      <c r="L14" s="34">
        <v>86</v>
      </c>
      <c r="M14" s="34">
        <v>96</v>
      </c>
      <c r="N14" s="34">
        <v>100</v>
      </c>
      <c r="O14" s="33"/>
      <c r="P14" s="34"/>
      <c r="Q14" s="34"/>
      <c r="R14" s="34">
        <v>43</v>
      </c>
      <c r="S14" s="34">
        <v>44</v>
      </c>
      <c r="T14" s="34">
        <v>45</v>
      </c>
      <c r="U14" s="34">
        <v>38</v>
      </c>
      <c r="V14" s="34">
        <v>47</v>
      </c>
      <c r="W14" s="34">
        <v>9.9499999999999993</v>
      </c>
      <c r="X14" s="34">
        <v>22</v>
      </c>
      <c r="Y14" s="35"/>
      <c r="Z14" s="34">
        <v>43245</v>
      </c>
      <c r="AA14" s="34" t="s">
        <v>633</v>
      </c>
      <c r="AB14" s="36" t="s">
        <v>634</v>
      </c>
      <c r="AC14" s="34" t="s">
        <v>635</v>
      </c>
      <c r="AD14" s="37" t="s">
        <v>636</v>
      </c>
      <c r="AE14" s="38"/>
      <c r="AF14" s="38"/>
      <c r="AG14" s="47"/>
      <c r="AH14" s="38"/>
      <c r="AI14" s="39"/>
      <c r="AJ14" s="40"/>
      <c r="AK14" s="47"/>
      <c r="AL14" s="47"/>
      <c r="AM14" s="38"/>
      <c r="AN14" s="38"/>
      <c r="AO14" s="39"/>
      <c r="AP14" s="34"/>
      <c r="AQ14" s="34"/>
      <c r="AR14" s="34"/>
      <c r="AS14" s="34"/>
      <c r="AT14" s="34"/>
      <c r="AU14" s="34"/>
      <c r="AV14" s="34"/>
      <c r="AW14" s="41"/>
      <c r="AX14" s="41"/>
      <c r="AY14" s="41"/>
      <c r="AZ14" s="41"/>
      <c r="BA14" s="41"/>
      <c r="BB14" s="41"/>
      <c r="BC14" s="42"/>
      <c r="BD14" s="43" t="str">
        <f t="shared" si="8"/>
        <v>PASS</v>
      </c>
      <c r="BE14" s="43" t="str">
        <f t="shared" si="9"/>
        <v>PASS</v>
      </c>
      <c r="BF14" s="44" t="str">
        <f t="shared" si="10"/>
        <v>PASS</v>
      </c>
      <c r="BG14" s="44" t="str">
        <f t="shared" si="11"/>
        <v>PASS</v>
      </c>
      <c r="BH14" s="19" t="str">
        <f t="shared" si="12"/>
        <v>PASS</v>
      </c>
      <c r="BI14" s="19" t="str">
        <f t="shared" si="13"/>
        <v>PASS</v>
      </c>
      <c r="BJ14" s="45" t="str">
        <f t="shared" si="14"/>
        <v>NO</v>
      </c>
      <c r="BK14" s="105" t="str">
        <f t="shared" si="15"/>
        <v>FAIL</v>
      </c>
    </row>
    <row r="15" spans="1:63" s="13" customFormat="1" x14ac:dyDescent="0.3">
      <c r="A15" s="34">
        <v>139</v>
      </c>
      <c r="B15" s="34">
        <v>43312</v>
      </c>
      <c r="C15" s="34" t="s">
        <v>356</v>
      </c>
      <c r="D15" s="30" t="s">
        <v>357</v>
      </c>
      <c r="E15" s="34" t="s">
        <v>358</v>
      </c>
      <c r="F15" s="31" t="s">
        <v>359</v>
      </c>
      <c r="G15" s="109"/>
      <c r="H15" s="109"/>
      <c r="I15" s="109"/>
      <c r="J15" s="34">
        <v>100</v>
      </c>
      <c r="K15" s="34">
        <v>94</v>
      </c>
      <c r="L15" s="34">
        <v>100</v>
      </c>
      <c r="M15" s="34">
        <v>99</v>
      </c>
      <c r="N15" s="34">
        <v>100</v>
      </c>
      <c r="O15" s="33"/>
      <c r="P15" s="34"/>
      <c r="Q15" s="34"/>
      <c r="R15" s="34">
        <v>44</v>
      </c>
      <c r="S15" s="34">
        <v>44</v>
      </c>
      <c r="T15" s="34">
        <v>40</v>
      </c>
      <c r="U15" s="34">
        <v>38</v>
      </c>
      <c r="V15" s="34">
        <v>43</v>
      </c>
      <c r="W15" s="34">
        <v>9.9499999999999993</v>
      </c>
      <c r="X15" s="34">
        <v>22</v>
      </c>
      <c r="Y15" s="35"/>
      <c r="Z15" s="34">
        <v>43351</v>
      </c>
      <c r="AA15" s="34" t="s">
        <v>637</v>
      </c>
      <c r="AB15" s="36" t="s">
        <v>638</v>
      </c>
      <c r="AC15" s="34" t="s">
        <v>639</v>
      </c>
      <c r="AD15" s="37" t="s">
        <v>640</v>
      </c>
      <c r="AE15" s="38"/>
      <c r="AF15" s="38"/>
      <c r="AG15" s="47"/>
      <c r="AH15" s="38"/>
      <c r="AI15" s="39"/>
      <c r="AJ15" s="40"/>
      <c r="AK15" s="47"/>
      <c r="AL15" s="47"/>
      <c r="AM15" s="38"/>
      <c r="AN15" s="38"/>
      <c r="AO15" s="39"/>
      <c r="AP15" s="34"/>
      <c r="AQ15" s="34"/>
      <c r="AR15" s="34"/>
      <c r="AS15" s="34"/>
      <c r="AT15" s="34"/>
      <c r="AU15" s="34"/>
      <c r="AV15" s="34"/>
      <c r="AW15" s="41"/>
      <c r="AX15" s="41"/>
      <c r="AY15" s="41"/>
      <c r="AZ15" s="41"/>
      <c r="BA15" s="41"/>
      <c r="BB15" s="41"/>
      <c r="BC15" s="42"/>
      <c r="BD15" s="43" t="str">
        <f t="shared" si="8"/>
        <v>PASS</v>
      </c>
      <c r="BE15" s="43" t="str">
        <f t="shared" si="9"/>
        <v>PASS</v>
      </c>
      <c r="BF15" s="44" t="str">
        <f t="shared" si="10"/>
        <v>PASS</v>
      </c>
      <c r="BG15" s="44" t="str">
        <f t="shared" si="11"/>
        <v>PASS</v>
      </c>
      <c r="BH15" s="19" t="str">
        <f t="shared" si="12"/>
        <v>PASS</v>
      </c>
      <c r="BI15" s="19" t="str">
        <f t="shared" si="13"/>
        <v>PASS</v>
      </c>
      <c r="BJ15" s="45" t="str">
        <f t="shared" si="14"/>
        <v>NO</v>
      </c>
      <c r="BK15" s="105" t="str">
        <f t="shared" si="15"/>
        <v>FAIL</v>
      </c>
    </row>
    <row r="16" spans="1:63" s="13" customFormat="1" x14ac:dyDescent="0.3">
      <c r="A16" s="34">
        <v>140</v>
      </c>
      <c r="B16" s="34">
        <v>43313</v>
      </c>
      <c r="C16" s="34" t="s">
        <v>228</v>
      </c>
      <c r="D16" s="30" t="s">
        <v>229</v>
      </c>
      <c r="E16" s="34" t="s">
        <v>230</v>
      </c>
      <c r="F16" s="31" t="s">
        <v>231</v>
      </c>
      <c r="G16" s="109"/>
      <c r="H16" s="109"/>
      <c r="I16" s="109"/>
      <c r="J16" s="34">
        <v>100</v>
      </c>
      <c r="K16" s="34">
        <v>92</v>
      </c>
      <c r="L16" s="34">
        <v>97</v>
      </c>
      <c r="M16" s="34">
        <v>100</v>
      </c>
      <c r="N16" s="34">
        <v>99</v>
      </c>
      <c r="O16" s="33"/>
      <c r="P16" s="34"/>
      <c r="Q16" s="34"/>
      <c r="R16" s="34">
        <v>45</v>
      </c>
      <c r="S16" s="34">
        <v>46</v>
      </c>
      <c r="T16" s="34">
        <v>42</v>
      </c>
      <c r="U16" s="34">
        <v>42</v>
      </c>
      <c r="V16" s="34">
        <v>46</v>
      </c>
      <c r="W16" s="34">
        <v>10</v>
      </c>
      <c r="X16" s="34">
        <v>22</v>
      </c>
      <c r="Y16" s="35"/>
      <c r="Z16" s="34">
        <v>43141</v>
      </c>
      <c r="AA16" s="34" t="s">
        <v>641</v>
      </c>
      <c r="AB16" s="36" t="s">
        <v>642</v>
      </c>
      <c r="AC16" s="34" t="s">
        <v>643</v>
      </c>
      <c r="AD16" s="37" t="s">
        <v>644</v>
      </c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9"/>
      <c r="AP16" s="34"/>
      <c r="AQ16" s="34"/>
      <c r="AR16" s="34"/>
      <c r="AS16" s="34"/>
      <c r="AT16" s="34"/>
      <c r="AU16" s="34"/>
      <c r="AV16" s="34"/>
      <c r="AW16" s="41"/>
      <c r="AX16" s="41"/>
      <c r="AY16" s="41"/>
      <c r="AZ16" s="41"/>
      <c r="BA16" s="41"/>
      <c r="BB16" s="41"/>
      <c r="BC16" s="42"/>
      <c r="BD16" s="43" t="str">
        <f t="shared" si="8"/>
        <v>PASS</v>
      </c>
      <c r="BE16" s="43" t="str">
        <f t="shared" si="9"/>
        <v>PASS</v>
      </c>
      <c r="BF16" s="44" t="str">
        <f t="shared" si="10"/>
        <v>PASS</v>
      </c>
      <c r="BG16" s="44" t="str">
        <f t="shared" si="11"/>
        <v>PASS</v>
      </c>
      <c r="BH16" s="19" t="str">
        <f t="shared" si="12"/>
        <v>PASS</v>
      </c>
      <c r="BI16" s="19" t="str">
        <f t="shared" si="13"/>
        <v>PASS</v>
      </c>
      <c r="BJ16" s="45" t="str">
        <f t="shared" si="14"/>
        <v>NO</v>
      </c>
      <c r="BK16" s="105" t="str">
        <f t="shared" si="15"/>
        <v>FAIL</v>
      </c>
    </row>
    <row r="17" spans="1:63" s="13" customFormat="1" x14ac:dyDescent="0.3">
      <c r="A17" s="34">
        <v>141</v>
      </c>
      <c r="B17" s="34">
        <v>43314</v>
      </c>
      <c r="C17" s="34" t="s">
        <v>244</v>
      </c>
      <c r="D17" s="30" t="s">
        <v>245</v>
      </c>
      <c r="E17" s="34" t="s">
        <v>246</v>
      </c>
      <c r="F17" s="31" t="s">
        <v>247</v>
      </c>
      <c r="G17" s="109"/>
      <c r="H17" s="109"/>
      <c r="I17" s="109"/>
      <c r="J17" s="34">
        <v>91</v>
      </c>
      <c r="K17" s="34">
        <v>86</v>
      </c>
      <c r="L17" s="34">
        <v>95</v>
      </c>
      <c r="M17" s="34">
        <v>95</v>
      </c>
      <c r="N17" s="34">
        <v>99</v>
      </c>
      <c r="O17" s="33"/>
      <c r="P17" s="34"/>
      <c r="Q17" s="34"/>
      <c r="R17" s="34">
        <v>44</v>
      </c>
      <c r="S17" s="34">
        <v>45</v>
      </c>
      <c r="T17" s="34">
        <v>40</v>
      </c>
      <c r="U17" s="34">
        <v>35</v>
      </c>
      <c r="V17" s="34">
        <v>43</v>
      </c>
      <c r="W17" s="34">
        <v>9.9499999999999993</v>
      </c>
      <c r="X17" s="34">
        <v>22</v>
      </c>
      <c r="Y17" s="35"/>
      <c r="Z17" s="34">
        <v>43242</v>
      </c>
      <c r="AA17" s="34" t="s">
        <v>645</v>
      </c>
      <c r="AB17" s="36" t="s">
        <v>646</v>
      </c>
      <c r="AC17" s="34" t="s">
        <v>647</v>
      </c>
      <c r="AD17" s="37" t="s">
        <v>648</v>
      </c>
      <c r="AE17" s="38"/>
      <c r="AF17" s="38"/>
      <c r="AG17" s="47"/>
      <c r="AH17" s="38"/>
      <c r="AI17" s="39"/>
      <c r="AJ17" s="40"/>
      <c r="AK17" s="47"/>
      <c r="AL17" s="47"/>
      <c r="AM17" s="38"/>
      <c r="AN17" s="38"/>
      <c r="AO17" s="39"/>
      <c r="AP17" s="34"/>
      <c r="AQ17" s="34"/>
      <c r="AR17" s="34"/>
      <c r="AS17" s="34"/>
      <c r="AT17" s="34"/>
      <c r="AU17" s="34"/>
      <c r="AV17" s="34"/>
      <c r="AW17" s="41"/>
      <c r="AX17" s="41"/>
      <c r="AY17" s="41"/>
      <c r="AZ17" s="41"/>
      <c r="BA17" s="41"/>
      <c r="BB17" s="41"/>
      <c r="BC17" s="42"/>
      <c r="BD17" s="43" t="str">
        <f t="shared" si="8"/>
        <v>PASS</v>
      </c>
      <c r="BE17" s="43" t="str">
        <f t="shared" si="9"/>
        <v>PASS</v>
      </c>
      <c r="BF17" s="44" t="str">
        <f t="shared" si="10"/>
        <v>PASS</v>
      </c>
      <c r="BG17" s="44" t="str">
        <f t="shared" si="11"/>
        <v>PASS</v>
      </c>
      <c r="BH17" s="19" t="str">
        <f t="shared" si="12"/>
        <v>PASS</v>
      </c>
      <c r="BI17" s="19" t="str">
        <f t="shared" si="13"/>
        <v>PASS</v>
      </c>
      <c r="BJ17" s="45" t="str">
        <f t="shared" si="14"/>
        <v>NO</v>
      </c>
      <c r="BK17" s="105" t="str">
        <f t="shared" si="15"/>
        <v>FAIL</v>
      </c>
    </row>
    <row r="18" spans="1:63" s="13" customFormat="1" x14ac:dyDescent="0.3">
      <c r="A18" s="34">
        <v>142</v>
      </c>
      <c r="B18" s="34">
        <v>43315</v>
      </c>
      <c r="C18" s="34" t="s">
        <v>248</v>
      </c>
      <c r="D18" s="30" t="s">
        <v>249</v>
      </c>
      <c r="E18" s="34" t="s">
        <v>250</v>
      </c>
      <c r="F18" s="31" t="s">
        <v>251</v>
      </c>
      <c r="G18" s="109"/>
      <c r="H18" s="109"/>
      <c r="I18" s="109"/>
      <c r="J18" s="34">
        <v>96</v>
      </c>
      <c r="K18" s="34">
        <v>96</v>
      </c>
      <c r="L18" s="34">
        <v>90</v>
      </c>
      <c r="M18" s="34">
        <v>97</v>
      </c>
      <c r="N18" s="34">
        <v>99</v>
      </c>
      <c r="O18" s="33"/>
      <c r="P18" s="34"/>
      <c r="Q18" s="34"/>
      <c r="R18" s="34">
        <v>43</v>
      </c>
      <c r="S18" s="34">
        <v>44</v>
      </c>
      <c r="T18" s="34">
        <v>45</v>
      </c>
      <c r="U18" s="34">
        <v>35</v>
      </c>
      <c r="V18" s="34">
        <v>47</v>
      </c>
      <c r="W18" s="34">
        <v>9.9499999999999993</v>
      </c>
      <c r="X18" s="34">
        <v>22</v>
      </c>
      <c r="Y18" s="35"/>
      <c r="Z18" s="34">
        <v>43352</v>
      </c>
      <c r="AA18" s="34" t="s">
        <v>649</v>
      </c>
      <c r="AB18" s="36" t="s">
        <v>650</v>
      </c>
      <c r="AC18" s="34" t="s">
        <v>651</v>
      </c>
      <c r="AD18" s="37" t="s">
        <v>652</v>
      </c>
      <c r="AE18" s="38"/>
      <c r="AF18" s="38"/>
      <c r="AG18" s="38"/>
      <c r="AH18" s="38"/>
      <c r="AI18" s="39"/>
      <c r="AJ18" s="40"/>
      <c r="AK18" s="38"/>
      <c r="AL18" s="38"/>
      <c r="AM18" s="38"/>
      <c r="AN18" s="38"/>
      <c r="AO18" s="39"/>
      <c r="AP18" s="34"/>
      <c r="AQ18" s="34"/>
      <c r="AR18" s="34"/>
      <c r="AS18" s="34"/>
      <c r="AT18" s="34"/>
      <c r="AU18" s="34"/>
      <c r="AV18" s="34"/>
      <c r="AW18" s="41"/>
      <c r="AX18" s="41"/>
      <c r="AY18" s="41"/>
      <c r="AZ18" s="41"/>
      <c r="BA18" s="41"/>
      <c r="BB18" s="41"/>
      <c r="BC18" s="42"/>
      <c r="BD18" s="43" t="str">
        <f t="shared" si="8"/>
        <v>PASS</v>
      </c>
      <c r="BE18" s="43" t="str">
        <f t="shared" si="9"/>
        <v>PASS</v>
      </c>
      <c r="BF18" s="44" t="str">
        <f t="shared" si="10"/>
        <v>PASS</v>
      </c>
      <c r="BG18" s="44" t="str">
        <f t="shared" si="11"/>
        <v>PASS</v>
      </c>
      <c r="BH18" s="19" t="str">
        <f t="shared" si="12"/>
        <v>PASS</v>
      </c>
      <c r="BI18" s="19" t="str">
        <f t="shared" si="13"/>
        <v>PASS</v>
      </c>
      <c r="BJ18" s="45" t="str">
        <f t="shared" si="14"/>
        <v>NO</v>
      </c>
      <c r="BK18" s="105" t="str">
        <f t="shared" si="15"/>
        <v>FAIL</v>
      </c>
    </row>
    <row r="19" spans="1:63" s="13" customFormat="1" x14ac:dyDescent="0.3">
      <c r="A19" s="34">
        <v>143</v>
      </c>
      <c r="B19" s="34">
        <v>43316</v>
      </c>
      <c r="C19" s="34" t="s">
        <v>268</v>
      </c>
      <c r="D19" s="30" t="s">
        <v>269</v>
      </c>
      <c r="E19" s="34" t="s">
        <v>270</v>
      </c>
      <c r="F19" s="31" t="s">
        <v>271</v>
      </c>
      <c r="G19" s="109">
        <v>99</v>
      </c>
      <c r="H19" s="109"/>
      <c r="I19" s="109"/>
      <c r="J19" s="34">
        <v>93</v>
      </c>
      <c r="K19" s="34">
        <v>93</v>
      </c>
      <c r="L19" s="34">
        <v>89</v>
      </c>
      <c r="M19" s="34">
        <v>86</v>
      </c>
      <c r="N19" s="34">
        <v>99</v>
      </c>
      <c r="O19" s="33"/>
      <c r="P19" s="34">
        <v>49</v>
      </c>
      <c r="Q19" s="34"/>
      <c r="R19" s="34">
        <v>45</v>
      </c>
      <c r="S19" s="34">
        <v>45</v>
      </c>
      <c r="T19" s="34">
        <v>43</v>
      </c>
      <c r="U19" s="34">
        <v>38</v>
      </c>
      <c r="V19" s="34">
        <v>45</v>
      </c>
      <c r="W19" s="34">
        <v>9.9499999999999993</v>
      </c>
      <c r="X19" s="34">
        <v>22</v>
      </c>
      <c r="Y19" s="35"/>
      <c r="Z19" s="34">
        <v>43353</v>
      </c>
      <c r="AA19" s="34" t="s">
        <v>653</v>
      </c>
      <c r="AB19" s="36" t="s">
        <v>654</v>
      </c>
      <c r="AC19" s="34" t="s">
        <v>655</v>
      </c>
      <c r="AD19" s="37" t="s">
        <v>656</v>
      </c>
      <c r="AE19" s="38"/>
      <c r="AF19" s="38"/>
      <c r="AG19" s="47"/>
      <c r="AH19" s="38"/>
      <c r="AI19" s="39"/>
      <c r="AJ19" s="40"/>
      <c r="AK19" s="47"/>
      <c r="AL19" s="47"/>
      <c r="AM19" s="38"/>
      <c r="AN19" s="38"/>
      <c r="AO19" s="39"/>
      <c r="AP19" s="34"/>
      <c r="AQ19" s="34"/>
      <c r="AR19" s="34"/>
      <c r="AS19" s="34"/>
      <c r="AT19" s="34"/>
      <c r="AU19" s="34"/>
      <c r="AV19" s="34"/>
      <c r="AW19" s="41"/>
      <c r="AX19" s="41"/>
      <c r="AY19" s="41"/>
      <c r="AZ19" s="41"/>
      <c r="BA19" s="41"/>
      <c r="BB19" s="41"/>
      <c r="BC19" s="42"/>
      <c r="BD19" s="43" t="str">
        <f t="shared" si="8"/>
        <v>PASS</v>
      </c>
      <c r="BE19" s="43" t="str">
        <f t="shared" si="9"/>
        <v>PASS</v>
      </c>
      <c r="BF19" s="44" t="str">
        <f t="shared" si="10"/>
        <v>PASS</v>
      </c>
      <c r="BG19" s="44" t="str">
        <f t="shared" si="11"/>
        <v>PASS</v>
      </c>
      <c r="BH19" s="19" t="str">
        <f t="shared" si="12"/>
        <v>PASS</v>
      </c>
      <c r="BI19" s="19" t="str">
        <f t="shared" si="13"/>
        <v>PASS</v>
      </c>
      <c r="BJ19" s="45" t="str">
        <f t="shared" si="14"/>
        <v>NO</v>
      </c>
      <c r="BK19" s="105" t="str">
        <f t="shared" si="15"/>
        <v>FAIL</v>
      </c>
    </row>
    <row r="20" spans="1:63" s="13" customFormat="1" x14ac:dyDescent="0.3">
      <c r="A20" s="34">
        <v>144</v>
      </c>
      <c r="B20" s="34">
        <v>43317</v>
      </c>
      <c r="C20" s="34" t="s">
        <v>272</v>
      </c>
      <c r="D20" s="30" t="s">
        <v>273</v>
      </c>
      <c r="E20" s="34" t="s">
        <v>274</v>
      </c>
      <c r="F20" s="31" t="s">
        <v>275</v>
      </c>
      <c r="G20" s="109"/>
      <c r="H20" s="109"/>
      <c r="I20" s="109"/>
      <c r="J20" s="34">
        <v>96</v>
      </c>
      <c r="K20" s="34">
        <v>100</v>
      </c>
      <c r="L20" s="34">
        <v>99</v>
      </c>
      <c r="M20" s="34">
        <v>99</v>
      </c>
      <c r="N20" s="34">
        <v>100</v>
      </c>
      <c r="O20" s="33"/>
      <c r="P20" s="34"/>
      <c r="Q20" s="34"/>
      <c r="R20" s="34">
        <v>48</v>
      </c>
      <c r="S20" s="34">
        <v>48</v>
      </c>
      <c r="T20" s="34">
        <v>42</v>
      </c>
      <c r="U20" s="34">
        <v>39</v>
      </c>
      <c r="V20" s="34">
        <v>42</v>
      </c>
      <c r="W20" s="34">
        <v>9.9499999999999993</v>
      </c>
      <c r="X20" s="34">
        <v>22</v>
      </c>
      <c r="Y20" s="35"/>
      <c r="Z20" s="34">
        <v>43142</v>
      </c>
      <c r="AA20" s="34" t="s">
        <v>657</v>
      </c>
      <c r="AB20" s="36" t="s">
        <v>658</v>
      </c>
      <c r="AC20" s="34" t="s">
        <v>659</v>
      </c>
      <c r="AD20" s="37" t="s">
        <v>660</v>
      </c>
      <c r="AE20" s="38"/>
      <c r="AF20" s="38"/>
      <c r="AG20" s="38"/>
      <c r="AH20" s="38"/>
      <c r="AI20" s="39"/>
      <c r="AJ20" s="40"/>
      <c r="AK20" s="38"/>
      <c r="AL20" s="38"/>
      <c r="AM20" s="38"/>
      <c r="AN20" s="38"/>
      <c r="AO20" s="39"/>
      <c r="AP20" s="34"/>
      <c r="AQ20" s="34"/>
      <c r="AR20" s="34"/>
      <c r="AS20" s="34"/>
      <c r="AT20" s="34"/>
      <c r="AU20" s="34"/>
      <c r="AV20" s="49"/>
      <c r="AW20" s="50"/>
      <c r="AX20" s="41"/>
      <c r="AY20" s="41"/>
      <c r="AZ20" s="41"/>
      <c r="BA20" s="41"/>
      <c r="BB20" s="41"/>
      <c r="BC20" s="42"/>
      <c r="BD20" s="43" t="str">
        <f t="shared" si="8"/>
        <v>PASS</v>
      </c>
      <c r="BE20" s="43" t="str">
        <f t="shared" si="9"/>
        <v>PASS</v>
      </c>
      <c r="BF20" s="44" t="str">
        <f t="shared" si="10"/>
        <v>PASS</v>
      </c>
      <c r="BG20" s="44" t="str">
        <f t="shared" si="11"/>
        <v>PASS</v>
      </c>
      <c r="BH20" s="19" t="str">
        <f t="shared" si="12"/>
        <v>PASS</v>
      </c>
      <c r="BI20" s="19" t="str">
        <f t="shared" si="13"/>
        <v>PASS</v>
      </c>
      <c r="BJ20" s="45" t="str">
        <f t="shared" si="14"/>
        <v>NO</v>
      </c>
      <c r="BK20" s="105" t="str">
        <f t="shared" si="15"/>
        <v>FAIL</v>
      </c>
    </row>
    <row r="21" spans="1:63" s="13" customFormat="1" x14ac:dyDescent="0.3">
      <c r="A21" s="34">
        <v>145</v>
      </c>
      <c r="B21" s="34">
        <v>43318</v>
      </c>
      <c r="C21" s="34" t="s">
        <v>284</v>
      </c>
      <c r="D21" s="30" t="s">
        <v>285</v>
      </c>
      <c r="E21" s="34" t="s">
        <v>286</v>
      </c>
      <c r="F21" s="31" t="s">
        <v>287</v>
      </c>
      <c r="G21" s="109">
        <v>97</v>
      </c>
      <c r="H21" s="109"/>
      <c r="I21" s="109"/>
      <c r="J21" s="34">
        <v>92</v>
      </c>
      <c r="K21" s="34">
        <v>92</v>
      </c>
      <c r="L21" s="34">
        <v>84</v>
      </c>
      <c r="M21" s="34">
        <v>98</v>
      </c>
      <c r="N21" s="34">
        <v>99</v>
      </c>
      <c r="O21" s="33"/>
      <c r="P21" s="34">
        <v>37</v>
      </c>
      <c r="Q21" s="34"/>
      <c r="R21" s="34">
        <v>45</v>
      </c>
      <c r="S21" s="34">
        <v>46</v>
      </c>
      <c r="T21" s="34">
        <v>42</v>
      </c>
      <c r="U21" s="34">
        <v>45</v>
      </c>
      <c r="V21" s="34">
        <v>46</v>
      </c>
      <c r="W21" s="34">
        <v>10</v>
      </c>
      <c r="X21" s="34">
        <v>22</v>
      </c>
      <c r="Y21" s="35"/>
      <c r="Z21" s="34">
        <v>43243</v>
      </c>
      <c r="AA21" s="34" t="s">
        <v>661</v>
      </c>
      <c r="AB21" s="36" t="s">
        <v>662</v>
      </c>
      <c r="AC21" s="34" t="s">
        <v>663</v>
      </c>
      <c r="AD21" s="37" t="s">
        <v>664</v>
      </c>
      <c r="AE21" s="38"/>
      <c r="AF21" s="38"/>
      <c r="AG21" s="47"/>
      <c r="AH21" s="38"/>
      <c r="AI21" s="39"/>
      <c r="AJ21" s="40"/>
      <c r="AK21" s="47"/>
      <c r="AL21" s="47"/>
      <c r="AM21" s="38"/>
      <c r="AN21" s="38"/>
      <c r="AO21" s="39"/>
      <c r="AP21" s="34"/>
      <c r="AQ21" s="34"/>
      <c r="AR21" s="34"/>
      <c r="AS21" s="34"/>
      <c r="AT21" s="34"/>
      <c r="AU21" s="34"/>
      <c r="AV21" s="34"/>
      <c r="AW21" s="41"/>
      <c r="AX21" s="41"/>
      <c r="AY21" s="41"/>
      <c r="AZ21" s="41"/>
      <c r="BA21" s="41"/>
      <c r="BB21" s="41"/>
      <c r="BC21" s="42"/>
      <c r="BD21" s="43" t="str">
        <f t="shared" si="8"/>
        <v>PASS</v>
      </c>
      <c r="BE21" s="43" t="str">
        <f t="shared" si="9"/>
        <v>PASS</v>
      </c>
      <c r="BF21" s="44" t="str">
        <f t="shared" si="10"/>
        <v>PASS</v>
      </c>
      <c r="BG21" s="44" t="str">
        <f t="shared" si="11"/>
        <v>PASS</v>
      </c>
      <c r="BH21" s="19" t="str">
        <f t="shared" si="12"/>
        <v>PASS</v>
      </c>
      <c r="BI21" s="19" t="str">
        <f t="shared" si="13"/>
        <v>PASS</v>
      </c>
      <c r="BJ21" s="45" t="str">
        <f t="shared" si="14"/>
        <v>NO</v>
      </c>
      <c r="BK21" s="105" t="str">
        <f t="shared" si="15"/>
        <v>FAIL</v>
      </c>
    </row>
    <row r="22" spans="1:63" s="13" customFormat="1" x14ac:dyDescent="0.3">
      <c r="A22" s="34">
        <v>146</v>
      </c>
      <c r="B22" s="34">
        <v>43319</v>
      </c>
      <c r="C22" s="34" t="s">
        <v>288</v>
      </c>
      <c r="D22" s="30" t="s">
        <v>289</v>
      </c>
      <c r="E22" s="34" t="s">
        <v>290</v>
      </c>
      <c r="F22" s="31" t="s">
        <v>291</v>
      </c>
      <c r="G22" s="109"/>
      <c r="H22" s="109"/>
      <c r="I22" s="109"/>
      <c r="J22" s="34">
        <v>100</v>
      </c>
      <c r="K22" s="34">
        <v>99</v>
      </c>
      <c r="L22" s="34">
        <v>100</v>
      </c>
      <c r="M22" s="34">
        <v>100</v>
      </c>
      <c r="N22" s="34">
        <v>100</v>
      </c>
      <c r="O22" s="33"/>
      <c r="P22" s="34"/>
      <c r="Q22" s="34"/>
      <c r="R22" s="34">
        <v>44</v>
      </c>
      <c r="S22" s="34">
        <v>44</v>
      </c>
      <c r="T22" s="34">
        <v>42</v>
      </c>
      <c r="U22" s="34">
        <v>40</v>
      </c>
      <c r="V22" s="34">
        <v>47</v>
      </c>
      <c r="W22" s="34">
        <v>10</v>
      </c>
      <c r="X22" s="34">
        <v>22</v>
      </c>
      <c r="Y22" s="35"/>
      <c r="Z22" s="34">
        <v>43354</v>
      </c>
      <c r="AA22" s="34" t="s">
        <v>665</v>
      </c>
      <c r="AB22" s="36" t="s">
        <v>666</v>
      </c>
      <c r="AC22" s="34" t="s">
        <v>667</v>
      </c>
      <c r="AD22" s="37" t="s">
        <v>668</v>
      </c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9"/>
      <c r="AP22" s="34"/>
      <c r="AQ22" s="34"/>
      <c r="AR22" s="34"/>
      <c r="AS22" s="34"/>
      <c r="AT22" s="34"/>
      <c r="AU22" s="34"/>
      <c r="AV22" s="34"/>
      <c r="AW22" s="41"/>
      <c r="AX22" s="41"/>
      <c r="AY22" s="41"/>
      <c r="AZ22" s="41"/>
      <c r="BA22" s="41"/>
      <c r="BB22" s="41"/>
      <c r="BC22" s="42"/>
      <c r="BD22" s="43" t="str">
        <f t="shared" si="8"/>
        <v>PASS</v>
      </c>
      <c r="BE22" s="43" t="str">
        <f t="shared" si="9"/>
        <v>PASS</v>
      </c>
      <c r="BF22" s="44" t="str">
        <f t="shared" si="10"/>
        <v>PASS</v>
      </c>
      <c r="BG22" s="44" t="str">
        <f t="shared" si="11"/>
        <v>PASS</v>
      </c>
      <c r="BH22" s="19" t="str">
        <f t="shared" si="12"/>
        <v>PASS</v>
      </c>
      <c r="BI22" s="19" t="str">
        <f t="shared" si="13"/>
        <v>PASS</v>
      </c>
      <c r="BJ22" s="45" t="str">
        <f t="shared" si="14"/>
        <v>NO</v>
      </c>
      <c r="BK22" s="105" t="str">
        <f t="shared" si="15"/>
        <v>FAIL</v>
      </c>
    </row>
    <row r="23" spans="1:63" s="13" customFormat="1" x14ac:dyDescent="0.3">
      <c r="A23" s="34">
        <v>147</v>
      </c>
      <c r="B23" s="34">
        <v>43320</v>
      </c>
      <c r="C23" s="34" t="s">
        <v>300</v>
      </c>
      <c r="D23" s="30" t="s">
        <v>301</v>
      </c>
      <c r="E23" s="34" t="s">
        <v>302</v>
      </c>
      <c r="F23" s="31" t="s">
        <v>303</v>
      </c>
      <c r="G23" s="109"/>
      <c r="H23" s="109"/>
      <c r="I23" s="109"/>
      <c r="J23" s="34">
        <v>93</v>
      </c>
      <c r="K23" s="34">
        <v>92</v>
      </c>
      <c r="L23" s="34">
        <v>99</v>
      </c>
      <c r="M23" s="34">
        <v>94</v>
      </c>
      <c r="N23" s="34">
        <v>100</v>
      </c>
      <c r="O23" s="33"/>
      <c r="P23" s="34"/>
      <c r="Q23" s="34"/>
      <c r="R23" s="34">
        <v>47</v>
      </c>
      <c r="S23" s="34">
        <v>46</v>
      </c>
      <c r="T23" s="34">
        <v>40</v>
      </c>
      <c r="U23" s="34">
        <v>42</v>
      </c>
      <c r="V23" s="34">
        <v>45</v>
      </c>
      <c r="W23" s="34">
        <v>10</v>
      </c>
      <c r="X23" s="34">
        <v>22</v>
      </c>
      <c r="Y23" s="35"/>
      <c r="Z23" s="34">
        <v>43143</v>
      </c>
      <c r="AA23" s="34" t="s">
        <v>669</v>
      </c>
      <c r="AB23" s="36" t="s">
        <v>670</v>
      </c>
      <c r="AC23" s="34" t="s">
        <v>671</v>
      </c>
      <c r="AD23" s="37" t="s">
        <v>672</v>
      </c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9"/>
      <c r="AP23" s="34"/>
      <c r="AQ23" s="34"/>
      <c r="AR23" s="34"/>
      <c r="AS23" s="34"/>
      <c r="AT23" s="34"/>
      <c r="AU23" s="34"/>
      <c r="AV23" s="34"/>
      <c r="AW23" s="41"/>
      <c r="AX23" s="41"/>
      <c r="AY23" s="41"/>
      <c r="AZ23" s="41"/>
      <c r="BA23" s="41"/>
      <c r="BB23" s="41"/>
      <c r="BC23" s="42"/>
      <c r="BD23" s="43" t="str">
        <f t="shared" si="8"/>
        <v>PASS</v>
      </c>
      <c r="BE23" s="43" t="str">
        <f t="shared" si="9"/>
        <v>PASS</v>
      </c>
      <c r="BF23" s="44" t="str">
        <f t="shared" si="10"/>
        <v>PASS</v>
      </c>
      <c r="BG23" s="44" t="str">
        <f t="shared" si="11"/>
        <v>PASS</v>
      </c>
      <c r="BH23" s="19" t="str">
        <f t="shared" si="12"/>
        <v>PASS</v>
      </c>
      <c r="BI23" s="19" t="str">
        <f t="shared" si="13"/>
        <v>PASS</v>
      </c>
      <c r="BJ23" s="45" t="str">
        <f t="shared" si="14"/>
        <v>NO</v>
      </c>
      <c r="BK23" s="105" t="str">
        <f t="shared" si="15"/>
        <v>FAIL</v>
      </c>
    </row>
    <row r="24" spans="1:63" s="13" customFormat="1" x14ac:dyDescent="0.3">
      <c r="A24" s="34">
        <v>148</v>
      </c>
      <c r="B24" s="34">
        <v>43321</v>
      </c>
      <c r="C24" s="34" t="s">
        <v>316</v>
      </c>
      <c r="D24" s="30" t="s">
        <v>317</v>
      </c>
      <c r="E24" s="34" t="s">
        <v>318</v>
      </c>
      <c r="F24" s="31" t="s">
        <v>319</v>
      </c>
      <c r="G24" s="109"/>
      <c r="H24" s="109"/>
      <c r="I24" s="109"/>
      <c r="J24" s="34">
        <v>99</v>
      </c>
      <c r="K24" s="34">
        <v>98</v>
      </c>
      <c r="L24" s="34">
        <v>94</v>
      </c>
      <c r="M24" s="34">
        <v>100</v>
      </c>
      <c r="N24" s="34">
        <v>94</v>
      </c>
      <c r="O24" s="33"/>
      <c r="P24" s="34"/>
      <c r="Q24" s="34"/>
      <c r="R24" s="34">
        <v>43</v>
      </c>
      <c r="S24" s="34">
        <v>44</v>
      </c>
      <c r="T24" s="34">
        <v>41</v>
      </c>
      <c r="U24" s="34">
        <v>38</v>
      </c>
      <c r="V24" s="34">
        <v>46</v>
      </c>
      <c r="W24" s="34">
        <v>9.9499999999999993</v>
      </c>
      <c r="X24" s="34">
        <v>22</v>
      </c>
      <c r="Y24" s="35"/>
      <c r="Z24" s="34">
        <v>43105</v>
      </c>
      <c r="AA24" s="34" t="s">
        <v>673</v>
      </c>
      <c r="AB24" s="36" t="s">
        <v>674</v>
      </c>
      <c r="AC24" s="34" t="s">
        <v>675</v>
      </c>
      <c r="AD24" s="37" t="s">
        <v>676</v>
      </c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9"/>
      <c r="AP24" s="34"/>
      <c r="AQ24" s="34"/>
      <c r="AR24" s="34"/>
      <c r="AS24" s="34"/>
      <c r="AT24" s="34"/>
      <c r="AU24" s="34"/>
      <c r="AV24" s="34"/>
      <c r="AW24" s="41"/>
      <c r="AX24" s="41"/>
      <c r="AY24" s="41"/>
      <c r="AZ24" s="41"/>
      <c r="BA24" s="41"/>
      <c r="BB24" s="41"/>
      <c r="BC24" s="42"/>
      <c r="BD24" s="43" t="str">
        <f t="shared" si="8"/>
        <v>PASS</v>
      </c>
      <c r="BE24" s="43" t="str">
        <f t="shared" si="9"/>
        <v>PASS</v>
      </c>
      <c r="BF24" s="44" t="str">
        <f t="shared" si="10"/>
        <v>PASS</v>
      </c>
      <c r="BG24" s="44" t="str">
        <f t="shared" si="11"/>
        <v>PASS</v>
      </c>
      <c r="BH24" s="19" t="str">
        <f t="shared" si="12"/>
        <v>PASS</v>
      </c>
      <c r="BI24" s="19" t="str">
        <f t="shared" si="13"/>
        <v>PASS</v>
      </c>
      <c r="BJ24" s="45" t="str">
        <f t="shared" si="14"/>
        <v>NO</v>
      </c>
      <c r="BK24" s="105" t="str">
        <f t="shared" si="15"/>
        <v>FAIL</v>
      </c>
    </row>
    <row r="25" spans="1:63" s="13" customFormat="1" x14ac:dyDescent="0.3">
      <c r="A25" s="34">
        <v>149</v>
      </c>
      <c r="B25" s="34">
        <v>43322</v>
      </c>
      <c r="C25" s="34" t="s">
        <v>332</v>
      </c>
      <c r="D25" s="30" t="s">
        <v>333</v>
      </c>
      <c r="E25" s="34" t="s">
        <v>334</v>
      </c>
      <c r="F25" s="31" t="s">
        <v>335</v>
      </c>
      <c r="G25" s="109"/>
      <c r="H25" s="109"/>
      <c r="I25" s="109">
        <v>82</v>
      </c>
      <c r="J25" s="34">
        <v>99</v>
      </c>
      <c r="K25" s="34">
        <v>86</v>
      </c>
      <c r="L25" s="34">
        <v>93</v>
      </c>
      <c r="M25" s="34">
        <v>96</v>
      </c>
      <c r="N25" s="34">
        <v>100</v>
      </c>
      <c r="O25" s="33"/>
      <c r="P25" s="34"/>
      <c r="Q25" s="34">
        <v>44</v>
      </c>
      <c r="R25" s="34">
        <v>45</v>
      </c>
      <c r="S25" s="34">
        <v>46</v>
      </c>
      <c r="T25" s="34">
        <v>41</v>
      </c>
      <c r="U25" s="34">
        <v>43</v>
      </c>
      <c r="V25" s="34">
        <v>43</v>
      </c>
      <c r="W25" s="34">
        <v>10</v>
      </c>
      <c r="X25" s="34">
        <v>22</v>
      </c>
      <c r="Y25" s="35"/>
      <c r="Z25" s="34">
        <v>43144</v>
      </c>
      <c r="AA25" s="34" t="s">
        <v>677</v>
      </c>
      <c r="AB25" s="36" t="s">
        <v>678</v>
      </c>
      <c r="AC25" s="34" t="s">
        <v>679</v>
      </c>
      <c r="AD25" s="37" t="s">
        <v>680</v>
      </c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9"/>
      <c r="AP25" s="34"/>
      <c r="AQ25" s="34"/>
      <c r="AR25" s="34"/>
      <c r="AS25" s="34"/>
      <c r="AT25" s="34"/>
      <c r="AU25" s="34"/>
      <c r="AV25" s="34"/>
      <c r="AW25" s="41"/>
      <c r="AX25" s="41"/>
      <c r="AY25" s="41"/>
      <c r="AZ25" s="41"/>
      <c r="BA25" s="41"/>
      <c r="BB25" s="41"/>
      <c r="BC25" s="42"/>
      <c r="BD25" s="43" t="str">
        <f t="shared" si="8"/>
        <v>PASS</v>
      </c>
      <c r="BE25" s="43" t="str">
        <f t="shared" si="9"/>
        <v>PASS</v>
      </c>
      <c r="BF25" s="44" t="str">
        <f t="shared" si="10"/>
        <v>PASS</v>
      </c>
      <c r="BG25" s="44" t="str">
        <f t="shared" si="11"/>
        <v>PASS</v>
      </c>
      <c r="BH25" s="19" t="str">
        <f t="shared" si="12"/>
        <v>PASS</v>
      </c>
      <c r="BI25" s="19" t="str">
        <f t="shared" si="13"/>
        <v>PASS</v>
      </c>
      <c r="BJ25" s="45" t="str">
        <f t="shared" si="14"/>
        <v>NO</v>
      </c>
      <c r="BK25" s="105" t="str">
        <f t="shared" si="15"/>
        <v>FAIL</v>
      </c>
    </row>
    <row r="26" spans="1:63" s="13" customFormat="1" x14ac:dyDescent="0.3">
      <c r="A26" s="34">
        <v>150</v>
      </c>
      <c r="B26" s="34">
        <v>43323</v>
      </c>
      <c r="C26" s="34" t="s">
        <v>336</v>
      </c>
      <c r="D26" s="30" t="s">
        <v>337</v>
      </c>
      <c r="E26" s="34" t="s">
        <v>338</v>
      </c>
      <c r="F26" s="31" t="s">
        <v>339</v>
      </c>
      <c r="G26" s="109"/>
      <c r="H26" s="109"/>
      <c r="I26" s="109"/>
      <c r="J26" s="34">
        <v>92</v>
      </c>
      <c r="K26" s="34">
        <v>96</v>
      </c>
      <c r="L26" s="34">
        <v>80</v>
      </c>
      <c r="M26" s="34">
        <v>100</v>
      </c>
      <c r="N26" s="34">
        <v>93</v>
      </c>
      <c r="O26" s="33"/>
      <c r="P26" s="34"/>
      <c r="Q26" s="34"/>
      <c r="R26" s="34">
        <v>45</v>
      </c>
      <c r="S26" s="34">
        <v>44</v>
      </c>
      <c r="T26" s="34">
        <v>44</v>
      </c>
      <c r="U26" s="34">
        <v>38</v>
      </c>
      <c r="V26" s="34">
        <v>46</v>
      </c>
      <c r="W26" s="34">
        <v>9.9499999999999993</v>
      </c>
      <c r="X26" s="34">
        <v>22</v>
      </c>
      <c r="Y26" s="35"/>
      <c r="Z26" s="34">
        <v>43355</v>
      </c>
      <c r="AA26" s="34" t="s">
        <v>681</v>
      </c>
      <c r="AB26" s="36" t="s">
        <v>682</v>
      </c>
      <c r="AC26" s="34" t="s">
        <v>683</v>
      </c>
      <c r="AD26" s="37" t="s">
        <v>684</v>
      </c>
      <c r="AE26" s="38"/>
      <c r="AF26" s="38"/>
      <c r="AG26" s="47"/>
      <c r="AH26" s="38"/>
      <c r="AI26" s="39"/>
      <c r="AJ26" s="40"/>
      <c r="AK26" s="47"/>
      <c r="AL26" s="47"/>
      <c r="AM26" s="38"/>
      <c r="AN26" s="38"/>
      <c r="AO26" s="39"/>
      <c r="AP26" s="34"/>
      <c r="AQ26" s="34"/>
      <c r="AR26" s="34"/>
      <c r="AS26" s="34"/>
      <c r="AT26" s="34"/>
      <c r="AU26" s="34"/>
      <c r="AV26" s="34"/>
      <c r="AW26" s="41"/>
      <c r="AX26" s="41"/>
      <c r="AY26" s="41"/>
      <c r="AZ26" s="41"/>
      <c r="BA26" s="41"/>
      <c r="BB26" s="41"/>
      <c r="BC26" s="42"/>
      <c r="BD26" s="43" t="str">
        <f t="shared" si="8"/>
        <v>PASS</v>
      </c>
      <c r="BE26" s="43" t="str">
        <f t="shared" si="9"/>
        <v>PASS</v>
      </c>
      <c r="BF26" s="44" t="str">
        <f t="shared" si="10"/>
        <v>PASS</v>
      </c>
      <c r="BG26" s="44" t="str">
        <f t="shared" si="11"/>
        <v>PASS</v>
      </c>
      <c r="BH26" s="19" t="str">
        <f t="shared" si="12"/>
        <v>PASS</v>
      </c>
      <c r="BI26" s="19" t="str">
        <f t="shared" si="13"/>
        <v>PASS</v>
      </c>
      <c r="BJ26" s="45" t="str">
        <f t="shared" si="14"/>
        <v>NO</v>
      </c>
      <c r="BK26" s="105" t="str">
        <f t="shared" si="15"/>
        <v>FAIL</v>
      </c>
    </row>
    <row r="27" spans="1:63" s="13" customFormat="1" x14ac:dyDescent="0.3">
      <c r="A27" s="34">
        <v>151</v>
      </c>
      <c r="B27" s="34">
        <v>43324</v>
      </c>
      <c r="C27" s="34" t="s">
        <v>352</v>
      </c>
      <c r="D27" s="30" t="s">
        <v>353</v>
      </c>
      <c r="E27" s="34" t="s">
        <v>354</v>
      </c>
      <c r="F27" s="31" t="s">
        <v>355</v>
      </c>
      <c r="G27" s="109"/>
      <c r="H27" s="109"/>
      <c r="I27" s="109"/>
      <c r="J27" s="34">
        <v>94</v>
      </c>
      <c r="K27" s="34">
        <v>99</v>
      </c>
      <c r="L27" s="34">
        <v>96</v>
      </c>
      <c r="M27" s="34">
        <v>99</v>
      </c>
      <c r="N27" s="34">
        <v>91</v>
      </c>
      <c r="O27" s="33"/>
      <c r="P27" s="34"/>
      <c r="Q27" s="34"/>
      <c r="R27" s="34">
        <v>44</v>
      </c>
      <c r="S27" s="34">
        <v>45</v>
      </c>
      <c r="T27" s="34">
        <v>45</v>
      </c>
      <c r="U27" s="34">
        <v>40</v>
      </c>
      <c r="V27" s="34">
        <v>46</v>
      </c>
      <c r="W27" s="34">
        <v>10</v>
      </c>
      <c r="X27" s="34">
        <v>22</v>
      </c>
      <c r="Y27" s="35"/>
      <c r="Z27" s="34">
        <v>43249</v>
      </c>
      <c r="AA27" s="34" t="s">
        <v>685</v>
      </c>
      <c r="AB27" s="36" t="s">
        <v>686</v>
      </c>
      <c r="AC27" s="34" t="s">
        <v>687</v>
      </c>
      <c r="AD27" s="37" t="s">
        <v>688</v>
      </c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9"/>
      <c r="AP27" s="34"/>
      <c r="AQ27" s="34"/>
      <c r="AR27" s="34"/>
      <c r="AS27" s="34"/>
      <c r="AT27" s="34"/>
      <c r="AU27" s="34"/>
      <c r="AV27" s="34"/>
      <c r="AW27" s="41"/>
      <c r="AX27" s="41"/>
      <c r="AY27" s="41"/>
      <c r="AZ27" s="41"/>
      <c r="BA27" s="41"/>
      <c r="BB27" s="41"/>
      <c r="BC27" s="42"/>
      <c r="BD27" s="43" t="str">
        <f t="shared" si="8"/>
        <v>PASS</v>
      </c>
      <c r="BE27" s="43" t="str">
        <f t="shared" si="9"/>
        <v>PASS</v>
      </c>
      <c r="BF27" s="44" t="str">
        <f t="shared" si="10"/>
        <v>PASS</v>
      </c>
      <c r="BG27" s="44" t="str">
        <f t="shared" si="11"/>
        <v>PASS</v>
      </c>
      <c r="BH27" s="19" t="str">
        <f t="shared" si="12"/>
        <v>PASS</v>
      </c>
      <c r="BI27" s="19" t="str">
        <f t="shared" si="13"/>
        <v>PASS</v>
      </c>
      <c r="BJ27" s="45" t="str">
        <f t="shared" si="14"/>
        <v>NO</v>
      </c>
      <c r="BK27" s="105" t="str">
        <f t="shared" si="15"/>
        <v>FAIL</v>
      </c>
    </row>
    <row r="28" spans="1:63" s="13" customFormat="1" x14ac:dyDescent="0.3">
      <c r="A28" s="34">
        <v>152</v>
      </c>
      <c r="B28" s="34">
        <v>43325</v>
      </c>
      <c r="C28" s="34" t="s">
        <v>504</v>
      </c>
      <c r="D28" s="30" t="s">
        <v>505</v>
      </c>
      <c r="E28" s="34" t="s">
        <v>506</v>
      </c>
      <c r="F28" s="31" t="s">
        <v>507</v>
      </c>
      <c r="G28" s="109"/>
      <c r="H28" s="109"/>
      <c r="I28" s="109"/>
      <c r="J28" s="34">
        <v>100</v>
      </c>
      <c r="K28" s="34">
        <v>88</v>
      </c>
      <c r="L28" s="34">
        <v>85</v>
      </c>
      <c r="M28" s="34">
        <v>89</v>
      </c>
      <c r="N28" s="34">
        <v>100</v>
      </c>
      <c r="O28" s="33"/>
      <c r="P28" s="34"/>
      <c r="Q28" s="34"/>
      <c r="R28" s="34">
        <v>44</v>
      </c>
      <c r="S28" s="34">
        <v>43</v>
      </c>
      <c r="T28" s="34">
        <v>45</v>
      </c>
      <c r="U28" s="34">
        <v>43</v>
      </c>
      <c r="V28" s="34">
        <v>46</v>
      </c>
      <c r="W28" s="34">
        <v>10</v>
      </c>
      <c r="X28" s="34">
        <v>22</v>
      </c>
      <c r="Y28" s="35"/>
      <c r="Z28" s="34">
        <v>43244</v>
      </c>
      <c r="AA28" s="34" t="s">
        <v>689</v>
      </c>
      <c r="AB28" s="36" t="s">
        <v>690</v>
      </c>
      <c r="AC28" s="34" t="s">
        <v>691</v>
      </c>
      <c r="AD28" s="37" t="s">
        <v>692</v>
      </c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9"/>
      <c r="AP28" s="34"/>
      <c r="AQ28" s="34"/>
      <c r="AR28" s="34"/>
      <c r="AS28" s="34"/>
      <c r="AT28" s="34"/>
      <c r="AU28" s="34"/>
      <c r="AV28" s="34"/>
      <c r="AW28" s="41"/>
      <c r="AX28" s="41"/>
      <c r="AY28" s="41"/>
      <c r="AZ28" s="41"/>
      <c r="BA28" s="41"/>
      <c r="BB28" s="41"/>
      <c r="BC28" s="42"/>
      <c r="BD28" s="43" t="str">
        <f t="shared" si="8"/>
        <v>PASS</v>
      </c>
      <c r="BE28" s="43" t="str">
        <f t="shared" si="9"/>
        <v>PASS</v>
      </c>
      <c r="BF28" s="44" t="str">
        <f t="shared" si="10"/>
        <v>PASS</v>
      </c>
      <c r="BG28" s="44" t="str">
        <f t="shared" si="11"/>
        <v>PASS</v>
      </c>
      <c r="BH28" s="19" t="str">
        <f t="shared" si="12"/>
        <v>PASS</v>
      </c>
      <c r="BI28" s="19" t="str">
        <f t="shared" si="13"/>
        <v>PASS</v>
      </c>
      <c r="BJ28" s="45" t="str">
        <f t="shared" si="14"/>
        <v>NO</v>
      </c>
      <c r="BK28" s="105" t="str">
        <f t="shared" si="15"/>
        <v>FAIL</v>
      </c>
    </row>
    <row r="29" spans="1:63" s="13" customFormat="1" x14ac:dyDescent="0.3">
      <c r="A29" s="34">
        <v>153</v>
      </c>
      <c r="B29" s="34">
        <v>43326</v>
      </c>
      <c r="C29" s="34" t="s">
        <v>364</v>
      </c>
      <c r="D29" s="30" t="s">
        <v>365</v>
      </c>
      <c r="E29" s="34" t="s">
        <v>366</v>
      </c>
      <c r="F29" s="31" t="s">
        <v>367</v>
      </c>
      <c r="G29" s="109"/>
      <c r="H29" s="109"/>
      <c r="I29" s="109"/>
      <c r="J29" s="34">
        <v>94</v>
      </c>
      <c r="K29" s="34">
        <v>80</v>
      </c>
      <c r="L29" s="34">
        <v>89</v>
      </c>
      <c r="M29" s="34">
        <v>93</v>
      </c>
      <c r="N29" s="34">
        <v>87</v>
      </c>
      <c r="O29" s="33"/>
      <c r="P29" s="34"/>
      <c r="Q29" s="34"/>
      <c r="R29" s="34">
        <v>42</v>
      </c>
      <c r="S29" s="34">
        <v>36</v>
      </c>
      <c r="T29" s="34">
        <v>41</v>
      </c>
      <c r="U29" s="34">
        <v>43</v>
      </c>
      <c r="V29" s="34">
        <v>45</v>
      </c>
      <c r="W29" s="34">
        <v>9.9499999999999993</v>
      </c>
      <c r="X29" s="34">
        <v>22</v>
      </c>
      <c r="Y29" s="35"/>
      <c r="Z29" s="34">
        <v>43146</v>
      </c>
      <c r="AA29" s="34" t="s">
        <v>693</v>
      </c>
      <c r="AB29" s="36" t="s">
        <v>694</v>
      </c>
      <c r="AC29" s="34" t="s">
        <v>695</v>
      </c>
      <c r="AD29" s="37" t="s">
        <v>696</v>
      </c>
      <c r="AE29" s="38"/>
      <c r="AF29" s="38"/>
      <c r="AG29" s="47"/>
      <c r="AH29" s="38"/>
      <c r="AI29" s="39"/>
      <c r="AJ29" s="40"/>
      <c r="AK29" s="47"/>
      <c r="AL29" s="47"/>
      <c r="AM29" s="38"/>
      <c r="AN29" s="38"/>
      <c r="AO29" s="39"/>
      <c r="AP29" s="34"/>
      <c r="AQ29" s="34"/>
      <c r="AR29" s="34"/>
      <c r="AS29" s="34"/>
      <c r="AT29" s="34"/>
      <c r="AU29" s="34"/>
      <c r="AV29" s="34"/>
      <c r="AW29" s="41"/>
      <c r="AX29" s="41"/>
      <c r="AY29" s="41"/>
      <c r="AZ29" s="41"/>
      <c r="BA29" s="41"/>
      <c r="BB29" s="41"/>
      <c r="BC29" s="42"/>
      <c r="BD29" s="43" t="str">
        <f t="shared" si="8"/>
        <v>PASS</v>
      </c>
      <c r="BE29" s="43" t="str">
        <f t="shared" si="9"/>
        <v>PASS</v>
      </c>
      <c r="BF29" s="44" t="str">
        <f t="shared" si="10"/>
        <v>PASS</v>
      </c>
      <c r="BG29" s="44" t="str">
        <f t="shared" si="11"/>
        <v>PASS</v>
      </c>
      <c r="BH29" s="19" t="str">
        <f t="shared" si="12"/>
        <v>PASS</v>
      </c>
      <c r="BI29" s="19" t="str">
        <f t="shared" si="13"/>
        <v>PASS</v>
      </c>
      <c r="BJ29" s="45" t="str">
        <f t="shared" si="14"/>
        <v>NO</v>
      </c>
      <c r="BK29" s="105" t="str">
        <f t="shared" si="15"/>
        <v>FAIL</v>
      </c>
    </row>
    <row r="30" spans="1:63" s="13" customFormat="1" x14ac:dyDescent="0.3">
      <c r="A30" s="34">
        <v>154</v>
      </c>
      <c r="B30" s="34">
        <v>43327</v>
      </c>
      <c r="C30" s="34" t="s">
        <v>376</v>
      </c>
      <c r="D30" s="30" t="s">
        <v>377</v>
      </c>
      <c r="E30" s="34" t="s">
        <v>378</v>
      </c>
      <c r="F30" s="31" t="s">
        <v>379</v>
      </c>
      <c r="G30" s="109"/>
      <c r="H30" s="109"/>
      <c r="I30" s="109">
        <v>100</v>
      </c>
      <c r="J30" s="34">
        <v>100</v>
      </c>
      <c r="K30" s="34">
        <v>99</v>
      </c>
      <c r="L30" s="34">
        <v>93</v>
      </c>
      <c r="M30" s="34">
        <v>100</v>
      </c>
      <c r="N30" s="34">
        <v>100</v>
      </c>
      <c r="O30" s="33"/>
      <c r="P30" s="34"/>
      <c r="Q30" s="34">
        <v>46</v>
      </c>
      <c r="R30" s="34">
        <v>48</v>
      </c>
      <c r="S30" s="34">
        <v>48</v>
      </c>
      <c r="T30" s="34">
        <v>48</v>
      </c>
      <c r="U30" s="34">
        <v>45</v>
      </c>
      <c r="V30" s="34">
        <v>48</v>
      </c>
      <c r="W30" s="34">
        <v>10</v>
      </c>
      <c r="X30" s="34">
        <v>22</v>
      </c>
      <c r="Y30" s="35"/>
      <c r="Z30" s="34">
        <v>43147</v>
      </c>
      <c r="AA30" s="34" t="s">
        <v>697</v>
      </c>
      <c r="AB30" s="36" t="s">
        <v>698</v>
      </c>
      <c r="AC30" s="34" t="s">
        <v>699</v>
      </c>
      <c r="AD30" s="37" t="s">
        <v>700</v>
      </c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9"/>
      <c r="AP30" s="34"/>
      <c r="AQ30" s="34"/>
      <c r="AR30" s="34"/>
      <c r="AS30" s="34"/>
      <c r="AT30" s="34"/>
      <c r="AU30" s="34"/>
      <c r="AV30" s="34"/>
      <c r="AW30" s="41"/>
      <c r="AX30" s="41"/>
      <c r="AY30" s="41"/>
      <c r="AZ30" s="41"/>
      <c r="BA30" s="41"/>
      <c r="BB30" s="41"/>
      <c r="BC30" s="42"/>
      <c r="BD30" s="43" t="str">
        <f t="shared" si="8"/>
        <v>PASS</v>
      </c>
      <c r="BE30" s="43" t="str">
        <f t="shared" si="9"/>
        <v>PASS</v>
      </c>
      <c r="BF30" s="44" t="str">
        <f t="shared" si="10"/>
        <v>PASS</v>
      </c>
      <c r="BG30" s="44" t="str">
        <f t="shared" si="11"/>
        <v>PASS</v>
      </c>
      <c r="BH30" s="19" t="str">
        <f t="shared" si="12"/>
        <v>PASS</v>
      </c>
      <c r="BI30" s="19" t="str">
        <f t="shared" si="13"/>
        <v>PASS</v>
      </c>
      <c r="BJ30" s="45" t="str">
        <f t="shared" si="14"/>
        <v>NO</v>
      </c>
      <c r="BK30" s="105" t="str">
        <f t="shared" si="15"/>
        <v>FAIL</v>
      </c>
    </row>
    <row r="31" spans="1:63" s="13" customFormat="1" x14ac:dyDescent="0.3">
      <c r="A31" s="34">
        <v>155</v>
      </c>
      <c r="B31" s="34">
        <v>43328</v>
      </c>
      <c r="C31" s="34" t="s">
        <v>384</v>
      </c>
      <c r="D31" s="30" t="s">
        <v>385</v>
      </c>
      <c r="E31" s="34" t="s">
        <v>386</v>
      </c>
      <c r="F31" s="31" t="s">
        <v>387</v>
      </c>
      <c r="G31" s="109"/>
      <c r="H31" s="109"/>
      <c r="I31" s="109"/>
      <c r="J31" s="34">
        <v>99</v>
      </c>
      <c r="K31" s="34">
        <v>99</v>
      </c>
      <c r="L31" s="34">
        <v>89</v>
      </c>
      <c r="M31" s="34">
        <v>94</v>
      </c>
      <c r="N31" s="34">
        <v>100</v>
      </c>
      <c r="O31" s="33"/>
      <c r="P31" s="34"/>
      <c r="Q31" s="34"/>
      <c r="R31" s="34">
        <v>45</v>
      </c>
      <c r="S31" s="34">
        <v>45</v>
      </c>
      <c r="T31" s="34">
        <v>41</v>
      </c>
      <c r="U31" s="34">
        <v>43</v>
      </c>
      <c r="V31" s="34">
        <v>47</v>
      </c>
      <c r="W31" s="34">
        <v>10</v>
      </c>
      <c r="X31" s="34">
        <v>22</v>
      </c>
      <c r="Y31" s="35"/>
      <c r="Z31" s="34">
        <v>43247</v>
      </c>
      <c r="AA31" s="34" t="s">
        <v>701</v>
      </c>
      <c r="AB31" s="36" t="s">
        <v>702</v>
      </c>
      <c r="AC31" s="34" t="s">
        <v>703</v>
      </c>
      <c r="AD31" s="37" t="s">
        <v>704</v>
      </c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9"/>
      <c r="AP31" s="34"/>
      <c r="AQ31" s="34"/>
      <c r="AR31" s="34"/>
      <c r="AS31" s="34"/>
      <c r="AT31" s="34"/>
      <c r="AU31" s="34"/>
      <c r="AV31" s="34"/>
      <c r="AW31" s="41"/>
      <c r="AX31" s="41"/>
      <c r="AY31" s="41"/>
      <c r="AZ31" s="41"/>
      <c r="BA31" s="41"/>
      <c r="BB31" s="41"/>
      <c r="BC31" s="42"/>
      <c r="BD31" s="43" t="str">
        <f t="shared" si="8"/>
        <v>PASS</v>
      </c>
      <c r="BE31" s="43" t="str">
        <f t="shared" si="9"/>
        <v>PASS</v>
      </c>
      <c r="BF31" s="44" t="str">
        <f t="shared" si="10"/>
        <v>PASS</v>
      </c>
      <c r="BG31" s="44" t="str">
        <f t="shared" si="11"/>
        <v>PASS</v>
      </c>
      <c r="BH31" s="19" t="str">
        <f t="shared" si="12"/>
        <v>PASS</v>
      </c>
      <c r="BI31" s="19" t="str">
        <f t="shared" si="13"/>
        <v>PASS</v>
      </c>
      <c r="BJ31" s="45" t="str">
        <f t="shared" si="14"/>
        <v>NO</v>
      </c>
      <c r="BK31" s="105" t="str">
        <f t="shared" si="15"/>
        <v>FAIL</v>
      </c>
    </row>
    <row r="32" spans="1:63" s="13" customFormat="1" x14ac:dyDescent="0.3">
      <c r="A32" s="34">
        <v>156</v>
      </c>
      <c r="B32" s="34">
        <v>43329</v>
      </c>
      <c r="C32" s="34" t="s">
        <v>392</v>
      </c>
      <c r="D32" s="30" t="s">
        <v>393</v>
      </c>
      <c r="E32" s="34" t="s">
        <v>394</v>
      </c>
      <c r="F32" s="31" t="s">
        <v>395</v>
      </c>
      <c r="G32" s="109"/>
      <c r="H32" s="109"/>
      <c r="I32" s="109"/>
      <c r="J32" s="34">
        <v>100</v>
      </c>
      <c r="K32" s="34">
        <v>100</v>
      </c>
      <c r="L32" s="34">
        <v>100</v>
      </c>
      <c r="M32" s="34">
        <v>96</v>
      </c>
      <c r="N32" s="34">
        <v>100</v>
      </c>
      <c r="O32" s="33"/>
      <c r="P32" s="34"/>
      <c r="Q32" s="34"/>
      <c r="R32" s="34">
        <v>48</v>
      </c>
      <c r="S32" s="34">
        <v>48</v>
      </c>
      <c r="T32" s="34">
        <v>46</v>
      </c>
      <c r="U32" s="34">
        <v>44</v>
      </c>
      <c r="V32" s="34">
        <v>49</v>
      </c>
      <c r="W32" s="34">
        <v>10</v>
      </c>
      <c r="X32" s="34">
        <v>22</v>
      </c>
      <c r="Y32" s="35"/>
      <c r="Z32" s="34">
        <v>43359</v>
      </c>
      <c r="AA32" s="34" t="s">
        <v>705</v>
      </c>
      <c r="AB32" s="36" t="s">
        <v>706</v>
      </c>
      <c r="AC32" s="34" t="s">
        <v>707</v>
      </c>
      <c r="AD32" s="37" t="s">
        <v>708</v>
      </c>
      <c r="AE32" s="38"/>
      <c r="AF32" s="38"/>
      <c r="AG32" s="47"/>
      <c r="AH32" s="38"/>
      <c r="AI32" s="39"/>
      <c r="AJ32" s="40"/>
      <c r="AK32" s="47"/>
      <c r="AL32" s="47"/>
      <c r="AM32" s="38"/>
      <c r="AN32" s="38"/>
      <c r="AO32" s="39"/>
      <c r="AP32" s="34"/>
      <c r="AQ32" s="34"/>
      <c r="AR32" s="34"/>
      <c r="AS32" s="34"/>
      <c r="AT32" s="34"/>
      <c r="AU32" s="34"/>
      <c r="AV32" s="34"/>
      <c r="AW32" s="41"/>
      <c r="AX32" s="41"/>
      <c r="AY32" s="41"/>
      <c r="AZ32" s="41"/>
      <c r="BA32" s="41"/>
      <c r="BB32" s="41"/>
      <c r="BC32" s="42"/>
      <c r="BD32" s="43" t="str">
        <f t="shared" si="8"/>
        <v>PASS</v>
      </c>
      <c r="BE32" s="43" t="str">
        <f t="shared" si="9"/>
        <v>PASS</v>
      </c>
      <c r="BF32" s="44" t="str">
        <f t="shared" si="10"/>
        <v>PASS</v>
      </c>
      <c r="BG32" s="44" t="str">
        <f t="shared" si="11"/>
        <v>PASS</v>
      </c>
      <c r="BH32" s="19" t="str">
        <f t="shared" si="12"/>
        <v>PASS</v>
      </c>
      <c r="BI32" s="19" t="str">
        <f t="shared" si="13"/>
        <v>PASS</v>
      </c>
      <c r="BJ32" s="45" t="str">
        <f t="shared" si="14"/>
        <v>NO</v>
      </c>
      <c r="BK32" s="105" t="str">
        <f t="shared" si="15"/>
        <v>FAIL</v>
      </c>
    </row>
    <row r="33" spans="1:63" s="13" customFormat="1" x14ac:dyDescent="0.3">
      <c r="A33" s="34">
        <v>157</v>
      </c>
      <c r="B33" s="34">
        <v>43330</v>
      </c>
      <c r="C33" s="34" t="s">
        <v>396</v>
      </c>
      <c r="D33" s="30" t="s">
        <v>397</v>
      </c>
      <c r="E33" s="34" t="s">
        <v>398</v>
      </c>
      <c r="F33" s="31" t="s">
        <v>399</v>
      </c>
      <c r="G33" s="109"/>
      <c r="H33" s="109"/>
      <c r="I33" s="109"/>
      <c r="J33" s="34">
        <v>86</v>
      </c>
      <c r="K33" s="34">
        <v>86</v>
      </c>
      <c r="L33" s="34">
        <v>98</v>
      </c>
      <c r="M33" s="34">
        <v>95</v>
      </c>
      <c r="N33" s="34">
        <v>99</v>
      </c>
      <c r="O33" s="33"/>
      <c r="P33" s="34"/>
      <c r="Q33" s="34"/>
      <c r="R33" s="34">
        <v>45</v>
      </c>
      <c r="S33" s="34">
        <v>46</v>
      </c>
      <c r="T33" s="34">
        <v>43</v>
      </c>
      <c r="U33" s="34">
        <v>46</v>
      </c>
      <c r="V33" s="34">
        <v>45</v>
      </c>
      <c r="W33" s="34">
        <v>10</v>
      </c>
      <c r="X33" s="34">
        <v>22</v>
      </c>
      <c r="Y33" s="35"/>
      <c r="Z33" s="34">
        <v>43148</v>
      </c>
      <c r="AA33" s="34" t="s">
        <v>709</v>
      </c>
      <c r="AB33" s="36" t="s">
        <v>710</v>
      </c>
      <c r="AC33" s="34" t="s">
        <v>711</v>
      </c>
      <c r="AD33" s="37" t="s">
        <v>712</v>
      </c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9"/>
      <c r="AP33" s="34"/>
      <c r="AQ33" s="34"/>
      <c r="AR33" s="34"/>
      <c r="AS33" s="34"/>
      <c r="AT33" s="34"/>
      <c r="AU33" s="34"/>
      <c r="AV33" s="34"/>
      <c r="AW33" s="41"/>
      <c r="AX33" s="41"/>
      <c r="AY33" s="41"/>
      <c r="AZ33" s="41"/>
      <c r="BA33" s="41"/>
      <c r="BB33" s="41"/>
      <c r="BC33" s="42"/>
      <c r="BD33" s="43" t="str">
        <f t="shared" si="8"/>
        <v>PASS</v>
      </c>
      <c r="BE33" s="43" t="str">
        <f t="shared" si="9"/>
        <v>PASS</v>
      </c>
      <c r="BF33" s="44" t="str">
        <f t="shared" si="10"/>
        <v>PASS</v>
      </c>
      <c r="BG33" s="44" t="str">
        <f t="shared" si="11"/>
        <v>PASS</v>
      </c>
      <c r="BH33" s="19" t="str">
        <f t="shared" si="12"/>
        <v>PASS</v>
      </c>
      <c r="BI33" s="19" t="str">
        <f t="shared" si="13"/>
        <v>PASS</v>
      </c>
      <c r="BJ33" s="45" t="str">
        <f t="shared" si="14"/>
        <v>NO</v>
      </c>
      <c r="BK33" s="105" t="str">
        <f t="shared" si="15"/>
        <v>FAIL</v>
      </c>
    </row>
    <row r="34" spans="1:63" s="13" customFormat="1" x14ac:dyDescent="0.3">
      <c r="A34" s="34">
        <v>158</v>
      </c>
      <c r="B34" s="34">
        <v>43331</v>
      </c>
      <c r="C34" s="34" t="s">
        <v>128</v>
      </c>
      <c r="D34" s="30" t="s">
        <v>129</v>
      </c>
      <c r="E34" s="34" t="s">
        <v>130</v>
      </c>
      <c r="F34" s="31" t="s">
        <v>131</v>
      </c>
      <c r="G34" s="109"/>
      <c r="H34" s="109"/>
      <c r="I34" s="109"/>
      <c r="J34" s="34">
        <v>99</v>
      </c>
      <c r="K34" s="34">
        <v>99</v>
      </c>
      <c r="L34" s="34">
        <v>90</v>
      </c>
      <c r="M34" s="34">
        <v>99</v>
      </c>
      <c r="N34" s="34">
        <v>99</v>
      </c>
      <c r="O34" s="33"/>
      <c r="P34" s="34"/>
      <c r="Q34" s="34"/>
      <c r="R34" s="34">
        <v>43</v>
      </c>
      <c r="S34" s="34">
        <v>42</v>
      </c>
      <c r="T34" s="34">
        <v>42</v>
      </c>
      <c r="U34" s="34">
        <v>41</v>
      </c>
      <c r="V34" s="34">
        <v>47</v>
      </c>
      <c r="W34" s="34">
        <v>10</v>
      </c>
      <c r="X34" s="34">
        <v>22</v>
      </c>
      <c r="Y34" s="35"/>
      <c r="Z34" s="34">
        <v>43248</v>
      </c>
      <c r="AA34" s="34" t="s">
        <v>713</v>
      </c>
      <c r="AB34" s="36" t="s">
        <v>714</v>
      </c>
      <c r="AC34" s="34" t="s">
        <v>715</v>
      </c>
      <c r="AD34" s="37" t="s">
        <v>716</v>
      </c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9"/>
      <c r="AP34" s="34"/>
      <c r="AQ34" s="34"/>
      <c r="AR34" s="51"/>
      <c r="AS34" s="51"/>
      <c r="AT34" s="34"/>
      <c r="AU34" s="34"/>
      <c r="AV34" s="34"/>
      <c r="AW34" s="41"/>
      <c r="AX34" s="41"/>
      <c r="AY34" s="41"/>
      <c r="AZ34" s="41"/>
      <c r="BA34" s="41"/>
      <c r="BB34" s="41"/>
      <c r="BC34" s="42"/>
      <c r="BD34" s="43" t="str">
        <f t="shared" si="8"/>
        <v>PASS</v>
      </c>
      <c r="BE34" s="43" t="str">
        <f t="shared" si="9"/>
        <v>PASS</v>
      </c>
      <c r="BF34" s="44" t="str">
        <f t="shared" si="10"/>
        <v>PASS</v>
      </c>
      <c r="BG34" s="44" t="str">
        <f t="shared" si="11"/>
        <v>PASS</v>
      </c>
      <c r="BH34" s="19" t="str">
        <f t="shared" si="12"/>
        <v>PASS</v>
      </c>
      <c r="BI34" s="19" t="str">
        <f t="shared" si="13"/>
        <v>PASS</v>
      </c>
      <c r="BJ34" s="45" t="str">
        <f t="shared" si="14"/>
        <v>NO</v>
      </c>
      <c r="BK34" s="105" t="str">
        <f t="shared" si="15"/>
        <v>FAIL</v>
      </c>
    </row>
    <row r="35" spans="1:63" s="13" customFormat="1" x14ac:dyDescent="0.3">
      <c r="A35" s="34">
        <v>159</v>
      </c>
      <c r="B35" s="34">
        <v>43332</v>
      </c>
      <c r="C35" s="34" t="s">
        <v>412</v>
      </c>
      <c r="D35" s="30" t="s">
        <v>413</v>
      </c>
      <c r="E35" s="34" t="s">
        <v>414</v>
      </c>
      <c r="F35" s="31" t="s">
        <v>415</v>
      </c>
      <c r="G35" s="109"/>
      <c r="H35" s="109"/>
      <c r="I35" s="109"/>
      <c r="J35" s="34">
        <v>100</v>
      </c>
      <c r="K35" s="34">
        <v>90</v>
      </c>
      <c r="L35" s="34">
        <v>96</v>
      </c>
      <c r="M35" s="34">
        <v>100</v>
      </c>
      <c r="N35" s="34">
        <v>100</v>
      </c>
      <c r="O35" s="33"/>
      <c r="P35" s="34"/>
      <c r="Q35" s="34"/>
      <c r="R35" s="34">
        <v>47</v>
      </c>
      <c r="S35" s="34">
        <v>47</v>
      </c>
      <c r="T35" s="34">
        <v>47</v>
      </c>
      <c r="U35" s="34">
        <v>47</v>
      </c>
      <c r="V35" s="34">
        <v>46</v>
      </c>
      <c r="W35" s="34">
        <v>10</v>
      </c>
      <c r="X35" s="34">
        <v>22</v>
      </c>
      <c r="Y35" s="35"/>
      <c r="Z35" s="34">
        <v>43263</v>
      </c>
      <c r="AA35" s="34" t="s">
        <v>717</v>
      </c>
      <c r="AB35" s="36" t="s">
        <v>718</v>
      </c>
      <c r="AC35" s="34" t="s">
        <v>719</v>
      </c>
      <c r="AD35" s="37" t="s">
        <v>720</v>
      </c>
      <c r="AE35" s="38"/>
      <c r="AF35" s="38"/>
      <c r="AG35" s="47"/>
      <c r="AH35" s="38"/>
      <c r="AI35" s="39"/>
      <c r="AJ35" s="40"/>
      <c r="AK35" s="47"/>
      <c r="AL35" s="47"/>
      <c r="AM35" s="38"/>
      <c r="AN35" s="38"/>
      <c r="AO35" s="39"/>
      <c r="AP35" s="34"/>
      <c r="AQ35" s="34"/>
      <c r="AR35" s="34"/>
      <c r="AS35" s="34"/>
      <c r="AT35" s="34"/>
      <c r="AU35" s="34"/>
      <c r="AV35" s="34"/>
      <c r="AW35" s="41"/>
      <c r="AX35" s="41"/>
      <c r="AY35" s="41"/>
      <c r="AZ35" s="41"/>
      <c r="BA35" s="41"/>
      <c r="BB35" s="41"/>
      <c r="BC35" s="42"/>
      <c r="BD35" s="43" t="str">
        <f t="shared" si="8"/>
        <v>PASS</v>
      </c>
      <c r="BE35" s="43" t="str">
        <f t="shared" si="9"/>
        <v>PASS</v>
      </c>
      <c r="BF35" s="44" t="str">
        <f t="shared" si="10"/>
        <v>PASS</v>
      </c>
      <c r="BG35" s="44" t="str">
        <f t="shared" si="11"/>
        <v>PASS</v>
      </c>
      <c r="BH35" s="19" t="str">
        <f t="shared" si="12"/>
        <v>PASS</v>
      </c>
      <c r="BI35" s="19" t="str">
        <f t="shared" si="13"/>
        <v>PASS</v>
      </c>
      <c r="BJ35" s="45" t="str">
        <f t="shared" si="14"/>
        <v>NO</v>
      </c>
      <c r="BK35" s="105" t="str">
        <f t="shared" si="15"/>
        <v>FAIL</v>
      </c>
    </row>
    <row r="36" spans="1:63" s="13" customFormat="1" x14ac:dyDescent="0.3">
      <c r="A36" s="34">
        <v>160</v>
      </c>
      <c r="B36" s="34">
        <v>43333</v>
      </c>
      <c r="C36" s="34" t="s">
        <v>909</v>
      </c>
      <c r="D36" s="30" t="s">
        <v>910</v>
      </c>
      <c r="E36" s="34" t="s">
        <v>911</v>
      </c>
      <c r="F36" s="31" t="s">
        <v>912</v>
      </c>
      <c r="G36" s="109"/>
      <c r="H36" s="109"/>
      <c r="I36" s="109"/>
      <c r="J36" s="34">
        <v>96</v>
      </c>
      <c r="K36" s="34">
        <v>83</v>
      </c>
      <c r="L36" s="34">
        <v>89</v>
      </c>
      <c r="M36" s="34">
        <v>94</v>
      </c>
      <c r="N36" s="34">
        <v>100</v>
      </c>
      <c r="O36" s="33"/>
      <c r="P36" s="34"/>
      <c r="Q36" s="34"/>
      <c r="R36" s="34">
        <v>47</v>
      </c>
      <c r="S36" s="34">
        <v>48</v>
      </c>
      <c r="T36" s="34">
        <v>42</v>
      </c>
      <c r="U36" s="34">
        <v>44</v>
      </c>
      <c r="V36" s="34">
        <v>42</v>
      </c>
      <c r="W36" s="34">
        <v>10</v>
      </c>
      <c r="X36" s="34">
        <v>22</v>
      </c>
      <c r="Y36" s="35"/>
      <c r="Z36" s="34">
        <v>43361</v>
      </c>
      <c r="AA36" s="34" t="s">
        <v>721</v>
      </c>
      <c r="AB36" s="36" t="s">
        <v>722</v>
      </c>
      <c r="AC36" s="34" t="s">
        <v>723</v>
      </c>
      <c r="AD36" s="37" t="s">
        <v>724</v>
      </c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9"/>
      <c r="AP36" s="34"/>
      <c r="AQ36" s="34"/>
      <c r="AR36" s="34"/>
      <c r="AS36" s="34"/>
      <c r="AT36" s="34"/>
      <c r="AU36" s="34"/>
      <c r="AV36" s="34"/>
      <c r="AW36" s="41"/>
      <c r="AX36" s="41"/>
      <c r="AY36" s="41"/>
      <c r="AZ36" s="41"/>
      <c r="BA36" s="41"/>
      <c r="BB36" s="41"/>
      <c r="BC36" s="42"/>
      <c r="BD36" s="43" t="str">
        <f t="shared" si="8"/>
        <v>PASS</v>
      </c>
      <c r="BE36" s="43" t="str">
        <f t="shared" si="9"/>
        <v>PASS</v>
      </c>
      <c r="BF36" s="44" t="str">
        <f t="shared" si="10"/>
        <v>PASS</v>
      </c>
      <c r="BG36" s="44" t="str">
        <f t="shared" si="11"/>
        <v>PASS</v>
      </c>
      <c r="BH36" s="19" t="str">
        <f t="shared" si="12"/>
        <v>PASS</v>
      </c>
      <c r="BI36" s="19" t="str">
        <f t="shared" si="13"/>
        <v>PASS</v>
      </c>
      <c r="BJ36" s="45" t="str">
        <f t="shared" si="14"/>
        <v>NO</v>
      </c>
      <c r="BK36" s="105" t="str">
        <f t="shared" si="15"/>
        <v>FAIL</v>
      </c>
    </row>
    <row r="37" spans="1:63" s="13" customFormat="1" x14ac:dyDescent="0.3">
      <c r="A37" s="34">
        <v>161</v>
      </c>
      <c r="B37" s="34">
        <v>43334</v>
      </c>
      <c r="C37" s="34" t="s">
        <v>424</v>
      </c>
      <c r="D37" s="30" t="s">
        <v>425</v>
      </c>
      <c r="E37" s="34" t="s">
        <v>426</v>
      </c>
      <c r="F37" s="31" t="s">
        <v>427</v>
      </c>
      <c r="G37" s="109"/>
      <c r="H37" s="109"/>
      <c r="I37" s="109"/>
      <c r="J37" s="34">
        <v>93</v>
      </c>
      <c r="K37" s="34">
        <v>87</v>
      </c>
      <c r="L37" s="34">
        <v>93</v>
      </c>
      <c r="M37" s="34">
        <v>92</v>
      </c>
      <c r="N37" s="34">
        <v>97</v>
      </c>
      <c r="O37" s="33"/>
      <c r="P37" s="34"/>
      <c r="Q37" s="34"/>
      <c r="R37" s="34">
        <v>45</v>
      </c>
      <c r="S37" s="34">
        <v>45</v>
      </c>
      <c r="T37" s="34">
        <v>40</v>
      </c>
      <c r="U37" s="34">
        <v>38</v>
      </c>
      <c r="V37" s="34">
        <v>44</v>
      </c>
      <c r="W37" s="34">
        <v>9.9499999999999993</v>
      </c>
      <c r="X37" s="34">
        <v>22</v>
      </c>
      <c r="Y37" s="35"/>
      <c r="Z37" s="34">
        <v>43149</v>
      </c>
      <c r="AA37" s="34" t="s">
        <v>725</v>
      </c>
      <c r="AB37" s="36" t="s">
        <v>726</v>
      </c>
      <c r="AC37" s="34" t="s">
        <v>727</v>
      </c>
      <c r="AD37" s="37" t="s">
        <v>728</v>
      </c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9"/>
      <c r="AP37" s="34"/>
      <c r="AQ37" s="34"/>
      <c r="AR37" s="34"/>
      <c r="AS37" s="34"/>
      <c r="AT37" s="34"/>
      <c r="AU37" s="34"/>
      <c r="AV37" s="34"/>
      <c r="AW37" s="41"/>
      <c r="AX37" s="41"/>
      <c r="AY37" s="41"/>
      <c r="AZ37" s="41"/>
      <c r="BA37" s="41"/>
      <c r="BB37" s="41"/>
      <c r="BC37" s="42"/>
      <c r="BD37" s="43" t="str">
        <f t="shared" si="8"/>
        <v>PASS</v>
      </c>
      <c r="BE37" s="43" t="str">
        <f t="shared" si="9"/>
        <v>PASS</v>
      </c>
      <c r="BF37" s="44" t="str">
        <f t="shared" si="10"/>
        <v>PASS</v>
      </c>
      <c r="BG37" s="44" t="str">
        <f t="shared" si="11"/>
        <v>PASS</v>
      </c>
      <c r="BH37" s="19" t="str">
        <f t="shared" si="12"/>
        <v>PASS</v>
      </c>
      <c r="BI37" s="19" t="str">
        <f t="shared" si="13"/>
        <v>PASS</v>
      </c>
      <c r="BJ37" s="45" t="str">
        <f t="shared" si="14"/>
        <v>NO</v>
      </c>
      <c r="BK37" s="105" t="str">
        <f t="shared" si="15"/>
        <v>FAIL</v>
      </c>
    </row>
    <row r="38" spans="1:63" s="13" customFormat="1" x14ac:dyDescent="0.3">
      <c r="A38" s="34">
        <v>162</v>
      </c>
      <c r="B38" s="34">
        <v>43335</v>
      </c>
      <c r="C38" s="34" t="s">
        <v>440</v>
      </c>
      <c r="D38" s="30" t="s">
        <v>441</v>
      </c>
      <c r="E38" s="34" t="s">
        <v>442</v>
      </c>
      <c r="F38" s="31" t="s">
        <v>443</v>
      </c>
      <c r="G38" s="109">
        <v>100</v>
      </c>
      <c r="H38" s="109"/>
      <c r="I38" s="109"/>
      <c r="J38" s="34">
        <v>100</v>
      </c>
      <c r="K38" s="34">
        <v>93</v>
      </c>
      <c r="L38" s="34">
        <v>100</v>
      </c>
      <c r="M38" s="34">
        <v>97</v>
      </c>
      <c r="N38" s="34">
        <v>100</v>
      </c>
      <c r="O38" s="33"/>
      <c r="P38" s="34">
        <v>33</v>
      </c>
      <c r="Q38" s="34"/>
      <c r="R38" s="34">
        <v>44</v>
      </c>
      <c r="S38" s="34">
        <v>43</v>
      </c>
      <c r="T38" s="34">
        <v>40</v>
      </c>
      <c r="U38" s="34">
        <v>37</v>
      </c>
      <c r="V38" s="34">
        <v>42</v>
      </c>
      <c r="W38" s="34">
        <v>9.9499999999999993</v>
      </c>
      <c r="X38" s="34">
        <v>22</v>
      </c>
      <c r="Y38" s="35"/>
      <c r="Z38" s="34">
        <v>43340</v>
      </c>
      <c r="AA38" s="34" t="s">
        <v>729</v>
      </c>
      <c r="AB38" s="36" t="s">
        <v>730</v>
      </c>
      <c r="AC38" s="34" t="s">
        <v>731</v>
      </c>
      <c r="AD38" s="37" t="s">
        <v>732</v>
      </c>
      <c r="AE38" s="38"/>
      <c r="AF38" s="38"/>
      <c r="AG38" s="38"/>
      <c r="AH38" s="38"/>
      <c r="AI38" s="39"/>
      <c r="AJ38" s="40"/>
      <c r="AK38" s="38"/>
      <c r="AL38" s="38"/>
      <c r="AM38" s="38"/>
      <c r="AN38" s="38"/>
      <c r="AO38" s="39"/>
      <c r="AP38" s="34"/>
      <c r="AQ38" s="34"/>
      <c r="AR38" s="34"/>
      <c r="AS38" s="34"/>
      <c r="AT38" s="34"/>
      <c r="AU38" s="34"/>
      <c r="AV38" s="34"/>
      <c r="AW38" s="41"/>
      <c r="AX38" s="41"/>
      <c r="AY38" s="41"/>
      <c r="AZ38" s="41"/>
      <c r="BA38" s="41"/>
      <c r="BB38" s="41"/>
      <c r="BC38" s="42"/>
      <c r="BD38" s="43" t="str">
        <f t="shared" si="8"/>
        <v>PASS</v>
      </c>
      <c r="BE38" s="43" t="str">
        <f t="shared" si="9"/>
        <v>PASS</v>
      </c>
      <c r="BF38" s="44" t="str">
        <f t="shared" si="10"/>
        <v>PASS</v>
      </c>
      <c r="BG38" s="44" t="str">
        <f t="shared" si="11"/>
        <v>PASS</v>
      </c>
      <c r="BH38" s="19" t="str">
        <f t="shared" si="12"/>
        <v>PASS</v>
      </c>
      <c r="BI38" s="19" t="str">
        <f t="shared" si="13"/>
        <v>PASS</v>
      </c>
      <c r="BJ38" s="45" t="str">
        <f t="shared" si="14"/>
        <v>NO</v>
      </c>
      <c r="BK38" s="105" t="str">
        <f t="shared" si="15"/>
        <v>FAIL</v>
      </c>
    </row>
    <row r="39" spans="1:63" s="13" customFormat="1" x14ac:dyDescent="0.3">
      <c r="A39" s="34">
        <v>163</v>
      </c>
      <c r="B39" s="34">
        <v>43336</v>
      </c>
      <c r="C39" s="34" t="s">
        <v>452</v>
      </c>
      <c r="D39" s="30" t="s">
        <v>453</v>
      </c>
      <c r="E39" s="34" t="s">
        <v>454</v>
      </c>
      <c r="F39" s="31" t="s">
        <v>455</v>
      </c>
      <c r="G39" s="109"/>
      <c r="H39" s="109"/>
      <c r="I39" s="109"/>
      <c r="J39" s="34">
        <v>98</v>
      </c>
      <c r="K39" s="34">
        <v>85</v>
      </c>
      <c r="L39" s="34">
        <v>81</v>
      </c>
      <c r="M39" s="34">
        <v>90</v>
      </c>
      <c r="N39" s="34">
        <v>95</v>
      </c>
      <c r="O39" s="33"/>
      <c r="P39" s="34"/>
      <c r="Q39" s="34"/>
      <c r="R39" s="34">
        <v>44</v>
      </c>
      <c r="S39" s="34">
        <v>43</v>
      </c>
      <c r="T39" s="34">
        <v>41</v>
      </c>
      <c r="U39" s="34">
        <v>44</v>
      </c>
      <c r="V39" s="34">
        <v>46</v>
      </c>
      <c r="W39" s="34">
        <v>10</v>
      </c>
      <c r="X39" s="34">
        <v>22</v>
      </c>
      <c r="Y39" s="35"/>
      <c r="Z39" s="34">
        <v>43150</v>
      </c>
      <c r="AA39" s="34" t="s">
        <v>733</v>
      </c>
      <c r="AB39" s="36" t="s">
        <v>734</v>
      </c>
      <c r="AC39" s="34" t="s">
        <v>735</v>
      </c>
      <c r="AD39" s="37" t="s">
        <v>736</v>
      </c>
      <c r="AE39" s="38"/>
      <c r="AF39" s="38"/>
      <c r="AG39" s="38"/>
      <c r="AH39" s="38"/>
      <c r="AI39" s="39"/>
      <c r="AJ39" s="40"/>
      <c r="AK39" s="38"/>
      <c r="AL39" s="38"/>
      <c r="AM39" s="38"/>
      <c r="AN39" s="38"/>
      <c r="AO39" s="39"/>
      <c r="AP39" s="34"/>
      <c r="AQ39" s="34"/>
      <c r="AR39" s="34"/>
      <c r="AS39" s="34"/>
      <c r="AT39" s="34"/>
      <c r="AU39" s="34"/>
      <c r="AV39" s="34"/>
      <c r="AW39" s="41"/>
      <c r="AX39" s="41"/>
      <c r="AY39" s="41"/>
      <c r="AZ39" s="41"/>
      <c r="BA39" s="41"/>
      <c r="BB39" s="41"/>
      <c r="BC39" s="42"/>
      <c r="BD39" s="43" t="str">
        <f t="shared" si="8"/>
        <v>PASS</v>
      </c>
      <c r="BE39" s="43" t="str">
        <f t="shared" si="9"/>
        <v>PASS</v>
      </c>
      <c r="BF39" s="44" t="str">
        <f t="shared" si="10"/>
        <v>PASS</v>
      </c>
      <c r="BG39" s="44" t="str">
        <f t="shared" si="11"/>
        <v>PASS</v>
      </c>
      <c r="BH39" s="19" t="str">
        <f t="shared" si="12"/>
        <v>PASS</v>
      </c>
      <c r="BI39" s="19" t="str">
        <f t="shared" si="13"/>
        <v>PASS</v>
      </c>
      <c r="BJ39" s="45" t="str">
        <f t="shared" si="14"/>
        <v>NO</v>
      </c>
      <c r="BK39" s="105" t="str">
        <f t="shared" si="15"/>
        <v>FAIL</v>
      </c>
    </row>
    <row r="40" spans="1:63" s="13" customFormat="1" x14ac:dyDescent="0.3">
      <c r="A40" s="34">
        <v>164</v>
      </c>
      <c r="B40" s="34">
        <v>43337</v>
      </c>
      <c r="C40" s="34" t="s">
        <v>456</v>
      </c>
      <c r="D40" s="30" t="s">
        <v>457</v>
      </c>
      <c r="E40" s="34" t="s">
        <v>458</v>
      </c>
      <c r="F40" s="31" t="s">
        <v>459</v>
      </c>
      <c r="G40" s="109"/>
      <c r="H40" s="109"/>
      <c r="I40" s="109"/>
      <c r="J40" s="34">
        <v>100</v>
      </c>
      <c r="K40" s="34">
        <v>99</v>
      </c>
      <c r="L40" s="34">
        <v>87</v>
      </c>
      <c r="M40" s="34">
        <v>100</v>
      </c>
      <c r="N40" s="34">
        <v>100</v>
      </c>
      <c r="O40" s="33"/>
      <c r="P40" s="34"/>
      <c r="Q40" s="34"/>
      <c r="R40" s="34">
        <v>46</v>
      </c>
      <c r="S40" s="34">
        <v>47</v>
      </c>
      <c r="T40" s="34">
        <v>47</v>
      </c>
      <c r="U40" s="34">
        <v>42</v>
      </c>
      <c r="V40" s="34">
        <v>47</v>
      </c>
      <c r="W40" s="34">
        <v>10</v>
      </c>
      <c r="X40" s="34">
        <v>22</v>
      </c>
      <c r="Y40" s="35"/>
      <c r="Z40" s="34">
        <v>43250</v>
      </c>
      <c r="AA40" s="34" t="s">
        <v>737</v>
      </c>
      <c r="AB40" s="36" t="s">
        <v>738</v>
      </c>
      <c r="AC40" s="34" t="s">
        <v>739</v>
      </c>
      <c r="AD40" s="37" t="s">
        <v>740</v>
      </c>
      <c r="AE40" s="38"/>
      <c r="AF40" s="38"/>
      <c r="AG40" s="47"/>
      <c r="AH40" s="38"/>
      <c r="AI40" s="39"/>
      <c r="AJ40" s="40"/>
      <c r="AK40" s="47"/>
      <c r="AL40" s="47"/>
      <c r="AM40" s="38"/>
      <c r="AN40" s="38"/>
      <c r="AO40" s="39"/>
      <c r="AP40" s="34"/>
      <c r="AQ40" s="34"/>
      <c r="AR40" s="34"/>
      <c r="AS40" s="34"/>
      <c r="AT40" s="34"/>
      <c r="AU40" s="34"/>
      <c r="AV40" s="34"/>
      <c r="AW40" s="41"/>
      <c r="AX40" s="41"/>
      <c r="AY40" s="41"/>
      <c r="AZ40" s="41"/>
      <c r="BA40" s="41"/>
      <c r="BB40" s="41"/>
      <c r="BC40" s="42"/>
      <c r="BD40" s="43" t="str">
        <f t="shared" si="8"/>
        <v>PASS</v>
      </c>
      <c r="BE40" s="43" t="str">
        <f t="shared" si="9"/>
        <v>PASS</v>
      </c>
      <c r="BF40" s="44" t="str">
        <f t="shared" si="10"/>
        <v>PASS</v>
      </c>
      <c r="BG40" s="44" t="str">
        <f t="shared" si="11"/>
        <v>PASS</v>
      </c>
      <c r="BH40" s="19" t="str">
        <f t="shared" si="12"/>
        <v>PASS</v>
      </c>
      <c r="BI40" s="19" t="str">
        <f t="shared" si="13"/>
        <v>PASS</v>
      </c>
      <c r="BJ40" s="45" t="str">
        <f t="shared" si="14"/>
        <v>NO</v>
      </c>
      <c r="BK40" s="105" t="str">
        <f t="shared" si="15"/>
        <v>FAIL</v>
      </c>
    </row>
    <row r="41" spans="1:63" s="13" customFormat="1" x14ac:dyDescent="0.3">
      <c r="A41" s="34">
        <v>165</v>
      </c>
      <c r="B41" s="34">
        <v>43338</v>
      </c>
      <c r="C41" s="34" t="s">
        <v>472</v>
      </c>
      <c r="D41" s="30" t="s">
        <v>473</v>
      </c>
      <c r="E41" s="34" t="s">
        <v>474</v>
      </c>
      <c r="F41" s="31" t="s">
        <v>475</v>
      </c>
      <c r="G41" s="109"/>
      <c r="H41" s="109"/>
      <c r="I41" s="109"/>
      <c r="J41" s="34">
        <v>99</v>
      </c>
      <c r="K41" s="34">
        <v>93</v>
      </c>
      <c r="L41" s="34">
        <v>83</v>
      </c>
      <c r="M41" s="34">
        <v>100</v>
      </c>
      <c r="N41" s="34">
        <v>100</v>
      </c>
      <c r="O41" s="33"/>
      <c r="P41" s="34"/>
      <c r="Q41" s="34"/>
      <c r="R41" s="34">
        <v>45</v>
      </c>
      <c r="S41" s="34">
        <v>45</v>
      </c>
      <c r="T41" s="34">
        <v>42</v>
      </c>
      <c r="U41" s="34">
        <v>41</v>
      </c>
      <c r="V41" s="34">
        <v>47</v>
      </c>
      <c r="W41" s="34">
        <v>10</v>
      </c>
      <c r="X41" s="34">
        <v>22</v>
      </c>
      <c r="Y41" s="35"/>
      <c r="Z41" s="34">
        <v>43218</v>
      </c>
      <c r="AA41" s="34" t="s">
        <v>741</v>
      </c>
      <c r="AB41" s="36" t="s">
        <v>742</v>
      </c>
      <c r="AC41" s="34" t="s">
        <v>743</v>
      </c>
      <c r="AD41" s="37" t="s">
        <v>744</v>
      </c>
      <c r="AE41" s="38"/>
      <c r="AF41" s="38"/>
      <c r="AG41" s="38"/>
      <c r="AH41" s="38"/>
      <c r="AI41" s="39"/>
      <c r="AJ41" s="40"/>
      <c r="AK41" s="38"/>
      <c r="AL41" s="38"/>
      <c r="AM41" s="38"/>
      <c r="AN41" s="38"/>
      <c r="AO41" s="39"/>
      <c r="AP41" s="34"/>
      <c r="AQ41" s="34"/>
      <c r="AR41" s="34"/>
      <c r="AS41" s="34"/>
      <c r="AT41" s="34"/>
      <c r="AU41" s="34"/>
      <c r="AV41" s="34"/>
      <c r="AW41" s="41"/>
      <c r="AX41" s="41"/>
      <c r="AY41" s="41"/>
      <c r="AZ41" s="41"/>
      <c r="BA41" s="41"/>
      <c r="BB41" s="41"/>
      <c r="BC41" s="42"/>
      <c r="BD41" s="43" t="str">
        <f t="shared" si="8"/>
        <v>PASS</v>
      </c>
      <c r="BE41" s="43" t="str">
        <f t="shared" si="9"/>
        <v>PASS</v>
      </c>
      <c r="BF41" s="44" t="str">
        <f t="shared" si="10"/>
        <v>PASS</v>
      </c>
      <c r="BG41" s="44" t="str">
        <f t="shared" si="11"/>
        <v>PASS</v>
      </c>
      <c r="BH41" s="19" t="str">
        <f t="shared" si="12"/>
        <v>PASS</v>
      </c>
      <c r="BI41" s="19" t="str">
        <f t="shared" si="13"/>
        <v>PASS</v>
      </c>
      <c r="BJ41" s="45" t="str">
        <f t="shared" si="14"/>
        <v>NO</v>
      </c>
      <c r="BK41" s="105" t="str">
        <f t="shared" si="15"/>
        <v>FAIL</v>
      </c>
    </row>
    <row r="42" spans="1:63" s="13" customFormat="1" x14ac:dyDescent="0.3">
      <c r="A42" s="34">
        <v>166</v>
      </c>
      <c r="B42" s="34">
        <v>43339</v>
      </c>
      <c r="C42" s="34" t="s">
        <v>492</v>
      </c>
      <c r="D42" s="30" t="s">
        <v>493</v>
      </c>
      <c r="E42" s="34" t="s">
        <v>494</v>
      </c>
      <c r="F42" s="31" t="s">
        <v>495</v>
      </c>
      <c r="G42" s="109"/>
      <c r="H42" s="109"/>
      <c r="I42" s="109">
        <v>97</v>
      </c>
      <c r="J42" s="34">
        <v>99</v>
      </c>
      <c r="K42" s="34">
        <v>93</v>
      </c>
      <c r="L42" s="34">
        <v>94</v>
      </c>
      <c r="M42" s="34">
        <v>100</v>
      </c>
      <c r="N42" s="34">
        <v>100</v>
      </c>
      <c r="O42" s="33"/>
      <c r="P42" s="34"/>
      <c r="Q42" s="34">
        <v>48</v>
      </c>
      <c r="R42" s="34">
        <v>48</v>
      </c>
      <c r="S42" s="34">
        <v>48</v>
      </c>
      <c r="T42" s="34">
        <v>46</v>
      </c>
      <c r="U42" s="34">
        <v>43</v>
      </c>
      <c r="V42" s="34">
        <v>47</v>
      </c>
      <c r="W42" s="34">
        <v>10</v>
      </c>
      <c r="X42" s="34">
        <v>22</v>
      </c>
      <c r="Y42" s="35"/>
      <c r="Z42" s="34">
        <v>43358</v>
      </c>
      <c r="AA42" s="34" t="s">
        <v>745</v>
      </c>
      <c r="AB42" s="36" t="s">
        <v>746</v>
      </c>
      <c r="AC42" s="34" t="s">
        <v>747</v>
      </c>
      <c r="AD42" s="37" t="s">
        <v>748</v>
      </c>
      <c r="AE42" s="38"/>
      <c r="AF42" s="38"/>
      <c r="AG42" s="47"/>
      <c r="AH42" s="38"/>
      <c r="AI42" s="39"/>
      <c r="AJ42" s="40"/>
      <c r="AK42" s="47"/>
      <c r="AL42" s="47"/>
      <c r="AM42" s="38"/>
      <c r="AN42" s="38"/>
      <c r="AO42" s="39"/>
      <c r="AP42" s="34"/>
      <c r="AQ42" s="34"/>
      <c r="AR42" s="34"/>
      <c r="AS42" s="34"/>
      <c r="AT42" s="34"/>
      <c r="AU42" s="34"/>
      <c r="AV42" s="34"/>
      <c r="AW42" s="41"/>
      <c r="AX42" s="41"/>
      <c r="AY42" s="41"/>
      <c r="AZ42" s="41"/>
      <c r="BA42" s="41"/>
      <c r="BB42" s="41"/>
      <c r="BC42" s="42"/>
      <c r="BD42" s="43" t="str">
        <f t="shared" si="8"/>
        <v>PASS</v>
      </c>
      <c r="BE42" s="43" t="str">
        <f t="shared" si="9"/>
        <v>PASS</v>
      </c>
      <c r="BF42" s="44" t="str">
        <f t="shared" si="10"/>
        <v>PASS</v>
      </c>
      <c r="BG42" s="44" t="str">
        <f t="shared" si="11"/>
        <v>PASS</v>
      </c>
      <c r="BH42" s="19" t="str">
        <f t="shared" si="12"/>
        <v>PASS</v>
      </c>
      <c r="BI42" s="19" t="str">
        <f t="shared" si="13"/>
        <v>PASS</v>
      </c>
      <c r="BJ42" s="45" t="str">
        <f t="shared" si="14"/>
        <v>NO</v>
      </c>
      <c r="BK42" s="105" t="str">
        <f t="shared" si="15"/>
        <v>FAIL</v>
      </c>
    </row>
    <row r="43" spans="1:63" s="13" customFormat="1" x14ac:dyDescent="0.3">
      <c r="A43" s="34">
        <v>167</v>
      </c>
      <c r="B43" s="34">
        <v>43340</v>
      </c>
      <c r="C43" s="34" t="s">
        <v>729</v>
      </c>
      <c r="D43" s="30" t="s">
        <v>730</v>
      </c>
      <c r="E43" s="34" t="s">
        <v>731</v>
      </c>
      <c r="F43" s="31" t="s">
        <v>732</v>
      </c>
      <c r="G43" s="109"/>
      <c r="H43" s="109"/>
      <c r="I43" s="109"/>
      <c r="J43" s="34">
        <v>89</v>
      </c>
      <c r="K43" s="34">
        <v>86</v>
      </c>
      <c r="L43" s="34">
        <v>85</v>
      </c>
      <c r="M43" s="34">
        <v>97</v>
      </c>
      <c r="N43" s="34">
        <v>79</v>
      </c>
      <c r="O43" s="33"/>
      <c r="P43" s="34"/>
      <c r="Q43" s="34"/>
      <c r="R43" s="34">
        <v>47</v>
      </c>
      <c r="S43" s="34">
        <v>48</v>
      </c>
      <c r="T43" s="34">
        <v>45</v>
      </c>
      <c r="U43" s="34">
        <v>37</v>
      </c>
      <c r="V43" s="34">
        <v>46</v>
      </c>
      <c r="W43" s="34">
        <v>9.82</v>
      </c>
      <c r="X43" s="34">
        <v>22</v>
      </c>
      <c r="Y43" s="35"/>
      <c r="Z43" s="34">
        <v>43151</v>
      </c>
      <c r="AA43" s="34" t="s">
        <v>749</v>
      </c>
      <c r="AB43" s="36" t="s">
        <v>750</v>
      </c>
      <c r="AC43" s="34" t="s">
        <v>751</v>
      </c>
      <c r="AD43" s="37" t="s">
        <v>752</v>
      </c>
      <c r="AE43" s="38"/>
      <c r="AF43" s="38"/>
      <c r="AG43" s="38"/>
      <c r="AH43" s="38"/>
      <c r="AI43" s="39"/>
      <c r="AJ43" s="40"/>
      <c r="AK43" s="38"/>
      <c r="AL43" s="38"/>
      <c r="AM43" s="38"/>
      <c r="AN43" s="38"/>
      <c r="AO43" s="39"/>
      <c r="AP43" s="34"/>
      <c r="AQ43" s="34"/>
      <c r="AR43" s="34"/>
      <c r="AS43" s="34"/>
      <c r="AT43" s="34"/>
      <c r="AU43" s="34"/>
      <c r="AV43" s="34"/>
      <c r="AW43" s="41"/>
      <c r="AX43" s="41"/>
      <c r="AY43" s="41"/>
      <c r="AZ43" s="41"/>
      <c r="BA43" s="41"/>
      <c r="BB43" s="41"/>
      <c r="BC43" s="42"/>
      <c r="BD43" s="43" t="str">
        <f t="shared" si="8"/>
        <v>PASS</v>
      </c>
      <c r="BE43" s="43" t="str">
        <f t="shared" si="9"/>
        <v>PASS</v>
      </c>
      <c r="BF43" s="44" t="str">
        <f t="shared" si="10"/>
        <v>PASS</v>
      </c>
      <c r="BG43" s="44" t="str">
        <f t="shared" si="11"/>
        <v>PASS</v>
      </c>
      <c r="BH43" s="19" t="str">
        <f t="shared" si="12"/>
        <v>PASS</v>
      </c>
      <c r="BI43" s="19" t="str">
        <f t="shared" si="13"/>
        <v>PASS</v>
      </c>
      <c r="BJ43" s="45" t="str">
        <f t="shared" si="14"/>
        <v>NO</v>
      </c>
      <c r="BK43" s="105" t="str">
        <f t="shared" si="15"/>
        <v>FAIL</v>
      </c>
    </row>
    <row r="44" spans="1:63" s="13" customFormat="1" x14ac:dyDescent="0.3">
      <c r="A44" s="34">
        <v>168</v>
      </c>
      <c r="B44" s="34">
        <v>43341</v>
      </c>
      <c r="C44" s="34" t="s">
        <v>508</v>
      </c>
      <c r="D44" s="30" t="s">
        <v>509</v>
      </c>
      <c r="E44" s="34" t="s">
        <v>510</v>
      </c>
      <c r="F44" s="31" t="s">
        <v>511</v>
      </c>
      <c r="G44" s="109"/>
      <c r="H44" s="109"/>
      <c r="I44" s="109"/>
      <c r="J44" s="34">
        <v>100</v>
      </c>
      <c r="K44" s="34">
        <v>99</v>
      </c>
      <c r="L44" s="34">
        <v>98</v>
      </c>
      <c r="M44" s="34">
        <v>96</v>
      </c>
      <c r="N44" s="34">
        <v>100</v>
      </c>
      <c r="O44" s="33"/>
      <c r="P44" s="34"/>
      <c r="Q44" s="34"/>
      <c r="R44" s="34">
        <v>42</v>
      </c>
      <c r="S44" s="34">
        <v>41</v>
      </c>
      <c r="T44" s="34">
        <v>47</v>
      </c>
      <c r="U44" s="34">
        <v>41</v>
      </c>
      <c r="V44" s="34">
        <v>43</v>
      </c>
      <c r="W44" s="34">
        <v>10</v>
      </c>
      <c r="X44" s="34">
        <v>22</v>
      </c>
      <c r="Y44" s="35"/>
      <c r="Z44" s="34">
        <v>43251</v>
      </c>
      <c r="AA44" s="34" t="s">
        <v>753</v>
      </c>
      <c r="AB44" s="36" t="s">
        <v>754</v>
      </c>
      <c r="AC44" s="34" t="s">
        <v>755</v>
      </c>
      <c r="AD44" s="37" t="s">
        <v>756</v>
      </c>
      <c r="AE44" s="38"/>
      <c r="AF44" s="38"/>
      <c r="AG44" s="47"/>
      <c r="AH44" s="38"/>
      <c r="AI44" s="39"/>
      <c r="AJ44" s="40"/>
      <c r="AK44" s="47"/>
      <c r="AL44" s="47"/>
      <c r="AM44" s="38"/>
      <c r="AN44" s="38"/>
      <c r="AO44" s="39"/>
      <c r="AP44" s="34"/>
      <c r="AQ44" s="34"/>
      <c r="AR44" s="34"/>
      <c r="AS44" s="34"/>
      <c r="AT44" s="34"/>
      <c r="AU44" s="34"/>
      <c r="AV44" s="34"/>
      <c r="AW44" s="41"/>
      <c r="AX44" s="41"/>
      <c r="AY44" s="41"/>
      <c r="AZ44" s="41"/>
      <c r="BA44" s="41"/>
      <c r="BB44" s="41"/>
      <c r="BC44" s="42"/>
      <c r="BD44" s="43" t="str">
        <f t="shared" si="8"/>
        <v>PASS</v>
      </c>
      <c r="BE44" s="43" t="str">
        <f t="shared" si="9"/>
        <v>PASS</v>
      </c>
      <c r="BF44" s="44" t="str">
        <f t="shared" si="10"/>
        <v>PASS</v>
      </c>
      <c r="BG44" s="44" t="str">
        <f t="shared" si="11"/>
        <v>PASS</v>
      </c>
      <c r="BH44" s="19" t="str">
        <f t="shared" si="12"/>
        <v>PASS</v>
      </c>
      <c r="BI44" s="19" t="str">
        <f t="shared" si="13"/>
        <v>PASS</v>
      </c>
      <c r="BJ44" s="45" t="str">
        <f t="shared" si="14"/>
        <v>NO</v>
      </c>
      <c r="BK44" s="105" t="str">
        <f t="shared" si="15"/>
        <v>FAIL</v>
      </c>
    </row>
    <row r="45" spans="1:63" s="13" customFormat="1" x14ac:dyDescent="0.3">
      <c r="A45" s="34">
        <v>169</v>
      </c>
      <c r="B45" s="34">
        <v>43342</v>
      </c>
      <c r="C45" s="34" t="s">
        <v>537</v>
      </c>
      <c r="D45" s="30" t="s">
        <v>538</v>
      </c>
      <c r="E45" s="34" t="s">
        <v>539</v>
      </c>
      <c r="F45" s="31" t="s">
        <v>540</v>
      </c>
      <c r="G45" s="109"/>
      <c r="H45" s="109"/>
      <c r="I45" s="109"/>
      <c r="J45" s="34">
        <v>93</v>
      </c>
      <c r="K45" s="34">
        <v>91</v>
      </c>
      <c r="L45" s="34">
        <v>93</v>
      </c>
      <c r="M45" s="34">
        <v>96</v>
      </c>
      <c r="N45" s="34">
        <v>100</v>
      </c>
      <c r="O45" s="33"/>
      <c r="P45" s="34"/>
      <c r="Q45" s="34"/>
      <c r="R45" s="34">
        <v>46</v>
      </c>
      <c r="S45" s="34">
        <v>45</v>
      </c>
      <c r="T45" s="34">
        <v>46</v>
      </c>
      <c r="U45" s="34">
        <v>40</v>
      </c>
      <c r="V45" s="34">
        <v>40</v>
      </c>
      <c r="W45" s="34">
        <v>10</v>
      </c>
      <c r="X45" s="34">
        <v>22</v>
      </c>
      <c r="Y45" s="35"/>
      <c r="Z45" s="34">
        <v>43367</v>
      </c>
      <c r="AA45" s="34" t="s">
        <v>757</v>
      </c>
      <c r="AB45" s="36" t="s">
        <v>758</v>
      </c>
      <c r="AC45" s="34" t="s">
        <v>759</v>
      </c>
      <c r="AD45" s="37" t="s">
        <v>760</v>
      </c>
      <c r="AE45" s="38"/>
      <c r="AF45" s="38"/>
      <c r="AG45" s="38"/>
      <c r="AH45" s="38"/>
      <c r="AI45" s="39"/>
      <c r="AJ45" s="40"/>
      <c r="AK45" s="38"/>
      <c r="AL45" s="38"/>
      <c r="AM45" s="38"/>
      <c r="AN45" s="38"/>
      <c r="AO45" s="39"/>
      <c r="AP45" s="34"/>
      <c r="AQ45" s="34"/>
      <c r="AR45" s="34"/>
      <c r="AS45" s="34"/>
      <c r="AT45" s="34"/>
      <c r="AU45" s="34"/>
      <c r="AV45" s="34"/>
      <c r="AW45" s="41"/>
      <c r="AX45" s="41"/>
      <c r="AY45" s="41"/>
      <c r="AZ45" s="41"/>
      <c r="BA45" s="41"/>
      <c r="BB45" s="41"/>
      <c r="BC45" s="42"/>
      <c r="BD45" s="43" t="str">
        <f t="shared" si="8"/>
        <v>PASS</v>
      </c>
      <c r="BE45" s="43" t="str">
        <f t="shared" si="9"/>
        <v>PASS</v>
      </c>
      <c r="BF45" s="44" t="str">
        <f t="shared" si="10"/>
        <v>PASS</v>
      </c>
      <c r="BG45" s="44" t="str">
        <f t="shared" si="11"/>
        <v>PASS</v>
      </c>
      <c r="BH45" s="19" t="str">
        <f t="shared" si="12"/>
        <v>PASS</v>
      </c>
      <c r="BI45" s="19" t="str">
        <f t="shared" si="13"/>
        <v>PASS</v>
      </c>
      <c r="BJ45" s="45" t="str">
        <f t="shared" si="14"/>
        <v>NO</v>
      </c>
      <c r="BK45" s="105" t="str">
        <f t="shared" si="15"/>
        <v>FAIL</v>
      </c>
    </row>
    <row r="46" spans="1:63" s="13" customFormat="1" x14ac:dyDescent="0.3">
      <c r="A46" s="34">
        <v>170</v>
      </c>
      <c r="B46" s="34">
        <v>43343</v>
      </c>
      <c r="C46" s="34" t="s">
        <v>549</v>
      </c>
      <c r="D46" s="30" t="s">
        <v>550</v>
      </c>
      <c r="E46" s="34" t="s">
        <v>551</v>
      </c>
      <c r="F46" s="31" t="s">
        <v>552</v>
      </c>
      <c r="G46" s="109"/>
      <c r="H46" s="109"/>
      <c r="I46" s="109">
        <v>94</v>
      </c>
      <c r="J46" s="34">
        <v>92</v>
      </c>
      <c r="K46" s="34">
        <v>100</v>
      </c>
      <c r="L46" s="34">
        <v>96</v>
      </c>
      <c r="M46" s="34">
        <v>100</v>
      </c>
      <c r="N46" s="34">
        <v>100</v>
      </c>
      <c r="O46" s="33"/>
      <c r="P46" s="34"/>
      <c r="Q46" s="34">
        <v>45</v>
      </c>
      <c r="R46" s="34">
        <v>45</v>
      </c>
      <c r="S46" s="34">
        <v>44</v>
      </c>
      <c r="T46" s="34">
        <v>45</v>
      </c>
      <c r="U46" s="34">
        <v>40</v>
      </c>
      <c r="V46" s="34">
        <v>46</v>
      </c>
      <c r="W46" s="34">
        <v>10</v>
      </c>
      <c r="X46" s="34">
        <v>22</v>
      </c>
      <c r="Y46" s="35"/>
      <c r="Z46" s="34">
        <v>43364</v>
      </c>
      <c r="AA46" s="34" t="s">
        <v>761</v>
      </c>
      <c r="AB46" s="36" t="s">
        <v>762</v>
      </c>
      <c r="AC46" s="34" t="s">
        <v>763</v>
      </c>
      <c r="AD46" s="37" t="s">
        <v>764</v>
      </c>
      <c r="AE46" s="38"/>
      <c r="AF46" s="38"/>
      <c r="AG46" s="38"/>
      <c r="AH46" s="38"/>
      <c r="AI46" s="39"/>
      <c r="AJ46" s="40"/>
      <c r="AK46" s="38"/>
      <c r="AL46" s="38"/>
      <c r="AM46" s="38"/>
      <c r="AN46" s="38"/>
      <c r="AO46" s="39"/>
      <c r="AP46" s="34"/>
      <c r="AQ46" s="34"/>
      <c r="AR46" s="34"/>
      <c r="AS46" s="34"/>
      <c r="AT46" s="34"/>
      <c r="AU46" s="34"/>
      <c r="AV46" s="34"/>
      <c r="AW46" s="41"/>
      <c r="AX46" s="41"/>
      <c r="AY46" s="41"/>
      <c r="AZ46" s="41"/>
      <c r="BA46" s="41"/>
      <c r="BB46" s="41"/>
      <c r="BC46" s="42"/>
      <c r="BD46" s="43" t="str">
        <f t="shared" si="8"/>
        <v>PASS</v>
      </c>
      <c r="BE46" s="43" t="str">
        <f t="shared" si="9"/>
        <v>PASS</v>
      </c>
      <c r="BF46" s="44" t="str">
        <f t="shared" si="10"/>
        <v>PASS</v>
      </c>
      <c r="BG46" s="44" t="str">
        <f t="shared" si="11"/>
        <v>PASS</v>
      </c>
      <c r="BH46" s="19" t="str">
        <f t="shared" si="12"/>
        <v>PASS</v>
      </c>
      <c r="BI46" s="19" t="str">
        <f t="shared" si="13"/>
        <v>PASS</v>
      </c>
      <c r="BJ46" s="45" t="str">
        <f t="shared" si="14"/>
        <v>NO</v>
      </c>
      <c r="BK46" s="105" t="str">
        <f t="shared" si="15"/>
        <v>FAIL</v>
      </c>
    </row>
    <row r="47" spans="1:63" s="13" customFormat="1" x14ac:dyDescent="0.3">
      <c r="A47" s="34">
        <v>171</v>
      </c>
      <c r="B47" s="34">
        <v>43344</v>
      </c>
      <c r="C47" s="34" t="s">
        <v>561</v>
      </c>
      <c r="D47" s="30" t="s">
        <v>562</v>
      </c>
      <c r="E47" s="34" t="s">
        <v>563</v>
      </c>
      <c r="F47" s="31" t="s">
        <v>564</v>
      </c>
      <c r="G47" s="109"/>
      <c r="H47" s="109"/>
      <c r="I47" s="109"/>
      <c r="J47" s="34">
        <v>100</v>
      </c>
      <c r="K47" s="34">
        <v>96</v>
      </c>
      <c r="L47" s="34">
        <v>100</v>
      </c>
      <c r="M47" s="34">
        <v>99</v>
      </c>
      <c r="N47" s="34">
        <v>99</v>
      </c>
      <c r="O47" s="33"/>
      <c r="P47" s="34"/>
      <c r="Q47" s="34"/>
      <c r="R47" s="34">
        <v>45</v>
      </c>
      <c r="S47" s="34">
        <v>44</v>
      </c>
      <c r="T47" s="34">
        <v>47</v>
      </c>
      <c r="U47" s="34">
        <v>44</v>
      </c>
      <c r="V47" s="34">
        <v>47</v>
      </c>
      <c r="W47" s="34">
        <v>10</v>
      </c>
      <c r="X47" s="34">
        <v>22</v>
      </c>
      <c r="Y47" s="35"/>
      <c r="Z47" s="34">
        <v>43152</v>
      </c>
      <c r="AA47" s="34" t="s">
        <v>765</v>
      </c>
      <c r="AB47" s="36" t="s">
        <v>766</v>
      </c>
      <c r="AC47" s="34" t="s">
        <v>767</v>
      </c>
      <c r="AD47" s="37" t="s">
        <v>768</v>
      </c>
      <c r="AE47" s="38"/>
      <c r="AF47" s="38"/>
      <c r="AG47" s="38"/>
      <c r="AH47" s="38"/>
      <c r="AI47" s="39"/>
      <c r="AJ47" s="40"/>
      <c r="AK47" s="38"/>
      <c r="AL47" s="38"/>
      <c r="AM47" s="38"/>
      <c r="AN47" s="38"/>
      <c r="AO47" s="39"/>
      <c r="AP47" s="34"/>
      <c r="AQ47" s="34"/>
      <c r="AR47" s="34"/>
      <c r="AS47" s="34"/>
      <c r="AT47" s="34"/>
      <c r="AU47" s="34"/>
      <c r="AV47" s="34"/>
      <c r="AW47" s="41"/>
      <c r="AX47" s="41"/>
      <c r="AY47" s="41"/>
      <c r="AZ47" s="41"/>
      <c r="BA47" s="41"/>
      <c r="BB47" s="41"/>
      <c r="BC47" s="42"/>
      <c r="BD47" s="43" t="str">
        <f t="shared" si="8"/>
        <v>PASS</v>
      </c>
      <c r="BE47" s="43" t="str">
        <f t="shared" si="9"/>
        <v>PASS</v>
      </c>
      <c r="BF47" s="44" t="str">
        <f t="shared" si="10"/>
        <v>PASS</v>
      </c>
      <c r="BG47" s="44" t="str">
        <f t="shared" si="11"/>
        <v>PASS</v>
      </c>
      <c r="BH47" s="19" t="str">
        <f t="shared" si="12"/>
        <v>PASS</v>
      </c>
      <c r="BI47" s="19" t="str">
        <f t="shared" si="13"/>
        <v>PASS</v>
      </c>
      <c r="BJ47" s="45" t="str">
        <f t="shared" si="14"/>
        <v>NO</v>
      </c>
      <c r="BK47" s="105" t="str">
        <f t="shared" si="15"/>
        <v>FAIL</v>
      </c>
    </row>
    <row r="48" spans="1:63" s="13" customFormat="1" x14ac:dyDescent="0.3">
      <c r="A48" s="34">
        <v>172</v>
      </c>
      <c r="B48" s="34">
        <v>43345</v>
      </c>
      <c r="C48" s="34" t="s">
        <v>577</v>
      </c>
      <c r="D48" s="30" t="s">
        <v>578</v>
      </c>
      <c r="E48" s="34" t="s">
        <v>579</v>
      </c>
      <c r="F48" s="31" t="s">
        <v>580</v>
      </c>
      <c r="G48" s="109"/>
      <c r="H48" s="109"/>
      <c r="I48" s="109"/>
      <c r="J48" s="34">
        <v>97</v>
      </c>
      <c r="K48" s="34">
        <v>91</v>
      </c>
      <c r="L48" s="34">
        <v>95</v>
      </c>
      <c r="M48" s="34">
        <v>100</v>
      </c>
      <c r="N48" s="34">
        <v>96</v>
      </c>
      <c r="O48" s="33"/>
      <c r="P48" s="34"/>
      <c r="Q48" s="34"/>
      <c r="R48" s="34">
        <v>41</v>
      </c>
      <c r="S48" s="34">
        <v>40</v>
      </c>
      <c r="T48" s="34">
        <v>43</v>
      </c>
      <c r="U48" s="34">
        <v>38</v>
      </c>
      <c r="V48" s="34">
        <v>47</v>
      </c>
      <c r="W48" s="34">
        <v>9.9499999999999993</v>
      </c>
      <c r="X48" s="34">
        <v>22</v>
      </c>
      <c r="Y48" s="35"/>
      <c r="Z48" s="34">
        <v>43365</v>
      </c>
      <c r="AA48" s="34" t="s">
        <v>769</v>
      </c>
      <c r="AB48" s="36" t="s">
        <v>770</v>
      </c>
      <c r="AC48" s="34" t="s">
        <v>771</v>
      </c>
      <c r="AD48" s="37" t="s">
        <v>772</v>
      </c>
      <c r="AE48" s="38"/>
      <c r="AF48" s="38"/>
      <c r="AG48" s="47"/>
      <c r="AH48" s="38"/>
      <c r="AI48" s="39"/>
      <c r="AJ48" s="40"/>
      <c r="AK48" s="47"/>
      <c r="AL48" s="47"/>
      <c r="AM48" s="38"/>
      <c r="AN48" s="38"/>
      <c r="AO48" s="39"/>
      <c r="AP48" s="34"/>
      <c r="AQ48" s="34"/>
      <c r="AR48" s="34"/>
      <c r="AS48" s="34"/>
      <c r="AT48" s="34"/>
      <c r="AU48" s="34"/>
      <c r="AV48" s="34"/>
      <c r="AW48" s="41"/>
      <c r="AX48" s="41"/>
      <c r="AY48" s="41"/>
      <c r="AZ48" s="41"/>
      <c r="BA48" s="41"/>
      <c r="BB48" s="41"/>
      <c r="BC48" s="42"/>
      <c r="BD48" s="43" t="str">
        <f t="shared" si="8"/>
        <v>PASS</v>
      </c>
      <c r="BE48" s="43" t="str">
        <f t="shared" si="9"/>
        <v>PASS</v>
      </c>
      <c r="BF48" s="44" t="str">
        <f t="shared" si="10"/>
        <v>PASS</v>
      </c>
      <c r="BG48" s="44" t="str">
        <f t="shared" si="11"/>
        <v>PASS</v>
      </c>
      <c r="BH48" s="19" t="str">
        <f t="shared" si="12"/>
        <v>PASS</v>
      </c>
      <c r="BI48" s="19" t="str">
        <f t="shared" si="13"/>
        <v>PASS</v>
      </c>
      <c r="BJ48" s="45" t="str">
        <f t="shared" si="14"/>
        <v>NO</v>
      </c>
      <c r="BK48" s="105" t="str">
        <f t="shared" si="15"/>
        <v>FAIL</v>
      </c>
    </row>
    <row r="49" spans="1:63" s="13" customFormat="1" x14ac:dyDescent="0.3">
      <c r="A49" s="34">
        <v>173</v>
      </c>
      <c r="B49" s="34">
        <v>43346</v>
      </c>
      <c r="C49" s="34" t="s">
        <v>589</v>
      </c>
      <c r="D49" s="30" t="s">
        <v>590</v>
      </c>
      <c r="E49" s="34" t="s">
        <v>591</v>
      </c>
      <c r="F49" s="31" t="s">
        <v>592</v>
      </c>
      <c r="G49" s="109"/>
      <c r="H49" s="109"/>
      <c r="I49" s="109"/>
      <c r="J49" s="34">
        <v>100</v>
      </c>
      <c r="K49" s="34">
        <v>90</v>
      </c>
      <c r="L49" s="34">
        <v>93</v>
      </c>
      <c r="M49" s="34">
        <v>100</v>
      </c>
      <c r="N49" s="34">
        <v>99</v>
      </c>
      <c r="O49" s="33"/>
      <c r="P49" s="34"/>
      <c r="Q49" s="34"/>
      <c r="R49" s="34">
        <v>44</v>
      </c>
      <c r="S49" s="34">
        <v>43</v>
      </c>
      <c r="T49" s="34">
        <v>46</v>
      </c>
      <c r="U49" s="34">
        <v>41</v>
      </c>
      <c r="V49" s="34">
        <v>45</v>
      </c>
      <c r="W49" s="34">
        <v>10</v>
      </c>
      <c r="X49" s="34">
        <v>22</v>
      </c>
      <c r="Y49" s="35"/>
      <c r="Z49" s="34">
        <v>43356</v>
      </c>
      <c r="AA49" s="34" t="s">
        <v>773</v>
      </c>
      <c r="AB49" s="36" t="s">
        <v>774</v>
      </c>
      <c r="AC49" s="34" t="s">
        <v>775</v>
      </c>
      <c r="AD49" s="37" t="s">
        <v>776</v>
      </c>
      <c r="AE49" s="38"/>
      <c r="AF49" s="38"/>
      <c r="AG49" s="47"/>
      <c r="AH49" s="38"/>
      <c r="AI49" s="39"/>
      <c r="AJ49" s="40"/>
      <c r="AK49" s="47"/>
      <c r="AL49" s="47"/>
      <c r="AM49" s="38"/>
      <c r="AN49" s="38"/>
      <c r="AO49" s="39"/>
      <c r="AP49" s="34"/>
      <c r="AQ49" s="34"/>
      <c r="AR49" s="34"/>
      <c r="AS49" s="34"/>
      <c r="AT49" s="34"/>
      <c r="AU49" s="34"/>
      <c r="AV49" s="34"/>
      <c r="AW49" s="41"/>
      <c r="AX49" s="41"/>
      <c r="AY49" s="41"/>
      <c r="AZ49" s="41"/>
      <c r="BA49" s="41"/>
      <c r="BB49" s="41"/>
      <c r="BC49" s="42"/>
      <c r="BD49" s="43" t="str">
        <f t="shared" si="8"/>
        <v>PASS</v>
      </c>
      <c r="BE49" s="43" t="str">
        <f t="shared" si="9"/>
        <v>PASS</v>
      </c>
      <c r="BF49" s="44" t="str">
        <f t="shared" si="10"/>
        <v>PASS</v>
      </c>
      <c r="BG49" s="44" t="str">
        <f t="shared" si="11"/>
        <v>PASS</v>
      </c>
      <c r="BH49" s="19" t="str">
        <f t="shared" si="12"/>
        <v>PASS</v>
      </c>
      <c r="BI49" s="19" t="str">
        <f t="shared" si="13"/>
        <v>PASS</v>
      </c>
      <c r="BJ49" s="45" t="str">
        <f t="shared" si="14"/>
        <v>NO</v>
      </c>
      <c r="BK49" s="105" t="str">
        <f t="shared" si="15"/>
        <v>FAIL</v>
      </c>
    </row>
    <row r="50" spans="1:63" s="13" customFormat="1" x14ac:dyDescent="0.3">
      <c r="A50" s="34">
        <v>174</v>
      </c>
      <c r="B50" s="34">
        <v>43347</v>
      </c>
      <c r="C50" s="34" t="s">
        <v>601</v>
      </c>
      <c r="D50" s="30" t="s">
        <v>602</v>
      </c>
      <c r="E50" s="34" t="s">
        <v>603</v>
      </c>
      <c r="F50" s="31" t="s">
        <v>604</v>
      </c>
      <c r="G50" s="109"/>
      <c r="H50" s="109"/>
      <c r="I50" s="109">
        <v>99</v>
      </c>
      <c r="J50" s="34">
        <v>99</v>
      </c>
      <c r="K50" s="34">
        <v>89</v>
      </c>
      <c r="L50" s="34">
        <v>90</v>
      </c>
      <c r="M50" s="34">
        <v>96</v>
      </c>
      <c r="N50" s="34">
        <v>100</v>
      </c>
      <c r="O50" s="33"/>
      <c r="P50" s="34"/>
      <c r="Q50" s="34">
        <v>44</v>
      </c>
      <c r="R50" s="34">
        <v>46</v>
      </c>
      <c r="S50" s="34">
        <v>45</v>
      </c>
      <c r="T50" s="34">
        <v>47</v>
      </c>
      <c r="U50" s="34">
        <v>40</v>
      </c>
      <c r="V50" s="34">
        <v>44</v>
      </c>
      <c r="W50" s="34">
        <v>10</v>
      </c>
      <c r="X50" s="34">
        <v>22</v>
      </c>
      <c r="Y50" s="35"/>
      <c r="Z50" s="34">
        <v>43153</v>
      </c>
      <c r="AA50" s="34" t="s">
        <v>777</v>
      </c>
      <c r="AB50" s="36" t="s">
        <v>778</v>
      </c>
      <c r="AC50" s="34" t="s">
        <v>779</v>
      </c>
      <c r="AD50" s="37" t="s">
        <v>780</v>
      </c>
      <c r="AE50" s="38"/>
      <c r="AF50" s="38"/>
      <c r="AG50" s="38"/>
      <c r="AH50" s="38"/>
      <c r="AI50" s="39"/>
      <c r="AJ50" s="40"/>
      <c r="AK50" s="38"/>
      <c r="AL50" s="38"/>
      <c r="AM50" s="38"/>
      <c r="AN50" s="38"/>
      <c r="AO50" s="39"/>
      <c r="AP50" s="34"/>
      <c r="AQ50" s="34"/>
      <c r="AR50" s="34"/>
      <c r="AS50" s="34"/>
      <c r="AT50" s="34"/>
      <c r="AU50" s="34"/>
      <c r="AV50" s="34"/>
      <c r="AW50" s="41"/>
      <c r="AX50" s="41"/>
      <c r="AY50" s="41"/>
      <c r="AZ50" s="41"/>
      <c r="BA50" s="41"/>
      <c r="BB50" s="41"/>
      <c r="BC50" s="42"/>
      <c r="BD50" s="43" t="str">
        <f t="shared" si="8"/>
        <v>PASS</v>
      </c>
      <c r="BE50" s="43" t="str">
        <f t="shared" si="9"/>
        <v>PASS</v>
      </c>
      <c r="BF50" s="44" t="str">
        <f t="shared" si="10"/>
        <v>PASS</v>
      </c>
      <c r="BG50" s="44" t="str">
        <f t="shared" si="11"/>
        <v>PASS</v>
      </c>
      <c r="BH50" s="19" t="str">
        <f t="shared" si="12"/>
        <v>PASS</v>
      </c>
      <c r="BI50" s="19" t="str">
        <f t="shared" si="13"/>
        <v>PASS</v>
      </c>
      <c r="BJ50" s="45" t="str">
        <f t="shared" si="14"/>
        <v>NO</v>
      </c>
      <c r="BK50" s="105" t="str">
        <f t="shared" si="15"/>
        <v>FAIL</v>
      </c>
    </row>
    <row r="51" spans="1:63" s="13" customFormat="1" x14ac:dyDescent="0.3">
      <c r="A51" s="34">
        <v>175</v>
      </c>
      <c r="B51" s="34">
        <v>43348</v>
      </c>
      <c r="C51" s="34" t="s">
        <v>609</v>
      </c>
      <c r="D51" s="30" t="s">
        <v>610</v>
      </c>
      <c r="E51" s="34" t="s">
        <v>611</v>
      </c>
      <c r="F51" s="31" t="s">
        <v>612</v>
      </c>
      <c r="G51" s="109"/>
      <c r="H51" s="109"/>
      <c r="I51" s="109"/>
      <c r="J51" s="34">
        <v>94</v>
      </c>
      <c r="K51" s="34">
        <v>99</v>
      </c>
      <c r="L51" s="34">
        <v>95</v>
      </c>
      <c r="M51" s="34">
        <v>99</v>
      </c>
      <c r="N51" s="34">
        <v>100</v>
      </c>
      <c r="O51" s="33"/>
      <c r="P51" s="34"/>
      <c r="Q51" s="34"/>
      <c r="R51" s="34">
        <v>46</v>
      </c>
      <c r="S51" s="34">
        <v>45</v>
      </c>
      <c r="T51" s="34">
        <v>45</v>
      </c>
      <c r="U51" s="34">
        <v>42</v>
      </c>
      <c r="V51" s="34">
        <v>46</v>
      </c>
      <c r="W51" s="34">
        <v>10</v>
      </c>
      <c r="X51" s="34">
        <v>22</v>
      </c>
      <c r="Y51" s="35"/>
      <c r="Z51" s="34">
        <v>43252</v>
      </c>
      <c r="AA51" s="34" t="s">
        <v>781</v>
      </c>
      <c r="AB51" s="36" t="s">
        <v>782</v>
      </c>
      <c r="AC51" s="34" t="s">
        <v>783</v>
      </c>
      <c r="AD51" s="37" t="s">
        <v>784</v>
      </c>
      <c r="AE51" s="38"/>
      <c r="AF51" s="38"/>
      <c r="AG51" s="38"/>
      <c r="AH51" s="38"/>
      <c r="AI51" s="39"/>
      <c r="AJ51" s="40"/>
      <c r="AK51" s="38"/>
      <c r="AL51" s="38"/>
      <c r="AM51" s="38"/>
      <c r="AN51" s="38"/>
      <c r="AO51" s="39"/>
      <c r="AP51" s="34"/>
      <c r="AQ51" s="34"/>
      <c r="AR51" s="34"/>
      <c r="AS51" s="34"/>
      <c r="AT51" s="34"/>
      <c r="AU51" s="34"/>
      <c r="AV51" s="34"/>
      <c r="AW51" s="41"/>
      <c r="AX51" s="41"/>
      <c r="AY51" s="41"/>
      <c r="AZ51" s="41"/>
      <c r="BA51" s="41"/>
      <c r="BB51" s="41"/>
      <c r="BC51" s="42"/>
      <c r="BD51" s="43" t="str">
        <f t="shared" si="8"/>
        <v>PASS</v>
      </c>
      <c r="BE51" s="43" t="str">
        <f t="shared" si="9"/>
        <v>PASS</v>
      </c>
      <c r="BF51" s="44" t="str">
        <f t="shared" si="10"/>
        <v>PASS</v>
      </c>
      <c r="BG51" s="44" t="str">
        <f t="shared" si="11"/>
        <v>PASS</v>
      </c>
      <c r="BH51" s="19" t="str">
        <f t="shared" si="12"/>
        <v>PASS</v>
      </c>
      <c r="BI51" s="19" t="str">
        <f t="shared" si="13"/>
        <v>PASS</v>
      </c>
      <c r="BJ51" s="45" t="str">
        <f t="shared" si="14"/>
        <v>NO</v>
      </c>
      <c r="BK51" s="105" t="str">
        <f t="shared" si="15"/>
        <v>FAIL</v>
      </c>
    </row>
    <row r="52" spans="1:63" s="13" customFormat="1" x14ac:dyDescent="0.3">
      <c r="A52" s="34">
        <v>176</v>
      </c>
      <c r="B52" s="34">
        <v>43349</v>
      </c>
      <c r="C52" s="34" t="s">
        <v>613</v>
      </c>
      <c r="D52" s="30" t="s">
        <v>614</v>
      </c>
      <c r="E52" s="34" t="s">
        <v>615</v>
      </c>
      <c r="F52" s="31" t="s">
        <v>616</v>
      </c>
      <c r="G52" s="109"/>
      <c r="H52" s="109"/>
      <c r="I52" s="109"/>
      <c r="J52" s="34">
        <v>100</v>
      </c>
      <c r="K52" s="34">
        <v>92</v>
      </c>
      <c r="L52" s="34">
        <v>98</v>
      </c>
      <c r="M52" s="34">
        <v>97</v>
      </c>
      <c r="N52" s="34">
        <v>100</v>
      </c>
      <c r="O52" s="33"/>
      <c r="P52" s="34"/>
      <c r="Q52" s="34"/>
      <c r="R52" s="34">
        <v>44</v>
      </c>
      <c r="S52" s="34">
        <v>43</v>
      </c>
      <c r="T52" s="34">
        <v>46</v>
      </c>
      <c r="U52" s="34">
        <v>41</v>
      </c>
      <c r="V52" s="34">
        <v>44</v>
      </c>
      <c r="W52" s="34">
        <v>10</v>
      </c>
      <c r="X52" s="34">
        <v>22</v>
      </c>
      <c r="Y52" s="35"/>
      <c r="Z52" s="34">
        <v>43366</v>
      </c>
      <c r="AA52" s="34" t="s">
        <v>785</v>
      </c>
      <c r="AB52" s="36" t="s">
        <v>786</v>
      </c>
      <c r="AC52" s="34" t="s">
        <v>787</v>
      </c>
      <c r="AD52" s="37" t="s">
        <v>788</v>
      </c>
      <c r="AE52" s="38"/>
      <c r="AF52" s="38"/>
      <c r="AG52" s="47"/>
      <c r="AH52" s="38"/>
      <c r="AI52" s="39"/>
      <c r="AJ52" s="40"/>
      <c r="AK52" s="47"/>
      <c r="AL52" s="47"/>
      <c r="AM52" s="38"/>
      <c r="AN52" s="38"/>
      <c r="AO52" s="39"/>
      <c r="AP52" s="34"/>
      <c r="AQ52" s="34"/>
      <c r="AR52" s="34"/>
      <c r="AS52" s="34"/>
      <c r="AT52" s="34"/>
      <c r="AU52" s="34"/>
      <c r="AV52" s="34"/>
      <c r="AW52" s="41"/>
      <c r="AX52" s="41"/>
      <c r="AY52" s="41"/>
      <c r="AZ52" s="41"/>
      <c r="BA52" s="41"/>
      <c r="BB52" s="41"/>
      <c r="BC52" s="42"/>
      <c r="BD52" s="43" t="str">
        <f t="shared" si="8"/>
        <v>PASS</v>
      </c>
      <c r="BE52" s="43" t="str">
        <f t="shared" si="9"/>
        <v>PASS</v>
      </c>
      <c r="BF52" s="44" t="str">
        <f t="shared" si="10"/>
        <v>PASS</v>
      </c>
      <c r="BG52" s="44" t="str">
        <f t="shared" si="11"/>
        <v>PASS</v>
      </c>
      <c r="BH52" s="19" t="str">
        <f t="shared" si="12"/>
        <v>PASS</v>
      </c>
      <c r="BI52" s="19" t="str">
        <f t="shared" si="13"/>
        <v>PASS</v>
      </c>
      <c r="BJ52" s="45" t="str">
        <f t="shared" si="14"/>
        <v>NO</v>
      </c>
      <c r="BK52" s="105" t="str">
        <f t="shared" si="15"/>
        <v>FAIL</v>
      </c>
    </row>
    <row r="53" spans="1:63" s="13" customFormat="1" x14ac:dyDescent="0.3">
      <c r="A53" s="34">
        <v>177</v>
      </c>
      <c r="B53" s="34">
        <v>43350</v>
      </c>
      <c r="C53" s="34" t="s">
        <v>617</v>
      </c>
      <c r="D53" s="30" t="s">
        <v>618</v>
      </c>
      <c r="E53" s="34" t="s">
        <v>619</v>
      </c>
      <c r="F53" s="31" t="s">
        <v>620</v>
      </c>
      <c r="G53" s="109"/>
      <c r="H53" s="109"/>
      <c r="I53" s="109"/>
      <c r="J53" s="34">
        <v>96</v>
      </c>
      <c r="K53" s="34">
        <v>94</v>
      </c>
      <c r="L53" s="34">
        <v>92</v>
      </c>
      <c r="M53" s="34">
        <v>100</v>
      </c>
      <c r="N53" s="34">
        <v>100</v>
      </c>
      <c r="O53" s="33"/>
      <c r="P53" s="34"/>
      <c r="Q53" s="34"/>
      <c r="R53" s="34">
        <v>45</v>
      </c>
      <c r="S53" s="34">
        <v>44</v>
      </c>
      <c r="T53" s="34">
        <v>45</v>
      </c>
      <c r="U53" s="34">
        <v>40</v>
      </c>
      <c r="V53" s="34">
        <v>45</v>
      </c>
      <c r="W53" s="34">
        <v>10</v>
      </c>
      <c r="X53" s="34">
        <v>22</v>
      </c>
      <c r="Y53" s="35"/>
      <c r="Z53" s="34">
        <v>43154</v>
      </c>
      <c r="AA53" s="34" t="s">
        <v>789</v>
      </c>
      <c r="AB53" s="36" t="s">
        <v>790</v>
      </c>
      <c r="AC53" s="34" t="s">
        <v>791</v>
      </c>
      <c r="AD53" s="37" t="s">
        <v>792</v>
      </c>
      <c r="AE53" s="38"/>
      <c r="AF53" s="38"/>
      <c r="AG53" s="38"/>
      <c r="AH53" s="38"/>
      <c r="AI53" s="39"/>
      <c r="AJ53" s="40"/>
      <c r="AK53" s="38"/>
      <c r="AL53" s="38"/>
      <c r="AM53" s="38"/>
      <c r="AN53" s="38"/>
      <c r="AO53" s="39"/>
      <c r="AP53" s="34"/>
      <c r="AQ53" s="34"/>
      <c r="AR53" s="34"/>
      <c r="AS53" s="34"/>
      <c r="AT53" s="34"/>
      <c r="AU53" s="34"/>
      <c r="AV53" s="34"/>
      <c r="AW53" s="41"/>
      <c r="AX53" s="41"/>
      <c r="AY53" s="41"/>
      <c r="AZ53" s="41"/>
      <c r="BA53" s="41"/>
      <c r="BB53" s="41"/>
      <c r="BC53" s="42"/>
      <c r="BD53" s="43" t="str">
        <f t="shared" si="8"/>
        <v>PASS</v>
      </c>
      <c r="BE53" s="43" t="str">
        <f t="shared" si="9"/>
        <v>PASS</v>
      </c>
      <c r="BF53" s="44" t="str">
        <f t="shared" si="10"/>
        <v>PASS</v>
      </c>
      <c r="BG53" s="44" t="str">
        <f t="shared" si="11"/>
        <v>PASS</v>
      </c>
      <c r="BH53" s="19" t="str">
        <f t="shared" si="12"/>
        <v>PASS</v>
      </c>
      <c r="BI53" s="19" t="str">
        <f t="shared" si="13"/>
        <v>PASS</v>
      </c>
      <c r="BJ53" s="45" t="str">
        <f t="shared" si="14"/>
        <v>NO</v>
      </c>
      <c r="BK53" s="105" t="str">
        <f t="shared" si="15"/>
        <v>FAIL</v>
      </c>
    </row>
    <row r="54" spans="1:63" s="13" customFormat="1" x14ac:dyDescent="0.3">
      <c r="A54" s="34">
        <v>178</v>
      </c>
      <c r="B54" s="34">
        <v>43351</v>
      </c>
      <c r="C54" s="34" t="s">
        <v>637</v>
      </c>
      <c r="D54" s="30" t="s">
        <v>638</v>
      </c>
      <c r="E54" s="34" t="s">
        <v>639</v>
      </c>
      <c r="F54" s="31" t="s">
        <v>640</v>
      </c>
      <c r="G54" s="109">
        <v>100</v>
      </c>
      <c r="H54" s="109"/>
      <c r="I54" s="109"/>
      <c r="J54" s="34">
        <v>100</v>
      </c>
      <c r="K54" s="34">
        <v>100</v>
      </c>
      <c r="L54" s="34">
        <v>100</v>
      </c>
      <c r="M54" s="34">
        <v>100</v>
      </c>
      <c r="N54" s="34">
        <v>100</v>
      </c>
      <c r="O54" s="33"/>
      <c r="P54" s="34">
        <v>50</v>
      </c>
      <c r="Q54" s="34"/>
      <c r="R54" s="34">
        <v>45</v>
      </c>
      <c r="S54" s="34">
        <v>44</v>
      </c>
      <c r="T54" s="34">
        <v>47</v>
      </c>
      <c r="U54" s="34">
        <v>43</v>
      </c>
      <c r="V54" s="34">
        <v>46</v>
      </c>
      <c r="W54" s="34">
        <v>10</v>
      </c>
      <c r="X54" s="34">
        <v>22</v>
      </c>
      <c r="Y54" s="35"/>
      <c r="Z54" s="34">
        <v>43253</v>
      </c>
      <c r="AA54" s="34" t="s">
        <v>793</v>
      </c>
      <c r="AB54" s="36" t="s">
        <v>794</v>
      </c>
      <c r="AC54" s="34" t="s">
        <v>795</v>
      </c>
      <c r="AD54" s="37" t="s">
        <v>796</v>
      </c>
      <c r="AE54" s="38"/>
      <c r="AF54" s="38"/>
      <c r="AG54" s="38"/>
      <c r="AH54" s="38"/>
      <c r="AI54" s="39"/>
      <c r="AJ54" s="40"/>
      <c r="AK54" s="38"/>
      <c r="AL54" s="38"/>
      <c r="AM54" s="38"/>
      <c r="AN54" s="38"/>
      <c r="AO54" s="39"/>
      <c r="AP54" s="34"/>
      <c r="AQ54" s="34"/>
      <c r="AR54" s="34"/>
      <c r="AS54" s="34"/>
      <c r="AT54" s="34"/>
      <c r="AU54" s="34"/>
      <c r="AV54" s="34"/>
      <c r="AW54" s="41"/>
      <c r="AX54" s="41"/>
      <c r="AY54" s="41"/>
      <c r="AZ54" s="41"/>
      <c r="BA54" s="41"/>
      <c r="BB54" s="41"/>
      <c r="BC54" s="42"/>
      <c r="BD54" s="43" t="str">
        <f t="shared" si="8"/>
        <v>PASS</v>
      </c>
      <c r="BE54" s="43" t="str">
        <f t="shared" si="9"/>
        <v>PASS</v>
      </c>
      <c r="BF54" s="44" t="str">
        <f t="shared" si="10"/>
        <v>PASS</v>
      </c>
      <c r="BG54" s="44" t="str">
        <f t="shared" si="11"/>
        <v>PASS</v>
      </c>
      <c r="BH54" s="19" t="str">
        <f t="shared" si="12"/>
        <v>PASS</v>
      </c>
      <c r="BI54" s="19" t="str">
        <f t="shared" si="13"/>
        <v>PASS</v>
      </c>
      <c r="BJ54" s="45" t="str">
        <f t="shared" si="14"/>
        <v>NO</v>
      </c>
      <c r="BK54" s="105" t="str">
        <f t="shared" si="15"/>
        <v>FAIL</v>
      </c>
    </row>
    <row r="55" spans="1:63" s="13" customFormat="1" x14ac:dyDescent="0.3">
      <c r="A55" s="34">
        <v>179</v>
      </c>
      <c r="B55" s="34">
        <v>43352</v>
      </c>
      <c r="C55" s="34" t="s">
        <v>649</v>
      </c>
      <c r="D55" s="30" t="s">
        <v>650</v>
      </c>
      <c r="E55" s="34" t="s">
        <v>651</v>
      </c>
      <c r="F55" s="31" t="s">
        <v>652</v>
      </c>
      <c r="G55" s="109"/>
      <c r="H55" s="109"/>
      <c r="I55" s="109"/>
      <c r="J55" s="34">
        <v>97</v>
      </c>
      <c r="K55" s="34">
        <v>93</v>
      </c>
      <c r="L55" s="34">
        <v>92</v>
      </c>
      <c r="M55" s="34">
        <v>100</v>
      </c>
      <c r="N55" s="34">
        <v>100</v>
      </c>
      <c r="O55" s="33"/>
      <c r="P55" s="34"/>
      <c r="Q55" s="34"/>
      <c r="R55" s="34">
        <v>44</v>
      </c>
      <c r="S55" s="34">
        <v>43</v>
      </c>
      <c r="T55" s="34">
        <v>45</v>
      </c>
      <c r="U55" s="34">
        <v>39</v>
      </c>
      <c r="V55" s="34">
        <v>46</v>
      </c>
      <c r="W55" s="34">
        <v>9.9499999999999993</v>
      </c>
      <c r="X55" s="34">
        <v>22</v>
      </c>
      <c r="Y55" s="35"/>
      <c r="Z55" s="34">
        <v>43369</v>
      </c>
      <c r="AA55" s="34" t="s">
        <v>797</v>
      </c>
      <c r="AB55" s="36" t="s">
        <v>798</v>
      </c>
      <c r="AC55" s="34" t="s">
        <v>799</v>
      </c>
      <c r="AD55" s="37" t="s">
        <v>800</v>
      </c>
      <c r="AE55" s="38"/>
      <c r="AF55" s="38"/>
      <c r="AG55" s="38"/>
      <c r="AH55" s="38"/>
      <c r="AI55" s="39"/>
      <c r="AJ55" s="40"/>
      <c r="AK55" s="38"/>
      <c r="AL55" s="38"/>
      <c r="AM55" s="38"/>
      <c r="AN55" s="38"/>
      <c r="AO55" s="39"/>
      <c r="AP55" s="34"/>
      <c r="AQ55" s="34"/>
      <c r="AR55" s="34"/>
      <c r="AS55" s="34"/>
      <c r="AT55" s="34"/>
      <c r="AU55" s="34"/>
      <c r="AV55" s="34"/>
      <c r="AW55" s="41"/>
      <c r="AX55" s="41"/>
      <c r="AY55" s="41"/>
      <c r="AZ55" s="41"/>
      <c r="BA55" s="41"/>
      <c r="BB55" s="41"/>
      <c r="BC55" s="42"/>
      <c r="BD55" s="43" t="str">
        <f t="shared" si="8"/>
        <v>PASS</v>
      </c>
      <c r="BE55" s="43" t="str">
        <f t="shared" si="9"/>
        <v>PASS</v>
      </c>
      <c r="BF55" s="44" t="str">
        <f t="shared" si="10"/>
        <v>PASS</v>
      </c>
      <c r="BG55" s="44" t="str">
        <f t="shared" si="11"/>
        <v>PASS</v>
      </c>
      <c r="BH55" s="19" t="str">
        <f t="shared" si="12"/>
        <v>PASS</v>
      </c>
      <c r="BI55" s="19" t="str">
        <f t="shared" si="13"/>
        <v>PASS</v>
      </c>
      <c r="BJ55" s="45" t="str">
        <f t="shared" si="14"/>
        <v>NO</v>
      </c>
      <c r="BK55" s="105" t="str">
        <f t="shared" si="15"/>
        <v>FAIL</v>
      </c>
    </row>
    <row r="56" spans="1:63" s="13" customFormat="1" x14ac:dyDescent="0.3">
      <c r="A56" s="34">
        <v>180</v>
      </c>
      <c r="B56" s="34">
        <v>43353</v>
      </c>
      <c r="C56" s="34" t="s">
        <v>653</v>
      </c>
      <c r="D56" s="30" t="s">
        <v>654</v>
      </c>
      <c r="E56" s="34" t="s">
        <v>655</v>
      </c>
      <c r="F56" s="31" t="s">
        <v>656</v>
      </c>
      <c r="G56" s="109">
        <v>93</v>
      </c>
      <c r="H56" s="109"/>
      <c r="I56" s="109"/>
      <c r="J56" s="34">
        <v>93</v>
      </c>
      <c r="K56" s="34">
        <v>92</v>
      </c>
      <c r="L56" s="34">
        <v>96</v>
      </c>
      <c r="M56" s="34">
        <v>89</v>
      </c>
      <c r="N56" s="34">
        <v>100</v>
      </c>
      <c r="O56" s="33"/>
      <c r="P56" s="34">
        <v>35</v>
      </c>
      <c r="Q56" s="34"/>
      <c r="R56" s="34">
        <v>44</v>
      </c>
      <c r="S56" s="34">
        <v>43</v>
      </c>
      <c r="T56" s="34">
        <v>45</v>
      </c>
      <c r="U56" s="34">
        <v>41</v>
      </c>
      <c r="V56" s="34">
        <v>47</v>
      </c>
      <c r="W56" s="34">
        <v>10</v>
      </c>
      <c r="X56" s="34">
        <v>22</v>
      </c>
      <c r="Y56" s="35"/>
      <c r="Z56" s="34">
        <v>43155</v>
      </c>
      <c r="AA56" s="34" t="s">
        <v>801</v>
      </c>
      <c r="AB56" s="36" t="s">
        <v>802</v>
      </c>
      <c r="AC56" s="34" t="s">
        <v>803</v>
      </c>
      <c r="AD56" s="37" t="s">
        <v>804</v>
      </c>
      <c r="AE56" s="38"/>
      <c r="AF56" s="38"/>
      <c r="AG56" s="47"/>
      <c r="AH56" s="38"/>
      <c r="AI56" s="39"/>
      <c r="AJ56" s="40"/>
      <c r="AK56" s="47"/>
      <c r="AL56" s="47"/>
      <c r="AM56" s="38"/>
      <c r="AN56" s="38"/>
      <c r="AO56" s="39"/>
      <c r="AP56" s="34"/>
      <c r="AQ56" s="34"/>
      <c r="AR56" s="34"/>
      <c r="AS56" s="34"/>
      <c r="AT56" s="34"/>
      <c r="AU56" s="34"/>
      <c r="AV56" s="34"/>
      <c r="AW56" s="41"/>
      <c r="AX56" s="41"/>
      <c r="AY56" s="41"/>
      <c r="AZ56" s="41"/>
      <c r="BA56" s="41"/>
      <c r="BB56" s="41"/>
      <c r="BC56" s="42"/>
      <c r="BD56" s="43" t="str">
        <f t="shared" si="8"/>
        <v>PASS</v>
      </c>
      <c r="BE56" s="43" t="str">
        <f t="shared" si="9"/>
        <v>PASS</v>
      </c>
      <c r="BF56" s="44" t="str">
        <f t="shared" si="10"/>
        <v>PASS</v>
      </c>
      <c r="BG56" s="44" t="str">
        <f t="shared" si="11"/>
        <v>PASS</v>
      </c>
      <c r="BH56" s="19" t="str">
        <f t="shared" si="12"/>
        <v>PASS</v>
      </c>
      <c r="BI56" s="19" t="str">
        <f t="shared" si="13"/>
        <v>PASS</v>
      </c>
      <c r="BJ56" s="45" t="str">
        <f t="shared" si="14"/>
        <v>NO</v>
      </c>
      <c r="BK56" s="105" t="str">
        <f t="shared" si="15"/>
        <v>FAIL</v>
      </c>
    </row>
    <row r="57" spans="1:63" s="13" customFormat="1" x14ac:dyDescent="0.3">
      <c r="A57" s="34">
        <v>181</v>
      </c>
      <c r="B57" s="34">
        <v>43354</v>
      </c>
      <c r="C57" s="34" t="s">
        <v>665</v>
      </c>
      <c r="D57" s="30" t="s">
        <v>666</v>
      </c>
      <c r="E57" s="34" t="s">
        <v>667</v>
      </c>
      <c r="F57" s="31" t="s">
        <v>668</v>
      </c>
      <c r="G57" s="109"/>
      <c r="H57" s="109"/>
      <c r="I57" s="109"/>
      <c r="J57" s="34">
        <v>90</v>
      </c>
      <c r="K57" s="34">
        <v>84</v>
      </c>
      <c r="L57" s="34">
        <v>90</v>
      </c>
      <c r="M57" s="34">
        <v>88</v>
      </c>
      <c r="N57" s="34">
        <v>91</v>
      </c>
      <c r="O57" s="33"/>
      <c r="P57" s="34"/>
      <c r="Q57" s="34"/>
      <c r="R57" s="34">
        <v>45</v>
      </c>
      <c r="S57" s="34">
        <v>44</v>
      </c>
      <c r="T57" s="34">
        <v>47</v>
      </c>
      <c r="U57" s="34">
        <v>42</v>
      </c>
      <c r="V57" s="34">
        <v>46</v>
      </c>
      <c r="W57" s="34">
        <v>10</v>
      </c>
      <c r="X57" s="34">
        <v>22</v>
      </c>
      <c r="Y57" s="35"/>
      <c r="Z57" s="34">
        <v>43254</v>
      </c>
      <c r="AA57" s="34" t="s">
        <v>805</v>
      </c>
      <c r="AB57" s="36" t="s">
        <v>806</v>
      </c>
      <c r="AC57" s="34" t="s">
        <v>807</v>
      </c>
      <c r="AD57" s="37" t="s">
        <v>808</v>
      </c>
      <c r="AE57" s="38"/>
      <c r="AF57" s="38"/>
      <c r="AG57" s="38"/>
      <c r="AH57" s="38"/>
      <c r="AI57" s="39"/>
      <c r="AJ57" s="40"/>
      <c r="AK57" s="38"/>
      <c r="AL57" s="38"/>
      <c r="AM57" s="38"/>
      <c r="AN57" s="38"/>
      <c r="AO57" s="39"/>
      <c r="AP57" s="34"/>
      <c r="AQ57" s="34"/>
      <c r="AR57" s="34"/>
      <c r="AS57" s="34"/>
      <c r="AT57" s="34"/>
      <c r="AU57" s="34"/>
      <c r="AV57" s="34"/>
      <c r="AW57" s="41"/>
      <c r="AX57" s="41"/>
      <c r="AY57" s="41"/>
      <c r="AZ57" s="41"/>
      <c r="BA57" s="41"/>
      <c r="BB57" s="41"/>
      <c r="BC57" s="42"/>
      <c r="BD57" s="43" t="str">
        <f t="shared" si="8"/>
        <v>PASS</v>
      </c>
      <c r="BE57" s="43" t="str">
        <f t="shared" si="9"/>
        <v>PASS</v>
      </c>
      <c r="BF57" s="44" t="str">
        <f t="shared" si="10"/>
        <v>PASS</v>
      </c>
      <c r="BG57" s="44" t="str">
        <f t="shared" si="11"/>
        <v>PASS</v>
      </c>
      <c r="BH57" s="19" t="str">
        <f t="shared" si="12"/>
        <v>PASS</v>
      </c>
      <c r="BI57" s="19" t="str">
        <f t="shared" si="13"/>
        <v>PASS</v>
      </c>
      <c r="BJ57" s="45" t="str">
        <f t="shared" si="14"/>
        <v>NO</v>
      </c>
      <c r="BK57" s="105" t="str">
        <f t="shared" si="15"/>
        <v>FAIL</v>
      </c>
    </row>
    <row r="58" spans="1:63" s="13" customFormat="1" x14ac:dyDescent="0.3">
      <c r="A58" s="34">
        <v>182</v>
      </c>
      <c r="B58" s="34">
        <v>43355</v>
      </c>
      <c r="C58" s="34" t="s">
        <v>681</v>
      </c>
      <c r="D58" s="30" t="s">
        <v>682</v>
      </c>
      <c r="E58" s="34" t="s">
        <v>683</v>
      </c>
      <c r="F58" s="31" t="s">
        <v>684</v>
      </c>
      <c r="G58" s="109"/>
      <c r="H58" s="109"/>
      <c r="I58" s="109"/>
      <c r="J58" s="34">
        <v>100</v>
      </c>
      <c r="K58" s="34">
        <v>79</v>
      </c>
      <c r="L58" s="34">
        <v>90</v>
      </c>
      <c r="M58" s="34">
        <v>96</v>
      </c>
      <c r="N58" s="34">
        <v>100</v>
      </c>
      <c r="O58" s="33"/>
      <c r="P58" s="34"/>
      <c r="Q58" s="34"/>
      <c r="R58" s="34">
        <v>42</v>
      </c>
      <c r="S58" s="34">
        <v>41</v>
      </c>
      <c r="T58" s="34">
        <v>45</v>
      </c>
      <c r="U58" s="34">
        <v>40</v>
      </c>
      <c r="V58" s="34">
        <v>48</v>
      </c>
      <c r="W58" s="34">
        <v>9.82</v>
      </c>
      <c r="X58" s="34">
        <v>22</v>
      </c>
      <c r="Y58" s="35"/>
      <c r="Z58" s="34">
        <v>43370</v>
      </c>
      <c r="AA58" s="34" t="s">
        <v>809</v>
      </c>
      <c r="AB58" s="36" t="s">
        <v>810</v>
      </c>
      <c r="AC58" s="34" t="s">
        <v>811</v>
      </c>
      <c r="AD58" s="37" t="s">
        <v>812</v>
      </c>
      <c r="AE58" s="38"/>
      <c r="AF58" s="38"/>
      <c r="AG58" s="38"/>
      <c r="AH58" s="38"/>
      <c r="AI58" s="39"/>
      <c r="AJ58" s="40"/>
      <c r="AK58" s="38"/>
      <c r="AL58" s="38"/>
      <c r="AM58" s="38"/>
      <c r="AN58" s="38"/>
      <c r="AO58" s="39"/>
      <c r="AP58" s="34"/>
      <c r="AQ58" s="34"/>
      <c r="AR58" s="34"/>
      <c r="AS58" s="34"/>
      <c r="AT58" s="34"/>
      <c r="AU58" s="34"/>
      <c r="AV58" s="34"/>
      <c r="AW58" s="41"/>
      <c r="AX58" s="41"/>
      <c r="AY58" s="41"/>
      <c r="AZ58" s="41"/>
      <c r="BA58" s="41"/>
      <c r="BB58" s="41"/>
      <c r="BC58" s="42"/>
      <c r="BD58" s="43" t="str">
        <f t="shared" si="8"/>
        <v>PASS</v>
      </c>
      <c r="BE58" s="43" t="str">
        <f t="shared" si="9"/>
        <v>PASS</v>
      </c>
      <c r="BF58" s="44" t="str">
        <f t="shared" si="10"/>
        <v>PASS</v>
      </c>
      <c r="BG58" s="44" t="str">
        <f t="shared" si="11"/>
        <v>PASS</v>
      </c>
      <c r="BH58" s="19" t="str">
        <f t="shared" si="12"/>
        <v>PASS</v>
      </c>
      <c r="BI58" s="19" t="str">
        <f t="shared" si="13"/>
        <v>PASS</v>
      </c>
      <c r="BJ58" s="45" t="str">
        <f t="shared" si="14"/>
        <v>NO</v>
      </c>
      <c r="BK58" s="105" t="str">
        <f t="shared" si="15"/>
        <v>FAIL</v>
      </c>
    </row>
    <row r="59" spans="1:63" s="13" customFormat="1" x14ac:dyDescent="0.3">
      <c r="A59" s="34">
        <v>183</v>
      </c>
      <c r="B59" s="34">
        <v>43356</v>
      </c>
      <c r="C59" s="34" t="s">
        <v>773</v>
      </c>
      <c r="D59" s="30" t="s">
        <v>774</v>
      </c>
      <c r="E59" s="34" t="s">
        <v>775</v>
      </c>
      <c r="F59" s="31" t="s">
        <v>776</v>
      </c>
      <c r="G59" s="109"/>
      <c r="H59" s="109"/>
      <c r="I59" s="109">
        <v>100</v>
      </c>
      <c r="J59" s="34">
        <v>99</v>
      </c>
      <c r="K59" s="34">
        <v>97</v>
      </c>
      <c r="L59" s="34">
        <v>93</v>
      </c>
      <c r="M59" s="34">
        <v>100</v>
      </c>
      <c r="N59" s="34">
        <v>100</v>
      </c>
      <c r="O59" s="33"/>
      <c r="P59" s="34"/>
      <c r="Q59" s="34">
        <v>44</v>
      </c>
      <c r="R59" s="34">
        <v>43</v>
      </c>
      <c r="S59" s="34">
        <v>42</v>
      </c>
      <c r="T59" s="34">
        <v>45</v>
      </c>
      <c r="U59" s="34">
        <v>41</v>
      </c>
      <c r="V59" s="34">
        <v>47</v>
      </c>
      <c r="W59" s="34">
        <v>10</v>
      </c>
      <c r="X59" s="34">
        <v>22</v>
      </c>
      <c r="Y59" s="35"/>
      <c r="Z59" s="34">
        <v>43156</v>
      </c>
      <c r="AA59" s="34" t="s">
        <v>813</v>
      </c>
      <c r="AB59" s="36" t="s">
        <v>814</v>
      </c>
      <c r="AC59" s="34" t="s">
        <v>815</v>
      </c>
      <c r="AD59" s="37" t="s">
        <v>816</v>
      </c>
      <c r="AE59" s="38"/>
      <c r="AF59" s="38"/>
      <c r="AG59" s="38"/>
      <c r="AH59" s="38"/>
      <c r="AI59" s="39"/>
      <c r="AJ59" s="40"/>
      <c r="AK59" s="38"/>
      <c r="AL59" s="38"/>
      <c r="AM59" s="38"/>
      <c r="AN59" s="38"/>
      <c r="AO59" s="39"/>
      <c r="AP59" s="34"/>
      <c r="AQ59" s="34"/>
      <c r="AR59" s="34"/>
      <c r="AS59" s="34"/>
      <c r="AT59" s="34"/>
      <c r="AU59" s="34"/>
      <c r="AV59" s="34"/>
      <c r="AW59" s="41"/>
      <c r="AX59" s="41"/>
      <c r="AY59" s="41"/>
      <c r="AZ59" s="41"/>
      <c r="BA59" s="41"/>
      <c r="BB59" s="41"/>
      <c r="BC59" s="42"/>
      <c r="BD59" s="43" t="str">
        <f t="shared" si="8"/>
        <v>PASS</v>
      </c>
      <c r="BE59" s="43" t="str">
        <f t="shared" si="9"/>
        <v>PASS</v>
      </c>
      <c r="BF59" s="44" t="str">
        <f t="shared" si="10"/>
        <v>PASS</v>
      </c>
      <c r="BG59" s="44" t="str">
        <f t="shared" si="11"/>
        <v>PASS</v>
      </c>
      <c r="BH59" s="19" t="str">
        <f t="shared" si="12"/>
        <v>PASS</v>
      </c>
      <c r="BI59" s="19" t="str">
        <f t="shared" si="13"/>
        <v>PASS</v>
      </c>
      <c r="BJ59" s="45" t="str">
        <f t="shared" si="14"/>
        <v>NO</v>
      </c>
      <c r="BK59" s="105" t="str">
        <f t="shared" si="15"/>
        <v>FAIL</v>
      </c>
    </row>
    <row r="60" spans="1:63" s="13" customFormat="1" x14ac:dyDescent="0.3">
      <c r="A60" s="34">
        <v>184</v>
      </c>
      <c r="B60" s="34">
        <v>43357</v>
      </c>
      <c r="C60" s="34" t="s">
        <v>533</v>
      </c>
      <c r="D60" s="30" t="s">
        <v>534</v>
      </c>
      <c r="E60" s="34" t="s">
        <v>535</v>
      </c>
      <c r="F60" s="31" t="s">
        <v>536</v>
      </c>
      <c r="G60" s="109"/>
      <c r="H60" s="109"/>
      <c r="I60" s="109"/>
      <c r="J60" s="34">
        <v>97</v>
      </c>
      <c r="K60" s="34">
        <v>89</v>
      </c>
      <c r="L60" s="34">
        <v>89</v>
      </c>
      <c r="M60" s="34">
        <v>100</v>
      </c>
      <c r="N60" s="34">
        <v>100</v>
      </c>
      <c r="O60" s="33"/>
      <c r="P60" s="34"/>
      <c r="Q60" s="34"/>
      <c r="R60" s="34">
        <v>44</v>
      </c>
      <c r="S60" s="34">
        <v>43</v>
      </c>
      <c r="T60" s="34">
        <v>42</v>
      </c>
      <c r="U60" s="34">
        <v>37</v>
      </c>
      <c r="V60" s="34">
        <v>48</v>
      </c>
      <c r="W60" s="34">
        <v>9.9499999999999993</v>
      </c>
      <c r="X60" s="34">
        <v>22</v>
      </c>
      <c r="Y60" s="35"/>
      <c r="Z60" s="34">
        <v>43255</v>
      </c>
      <c r="AA60" s="34" t="s">
        <v>817</v>
      </c>
      <c r="AB60" s="36" t="s">
        <v>818</v>
      </c>
      <c r="AC60" s="34" t="s">
        <v>819</v>
      </c>
      <c r="AD60" s="37" t="s">
        <v>820</v>
      </c>
      <c r="AE60" s="38"/>
      <c r="AF60" s="38"/>
      <c r="AG60" s="38"/>
      <c r="AH60" s="38"/>
      <c r="AI60" s="39"/>
      <c r="AJ60" s="40"/>
      <c r="AK60" s="38"/>
      <c r="AL60" s="38"/>
      <c r="AM60" s="38"/>
      <c r="AN60" s="38"/>
      <c r="AO60" s="39"/>
      <c r="AP60" s="34"/>
      <c r="AQ60" s="34"/>
      <c r="AR60" s="34"/>
      <c r="AS60" s="34"/>
      <c r="AT60" s="34"/>
      <c r="AU60" s="34"/>
      <c r="AV60" s="34"/>
      <c r="AW60" s="41"/>
      <c r="AX60" s="41"/>
      <c r="AY60" s="41"/>
      <c r="AZ60" s="41"/>
      <c r="BA60" s="41"/>
      <c r="BB60" s="41"/>
      <c r="BC60" s="42"/>
      <c r="BD60" s="43" t="str">
        <f t="shared" si="8"/>
        <v>PASS</v>
      </c>
      <c r="BE60" s="43" t="str">
        <f t="shared" si="9"/>
        <v>PASS</v>
      </c>
      <c r="BF60" s="44" t="str">
        <f t="shared" si="10"/>
        <v>PASS</v>
      </c>
      <c r="BG60" s="44" t="str">
        <f t="shared" si="11"/>
        <v>PASS</v>
      </c>
      <c r="BH60" s="19" t="str">
        <f t="shared" si="12"/>
        <v>PASS</v>
      </c>
      <c r="BI60" s="19" t="str">
        <f t="shared" si="13"/>
        <v>PASS</v>
      </c>
      <c r="BJ60" s="45" t="str">
        <f t="shared" si="14"/>
        <v>NO</v>
      </c>
      <c r="BK60" s="105" t="str">
        <f t="shared" si="15"/>
        <v>FAIL</v>
      </c>
    </row>
    <row r="61" spans="1:63" s="13" customFormat="1" x14ac:dyDescent="0.3">
      <c r="A61" s="34">
        <v>185</v>
      </c>
      <c r="B61" s="34">
        <v>43358</v>
      </c>
      <c r="C61" s="34" t="s">
        <v>745</v>
      </c>
      <c r="D61" s="30" t="s">
        <v>746</v>
      </c>
      <c r="E61" s="34" t="s">
        <v>747</v>
      </c>
      <c r="F61" s="31" t="s">
        <v>748</v>
      </c>
      <c r="G61" s="109"/>
      <c r="H61" s="109"/>
      <c r="I61" s="109"/>
      <c r="J61" s="34">
        <v>100</v>
      </c>
      <c r="K61" s="34">
        <v>95</v>
      </c>
      <c r="L61" s="34">
        <v>93</v>
      </c>
      <c r="M61" s="34">
        <v>96</v>
      </c>
      <c r="N61" s="34">
        <v>96</v>
      </c>
      <c r="O61" s="33"/>
      <c r="P61" s="34"/>
      <c r="Q61" s="34"/>
      <c r="R61" s="34">
        <v>44</v>
      </c>
      <c r="S61" s="34">
        <v>43</v>
      </c>
      <c r="T61" s="34">
        <v>42</v>
      </c>
      <c r="U61" s="34">
        <v>40</v>
      </c>
      <c r="V61" s="34">
        <v>47</v>
      </c>
      <c r="W61" s="34">
        <v>10</v>
      </c>
      <c r="X61" s="34">
        <v>22</v>
      </c>
      <c r="Y61" s="35"/>
      <c r="Z61" s="34">
        <v>43372</v>
      </c>
      <c r="AA61" s="34" t="s">
        <v>821</v>
      </c>
      <c r="AB61" s="36" t="s">
        <v>822</v>
      </c>
      <c r="AC61" s="34" t="s">
        <v>823</v>
      </c>
      <c r="AD61" s="37" t="s">
        <v>824</v>
      </c>
      <c r="AE61" s="38"/>
      <c r="AF61" s="38"/>
      <c r="AG61" s="47"/>
      <c r="AH61" s="38"/>
      <c r="AI61" s="39"/>
      <c r="AJ61" s="40"/>
      <c r="AK61" s="47"/>
      <c r="AL61" s="47"/>
      <c r="AM61" s="38"/>
      <c r="AN61" s="38"/>
      <c r="AO61" s="39"/>
      <c r="AP61" s="34"/>
      <c r="AQ61" s="34"/>
      <c r="AR61" s="34"/>
      <c r="AS61" s="34"/>
      <c r="AT61" s="34"/>
      <c r="AU61" s="34"/>
      <c r="AV61" s="34"/>
      <c r="AW61" s="41"/>
      <c r="AX61" s="41"/>
      <c r="AY61" s="41"/>
      <c r="AZ61" s="41"/>
      <c r="BA61" s="41"/>
      <c r="BB61" s="41"/>
      <c r="BC61" s="42"/>
      <c r="BD61" s="43" t="str">
        <f t="shared" si="8"/>
        <v>PASS</v>
      </c>
      <c r="BE61" s="43" t="str">
        <f t="shared" si="9"/>
        <v>PASS</v>
      </c>
      <c r="BF61" s="44" t="str">
        <f t="shared" si="10"/>
        <v>PASS</v>
      </c>
      <c r="BG61" s="44" t="str">
        <f t="shared" si="11"/>
        <v>PASS</v>
      </c>
      <c r="BH61" s="19" t="str">
        <f t="shared" si="12"/>
        <v>PASS</v>
      </c>
      <c r="BI61" s="19" t="str">
        <f t="shared" si="13"/>
        <v>PASS</v>
      </c>
      <c r="BJ61" s="45" t="str">
        <f t="shared" si="14"/>
        <v>NO</v>
      </c>
      <c r="BK61" s="105" t="str">
        <f t="shared" si="15"/>
        <v>FAIL</v>
      </c>
    </row>
    <row r="62" spans="1:63" s="13" customFormat="1" x14ac:dyDescent="0.3">
      <c r="A62" s="34">
        <v>186</v>
      </c>
      <c r="B62" s="34">
        <v>43359</v>
      </c>
      <c r="C62" s="34" t="s">
        <v>705</v>
      </c>
      <c r="D62" s="30" t="s">
        <v>706</v>
      </c>
      <c r="E62" s="34" t="s">
        <v>707</v>
      </c>
      <c r="F62" s="31" t="s">
        <v>708</v>
      </c>
      <c r="G62" s="109"/>
      <c r="H62" s="109"/>
      <c r="I62" s="109"/>
      <c r="J62" s="34">
        <v>97</v>
      </c>
      <c r="K62" s="34">
        <v>79</v>
      </c>
      <c r="L62" s="34">
        <v>95</v>
      </c>
      <c r="M62" s="34">
        <v>78</v>
      </c>
      <c r="N62" s="34">
        <v>100</v>
      </c>
      <c r="O62" s="33"/>
      <c r="P62" s="34"/>
      <c r="Q62" s="34"/>
      <c r="R62" s="34">
        <v>45</v>
      </c>
      <c r="S62" s="34">
        <v>44</v>
      </c>
      <c r="T62" s="34">
        <v>45</v>
      </c>
      <c r="U62" s="34">
        <v>40</v>
      </c>
      <c r="V62" s="34">
        <v>48</v>
      </c>
      <c r="W62" s="34">
        <v>9.68</v>
      </c>
      <c r="X62" s="34">
        <v>22</v>
      </c>
      <c r="Y62" s="35"/>
      <c r="Z62" s="34">
        <v>43158</v>
      </c>
      <c r="AA62" s="34" t="s">
        <v>825</v>
      </c>
      <c r="AB62" s="36" t="s">
        <v>826</v>
      </c>
      <c r="AC62" s="34" t="s">
        <v>827</v>
      </c>
      <c r="AD62" s="37" t="s">
        <v>828</v>
      </c>
      <c r="AE62" s="38"/>
      <c r="AF62" s="38"/>
      <c r="AG62" s="47"/>
      <c r="AH62" s="38"/>
      <c r="AI62" s="39"/>
      <c r="AJ62" s="40"/>
      <c r="AK62" s="47"/>
      <c r="AL62" s="47"/>
      <c r="AM62" s="38"/>
      <c r="AN62" s="38"/>
      <c r="AO62" s="39"/>
      <c r="AP62" s="34"/>
      <c r="AQ62" s="34"/>
      <c r="AR62" s="34"/>
      <c r="AS62" s="34"/>
      <c r="AT62" s="34"/>
      <c r="AU62" s="34"/>
      <c r="AV62" s="34"/>
      <c r="AW62" s="41"/>
      <c r="AX62" s="41"/>
      <c r="AY62" s="41"/>
      <c r="AZ62" s="41"/>
      <c r="BA62" s="41"/>
      <c r="BB62" s="41"/>
      <c r="BC62" s="42"/>
      <c r="BD62" s="43" t="str">
        <f t="shared" si="8"/>
        <v>PASS</v>
      </c>
      <c r="BE62" s="43" t="str">
        <f t="shared" si="9"/>
        <v>PASS</v>
      </c>
      <c r="BF62" s="44" t="str">
        <f t="shared" si="10"/>
        <v>PASS</v>
      </c>
      <c r="BG62" s="44" t="str">
        <f t="shared" si="11"/>
        <v>PASS</v>
      </c>
      <c r="BH62" s="19" t="str">
        <f t="shared" si="12"/>
        <v>PASS</v>
      </c>
      <c r="BI62" s="19" t="str">
        <f t="shared" si="13"/>
        <v>PASS</v>
      </c>
      <c r="BJ62" s="45" t="str">
        <f t="shared" si="14"/>
        <v>NO</v>
      </c>
      <c r="BK62" s="105" t="str">
        <f t="shared" si="15"/>
        <v>FAIL</v>
      </c>
    </row>
    <row r="63" spans="1:63" s="13" customFormat="1" x14ac:dyDescent="0.3">
      <c r="A63" s="34">
        <v>187</v>
      </c>
      <c r="B63" s="34">
        <v>43360</v>
      </c>
      <c r="C63" s="34" t="s">
        <v>164</v>
      </c>
      <c r="D63" s="30" t="s">
        <v>165</v>
      </c>
      <c r="E63" s="34" t="s">
        <v>166</v>
      </c>
      <c r="F63" s="31" t="s">
        <v>167</v>
      </c>
      <c r="G63" s="109"/>
      <c r="H63" s="109"/>
      <c r="I63" s="109"/>
      <c r="J63" s="34">
        <v>80</v>
      </c>
      <c r="K63" s="34">
        <v>85</v>
      </c>
      <c r="L63" s="34">
        <v>78</v>
      </c>
      <c r="M63" s="34">
        <v>95</v>
      </c>
      <c r="N63" s="34">
        <v>100</v>
      </c>
      <c r="O63" s="33"/>
      <c r="P63" s="34"/>
      <c r="Q63" s="34"/>
      <c r="R63" s="34">
        <v>45</v>
      </c>
      <c r="S63" s="34">
        <v>44</v>
      </c>
      <c r="T63" s="34">
        <v>46</v>
      </c>
      <c r="U63" s="34">
        <v>39</v>
      </c>
      <c r="V63" s="34">
        <v>47</v>
      </c>
      <c r="W63" s="34">
        <v>9.82</v>
      </c>
      <c r="X63" s="34">
        <v>22</v>
      </c>
      <c r="Y63" s="35"/>
      <c r="Z63" s="34">
        <v>43257</v>
      </c>
      <c r="AA63" s="34" t="s">
        <v>829</v>
      </c>
      <c r="AB63" s="36" t="s">
        <v>830</v>
      </c>
      <c r="AC63" s="34" t="s">
        <v>831</v>
      </c>
      <c r="AD63" s="37" t="s">
        <v>832</v>
      </c>
      <c r="AE63" s="38"/>
      <c r="AF63" s="38"/>
      <c r="AG63" s="38"/>
      <c r="AH63" s="38"/>
      <c r="AI63" s="39"/>
      <c r="AJ63" s="40"/>
      <c r="AK63" s="38"/>
      <c r="AL63" s="38"/>
      <c r="AM63" s="38"/>
      <c r="AN63" s="38"/>
      <c r="AO63" s="39"/>
      <c r="AP63" s="34"/>
      <c r="AQ63" s="34"/>
      <c r="AR63" s="34"/>
      <c r="AS63" s="34"/>
      <c r="AT63" s="34"/>
      <c r="AU63" s="34"/>
      <c r="AV63" s="34"/>
      <c r="AW63" s="41"/>
      <c r="AX63" s="41"/>
      <c r="AY63" s="41"/>
      <c r="AZ63" s="41"/>
      <c r="BA63" s="41"/>
      <c r="BB63" s="41"/>
      <c r="BC63" s="42"/>
      <c r="BD63" s="43" t="str">
        <f t="shared" si="8"/>
        <v>PASS</v>
      </c>
      <c r="BE63" s="43" t="str">
        <f t="shared" si="9"/>
        <v>PASS</v>
      </c>
      <c r="BF63" s="44" t="str">
        <f t="shared" si="10"/>
        <v>PASS</v>
      </c>
      <c r="BG63" s="44" t="str">
        <f t="shared" si="11"/>
        <v>PASS</v>
      </c>
      <c r="BH63" s="19" t="str">
        <f t="shared" si="12"/>
        <v>PASS</v>
      </c>
      <c r="BI63" s="19" t="str">
        <f t="shared" si="13"/>
        <v>PASS</v>
      </c>
      <c r="BJ63" s="45" t="str">
        <f t="shared" si="14"/>
        <v>NO</v>
      </c>
      <c r="BK63" s="105" t="str">
        <f t="shared" si="15"/>
        <v>FAIL</v>
      </c>
    </row>
    <row r="64" spans="1:63" s="13" customFormat="1" x14ac:dyDescent="0.3">
      <c r="A64" s="34">
        <v>188</v>
      </c>
      <c r="B64" s="34">
        <v>43361</v>
      </c>
      <c r="C64" s="34" t="s">
        <v>721</v>
      </c>
      <c r="D64" s="30" t="s">
        <v>722</v>
      </c>
      <c r="E64" s="34" t="s">
        <v>723</v>
      </c>
      <c r="F64" s="31" t="s">
        <v>724</v>
      </c>
      <c r="G64" s="109">
        <v>97</v>
      </c>
      <c r="H64" s="109"/>
      <c r="I64" s="109"/>
      <c r="J64" s="34">
        <v>100</v>
      </c>
      <c r="K64" s="34">
        <v>94</v>
      </c>
      <c r="L64" s="34">
        <v>92</v>
      </c>
      <c r="M64" s="34">
        <v>86</v>
      </c>
      <c r="N64" s="34">
        <v>100</v>
      </c>
      <c r="O64" s="33"/>
      <c r="P64" s="34">
        <v>35</v>
      </c>
      <c r="Q64" s="34"/>
      <c r="R64" s="34">
        <v>44</v>
      </c>
      <c r="S64" s="34">
        <v>43</v>
      </c>
      <c r="T64" s="34">
        <v>40</v>
      </c>
      <c r="U64" s="34">
        <v>40</v>
      </c>
      <c r="V64" s="34">
        <v>45</v>
      </c>
      <c r="W64" s="34">
        <v>10</v>
      </c>
      <c r="X64" s="34">
        <v>22</v>
      </c>
      <c r="Y64" s="35"/>
      <c r="Z64" s="34">
        <v>43145</v>
      </c>
      <c r="AA64" s="34" t="s">
        <v>833</v>
      </c>
      <c r="AB64" s="36" t="s">
        <v>834</v>
      </c>
      <c r="AC64" s="34" t="s">
        <v>835</v>
      </c>
      <c r="AD64" s="37" t="s">
        <v>836</v>
      </c>
      <c r="AE64" s="38"/>
      <c r="AF64" s="38"/>
      <c r="AG64" s="38"/>
      <c r="AH64" s="38"/>
      <c r="AI64" s="39"/>
      <c r="AJ64" s="40"/>
      <c r="AK64" s="38"/>
      <c r="AL64" s="38"/>
      <c r="AM64" s="38"/>
      <c r="AN64" s="38"/>
      <c r="AO64" s="39"/>
      <c r="AP64" s="34"/>
      <c r="AQ64" s="34"/>
      <c r="AR64" s="34"/>
      <c r="AS64" s="34"/>
      <c r="AT64" s="34"/>
      <c r="AU64" s="34"/>
      <c r="AV64" s="34"/>
      <c r="AW64" s="41"/>
      <c r="AX64" s="41"/>
      <c r="AY64" s="41"/>
      <c r="AZ64" s="41"/>
      <c r="BA64" s="41"/>
      <c r="BB64" s="41"/>
      <c r="BC64" s="42"/>
      <c r="BD64" s="43" t="str">
        <f t="shared" si="8"/>
        <v>PASS</v>
      </c>
      <c r="BE64" s="43" t="str">
        <f t="shared" si="9"/>
        <v>PASS</v>
      </c>
      <c r="BF64" s="44" t="str">
        <f t="shared" si="10"/>
        <v>PASS</v>
      </c>
      <c r="BG64" s="44" t="str">
        <f t="shared" si="11"/>
        <v>PASS</v>
      </c>
      <c r="BH64" s="19" t="str">
        <f t="shared" si="12"/>
        <v>PASS</v>
      </c>
      <c r="BI64" s="19" t="str">
        <f t="shared" si="13"/>
        <v>PASS</v>
      </c>
      <c r="BJ64" s="45" t="str">
        <f t="shared" si="14"/>
        <v>NO</v>
      </c>
      <c r="BK64" s="105" t="str">
        <f t="shared" si="15"/>
        <v>FAIL</v>
      </c>
    </row>
    <row r="65" spans="1:63" s="13" customFormat="1" x14ac:dyDescent="0.3">
      <c r="A65" s="34">
        <v>189</v>
      </c>
      <c r="B65" s="34">
        <v>43362</v>
      </c>
      <c r="C65" s="34" t="s">
        <v>621</v>
      </c>
      <c r="D65" s="30" t="s">
        <v>622</v>
      </c>
      <c r="E65" s="34" t="s">
        <v>623</v>
      </c>
      <c r="F65" s="31" t="s">
        <v>624</v>
      </c>
      <c r="G65" s="109"/>
      <c r="H65" s="109"/>
      <c r="I65" s="109"/>
      <c r="J65" s="34">
        <v>100</v>
      </c>
      <c r="K65" s="34">
        <v>96</v>
      </c>
      <c r="L65" s="34">
        <v>93</v>
      </c>
      <c r="M65" s="34">
        <v>97</v>
      </c>
      <c r="N65" s="34">
        <v>100</v>
      </c>
      <c r="O65" s="33"/>
      <c r="P65" s="34"/>
      <c r="Q65" s="34"/>
      <c r="R65" s="34">
        <v>42</v>
      </c>
      <c r="S65" s="34">
        <v>41</v>
      </c>
      <c r="T65" s="34">
        <v>42</v>
      </c>
      <c r="U65" s="34">
        <v>41</v>
      </c>
      <c r="V65" s="34">
        <v>46</v>
      </c>
      <c r="W65" s="34">
        <v>10</v>
      </c>
      <c r="X65" s="34">
        <v>22</v>
      </c>
      <c r="Y65" s="35"/>
      <c r="Z65" s="34">
        <v>43374</v>
      </c>
      <c r="AA65" s="34" t="s">
        <v>837</v>
      </c>
      <c r="AB65" s="36" t="s">
        <v>838</v>
      </c>
      <c r="AC65" s="34" t="s">
        <v>839</v>
      </c>
      <c r="AD65" s="37" t="s">
        <v>840</v>
      </c>
      <c r="AE65" s="38"/>
      <c r="AF65" s="38"/>
      <c r="AG65" s="38"/>
      <c r="AH65" s="38"/>
      <c r="AI65" s="39"/>
      <c r="AJ65" s="40"/>
      <c r="AK65" s="38"/>
      <c r="AL65" s="38"/>
      <c r="AM65" s="38"/>
      <c r="AN65" s="38"/>
      <c r="AO65" s="39"/>
      <c r="AP65" s="34"/>
      <c r="AQ65" s="34"/>
      <c r="AR65" s="34"/>
      <c r="AS65" s="34"/>
      <c r="AT65" s="34"/>
      <c r="AU65" s="34"/>
      <c r="AV65" s="34"/>
      <c r="AW65" s="41"/>
      <c r="AX65" s="41"/>
      <c r="AY65" s="41"/>
      <c r="AZ65" s="41"/>
      <c r="BA65" s="41"/>
      <c r="BB65" s="41"/>
      <c r="BC65" s="42"/>
      <c r="BD65" s="43" t="str">
        <f t="shared" si="8"/>
        <v>PASS</v>
      </c>
      <c r="BE65" s="43" t="str">
        <f t="shared" si="9"/>
        <v>PASS</v>
      </c>
      <c r="BF65" s="44" t="str">
        <f t="shared" si="10"/>
        <v>PASS</v>
      </c>
      <c r="BG65" s="44" t="str">
        <f t="shared" si="11"/>
        <v>PASS</v>
      </c>
      <c r="BH65" s="19" t="str">
        <f t="shared" si="12"/>
        <v>PASS</v>
      </c>
      <c r="BI65" s="19" t="str">
        <f t="shared" si="13"/>
        <v>PASS</v>
      </c>
      <c r="BJ65" s="45" t="str">
        <f t="shared" si="14"/>
        <v>NO</v>
      </c>
      <c r="BK65" s="105" t="str">
        <f t="shared" si="15"/>
        <v>FAIL</v>
      </c>
    </row>
    <row r="66" spans="1:63" s="13" customFormat="1" x14ac:dyDescent="0.3">
      <c r="A66" s="34">
        <v>190</v>
      </c>
      <c r="B66" s="34">
        <v>43363</v>
      </c>
      <c r="C66" s="34" t="s">
        <v>545</v>
      </c>
      <c r="D66" s="30" t="s">
        <v>546</v>
      </c>
      <c r="E66" s="34" t="s">
        <v>547</v>
      </c>
      <c r="F66" s="31" t="s">
        <v>548</v>
      </c>
      <c r="G66" s="109"/>
      <c r="H66" s="109"/>
      <c r="I66" s="109">
        <v>100</v>
      </c>
      <c r="J66" s="34">
        <v>97</v>
      </c>
      <c r="K66" s="34">
        <v>96</v>
      </c>
      <c r="L66" s="34">
        <v>99</v>
      </c>
      <c r="M66" s="34">
        <v>100</v>
      </c>
      <c r="N66" s="34">
        <v>100</v>
      </c>
      <c r="O66" s="33"/>
      <c r="P66" s="34"/>
      <c r="Q66" s="34">
        <v>44</v>
      </c>
      <c r="R66" s="34">
        <v>45</v>
      </c>
      <c r="S66" s="34">
        <v>44</v>
      </c>
      <c r="T66" s="34">
        <v>45</v>
      </c>
      <c r="U66" s="34">
        <v>40</v>
      </c>
      <c r="V66" s="34">
        <v>47</v>
      </c>
      <c r="W66" s="34">
        <v>10</v>
      </c>
      <c r="X66" s="34">
        <v>22</v>
      </c>
      <c r="Y66" s="35"/>
      <c r="Z66" s="34">
        <v>43258</v>
      </c>
      <c r="AA66" s="34" t="s">
        <v>841</v>
      </c>
      <c r="AB66" s="36" t="s">
        <v>842</v>
      </c>
      <c r="AC66" s="34" t="s">
        <v>843</v>
      </c>
      <c r="AD66" s="37" t="s">
        <v>844</v>
      </c>
      <c r="AE66" s="38"/>
      <c r="AF66" s="38"/>
      <c r="AG66" s="47"/>
      <c r="AH66" s="38"/>
      <c r="AI66" s="39"/>
      <c r="AJ66" s="40"/>
      <c r="AK66" s="47"/>
      <c r="AL66" s="47"/>
      <c r="AM66" s="38"/>
      <c r="AN66" s="38"/>
      <c r="AO66" s="39"/>
      <c r="AP66" s="34"/>
      <c r="AQ66" s="34"/>
      <c r="AR66" s="34"/>
      <c r="AS66" s="34"/>
      <c r="AT66" s="34"/>
      <c r="AU66" s="34"/>
      <c r="AV66" s="34"/>
      <c r="AW66" s="41"/>
      <c r="AX66" s="41"/>
      <c r="AY66" s="41"/>
      <c r="AZ66" s="41"/>
      <c r="BA66" s="41"/>
      <c r="BB66" s="41"/>
      <c r="BC66" s="42"/>
      <c r="BD66" s="43" t="str">
        <f t="shared" si="8"/>
        <v>PASS</v>
      </c>
      <c r="BE66" s="43" t="str">
        <f t="shared" si="9"/>
        <v>PASS</v>
      </c>
      <c r="BF66" s="44" t="str">
        <f t="shared" si="10"/>
        <v>PASS</v>
      </c>
      <c r="BG66" s="44" t="str">
        <f t="shared" si="11"/>
        <v>PASS</v>
      </c>
      <c r="BH66" s="19" t="str">
        <f t="shared" si="12"/>
        <v>PASS</v>
      </c>
      <c r="BI66" s="19" t="str">
        <f t="shared" si="13"/>
        <v>PASS</v>
      </c>
      <c r="BJ66" s="45" t="str">
        <f t="shared" si="14"/>
        <v>NO</v>
      </c>
      <c r="BK66" s="105" t="str">
        <f t="shared" si="15"/>
        <v>FAIL</v>
      </c>
    </row>
    <row r="67" spans="1:63" s="13" customFormat="1" x14ac:dyDescent="0.3">
      <c r="A67" s="34">
        <v>191</v>
      </c>
      <c r="B67" s="34">
        <v>43364</v>
      </c>
      <c r="C67" s="34" t="s">
        <v>761</v>
      </c>
      <c r="D67" s="30" t="s">
        <v>762</v>
      </c>
      <c r="E67" s="34" t="s">
        <v>763</v>
      </c>
      <c r="F67" s="31" t="s">
        <v>764</v>
      </c>
      <c r="G67" s="109"/>
      <c r="H67" s="109"/>
      <c r="I67" s="109"/>
      <c r="J67" s="34">
        <v>100</v>
      </c>
      <c r="K67" s="34">
        <v>100</v>
      </c>
      <c r="L67" s="34">
        <v>100</v>
      </c>
      <c r="M67" s="34">
        <v>97</v>
      </c>
      <c r="N67" s="34">
        <v>100</v>
      </c>
      <c r="O67" s="33"/>
      <c r="P67" s="34"/>
      <c r="Q67" s="34"/>
      <c r="R67" s="34">
        <v>40</v>
      </c>
      <c r="S67" s="34">
        <v>40</v>
      </c>
      <c r="T67" s="34">
        <v>42</v>
      </c>
      <c r="U67" s="34">
        <v>40</v>
      </c>
      <c r="V67" s="34">
        <v>47</v>
      </c>
      <c r="W67" s="34">
        <v>10</v>
      </c>
      <c r="X67" s="34">
        <v>22</v>
      </c>
      <c r="Y67" s="35"/>
      <c r="Z67" s="34">
        <v>43375</v>
      </c>
      <c r="AA67" s="34" t="s">
        <v>845</v>
      </c>
      <c r="AB67" s="36" t="s">
        <v>846</v>
      </c>
      <c r="AC67" s="34" t="s">
        <v>847</v>
      </c>
      <c r="AD67" s="37" t="s">
        <v>848</v>
      </c>
      <c r="AE67" s="38"/>
      <c r="AF67" s="38"/>
      <c r="AG67" s="47"/>
      <c r="AH67" s="38"/>
      <c r="AI67" s="39"/>
      <c r="AJ67" s="40"/>
      <c r="AK67" s="47"/>
      <c r="AL67" s="47"/>
      <c r="AM67" s="38"/>
      <c r="AN67" s="38"/>
      <c r="AO67" s="39"/>
      <c r="AP67" s="34"/>
      <c r="AQ67" s="34"/>
      <c r="AR67" s="34"/>
      <c r="AS67" s="34"/>
      <c r="AT67" s="34"/>
      <c r="AU67" s="34"/>
      <c r="AV67" s="34"/>
      <c r="AW67" s="41"/>
      <c r="AX67" s="41"/>
      <c r="AY67" s="41"/>
      <c r="AZ67" s="41"/>
      <c r="BA67" s="41"/>
      <c r="BB67" s="41"/>
      <c r="BC67" s="42"/>
      <c r="BD67" s="43" t="str">
        <f t="shared" si="8"/>
        <v>PASS</v>
      </c>
      <c r="BE67" s="43" t="str">
        <f t="shared" si="9"/>
        <v>PASS</v>
      </c>
      <c r="BF67" s="44" t="str">
        <f t="shared" si="10"/>
        <v>PASS</v>
      </c>
      <c r="BG67" s="44" t="str">
        <f t="shared" si="11"/>
        <v>PASS</v>
      </c>
      <c r="BH67" s="19" t="str">
        <f t="shared" si="12"/>
        <v>PASS</v>
      </c>
      <c r="BI67" s="19" t="str">
        <f t="shared" si="13"/>
        <v>PASS</v>
      </c>
      <c r="BJ67" s="45" t="str">
        <f t="shared" si="14"/>
        <v>NO</v>
      </c>
      <c r="BK67" s="105" t="str">
        <f t="shared" si="15"/>
        <v>FAIL</v>
      </c>
    </row>
    <row r="68" spans="1:63" s="13" customFormat="1" x14ac:dyDescent="0.3">
      <c r="A68" s="34">
        <v>192</v>
      </c>
      <c r="B68" s="34">
        <v>43365</v>
      </c>
      <c r="C68" s="34" t="s">
        <v>769</v>
      </c>
      <c r="D68" s="30" t="s">
        <v>770</v>
      </c>
      <c r="E68" s="34" t="s">
        <v>771</v>
      </c>
      <c r="F68" s="31" t="s">
        <v>772</v>
      </c>
      <c r="G68" s="109"/>
      <c r="H68" s="109"/>
      <c r="I68" s="109"/>
      <c r="J68" s="34">
        <v>100</v>
      </c>
      <c r="K68" s="34">
        <v>94</v>
      </c>
      <c r="L68" s="34">
        <v>92</v>
      </c>
      <c r="M68" s="34">
        <v>99</v>
      </c>
      <c r="N68" s="34">
        <v>87</v>
      </c>
      <c r="O68" s="33"/>
      <c r="P68" s="34"/>
      <c r="Q68" s="34"/>
      <c r="R68" s="34">
        <v>43</v>
      </c>
      <c r="S68" s="34">
        <v>42</v>
      </c>
      <c r="T68" s="34">
        <v>38</v>
      </c>
      <c r="U68" s="34">
        <v>38</v>
      </c>
      <c r="V68" s="34">
        <v>47</v>
      </c>
      <c r="W68" s="34">
        <v>9.91</v>
      </c>
      <c r="X68" s="34">
        <v>22</v>
      </c>
      <c r="Y68" s="35"/>
      <c r="Z68" s="34">
        <v>43259</v>
      </c>
      <c r="AA68" s="34" t="s">
        <v>849</v>
      </c>
      <c r="AB68" s="36" t="s">
        <v>850</v>
      </c>
      <c r="AC68" s="34" t="s">
        <v>851</v>
      </c>
      <c r="AD68" s="37" t="s">
        <v>852</v>
      </c>
      <c r="AE68" s="38"/>
      <c r="AF68" s="38"/>
      <c r="AG68" s="38"/>
      <c r="AH68" s="38"/>
      <c r="AI68" s="39"/>
      <c r="AJ68" s="40"/>
      <c r="AK68" s="38"/>
      <c r="AL68" s="38"/>
      <c r="AM68" s="38"/>
      <c r="AN68" s="38"/>
      <c r="AO68" s="39"/>
      <c r="AP68" s="34"/>
      <c r="AQ68" s="34"/>
      <c r="AR68" s="34"/>
      <c r="AS68" s="34"/>
      <c r="AT68" s="34"/>
      <c r="AU68" s="34"/>
      <c r="AV68" s="34"/>
      <c r="AW68" s="41"/>
      <c r="AX68" s="41"/>
      <c r="AY68" s="41"/>
      <c r="AZ68" s="41"/>
      <c r="BA68" s="41"/>
      <c r="BB68" s="41"/>
      <c r="BC68" s="42"/>
      <c r="BD68" s="43" t="str">
        <f t="shared" si="8"/>
        <v>PASS</v>
      </c>
      <c r="BE68" s="43" t="str">
        <f t="shared" si="9"/>
        <v>PASS</v>
      </c>
      <c r="BF68" s="44" t="str">
        <f t="shared" si="10"/>
        <v>PASS</v>
      </c>
      <c r="BG68" s="44" t="str">
        <f t="shared" si="11"/>
        <v>PASS</v>
      </c>
      <c r="BH68" s="19" t="str">
        <f t="shared" si="12"/>
        <v>PASS</v>
      </c>
      <c r="BI68" s="19" t="str">
        <f t="shared" si="13"/>
        <v>PASS</v>
      </c>
      <c r="BJ68" s="45" t="str">
        <f t="shared" si="14"/>
        <v>NO</v>
      </c>
      <c r="BK68" s="105" t="str">
        <f t="shared" si="15"/>
        <v>FAIL</v>
      </c>
    </row>
    <row r="69" spans="1:63" s="13" customFormat="1" x14ac:dyDescent="0.3">
      <c r="A69" s="34">
        <v>193</v>
      </c>
      <c r="B69" s="34">
        <v>43366</v>
      </c>
      <c r="C69" s="34" t="s">
        <v>785</v>
      </c>
      <c r="D69" s="30" t="s">
        <v>786</v>
      </c>
      <c r="E69" s="34" t="s">
        <v>787</v>
      </c>
      <c r="F69" s="31" t="s">
        <v>788</v>
      </c>
      <c r="G69" s="109">
        <v>100</v>
      </c>
      <c r="H69" s="109"/>
      <c r="I69" s="109"/>
      <c r="J69" s="34">
        <v>100</v>
      </c>
      <c r="K69" s="34">
        <v>97</v>
      </c>
      <c r="L69" s="34">
        <v>97</v>
      </c>
      <c r="M69" s="34">
        <v>99</v>
      </c>
      <c r="N69" s="34">
        <v>100</v>
      </c>
      <c r="O69" s="33"/>
      <c r="P69" s="34">
        <v>42</v>
      </c>
      <c r="Q69" s="34"/>
      <c r="R69" s="34">
        <v>45</v>
      </c>
      <c r="S69" s="34">
        <v>44</v>
      </c>
      <c r="T69" s="34">
        <v>42</v>
      </c>
      <c r="U69" s="34">
        <v>42</v>
      </c>
      <c r="V69" s="34">
        <v>46</v>
      </c>
      <c r="W69" s="34">
        <v>10</v>
      </c>
      <c r="X69" s="34">
        <v>22</v>
      </c>
      <c r="Y69" s="35"/>
      <c r="Z69" s="34">
        <v>43376</v>
      </c>
      <c r="AA69" s="34" t="s">
        <v>853</v>
      </c>
      <c r="AB69" s="36" t="s">
        <v>854</v>
      </c>
      <c r="AC69" s="34" t="s">
        <v>855</v>
      </c>
      <c r="AD69" s="37" t="s">
        <v>856</v>
      </c>
      <c r="AE69" s="38"/>
      <c r="AF69" s="38"/>
      <c r="AG69" s="38"/>
      <c r="AH69" s="38"/>
      <c r="AI69" s="39"/>
      <c r="AJ69" s="40"/>
      <c r="AK69" s="38"/>
      <c r="AL69" s="38"/>
      <c r="AM69" s="38"/>
      <c r="AN69" s="38"/>
      <c r="AO69" s="39"/>
      <c r="AP69" s="34"/>
      <c r="AQ69" s="34"/>
      <c r="AR69" s="34"/>
      <c r="AS69" s="34"/>
      <c r="AT69" s="34"/>
      <c r="AU69" s="34"/>
      <c r="AV69" s="34"/>
      <c r="AW69" s="41"/>
      <c r="AX69" s="41"/>
      <c r="AY69" s="41"/>
      <c r="AZ69" s="41"/>
      <c r="BA69" s="41"/>
      <c r="BB69" s="41"/>
      <c r="BC69" s="42"/>
      <c r="BD69" s="43" t="str">
        <f t="shared" ref="BD69:BD83" si="16">IF(COUNTIF(J69:N69,"FF"),"FAIL",IF(COUNTIF(J69:N69,"AB"),"FAIL","PASS"))</f>
        <v>PASS</v>
      </c>
      <c r="BE69" s="43" t="str">
        <f t="shared" ref="BE69:BE83" si="17">IF(COUNTIF(AE69:AI69,"FF"),"FAIL",IF(COUNTIF(AE69:AI69,"AB"),"FAIL","PASS"))</f>
        <v>PASS</v>
      </c>
      <c r="BF69" s="44" t="str">
        <f t="shared" ref="BF69:BF83" si="18">IF(COUNTIF(R69:V69,"FF"),"FAIL",IF(COUNTIF(R69:V69,"AB"),"FAIL","PASS"))</f>
        <v>PASS</v>
      </c>
      <c r="BG69" s="44" t="str">
        <f t="shared" ref="BG69:BG83" si="19">IF(COUNTIF(AK69:AT69,"FF"),"FAIL",IF(COUNTIF(AK69:AT69,"AB"),"FAIL","PASS"))</f>
        <v>PASS</v>
      </c>
      <c r="BH69" s="19" t="str">
        <f t="shared" ref="BH69:BH83" si="20">IF(AND(BD69="PASS",BE69="PASS"),"PASS","FAIL")</f>
        <v>PASS</v>
      </c>
      <c r="BI69" s="19" t="str">
        <f t="shared" ref="BI69:BI83" si="21">IF(AND(BF69="PASS",BG69="PASS"),"PASS","FAIL")</f>
        <v>PASS</v>
      </c>
      <c r="BJ69" s="45" t="str">
        <f t="shared" ref="BJ69:BJ83" si="22">IF(BK69="ATKT","NO",IF(BK69="FAIL","NO","YES"))</f>
        <v>NO</v>
      </c>
      <c r="BK69" s="105" t="str">
        <f t="shared" ref="BK69:BK83" si="23">IF(AV69=44,IF(BB69&gt;=7.75,"DIST",IF(BB69&gt;=6.75,"FIRST",IF(BB69&gt;=6.25,"HSC",IF(BB69&gt;=5.5,"SC","FAIL")))),IF(BB69&gt;=23,"ATKT","FAIL"))</f>
        <v>FAIL</v>
      </c>
    </row>
    <row r="70" spans="1:63" s="13" customFormat="1" x14ac:dyDescent="0.3">
      <c r="A70" s="34">
        <v>194</v>
      </c>
      <c r="B70" s="34">
        <v>43367</v>
      </c>
      <c r="C70" s="34" t="s">
        <v>757</v>
      </c>
      <c r="D70" s="30" t="s">
        <v>758</v>
      </c>
      <c r="E70" s="34" t="s">
        <v>759</v>
      </c>
      <c r="F70" s="31" t="s">
        <v>760</v>
      </c>
      <c r="G70" s="109"/>
      <c r="H70" s="109"/>
      <c r="I70" s="109"/>
      <c r="J70" s="34">
        <v>94</v>
      </c>
      <c r="K70" s="34">
        <v>87</v>
      </c>
      <c r="L70" s="34">
        <v>86</v>
      </c>
      <c r="M70" s="34">
        <v>90</v>
      </c>
      <c r="N70" s="34">
        <v>99</v>
      </c>
      <c r="O70" s="33"/>
      <c r="P70" s="34"/>
      <c r="Q70" s="34"/>
      <c r="R70" s="34">
        <v>44</v>
      </c>
      <c r="S70" s="34">
        <v>44</v>
      </c>
      <c r="T70" s="34">
        <v>45</v>
      </c>
      <c r="U70" s="34">
        <v>38</v>
      </c>
      <c r="V70" s="34">
        <v>45</v>
      </c>
      <c r="W70" s="34">
        <v>9.9499999999999993</v>
      </c>
      <c r="X70" s="34">
        <v>22</v>
      </c>
      <c r="Y70" s="35"/>
      <c r="Z70" s="34">
        <v>43139</v>
      </c>
      <c r="AA70" s="34" t="s">
        <v>857</v>
      </c>
      <c r="AB70" s="36" t="s">
        <v>858</v>
      </c>
      <c r="AC70" s="34" t="s">
        <v>859</v>
      </c>
      <c r="AD70" s="37" t="s">
        <v>860</v>
      </c>
      <c r="AE70" s="38"/>
      <c r="AF70" s="38"/>
      <c r="AG70" s="38"/>
      <c r="AH70" s="38"/>
      <c r="AI70" s="39"/>
      <c r="AJ70" s="40"/>
      <c r="AK70" s="38"/>
      <c r="AL70" s="38"/>
      <c r="AM70" s="38"/>
      <c r="AN70" s="38"/>
      <c r="AO70" s="39"/>
      <c r="AP70" s="34"/>
      <c r="AQ70" s="34"/>
      <c r="AR70" s="34"/>
      <c r="AS70" s="34"/>
      <c r="AT70" s="34"/>
      <c r="AU70" s="34"/>
      <c r="AV70" s="34"/>
      <c r="AW70" s="41"/>
      <c r="AX70" s="41"/>
      <c r="AY70" s="41"/>
      <c r="AZ70" s="41"/>
      <c r="BA70" s="41"/>
      <c r="BB70" s="41"/>
      <c r="BC70" s="42"/>
      <c r="BD70" s="43" t="str">
        <f t="shared" si="16"/>
        <v>PASS</v>
      </c>
      <c r="BE70" s="43" t="str">
        <f t="shared" si="17"/>
        <v>PASS</v>
      </c>
      <c r="BF70" s="44" t="str">
        <f t="shared" si="18"/>
        <v>PASS</v>
      </c>
      <c r="BG70" s="44" t="str">
        <f t="shared" si="19"/>
        <v>PASS</v>
      </c>
      <c r="BH70" s="19" t="str">
        <f t="shared" si="20"/>
        <v>PASS</v>
      </c>
      <c r="BI70" s="19" t="str">
        <f t="shared" si="21"/>
        <v>PASS</v>
      </c>
      <c r="BJ70" s="45" t="str">
        <f t="shared" si="22"/>
        <v>NO</v>
      </c>
      <c r="BK70" s="105" t="str">
        <f t="shared" si="23"/>
        <v>FAIL</v>
      </c>
    </row>
    <row r="71" spans="1:63" s="13" customFormat="1" x14ac:dyDescent="0.3">
      <c r="A71" s="34">
        <v>195</v>
      </c>
      <c r="B71" s="34">
        <v>43368</v>
      </c>
      <c r="C71" s="34" t="s">
        <v>328</v>
      </c>
      <c r="D71" s="30" t="s">
        <v>329</v>
      </c>
      <c r="E71" s="34" t="s">
        <v>330</v>
      </c>
      <c r="F71" s="31" t="s">
        <v>331</v>
      </c>
      <c r="G71" s="109"/>
      <c r="H71" s="109"/>
      <c r="I71" s="109"/>
      <c r="J71" s="34">
        <v>96</v>
      </c>
      <c r="K71" s="34">
        <v>90</v>
      </c>
      <c r="L71" s="34">
        <v>96</v>
      </c>
      <c r="M71" s="34">
        <v>99</v>
      </c>
      <c r="N71" s="34">
        <v>93</v>
      </c>
      <c r="O71" s="33"/>
      <c r="P71" s="34"/>
      <c r="Q71" s="34"/>
      <c r="R71" s="34">
        <v>45</v>
      </c>
      <c r="S71" s="34">
        <v>44</v>
      </c>
      <c r="T71" s="34">
        <v>37</v>
      </c>
      <c r="U71" s="34">
        <v>40</v>
      </c>
      <c r="V71" s="34">
        <v>48</v>
      </c>
      <c r="W71" s="34">
        <v>9.9499999999999993</v>
      </c>
      <c r="X71" s="34">
        <v>22</v>
      </c>
      <c r="Y71" s="35"/>
      <c r="Z71" s="34">
        <v>43377</v>
      </c>
      <c r="AA71" s="34" t="s">
        <v>861</v>
      </c>
      <c r="AB71" s="36" t="s">
        <v>862</v>
      </c>
      <c r="AC71" s="34" t="s">
        <v>863</v>
      </c>
      <c r="AD71" s="37" t="s">
        <v>864</v>
      </c>
      <c r="AE71" s="38"/>
      <c r="AF71" s="38"/>
      <c r="AG71" s="38"/>
      <c r="AH71" s="38"/>
      <c r="AI71" s="39"/>
      <c r="AJ71" s="40"/>
      <c r="AK71" s="38"/>
      <c r="AL71" s="38"/>
      <c r="AM71" s="38"/>
      <c r="AN71" s="38"/>
      <c r="AO71" s="39"/>
      <c r="AP71" s="34"/>
      <c r="AQ71" s="34"/>
      <c r="AR71" s="34"/>
      <c r="AS71" s="34"/>
      <c r="AT71" s="34"/>
      <c r="AU71" s="34"/>
      <c r="AV71" s="34"/>
      <c r="AW71" s="41"/>
      <c r="AX71" s="41"/>
      <c r="AY71" s="41"/>
      <c r="AZ71" s="41"/>
      <c r="BA71" s="41"/>
      <c r="BB71" s="41"/>
      <c r="BC71" s="42"/>
      <c r="BD71" s="43" t="str">
        <f t="shared" si="16"/>
        <v>PASS</v>
      </c>
      <c r="BE71" s="43" t="str">
        <f t="shared" si="17"/>
        <v>PASS</v>
      </c>
      <c r="BF71" s="44" t="str">
        <f t="shared" si="18"/>
        <v>PASS</v>
      </c>
      <c r="BG71" s="44" t="str">
        <f t="shared" si="19"/>
        <v>PASS</v>
      </c>
      <c r="BH71" s="19" t="str">
        <f t="shared" si="20"/>
        <v>PASS</v>
      </c>
      <c r="BI71" s="19" t="str">
        <f t="shared" si="21"/>
        <v>PASS</v>
      </c>
      <c r="BJ71" s="45" t="str">
        <f t="shared" si="22"/>
        <v>NO</v>
      </c>
      <c r="BK71" s="105" t="str">
        <f t="shared" si="23"/>
        <v>FAIL</v>
      </c>
    </row>
    <row r="72" spans="1:63" s="13" customFormat="1" x14ac:dyDescent="0.3">
      <c r="A72" s="34">
        <v>196</v>
      </c>
      <c r="B72" s="34">
        <v>43369</v>
      </c>
      <c r="C72" s="34" t="s">
        <v>797</v>
      </c>
      <c r="D72" s="30" t="s">
        <v>798</v>
      </c>
      <c r="E72" s="34" t="s">
        <v>799</v>
      </c>
      <c r="F72" s="31" t="s">
        <v>800</v>
      </c>
      <c r="G72" s="109"/>
      <c r="H72" s="109"/>
      <c r="I72" s="109"/>
      <c r="J72" s="34">
        <v>96</v>
      </c>
      <c r="K72" s="34">
        <v>96</v>
      </c>
      <c r="L72" s="34">
        <v>85</v>
      </c>
      <c r="M72" s="34">
        <v>93</v>
      </c>
      <c r="N72" s="34">
        <v>90</v>
      </c>
      <c r="O72" s="33"/>
      <c r="P72" s="34"/>
      <c r="Q72" s="34"/>
      <c r="R72" s="34">
        <v>40</v>
      </c>
      <c r="S72" s="34">
        <v>40</v>
      </c>
      <c r="T72" s="34">
        <v>42</v>
      </c>
      <c r="U72" s="34">
        <v>38</v>
      </c>
      <c r="V72" s="34">
        <v>47</v>
      </c>
      <c r="W72" s="34">
        <v>9.9499999999999993</v>
      </c>
      <c r="X72" s="34">
        <v>22</v>
      </c>
      <c r="Y72" s="35"/>
      <c r="Z72" s="34">
        <v>43104</v>
      </c>
      <c r="AA72" s="34" t="s">
        <v>865</v>
      </c>
      <c r="AB72" s="36" t="s">
        <v>866</v>
      </c>
      <c r="AC72" s="34" t="s">
        <v>867</v>
      </c>
      <c r="AD72" s="37" t="s">
        <v>868</v>
      </c>
      <c r="AE72" s="38"/>
      <c r="AF72" s="38"/>
      <c r="AG72" s="38"/>
      <c r="AH72" s="38"/>
      <c r="AI72" s="39"/>
      <c r="AJ72" s="40"/>
      <c r="AK72" s="38"/>
      <c r="AL72" s="38"/>
      <c r="AM72" s="38"/>
      <c r="AN72" s="38"/>
      <c r="AO72" s="39"/>
      <c r="AP72" s="34"/>
      <c r="AQ72" s="34"/>
      <c r="AR72" s="34"/>
      <c r="AS72" s="34"/>
      <c r="AT72" s="34"/>
      <c r="AU72" s="34"/>
      <c r="AV72" s="34"/>
      <c r="AW72" s="41"/>
      <c r="AX72" s="41"/>
      <c r="AY72" s="41"/>
      <c r="AZ72" s="41"/>
      <c r="BA72" s="41"/>
      <c r="BB72" s="41"/>
      <c r="BC72" s="42"/>
      <c r="BD72" s="43" t="str">
        <f t="shared" si="16"/>
        <v>PASS</v>
      </c>
      <c r="BE72" s="43" t="str">
        <f t="shared" si="17"/>
        <v>PASS</v>
      </c>
      <c r="BF72" s="44" t="str">
        <f t="shared" si="18"/>
        <v>PASS</v>
      </c>
      <c r="BG72" s="44" t="str">
        <f t="shared" si="19"/>
        <v>PASS</v>
      </c>
      <c r="BH72" s="19" t="str">
        <f t="shared" si="20"/>
        <v>PASS</v>
      </c>
      <c r="BI72" s="19" t="str">
        <f t="shared" si="21"/>
        <v>PASS</v>
      </c>
      <c r="BJ72" s="45" t="str">
        <f t="shared" si="22"/>
        <v>NO</v>
      </c>
      <c r="BK72" s="105" t="str">
        <f t="shared" si="23"/>
        <v>FAIL</v>
      </c>
    </row>
    <row r="73" spans="1:63" s="13" customFormat="1" x14ac:dyDescent="0.3">
      <c r="A73" s="34">
        <v>197</v>
      </c>
      <c r="B73" s="34">
        <v>43370</v>
      </c>
      <c r="C73" s="34" t="s">
        <v>809</v>
      </c>
      <c r="D73" s="30" t="s">
        <v>810</v>
      </c>
      <c r="E73" s="34" t="s">
        <v>811</v>
      </c>
      <c r="F73" s="31" t="s">
        <v>812</v>
      </c>
      <c r="G73" s="109"/>
      <c r="H73" s="109"/>
      <c r="I73" s="109"/>
      <c r="J73" s="34">
        <v>92</v>
      </c>
      <c r="K73" s="34">
        <v>86</v>
      </c>
      <c r="L73" s="34">
        <v>84</v>
      </c>
      <c r="M73" s="34">
        <v>87</v>
      </c>
      <c r="N73" s="34">
        <v>99</v>
      </c>
      <c r="O73" s="33"/>
      <c r="P73" s="34"/>
      <c r="Q73" s="34"/>
      <c r="R73" s="34">
        <v>42</v>
      </c>
      <c r="S73" s="34">
        <v>41</v>
      </c>
      <c r="T73" s="34">
        <v>39</v>
      </c>
      <c r="U73" s="34">
        <v>42</v>
      </c>
      <c r="V73" s="34">
        <v>45</v>
      </c>
      <c r="W73" s="34">
        <v>9.9499999999999993</v>
      </c>
      <c r="X73" s="34">
        <v>22</v>
      </c>
      <c r="Y73" s="35"/>
      <c r="Z73" s="34">
        <v>43160</v>
      </c>
      <c r="AA73" s="34" t="s">
        <v>869</v>
      </c>
      <c r="AB73" s="36" t="s">
        <v>870</v>
      </c>
      <c r="AC73" s="34" t="s">
        <v>871</v>
      </c>
      <c r="AD73" s="37" t="s">
        <v>872</v>
      </c>
      <c r="AE73" s="38"/>
      <c r="AF73" s="38"/>
      <c r="AG73" s="38"/>
      <c r="AH73" s="38"/>
      <c r="AI73" s="39"/>
      <c r="AJ73" s="40"/>
      <c r="AK73" s="38"/>
      <c r="AL73" s="38"/>
      <c r="AM73" s="38"/>
      <c r="AN73" s="38"/>
      <c r="AO73" s="39"/>
      <c r="AP73" s="34"/>
      <c r="AQ73" s="34"/>
      <c r="AR73" s="34"/>
      <c r="AS73" s="34"/>
      <c r="AT73" s="34"/>
      <c r="AU73" s="34"/>
      <c r="AV73" s="34"/>
      <c r="AW73" s="41"/>
      <c r="AX73" s="41"/>
      <c r="AY73" s="41"/>
      <c r="AZ73" s="41"/>
      <c r="BA73" s="41"/>
      <c r="BB73" s="41"/>
      <c r="BC73" s="42"/>
      <c r="BD73" s="43" t="str">
        <f t="shared" si="16"/>
        <v>PASS</v>
      </c>
      <c r="BE73" s="43" t="str">
        <f t="shared" si="17"/>
        <v>PASS</v>
      </c>
      <c r="BF73" s="44" t="str">
        <f t="shared" si="18"/>
        <v>PASS</v>
      </c>
      <c r="BG73" s="44" t="str">
        <f t="shared" si="19"/>
        <v>PASS</v>
      </c>
      <c r="BH73" s="19" t="str">
        <f t="shared" si="20"/>
        <v>PASS</v>
      </c>
      <c r="BI73" s="19" t="str">
        <f t="shared" si="21"/>
        <v>PASS</v>
      </c>
      <c r="BJ73" s="45" t="str">
        <f t="shared" si="22"/>
        <v>NO</v>
      </c>
      <c r="BK73" s="105" t="str">
        <f t="shared" si="23"/>
        <v>FAIL</v>
      </c>
    </row>
    <row r="74" spans="1:63" s="13" customFormat="1" x14ac:dyDescent="0.3">
      <c r="A74" s="34">
        <v>198</v>
      </c>
      <c r="B74" s="34">
        <v>43371</v>
      </c>
      <c r="C74" s="34" t="s">
        <v>480</v>
      </c>
      <c r="D74" s="30" t="s">
        <v>481</v>
      </c>
      <c r="E74" s="34" t="s">
        <v>482</v>
      </c>
      <c r="F74" s="31" t="s">
        <v>483</v>
      </c>
      <c r="G74" s="109"/>
      <c r="H74" s="109"/>
      <c r="I74" s="109"/>
      <c r="J74" s="34">
        <v>96</v>
      </c>
      <c r="K74" s="34">
        <v>91</v>
      </c>
      <c r="L74" s="34">
        <v>92</v>
      </c>
      <c r="M74" s="34">
        <v>99</v>
      </c>
      <c r="N74" s="34">
        <v>100</v>
      </c>
      <c r="O74" s="33"/>
      <c r="P74" s="34"/>
      <c r="Q74" s="34"/>
      <c r="R74" s="34">
        <v>41</v>
      </c>
      <c r="S74" s="34">
        <v>40</v>
      </c>
      <c r="T74" s="34">
        <v>45</v>
      </c>
      <c r="U74" s="34">
        <v>39</v>
      </c>
      <c r="V74" s="34">
        <v>45</v>
      </c>
      <c r="W74" s="34">
        <v>9.9499999999999993</v>
      </c>
      <c r="X74" s="34">
        <v>22</v>
      </c>
      <c r="Y74" s="35"/>
      <c r="Z74" s="34">
        <v>43261</v>
      </c>
      <c r="AA74" s="34" t="s">
        <v>873</v>
      </c>
      <c r="AB74" s="36" t="s">
        <v>874</v>
      </c>
      <c r="AC74" s="34" t="s">
        <v>875</v>
      </c>
      <c r="AD74" s="37" t="s">
        <v>876</v>
      </c>
      <c r="AE74" s="38"/>
      <c r="AF74" s="38"/>
      <c r="AG74" s="38"/>
      <c r="AH74" s="38"/>
      <c r="AI74" s="39"/>
      <c r="AJ74" s="40"/>
      <c r="AK74" s="38"/>
      <c r="AL74" s="38"/>
      <c r="AM74" s="38"/>
      <c r="AN74" s="38"/>
      <c r="AO74" s="39"/>
      <c r="AP74" s="34"/>
      <c r="AQ74" s="34"/>
      <c r="AR74" s="34"/>
      <c r="AS74" s="34"/>
      <c r="AT74" s="34"/>
      <c r="AU74" s="34"/>
      <c r="AV74" s="34"/>
      <c r="AW74" s="41"/>
      <c r="AX74" s="41"/>
      <c r="AY74" s="41"/>
      <c r="AZ74" s="41"/>
      <c r="BA74" s="41"/>
      <c r="BB74" s="41"/>
      <c r="BC74" s="42"/>
      <c r="BD74" s="43" t="str">
        <f t="shared" si="16"/>
        <v>PASS</v>
      </c>
      <c r="BE74" s="43" t="str">
        <f t="shared" si="17"/>
        <v>PASS</v>
      </c>
      <c r="BF74" s="44" t="str">
        <f t="shared" si="18"/>
        <v>PASS</v>
      </c>
      <c r="BG74" s="44" t="str">
        <f t="shared" si="19"/>
        <v>PASS</v>
      </c>
      <c r="BH74" s="19" t="str">
        <f t="shared" si="20"/>
        <v>PASS</v>
      </c>
      <c r="BI74" s="19" t="str">
        <f t="shared" si="21"/>
        <v>PASS</v>
      </c>
      <c r="BJ74" s="45" t="str">
        <f t="shared" si="22"/>
        <v>NO</v>
      </c>
      <c r="BK74" s="105" t="str">
        <f t="shared" si="23"/>
        <v>FAIL</v>
      </c>
    </row>
    <row r="75" spans="1:63" s="13" customFormat="1" x14ac:dyDescent="0.3">
      <c r="A75" s="34">
        <v>199</v>
      </c>
      <c r="B75" s="34">
        <v>43372</v>
      </c>
      <c r="C75" s="34" t="s">
        <v>821</v>
      </c>
      <c r="D75" s="30" t="s">
        <v>822</v>
      </c>
      <c r="E75" s="34" t="s">
        <v>823</v>
      </c>
      <c r="F75" s="31" t="s">
        <v>824</v>
      </c>
      <c r="G75" s="109">
        <v>99</v>
      </c>
      <c r="H75" s="109"/>
      <c r="I75" s="109"/>
      <c r="J75" s="34">
        <v>100</v>
      </c>
      <c r="K75" s="34">
        <v>93</v>
      </c>
      <c r="L75" s="34">
        <v>97</v>
      </c>
      <c r="M75" s="34">
        <v>96</v>
      </c>
      <c r="N75" s="34">
        <v>99</v>
      </c>
      <c r="O75" s="33"/>
      <c r="P75" s="34">
        <v>42</v>
      </c>
      <c r="Q75" s="34"/>
      <c r="R75" s="34">
        <v>44</v>
      </c>
      <c r="S75" s="34">
        <v>43</v>
      </c>
      <c r="T75" s="34">
        <v>46</v>
      </c>
      <c r="U75" s="34">
        <v>40</v>
      </c>
      <c r="V75" s="34">
        <v>45</v>
      </c>
      <c r="W75" s="34">
        <v>10</v>
      </c>
      <c r="X75" s="34">
        <v>22</v>
      </c>
      <c r="Y75" s="35"/>
      <c r="Z75" s="34">
        <v>43161</v>
      </c>
      <c r="AA75" s="34" t="s">
        <v>877</v>
      </c>
      <c r="AB75" s="36" t="s">
        <v>878</v>
      </c>
      <c r="AC75" s="34" t="s">
        <v>879</v>
      </c>
      <c r="AD75" s="37" t="s">
        <v>880</v>
      </c>
      <c r="AE75" s="38"/>
      <c r="AF75" s="38"/>
      <c r="AG75" s="38"/>
      <c r="AH75" s="38"/>
      <c r="AI75" s="39"/>
      <c r="AJ75" s="40"/>
      <c r="AK75" s="38"/>
      <c r="AL75" s="38"/>
      <c r="AM75" s="38"/>
      <c r="AN75" s="38"/>
      <c r="AO75" s="39"/>
      <c r="AP75" s="34"/>
      <c r="AQ75" s="34"/>
      <c r="AR75" s="34"/>
      <c r="AS75" s="34"/>
      <c r="AT75" s="34"/>
      <c r="AU75" s="34"/>
      <c r="AV75" s="34"/>
      <c r="AW75" s="41"/>
      <c r="AX75" s="41"/>
      <c r="AY75" s="41"/>
      <c r="AZ75" s="41"/>
      <c r="BA75" s="41"/>
      <c r="BB75" s="41"/>
      <c r="BC75" s="42"/>
      <c r="BD75" s="43" t="str">
        <f t="shared" si="16"/>
        <v>PASS</v>
      </c>
      <c r="BE75" s="43" t="str">
        <f t="shared" si="17"/>
        <v>PASS</v>
      </c>
      <c r="BF75" s="44" t="str">
        <f t="shared" si="18"/>
        <v>PASS</v>
      </c>
      <c r="BG75" s="44" t="str">
        <f t="shared" si="19"/>
        <v>PASS</v>
      </c>
      <c r="BH75" s="19" t="str">
        <f t="shared" si="20"/>
        <v>PASS</v>
      </c>
      <c r="BI75" s="19" t="str">
        <f t="shared" si="21"/>
        <v>PASS</v>
      </c>
      <c r="BJ75" s="45" t="str">
        <f t="shared" si="22"/>
        <v>NO</v>
      </c>
      <c r="BK75" s="105" t="str">
        <f t="shared" si="23"/>
        <v>FAIL</v>
      </c>
    </row>
    <row r="76" spans="1:63" s="13" customFormat="1" x14ac:dyDescent="0.3">
      <c r="A76" s="34">
        <v>200</v>
      </c>
      <c r="B76" s="34">
        <v>43373</v>
      </c>
      <c r="C76" s="34" t="s">
        <v>308</v>
      </c>
      <c r="D76" s="30" t="s">
        <v>309</v>
      </c>
      <c r="E76" s="34" t="s">
        <v>310</v>
      </c>
      <c r="F76" s="31" t="s">
        <v>311</v>
      </c>
      <c r="G76" s="109"/>
      <c r="H76" s="109"/>
      <c r="I76" s="109"/>
      <c r="J76" s="34">
        <v>89</v>
      </c>
      <c r="K76" s="34">
        <v>73</v>
      </c>
      <c r="L76" s="34">
        <v>77</v>
      </c>
      <c r="M76" s="34">
        <v>96</v>
      </c>
      <c r="N76" s="34">
        <v>92</v>
      </c>
      <c r="O76" s="33"/>
      <c r="P76" s="34"/>
      <c r="Q76" s="34"/>
      <c r="R76" s="34">
        <v>43</v>
      </c>
      <c r="S76" s="34">
        <v>42</v>
      </c>
      <c r="T76" s="34">
        <v>40</v>
      </c>
      <c r="U76" s="34">
        <v>40</v>
      </c>
      <c r="V76" s="34">
        <v>46</v>
      </c>
      <c r="W76" s="34">
        <v>9.68</v>
      </c>
      <c r="X76" s="34">
        <v>22</v>
      </c>
      <c r="Y76" s="35"/>
      <c r="Z76" s="34">
        <v>43378</v>
      </c>
      <c r="AA76" s="34" t="s">
        <v>881</v>
      </c>
      <c r="AB76" s="36" t="s">
        <v>882</v>
      </c>
      <c r="AC76" s="34" t="s">
        <v>883</v>
      </c>
      <c r="AD76" s="37" t="s">
        <v>884</v>
      </c>
      <c r="AE76" s="38"/>
      <c r="AF76" s="38"/>
      <c r="AG76" s="47"/>
      <c r="AH76" s="38"/>
      <c r="AI76" s="39"/>
      <c r="AJ76" s="40"/>
      <c r="AK76" s="47"/>
      <c r="AL76" s="47"/>
      <c r="AM76" s="38"/>
      <c r="AN76" s="38"/>
      <c r="AO76" s="39"/>
      <c r="AP76" s="34"/>
      <c r="AQ76" s="34"/>
      <c r="AR76" s="34"/>
      <c r="AS76" s="34"/>
      <c r="AT76" s="34"/>
      <c r="AU76" s="34"/>
      <c r="AV76" s="34"/>
      <c r="AW76" s="41"/>
      <c r="AX76" s="41"/>
      <c r="AY76" s="41"/>
      <c r="AZ76" s="41"/>
      <c r="BA76" s="41"/>
      <c r="BB76" s="41"/>
      <c r="BC76" s="42"/>
      <c r="BD76" s="43" t="str">
        <f t="shared" si="16"/>
        <v>PASS</v>
      </c>
      <c r="BE76" s="43" t="str">
        <f t="shared" si="17"/>
        <v>PASS</v>
      </c>
      <c r="BF76" s="44" t="str">
        <f t="shared" si="18"/>
        <v>PASS</v>
      </c>
      <c r="BG76" s="44" t="str">
        <f t="shared" si="19"/>
        <v>PASS</v>
      </c>
      <c r="BH76" s="19" t="str">
        <f t="shared" si="20"/>
        <v>PASS</v>
      </c>
      <c r="BI76" s="19" t="str">
        <f t="shared" si="21"/>
        <v>PASS</v>
      </c>
      <c r="BJ76" s="45" t="str">
        <f t="shared" si="22"/>
        <v>NO</v>
      </c>
      <c r="BK76" s="105" t="str">
        <f t="shared" si="23"/>
        <v>FAIL</v>
      </c>
    </row>
    <row r="77" spans="1:63" s="13" customFormat="1" x14ac:dyDescent="0.3">
      <c r="A77" s="34">
        <v>201</v>
      </c>
      <c r="B77" s="34">
        <v>43374</v>
      </c>
      <c r="C77" s="34" t="s">
        <v>837</v>
      </c>
      <c r="D77" s="30" t="s">
        <v>838</v>
      </c>
      <c r="E77" s="34" t="s">
        <v>839</v>
      </c>
      <c r="F77" s="31" t="s">
        <v>840</v>
      </c>
      <c r="G77" s="109"/>
      <c r="H77" s="109"/>
      <c r="I77" s="109"/>
      <c r="J77" s="34">
        <v>96</v>
      </c>
      <c r="K77" s="34">
        <v>93</v>
      </c>
      <c r="L77" s="34">
        <v>91</v>
      </c>
      <c r="M77" s="34">
        <v>89</v>
      </c>
      <c r="N77" s="34">
        <v>99</v>
      </c>
      <c r="O77" s="33"/>
      <c r="P77" s="34"/>
      <c r="Q77" s="34"/>
      <c r="R77" s="34">
        <v>43</v>
      </c>
      <c r="S77" s="34">
        <v>42</v>
      </c>
      <c r="T77" s="34">
        <v>37</v>
      </c>
      <c r="U77" s="34">
        <v>37</v>
      </c>
      <c r="V77" s="34">
        <v>45</v>
      </c>
      <c r="W77" s="34">
        <v>9.91</v>
      </c>
      <c r="X77" s="34">
        <v>22</v>
      </c>
      <c r="Y77" s="35"/>
      <c r="Z77" s="34">
        <v>43162</v>
      </c>
      <c r="AA77" s="34" t="s">
        <v>885</v>
      </c>
      <c r="AB77" s="36" t="s">
        <v>886</v>
      </c>
      <c r="AC77" s="34" t="s">
        <v>887</v>
      </c>
      <c r="AD77" s="37" t="s">
        <v>888</v>
      </c>
      <c r="AE77" s="38"/>
      <c r="AF77" s="38"/>
      <c r="AG77" s="38"/>
      <c r="AH77" s="38"/>
      <c r="AI77" s="39"/>
      <c r="AJ77" s="40"/>
      <c r="AK77" s="38"/>
      <c r="AL77" s="38"/>
      <c r="AM77" s="38"/>
      <c r="AN77" s="38"/>
      <c r="AO77" s="39"/>
      <c r="AP77" s="34"/>
      <c r="AQ77" s="34"/>
      <c r="AR77" s="34"/>
      <c r="AS77" s="34"/>
      <c r="AT77" s="34"/>
      <c r="AU77" s="34"/>
      <c r="AV77" s="34"/>
      <c r="AW77" s="41"/>
      <c r="AX77" s="41"/>
      <c r="AY77" s="41"/>
      <c r="AZ77" s="41"/>
      <c r="BA77" s="41"/>
      <c r="BB77" s="41"/>
      <c r="BC77" s="42"/>
      <c r="BD77" s="43" t="str">
        <f t="shared" si="16"/>
        <v>PASS</v>
      </c>
      <c r="BE77" s="43" t="str">
        <f t="shared" si="17"/>
        <v>PASS</v>
      </c>
      <c r="BF77" s="44" t="str">
        <f t="shared" si="18"/>
        <v>PASS</v>
      </c>
      <c r="BG77" s="44" t="str">
        <f t="shared" si="19"/>
        <v>PASS</v>
      </c>
      <c r="BH77" s="19" t="str">
        <f t="shared" si="20"/>
        <v>PASS</v>
      </c>
      <c r="BI77" s="19" t="str">
        <f t="shared" si="21"/>
        <v>PASS</v>
      </c>
      <c r="BJ77" s="45" t="str">
        <f t="shared" si="22"/>
        <v>NO</v>
      </c>
      <c r="BK77" s="105" t="str">
        <f t="shared" si="23"/>
        <v>FAIL</v>
      </c>
    </row>
    <row r="78" spans="1:63" s="13" customFormat="1" x14ac:dyDescent="0.3">
      <c r="A78" s="34">
        <v>202</v>
      </c>
      <c r="B78" s="34">
        <v>43375</v>
      </c>
      <c r="C78" s="34" t="s">
        <v>845</v>
      </c>
      <c r="D78" s="30" t="s">
        <v>846</v>
      </c>
      <c r="E78" s="34" t="s">
        <v>847</v>
      </c>
      <c r="F78" s="31" t="s">
        <v>848</v>
      </c>
      <c r="G78" s="109"/>
      <c r="H78" s="109"/>
      <c r="I78" s="109"/>
      <c r="J78" s="34">
        <v>85</v>
      </c>
      <c r="K78" s="34">
        <v>86</v>
      </c>
      <c r="L78" s="34">
        <v>77</v>
      </c>
      <c r="M78" s="34">
        <v>100</v>
      </c>
      <c r="N78" s="34">
        <v>99</v>
      </c>
      <c r="O78" s="33"/>
      <c r="P78" s="34"/>
      <c r="Q78" s="34"/>
      <c r="R78" s="34">
        <v>45</v>
      </c>
      <c r="S78" s="34">
        <v>44</v>
      </c>
      <c r="T78" s="34">
        <v>43</v>
      </c>
      <c r="U78" s="34">
        <v>42</v>
      </c>
      <c r="V78" s="34">
        <v>43</v>
      </c>
      <c r="W78" s="34">
        <v>9.86</v>
      </c>
      <c r="X78" s="34">
        <v>22</v>
      </c>
      <c r="Y78" s="35"/>
      <c r="Z78" s="34">
        <v>43163</v>
      </c>
      <c r="AA78" s="34" t="s">
        <v>889</v>
      </c>
      <c r="AB78" s="36" t="s">
        <v>890</v>
      </c>
      <c r="AC78" s="34" t="s">
        <v>891</v>
      </c>
      <c r="AD78" s="37" t="s">
        <v>892</v>
      </c>
      <c r="AE78" s="38"/>
      <c r="AF78" s="38"/>
      <c r="AG78" s="47"/>
      <c r="AH78" s="38"/>
      <c r="AI78" s="39"/>
      <c r="AJ78" s="40"/>
      <c r="AK78" s="47"/>
      <c r="AL78" s="47"/>
      <c r="AM78" s="38"/>
      <c r="AN78" s="38"/>
      <c r="AO78" s="39"/>
      <c r="AP78" s="34"/>
      <c r="AQ78" s="34"/>
      <c r="AR78" s="34"/>
      <c r="AS78" s="34"/>
      <c r="AT78" s="34"/>
      <c r="AU78" s="34"/>
      <c r="AV78" s="34"/>
      <c r="AW78" s="41"/>
      <c r="AX78" s="41"/>
      <c r="AY78" s="41"/>
      <c r="AZ78" s="41"/>
      <c r="BA78" s="41"/>
      <c r="BB78" s="41"/>
      <c r="BC78" s="42"/>
      <c r="BD78" s="43" t="str">
        <f t="shared" si="16"/>
        <v>PASS</v>
      </c>
      <c r="BE78" s="43" t="str">
        <f t="shared" si="17"/>
        <v>PASS</v>
      </c>
      <c r="BF78" s="44" t="str">
        <f t="shared" si="18"/>
        <v>PASS</v>
      </c>
      <c r="BG78" s="44" t="str">
        <f t="shared" si="19"/>
        <v>PASS</v>
      </c>
      <c r="BH78" s="19" t="str">
        <f t="shared" si="20"/>
        <v>PASS</v>
      </c>
      <c r="BI78" s="19" t="str">
        <f t="shared" si="21"/>
        <v>PASS</v>
      </c>
      <c r="BJ78" s="45" t="str">
        <f t="shared" si="22"/>
        <v>NO</v>
      </c>
      <c r="BK78" s="105" t="str">
        <f t="shared" si="23"/>
        <v>FAIL</v>
      </c>
    </row>
    <row r="79" spans="1:63" s="13" customFormat="1" x14ac:dyDescent="0.3">
      <c r="A79" s="34">
        <v>203</v>
      </c>
      <c r="B79" s="34">
        <v>43376</v>
      </c>
      <c r="C79" s="34" t="s">
        <v>853</v>
      </c>
      <c r="D79" s="30" t="s">
        <v>854</v>
      </c>
      <c r="E79" s="34" t="s">
        <v>855</v>
      </c>
      <c r="F79" s="31" t="s">
        <v>856</v>
      </c>
      <c r="G79" s="109"/>
      <c r="H79" s="109"/>
      <c r="I79" s="109"/>
      <c r="J79" s="34">
        <v>100</v>
      </c>
      <c r="K79" s="34">
        <v>98</v>
      </c>
      <c r="L79" s="34">
        <v>93</v>
      </c>
      <c r="M79" s="34">
        <v>93</v>
      </c>
      <c r="N79" s="34">
        <v>100</v>
      </c>
      <c r="O79" s="33"/>
      <c r="P79" s="34"/>
      <c r="Q79" s="34"/>
      <c r="R79" s="34">
        <v>46</v>
      </c>
      <c r="S79" s="34">
        <v>45</v>
      </c>
      <c r="T79" s="34">
        <v>43</v>
      </c>
      <c r="U79" s="34">
        <v>41</v>
      </c>
      <c r="V79" s="34">
        <v>43</v>
      </c>
      <c r="W79" s="34">
        <v>10</v>
      </c>
      <c r="X79" s="34">
        <v>22</v>
      </c>
      <c r="Y79" s="35"/>
      <c r="Z79" s="34">
        <v>43217</v>
      </c>
      <c r="AA79" s="34" t="s">
        <v>893</v>
      </c>
      <c r="AB79" s="36" t="s">
        <v>894</v>
      </c>
      <c r="AC79" s="34" t="s">
        <v>895</v>
      </c>
      <c r="AD79" s="37" t="s">
        <v>896</v>
      </c>
      <c r="AE79" s="38"/>
      <c r="AF79" s="38"/>
      <c r="AG79" s="38"/>
      <c r="AH79" s="38"/>
      <c r="AI79" s="39"/>
      <c r="AJ79" s="40"/>
      <c r="AK79" s="38"/>
      <c r="AL79" s="38"/>
      <c r="AM79" s="38"/>
      <c r="AN79" s="38"/>
      <c r="AO79" s="39"/>
      <c r="AP79" s="34"/>
      <c r="AQ79" s="34"/>
      <c r="AR79" s="34"/>
      <c r="AS79" s="34"/>
      <c r="AT79" s="34"/>
      <c r="AU79" s="34"/>
      <c r="AV79" s="34"/>
      <c r="AW79" s="41"/>
      <c r="AX79" s="41"/>
      <c r="AY79" s="41"/>
      <c r="AZ79" s="41"/>
      <c r="BA79" s="41"/>
      <c r="BB79" s="41"/>
      <c r="BC79" s="42"/>
      <c r="BD79" s="43" t="str">
        <f t="shared" si="16"/>
        <v>PASS</v>
      </c>
      <c r="BE79" s="43" t="str">
        <f t="shared" si="17"/>
        <v>PASS</v>
      </c>
      <c r="BF79" s="44" t="str">
        <f t="shared" si="18"/>
        <v>PASS</v>
      </c>
      <c r="BG79" s="44" t="str">
        <f t="shared" si="19"/>
        <v>PASS</v>
      </c>
      <c r="BH79" s="19" t="str">
        <f t="shared" si="20"/>
        <v>PASS</v>
      </c>
      <c r="BI79" s="19" t="str">
        <f t="shared" si="21"/>
        <v>PASS</v>
      </c>
      <c r="BJ79" s="45" t="str">
        <f t="shared" si="22"/>
        <v>NO</v>
      </c>
      <c r="BK79" s="105" t="str">
        <f t="shared" si="23"/>
        <v>FAIL</v>
      </c>
    </row>
    <row r="80" spans="1:63" s="13" customFormat="1" x14ac:dyDescent="0.3">
      <c r="A80" s="34">
        <v>204</v>
      </c>
      <c r="B80" s="34">
        <v>43377</v>
      </c>
      <c r="C80" s="34" t="s">
        <v>861</v>
      </c>
      <c r="D80" s="30" t="s">
        <v>862</v>
      </c>
      <c r="E80" s="34" t="s">
        <v>863</v>
      </c>
      <c r="F80" s="31" t="s">
        <v>864</v>
      </c>
      <c r="G80" s="109"/>
      <c r="H80" s="109"/>
      <c r="I80" s="109"/>
      <c r="J80" s="34">
        <v>94</v>
      </c>
      <c r="K80" s="34">
        <v>100</v>
      </c>
      <c r="L80" s="34">
        <v>90</v>
      </c>
      <c r="M80" s="34">
        <v>96</v>
      </c>
      <c r="N80" s="34">
        <v>99</v>
      </c>
      <c r="O80" s="33"/>
      <c r="P80" s="34"/>
      <c r="Q80" s="34"/>
      <c r="R80" s="34">
        <v>44</v>
      </c>
      <c r="S80" s="34">
        <v>43</v>
      </c>
      <c r="T80" s="34">
        <v>43</v>
      </c>
      <c r="U80" s="34">
        <v>38</v>
      </c>
      <c r="V80" s="34">
        <v>40</v>
      </c>
      <c r="W80" s="34">
        <v>9.9499999999999993</v>
      </c>
      <c r="X80" s="34">
        <v>22</v>
      </c>
      <c r="Y80" s="35"/>
      <c r="Z80" s="34">
        <v>43164</v>
      </c>
      <c r="AA80" s="34" t="s">
        <v>897</v>
      </c>
      <c r="AB80" s="36" t="s">
        <v>898</v>
      </c>
      <c r="AC80" s="34" t="s">
        <v>899</v>
      </c>
      <c r="AD80" s="37" t="s">
        <v>900</v>
      </c>
      <c r="AE80" s="38"/>
      <c r="AF80" s="38"/>
      <c r="AG80" s="47"/>
      <c r="AH80" s="38"/>
      <c r="AI80" s="39"/>
      <c r="AJ80" s="40"/>
      <c r="AK80" s="47"/>
      <c r="AL80" s="47"/>
      <c r="AM80" s="38"/>
      <c r="AN80" s="38"/>
      <c r="AO80" s="39"/>
      <c r="AP80" s="34"/>
      <c r="AQ80" s="34"/>
      <c r="AR80" s="34"/>
      <c r="AS80" s="34"/>
      <c r="AT80" s="34"/>
      <c r="AU80" s="34"/>
      <c r="AV80" s="34"/>
      <c r="AW80" s="41"/>
      <c r="AX80" s="41"/>
      <c r="AY80" s="41"/>
      <c r="AZ80" s="41"/>
      <c r="BA80" s="41"/>
      <c r="BB80" s="41"/>
      <c r="BC80" s="42"/>
      <c r="BD80" s="43" t="str">
        <f t="shared" si="16"/>
        <v>PASS</v>
      </c>
      <c r="BE80" s="43" t="str">
        <f t="shared" si="17"/>
        <v>PASS</v>
      </c>
      <c r="BF80" s="44" t="str">
        <f t="shared" si="18"/>
        <v>PASS</v>
      </c>
      <c r="BG80" s="44" t="str">
        <f t="shared" si="19"/>
        <v>PASS</v>
      </c>
      <c r="BH80" s="19" t="str">
        <f t="shared" si="20"/>
        <v>PASS</v>
      </c>
      <c r="BI80" s="19" t="str">
        <f t="shared" si="21"/>
        <v>PASS</v>
      </c>
      <c r="BJ80" s="45" t="str">
        <f t="shared" si="22"/>
        <v>NO</v>
      </c>
      <c r="BK80" s="105" t="str">
        <f t="shared" si="23"/>
        <v>FAIL</v>
      </c>
    </row>
    <row r="81" spans="1:63" s="13" customFormat="1" x14ac:dyDescent="0.3">
      <c r="A81" s="34">
        <v>205</v>
      </c>
      <c r="B81" s="34">
        <v>43378</v>
      </c>
      <c r="C81" s="34" t="s">
        <v>881</v>
      </c>
      <c r="D81" s="30" t="s">
        <v>882</v>
      </c>
      <c r="E81" s="34" t="s">
        <v>883</v>
      </c>
      <c r="F81" s="31" t="s">
        <v>884</v>
      </c>
      <c r="G81" s="109">
        <v>97</v>
      </c>
      <c r="H81" s="109"/>
      <c r="I81" s="109"/>
      <c r="J81" s="34">
        <v>100</v>
      </c>
      <c r="K81" s="34">
        <v>97</v>
      </c>
      <c r="L81" s="34">
        <v>94</v>
      </c>
      <c r="M81" s="34">
        <v>100</v>
      </c>
      <c r="N81" s="34">
        <v>90</v>
      </c>
      <c r="O81" s="33"/>
      <c r="P81" s="34">
        <v>35</v>
      </c>
      <c r="Q81" s="34"/>
      <c r="R81" s="34">
        <v>46</v>
      </c>
      <c r="S81" s="34">
        <v>45</v>
      </c>
      <c r="T81" s="34">
        <v>44</v>
      </c>
      <c r="U81" s="34">
        <v>39</v>
      </c>
      <c r="V81" s="34">
        <v>47</v>
      </c>
      <c r="W81" s="34">
        <v>9.9499999999999993</v>
      </c>
      <c r="X81" s="34">
        <v>22</v>
      </c>
      <c r="Y81" s="35"/>
      <c r="Z81" s="34">
        <v>43379</v>
      </c>
      <c r="AA81" s="34" t="s">
        <v>901</v>
      </c>
      <c r="AB81" s="36" t="s">
        <v>902</v>
      </c>
      <c r="AC81" s="34" t="s">
        <v>903</v>
      </c>
      <c r="AD81" s="37" t="s">
        <v>904</v>
      </c>
      <c r="AE81" s="38"/>
      <c r="AF81" s="38"/>
      <c r="AG81" s="38"/>
      <c r="AH81" s="38"/>
      <c r="AI81" s="39"/>
      <c r="AJ81" s="40"/>
      <c r="AK81" s="38"/>
      <c r="AL81" s="38"/>
      <c r="AM81" s="38"/>
      <c r="AN81" s="38"/>
      <c r="AO81" s="39"/>
      <c r="AP81" s="34"/>
      <c r="AQ81" s="34"/>
      <c r="AR81" s="34"/>
      <c r="AS81" s="34"/>
      <c r="AT81" s="34"/>
      <c r="AU81" s="34"/>
      <c r="AV81" s="34"/>
      <c r="AW81" s="41"/>
      <c r="AX81" s="41"/>
      <c r="AY81" s="41"/>
      <c r="AZ81" s="41"/>
      <c r="BA81" s="41"/>
      <c r="BB81" s="41"/>
      <c r="BC81" s="42"/>
      <c r="BD81" s="43" t="str">
        <f t="shared" si="16"/>
        <v>PASS</v>
      </c>
      <c r="BE81" s="43" t="str">
        <f t="shared" si="17"/>
        <v>PASS</v>
      </c>
      <c r="BF81" s="44" t="str">
        <f t="shared" si="18"/>
        <v>PASS</v>
      </c>
      <c r="BG81" s="44" t="str">
        <f t="shared" si="19"/>
        <v>PASS</v>
      </c>
      <c r="BH81" s="19" t="str">
        <f t="shared" si="20"/>
        <v>PASS</v>
      </c>
      <c r="BI81" s="19" t="str">
        <f t="shared" si="21"/>
        <v>PASS</v>
      </c>
      <c r="BJ81" s="45" t="str">
        <f t="shared" si="22"/>
        <v>NO</v>
      </c>
      <c r="BK81" s="105" t="str">
        <f t="shared" si="23"/>
        <v>FAIL</v>
      </c>
    </row>
    <row r="82" spans="1:63" s="13" customFormat="1" x14ac:dyDescent="0.3">
      <c r="A82" s="34">
        <v>206</v>
      </c>
      <c r="B82" s="34">
        <v>43379</v>
      </c>
      <c r="C82" s="34" t="s">
        <v>901</v>
      </c>
      <c r="D82" s="30" t="s">
        <v>902</v>
      </c>
      <c r="E82" s="34" t="s">
        <v>903</v>
      </c>
      <c r="F82" s="31" t="s">
        <v>904</v>
      </c>
      <c r="G82" s="109"/>
      <c r="H82" s="109"/>
      <c r="I82" s="109"/>
      <c r="J82" s="34">
        <v>97</v>
      </c>
      <c r="K82" s="34">
        <v>87</v>
      </c>
      <c r="L82" s="34">
        <v>94</v>
      </c>
      <c r="M82" s="34">
        <v>100</v>
      </c>
      <c r="N82" s="34">
        <v>100</v>
      </c>
      <c r="O82" s="33"/>
      <c r="P82" s="34"/>
      <c r="Q82" s="34"/>
      <c r="R82" s="34">
        <v>45</v>
      </c>
      <c r="S82" s="34">
        <v>44</v>
      </c>
      <c r="T82" s="34">
        <v>36</v>
      </c>
      <c r="U82" s="34">
        <v>40</v>
      </c>
      <c r="V82" s="34">
        <v>46</v>
      </c>
      <c r="W82" s="34">
        <v>9.9499999999999993</v>
      </c>
      <c r="X82" s="34">
        <v>22</v>
      </c>
      <c r="Y82" s="35"/>
      <c r="Z82" s="34">
        <v>43380</v>
      </c>
      <c r="AA82" s="34" t="s">
        <v>905</v>
      </c>
      <c r="AB82" s="36" t="s">
        <v>906</v>
      </c>
      <c r="AC82" s="34" t="s">
        <v>907</v>
      </c>
      <c r="AD82" s="37" t="s">
        <v>908</v>
      </c>
      <c r="AE82" s="38"/>
      <c r="AF82" s="38"/>
      <c r="AG82" s="47"/>
      <c r="AH82" s="38"/>
      <c r="AI82" s="39"/>
      <c r="AJ82" s="40"/>
      <c r="AK82" s="47"/>
      <c r="AL82" s="47"/>
      <c r="AM82" s="38"/>
      <c r="AN82" s="38"/>
      <c r="AO82" s="39"/>
      <c r="AP82" s="34"/>
      <c r="AQ82" s="34"/>
      <c r="AR82" s="34"/>
      <c r="AS82" s="34"/>
      <c r="AT82" s="34"/>
      <c r="AU82" s="34"/>
      <c r="AV82" s="34"/>
      <c r="AW82" s="41"/>
      <c r="AX82" s="41"/>
      <c r="AY82" s="41"/>
      <c r="AZ82" s="41"/>
      <c r="BA82" s="41"/>
      <c r="BB82" s="41"/>
      <c r="BC82" s="42"/>
      <c r="BD82" s="43" t="str">
        <f t="shared" si="16"/>
        <v>PASS</v>
      </c>
      <c r="BE82" s="43" t="str">
        <f t="shared" si="17"/>
        <v>PASS</v>
      </c>
      <c r="BF82" s="44" t="str">
        <f t="shared" si="18"/>
        <v>PASS</v>
      </c>
      <c r="BG82" s="44" t="str">
        <f t="shared" si="19"/>
        <v>PASS</v>
      </c>
      <c r="BH82" s="19" t="str">
        <f t="shared" si="20"/>
        <v>PASS</v>
      </c>
      <c r="BI82" s="19" t="str">
        <f t="shared" si="21"/>
        <v>PASS</v>
      </c>
      <c r="BJ82" s="45" t="str">
        <f t="shared" si="22"/>
        <v>NO</v>
      </c>
      <c r="BK82" s="105" t="str">
        <f t="shared" si="23"/>
        <v>FAIL</v>
      </c>
    </row>
    <row r="83" spans="1:63" s="13" customFormat="1" x14ac:dyDescent="0.3">
      <c r="A83" s="34">
        <v>207</v>
      </c>
      <c r="B83" s="34">
        <v>43380</v>
      </c>
      <c r="C83" s="34" t="s">
        <v>905</v>
      </c>
      <c r="D83" s="30" t="s">
        <v>906</v>
      </c>
      <c r="E83" s="34" t="s">
        <v>907</v>
      </c>
      <c r="F83" s="31" t="s">
        <v>908</v>
      </c>
      <c r="G83" s="109"/>
      <c r="H83" s="109"/>
      <c r="I83" s="109"/>
      <c r="J83" s="34">
        <v>96</v>
      </c>
      <c r="K83" s="34">
        <v>76</v>
      </c>
      <c r="L83" s="34">
        <v>89</v>
      </c>
      <c r="M83" s="34">
        <v>89</v>
      </c>
      <c r="N83" s="34">
        <v>90</v>
      </c>
      <c r="O83" s="33"/>
      <c r="P83" s="34"/>
      <c r="Q83" s="34"/>
      <c r="R83" s="34">
        <v>43</v>
      </c>
      <c r="S83" s="34">
        <v>42</v>
      </c>
      <c r="T83" s="34">
        <v>40</v>
      </c>
      <c r="U83" s="34">
        <v>39</v>
      </c>
      <c r="V83" s="34">
        <v>41</v>
      </c>
      <c r="W83" s="34">
        <v>9.77</v>
      </c>
      <c r="X83" s="34">
        <v>22</v>
      </c>
      <c r="Y83" s="35"/>
      <c r="Z83" s="34">
        <v>43333</v>
      </c>
      <c r="AA83" s="34" t="s">
        <v>909</v>
      </c>
      <c r="AB83" s="36" t="s">
        <v>910</v>
      </c>
      <c r="AC83" s="34" t="s">
        <v>911</v>
      </c>
      <c r="AD83" s="37" t="s">
        <v>912</v>
      </c>
      <c r="AE83" s="38"/>
      <c r="AF83" s="38"/>
      <c r="AG83" s="47"/>
      <c r="AH83" s="38"/>
      <c r="AI83" s="39"/>
      <c r="AJ83" s="40"/>
      <c r="AK83" s="47"/>
      <c r="AL83" s="47"/>
      <c r="AM83" s="38"/>
      <c r="AN83" s="38"/>
      <c r="AO83" s="39"/>
      <c r="AP83" s="34"/>
      <c r="AQ83" s="34"/>
      <c r="AR83" s="34"/>
      <c r="AS83" s="34"/>
      <c r="AT83" s="34"/>
      <c r="AU83" s="34"/>
      <c r="AV83" s="34"/>
      <c r="AW83" s="41"/>
      <c r="AX83" s="41"/>
      <c r="AY83" s="41"/>
      <c r="AZ83" s="41"/>
      <c r="BA83" s="41"/>
      <c r="BB83" s="41"/>
      <c r="BC83" s="42"/>
      <c r="BD83" s="43" t="str">
        <f t="shared" si="16"/>
        <v>PASS</v>
      </c>
      <c r="BE83" s="43" t="str">
        <f t="shared" si="17"/>
        <v>PASS</v>
      </c>
      <c r="BF83" s="44" t="str">
        <f t="shared" si="18"/>
        <v>PASS</v>
      </c>
      <c r="BG83" s="44" t="str">
        <f t="shared" si="19"/>
        <v>PASS</v>
      </c>
      <c r="BH83" s="19" t="str">
        <f t="shared" si="20"/>
        <v>PASS</v>
      </c>
      <c r="BI83" s="19" t="str">
        <f t="shared" si="21"/>
        <v>PASS</v>
      </c>
      <c r="BJ83" s="45" t="str">
        <f t="shared" si="22"/>
        <v>NO</v>
      </c>
      <c r="BK83" s="105" t="str">
        <f t="shared" si="23"/>
        <v>FAIL</v>
      </c>
    </row>
    <row r="84" spans="1:63" s="13" customFormat="1" x14ac:dyDescent="0.3">
      <c r="D84"/>
      <c r="O84" s="19"/>
      <c r="P84" s="103"/>
      <c r="Q84" s="103"/>
      <c r="Y84" s="14"/>
      <c r="AB84" s="15"/>
      <c r="AJ84" s="19"/>
    </row>
    <row r="85" spans="1:63" s="13" customFormat="1" x14ac:dyDescent="0.3">
      <c r="D85" s="53" t="s">
        <v>913</v>
      </c>
      <c r="E85" s="54" t="s">
        <v>528</v>
      </c>
      <c r="O85" s="55"/>
      <c r="Y85" s="14"/>
      <c r="AB85" s="53" t="s">
        <v>913</v>
      </c>
      <c r="AC85" s="54" t="s">
        <v>528</v>
      </c>
      <c r="AJ85" s="55"/>
      <c r="BH85" s="13" t="s">
        <v>914</v>
      </c>
      <c r="BI85" s="13" t="s">
        <v>915</v>
      </c>
      <c r="BJ85" s="13" t="s">
        <v>48</v>
      </c>
    </row>
    <row r="86" spans="1:63" s="13" customFormat="1" x14ac:dyDescent="0.3">
      <c r="D86" s="53" t="s">
        <v>916</v>
      </c>
      <c r="E86" s="54" t="s">
        <v>917</v>
      </c>
      <c r="O86" s="55"/>
      <c r="V86" s="56" t="s">
        <v>918</v>
      </c>
      <c r="W86" s="57">
        <f>AVERAGE(W4:W83)</f>
        <v>9.9616250000000033</v>
      </c>
      <c r="Y86" s="14"/>
      <c r="AB86" s="53" t="s">
        <v>916</v>
      </c>
      <c r="AC86" s="54" t="s">
        <v>917</v>
      </c>
      <c r="AJ86" s="55"/>
      <c r="AT86" s="56" t="s">
        <v>918</v>
      </c>
      <c r="AU86" s="57" t="e">
        <f>AVERAGE(AU4:AU83)</f>
        <v>#DIV/0!</v>
      </c>
      <c r="BA86" s="56" t="s">
        <v>918</v>
      </c>
      <c r="BB86" s="57" t="e">
        <f>AVERAGE(BB4:BB83)</f>
        <v>#DIV/0!</v>
      </c>
      <c r="BD86" s="6" t="s">
        <v>919</v>
      </c>
      <c r="BE86" s="6"/>
      <c r="BF86" s="6"/>
      <c r="BG86" s="6"/>
      <c r="BH86" s="58">
        <f>COUNTIF(BH4:BH83,"PASS")</f>
        <v>80</v>
      </c>
      <c r="BI86" s="58">
        <f>COUNTIF(BI4:BI83,"PASS")</f>
        <v>80</v>
      </c>
      <c r="BJ86" s="58">
        <f>COUNTIF(BJ4:BJ83,"YES")</f>
        <v>0</v>
      </c>
    </row>
    <row r="87" spans="1:63" s="13" customFormat="1" x14ac:dyDescent="0.3">
      <c r="D87"/>
      <c r="O87" s="55"/>
      <c r="Y87" s="14"/>
      <c r="AB87" s="15"/>
      <c r="AJ87" s="55"/>
    </row>
    <row r="88" spans="1:63" s="13" customFormat="1" x14ac:dyDescent="0.3">
      <c r="D88"/>
      <c r="O88" s="55"/>
      <c r="Y88" s="14"/>
      <c r="AB88" s="15"/>
      <c r="AJ88" s="55"/>
    </row>
    <row r="89" spans="1:63" s="13" customFormat="1" x14ac:dyDescent="0.3">
      <c r="C89" s="5" t="s">
        <v>920</v>
      </c>
      <c r="D89" s="5"/>
      <c r="E89" s="59" t="s">
        <v>921</v>
      </c>
      <c r="F89" s="60"/>
      <c r="G89" s="18" t="s">
        <v>9</v>
      </c>
      <c r="H89" s="18" t="s">
        <v>10</v>
      </c>
      <c r="I89" s="18" t="s">
        <v>11</v>
      </c>
      <c r="J89" s="18">
        <v>414453</v>
      </c>
      <c r="K89" s="18">
        <v>414454</v>
      </c>
      <c r="L89" s="18">
        <v>414455</v>
      </c>
      <c r="M89" s="18" t="s">
        <v>12</v>
      </c>
      <c r="N89" s="18" t="s">
        <v>13</v>
      </c>
      <c r="O89" s="19"/>
      <c r="P89" s="18" t="s">
        <v>14</v>
      </c>
      <c r="Q89" s="18" t="s">
        <v>15</v>
      </c>
      <c r="R89" s="18" t="s">
        <v>16</v>
      </c>
      <c r="S89" s="18" t="s">
        <v>17</v>
      </c>
      <c r="T89" s="18" t="s">
        <v>18</v>
      </c>
      <c r="U89" s="18" t="s">
        <v>19</v>
      </c>
      <c r="V89" s="18" t="s">
        <v>20</v>
      </c>
      <c r="X89" s="61"/>
      <c r="Y89" s="14"/>
      <c r="AB89" s="15"/>
      <c r="AC89" s="62" t="s">
        <v>921</v>
      </c>
      <c r="AD89" s="60"/>
      <c r="AE89" s="18">
        <v>414462</v>
      </c>
      <c r="AF89" s="18">
        <v>414463</v>
      </c>
      <c r="AG89" s="18" t="s">
        <v>23</v>
      </c>
      <c r="AH89" s="18" t="s">
        <v>24</v>
      </c>
      <c r="AI89" s="18" t="s">
        <v>25</v>
      </c>
      <c r="AJ89" s="19"/>
      <c r="AK89" s="18" t="s">
        <v>26</v>
      </c>
      <c r="AL89" s="18" t="s">
        <v>27</v>
      </c>
      <c r="AM89" s="18" t="s">
        <v>28</v>
      </c>
      <c r="AN89" s="18" t="s">
        <v>29</v>
      </c>
      <c r="AO89" s="18" t="s">
        <v>30</v>
      </c>
      <c r="AP89" s="18" t="s">
        <v>31</v>
      </c>
      <c r="AQ89" s="18" t="s">
        <v>32</v>
      </c>
      <c r="AR89" s="18" t="s">
        <v>33</v>
      </c>
      <c r="AS89" s="18" t="s">
        <v>34</v>
      </c>
      <c r="AT89" s="18" t="s">
        <v>35</v>
      </c>
      <c r="AV89" s="61"/>
      <c r="AW89" s="61"/>
      <c r="AX89" s="61"/>
      <c r="AY89" s="61"/>
      <c r="AZ89" s="61"/>
      <c r="BA89" s="61"/>
      <c r="BB89" s="61"/>
      <c r="BC89" s="63"/>
      <c r="BD89" s="64"/>
      <c r="BE89" s="64"/>
      <c r="BF89" s="64"/>
      <c r="BG89" s="64"/>
      <c r="BK89" s="61"/>
    </row>
    <row r="90" spans="1:63" s="13" customFormat="1" x14ac:dyDescent="0.3">
      <c r="C90" s="65" t="s">
        <v>9</v>
      </c>
      <c r="D90" s="66" t="s">
        <v>922</v>
      </c>
      <c r="E90" s="67"/>
      <c r="F90" s="60"/>
      <c r="G90" s="18" t="s">
        <v>50</v>
      </c>
      <c r="H90" s="18" t="s">
        <v>51</v>
      </c>
      <c r="I90" s="18" t="s">
        <v>52</v>
      </c>
      <c r="J90" s="18" t="s">
        <v>53</v>
      </c>
      <c r="K90" s="18" t="s">
        <v>923</v>
      </c>
      <c r="L90" s="18" t="s">
        <v>55</v>
      </c>
      <c r="M90" s="18" t="s">
        <v>56</v>
      </c>
      <c r="N90" s="18" t="s">
        <v>57</v>
      </c>
      <c r="O90" s="19"/>
      <c r="P90" s="18" t="s">
        <v>58</v>
      </c>
      <c r="Q90" s="18" t="s">
        <v>59</v>
      </c>
      <c r="R90" s="18" t="s">
        <v>60</v>
      </c>
      <c r="S90" s="18" t="s">
        <v>61</v>
      </c>
      <c r="T90" s="18" t="s">
        <v>62</v>
      </c>
      <c r="U90" s="18" t="s">
        <v>63</v>
      </c>
      <c r="V90" s="18" t="s">
        <v>64</v>
      </c>
      <c r="X90" s="61"/>
      <c r="Y90" s="14"/>
      <c r="AB90" s="15"/>
      <c r="AC90" s="67"/>
      <c r="AD90" s="60"/>
      <c r="AE90" s="18" t="s">
        <v>65</v>
      </c>
      <c r="AF90" s="18" t="s">
        <v>66</v>
      </c>
      <c r="AG90" s="18" t="s">
        <v>67</v>
      </c>
      <c r="AH90" s="18" t="s">
        <v>68</v>
      </c>
      <c r="AI90" s="18" t="s">
        <v>69</v>
      </c>
      <c r="AJ90" s="19"/>
      <c r="AK90" s="18" t="s">
        <v>70</v>
      </c>
      <c r="AL90" s="18" t="s">
        <v>71</v>
      </c>
      <c r="AM90" s="18" t="s">
        <v>72</v>
      </c>
      <c r="AN90" s="18" t="s">
        <v>73</v>
      </c>
      <c r="AO90" s="18" t="s">
        <v>74</v>
      </c>
      <c r="AP90" s="18" t="s">
        <v>75</v>
      </c>
      <c r="AQ90" s="18" t="s">
        <v>76</v>
      </c>
      <c r="AR90" s="18" t="s">
        <v>77</v>
      </c>
      <c r="AS90" s="18" t="s">
        <v>78</v>
      </c>
      <c r="AT90" s="18" t="s">
        <v>79</v>
      </c>
      <c r="AV90" s="61"/>
      <c r="AW90" s="61"/>
      <c r="AX90" s="61"/>
      <c r="AY90" s="61"/>
      <c r="AZ90" s="61"/>
      <c r="BA90" s="61"/>
      <c r="BB90" s="61"/>
      <c r="BC90" s="63"/>
      <c r="BD90" s="68"/>
      <c r="BE90" s="69" t="s">
        <v>924</v>
      </c>
      <c r="BF90" s="69" t="s">
        <v>925</v>
      </c>
      <c r="BG90" s="64"/>
      <c r="BH90" s="61"/>
    </row>
    <row r="91" spans="1:63" s="13" customFormat="1" x14ac:dyDescent="0.3">
      <c r="C91" s="65" t="s">
        <v>14</v>
      </c>
      <c r="D91" s="66" t="s">
        <v>926</v>
      </c>
      <c r="E91" s="67" t="s">
        <v>927</v>
      </c>
      <c r="F91" s="70" t="s">
        <v>928</v>
      </c>
      <c r="G91" s="73">
        <f>COUNTIF(G4:G83,"&gt;=90")</f>
        <v>9</v>
      </c>
      <c r="H91" s="73">
        <f>COUNTIF(H4:H83,"&gt;=90")</f>
        <v>1</v>
      </c>
      <c r="I91" s="73">
        <f>COUNTIF(I4:I83,"&gt;=90")</f>
        <v>7</v>
      </c>
      <c r="J91" s="73">
        <f>COUNTIF(J4:J83,"&gt;=90")</f>
        <v>74</v>
      </c>
      <c r="K91" s="73">
        <f>COUNTIF(K4:K83,"&gt;=90")</f>
        <v>58</v>
      </c>
      <c r="L91" s="73">
        <f>COUNTIF(L4:L83,"&gt;=90")</f>
        <v>58</v>
      </c>
      <c r="M91" s="73">
        <f>COUNTIF(M4:M83,"&gt;=90")</f>
        <v>70</v>
      </c>
      <c r="N91" s="73">
        <f>COUNTIF(N4:N83,"&gt;=90")</f>
        <v>76</v>
      </c>
      <c r="O91" s="72"/>
      <c r="P91" s="73"/>
      <c r="Q91" s="73"/>
      <c r="R91" s="105"/>
      <c r="S91" s="105"/>
      <c r="T91" s="105"/>
      <c r="U91" s="105"/>
      <c r="V91" s="105"/>
      <c r="X91" s="61"/>
      <c r="Y91" s="14"/>
      <c r="AB91" s="15"/>
      <c r="AC91" s="67" t="s">
        <v>927</v>
      </c>
      <c r="AD91" s="70" t="s">
        <v>928</v>
      </c>
      <c r="AE91" s="73">
        <f>COUNTIF(AE4:AE83,"&gt;90")</f>
        <v>0</v>
      </c>
      <c r="AF91" s="73">
        <f>COUNTIF(AF4:AF83,"&gt;90")</f>
        <v>0</v>
      </c>
      <c r="AG91" s="73">
        <f>COUNTIF(AG4:AG83,"&gt;90")</f>
        <v>0</v>
      </c>
      <c r="AH91" s="73">
        <f>COUNTIF(AH4:AH83,"&gt;90")</f>
        <v>0</v>
      </c>
      <c r="AI91" s="73">
        <f>COUNTIF(AI4:AI83,"&gt;90")</f>
        <v>0</v>
      </c>
      <c r="AJ91" s="72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V91" s="61"/>
      <c r="AW91" s="61"/>
      <c r="AX91" s="61"/>
      <c r="AY91" s="61"/>
      <c r="AZ91" s="61"/>
      <c r="BA91" s="61"/>
      <c r="BB91" s="61"/>
      <c r="BC91" s="63"/>
      <c r="BD91" s="69" t="s">
        <v>929</v>
      </c>
      <c r="BE91" s="68">
        <f>BJ86</f>
        <v>0</v>
      </c>
      <c r="BF91" s="74" t="e">
        <f t="shared" ref="BF91:BF97" si="24">(BE91/$AE$99)*100</f>
        <v>#DIV/0!</v>
      </c>
      <c r="BG91" s="64"/>
      <c r="BH91" s="61"/>
    </row>
    <row r="92" spans="1:63" s="13" customFormat="1" x14ac:dyDescent="0.3">
      <c r="C92" s="65" t="s">
        <v>10</v>
      </c>
      <c r="D92" s="75" t="s">
        <v>930</v>
      </c>
      <c r="E92" s="67" t="s">
        <v>931</v>
      </c>
      <c r="F92" s="70" t="s">
        <v>932</v>
      </c>
      <c r="G92" s="73">
        <f>COUNTIFS(G4:G83,"&gt;=80",G4:G83,"&lt;90")</f>
        <v>0</v>
      </c>
      <c r="H92" s="73">
        <f>COUNTIFS(H4:H83,"&gt;=80",H4:H83,"&lt;90")</f>
        <v>0</v>
      </c>
      <c r="I92" s="73">
        <f>COUNTIFS(I4:I83,"&gt;=80",I4:I83,"&lt;90")</f>
        <v>1</v>
      </c>
      <c r="J92" s="73">
        <f>COUNTIFS(J4:J83,"&gt;=80",J4:J83,"&lt;90")</f>
        <v>6</v>
      </c>
      <c r="K92" s="73">
        <f>COUNTIFS(K4:K83,"&gt;=80",K4:K83,"&lt;90")</f>
        <v>18</v>
      </c>
      <c r="L92" s="73">
        <f>COUNTIFS(L4:L83,"&gt;=80",L4:L83,"&lt;90")</f>
        <v>19</v>
      </c>
      <c r="M92" s="73">
        <f>COUNTIFS(M4:M83,"&gt;=80",M4:M83,"&lt;90")</f>
        <v>8</v>
      </c>
      <c r="N92" s="73">
        <f>COUNTIFS(N4:N83,"&gt;=80",N4:N83,"&lt;90")</f>
        <v>3</v>
      </c>
      <c r="O92" s="72"/>
      <c r="P92" s="73"/>
      <c r="Q92" s="73"/>
      <c r="R92" s="105"/>
      <c r="S92" s="105"/>
      <c r="T92" s="105"/>
      <c r="U92" s="105"/>
      <c r="V92" s="105"/>
      <c r="X92" s="61"/>
      <c r="Y92" s="14"/>
      <c r="AB92" s="15"/>
      <c r="AC92" s="67" t="s">
        <v>931</v>
      </c>
      <c r="AD92" s="70" t="s">
        <v>932</v>
      </c>
      <c r="AE92" s="73">
        <f>COUNTIFS(AE4:AE83,"&gt;=80",AE4:AE83,"&lt;90")</f>
        <v>0</v>
      </c>
      <c r="AF92" s="73">
        <f>COUNTIFS(AF4:AF83,"&gt;=80",AF4:AF83,"&lt;90")</f>
        <v>0</v>
      </c>
      <c r="AG92" s="73">
        <f>COUNTIFS(AG4:AG83,"&gt;=80",AG4:AG83,"&lt;90")</f>
        <v>0</v>
      </c>
      <c r="AH92" s="73">
        <f>COUNTIFS(AH4:AH83,"&gt;=80",AH4:AH83,"&lt;90")</f>
        <v>0</v>
      </c>
      <c r="AI92" s="73">
        <f>COUNTIFS(AI4:AI83,"&gt;=80",AI4:AI83,"&lt;90")</f>
        <v>0</v>
      </c>
      <c r="AJ92" s="72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V92" s="61"/>
      <c r="AW92" s="61"/>
      <c r="AX92" s="61"/>
      <c r="AY92" s="61"/>
      <c r="AZ92" s="61"/>
      <c r="BA92" s="61"/>
      <c r="BB92" s="61"/>
      <c r="BC92" s="63"/>
      <c r="BD92" s="69" t="s">
        <v>933</v>
      </c>
      <c r="BE92" s="68">
        <f>COUNTIF(BK4:BK83,"DIST")</f>
        <v>0</v>
      </c>
      <c r="BF92" s="74" t="e">
        <f t="shared" si="24"/>
        <v>#DIV/0!</v>
      </c>
      <c r="BG92" s="64"/>
      <c r="BH92" s="61"/>
    </row>
    <row r="93" spans="1:63" s="13" customFormat="1" x14ac:dyDescent="0.3">
      <c r="C93" s="65" t="s">
        <v>11</v>
      </c>
      <c r="D93" s="66" t="s">
        <v>934</v>
      </c>
      <c r="E93" s="67" t="s">
        <v>935</v>
      </c>
      <c r="F93" s="70" t="s">
        <v>936</v>
      </c>
      <c r="G93" s="73">
        <f>COUNTIFS(G4:G83,"&gt;=70",G4:G83,"&lt;80")</f>
        <v>0</v>
      </c>
      <c r="H93" s="73">
        <f>COUNTIFS(H4:H83,"&gt;=70",H4:H83,"&lt;80")</f>
        <v>0</v>
      </c>
      <c r="I93" s="73">
        <f>COUNTIFS(I4:I83,"&gt;=70",I4:I83,"&lt;80")</f>
        <v>0</v>
      </c>
      <c r="J93" s="73">
        <f>COUNTIFS(J4:J83,"&gt;=70",J4:J83,"&lt;80")</f>
        <v>0</v>
      </c>
      <c r="K93" s="73">
        <f>COUNTIFS(K4:K83,"&gt;=70",K4:K83,"&lt;80")</f>
        <v>4</v>
      </c>
      <c r="L93" s="73">
        <f>COUNTIFS(L4:L83,"&gt;=70",L4:L83,"&lt;80")</f>
        <v>3</v>
      </c>
      <c r="M93" s="73">
        <f>COUNTIFS(M4:M83,"&gt;=70",M4:M83,"&lt;80")</f>
        <v>2</v>
      </c>
      <c r="N93" s="73">
        <f>COUNTIFS(N4:N83,"&gt;=70",N4:N83,"&lt;80")</f>
        <v>1</v>
      </c>
      <c r="O93" s="72"/>
      <c r="P93" s="73"/>
      <c r="Q93" s="73"/>
      <c r="R93" s="105"/>
      <c r="S93" s="105"/>
      <c r="T93" s="105"/>
      <c r="U93" s="105"/>
      <c r="V93" s="105"/>
      <c r="X93" s="61"/>
      <c r="Y93" s="14"/>
      <c r="AB93" s="15"/>
      <c r="AC93" s="67" t="s">
        <v>935</v>
      </c>
      <c r="AD93" s="70" t="s">
        <v>936</v>
      </c>
      <c r="AE93" s="73">
        <f>COUNTIFS(AE4:AE83,"&gt;=70",AE4:AE83,"&lt;80")</f>
        <v>0</v>
      </c>
      <c r="AF93" s="73">
        <f>COUNTIFS(AF4:AF83,"&gt;=70",AF4:AF83,"&lt;80")</f>
        <v>0</v>
      </c>
      <c r="AG93" s="73">
        <f>COUNTIFS(AG4:AG83,"&gt;=70",AG4:AG83,"&lt;80")</f>
        <v>0</v>
      </c>
      <c r="AH93" s="73">
        <f>COUNTIFS(AH4:AH83,"&gt;=70",AH4:AH83,"&lt;80")</f>
        <v>0</v>
      </c>
      <c r="AI93" s="73">
        <f>COUNTIFS(AI4:AI83,"&gt;=70",AI4:AI83,"&lt;80")</f>
        <v>0</v>
      </c>
      <c r="AJ93" s="72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V93" s="61"/>
      <c r="AW93" s="61"/>
      <c r="AX93" s="61"/>
      <c r="AY93" s="61"/>
      <c r="AZ93" s="61"/>
      <c r="BA93" s="61"/>
      <c r="BB93" s="61"/>
      <c r="BC93" s="63"/>
      <c r="BD93" s="69" t="s">
        <v>937</v>
      </c>
      <c r="BE93" s="68">
        <f>COUNTIF(BK4:BK83,"FIRST")</f>
        <v>0</v>
      </c>
      <c r="BF93" s="74" t="e">
        <f t="shared" si="24"/>
        <v>#DIV/0!</v>
      </c>
      <c r="BG93" s="64"/>
      <c r="BH93" s="61"/>
    </row>
    <row r="94" spans="1:63" s="13" customFormat="1" ht="27.6" x14ac:dyDescent="0.3">
      <c r="C94" s="65" t="s">
        <v>15</v>
      </c>
      <c r="D94" s="66" t="s">
        <v>938</v>
      </c>
      <c r="E94" s="67" t="s">
        <v>939</v>
      </c>
      <c r="F94" s="70" t="s">
        <v>940</v>
      </c>
      <c r="G94" s="73">
        <f>COUNTIFS(G4:G83,"&gt;=60",G4:G83,"&lt;70")</f>
        <v>0</v>
      </c>
      <c r="H94" s="73">
        <f>COUNTIFS(H4:H83,"&gt;=60",H4:H83,"&lt;70")</f>
        <v>0</v>
      </c>
      <c r="I94" s="73">
        <f>COUNTIFS(I4:I83,"&gt;=60",I4:I83,"&lt;70")</f>
        <v>0</v>
      </c>
      <c r="J94" s="73">
        <f>COUNTIFS(J4:J83,"&gt;=60",J4:J83,"&lt;70")</f>
        <v>0</v>
      </c>
      <c r="K94" s="73">
        <f>COUNTIFS(K4:K83,"&gt;=60",K4:K83,"&lt;70")</f>
        <v>0</v>
      </c>
      <c r="L94" s="73">
        <f>COUNTIFS(L4:L83,"&gt;=60",L4:L83,"&lt;70")</f>
        <v>0</v>
      </c>
      <c r="M94" s="73">
        <f>COUNTIFS(M4:M83,"&gt;=60",M4:M83,"&lt;70")</f>
        <v>0</v>
      </c>
      <c r="N94" s="73">
        <f>COUNTIFS(N4:N83,"&gt;=60",N4:N83,"&lt;70")</f>
        <v>0</v>
      </c>
      <c r="O94" s="72"/>
      <c r="P94" s="73"/>
      <c r="Q94" s="73"/>
      <c r="R94" s="105"/>
      <c r="S94" s="105"/>
      <c r="T94" s="105"/>
      <c r="U94" s="105"/>
      <c r="V94" s="105"/>
      <c r="X94" s="61"/>
      <c r="Y94" s="14"/>
      <c r="AB94" s="15"/>
      <c r="AC94" s="67" t="s">
        <v>939</v>
      </c>
      <c r="AD94" s="70" t="s">
        <v>940</v>
      </c>
      <c r="AE94" s="73">
        <f>COUNTIFS(AE4:AE83,"&gt;=60",AE4:AE83,"&lt;70")</f>
        <v>0</v>
      </c>
      <c r="AF94" s="73">
        <f>COUNTIFS(AF4:AF83,"&gt;=60",AF4:AF83,"&lt;70")</f>
        <v>0</v>
      </c>
      <c r="AG94" s="73">
        <f>COUNTIFS(AG4:AG83,"&gt;=60",AG4:AG83,"&lt;70")</f>
        <v>0</v>
      </c>
      <c r="AH94" s="73">
        <f>COUNTIFS(AH4:AH83,"&gt;=60",AH4:AH83,"&lt;70")</f>
        <v>0</v>
      </c>
      <c r="AI94" s="73">
        <f>COUNTIFS(AI4:AI83,"&gt;=60",AI4:AI83,"&lt;70")</f>
        <v>0</v>
      </c>
      <c r="AJ94" s="72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V94" s="61"/>
      <c r="AW94" s="61"/>
      <c r="AX94" s="61"/>
      <c r="AY94" s="61"/>
      <c r="AZ94" s="61"/>
      <c r="BA94" s="61"/>
      <c r="BB94" s="61"/>
      <c r="BC94" s="63"/>
      <c r="BD94" s="76" t="s">
        <v>941</v>
      </c>
      <c r="BE94" s="68">
        <f>COUNTIF(BK4:BK83,"HSC")</f>
        <v>0</v>
      </c>
      <c r="BF94" s="74" t="e">
        <f t="shared" si="24"/>
        <v>#DIV/0!</v>
      </c>
      <c r="BG94" s="64"/>
      <c r="BH94" s="61"/>
    </row>
    <row r="95" spans="1:63" s="13" customFormat="1" x14ac:dyDescent="0.3">
      <c r="D95"/>
      <c r="E95" s="67" t="s">
        <v>942</v>
      </c>
      <c r="F95" s="70" t="s">
        <v>943</v>
      </c>
      <c r="G95" s="73">
        <f>COUNTIFS(G4:G83,"&gt;=50",G4:G83,"&lt;60")</f>
        <v>0</v>
      </c>
      <c r="H95" s="73">
        <f>COUNTIFS(H4:H83,"&gt;=50",H4:H83,"&lt;60")</f>
        <v>0</v>
      </c>
      <c r="I95" s="73">
        <f>COUNTIFS(I4:I83,"&gt;=50",I4:I83,"&lt;60")</f>
        <v>0</v>
      </c>
      <c r="J95" s="73">
        <f>COUNTIFS(J4:J83,"&gt;=50",J4:J83,"&lt;60")</f>
        <v>0</v>
      </c>
      <c r="K95" s="73">
        <f>COUNTIFS(K4:K83,"&gt;=50",K4:K83,"&lt;60")</f>
        <v>0</v>
      </c>
      <c r="L95" s="73">
        <f>COUNTIFS(L4:L83,"&gt;=50",L4:L83,"&lt;60")</f>
        <v>0</v>
      </c>
      <c r="M95" s="73">
        <f>COUNTIFS(M4:M83,"&gt;=50",M4:M83,"&lt;60")</f>
        <v>0</v>
      </c>
      <c r="N95" s="73">
        <f>COUNTIFS(N4:N83,"&gt;=50",N4:N83,"&lt;60")</f>
        <v>0</v>
      </c>
      <c r="O95" s="72"/>
      <c r="P95" s="73"/>
      <c r="Q95" s="73"/>
      <c r="R95" s="105"/>
      <c r="S95" s="105"/>
      <c r="T95" s="105"/>
      <c r="U95" s="105"/>
      <c r="V95" s="105"/>
      <c r="X95" s="61"/>
      <c r="Y95" s="14"/>
      <c r="AB95" s="15"/>
      <c r="AC95" s="67" t="s">
        <v>942</v>
      </c>
      <c r="AD95" s="70" t="s">
        <v>943</v>
      </c>
      <c r="AE95" s="73">
        <f>COUNTIFS(AE4:AE83,"&gt;=50",AE4:AE83,"&lt;60")</f>
        <v>0</v>
      </c>
      <c r="AF95" s="73">
        <f>COUNTIFS(AF4:AF83,"&gt;=50",AF4:AF83,"&lt;60")</f>
        <v>0</v>
      </c>
      <c r="AG95" s="73">
        <f>COUNTIFS(AG4:AG83,"&gt;=50",AG4:AG83,"&lt;60")</f>
        <v>0</v>
      </c>
      <c r="AH95" s="73">
        <f>COUNTIFS(AH4:AH83,"&gt;=50",AH4:AH83,"&lt;60")</f>
        <v>0</v>
      </c>
      <c r="AI95" s="73">
        <f>COUNTIFS(AI4:AI83,"&gt;=50",AI4:AI83,"&lt;60")</f>
        <v>0</v>
      </c>
      <c r="AJ95" s="72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V95" s="61"/>
      <c r="AW95" s="61"/>
      <c r="AX95" s="61"/>
      <c r="AY95" s="61"/>
      <c r="AZ95" s="61"/>
      <c r="BA95" s="61"/>
      <c r="BB95" s="61"/>
      <c r="BC95" s="63"/>
      <c r="BD95" s="69" t="s">
        <v>944</v>
      </c>
      <c r="BE95" s="68">
        <f>COUNTIF(BK4:BK83,"SC")</f>
        <v>0</v>
      </c>
      <c r="BF95" s="74" t="e">
        <f t="shared" si="24"/>
        <v>#DIV/0!</v>
      </c>
      <c r="BG95" s="64"/>
      <c r="BH95" s="61"/>
    </row>
    <row r="96" spans="1:63" s="13" customFormat="1" x14ac:dyDescent="0.3">
      <c r="D96"/>
      <c r="E96" s="67" t="s">
        <v>945</v>
      </c>
      <c r="F96" s="70" t="s">
        <v>946</v>
      </c>
      <c r="G96" s="73">
        <f>COUNTIFS(G4:G83,"&gt;=40",G4:G83,"&lt;50")</f>
        <v>0</v>
      </c>
      <c r="H96" s="73">
        <f>COUNTIFS(H4:H83,"&gt;=40",H4:H83,"&lt;50")</f>
        <v>0</v>
      </c>
      <c r="I96" s="73">
        <f>COUNTIFS(I4:I83,"&gt;=40",I4:I83,"&lt;50")</f>
        <v>0</v>
      </c>
      <c r="J96" s="73">
        <f>COUNTIFS(J4:J83,"&gt;=40",J4:J83,"&lt;50")</f>
        <v>0</v>
      </c>
      <c r="K96" s="73">
        <f>COUNTIFS(K4:K83,"&gt;=40",K4:K83,"&lt;50")</f>
        <v>0</v>
      </c>
      <c r="L96" s="73">
        <f>COUNTIFS(L4:L83,"&gt;=40",L4:L83,"&lt;50")</f>
        <v>0</v>
      </c>
      <c r="M96" s="73">
        <f>COUNTIFS(M4:M83,"&gt;=40",M4:M83,"&lt;50")</f>
        <v>0</v>
      </c>
      <c r="N96" s="73">
        <f>COUNTIFS(N4:N83,"&gt;=40",N4:N83,"&lt;50")</f>
        <v>0</v>
      </c>
      <c r="O96" s="72"/>
      <c r="P96" s="73"/>
      <c r="Q96" s="73"/>
      <c r="R96" s="105"/>
      <c r="S96" s="105"/>
      <c r="T96" s="105"/>
      <c r="U96" s="105"/>
      <c r="V96" s="105"/>
      <c r="X96" s="61"/>
      <c r="Y96" s="14"/>
      <c r="AB96" s="15"/>
      <c r="AC96" s="67" t="s">
        <v>945</v>
      </c>
      <c r="AD96" s="70" t="s">
        <v>946</v>
      </c>
      <c r="AE96" s="73">
        <f>COUNTIFS(AE4:AE83,"&gt;=40",AE4:AE83,"&lt;50")</f>
        <v>0</v>
      </c>
      <c r="AF96" s="73">
        <f>COUNTIFS(AF4:AF83,"&gt;=40",AF4:AF83,"&lt;50")</f>
        <v>0</v>
      </c>
      <c r="AG96" s="73">
        <f>COUNTIFS(AG4:AG83,"&gt;=40",AG4:AG83,"&lt;50")</f>
        <v>0</v>
      </c>
      <c r="AH96" s="73">
        <f>COUNTIFS(AH4:AH83,"&gt;=40",AH4:AH83,"&lt;50")</f>
        <v>0</v>
      </c>
      <c r="AI96" s="73">
        <f>COUNTIFS(AI4:AI83,"&gt;=40",AI4:AI83,"&lt;50")</f>
        <v>0</v>
      </c>
      <c r="AJ96" s="72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V96" s="61"/>
      <c r="AW96" s="61"/>
      <c r="AX96" s="61"/>
      <c r="AY96" s="61"/>
      <c r="AZ96" s="61"/>
      <c r="BA96" s="61"/>
      <c r="BB96" s="61"/>
      <c r="BC96" s="63"/>
      <c r="BD96" s="69" t="s">
        <v>947</v>
      </c>
      <c r="BE96" s="68">
        <f>COUNTIF(BK4:BK83,"ATKT")</f>
        <v>0</v>
      </c>
      <c r="BF96" s="74" t="e">
        <f t="shared" si="24"/>
        <v>#DIV/0!</v>
      </c>
      <c r="BG96" s="64"/>
      <c r="BH96" s="61"/>
    </row>
    <row r="97" spans="3:60" s="13" customFormat="1" x14ac:dyDescent="0.3">
      <c r="D97"/>
      <c r="E97" s="67" t="s">
        <v>948</v>
      </c>
      <c r="F97" s="70" t="s">
        <v>949</v>
      </c>
      <c r="G97" s="73">
        <f>COUNTIF(G4:G83,"FF")</f>
        <v>0</v>
      </c>
      <c r="H97" s="73">
        <f>COUNTIF(H4:H83,"FF")</f>
        <v>0</v>
      </c>
      <c r="I97" s="73">
        <f>COUNTIF(I4:I83,"FF")</f>
        <v>0</v>
      </c>
      <c r="J97" s="73">
        <f>COUNTIF(J4:J83,"FF")</f>
        <v>0</v>
      </c>
      <c r="K97" s="73">
        <f>COUNTIF(K4:K83,"FF")</f>
        <v>0</v>
      </c>
      <c r="L97" s="73">
        <f>COUNTIF(L4:L83,"FF")</f>
        <v>0</v>
      </c>
      <c r="M97" s="73">
        <f>COUNTIF(M4:M83,"FF")</f>
        <v>0</v>
      </c>
      <c r="N97" s="73">
        <f>COUNTIF(N4:N83,"FF")</f>
        <v>0</v>
      </c>
      <c r="O97" s="72"/>
      <c r="P97" s="73">
        <f>COUNTIF(P4:P83,"FF")</f>
        <v>0</v>
      </c>
      <c r="Q97" s="73">
        <f>COUNTIF(Q4:Q83,"FF")</f>
        <v>0</v>
      </c>
      <c r="R97" s="73">
        <f>COUNTIF(R4:R83,"FF")</f>
        <v>0</v>
      </c>
      <c r="S97" s="73">
        <f>COUNTIF(S4:S83,"FF")</f>
        <v>0</v>
      </c>
      <c r="T97" s="73">
        <f>COUNTIF(T4:T83,"FF")</f>
        <v>0</v>
      </c>
      <c r="U97" s="73">
        <f>COUNTIF(U4:U83,"FF")</f>
        <v>0</v>
      </c>
      <c r="V97" s="73">
        <f>COUNTIF(V4:V83,"FF")</f>
        <v>0</v>
      </c>
      <c r="X97" s="61"/>
      <c r="Y97" s="14"/>
      <c r="AB97" s="15"/>
      <c r="AC97" s="67" t="s">
        <v>948</v>
      </c>
      <c r="AD97" s="70" t="s">
        <v>949</v>
      </c>
      <c r="AE97" s="73">
        <f>COUNTIF(AE4:AE83,"FF")</f>
        <v>0</v>
      </c>
      <c r="AF97" s="73">
        <f>COUNTIF(AF4:AF83,"FF")</f>
        <v>0</v>
      </c>
      <c r="AG97" s="73">
        <f>COUNTIF(AG4:AG83,"FF")</f>
        <v>0</v>
      </c>
      <c r="AH97" s="73">
        <f>COUNTIF(AH4:AH83,"FF")</f>
        <v>0</v>
      </c>
      <c r="AI97" s="73">
        <f>COUNTIF(AI4:AI83,"FF")</f>
        <v>0</v>
      </c>
      <c r="AJ97" s="72"/>
      <c r="AK97" s="73">
        <f>COUNTIF(AK4:AK83,"FF")</f>
        <v>0</v>
      </c>
      <c r="AL97" s="73">
        <f>COUNTIF(AL4:AL83,"FF")</f>
        <v>0</v>
      </c>
      <c r="AM97" s="73">
        <f>COUNTIF(AM4:AM83,"FF")</f>
        <v>0</v>
      </c>
      <c r="AN97" s="73">
        <f>COUNTIF(AN4:AN83,"FF")</f>
        <v>0</v>
      </c>
      <c r="AO97" s="73">
        <f>COUNTIF(AO4:AO83,"FF")</f>
        <v>0</v>
      </c>
      <c r="AP97" s="73">
        <f>COUNTIF(AP4:AP83,"FF")</f>
        <v>0</v>
      </c>
      <c r="AQ97" s="73">
        <f>COUNTIF(AQ4:AQ83,"FF")</f>
        <v>0</v>
      </c>
      <c r="AR97" s="73">
        <f>COUNTIF(AR4:AR83,"FF")</f>
        <v>0</v>
      </c>
      <c r="AS97" s="73">
        <f>COUNTIF(AS4:AS83,"FF")</f>
        <v>0</v>
      </c>
      <c r="AT97" s="73">
        <f>COUNTIF(AT4:AT83,"FF")</f>
        <v>0</v>
      </c>
      <c r="AV97" s="61"/>
      <c r="AW97" s="61"/>
      <c r="AX97" s="61"/>
      <c r="AY97" s="61"/>
      <c r="AZ97" s="61"/>
      <c r="BA97" s="61"/>
      <c r="BB97" s="61"/>
      <c r="BC97" s="63"/>
      <c r="BD97" s="69" t="s">
        <v>950</v>
      </c>
      <c r="BE97" s="68">
        <f>COUNTIF(BK4:BK83,"FAIL")</f>
        <v>80</v>
      </c>
      <c r="BF97" s="74" t="e">
        <f t="shared" si="24"/>
        <v>#DIV/0!</v>
      </c>
      <c r="BG97" s="64"/>
      <c r="BH97" s="61"/>
    </row>
    <row r="98" spans="3:60" s="13" customFormat="1" x14ac:dyDescent="0.3">
      <c r="D98"/>
      <c r="E98" s="62"/>
      <c r="F98" s="77" t="s">
        <v>951</v>
      </c>
      <c r="G98" s="78">
        <f>COUNTIF(G4:G83,"AB")</f>
        <v>0</v>
      </c>
      <c r="H98" s="78">
        <f>COUNTIF(H4:H83,"AB")</f>
        <v>0</v>
      </c>
      <c r="I98" s="78">
        <f>COUNTIF(I4:I83,"AB")</f>
        <v>0</v>
      </c>
      <c r="J98" s="78">
        <f>COUNTIF(J4:J83,"AB")</f>
        <v>0</v>
      </c>
      <c r="K98" s="78">
        <f>COUNTIF(K4:K83,"AB")</f>
        <v>0</v>
      </c>
      <c r="L98" s="78">
        <f>COUNTIF(L4:L83,"AB")</f>
        <v>0</v>
      </c>
      <c r="M98" s="78">
        <f>COUNTIF(M4:M83,"AB")</f>
        <v>0</v>
      </c>
      <c r="N98" s="78">
        <f>COUNTIF(N4:N83,"AB")</f>
        <v>0</v>
      </c>
      <c r="O98" s="72"/>
      <c r="P98" s="78">
        <f>COUNTIF(P4:P83,"AB")</f>
        <v>0</v>
      </c>
      <c r="Q98" s="78">
        <f>COUNTIF(Q4:Q83,"AB")</f>
        <v>0</v>
      </c>
      <c r="R98" s="78">
        <f>COUNTIF(R4:R83,"AB")</f>
        <v>0</v>
      </c>
      <c r="S98" s="78">
        <f>COUNTIF(S4:S83,"AB")</f>
        <v>0</v>
      </c>
      <c r="T98" s="78">
        <f>COUNTIF(T4:T83,"AB")</f>
        <v>0</v>
      </c>
      <c r="U98" s="78">
        <f>COUNTIF(U4:U83,"AB")</f>
        <v>0</v>
      </c>
      <c r="V98" s="78">
        <f>COUNTIF(V4:V83,"AB")</f>
        <v>0</v>
      </c>
      <c r="X98" s="61"/>
      <c r="Y98" s="14"/>
      <c r="AB98" s="15"/>
      <c r="AC98" s="62"/>
      <c r="AD98" s="77" t="s">
        <v>951</v>
      </c>
      <c r="AE98" s="78">
        <f>COUNTIF(AE4:AE83,"AB")</f>
        <v>0</v>
      </c>
      <c r="AF98" s="78">
        <f>COUNTIF(AF4:AF83,"AB")</f>
        <v>0</v>
      </c>
      <c r="AG98" s="78">
        <f>COUNTIF(AG4:AG83,"AB")</f>
        <v>0</v>
      </c>
      <c r="AH98" s="78">
        <f>COUNTIF(AH4:AH83,"AB")</f>
        <v>0</v>
      </c>
      <c r="AI98" s="78">
        <f>COUNTIF(AI4:AI83,"AB")</f>
        <v>0</v>
      </c>
      <c r="AJ98" s="72"/>
      <c r="AK98" s="78">
        <f>COUNTIF(AK4:AK83,"AB")</f>
        <v>0</v>
      </c>
      <c r="AL98" s="78">
        <f>COUNTIF(AL4:AL83,"AB")</f>
        <v>0</v>
      </c>
      <c r="AM98" s="78">
        <f>COUNTIF(AM4:AM83,"AB")</f>
        <v>0</v>
      </c>
      <c r="AN98" s="78">
        <f>COUNTIF(AN4:AN83,"AB")</f>
        <v>0</v>
      </c>
      <c r="AO98" s="78">
        <f>COUNTIF(AO4:AO83,"AB")</f>
        <v>0</v>
      </c>
      <c r="AP98" s="78">
        <f>COUNTIF(AP4:AP83,"AB")</f>
        <v>0</v>
      </c>
      <c r="AQ98" s="78">
        <f>COUNTIF(AQ4:AQ83,"AB")</f>
        <v>0</v>
      </c>
      <c r="AR98" s="78">
        <f>COUNTIF(AR4:AR83,"AB")</f>
        <v>0</v>
      </c>
      <c r="AS98" s="78">
        <f>COUNTIF(AS4:AS83,"AB")</f>
        <v>0</v>
      </c>
      <c r="AT98" s="78">
        <f>COUNTIF(AT4:AT83,"AB")</f>
        <v>0</v>
      </c>
      <c r="AV98" s="61"/>
      <c r="AW98" s="61"/>
      <c r="AX98" s="61"/>
      <c r="AY98" s="61"/>
      <c r="AZ98" s="61"/>
      <c r="BA98" s="61"/>
      <c r="BB98" s="61"/>
      <c r="BC98" s="63"/>
      <c r="BD98" s="69" t="s">
        <v>952</v>
      </c>
      <c r="BE98" s="69">
        <f>SUM(BE92:BE97)</f>
        <v>80</v>
      </c>
      <c r="BF98" s="69"/>
      <c r="BG98" s="63"/>
    </row>
    <row r="99" spans="3:60" s="13" customFormat="1" x14ac:dyDescent="0.3">
      <c r="D99"/>
      <c r="E99" s="62"/>
      <c r="F99" s="79" t="s">
        <v>952</v>
      </c>
      <c r="G99" s="80">
        <f>COUNTA(G4:G83)</f>
        <v>9</v>
      </c>
      <c r="H99" s="80">
        <f>COUNTA(H4:H83)</f>
        <v>1</v>
      </c>
      <c r="I99" s="80">
        <f>COUNTA(I4:I83)</f>
        <v>8</v>
      </c>
      <c r="J99" s="80">
        <f>COUNTA(J4:J83)</f>
        <v>80</v>
      </c>
      <c r="K99" s="80">
        <f>COUNTA(K4:K83)</f>
        <v>80</v>
      </c>
      <c r="L99" s="80">
        <f>COUNTA(L4:L83)</f>
        <v>80</v>
      </c>
      <c r="M99" s="80">
        <f>COUNTA(M4:M83)</f>
        <v>80</v>
      </c>
      <c r="N99" s="80">
        <f>COUNTA(N4:N83)</f>
        <v>80</v>
      </c>
      <c r="O99" s="72"/>
      <c r="P99" s="80">
        <f>COUNTA(P4:P83)</f>
        <v>9</v>
      </c>
      <c r="Q99" s="80">
        <f>COUNTA(Q4:Q83)</f>
        <v>8</v>
      </c>
      <c r="R99" s="80">
        <f>COUNTA(R4:R83)</f>
        <v>80</v>
      </c>
      <c r="S99" s="80">
        <f>COUNTA(S4:S83)</f>
        <v>80</v>
      </c>
      <c r="T99" s="80">
        <f>COUNTA(T4:T83)</f>
        <v>80</v>
      </c>
      <c r="U99" s="80">
        <f>COUNTA(U4:U83)</f>
        <v>80</v>
      </c>
      <c r="V99" s="80">
        <f>COUNTA(V4:V83)</f>
        <v>80</v>
      </c>
      <c r="Y99" s="14"/>
      <c r="AB99" s="15"/>
      <c r="AC99" s="62"/>
      <c r="AD99" s="79" t="s">
        <v>952</v>
      </c>
      <c r="AE99" s="80">
        <f>COUNTA(AE4:AE83)</f>
        <v>0</v>
      </c>
      <c r="AF99" s="80">
        <f>COUNTA(AF4:AF83)</f>
        <v>0</v>
      </c>
      <c r="AG99" s="80">
        <f>COUNTA(AG4:AG83)</f>
        <v>0</v>
      </c>
      <c r="AH99" s="80">
        <f>COUNTA(AH4:AH83)</f>
        <v>0</v>
      </c>
      <c r="AI99" s="80">
        <f>COUNTA(AI4:AI83)</f>
        <v>0</v>
      </c>
      <c r="AJ99" s="72"/>
      <c r="AK99" s="80">
        <f>COUNTA(AK4:AK83)</f>
        <v>0</v>
      </c>
      <c r="AL99" s="80">
        <f>COUNTA(AL4:AL83)</f>
        <v>0</v>
      </c>
      <c r="AM99" s="80">
        <f>COUNTA(AM4:AM83)</f>
        <v>0</v>
      </c>
      <c r="AN99" s="80">
        <f>COUNTA(AN4:AN83)</f>
        <v>0</v>
      </c>
      <c r="AO99" s="80">
        <f>COUNTA(AO4:AO83)</f>
        <v>0</v>
      </c>
      <c r="AP99" s="80">
        <f>COUNTA(AP4:AP83)</f>
        <v>0</v>
      </c>
      <c r="AQ99" s="80">
        <f>COUNTA(AQ4:AQ83)</f>
        <v>0</v>
      </c>
      <c r="AR99" s="80">
        <f>COUNTA(AR4:AR83)</f>
        <v>0</v>
      </c>
      <c r="AS99" s="80">
        <f>COUNTA(AS4:AS83)</f>
        <v>0</v>
      </c>
      <c r="AT99" s="80">
        <f>COUNTA(AT4:AT83)</f>
        <v>0</v>
      </c>
      <c r="BC99" s="64"/>
      <c r="BD99" s="64"/>
      <c r="BE99" s="64"/>
      <c r="BF99" s="64"/>
      <c r="BG99" s="64"/>
    </row>
    <row r="100" spans="3:60" s="13" customFormat="1" x14ac:dyDescent="0.3">
      <c r="D100"/>
      <c r="E100" s="62"/>
      <c r="F100" s="70" t="s">
        <v>953</v>
      </c>
      <c r="G100" s="73">
        <f t="shared" ref="G100:N100" si="25">G99-G98</f>
        <v>9</v>
      </c>
      <c r="H100" s="73">
        <f t="shared" si="25"/>
        <v>1</v>
      </c>
      <c r="I100" s="73">
        <f t="shared" si="25"/>
        <v>8</v>
      </c>
      <c r="J100" s="73">
        <f t="shared" si="25"/>
        <v>80</v>
      </c>
      <c r="K100" s="73">
        <f t="shared" si="25"/>
        <v>80</v>
      </c>
      <c r="L100" s="73">
        <f t="shared" si="25"/>
        <v>80</v>
      </c>
      <c r="M100" s="73">
        <f t="shared" si="25"/>
        <v>80</v>
      </c>
      <c r="N100" s="73">
        <f t="shared" si="25"/>
        <v>80</v>
      </c>
      <c r="O100" s="72"/>
      <c r="P100" s="73">
        <f t="shared" ref="P100:V100" si="26">P99-P98</f>
        <v>9</v>
      </c>
      <c r="Q100" s="73">
        <f t="shared" si="26"/>
        <v>8</v>
      </c>
      <c r="R100" s="73">
        <f t="shared" si="26"/>
        <v>80</v>
      </c>
      <c r="S100" s="73">
        <f t="shared" si="26"/>
        <v>80</v>
      </c>
      <c r="T100" s="73">
        <f t="shared" si="26"/>
        <v>80</v>
      </c>
      <c r="U100" s="73">
        <f t="shared" si="26"/>
        <v>80</v>
      </c>
      <c r="V100" s="73">
        <f t="shared" si="26"/>
        <v>80</v>
      </c>
      <c r="Y100" s="14"/>
      <c r="AB100" s="15"/>
      <c r="AC100" s="62"/>
      <c r="AD100" s="70" t="s">
        <v>953</v>
      </c>
      <c r="AE100" s="73">
        <f>AE99-AE98</f>
        <v>0</v>
      </c>
      <c r="AF100" s="73">
        <f>AF99-AF98</f>
        <v>0</v>
      </c>
      <c r="AG100" s="73">
        <f>AG99-AG98</f>
        <v>0</v>
      </c>
      <c r="AH100" s="73">
        <f>AH99-AH98</f>
        <v>0</v>
      </c>
      <c r="AI100" s="73">
        <f>AI99-AI98</f>
        <v>0</v>
      </c>
      <c r="AJ100" s="72"/>
      <c r="AK100" s="73">
        <f t="shared" ref="AK100:AT100" si="27">AK99-AK98</f>
        <v>0</v>
      </c>
      <c r="AL100" s="73">
        <f t="shared" si="27"/>
        <v>0</v>
      </c>
      <c r="AM100" s="73">
        <f t="shared" si="27"/>
        <v>0</v>
      </c>
      <c r="AN100" s="73">
        <f t="shared" si="27"/>
        <v>0</v>
      </c>
      <c r="AO100" s="73">
        <f t="shared" si="27"/>
        <v>0</v>
      </c>
      <c r="AP100" s="73">
        <f t="shared" si="27"/>
        <v>0</v>
      </c>
      <c r="AQ100" s="73">
        <f t="shared" si="27"/>
        <v>0</v>
      </c>
      <c r="AR100" s="73">
        <f t="shared" si="27"/>
        <v>0</v>
      </c>
      <c r="AS100" s="73">
        <f t="shared" si="27"/>
        <v>0</v>
      </c>
      <c r="AT100" s="73">
        <f t="shared" si="27"/>
        <v>0</v>
      </c>
    </row>
    <row r="101" spans="3:60" s="13" customFormat="1" ht="15" thickBot="1" x14ac:dyDescent="0.35">
      <c r="D101"/>
      <c r="E101" s="81"/>
      <c r="F101" s="60" t="s">
        <v>954</v>
      </c>
      <c r="G101" s="18">
        <f t="shared" ref="G101:N101" si="28">G100-G97</f>
        <v>9</v>
      </c>
      <c r="H101" s="18">
        <f t="shared" si="28"/>
        <v>1</v>
      </c>
      <c r="I101" s="18">
        <f t="shared" si="28"/>
        <v>8</v>
      </c>
      <c r="J101" s="18">
        <f t="shared" si="28"/>
        <v>80</v>
      </c>
      <c r="K101" s="18">
        <f t="shared" si="28"/>
        <v>80</v>
      </c>
      <c r="L101" s="18">
        <f t="shared" si="28"/>
        <v>80</v>
      </c>
      <c r="M101" s="18">
        <f t="shared" si="28"/>
        <v>80</v>
      </c>
      <c r="N101" s="18">
        <f t="shared" si="28"/>
        <v>80</v>
      </c>
      <c r="O101" s="72"/>
      <c r="P101" s="18">
        <f t="shared" ref="P101:V101" si="29">P100-P97</f>
        <v>9</v>
      </c>
      <c r="Q101" s="18">
        <f t="shared" si="29"/>
        <v>8</v>
      </c>
      <c r="R101" s="18">
        <f t="shared" si="29"/>
        <v>80</v>
      </c>
      <c r="S101" s="18">
        <f t="shared" si="29"/>
        <v>80</v>
      </c>
      <c r="T101" s="18">
        <f t="shared" si="29"/>
        <v>80</v>
      </c>
      <c r="U101" s="18">
        <f t="shared" si="29"/>
        <v>80</v>
      </c>
      <c r="V101" s="18">
        <f t="shared" si="29"/>
        <v>80</v>
      </c>
      <c r="Y101" s="14"/>
      <c r="AB101" s="15"/>
      <c r="AC101" s="81"/>
      <c r="AD101" s="60" t="s">
        <v>954</v>
      </c>
      <c r="AE101" s="18">
        <f>AE100-AE97</f>
        <v>0</v>
      </c>
      <c r="AF101" s="18">
        <f>AF100-AF97</f>
        <v>0</v>
      </c>
      <c r="AG101" s="18">
        <f>AG100-AG97</f>
        <v>0</v>
      </c>
      <c r="AH101" s="18">
        <f>AH100-AH97</f>
        <v>0</v>
      </c>
      <c r="AI101" s="18">
        <f>AI100-AI97</f>
        <v>0</v>
      </c>
      <c r="AJ101" s="72"/>
      <c r="AK101" s="18">
        <f t="shared" ref="AK101:AT101" si="30">AK100-AK97</f>
        <v>0</v>
      </c>
      <c r="AL101" s="18">
        <f t="shared" si="30"/>
        <v>0</v>
      </c>
      <c r="AM101" s="18">
        <f t="shared" si="30"/>
        <v>0</v>
      </c>
      <c r="AN101" s="18">
        <f t="shared" si="30"/>
        <v>0</v>
      </c>
      <c r="AO101" s="18">
        <f t="shared" si="30"/>
        <v>0</v>
      </c>
      <c r="AP101" s="18">
        <f t="shared" si="30"/>
        <v>0</v>
      </c>
      <c r="AQ101" s="18">
        <f t="shared" si="30"/>
        <v>0</v>
      </c>
      <c r="AR101" s="18">
        <f t="shared" si="30"/>
        <v>0</v>
      </c>
      <c r="AS101" s="18">
        <f t="shared" si="30"/>
        <v>0</v>
      </c>
      <c r="AT101" s="18">
        <f t="shared" si="30"/>
        <v>0</v>
      </c>
    </row>
    <row r="102" spans="3:60" s="13" customFormat="1" ht="15" thickBot="1" x14ac:dyDescent="0.35">
      <c r="D102"/>
      <c r="E102" s="61"/>
      <c r="F102" s="82" t="s">
        <v>955</v>
      </c>
      <c r="G102" s="83">
        <f t="shared" ref="G102:N102" si="31">(G101/G100)*100</f>
        <v>100</v>
      </c>
      <c r="H102" s="83">
        <f t="shared" si="31"/>
        <v>100</v>
      </c>
      <c r="I102" s="83">
        <f t="shared" si="31"/>
        <v>100</v>
      </c>
      <c r="J102" s="83">
        <f t="shared" si="31"/>
        <v>100</v>
      </c>
      <c r="K102" s="83">
        <f t="shared" si="31"/>
        <v>100</v>
      </c>
      <c r="L102" s="83">
        <f t="shared" si="31"/>
        <v>100</v>
      </c>
      <c r="M102" s="83">
        <f t="shared" si="31"/>
        <v>100</v>
      </c>
      <c r="N102" s="83">
        <f t="shared" si="31"/>
        <v>100</v>
      </c>
      <c r="O102" s="84"/>
      <c r="P102" s="83">
        <f t="shared" ref="P102:V102" si="32">(P101/P100)*100</f>
        <v>100</v>
      </c>
      <c r="Q102" s="83">
        <f t="shared" si="32"/>
        <v>100</v>
      </c>
      <c r="R102" s="83">
        <f t="shared" si="32"/>
        <v>100</v>
      </c>
      <c r="S102" s="83">
        <f t="shared" si="32"/>
        <v>100</v>
      </c>
      <c r="T102" s="83">
        <f t="shared" si="32"/>
        <v>100</v>
      </c>
      <c r="U102" s="83">
        <f t="shared" si="32"/>
        <v>100</v>
      </c>
      <c r="V102" s="83">
        <f t="shared" si="32"/>
        <v>100</v>
      </c>
      <c r="Y102" s="14"/>
      <c r="AB102" s="15"/>
      <c r="AC102" s="61"/>
      <c r="AD102" s="82" t="s">
        <v>955</v>
      </c>
      <c r="AE102" s="83" t="e">
        <f>(AE101/AE100)*100</f>
        <v>#DIV/0!</v>
      </c>
      <c r="AF102" s="83" t="e">
        <f>(AF101/AF100)*100</f>
        <v>#DIV/0!</v>
      </c>
      <c r="AG102" s="83" t="e">
        <f>(AG101/AG100)*100</f>
        <v>#DIV/0!</v>
      </c>
      <c r="AH102" s="83" t="e">
        <f>(AH101/AH100)*100</f>
        <v>#DIV/0!</v>
      </c>
      <c r="AI102" s="83" t="e">
        <f>(AI101/AI100)*100</f>
        <v>#DIV/0!</v>
      </c>
      <c r="AJ102" s="84"/>
      <c r="AK102" s="83" t="e">
        <f t="shared" ref="AK102:AT102" si="33">(AK101/AK100)*100</f>
        <v>#DIV/0!</v>
      </c>
      <c r="AL102" s="83" t="e">
        <f t="shared" si="33"/>
        <v>#DIV/0!</v>
      </c>
      <c r="AM102" s="83" t="e">
        <f t="shared" si="33"/>
        <v>#DIV/0!</v>
      </c>
      <c r="AN102" s="83" t="e">
        <f t="shared" si="33"/>
        <v>#DIV/0!</v>
      </c>
      <c r="AO102" s="83" t="e">
        <f t="shared" si="33"/>
        <v>#DIV/0!</v>
      </c>
      <c r="AP102" s="83" t="e">
        <f t="shared" si="33"/>
        <v>#DIV/0!</v>
      </c>
      <c r="AQ102" s="83" t="e">
        <f t="shared" si="33"/>
        <v>#DIV/0!</v>
      </c>
      <c r="AR102" s="83" t="e">
        <f t="shared" si="33"/>
        <v>#DIV/0!</v>
      </c>
      <c r="AS102" s="83" t="e">
        <f t="shared" si="33"/>
        <v>#DIV/0!</v>
      </c>
      <c r="AT102" s="83" t="e">
        <f t="shared" si="33"/>
        <v>#DIV/0!</v>
      </c>
    </row>
    <row r="103" spans="3:60" s="13" customFormat="1" x14ac:dyDescent="0.3">
      <c r="D103"/>
      <c r="O103" s="55"/>
      <c r="Y103" s="14"/>
      <c r="AB103" s="15"/>
      <c r="AJ103" s="55"/>
    </row>
    <row r="104" spans="3:60" s="13" customFormat="1" ht="15" thickBot="1" x14ac:dyDescent="0.35">
      <c r="D104"/>
      <c r="O104" s="55"/>
      <c r="Y104" s="14"/>
      <c r="AB104" s="15"/>
      <c r="AJ104" s="55"/>
      <c r="BC104" s="55"/>
      <c r="BD104" s="55"/>
      <c r="BE104" s="55"/>
      <c r="BF104" s="55"/>
    </row>
    <row r="105" spans="3:60" s="13" customFormat="1" ht="16.2" x14ac:dyDescent="0.3">
      <c r="D105"/>
      <c r="Y105" s="14"/>
      <c r="AB105" s="15"/>
      <c r="AJ105" s="55"/>
      <c r="BC105" s="55"/>
      <c r="BD105" s="85"/>
      <c r="BE105" s="86" t="s">
        <v>956</v>
      </c>
      <c r="BF105" s="55"/>
    </row>
    <row r="106" spans="3:60" s="13" customFormat="1" ht="16.2" x14ac:dyDescent="0.3">
      <c r="C106" s="4" t="s">
        <v>957</v>
      </c>
      <c r="D106" s="4"/>
      <c r="E106" s="4"/>
      <c r="F106" s="4"/>
      <c r="G106" s="88"/>
      <c r="H106" s="88"/>
      <c r="I106" s="88"/>
      <c r="Y106" s="14"/>
      <c r="AB106" s="15"/>
      <c r="BC106" s="55"/>
      <c r="BD106" s="89" t="s">
        <v>929</v>
      </c>
      <c r="BE106" s="90">
        <f>((BJ86)/BE98)*100</f>
        <v>0</v>
      </c>
      <c r="BF106" s="55"/>
    </row>
    <row r="107" spans="3:60" s="13" customFormat="1" ht="16.2" x14ac:dyDescent="0.3">
      <c r="C107" s="4" t="s">
        <v>958</v>
      </c>
      <c r="D107" s="4"/>
      <c r="E107" s="4"/>
      <c r="F107" s="4"/>
      <c r="G107" s="88"/>
      <c r="H107" s="88"/>
      <c r="I107" s="88"/>
      <c r="M107" s="91"/>
      <c r="N107" s="91"/>
      <c r="Y107" s="14"/>
      <c r="AB107" s="15"/>
      <c r="BC107" s="55"/>
      <c r="BD107" s="89" t="s">
        <v>959</v>
      </c>
      <c r="BE107" s="90">
        <f>((BH86)/BE98)*100</f>
        <v>100</v>
      </c>
      <c r="BF107" s="55"/>
    </row>
    <row r="108" spans="3:60" s="13" customFormat="1" ht="16.2" x14ac:dyDescent="0.3">
      <c r="C108" s="92"/>
      <c r="D108" s="87" t="s">
        <v>960</v>
      </c>
      <c r="E108" s="93" t="s">
        <v>961</v>
      </c>
      <c r="F108" s="87" t="s">
        <v>962</v>
      </c>
      <c r="G108" s="88"/>
      <c r="H108" s="88"/>
      <c r="I108" s="88"/>
      <c r="M108" s="91"/>
      <c r="N108" s="91"/>
      <c r="Y108" s="14"/>
      <c r="AB108" s="15"/>
      <c r="BC108" s="55"/>
      <c r="BD108" s="94" t="s">
        <v>963</v>
      </c>
      <c r="BE108" s="95">
        <f>((BI86)/BE98)*100</f>
        <v>100</v>
      </c>
      <c r="BF108" s="55"/>
    </row>
    <row r="109" spans="3:60" s="13" customFormat="1" ht="16.2" x14ac:dyDescent="0.3">
      <c r="C109" s="87" t="s">
        <v>964</v>
      </c>
      <c r="D109" s="87" t="s">
        <v>965</v>
      </c>
      <c r="E109" s="93" t="s">
        <v>966</v>
      </c>
      <c r="F109" s="87" t="s">
        <v>967</v>
      </c>
      <c r="G109" s="88"/>
      <c r="H109" s="88"/>
      <c r="I109" s="88"/>
      <c r="M109" s="102"/>
      <c r="N109" s="102"/>
      <c r="Y109" s="14"/>
      <c r="AB109" s="15"/>
      <c r="BC109" s="55"/>
      <c r="BD109" s="94" t="s">
        <v>968</v>
      </c>
      <c r="BE109" s="95">
        <f>(BE97)/BE98*100</f>
        <v>100</v>
      </c>
      <c r="BF109" s="55"/>
    </row>
    <row r="110" spans="3:60" s="13" customFormat="1" ht="16.2" x14ac:dyDescent="0.3">
      <c r="C110" s="87" t="s">
        <v>947</v>
      </c>
      <c r="D110" s="87" t="s">
        <v>969</v>
      </c>
      <c r="E110" s="93" t="s">
        <v>970</v>
      </c>
      <c r="F110" s="87" t="s">
        <v>971</v>
      </c>
      <c r="G110" s="88"/>
      <c r="H110" s="88"/>
      <c r="I110" s="88"/>
      <c r="M110" s="91"/>
      <c r="N110" s="91"/>
      <c r="Y110" s="14"/>
      <c r="AB110" s="15"/>
      <c r="BC110" s="55"/>
      <c r="BD110" s="94" t="s">
        <v>947</v>
      </c>
      <c r="BE110" s="95">
        <f>(BE96)/BE98*100</f>
        <v>0</v>
      </c>
      <c r="BF110" s="55"/>
    </row>
    <row r="111" spans="3:60" s="13" customFormat="1" ht="16.2" x14ac:dyDescent="0.3">
      <c r="C111" s="61"/>
      <c r="D111" s="97"/>
      <c r="E111" s="61"/>
      <c r="M111" s="91"/>
      <c r="N111" s="91"/>
      <c r="Y111" s="14"/>
      <c r="AB111" s="15"/>
      <c r="BC111" s="55"/>
      <c r="BD111" s="98" t="s">
        <v>972</v>
      </c>
      <c r="BE111" s="99">
        <f>(BE96+BE97)/BE98*100</f>
        <v>100</v>
      </c>
      <c r="BF111" s="55"/>
    </row>
    <row r="112" spans="3:60" s="13" customFormat="1" x14ac:dyDescent="0.3">
      <c r="C112" s="100" t="s">
        <v>973</v>
      </c>
      <c r="D112" s="101" t="s">
        <v>974</v>
      </c>
      <c r="E112" s="3"/>
      <c r="F112" s="3"/>
      <c r="G112" s="102"/>
      <c r="H112" s="102"/>
      <c r="I112" s="102"/>
      <c r="M112" s="103"/>
      <c r="N112" s="103"/>
      <c r="Y112" s="14"/>
      <c r="AB112" s="15"/>
      <c r="BC112" s="55"/>
      <c r="BD112" s="55"/>
      <c r="BE112" s="55"/>
      <c r="BF112" s="55"/>
    </row>
    <row r="113" spans="1:63" s="13" customFormat="1" x14ac:dyDescent="0.3">
      <c r="C113" s="100">
        <v>1</v>
      </c>
      <c r="D113" s="101" t="s">
        <v>975</v>
      </c>
      <c r="E113" s="3" t="s">
        <v>976</v>
      </c>
      <c r="F113" s="3"/>
      <c r="G113" s="102"/>
      <c r="H113" s="102"/>
      <c r="I113" s="102"/>
      <c r="Y113" s="14"/>
      <c r="AB113" s="15"/>
    </row>
    <row r="114" spans="1:63" s="13" customFormat="1" x14ac:dyDescent="0.3">
      <c r="C114" s="100">
        <v>2</v>
      </c>
      <c r="D114" s="101" t="s">
        <v>977</v>
      </c>
      <c r="E114" s="3" t="s">
        <v>937</v>
      </c>
      <c r="F114" s="3"/>
      <c r="G114" s="102"/>
      <c r="H114" s="102"/>
      <c r="I114" s="102"/>
      <c r="Y114" s="14"/>
      <c r="AB114" s="15"/>
    </row>
    <row r="115" spans="1:63" s="13" customFormat="1" x14ac:dyDescent="0.3">
      <c r="C115" s="100">
        <v>3</v>
      </c>
      <c r="D115" s="101" t="s">
        <v>978</v>
      </c>
      <c r="E115" s="3" t="s">
        <v>941</v>
      </c>
      <c r="F115" s="3"/>
      <c r="G115" s="102"/>
      <c r="H115" s="102"/>
      <c r="I115" s="102"/>
      <c r="Y115" s="14"/>
      <c r="AB115" s="15"/>
    </row>
    <row r="116" spans="1:63" s="13" customFormat="1" x14ac:dyDescent="0.3">
      <c r="C116" s="100">
        <v>4</v>
      </c>
      <c r="D116" s="101" t="s">
        <v>979</v>
      </c>
      <c r="E116" s="3" t="s">
        <v>944</v>
      </c>
      <c r="F116" s="3"/>
      <c r="G116" s="102"/>
      <c r="H116" s="102"/>
      <c r="I116" s="102"/>
      <c r="Y116" s="14"/>
      <c r="AB116" s="15"/>
    </row>
    <row r="117" spans="1:63" s="13" customFormat="1" x14ac:dyDescent="0.3">
      <c r="C117" s="61"/>
      <c r="D117" s="97"/>
      <c r="E117" s="61"/>
      <c r="Y117" s="14"/>
      <c r="AB117" s="15"/>
    </row>
    <row r="118" spans="1:63" s="13" customFormat="1" x14ac:dyDescent="0.3">
      <c r="C118" s="3" t="s">
        <v>980</v>
      </c>
      <c r="D118" s="3"/>
      <c r="E118" s="3"/>
      <c r="F118" s="3"/>
      <c r="G118" s="102"/>
      <c r="H118" s="102"/>
      <c r="I118" s="102"/>
      <c r="Y118" s="14"/>
      <c r="AB118" s="15"/>
    </row>
    <row r="119" spans="1:63" s="13" customFormat="1" x14ac:dyDescent="0.3">
      <c r="C119" s="3" t="s">
        <v>981</v>
      </c>
      <c r="D119" s="3"/>
      <c r="E119" s="3"/>
      <c r="F119" s="3"/>
      <c r="G119" s="102"/>
      <c r="H119" s="102"/>
      <c r="I119" s="102"/>
      <c r="Y119" s="14"/>
      <c r="AB119" s="15"/>
    </row>
    <row r="122" spans="1:63" s="13" customFormat="1" hidden="1" x14ac:dyDescent="0.3">
      <c r="D122"/>
      <c r="Y122" s="14"/>
      <c r="AB122" s="15"/>
    </row>
    <row r="123" spans="1:63" s="13" customFormat="1" hidden="1" x14ac:dyDescent="0.3">
      <c r="D123" s="104" t="s">
        <v>982</v>
      </c>
      <c r="K123" s="18">
        <v>314442</v>
      </c>
      <c r="L123" s="18">
        <v>314443</v>
      </c>
      <c r="M123" s="18">
        <v>314444</v>
      </c>
      <c r="N123" s="18">
        <v>314445</v>
      </c>
      <c r="Y123" s="14"/>
      <c r="AB123" s="15"/>
    </row>
    <row r="124" spans="1:63" s="13" customFormat="1" hidden="1" x14ac:dyDescent="0.3">
      <c r="D124"/>
      <c r="K124" s="18" t="s">
        <v>983</v>
      </c>
      <c r="L124" s="18" t="s">
        <v>984</v>
      </c>
      <c r="M124" s="18" t="s">
        <v>985</v>
      </c>
      <c r="N124" s="18" t="s">
        <v>986</v>
      </c>
      <c r="Y124" s="14"/>
      <c r="AB124" s="15"/>
    </row>
    <row r="125" spans="1:63" s="13" customFormat="1" ht="26.4" hidden="1" x14ac:dyDescent="0.3">
      <c r="B125" s="18" t="s">
        <v>4</v>
      </c>
      <c r="C125" s="18" t="s">
        <v>5</v>
      </c>
      <c r="D125" s="17" t="s">
        <v>6</v>
      </c>
      <c r="E125" s="18" t="s">
        <v>7</v>
      </c>
      <c r="F125" s="18" t="s">
        <v>8</v>
      </c>
      <c r="G125" s="73"/>
      <c r="H125" s="73"/>
      <c r="I125" s="73"/>
      <c r="J125" s="18">
        <v>314441</v>
      </c>
      <c r="K125" s="13">
        <v>72</v>
      </c>
      <c r="L125" s="13">
        <v>68</v>
      </c>
      <c r="M125" s="13">
        <v>53</v>
      </c>
      <c r="N125" s="13">
        <v>62</v>
      </c>
      <c r="O125" s="19"/>
      <c r="P125" s="105"/>
      <c r="Q125" s="105"/>
      <c r="R125" s="18" t="s">
        <v>987</v>
      </c>
      <c r="S125" s="18" t="s">
        <v>988</v>
      </c>
      <c r="T125" s="18" t="s">
        <v>989</v>
      </c>
      <c r="U125" s="18" t="s">
        <v>990</v>
      </c>
      <c r="V125" s="18" t="s">
        <v>991</v>
      </c>
      <c r="W125" s="18" t="s">
        <v>992</v>
      </c>
      <c r="X125" s="18" t="s">
        <v>993</v>
      </c>
      <c r="Y125" s="14"/>
      <c r="Z125" s="17" t="s">
        <v>4</v>
      </c>
      <c r="AA125" s="18" t="s">
        <v>5</v>
      </c>
      <c r="AB125" s="20" t="s">
        <v>6</v>
      </c>
      <c r="AC125" s="18" t="s">
        <v>7</v>
      </c>
      <c r="AD125" s="17" t="s">
        <v>8</v>
      </c>
      <c r="AE125" s="18">
        <v>314450</v>
      </c>
      <c r="AF125" s="18">
        <v>314451</v>
      </c>
      <c r="AG125" s="18">
        <v>314452</v>
      </c>
      <c r="AH125" s="18">
        <v>314453</v>
      </c>
      <c r="AI125" s="18">
        <v>314454</v>
      </c>
      <c r="AJ125" s="19"/>
      <c r="AK125" s="18" t="s">
        <v>994</v>
      </c>
      <c r="AL125" s="18" t="s">
        <v>995</v>
      </c>
      <c r="AM125" s="18" t="s">
        <v>996</v>
      </c>
      <c r="AN125" s="18" t="s">
        <v>997</v>
      </c>
      <c r="AO125" s="18"/>
      <c r="AP125" s="18"/>
      <c r="AQ125" s="18"/>
      <c r="AR125" s="18" t="s">
        <v>998</v>
      </c>
      <c r="AS125" s="18" t="s">
        <v>999</v>
      </c>
      <c r="AT125" s="18" t="s">
        <v>1000</v>
      </c>
      <c r="AU125" s="18" t="s">
        <v>992</v>
      </c>
      <c r="AV125" s="18" t="s">
        <v>993</v>
      </c>
      <c r="AW125" s="106"/>
      <c r="AX125" s="106"/>
      <c r="AY125" s="106"/>
      <c r="AZ125" s="106"/>
      <c r="BA125" s="106"/>
      <c r="BB125" s="106"/>
      <c r="BC125" s="106"/>
      <c r="BD125" s="2" t="s">
        <v>45</v>
      </c>
      <c r="BE125" s="2"/>
      <c r="BF125" s="1" t="s">
        <v>46</v>
      </c>
      <c r="BG125" s="1"/>
      <c r="BH125" s="23" t="s">
        <v>47</v>
      </c>
      <c r="BI125" s="23" t="s">
        <v>47</v>
      </c>
      <c r="BJ125" s="107" t="s">
        <v>48</v>
      </c>
      <c r="BK125" s="25" t="s">
        <v>49</v>
      </c>
    </row>
    <row r="126" spans="1:63" s="13" customFormat="1" hidden="1" x14ac:dyDescent="0.3">
      <c r="B126" s="18"/>
      <c r="C126" s="18"/>
      <c r="D126" s="17"/>
      <c r="E126" s="18"/>
      <c r="F126" s="18"/>
      <c r="G126" s="73"/>
      <c r="H126" s="73"/>
      <c r="I126" s="73"/>
      <c r="J126" s="18" t="s">
        <v>1001</v>
      </c>
      <c r="K126" s="34" t="s">
        <v>917</v>
      </c>
      <c r="L126" s="34">
        <v>40</v>
      </c>
      <c r="M126" s="34" t="s">
        <v>917</v>
      </c>
      <c r="N126" s="34">
        <v>53</v>
      </c>
      <c r="O126" s="19"/>
      <c r="P126" s="105"/>
      <c r="Q126" s="105"/>
      <c r="R126" s="18" t="s">
        <v>1002</v>
      </c>
      <c r="S126" s="18" t="s">
        <v>1003</v>
      </c>
      <c r="T126" s="18" t="s">
        <v>1004</v>
      </c>
      <c r="U126" s="18" t="s">
        <v>1005</v>
      </c>
      <c r="V126" s="18" t="s">
        <v>1006</v>
      </c>
      <c r="W126" s="18"/>
      <c r="X126" s="18"/>
      <c r="Y126" s="14"/>
      <c r="Z126" s="17"/>
      <c r="AA126" s="18"/>
      <c r="AB126" s="20"/>
      <c r="AC126" s="18"/>
      <c r="AD126" s="17"/>
      <c r="AE126" s="18" t="s">
        <v>1007</v>
      </c>
      <c r="AF126" s="18" t="s">
        <v>1008</v>
      </c>
      <c r="AG126" s="18" t="s">
        <v>1009</v>
      </c>
      <c r="AH126" s="18" t="s">
        <v>1010</v>
      </c>
      <c r="AI126" s="18" t="s">
        <v>1011</v>
      </c>
      <c r="AJ126" s="19"/>
      <c r="AK126" s="18" t="s">
        <v>1012</v>
      </c>
      <c r="AL126" s="18" t="s">
        <v>1013</v>
      </c>
      <c r="AM126" s="18" t="s">
        <v>1014</v>
      </c>
      <c r="AN126" s="18" t="s">
        <v>1015</v>
      </c>
      <c r="AO126" s="18"/>
      <c r="AP126" s="18"/>
      <c r="AQ126" s="18"/>
      <c r="AR126" s="18" t="s">
        <v>1016</v>
      </c>
      <c r="AS126" s="18" t="s">
        <v>1017</v>
      </c>
      <c r="AT126" s="18" t="s">
        <v>1018</v>
      </c>
      <c r="AU126" s="18"/>
      <c r="AV126" s="18"/>
      <c r="AW126" s="18"/>
      <c r="AX126" s="18"/>
      <c r="AY126" s="18"/>
      <c r="AZ126" s="18"/>
      <c r="BA126" s="18"/>
      <c r="BB126" s="18"/>
      <c r="BC126" s="18"/>
      <c r="BD126" s="27" t="s">
        <v>80</v>
      </c>
      <c r="BE126" s="27" t="s">
        <v>81</v>
      </c>
      <c r="BF126" s="28" t="s">
        <v>80</v>
      </c>
      <c r="BG126" s="28" t="s">
        <v>81</v>
      </c>
      <c r="BH126" s="21" t="s">
        <v>82</v>
      </c>
      <c r="BI126" s="21" t="s">
        <v>83</v>
      </c>
      <c r="BJ126" s="18"/>
      <c r="BK126" s="18"/>
    </row>
    <row r="127" spans="1:63" s="13" customFormat="1" hidden="1" x14ac:dyDescent="0.3">
      <c r="C127" s="13" t="s">
        <v>1019</v>
      </c>
      <c r="D127" t="s">
        <v>1020</v>
      </c>
      <c r="E127" s="13" t="s">
        <v>1021</v>
      </c>
      <c r="J127" s="13" t="s">
        <v>917</v>
      </c>
      <c r="R127" s="13">
        <v>39</v>
      </c>
      <c r="S127" s="13">
        <v>20</v>
      </c>
      <c r="T127" s="13">
        <v>42</v>
      </c>
      <c r="U127" s="13">
        <v>20</v>
      </c>
      <c r="V127" s="13" t="s">
        <v>528</v>
      </c>
      <c r="X127" s="13">
        <v>40</v>
      </c>
      <c r="Y127" s="14"/>
      <c r="AA127" s="13" t="s">
        <v>1019</v>
      </c>
      <c r="AB127" s="15" t="s">
        <v>1020</v>
      </c>
      <c r="AC127" s="13" t="s">
        <v>1021</v>
      </c>
      <c r="AE127" s="13">
        <v>70</v>
      </c>
      <c r="AF127" s="13">
        <v>70</v>
      </c>
      <c r="AG127" s="13">
        <v>50</v>
      </c>
      <c r="AH127" s="13">
        <v>76</v>
      </c>
      <c r="AI127" s="13">
        <v>68</v>
      </c>
      <c r="AK127" s="13">
        <v>21</v>
      </c>
      <c r="AL127" s="13">
        <v>21</v>
      </c>
      <c r="AM127" s="13">
        <v>28</v>
      </c>
      <c r="AN127" s="13">
        <v>37</v>
      </c>
      <c r="AR127" s="13">
        <v>16</v>
      </c>
      <c r="AS127" s="13">
        <v>17</v>
      </c>
      <c r="AT127" s="13">
        <v>44</v>
      </c>
      <c r="AV127" s="13">
        <v>40</v>
      </c>
    </row>
    <row r="128" spans="1:63" s="13" customFormat="1" hidden="1" x14ac:dyDescent="0.3">
      <c r="A128" s="105"/>
      <c r="B128" s="34"/>
      <c r="C128" s="34" t="s">
        <v>1022</v>
      </c>
      <c r="D128" s="30" t="s">
        <v>1023</v>
      </c>
      <c r="E128" s="34" t="s">
        <v>1024</v>
      </c>
      <c r="F128" s="31"/>
      <c r="G128" s="109"/>
      <c r="H128" s="109"/>
      <c r="I128" s="109"/>
      <c r="J128" s="34" t="s">
        <v>917</v>
      </c>
      <c r="O128" s="33"/>
      <c r="P128" s="34"/>
      <c r="Q128" s="34"/>
      <c r="R128" s="34" t="s">
        <v>528</v>
      </c>
      <c r="S128" s="34">
        <v>10</v>
      </c>
      <c r="T128" s="34">
        <v>25</v>
      </c>
      <c r="U128" s="34">
        <v>10</v>
      </c>
      <c r="V128" s="34" t="s">
        <v>528</v>
      </c>
      <c r="W128" s="34"/>
      <c r="X128" s="34">
        <v>20</v>
      </c>
      <c r="Y128" s="35"/>
      <c r="Z128" s="30"/>
      <c r="AA128" s="34" t="s">
        <v>1022</v>
      </c>
      <c r="AB128" s="36" t="s">
        <v>1023</v>
      </c>
      <c r="AC128" s="34" t="s">
        <v>1024</v>
      </c>
      <c r="AD128" s="108"/>
      <c r="AE128" s="109" t="s">
        <v>917</v>
      </c>
      <c r="AF128" s="109">
        <v>42</v>
      </c>
      <c r="AG128" s="109" t="s">
        <v>917</v>
      </c>
      <c r="AH128" s="109">
        <v>44</v>
      </c>
      <c r="AI128" s="109" t="s">
        <v>917</v>
      </c>
      <c r="AJ128" s="33"/>
      <c r="AK128" s="109">
        <v>15</v>
      </c>
      <c r="AL128" s="109">
        <v>15</v>
      </c>
      <c r="AM128" s="109">
        <v>25</v>
      </c>
      <c r="AN128" s="109">
        <v>35</v>
      </c>
      <c r="AO128" s="109"/>
      <c r="AP128" s="109"/>
      <c r="AQ128" s="109"/>
      <c r="AR128" s="109">
        <v>10</v>
      </c>
      <c r="AS128" s="109">
        <v>10</v>
      </c>
      <c r="AT128" s="109">
        <v>20</v>
      </c>
      <c r="AU128" s="34"/>
      <c r="AV128" s="34">
        <v>20</v>
      </c>
      <c r="AW128" s="34"/>
      <c r="AX128" s="34"/>
      <c r="AY128" s="34"/>
      <c r="AZ128" s="34"/>
      <c r="BA128" s="34"/>
      <c r="BB128" s="34"/>
      <c r="BC128" s="34"/>
      <c r="BD128" s="43" t="str">
        <f>IF(COUNTIF(J128:N128,"FF"),"FAIL",IF(COUNTIF(J128:N128,"AB"),"FAIL","PASS"))</f>
        <v>FAIL</v>
      </c>
      <c r="BE128" s="43" t="str">
        <f>IF(COUNTIF(AE128:AI128,"FF"),"FAIL",IF(COUNTIF(AE128:AI128,"AB"),"FAIL","PASS"))</f>
        <v>FAIL</v>
      </c>
      <c r="BF128" s="44" t="str">
        <f>IF(COUNTIF(R128:Y128,"FF"),"FAIL",IF(COUNTIF(R128:Y128,"AB"),"FAIL","PASS"))</f>
        <v>FAIL</v>
      </c>
      <c r="BG128" s="44" t="str">
        <f>IF(COUNTIF(AK128:AT128,"FF"),"FAIL",IF(COUNTIF(AK128:AT128,"AB"),"FAIL","PASS"))</f>
        <v>PASS</v>
      </c>
      <c r="BH128" s="19" t="str">
        <f>IF(AND(BD128="PASS",BE128="PASS"),"PASS","FAIL")</f>
        <v>FAIL</v>
      </c>
      <c r="BI128" s="19" t="str">
        <f>IF(AND(BF128="PASS",BG128="PASS"),"PASS","FAIL")</f>
        <v>FAIL</v>
      </c>
      <c r="BJ128" s="45" t="str">
        <f>IF(BK128="ATKT","NO",IF(BK128="FAIL","NO","YES"))</f>
        <v>NO</v>
      </c>
      <c r="BK128" s="105" t="str">
        <f>IF(AV128=46,IF(AU128&gt;=7.75,"DIST",IF(AU128&gt;=6.75,"FIRST",IF(AU128&gt;=6.25,"HSC",IF(AU128&gt;=5.5,"SC","FAIL")))),IF(AV128&gt;=23,"ATKT","FAIL"))</f>
        <v>FAIL</v>
      </c>
    </row>
    <row r="129" spans="4:28" s="13" customFormat="1" hidden="1" x14ac:dyDescent="0.3">
      <c r="D129"/>
      <c r="Y129" s="14"/>
      <c r="AB129" s="15"/>
    </row>
    <row r="130" spans="4:28" s="13" customFormat="1" hidden="1" x14ac:dyDescent="0.3">
      <c r="D130"/>
      <c r="Y130" s="14"/>
      <c r="AB130" s="15"/>
    </row>
    <row r="131" spans="4:28" s="13" customFormat="1" hidden="1" x14ac:dyDescent="0.3">
      <c r="D131"/>
      <c r="Y131" s="14"/>
      <c r="AB131" s="15"/>
    </row>
    <row r="132" spans="4:28" s="13" customFormat="1" hidden="1" x14ac:dyDescent="0.3">
      <c r="D132"/>
      <c r="Y132" s="14"/>
      <c r="AB132" s="15"/>
    </row>
    <row r="133" spans="4:28" s="13" customFormat="1" hidden="1" x14ac:dyDescent="0.3">
      <c r="D133"/>
      <c r="Y133" s="14"/>
      <c r="AB133" s="15"/>
    </row>
  </sheetData>
  <mergeCells count="18">
    <mergeCell ref="E115:F115"/>
    <mergeCell ref="E116:F116"/>
    <mergeCell ref="C118:F118"/>
    <mergeCell ref="C119:F119"/>
    <mergeCell ref="BD125:BE125"/>
    <mergeCell ref="BF125:BG125"/>
    <mergeCell ref="C89:D89"/>
    <mergeCell ref="C106:F106"/>
    <mergeCell ref="C107:F107"/>
    <mergeCell ref="E112:F112"/>
    <mergeCell ref="E113:F113"/>
    <mergeCell ref="E114:F114"/>
    <mergeCell ref="A1:X1"/>
    <mergeCell ref="Z1:AV1"/>
    <mergeCell ref="AW1:BB1"/>
    <mergeCell ref="BD2:BE2"/>
    <mergeCell ref="BF2:BG2"/>
    <mergeCell ref="BD86:BG86"/>
  </mergeCells>
  <conditionalFormatting sqref="BJ128 BJ4:BJ84">
    <cfRule type="cellIs" dxfId="117" priority="1" operator="equal">
      <formula>"NO"</formula>
    </cfRule>
  </conditionalFormatting>
  <conditionalFormatting sqref="BK128 BK4:BK83">
    <cfRule type="cellIs" dxfId="116" priority="2" operator="equal">
      <formula>"FAIL"</formula>
    </cfRule>
  </conditionalFormatting>
  <conditionalFormatting sqref="AE11:AT13 AE36:AT39 AE34:AQ34 AT34 AE33:AR33 AE16:AT16 AE14:AF15 AI14:AJ15 AO14:AT15 AE18:AT18 AE17:AF17 AO17:AT17 AI17:AJ17 AE20:AT20 AE19:AF19 AO19:AT19 AI19:AJ19 AE22:AT25 AE21:AF21 AO21:AT21 AI21:AJ21 AE27:AT27 AE26:AF26 AO26:AT26 AI26:AJ26 AE30:AT31 AE29:AF29 AI28:AT28 AE28:AG28 AI29:AJ29 AO29:AT29 AE32:AF32 AO32:AT32 AI32:AJ32 AE35:AF35 AO35:AT35 AI35:AJ35 AE41:AT41 AE40:AF40 AO40:AT40 AI40:AJ40 AE43:AT43 AE42:AF42 AO42:AT42 AI42:AJ42 AE45:AT47 AE44:AF44 AO44:AT44 AI44:AJ44 AE50:AT51 AE48:AF49 AI48:AJ49 AO48:AT49 AE53:AT55 AE52:AF52 AO52:AT52 AI52:AJ52 AE57:AT60 AE56:AF56 AO56:AT56 AI56:AJ56 AE63:AT65 AE61:AF62 AI61:AJ62 AO61:AT62 AE68:AT75 AE66:AF67 AI66:AJ67 AO66:AT67 AE77:AT77 AE76:AF76 AO76:AT76 AI76:AJ76 AE79:AT79 AE78:AF78 AO78:AT78 AI78:AJ78 AE81:AT81 AE80:AF80 AO80:AT80 AI80:AJ80 AE82:AF83 AI82:AJ83 AO82:AT83 J128 O128:V128 K126:N126 AE84:AT84 AE4:AT8 J4:V84">
    <cfRule type="cellIs" dxfId="115" priority="3" operator="equal">
      <formula>"AB"</formula>
    </cfRule>
    <cfRule type="cellIs" dxfId="114" priority="4" operator="equal">
      <formula>"FF"</formula>
    </cfRule>
  </conditionalFormatting>
  <conditionalFormatting sqref="AE128:AT128">
    <cfRule type="cellIs" dxfId="113" priority="5" operator="equal">
      <formula>"AB"</formula>
    </cfRule>
    <cfRule type="cellIs" dxfId="112" priority="6" operator="equal">
      <formula>"FF"</formula>
    </cfRule>
  </conditionalFormatting>
  <conditionalFormatting sqref="BD128:BI128 BD4:BI84">
    <cfRule type="cellIs" dxfId="111" priority="7" operator="equal">
      <formula>"FAIL"</formula>
    </cfRule>
  </conditionalFormatting>
  <conditionalFormatting sqref="AE10:AT10">
    <cfRule type="cellIs" dxfId="110" priority="20" operator="equal">
      <formula>"AB"</formula>
    </cfRule>
    <cfRule type="cellIs" dxfId="109" priority="21" operator="equal">
      <formula>"FF"</formula>
    </cfRule>
  </conditionalFormatting>
  <conditionalFormatting sqref="AS33:AT33">
    <cfRule type="cellIs" dxfId="108" priority="22" operator="equal">
      <formula>"AB"</formula>
    </cfRule>
    <cfRule type="cellIs" dxfId="107" priority="23" operator="equal">
      <formula>"FF"</formula>
    </cfRule>
  </conditionalFormatting>
  <conditionalFormatting sqref="AH14">
    <cfRule type="cellIs" dxfId="106" priority="130" operator="equal">
      <formula>"AB"</formula>
    </cfRule>
    <cfRule type="cellIs" dxfId="105" priority="131" operator="equal">
      <formula>"FF"</formula>
    </cfRule>
  </conditionalFormatting>
  <conditionalFormatting sqref="AM14:AN14">
    <cfRule type="cellIs" dxfId="104" priority="132" operator="equal">
      <formula>"AB"</formula>
    </cfRule>
    <cfRule type="cellIs" dxfId="103" priority="133" operator="equal">
      <formula>"FF"</formula>
    </cfRule>
  </conditionalFormatting>
  <conditionalFormatting sqref="AH15">
    <cfRule type="cellIs" dxfId="102" priority="134" operator="equal">
      <formula>"AB"</formula>
    </cfRule>
    <cfRule type="cellIs" dxfId="101" priority="135" operator="equal">
      <formula>"FF"</formula>
    </cfRule>
  </conditionalFormatting>
  <conditionalFormatting sqref="AM15:AN15">
    <cfRule type="cellIs" dxfId="100" priority="136" operator="equal">
      <formula>"AB"</formula>
    </cfRule>
    <cfRule type="cellIs" dxfId="99" priority="137" operator="equal">
      <formula>"FF"</formula>
    </cfRule>
  </conditionalFormatting>
  <conditionalFormatting sqref="AH17">
    <cfRule type="cellIs" dxfId="98" priority="138" operator="equal">
      <formula>"AB"</formula>
    </cfRule>
    <cfRule type="cellIs" dxfId="97" priority="139" operator="equal">
      <formula>"FF"</formula>
    </cfRule>
  </conditionalFormatting>
  <conditionalFormatting sqref="AM17:AN17">
    <cfRule type="cellIs" dxfId="96" priority="140" operator="equal">
      <formula>"AB"</formula>
    </cfRule>
    <cfRule type="cellIs" dxfId="95" priority="141" operator="equal">
      <formula>"FF"</formula>
    </cfRule>
  </conditionalFormatting>
  <conditionalFormatting sqref="AH19">
    <cfRule type="cellIs" dxfId="94" priority="142" operator="equal">
      <formula>"AB"</formula>
    </cfRule>
    <cfRule type="cellIs" dxfId="93" priority="143" operator="equal">
      <formula>"FF"</formula>
    </cfRule>
  </conditionalFormatting>
  <conditionalFormatting sqref="AM19:AN19">
    <cfRule type="cellIs" dxfId="92" priority="144" operator="equal">
      <formula>"AB"</formula>
    </cfRule>
    <cfRule type="cellIs" dxfId="91" priority="145" operator="equal">
      <formula>"FF"</formula>
    </cfRule>
  </conditionalFormatting>
  <conditionalFormatting sqref="AH21">
    <cfRule type="cellIs" dxfId="90" priority="146" operator="equal">
      <formula>"AB"</formula>
    </cfRule>
    <cfRule type="cellIs" dxfId="89" priority="147" operator="equal">
      <formula>"FF"</formula>
    </cfRule>
  </conditionalFormatting>
  <conditionalFormatting sqref="AM21:AN21">
    <cfRule type="cellIs" dxfId="88" priority="148" operator="equal">
      <formula>"AB"</formula>
    </cfRule>
    <cfRule type="cellIs" dxfId="87" priority="149" operator="equal">
      <formula>"FF"</formula>
    </cfRule>
  </conditionalFormatting>
  <conditionalFormatting sqref="AH26">
    <cfRule type="cellIs" dxfId="86" priority="150" operator="equal">
      <formula>"AB"</formula>
    </cfRule>
    <cfRule type="cellIs" dxfId="85" priority="151" operator="equal">
      <formula>"FF"</formula>
    </cfRule>
  </conditionalFormatting>
  <conditionalFormatting sqref="AM26:AN26">
    <cfRule type="cellIs" dxfId="84" priority="152" operator="equal">
      <formula>"AB"</formula>
    </cfRule>
    <cfRule type="cellIs" dxfId="83" priority="153" operator="equal">
      <formula>"FF"</formula>
    </cfRule>
  </conditionalFormatting>
  <conditionalFormatting sqref="AH28">
    <cfRule type="cellIs" dxfId="82" priority="154" operator="equal">
      <formula>"AB"</formula>
    </cfRule>
    <cfRule type="cellIs" dxfId="81" priority="155" operator="equal">
      <formula>"FF"</formula>
    </cfRule>
  </conditionalFormatting>
  <conditionalFormatting sqref="AH29">
    <cfRule type="cellIs" dxfId="80" priority="156" operator="equal">
      <formula>"AB"</formula>
    </cfRule>
    <cfRule type="cellIs" dxfId="79" priority="157" operator="equal">
      <formula>"FF"</formula>
    </cfRule>
  </conditionalFormatting>
  <conditionalFormatting sqref="AM29:AN29">
    <cfRule type="cellIs" dxfId="78" priority="158" operator="equal">
      <formula>"AB"</formula>
    </cfRule>
    <cfRule type="cellIs" dxfId="77" priority="159" operator="equal">
      <formula>"FF"</formula>
    </cfRule>
  </conditionalFormatting>
  <conditionalFormatting sqref="AH32">
    <cfRule type="cellIs" dxfId="76" priority="160" operator="equal">
      <formula>"AB"</formula>
    </cfRule>
    <cfRule type="cellIs" dxfId="75" priority="161" operator="equal">
      <formula>"FF"</formula>
    </cfRule>
  </conditionalFormatting>
  <conditionalFormatting sqref="AM32:AN32">
    <cfRule type="cellIs" dxfId="74" priority="162" operator="equal">
      <formula>"AB"</formula>
    </cfRule>
    <cfRule type="cellIs" dxfId="73" priority="163" operator="equal">
      <formula>"FF"</formula>
    </cfRule>
  </conditionalFormatting>
  <conditionalFormatting sqref="AH35">
    <cfRule type="cellIs" dxfId="72" priority="164" operator="equal">
      <formula>"AB"</formula>
    </cfRule>
    <cfRule type="cellIs" dxfId="71" priority="165" operator="equal">
      <formula>"FF"</formula>
    </cfRule>
  </conditionalFormatting>
  <conditionalFormatting sqref="AM35:AN35">
    <cfRule type="cellIs" dxfId="70" priority="166" operator="equal">
      <formula>"AB"</formula>
    </cfRule>
    <cfRule type="cellIs" dxfId="69" priority="167" operator="equal">
      <formula>"FF"</formula>
    </cfRule>
  </conditionalFormatting>
  <conditionalFormatting sqref="AH40">
    <cfRule type="cellIs" dxfId="68" priority="168" operator="equal">
      <formula>"AB"</formula>
    </cfRule>
    <cfRule type="cellIs" dxfId="67" priority="169" operator="equal">
      <formula>"FF"</formula>
    </cfRule>
  </conditionalFormatting>
  <conditionalFormatting sqref="AM40:AN40">
    <cfRule type="cellIs" dxfId="66" priority="170" operator="equal">
      <formula>"AB"</formula>
    </cfRule>
    <cfRule type="cellIs" dxfId="65" priority="171" operator="equal">
      <formula>"FF"</formula>
    </cfRule>
  </conditionalFormatting>
  <conditionalFormatting sqref="AH42">
    <cfRule type="cellIs" dxfId="64" priority="172" operator="equal">
      <formula>"AB"</formula>
    </cfRule>
    <cfRule type="cellIs" dxfId="63" priority="173" operator="equal">
      <formula>"FF"</formula>
    </cfRule>
  </conditionalFormatting>
  <conditionalFormatting sqref="AM42:AN42">
    <cfRule type="cellIs" dxfId="62" priority="174" operator="equal">
      <formula>"AB"</formula>
    </cfRule>
    <cfRule type="cellIs" dxfId="61" priority="175" operator="equal">
      <formula>"FF"</formula>
    </cfRule>
  </conditionalFormatting>
  <conditionalFormatting sqref="AH44">
    <cfRule type="cellIs" dxfId="60" priority="176" operator="equal">
      <formula>"AB"</formula>
    </cfRule>
    <cfRule type="cellIs" dxfId="59" priority="177" operator="equal">
      <formula>"FF"</formula>
    </cfRule>
  </conditionalFormatting>
  <conditionalFormatting sqref="AM44:AN44">
    <cfRule type="cellIs" dxfId="58" priority="178" operator="equal">
      <formula>"AB"</formula>
    </cfRule>
    <cfRule type="cellIs" dxfId="57" priority="179" operator="equal">
      <formula>"FF"</formula>
    </cfRule>
  </conditionalFormatting>
  <conditionalFormatting sqref="AH48">
    <cfRule type="cellIs" dxfId="56" priority="180" operator="equal">
      <formula>"AB"</formula>
    </cfRule>
    <cfRule type="cellIs" dxfId="55" priority="181" operator="equal">
      <formula>"FF"</formula>
    </cfRule>
  </conditionalFormatting>
  <conditionalFormatting sqref="AM48:AN48">
    <cfRule type="cellIs" dxfId="54" priority="182" operator="equal">
      <formula>"AB"</formula>
    </cfRule>
    <cfRule type="cellIs" dxfId="53" priority="183" operator="equal">
      <formula>"FF"</formula>
    </cfRule>
  </conditionalFormatting>
  <conditionalFormatting sqref="AH49">
    <cfRule type="cellIs" dxfId="52" priority="184" operator="equal">
      <formula>"AB"</formula>
    </cfRule>
    <cfRule type="cellIs" dxfId="51" priority="185" operator="equal">
      <formula>"FF"</formula>
    </cfRule>
  </conditionalFormatting>
  <conditionalFormatting sqref="AM49:AN49">
    <cfRule type="cellIs" dxfId="50" priority="186" operator="equal">
      <formula>"AB"</formula>
    </cfRule>
    <cfRule type="cellIs" dxfId="49" priority="187" operator="equal">
      <formula>"FF"</formula>
    </cfRule>
  </conditionalFormatting>
  <conditionalFormatting sqref="AH52">
    <cfRule type="cellIs" dxfId="48" priority="188" operator="equal">
      <formula>"AB"</formula>
    </cfRule>
    <cfRule type="cellIs" dxfId="47" priority="189" operator="equal">
      <formula>"FF"</formula>
    </cfRule>
  </conditionalFormatting>
  <conditionalFormatting sqref="AM52:AN52">
    <cfRule type="cellIs" dxfId="46" priority="190" operator="equal">
      <formula>"AB"</formula>
    </cfRule>
    <cfRule type="cellIs" dxfId="45" priority="191" operator="equal">
      <formula>"FF"</formula>
    </cfRule>
  </conditionalFormatting>
  <conditionalFormatting sqref="AH56">
    <cfRule type="cellIs" dxfId="44" priority="192" operator="equal">
      <formula>"AB"</formula>
    </cfRule>
    <cfRule type="cellIs" dxfId="43" priority="193" operator="equal">
      <formula>"FF"</formula>
    </cfRule>
  </conditionalFormatting>
  <conditionalFormatting sqref="AM56:AN56">
    <cfRule type="cellIs" dxfId="42" priority="194" operator="equal">
      <formula>"AB"</formula>
    </cfRule>
    <cfRule type="cellIs" dxfId="41" priority="195" operator="equal">
      <formula>"FF"</formula>
    </cfRule>
  </conditionalFormatting>
  <conditionalFormatting sqref="AH61">
    <cfRule type="cellIs" dxfId="40" priority="196" operator="equal">
      <formula>"AB"</formula>
    </cfRule>
    <cfRule type="cellIs" dxfId="39" priority="197" operator="equal">
      <formula>"FF"</formula>
    </cfRule>
  </conditionalFormatting>
  <conditionalFormatting sqref="AM61:AN61">
    <cfRule type="cellIs" dxfId="38" priority="198" operator="equal">
      <formula>"AB"</formula>
    </cfRule>
    <cfRule type="cellIs" dxfId="37" priority="199" operator="equal">
      <formula>"FF"</formula>
    </cfRule>
  </conditionalFormatting>
  <conditionalFormatting sqref="AH62">
    <cfRule type="cellIs" dxfId="36" priority="200" operator="equal">
      <formula>"AB"</formula>
    </cfRule>
    <cfRule type="cellIs" dxfId="35" priority="201" operator="equal">
      <formula>"FF"</formula>
    </cfRule>
  </conditionalFormatting>
  <conditionalFormatting sqref="AM62:AN62">
    <cfRule type="cellIs" dxfId="34" priority="202" operator="equal">
      <formula>"AB"</formula>
    </cfRule>
    <cfRule type="cellIs" dxfId="33" priority="203" operator="equal">
      <formula>"FF"</formula>
    </cfRule>
  </conditionalFormatting>
  <conditionalFormatting sqref="AH66">
    <cfRule type="cellIs" dxfId="32" priority="204" operator="equal">
      <formula>"AB"</formula>
    </cfRule>
    <cfRule type="cellIs" dxfId="31" priority="205" operator="equal">
      <formula>"FF"</formula>
    </cfRule>
  </conditionalFormatting>
  <conditionalFormatting sqref="AM66:AN66">
    <cfRule type="cellIs" dxfId="30" priority="206" operator="equal">
      <formula>"AB"</formula>
    </cfRule>
    <cfRule type="cellIs" dxfId="29" priority="207" operator="equal">
      <formula>"FF"</formula>
    </cfRule>
  </conditionalFormatting>
  <conditionalFormatting sqref="AH67">
    <cfRule type="cellIs" dxfId="28" priority="208" operator="equal">
      <formula>"AB"</formula>
    </cfRule>
    <cfRule type="cellIs" dxfId="27" priority="209" operator="equal">
      <formula>"FF"</formula>
    </cfRule>
  </conditionalFormatting>
  <conditionalFormatting sqref="AM67:AN67">
    <cfRule type="cellIs" dxfId="26" priority="210" operator="equal">
      <formula>"AB"</formula>
    </cfRule>
    <cfRule type="cellIs" dxfId="25" priority="211" operator="equal">
      <formula>"FF"</formula>
    </cfRule>
  </conditionalFormatting>
  <conditionalFormatting sqref="AH76">
    <cfRule type="cellIs" dxfId="24" priority="212" operator="equal">
      <formula>"AB"</formula>
    </cfRule>
    <cfRule type="cellIs" dxfId="23" priority="213" operator="equal">
      <formula>"FF"</formula>
    </cfRule>
  </conditionalFormatting>
  <conditionalFormatting sqref="AM76:AN76">
    <cfRule type="cellIs" dxfId="22" priority="214" operator="equal">
      <formula>"AB"</formula>
    </cfRule>
    <cfRule type="cellIs" dxfId="21" priority="215" operator="equal">
      <formula>"FF"</formula>
    </cfRule>
  </conditionalFormatting>
  <conditionalFormatting sqref="AH78">
    <cfRule type="cellIs" dxfId="20" priority="216" operator="equal">
      <formula>"AB"</formula>
    </cfRule>
    <cfRule type="cellIs" dxfId="19" priority="217" operator="equal">
      <formula>"FF"</formula>
    </cfRule>
  </conditionalFormatting>
  <conditionalFormatting sqref="AM78:AN78">
    <cfRule type="cellIs" dxfId="18" priority="218" operator="equal">
      <formula>"AB"</formula>
    </cfRule>
    <cfRule type="cellIs" dxfId="17" priority="219" operator="equal">
      <formula>"FF"</formula>
    </cfRule>
  </conditionalFormatting>
  <conditionalFormatting sqref="AH80">
    <cfRule type="cellIs" dxfId="16" priority="220" operator="equal">
      <formula>"AB"</formula>
    </cfRule>
    <cfRule type="cellIs" dxfId="15" priority="221" operator="equal">
      <formula>"FF"</formula>
    </cfRule>
  </conditionalFormatting>
  <conditionalFormatting sqref="AM80:AN80">
    <cfRule type="cellIs" dxfId="14" priority="222" operator="equal">
      <formula>"AB"</formula>
    </cfRule>
    <cfRule type="cellIs" dxfId="13" priority="223" operator="equal">
      <formula>"FF"</formula>
    </cfRule>
  </conditionalFormatting>
  <conditionalFormatting sqref="AH82">
    <cfRule type="cellIs" dxfId="12" priority="224" operator="equal">
      <formula>"AB"</formula>
    </cfRule>
    <cfRule type="cellIs" dxfId="11" priority="225" operator="equal">
      <formula>"FF"</formula>
    </cfRule>
  </conditionalFormatting>
  <conditionalFormatting sqref="AM82:AN82">
    <cfRule type="cellIs" dxfId="10" priority="226" operator="equal">
      <formula>"AB"</formula>
    </cfRule>
    <cfRule type="cellIs" dxfId="9" priority="227" operator="equal">
      <formula>"FF"</formula>
    </cfRule>
  </conditionalFormatting>
  <conditionalFormatting sqref="AH83">
    <cfRule type="cellIs" dxfId="8" priority="228" operator="equal">
      <formula>"AB"</formula>
    </cfRule>
    <cfRule type="cellIs" dxfId="7" priority="229" operator="equal">
      <formula>"FF"</formula>
    </cfRule>
  </conditionalFormatting>
  <conditionalFormatting sqref="AM83:AN83">
    <cfRule type="cellIs" dxfId="6" priority="230" operator="equal">
      <formula>"AB"</formula>
    </cfRule>
    <cfRule type="cellIs" dxfId="5" priority="231" operator="equal">
      <formula>"FF"</formula>
    </cfRule>
  </conditionalFormatting>
  <conditionalFormatting sqref="AE9:AT9">
    <cfRule type="cellIs" dxfId="4" priority="232" operator="equal">
      <formula>"AB"</formula>
    </cfRule>
    <cfRule type="cellIs" dxfId="3" priority="233" operator="equal">
      <formula>"FF"</formula>
    </cfRule>
  </conditionalFormatting>
  <conditionalFormatting sqref="J4:N83">
    <cfRule type="cellIs" dxfId="2" priority="234" operator="lessThan">
      <formula>40</formula>
    </cfRule>
  </conditionalFormatting>
  <conditionalFormatting sqref="R4:R83 T4:T83">
    <cfRule type="cellIs" dxfId="1" priority="235" operator="lessThan">
      <formula>10</formula>
    </cfRule>
  </conditionalFormatting>
  <conditionalFormatting sqref="S4:S83 U4:V83">
    <cfRule type="cellIs" dxfId="0" priority="236" operator="lessThan">
      <formula>20</formula>
    </cfRule>
  </conditionalFormatting>
  <pageMargins left="0.23611111111111099" right="0.23611111111111099" top="0.51180555555555496" bottom="0.45" header="0.51180555555555496" footer="0.31527777777777799"/>
  <pageSetup paperSize="8"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BE-ALL &amp; HONORS COURSE</vt:lpstr>
      <vt:lpstr>BE-09</vt:lpstr>
      <vt:lpstr>BE-10</vt:lpstr>
      <vt:lpstr>BE-11</vt:lpstr>
      <vt:lpstr>'BE-09'!Print_Area</vt:lpstr>
      <vt:lpstr>'BE-10'!Print_Area</vt:lpstr>
      <vt:lpstr>'BE-11'!Print_Area</vt:lpstr>
      <vt:lpstr>'BE-ALL &amp; HONORS COURSE'!Print_Area</vt:lpstr>
      <vt:lpstr>'BE-09'!Print_Titles</vt:lpstr>
      <vt:lpstr>'BE-10'!Print_Titles</vt:lpstr>
      <vt:lpstr>'BE-11'!Print_Titles</vt:lpstr>
      <vt:lpstr>'BE-ALL &amp; HONORS COURSE'!Print_Titles</vt:lpstr>
      <vt:lpstr>'BE-09'!Print_Titles_0</vt:lpstr>
      <vt:lpstr>'BE-10'!Print_Titles_0</vt:lpstr>
      <vt:lpstr>'BE-11'!Print_Titles_0</vt:lpstr>
      <vt:lpstr>'BE-ALL &amp; HONORS COURSE'!Print_Titles_0</vt:lpstr>
      <vt:lpstr>'BE-09'!Print_Titles_0_0</vt:lpstr>
      <vt:lpstr>'BE-10'!Print_Titles_0_0</vt:lpstr>
      <vt:lpstr>'BE-11'!Print_Titles_0_0</vt:lpstr>
      <vt:lpstr>'BE-ALL &amp; HONORS COURSE'!Print_Titles_0_0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dc:description/>
  <cp:lastModifiedBy>Admin</cp:lastModifiedBy>
  <cp:revision>33</cp:revision>
  <cp:lastPrinted>2022-02-23T03:50:27Z</cp:lastPrinted>
  <dcterms:created xsi:type="dcterms:W3CDTF">2019-08-07T02:34:24Z</dcterms:created>
  <dcterms:modified xsi:type="dcterms:W3CDTF">2022-05-25T05:24:15Z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