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Toppers\"/>
    </mc:Choice>
  </mc:AlternateContent>
  <xr:revisionPtr revIDLastSave="0" documentId="13_ncr:1_{BBF44C5D-E0B2-4983-B599-99668C1870DE}" xr6:coauthVersionLast="47" xr6:coauthVersionMax="47" xr10:uidLastSave="{00000000-0000-0000-0000-000000000000}"/>
  <bookViews>
    <workbookView xWindow="-108" yWindow="-108" windowWidth="23256" windowHeight="12456" tabRatio="396" xr2:uid="{00000000-000D-0000-FFFF-FFFF00000000}"/>
  </bookViews>
  <sheets>
    <sheet name="TOPPERS" sheetId="6" r:id="rId1"/>
  </sheets>
  <definedNames>
    <definedName name="__xlfn_COUNTIFS">#N/A</definedName>
    <definedName name="__xlfn_SINGLE">NA()</definedName>
    <definedName name="Excel_BuiltIn__FilterDatabase" localSheetId="0">TOPPERS!#REF!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6" l="1"/>
  <c r="AN5" i="6" s="1"/>
  <c r="AF6" i="6"/>
  <c r="AN6" i="6" s="1"/>
  <c r="AF10" i="6"/>
  <c r="AN10" i="6" s="1"/>
  <c r="AF7" i="6"/>
  <c r="AN7" i="6" s="1"/>
  <c r="AF12" i="6"/>
  <c r="AN12" i="6" s="1"/>
  <c r="AF9" i="6"/>
  <c r="AN9" i="6" s="1"/>
  <c r="AF8" i="6"/>
  <c r="AN8" i="6" s="1"/>
  <c r="AF13" i="6"/>
  <c r="AN13" i="6" s="1"/>
  <c r="AF11" i="6"/>
  <c r="AN11" i="6" s="1"/>
  <c r="AF4" i="6"/>
  <c r="AN4" i="6" s="1"/>
  <c r="V13" i="6"/>
  <c r="W13" i="6"/>
  <c r="X13" i="6"/>
  <c r="Y13" i="6"/>
  <c r="Z13" i="6"/>
  <c r="AQ13" i="6"/>
  <c r="AR13" i="6"/>
  <c r="AS13" i="6"/>
  <c r="AT13" i="6"/>
  <c r="AX13" i="6"/>
  <c r="AW13" i="6" s="1"/>
  <c r="V11" i="6"/>
  <c r="W11" i="6"/>
  <c r="X11" i="6"/>
  <c r="Y11" i="6"/>
  <c r="Z11" i="6"/>
  <c r="AQ11" i="6"/>
  <c r="AR11" i="6"/>
  <c r="AS11" i="6"/>
  <c r="AT11" i="6"/>
  <c r="AX11" i="6"/>
  <c r="AW11" i="6" s="1"/>
  <c r="AX9" i="6"/>
  <c r="AW9" i="6" s="1"/>
  <c r="AT9" i="6"/>
  <c r="AS9" i="6"/>
  <c r="AR9" i="6"/>
  <c r="AQ9" i="6"/>
  <c r="Z9" i="6"/>
  <c r="Y9" i="6"/>
  <c r="X9" i="6"/>
  <c r="W9" i="6"/>
  <c r="V9" i="6"/>
  <c r="AX6" i="6"/>
  <c r="AW6" i="6" s="1"/>
  <c r="AT6" i="6"/>
  <c r="AS6" i="6"/>
  <c r="AR6" i="6"/>
  <c r="AQ6" i="6"/>
  <c r="Z6" i="6"/>
  <c r="Y6" i="6"/>
  <c r="X6" i="6"/>
  <c r="W6" i="6"/>
  <c r="V6" i="6"/>
  <c r="AX5" i="6"/>
  <c r="AW5" i="6" s="1"/>
  <c r="AT5" i="6"/>
  <c r="AS5" i="6"/>
  <c r="AR5" i="6"/>
  <c r="AQ5" i="6"/>
  <c r="Z5" i="6"/>
  <c r="Y5" i="6"/>
  <c r="X5" i="6"/>
  <c r="W5" i="6"/>
  <c r="V5" i="6"/>
  <c r="AX12" i="6"/>
  <c r="AW12" i="6" s="1"/>
  <c r="AT12" i="6"/>
  <c r="AS12" i="6"/>
  <c r="AR12" i="6"/>
  <c r="AQ12" i="6"/>
  <c r="Z12" i="6"/>
  <c r="Y12" i="6"/>
  <c r="X12" i="6"/>
  <c r="W12" i="6"/>
  <c r="V12" i="6"/>
  <c r="AX10" i="6"/>
  <c r="AW10" i="6" s="1"/>
  <c r="AT10" i="6"/>
  <c r="AS10" i="6"/>
  <c r="AR10" i="6"/>
  <c r="AQ10" i="6"/>
  <c r="Z10" i="6"/>
  <c r="Y10" i="6"/>
  <c r="X10" i="6"/>
  <c r="W10" i="6"/>
  <c r="V10" i="6"/>
  <c r="AX7" i="6"/>
  <c r="AW7" i="6" s="1"/>
  <c r="AT7" i="6"/>
  <c r="AS7" i="6"/>
  <c r="AR7" i="6"/>
  <c r="AQ7" i="6"/>
  <c r="Z7" i="6"/>
  <c r="Y7" i="6"/>
  <c r="X7" i="6"/>
  <c r="W7" i="6"/>
  <c r="V7" i="6"/>
  <c r="AX4" i="6"/>
  <c r="AW4" i="6" s="1"/>
  <c r="AT4" i="6"/>
  <c r="AS4" i="6"/>
  <c r="AR4" i="6"/>
  <c r="AQ4" i="6"/>
  <c r="Z4" i="6"/>
  <c r="Y4" i="6"/>
  <c r="X4" i="6"/>
  <c r="W4" i="6"/>
  <c r="V4" i="6"/>
  <c r="AX8" i="6"/>
  <c r="AW8" i="6" s="1"/>
  <c r="AT8" i="6"/>
  <c r="AS8" i="6"/>
  <c r="AR8" i="6"/>
  <c r="AQ8" i="6"/>
  <c r="Z8" i="6"/>
  <c r="Y8" i="6"/>
  <c r="X8" i="6"/>
  <c r="W8" i="6"/>
  <c r="V8" i="6"/>
  <c r="AU11" i="6" l="1"/>
  <c r="AV13" i="6"/>
  <c r="AV11" i="6"/>
  <c r="AU13" i="6"/>
  <c r="AV5" i="6"/>
  <c r="AV4" i="6"/>
  <c r="AU9" i="6"/>
  <c r="AV7" i="6"/>
  <c r="AU5" i="6"/>
  <c r="AU8" i="6"/>
  <c r="AU10" i="6"/>
  <c r="AV8" i="6"/>
  <c r="AU7" i="6"/>
  <c r="AU12" i="6"/>
  <c r="AV12" i="6"/>
  <c r="AV9" i="6"/>
  <c r="AU4" i="6"/>
  <c r="AV10" i="6"/>
  <c r="AU6" i="6"/>
  <c r="AV6" i="6"/>
</calcChain>
</file>

<file path=xl/sharedStrings.xml><?xml version="1.0" encoding="utf-8"?>
<sst xmlns="http://schemas.openxmlformats.org/spreadsheetml/2006/main" count="107" uniqueCount="99">
  <si>
    <r>
      <rPr>
        <b/>
        <sz val="14"/>
        <color indexed="8"/>
        <rFont val="Calibri"/>
        <family val="2"/>
      </rPr>
      <t xml:space="preserve">TE RESULT ANALYSIS DEC-20 (SEM-1) ( Name In </t>
    </r>
    <r>
      <rPr>
        <b/>
        <sz val="14"/>
        <color indexed="10"/>
        <rFont val="Calibri"/>
        <family val="2"/>
      </rPr>
      <t xml:space="preserve">RED </t>
    </r>
    <r>
      <rPr>
        <b/>
        <sz val="14"/>
        <color indexed="8"/>
        <rFont val="Calibri"/>
        <family val="2"/>
      </rPr>
      <t>Color are HONOR COURSE OPTED )</t>
    </r>
  </si>
  <si>
    <t>TE RESULT ANALYSIS MAY-21 (SEM-2)</t>
  </si>
  <si>
    <t xml:space="preserve">Sr. no </t>
  </si>
  <si>
    <t>ROLL NO</t>
  </si>
  <si>
    <t>SEAT NO</t>
  </si>
  <si>
    <t>NAME</t>
  </si>
  <si>
    <t>PRN</t>
  </si>
  <si>
    <t>MIS</t>
  </si>
  <si>
    <t>314446 PR</t>
  </si>
  <si>
    <t>314446 TW</t>
  </si>
  <si>
    <t>314446 OR</t>
  </si>
  <si>
    <t>314447 TW</t>
  </si>
  <si>
    <t>314447 PR</t>
  </si>
  <si>
    <t>314448 TW</t>
  </si>
  <si>
    <t>SGPA-1</t>
  </si>
  <si>
    <t>Credit-1</t>
  </si>
  <si>
    <t>314455 TW</t>
  </si>
  <si>
    <t>314455 OR</t>
  </si>
  <si>
    <t>314456 TW</t>
  </si>
  <si>
    <t>314456 PR</t>
  </si>
  <si>
    <t>314457 TW</t>
  </si>
  <si>
    <t>314457 PR</t>
  </si>
  <si>
    <t>314458 OR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</si>
  <si>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</si>
  <si>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</si>
  <si>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</si>
  <si>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</si>
  <si>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</si>
  <si>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</si>
  <si>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</si>
  <si>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</si>
  <si>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</si>
  <si>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</si>
  <si>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</si>
  <si>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</si>
  <si>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</si>
  <si>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</si>
  <si>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</si>
  <si>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</si>
  <si>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</si>
  <si>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SL-3-TW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</si>
  <si>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</si>
  <si>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</si>
  <si>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</si>
  <si>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</si>
  <si>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</si>
  <si>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</si>
  <si>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</si>
  <si>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</si>
  <si>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</si>
  <si>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</si>
  <si>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</si>
  <si>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</si>
  <si>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SEM-1</t>
  </si>
  <si>
    <t>SEM-2</t>
  </si>
  <si>
    <t>THEORY</t>
  </si>
  <si>
    <t>PRACTICAL</t>
  </si>
  <si>
    <t>T150058523</t>
  </si>
  <si>
    <t>BADGUJAR SAURABH RAMESH</t>
  </si>
  <si>
    <t>71900083B</t>
  </si>
  <si>
    <t>I2K18102455</t>
  </si>
  <si>
    <t>T150058562</t>
  </si>
  <si>
    <t>DHONGDI SHILPA PARSHRAM</t>
  </si>
  <si>
    <t>72000087E</t>
  </si>
  <si>
    <t>I2K19205163</t>
  </si>
  <si>
    <t>T150058573</t>
  </si>
  <si>
    <t>GAVHANE YASHRAJ</t>
  </si>
  <si>
    <t>71900226F</t>
  </si>
  <si>
    <t>I2K18102584</t>
  </si>
  <si>
    <t>T150058577</t>
  </si>
  <si>
    <t>GHULE SHUBHAM SHIVAJI</t>
  </si>
  <si>
    <t>71900234G</t>
  </si>
  <si>
    <t>I2K18102514</t>
  </si>
  <si>
    <t>T150058590</t>
  </si>
  <si>
    <t>JAUNJALE PRITHVI SANJAY</t>
  </si>
  <si>
    <t>71900290H</t>
  </si>
  <si>
    <t>I2K18102636</t>
  </si>
  <si>
    <t>T150058638</t>
  </si>
  <si>
    <t>PATANKAR PRAJWAL PRAKASH</t>
  </si>
  <si>
    <t>71900496K</t>
  </si>
  <si>
    <t>I2K18102605</t>
  </si>
  <si>
    <t>T150058639</t>
  </si>
  <si>
    <t>PATANKAR TANAY PRADIP</t>
  </si>
  <si>
    <t>71900460J</t>
  </si>
  <si>
    <t>I2K18102560</t>
  </si>
  <si>
    <t>T150058664</t>
  </si>
  <si>
    <t>SAARTH DESHPANDE</t>
  </si>
  <si>
    <t>71900545M</t>
  </si>
  <si>
    <t>I2K18102551</t>
  </si>
  <si>
    <t>T150058669</t>
  </si>
  <si>
    <t>SALONI PURAN PAREKH</t>
  </si>
  <si>
    <t>71900555J</t>
  </si>
  <si>
    <t>I2K18102545</t>
  </si>
  <si>
    <t>T150058677</t>
  </si>
  <si>
    <t>SAVANI SANJAY SURANGLIKAR</t>
  </si>
  <si>
    <t>71900581H</t>
  </si>
  <si>
    <t>I2K18102547</t>
  </si>
  <si>
    <t>total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</si>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</sst>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25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1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59"/>
      </patternFill>
    </fill>
    <fill>
      <patternFill patternType="solid">
        <fgColor rgb="FFFFFF00"/>
        <bgColor indexed="22"/>
      </patternFill>
    </fill>
    <fill>
      <patternFill patternType="solid">
        <fgColor rgb="FFFFFF00"/>
        <bgColor indexed="31"/>
      </patternFill>
    </fill>
  </fills>
  <borders count="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0" fontId="0" fillId="8" borderId="1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Protection="1">
      <alignment vertical="center"/>
      <protection locked="0"/>
    </xf>
  </cellXfs>
  <cellStyles count="2">
    <cellStyle name="Normal" xfId="0" builtinId="0"/>
    <cellStyle name="Normal 2" xfId="1" xr:uid="{00000000-0005-0000-0000-000001000000}"/>
  </cellStyles>
  <dxfs count="7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3"/>
  <sheetViews>
    <sheetView tabSelected="1" zoomScale="70" zoomScaleNormal="70" workbookViewId="0">
      <pane xSplit="5" ySplit="3" topLeftCell="F4" activePane="bottomRight" state="frozen"/>
      <selection pane="topRight" activeCell="AB1" sqref="AB1"/>
      <selection pane="bottomLeft" activeCell="A4" sqref="A4"/>
      <selection pane="bottomRight" activeCell="AF31" sqref="AF31"/>
    </sheetView>
  </sheetViews>
  <sheetFormatPr defaultColWidth="7.33203125" defaultRowHeight="14.4"/>
  <cols>
    <col min="1" max="1" width="5.44140625" style="1" customWidth="1"/>
    <col min="2" max="2" width="8.44140625" style="1" customWidth="1"/>
    <col min="3" max="3" width="12" style="1" customWidth="1"/>
    <col min="4" max="4" width="36.109375" customWidth="1"/>
    <col min="5" max="5" width="11.6640625" style="1" customWidth="1"/>
    <col min="6" max="6" width="21.33203125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9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11.109375" style="1" customWidth="1"/>
    <col min="19" max="19" width="7.33203125" style="2" customWidth="1"/>
    <col min="20" max="20" width="8" style="2" customWidth="1"/>
    <col min="21" max="21" width="1" style="3" customWidth="1"/>
    <col min="22" max="26" width="0" style="1" hidden="1" customWidth="1"/>
    <col min="27" max="27" width="9" style="1" customWidth="1"/>
    <col min="28" max="28" width="8.6640625" style="1" customWidth="1"/>
    <col min="29" max="30" width="9" style="1" customWidth="1"/>
    <col min="31" max="31" width="9.6640625" style="1" customWidth="1"/>
    <col min="32" max="32" width="14.6640625" style="1" customWidth="1"/>
    <col min="33" max="33" width="11.109375" style="1" customWidth="1"/>
    <col min="34" max="34" width="10.6640625" style="1" customWidth="1"/>
    <col min="35" max="35" width="11.109375" style="1" customWidth="1"/>
    <col min="36" max="36" width="10.44140625" style="1" customWidth="1"/>
    <col min="37" max="37" width="11.109375" style="1" customWidth="1"/>
    <col min="38" max="38" width="10.44140625" style="1" customWidth="1"/>
    <col min="39" max="40" width="10.6640625" style="1" customWidth="1"/>
    <col min="41" max="41" width="7.6640625" style="1" customWidth="1"/>
    <col min="42" max="42" width="8" style="1" customWidth="1"/>
    <col min="43" max="43" width="17.33203125" style="1" customWidth="1"/>
    <col min="44" max="48" width="11.88671875" style="1" customWidth="1"/>
    <col min="49" max="49" width="14.6640625" style="1" customWidth="1"/>
    <col min="50" max="50" width="9.88671875" style="1" customWidth="1"/>
  </cols>
  <sheetData>
    <row r="1" spans="1:50" ht="2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"/>
      <c r="T1" s="4"/>
      <c r="V1" s="27" t="s">
        <v>1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 ht="26.4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>
        <v>314441</v>
      </c>
      <c r="H2" s="6">
        <v>314442</v>
      </c>
      <c r="I2" s="6">
        <v>314443</v>
      </c>
      <c r="J2" s="6">
        <v>314444</v>
      </c>
      <c r="K2" s="6">
        <v>314445</v>
      </c>
      <c r="L2" s="7"/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8" t="s">
        <v>14</v>
      </c>
      <c r="T2" s="8" t="s">
        <v>15</v>
      </c>
      <c r="V2" s="5" t="s">
        <v>3</v>
      </c>
      <c r="W2" s="6" t="s">
        <v>4</v>
      </c>
      <c r="X2" s="5" t="s">
        <v>5</v>
      </c>
      <c r="Y2" s="6" t="s">
        <v>6</v>
      </c>
      <c r="Z2" s="5" t="s">
        <v>7</v>
      </c>
      <c r="AA2" s="6">
        <v>314450</v>
      </c>
      <c r="AB2" s="6">
        <v>314451</v>
      </c>
      <c r="AC2" s="6">
        <v>314452</v>
      </c>
      <c r="AD2" s="6">
        <v>314453</v>
      </c>
      <c r="AE2" s="6">
        <v>314454</v>
      </c>
      <c r="AF2" s="7"/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/>
      <c r="AO2" s="6" t="s">
        <v>23</v>
      </c>
      <c r="AP2" s="6" t="s">
        <v>24</v>
      </c>
      <c r="AQ2" s="28" t="s">
        <v>25</v>
      </c>
      <c r="AR2" s="28"/>
      <c r="AS2" s="29" t="s">
        <v>26</v>
      </c>
      <c r="AT2" s="29"/>
      <c r="AU2" s="9" t="s">
        <v>27</v>
      </c>
      <c r="AV2" s="9" t="s">
        <v>27</v>
      </c>
      <c r="AW2" s="10" t="s">
        <v>28</v>
      </c>
      <c r="AX2" s="11" t="s">
        <v>29</v>
      </c>
    </row>
    <row r="3" spans="1:50">
      <c r="A3" s="5"/>
      <c r="B3" s="6"/>
      <c r="C3" s="6"/>
      <c r="D3" s="5"/>
      <c r="E3" s="6"/>
      <c r="F3" s="5"/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7"/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8"/>
      <c r="T3" s="8"/>
      <c r="V3" s="5"/>
      <c r="W3" s="6"/>
      <c r="X3" s="5"/>
      <c r="Y3" s="6"/>
      <c r="Z3" s="5"/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7" t="s">
        <v>97</v>
      </c>
      <c r="AG3" s="6" t="s">
        <v>46</v>
      </c>
      <c r="AH3" s="6" t="s">
        <v>47</v>
      </c>
      <c r="AI3" s="6" t="s">
        <v>48</v>
      </c>
      <c r="AJ3" s="6" t="s">
        <v>49</v>
      </c>
      <c r="AK3" s="6" t="s">
        <v>50</v>
      </c>
      <c r="AL3" s="6" t="s">
        <v>51</v>
      </c>
      <c r="AM3" s="6" t="s">
        <v>52</v>
      </c>
      <c r="AN3" s="6" t="s">
        <v>98</v>
      </c>
      <c r="AO3" s="6"/>
      <c r="AP3" s="6"/>
      <c r="AQ3" s="12" t="s">
        <v>53</v>
      </c>
      <c r="AR3" s="12" t="s">
        <v>54</v>
      </c>
      <c r="AS3" s="13" t="s">
        <v>53</v>
      </c>
      <c r="AT3" s="13" t="s">
        <v>54</v>
      </c>
      <c r="AU3" s="8" t="s">
        <v>55</v>
      </c>
      <c r="AV3" s="8" t="s">
        <v>56</v>
      </c>
      <c r="AW3" s="6"/>
      <c r="AX3" s="6"/>
    </row>
    <row r="4" spans="1:50">
      <c r="A4" s="14"/>
      <c r="B4" s="42">
        <v>33149</v>
      </c>
      <c r="C4" s="42" t="s">
        <v>85</v>
      </c>
      <c r="D4" s="43" t="s">
        <v>86</v>
      </c>
      <c r="E4" s="42" t="s">
        <v>87</v>
      </c>
      <c r="F4" s="32" t="s">
        <v>88</v>
      </c>
      <c r="G4" s="30">
        <v>87</v>
      </c>
      <c r="H4" s="30">
        <v>100</v>
      </c>
      <c r="I4" s="30">
        <v>100</v>
      </c>
      <c r="J4" s="30">
        <v>100</v>
      </c>
      <c r="K4" s="30">
        <v>100</v>
      </c>
      <c r="L4" s="33"/>
      <c r="M4" s="30">
        <v>46</v>
      </c>
      <c r="N4" s="30">
        <v>24</v>
      </c>
      <c r="O4" s="30">
        <v>47</v>
      </c>
      <c r="P4" s="30">
        <v>25</v>
      </c>
      <c r="Q4" s="30">
        <v>48</v>
      </c>
      <c r="R4" s="30">
        <v>45</v>
      </c>
      <c r="S4" s="34">
        <v>10</v>
      </c>
      <c r="T4" s="34">
        <v>23</v>
      </c>
      <c r="U4" s="35"/>
      <c r="V4" s="31">
        <f>B4</f>
        <v>33149</v>
      </c>
      <c r="W4" s="30" t="str">
        <f>C4</f>
        <v>T150058664</v>
      </c>
      <c r="X4" s="31" t="str">
        <f>D4</f>
        <v>SAARTH DESHPANDE</v>
      </c>
      <c r="Y4" s="30" t="str">
        <f>E4</f>
        <v>71900545M</v>
      </c>
      <c r="Z4" s="32" t="str">
        <f>F4</f>
        <v>I2K18102551</v>
      </c>
      <c r="AA4" s="30">
        <v>100</v>
      </c>
      <c r="AB4" s="30">
        <v>100</v>
      </c>
      <c r="AC4" s="30">
        <v>100</v>
      </c>
      <c r="AD4" s="30">
        <v>100</v>
      </c>
      <c r="AE4" s="30">
        <v>100</v>
      </c>
      <c r="AF4" s="33">
        <f>SUM(AA4:AE4)</f>
        <v>500</v>
      </c>
      <c r="AG4" s="30">
        <v>24</v>
      </c>
      <c r="AH4" s="30">
        <v>24</v>
      </c>
      <c r="AI4" s="30">
        <v>47</v>
      </c>
      <c r="AJ4" s="30">
        <v>48</v>
      </c>
      <c r="AK4" s="30">
        <v>24</v>
      </c>
      <c r="AL4" s="30">
        <v>24</v>
      </c>
      <c r="AM4" s="30">
        <v>48</v>
      </c>
      <c r="AN4" s="33">
        <f>SUM(AF4:AM4)</f>
        <v>739</v>
      </c>
      <c r="AO4" s="30">
        <v>10</v>
      </c>
      <c r="AP4" s="30">
        <v>46</v>
      </c>
      <c r="AQ4" s="36" t="str">
        <f>IF(COUNTIF(G4:K4,"FF"),"FAIL",IF(COUNTIF(G4:K4,"AB"),"FAIL","PASS"))</f>
        <v>PASS</v>
      </c>
      <c r="AR4" s="36" t="str">
        <f>IF(COUNTIF(AA4:AE4,"FF"),"FAIL",IF(COUNTIF(AA4:AE4,"AB"),"FAIL","PASS"))</f>
        <v>PASS</v>
      </c>
      <c r="AS4" s="37" t="str">
        <f>IF(COUNTIF(M4:R4,"FF"),"FAIL",IF(COUNTIF(M4:R4,"AB"),"FAIL","PASS"))</f>
        <v>PASS</v>
      </c>
      <c r="AT4" s="37" t="str">
        <f>IF(COUNTIF(AG4:AM4,"FF"),"FAIL",IF(COUNTIF(AG4:AM4,"AB"),"FAIL","PASS"))</f>
        <v>PASS</v>
      </c>
      <c r="AU4" s="38" t="str">
        <f>IF(AND(AQ4="PASS",AR4="PASS"),"PASS","FAIL")</f>
        <v>PASS</v>
      </c>
      <c r="AV4" s="38" t="str">
        <f>IF(AND(AS4="PASS",AT4="PASS"),"PASS","FAIL")</f>
        <v>PASS</v>
      </c>
      <c r="AW4" s="39" t="str">
        <f>IF(AX4="ATKT","NO",IF(AX4="FAIL","NO","YES"))</f>
        <v>YES</v>
      </c>
      <c r="AX4" s="40" t="str">
        <f>IF(AP4=46,IF(AO4&gt;=7.75,"DIST",IF(AO4&gt;=6.75,"FIRST",IF(AO4&gt;=6.25,"HSC",IF(AO4&gt;=5.5,"SC","FAIL")))),IF(AP4&gt;=23,"ATKT","FAIL"))</f>
        <v>DIST</v>
      </c>
    </row>
    <row r="5" spans="1:50">
      <c r="A5" s="14"/>
      <c r="B5" s="24">
        <v>33351</v>
      </c>
      <c r="C5" s="24" t="s">
        <v>81</v>
      </c>
      <c r="D5" s="25" t="s">
        <v>82</v>
      </c>
      <c r="E5" s="24" t="s">
        <v>83</v>
      </c>
      <c r="F5" s="16" t="s">
        <v>84</v>
      </c>
      <c r="G5" s="14">
        <v>97</v>
      </c>
      <c r="H5" s="14">
        <v>100</v>
      </c>
      <c r="I5" s="14">
        <v>97</v>
      </c>
      <c r="J5" s="14">
        <v>100</v>
      </c>
      <c r="K5" s="14">
        <v>100</v>
      </c>
      <c r="L5" s="17"/>
      <c r="M5" s="14">
        <v>48</v>
      </c>
      <c r="N5" s="14">
        <v>24</v>
      </c>
      <c r="O5" s="14">
        <v>47</v>
      </c>
      <c r="P5" s="14">
        <v>24</v>
      </c>
      <c r="Q5" s="14">
        <v>48</v>
      </c>
      <c r="R5" s="14">
        <v>48</v>
      </c>
      <c r="S5" s="18">
        <v>10</v>
      </c>
      <c r="T5" s="18">
        <v>23</v>
      </c>
      <c r="U5" s="19"/>
      <c r="V5" s="15">
        <f>B5</f>
        <v>33351</v>
      </c>
      <c r="W5" s="14" t="str">
        <f>C5</f>
        <v>T150058639</v>
      </c>
      <c r="X5" s="15" t="str">
        <f>D5</f>
        <v>PATANKAR TANAY PRADIP</v>
      </c>
      <c r="Y5" s="14" t="str">
        <f>E5</f>
        <v>71900460J</v>
      </c>
      <c r="Z5" s="16" t="str">
        <f>F5</f>
        <v>I2K18102560</v>
      </c>
      <c r="AA5" s="14">
        <v>100</v>
      </c>
      <c r="AB5" s="14">
        <v>100</v>
      </c>
      <c r="AC5" s="14">
        <v>100</v>
      </c>
      <c r="AD5" s="14">
        <v>100</v>
      </c>
      <c r="AE5" s="14">
        <v>94</v>
      </c>
      <c r="AF5" s="33">
        <f>SUM(AA5:AE5)</f>
        <v>494</v>
      </c>
      <c r="AG5" s="14">
        <v>23</v>
      </c>
      <c r="AH5" s="14">
        <v>23</v>
      </c>
      <c r="AI5" s="14">
        <v>49</v>
      </c>
      <c r="AJ5" s="14">
        <v>48</v>
      </c>
      <c r="AK5" s="14">
        <v>24</v>
      </c>
      <c r="AL5" s="14">
        <v>23</v>
      </c>
      <c r="AM5" s="14">
        <v>47</v>
      </c>
      <c r="AN5" s="33">
        <f>SUM(AF5:AM5)</f>
        <v>731</v>
      </c>
      <c r="AO5" s="14">
        <v>10</v>
      </c>
      <c r="AP5" s="14">
        <v>46</v>
      </c>
      <c r="AQ5" s="20" t="str">
        <f>IF(COUNTIF(G5:K5,"FF"),"FAIL",IF(COUNTIF(G5:K5,"AB"),"FAIL","PASS"))</f>
        <v>PASS</v>
      </c>
      <c r="AR5" s="20" t="str">
        <f>IF(COUNTIF(AA5:AE5,"FF"),"FAIL",IF(COUNTIF(AA5:AE5,"AB"),"FAIL","PASS"))</f>
        <v>PASS</v>
      </c>
      <c r="AS5" s="21" t="str">
        <f>IF(COUNTIF(M5:R5,"FF"),"FAIL",IF(COUNTIF(M5:R5,"AB"),"FAIL","PASS"))</f>
        <v>PASS</v>
      </c>
      <c r="AT5" s="21" t="str">
        <f>IF(COUNTIF(AG5:AM5,"FF"),"FAIL",IF(COUNTIF(AG5:AM5,"AB"),"FAIL","PASS"))</f>
        <v>PASS</v>
      </c>
      <c r="AU5" s="7" t="str">
        <f>IF(AND(AQ5="PASS",AR5="PASS"),"PASS","FAIL")</f>
        <v>PASS</v>
      </c>
      <c r="AV5" s="7" t="str">
        <f>IF(AND(AS5="PASS",AT5="PASS"),"PASS","FAIL")</f>
        <v>PASS</v>
      </c>
      <c r="AW5" s="22" t="str">
        <f>IF(AX5="ATKT","NO",IF(AX5="FAIL","NO","YES"))</f>
        <v>YES</v>
      </c>
      <c r="AX5" s="23" t="str">
        <f>IF(AP5=46,IF(AO5&gt;=7.75,"DIST",IF(AO5&gt;=6.75,"FIRST",IF(AO5&gt;=6.25,"HSC",IF(AO5&gt;=5.5,"SC","FAIL")))),IF(AP5&gt;=23,"ATKT","FAIL"))</f>
        <v>DIST</v>
      </c>
    </row>
    <row r="6" spans="1:50">
      <c r="A6" s="14"/>
      <c r="B6" s="24">
        <v>33366</v>
      </c>
      <c r="C6" s="24" t="s">
        <v>93</v>
      </c>
      <c r="D6" s="25" t="s">
        <v>94</v>
      </c>
      <c r="E6" s="24" t="s">
        <v>95</v>
      </c>
      <c r="F6" s="16" t="s">
        <v>96</v>
      </c>
      <c r="G6" s="14">
        <v>89</v>
      </c>
      <c r="H6" s="14">
        <v>100</v>
      </c>
      <c r="I6" s="14">
        <v>100</v>
      </c>
      <c r="J6" s="14">
        <v>100</v>
      </c>
      <c r="K6" s="14">
        <v>100</v>
      </c>
      <c r="L6" s="17"/>
      <c r="M6" s="14">
        <v>46</v>
      </c>
      <c r="N6" s="14">
        <v>21</v>
      </c>
      <c r="O6" s="14">
        <v>47</v>
      </c>
      <c r="P6" s="14">
        <v>22</v>
      </c>
      <c r="Q6" s="14">
        <v>46</v>
      </c>
      <c r="R6" s="14">
        <v>43</v>
      </c>
      <c r="S6" s="18">
        <v>10</v>
      </c>
      <c r="T6" s="18">
        <v>23</v>
      </c>
      <c r="U6" s="19"/>
      <c r="V6" s="15">
        <f>B6</f>
        <v>33366</v>
      </c>
      <c r="W6" s="14" t="str">
        <f>C6</f>
        <v>T150058677</v>
      </c>
      <c r="X6" s="15" t="str">
        <f>D6</f>
        <v>SAVANI SANJAY SURANGLIKAR</v>
      </c>
      <c r="Y6" s="14" t="str">
        <f>E6</f>
        <v>71900581H</v>
      </c>
      <c r="Z6" s="16" t="str">
        <f>F6</f>
        <v>I2K18102547</v>
      </c>
      <c r="AA6" s="14">
        <v>100</v>
      </c>
      <c r="AB6" s="14">
        <v>100</v>
      </c>
      <c r="AC6" s="14">
        <v>97</v>
      </c>
      <c r="AD6" s="14">
        <v>100</v>
      </c>
      <c r="AE6" s="14">
        <v>99</v>
      </c>
      <c r="AF6" s="33">
        <f>SUM(AA6:AE6)</f>
        <v>496</v>
      </c>
      <c r="AG6" s="14">
        <v>23</v>
      </c>
      <c r="AH6" s="14">
        <v>24</v>
      </c>
      <c r="AI6" s="14">
        <v>47</v>
      </c>
      <c r="AJ6" s="14">
        <v>48</v>
      </c>
      <c r="AK6" s="14">
        <v>23</v>
      </c>
      <c r="AL6" s="14">
        <v>24</v>
      </c>
      <c r="AM6" s="14">
        <v>44</v>
      </c>
      <c r="AN6" s="33">
        <f>SUM(AF6:AM6)</f>
        <v>729</v>
      </c>
      <c r="AO6" s="14">
        <v>10</v>
      </c>
      <c r="AP6" s="14">
        <v>46</v>
      </c>
      <c r="AQ6" s="20" t="str">
        <f>IF(COUNTIF(G6:K6,"FF"),"FAIL",IF(COUNTIF(G6:K6,"AB"),"FAIL","PASS"))</f>
        <v>PASS</v>
      </c>
      <c r="AR6" s="20" t="str">
        <f>IF(COUNTIF(AA6:AE6,"FF"),"FAIL",IF(COUNTIF(AA6:AE6,"AB"),"FAIL","PASS"))</f>
        <v>PASS</v>
      </c>
      <c r="AS6" s="21" t="str">
        <f>IF(COUNTIF(M6:R6,"FF"),"FAIL",IF(COUNTIF(M6:R6,"AB"),"FAIL","PASS"))</f>
        <v>PASS</v>
      </c>
      <c r="AT6" s="21" t="str">
        <f>IF(COUNTIF(AG6:AM6,"FF"),"FAIL",IF(COUNTIF(AG6:AM6,"AB"),"FAIL","PASS"))</f>
        <v>PASS</v>
      </c>
      <c r="AU6" s="7" t="str">
        <f>IF(AND(AQ6="PASS",AR6="PASS"),"PASS","FAIL")</f>
        <v>PASS</v>
      </c>
      <c r="AV6" s="7" t="str">
        <f>IF(AND(AS6="PASS",AT6="PASS"),"PASS","FAIL")</f>
        <v>PASS</v>
      </c>
      <c r="AW6" s="22" t="str">
        <f>IF(AX6="ATKT","NO",IF(AX6="FAIL","NO","YES"))</f>
        <v>YES</v>
      </c>
      <c r="AX6" s="23" t="str">
        <f>IF(AP6=46,IF(AO6&gt;=7.75,"DIST",IF(AO6&gt;=6.75,"FIRST",IF(AO6&gt;=6.25,"HSC",IF(AO6&gt;=5.5,"SC","FAIL")))),IF(AP6&gt;=23,"ATKT","FAIL"))</f>
        <v>DIST</v>
      </c>
    </row>
    <row r="7" spans="1:50">
      <c r="A7" s="14"/>
      <c r="B7" s="24">
        <v>33250</v>
      </c>
      <c r="C7" s="24" t="s">
        <v>89</v>
      </c>
      <c r="D7" s="25" t="s">
        <v>90</v>
      </c>
      <c r="E7" s="24" t="s">
        <v>91</v>
      </c>
      <c r="F7" s="16" t="s">
        <v>92</v>
      </c>
      <c r="G7" s="14">
        <v>92</v>
      </c>
      <c r="H7" s="14">
        <v>96</v>
      </c>
      <c r="I7" s="14">
        <v>97</v>
      </c>
      <c r="J7" s="14">
        <v>100</v>
      </c>
      <c r="K7" s="14">
        <v>100</v>
      </c>
      <c r="L7" s="17"/>
      <c r="M7" s="14">
        <v>47</v>
      </c>
      <c r="N7" s="14">
        <v>24</v>
      </c>
      <c r="O7" s="14">
        <v>46</v>
      </c>
      <c r="P7" s="14">
        <v>24</v>
      </c>
      <c r="Q7" s="14">
        <v>46</v>
      </c>
      <c r="R7" s="14">
        <v>44</v>
      </c>
      <c r="S7" s="18">
        <v>10</v>
      </c>
      <c r="T7" s="18">
        <v>23</v>
      </c>
      <c r="U7" s="19"/>
      <c r="V7" s="15">
        <f>B7</f>
        <v>33250</v>
      </c>
      <c r="W7" s="14" t="str">
        <f>C7</f>
        <v>T150058669</v>
      </c>
      <c r="X7" s="15" t="str">
        <f>D7</f>
        <v>SALONI PURAN PAREKH</v>
      </c>
      <c r="Y7" s="14" t="str">
        <f>E7</f>
        <v>71900555J</v>
      </c>
      <c r="Z7" s="16" t="str">
        <f>F7</f>
        <v>I2K18102545</v>
      </c>
      <c r="AA7" s="14">
        <v>100</v>
      </c>
      <c r="AB7" s="14">
        <v>100</v>
      </c>
      <c r="AC7" s="14">
        <v>94</v>
      </c>
      <c r="AD7" s="14">
        <v>100</v>
      </c>
      <c r="AE7" s="14">
        <v>100</v>
      </c>
      <c r="AF7" s="33">
        <f>SUM(AA7:AE7)</f>
        <v>494</v>
      </c>
      <c r="AG7" s="14">
        <v>22</v>
      </c>
      <c r="AH7" s="14">
        <v>24</v>
      </c>
      <c r="AI7" s="14">
        <v>48</v>
      </c>
      <c r="AJ7" s="14">
        <v>43</v>
      </c>
      <c r="AK7" s="14">
        <v>24</v>
      </c>
      <c r="AL7" s="14">
        <v>23</v>
      </c>
      <c r="AM7" s="14">
        <v>45</v>
      </c>
      <c r="AN7" s="33">
        <f>SUM(AF7:AM7)</f>
        <v>723</v>
      </c>
      <c r="AO7" s="14">
        <v>10</v>
      </c>
      <c r="AP7" s="14">
        <v>46</v>
      </c>
      <c r="AQ7" s="20" t="str">
        <f>IF(COUNTIF(G7:K7,"FF"),"FAIL",IF(COUNTIF(G7:K7,"AB"),"FAIL","PASS"))</f>
        <v>PASS</v>
      </c>
      <c r="AR7" s="20" t="str">
        <f>IF(COUNTIF(AA7:AE7,"FF"),"FAIL",IF(COUNTIF(AA7:AE7,"AB"),"FAIL","PASS"))</f>
        <v>PASS</v>
      </c>
      <c r="AS7" s="21" t="str">
        <f>IF(COUNTIF(M7:R7,"FF"),"FAIL",IF(COUNTIF(M7:R7,"AB"),"FAIL","PASS"))</f>
        <v>PASS</v>
      </c>
      <c r="AT7" s="21" t="str">
        <f>IF(COUNTIF(AG7:AM7,"FF"),"FAIL",IF(COUNTIF(AG7:AM7,"AB"),"FAIL","PASS"))</f>
        <v>PASS</v>
      </c>
      <c r="AU7" s="7" t="str">
        <f>IF(AND(AQ7="PASS",AR7="PASS"),"PASS","FAIL")</f>
        <v>PASS</v>
      </c>
      <c r="AV7" s="7" t="str">
        <f>IF(AND(AS7="PASS",AT7="PASS"),"PASS","FAIL")</f>
        <v>PASS</v>
      </c>
      <c r="AW7" s="22" t="str">
        <f>IF(AX7="ATKT","NO",IF(AX7="FAIL","NO","YES"))</f>
        <v>YES</v>
      </c>
      <c r="AX7" s="23" t="str">
        <f>IF(AP7=46,IF(AO7&gt;=7.75,"DIST",IF(AO7&gt;=6.75,"FIRST",IF(AO7&gt;=6.25,"HSC",IF(AO7&gt;=5.5,"SC","FAIL")))),IF(AP7&gt;=23,"ATKT","FAIL"))</f>
        <v>DIST</v>
      </c>
    </row>
    <row r="8" spans="1:50">
      <c r="A8" s="14"/>
      <c r="B8" s="30">
        <v>33107</v>
      </c>
      <c r="C8" s="30" t="s">
        <v>57</v>
      </c>
      <c r="D8" s="31" t="s">
        <v>58</v>
      </c>
      <c r="E8" s="30" t="s">
        <v>59</v>
      </c>
      <c r="F8" s="32" t="s">
        <v>60</v>
      </c>
      <c r="G8" s="30">
        <v>94</v>
      </c>
      <c r="H8" s="30">
        <v>100</v>
      </c>
      <c r="I8" s="30">
        <v>92</v>
      </c>
      <c r="J8" s="30">
        <v>100</v>
      </c>
      <c r="K8" s="30">
        <v>92</v>
      </c>
      <c r="L8" s="33"/>
      <c r="M8" s="30">
        <v>44</v>
      </c>
      <c r="N8" s="30">
        <v>24</v>
      </c>
      <c r="O8" s="30">
        <v>43</v>
      </c>
      <c r="P8" s="30">
        <v>24</v>
      </c>
      <c r="Q8" s="30">
        <v>45</v>
      </c>
      <c r="R8" s="30">
        <v>48</v>
      </c>
      <c r="S8" s="34">
        <v>10</v>
      </c>
      <c r="T8" s="34">
        <v>23</v>
      </c>
      <c r="U8" s="35"/>
      <c r="V8" s="31">
        <f>B8</f>
        <v>33107</v>
      </c>
      <c r="W8" s="30" t="str">
        <f>C8</f>
        <v>T150058523</v>
      </c>
      <c r="X8" s="31" t="str">
        <f>D8</f>
        <v>BADGUJAR SAURABH RAMESH</v>
      </c>
      <c r="Y8" s="30" t="str">
        <f>E8</f>
        <v>71900083B</v>
      </c>
      <c r="Z8" s="32" t="str">
        <f>F8</f>
        <v>I2K18102455</v>
      </c>
      <c r="AA8" s="30">
        <v>100</v>
      </c>
      <c r="AB8" s="30">
        <v>97</v>
      </c>
      <c r="AC8" s="30">
        <v>95</v>
      </c>
      <c r="AD8" s="30">
        <v>100</v>
      </c>
      <c r="AE8" s="30">
        <v>100</v>
      </c>
      <c r="AF8" s="33">
        <f>SUM(AA8:AE8)</f>
        <v>492</v>
      </c>
      <c r="AG8" s="30">
        <v>24</v>
      </c>
      <c r="AH8" s="30">
        <v>24</v>
      </c>
      <c r="AI8" s="30">
        <v>48</v>
      </c>
      <c r="AJ8" s="30">
        <v>46</v>
      </c>
      <c r="AK8" s="30">
        <v>24</v>
      </c>
      <c r="AL8" s="30">
        <v>21</v>
      </c>
      <c r="AM8" s="30">
        <v>43</v>
      </c>
      <c r="AN8" s="33">
        <f>SUM(AF8:AM8)</f>
        <v>722</v>
      </c>
      <c r="AO8" s="30">
        <v>10</v>
      </c>
      <c r="AP8" s="30">
        <v>46</v>
      </c>
      <c r="AQ8" s="36" t="str">
        <f>IF(COUNTIF(G8:K8,"FF"),"FAIL",IF(COUNTIF(G8:K8,"AB"),"FAIL","PASS"))</f>
        <v>PASS</v>
      </c>
      <c r="AR8" s="36" t="str">
        <f>IF(COUNTIF(AA8:AE8,"FF"),"FAIL",IF(COUNTIF(AA8:AE8,"AB"),"FAIL","PASS"))</f>
        <v>PASS</v>
      </c>
      <c r="AS8" s="37" t="str">
        <f>IF(COUNTIF(M8:R8,"FF"),"FAIL",IF(COUNTIF(M8:R8,"AB"),"FAIL","PASS"))</f>
        <v>PASS</v>
      </c>
      <c r="AT8" s="37" t="str">
        <f>IF(COUNTIF(AG8:AM8,"FF"),"FAIL",IF(COUNTIF(AG8:AM8,"AB"),"FAIL","PASS"))</f>
        <v>PASS</v>
      </c>
      <c r="AU8" s="38" t="str">
        <f>IF(AND(AQ8="PASS",AR8="PASS"),"PASS","FAIL")</f>
        <v>PASS</v>
      </c>
      <c r="AV8" s="38" t="str">
        <f>IF(AND(AS8="PASS",AT8="PASS"),"PASS","FAIL")</f>
        <v>PASS</v>
      </c>
      <c r="AW8" s="39" t="str">
        <f>IF(AX8="ATKT","NO",IF(AX8="FAIL","NO","YES"))</f>
        <v>YES</v>
      </c>
      <c r="AX8" s="40" t="str">
        <f>IF(AP8=46,IF(AO8&gt;=7.75,"DIST",IF(AO8&gt;=6.75,"FIRST",IF(AO8&gt;=6.25,"HSC",IF(AO8&gt;=5.5,"SC","FAIL")))),IF(AP8&gt;=23,"ATKT","FAIL"))</f>
        <v>DIST</v>
      </c>
    </row>
    <row r="9" spans="1:50" s="41" customFormat="1">
      <c r="A9" s="30"/>
      <c r="B9" s="14">
        <v>33368</v>
      </c>
      <c r="C9" s="14" t="s">
        <v>61</v>
      </c>
      <c r="D9" s="15" t="s">
        <v>62</v>
      </c>
      <c r="E9" s="14" t="s">
        <v>63</v>
      </c>
      <c r="F9" s="16" t="s">
        <v>64</v>
      </c>
      <c r="G9" s="14">
        <v>93</v>
      </c>
      <c r="H9" s="14">
        <v>100</v>
      </c>
      <c r="I9" s="14">
        <v>99</v>
      </c>
      <c r="J9" s="14">
        <v>100</v>
      </c>
      <c r="K9" s="14">
        <v>100</v>
      </c>
      <c r="L9" s="17"/>
      <c r="M9" s="14">
        <v>46</v>
      </c>
      <c r="N9" s="14">
        <v>24</v>
      </c>
      <c r="O9" s="14">
        <v>48</v>
      </c>
      <c r="P9" s="14">
        <v>23</v>
      </c>
      <c r="Q9" s="14">
        <v>43</v>
      </c>
      <c r="R9" s="14">
        <v>45</v>
      </c>
      <c r="S9" s="18">
        <v>10</v>
      </c>
      <c r="T9" s="18">
        <v>23</v>
      </c>
      <c r="U9" s="19"/>
      <c r="V9" s="15">
        <f>B9</f>
        <v>33368</v>
      </c>
      <c r="W9" s="14" t="str">
        <f>C9</f>
        <v>T150058562</v>
      </c>
      <c r="X9" s="15" t="str">
        <f>D9</f>
        <v>DHONGDI SHILPA PARSHRAM</v>
      </c>
      <c r="Y9" s="14" t="str">
        <f>E9</f>
        <v>72000087E</v>
      </c>
      <c r="Z9" s="16" t="str">
        <f>F9</f>
        <v>I2K19205163</v>
      </c>
      <c r="AA9" s="14">
        <v>100</v>
      </c>
      <c r="AB9" s="14">
        <v>97</v>
      </c>
      <c r="AC9" s="14">
        <v>96</v>
      </c>
      <c r="AD9" s="14">
        <v>100</v>
      </c>
      <c r="AE9" s="14">
        <v>99</v>
      </c>
      <c r="AF9" s="33">
        <f>SUM(AA9:AE9)</f>
        <v>492</v>
      </c>
      <c r="AG9" s="14">
        <v>23</v>
      </c>
      <c r="AH9" s="14">
        <v>23</v>
      </c>
      <c r="AI9" s="14">
        <v>46</v>
      </c>
      <c r="AJ9" s="14">
        <v>42</v>
      </c>
      <c r="AK9" s="14">
        <v>24</v>
      </c>
      <c r="AL9" s="14">
        <v>24</v>
      </c>
      <c r="AM9" s="14">
        <v>47</v>
      </c>
      <c r="AN9" s="33">
        <f>SUM(AF9:AM9)</f>
        <v>721</v>
      </c>
      <c r="AO9" s="14">
        <v>10</v>
      </c>
      <c r="AP9" s="14">
        <v>46</v>
      </c>
      <c r="AQ9" s="20" t="str">
        <f>IF(COUNTIF(G9:K9,"FF"),"FAIL",IF(COUNTIF(G9:K9,"AB"),"FAIL","PASS"))</f>
        <v>PASS</v>
      </c>
      <c r="AR9" s="20" t="str">
        <f>IF(COUNTIF(AA9:AE9,"FF"),"FAIL",IF(COUNTIF(AA9:AE9,"AB"),"FAIL","PASS"))</f>
        <v>PASS</v>
      </c>
      <c r="AS9" s="21" t="str">
        <f>IF(COUNTIF(M9:R9,"FF"),"FAIL",IF(COUNTIF(M9:R9,"AB"),"FAIL","PASS"))</f>
        <v>PASS</v>
      </c>
      <c r="AT9" s="21" t="str">
        <f>IF(COUNTIF(AG9:AM9,"FF"),"FAIL",IF(COUNTIF(AG9:AM9,"AB"),"FAIL","PASS"))</f>
        <v>PASS</v>
      </c>
      <c r="AU9" s="7" t="str">
        <f>IF(AND(AQ9="PASS",AR9="PASS"),"PASS","FAIL")</f>
        <v>PASS</v>
      </c>
      <c r="AV9" s="7" t="str">
        <f>IF(AND(AS9="PASS",AT9="PASS"),"PASS","FAIL")</f>
        <v>PASS</v>
      </c>
      <c r="AW9" s="22" t="str">
        <f>IF(AX9="ATKT","NO",IF(AX9="FAIL","NO","YES"))</f>
        <v>YES</v>
      </c>
      <c r="AX9" s="23" t="str">
        <f>IF(AP9=46,IF(AO9&gt;=7.75,"DIST",IF(AO9&gt;=6.75,"FIRST",IF(AO9&gt;=6.25,"HSC",IF(AO9&gt;=5.5,"SC","FAIL")))),IF(AP9&gt;=23,"ATKT","FAIL"))</f>
        <v>DIST</v>
      </c>
    </row>
    <row r="10" spans="1:50">
      <c r="A10" s="14"/>
      <c r="B10" s="42">
        <v>33327</v>
      </c>
      <c r="C10" s="42" t="s">
        <v>65</v>
      </c>
      <c r="D10" s="43" t="s">
        <v>66</v>
      </c>
      <c r="E10" s="42" t="s">
        <v>67</v>
      </c>
      <c r="F10" s="32" t="s">
        <v>68</v>
      </c>
      <c r="G10" s="30">
        <v>90</v>
      </c>
      <c r="H10" s="30">
        <v>100</v>
      </c>
      <c r="I10" s="30">
        <v>100</v>
      </c>
      <c r="J10" s="30">
        <v>100</v>
      </c>
      <c r="K10" s="30">
        <v>100</v>
      </c>
      <c r="L10" s="33"/>
      <c r="M10" s="30">
        <v>46</v>
      </c>
      <c r="N10" s="30">
        <v>25</v>
      </c>
      <c r="O10" s="30">
        <v>47</v>
      </c>
      <c r="P10" s="30">
        <v>24</v>
      </c>
      <c r="Q10" s="30">
        <v>46</v>
      </c>
      <c r="R10" s="30">
        <v>45</v>
      </c>
      <c r="S10" s="34">
        <v>10</v>
      </c>
      <c r="T10" s="34">
        <v>23</v>
      </c>
      <c r="U10" s="35"/>
      <c r="V10" s="31">
        <f>B10</f>
        <v>33327</v>
      </c>
      <c r="W10" s="30" t="str">
        <f>C10</f>
        <v>T150058573</v>
      </c>
      <c r="X10" s="31" t="str">
        <f>D10</f>
        <v>GAVHANE YASHRAJ</v>
      </c>
      <c r="Y10" s="30" t="str">
        <f>E10</f>
        <v>71900226F</v>
      </c>
      <c r="Z10" s="32" t="str">
        <f>F10</f>
        <v>I2K18102584</v>
      </c>
      <c r="AA10" s="30">
        <v>100</v>
      </c>
      <c r="AB10" s="30">
        <v>100</v>
      </c>
      <c r="AC10" s="30">
        <v>96</v>
      </c>
      <c r="AD10" s="30">
        <v>100</v>
      </c>
      <c r="AE10" s="30">
        <v>100</v>
      </c>
      <c r="AF10" s="33">
        <f>SUM(AA10:AE10)</f>
        <v>496</v>
      </c>
      <c r="AG10" s="30">
        <v>23</v>
      </c>
      <c r="AH10" s="30">
        <v>23</v>
      </c>
      <c r="AI10" s="30">
        <v>47</v>
      </c>
      <c r="AJ10" s="30">
        <v>43</v>
      </c>
      <c r="AK10" s="30">
        <v>23</v>
      </c>
      <c r="AL10" s="30">
        <v>23</v>
      </c>
      <c r="AM10" s="30">
        <v>41</v>
      </c>
      <c r="AN10" s="33">
        <f>SUM(AF10:AM10)</f>
        <v>719</v>
      </c>
      <c r="AO10" s="30">
        <v>10</v>
      </c>
      <c r="AP10" s="30">
        <v>46</v>
      </c>
      <c r="AQ10" s="36" t="str">
        <f>IF(COUNTIF(G10:K10,"FF"),"FAIL",IF(COUNTIF(G10:K10,"AB"),"FAIL","PASS"))</f>
        <v>PASS</v>
      </c>
      <c r="AR10" s="36" t="str">
        <f>IF(COUNTIF(AA10:AE10,"FF"),"FAIL",IF(COUNTIF(AA10:AE10,"AB"),"FAIL","PASS"))</f>
        <v>PASS</v>
      </c>
      <c r="AS10" s="37" t="str">
        <f>IF(COUNTIF(M10:R10,"FF"),"FAIL",IF(COUNTIF(M10:R10,"AB"),"FAIL","PASS"))</f>
        <v>PASS</v>
      </c>
      <c r="AT10" s="37" t="str">
        <f>IF(COUNTIF(AG10:AM10,"FF"),"FAIL",IF(COUNTIF(AG10:AM10,"AB"),"FAIL","PASS"))</f>
        <v>PASS</v>
      </c>
      <c r="AU10" s="38" t="str">
        <f>IF(AND(AQ10="PASS",AR10="PASS"),"PASS","FAIL")</f>
        <v>PASS</v>
      </c>
      <c r="AV10" s="38" t="str">
        <f>IF(AND(AS10="PASS",AT10="PASS"),"PASS","FAIL")</f>
        <v>PASS</v>
      </c>
      <c r="AW10" s="39" t="str">
        <f>IF(AX10="ATKT","NO",IF(AX10="FAIL","NO","YES"))</f>
        <v>YES</v>
      </c>
      <c r="AX10" s="40" t="str">
        <f>IF(AP10=46,IF(AO10&gt;=7.75,"DIST",IF(AO10&gt;=6.75,"FIRST",IF(AO10&gt;=6.25,"HSC",IF(AO10&gt;=5.5,"SC","FAIL")))),IF(AP10&gt;=23,"ATKT","FAIL"))</f>
        <v>DIST</v>
      </c>
    </row>
    <row r="11" spans="1:50">
      <c r="A11" s="14"/>
      <c r="B11" s="24">
        <v>33128</v>
      </c>
      <c r="C11" s="24" t="s">
        <v>73</v>
      </c>
      <c r="D11" s="25" t="s">
        <v>74</v>
      </c>
      <c r="E11" s="24" t="s">
        <v>75</v>
      </c>
      <c r="F11" s="16" t="s">
        <v>76</v>
      </c>
      <c r="G11" s="14">
        <v>94</v>
      </c>
      <c r="H11" s="14">
        <v>95</v>
      </c>
      <c r="I11" s="14">
        <v>89</v>
      </c>
      <c r="J11" s="14">
        <v>100</v>
      </c>
      <c r="K11" s="14">
        <v>100</v>
      </c>
      <c r="L11" s="17"/>
      <c r="M11" s="14">
        <v>42</v>
      </c>
      <c r="N11" s="14">
        <v>23</v>
      </c>
      <c r="O11" s="14">
        <v>46</v>
      </c>
      <c r="P11" s="14">
        <v>24</v>
      </c>
      <c r="Q11" s="14">
        <v>47</v>
      </c>
      <c r="R11" s="14">
        <v>42</v>
      </c>
      <c r="S11" s="18">
        <v>10</v>
      </c>
      <c r="T11" s="18">
        <v>23</v>
      </c>
      <c r="U11" s="19"/>
      <c r="V11" s="15">
        <f>B11</f>
        <v>33128</v>
      </c>
      <c r="W11" s="14" t="str">
        <f>C11</f>
        <v>T150058590</v>
      </c>
      <c r="X11" s="15" t="str">
        <f>D11</f>
        <v>JAUNJALE PRITHVI SANJAY</v>
      </c>
      <c r="Y11" s="14" t="str">
        <f>E11</f>
        <v>71900290H</v>
      </c>
      <c r="Z11" s="16" t="str">
        <f>F11</f>
        <v>I2K18102636</v>
      </c>
      <c r="AA11" s="14">
        <v>100</v>
      </c>
      <c r="AB11" s="14">
        <v>90</v>
      </c>
      <c r="AC11" s="14">
        <v>94</v>
      </c>
      <c r="AD11" s="14">
        <v>100</v>
      </c>
      <c r="AE11" s="14">
        <v>100</v>
      </c>
      <c r="AF11" s="33">
        <f>SUM(AA11:AE11)</f>
        <v>484</v>
      </c>
      <c r="AG11" s="14">
        <v>24</v>
      </c>
      <c r="AH11" s="14">
        <v>24</v>
      </c>
      <c r="AI11" s="14">
        <v>45</v>
      </c>
      <c r="AJ11" s="14">
        <v>47</v>
      </c>
      <c r="AK11" s="14">
        <v>23</v>
      </c>
      <c r="AL11" s="14">
        <v>24</v>
      </c>
      <c r="AM11" s="14">
        <v>48</v>
      </c>
      <c r="AN11" s="33">
        <f>SUM(AF11:AM11)</f>
        <v>719</v>
      </c>
      <c r="AO11" s="14">
        <v>10</v>
      </c>
      <c r="AP11" s="14">
        <v>46</v>
      </c>
      <c r="AQ11" s="20" t="str">
        <f>IF(COUNTIF(G11:K11,"FF"),"FAIL",IF(COUNTIF(G11:K11,"AB"),"FAIL","PASS"))</f>
        <v>PASS</v>
      </c>
      <c r="AR11" s="20" t="str">
        <f>IF(COUNTIF(AA11:AE11,"FF"),"FAIL",IF(COUNTIF(AA11:AE11,"AB"),"FAIL","PASS"))</f>
        <v>PASS</v>
      </c>
      <c r="AS11" s="21" t="str">
        <f>IF(COUNTIF(M11:R11,"FF"),"FAIL",IF(COUNTIF(M11:R11,"AB"),"FAIL","PASS"))</f>
        <v>PASS</v>
      </c>
      <c r="AT11" s="21" t="str">
        <f>IF(COUNTIF(AG11:AM11,"FF"),"FAIL",IF(COUNTIF(AG11:AM11,"AB"),"FAIL","PASS"))</f>
        <v>PASS</v>
      </c>
      <c r="AU11" s="7" t="str">
        <f>IF(AND(AQ11="PASS",AR11="PASS"),"PASS","FAIL")</f>
        <v>PASS</v>
      </c>
      <c r="AV11" s="7" t="str">
        <f>IF(AND(AS11="PASS",AT11="PASS"),"PASS","FAIL")</f>
        <v>PASS</v>
      </c>
      <c r="AW11" s="22" t="str">
        <f>IF(AX11="ATKT","NO",IF(AX11="FAIL","NO","YES"))</f>
        <v>YES</v>
      </c>
      <c r="AX11" s="23" t="str">
        <f>IF(AP11=46,IF(AO11&gt;=7.75,"DIST",IF(AO11&gt;=6.75,"FIRST",IF(AO11&gt;=6.25,"HSC",IF(AO11&gt;=5.5,"SC","FAIL")))),IF(AP11&gt;=23,"ATKT","FAIL"))</f>
        <v>DIST</v>
      </c>
    </row>
    <row r="12" spans="1:50">
      <c r="A12" s="14"/>
      <c r="B12" s="14">
        <v>33329</v>
      </c>
      <c r="C12" s="14" t="s">
        <v>69</v>
      </c>
      <c r="D12" s="15" t="s">
        <v>70</v>
      </c>
      <c r="E12" s="14" t="s">
        <v>71</v>
      </c>
      <c r="F12" s="16" t="s">
        <v>72</v>
      </c>
      <c r="G12" s="14">
        <v>96</v>
      </c>
      <c r="H12" s="14">
        <v>100</v>
      </c>
      <c r="I12" s="14">
        <v>100</v>
      </c>
      <c r="J12" s="14">
        <v>100</v>
      </c>
      <c r="K12" s="14">
        <v>100</v>
      </c>
      <c r="L12" s="17"/>
      <c r="M12" s="14">
        <v>46</v>
      </c>
      <c r="N12" s="14">
        <v>25</v>
      </c>
      <c r="O12" s="14">
        <v>48</v>
      </c>
      <c r="P12" s="14">
        <v>24</v>
      </c>
      <c r="Q12" s="14">
        <v>43</v>
      </c>
      <c r="R12" s="14">
        <v>45</v>
      </c>
      <c r="S12" s="18">
        <v>10</v>
      </c>
      <c r="T12" s="18">
        <v>23</v>
      </c>
      <c r="U12" s="19"/>
      <c r="V12" s="15">
        <f>B12</f>
        <v>33329</v>
      </c>
      <c r="W12" s="14" t="str">
        <f>C12</f>
        <v>T150058577</v>
      </c>
      <c r="X12" s="15" t="str">
        <f>D12</f>
        <v>GHULE SHUBHAM SHIVAJI</v>
      </c>
      <c r="Y12" s="14" t="str">
        <f>E12</f>
        <v>71900234G</v>
      </c>
      <c r="Z12" s="16" t="str">
        <f>F12</f>
        <v>I2K18102514</v>
      </c>
      <c r="AA12" s="14">
        <v>100</v>
      </c>
      <c r="AB12" s="14">
        <v>99</v>
      </c>
      <c r="AC12" s="14">
        <v>92</v>
      </c>
      <c r="AD12" s="14">
        <v>100</v>
      </c>
      <c r="AE12" s="14">
        <v>100</v>
      </c>
      <c r="AF12" s="33">
        <f>SUM(AA12:AE12)</f>
        <v>491</v>
      </c>
      <c r="AG12" s="14">
        <v>22</v>
      </c>
      <c r="AH12" s="14">
        <v>20</v>
      </c>
      <c r="AI12" s="14">
        <v>47</v>
      </c>
      <c r="AJ12" s="14">
        <v>45</v>
      </c>
      <c r="AK12" s="14">
        <v>24</v>
      </c>
      <c r="AL12" s="14">
        <v>22</v>
      </c>
      <c r="AM12" s="14">
        <v>47</v>
      </c>
      <c r="AN12" s="33">
        <f>SUM(AF12:AM12)</f>
        <v>718</v>
      </c>
      <c r="AO12" s="14">
        <v>10</v>
      </c>
      <c r="AP12" s="14">
        <v>46</v>
      </c>
      <c r="AQ12" s="20" t="str">
        <f>IF(COUNTIF(G12:K12,"FF"),"FAIL",IF(COUNTIF(G12:K12,"AB"),"FAIL","PASS"))</f>
        <v>PASS</v>
      </c>
      <c r="AR12" s="20" t="str">
        <f>IF(COUNTIF(AA12:AE12,"FF"),"FAIL",IF(COUNTIF(AA12:AE12,"AB"),"FAIL","PASS"))</f>
        <v>PASS</v>
      </c>
      <c r="AS12" s="21" t="str">
        <f>IF(COUNTIF(M12:R12,"FF"),"FAIL",IF(COUNTIF(M12:R12,"AB"),"FAIL","PASS"))</f>
        <v>PASS</v>
      </c>
      <c r="AT12" s="21" t="str">
        <f>IF(COUNTIF(AG12:AM12,"FF"),"FAIL",IF(COUNTIF(AG12:AM12,"AB"),"FAIL","PASS"))</f>
        <v>PASS</v>
      </c>
      <c r="AU12" s="7" t="str">
        <f>IF(AND(AQ12="PASS",AR12="PASS"),"PASS","FAIL")</f>
        <v>PASS</v>
      </c>
      <c r="AV12" s="7" t="str">
        <f>IF(AND(AS12="PASS",AT12="PASS"),"PASS","FAIL")</f>
        <v>PASS</v>
      </c>
      <c r="AW12" s="22" t="str">
        <f>IF(AX12="ATKT","NO",IF(AX12="FAIL","NO","YES"))</f>
        <v>YES</v>
      </c>
      <c r="AX12" s="23" t="str">
        <f>IF(AP12=46,IF(AO12&gt;=7.75,"DIST",IF(AO12&gt;=6.75,"FIRST",IF(AO12&gt;=6.25,"HSC",IF(AO12&gt;=5.5,"SC","FAIL")))),IF(AP12&gt;=23,"ATKT","FAIL"))</f>
        <v>DIST</v>
      </c>
    </row>
    <row r="13" spans="1:50">
      <c r="A13" s="14"/>
      <c r="B13" s="24">
        <v>33244</v>
      </c>
      <c r="C13" s="24" t="s">
        <v>77</v>
      </c>
      <c r="D13" s="25" t="s">
        <v>78</v>
      </c>
      <c r="E13" s="24" t="s">
        <v>79</v>
      </c>
      <c r="F13" s="16" t="s">
        <v>80</v>
      </c>
      <c r="G13" s="14">
        <v>95</v>
      </c>
      <c r="H13" s="14">
        <v>100</v>
      </c>
      <c r="I13" s="14">
        <v>100</v>
      </c>
      <c r="J13" s="14">
        <v>100</v>
      </c>
      <c r="K13" s="14">
        <v>100</v>
      </c>
      <c r="L13" s="17"/>
      <c r="M13" s="14">
        <v>43</v>
      </c>
      <c r="N13" s="14">
        <v>24</v>
      </c>
      <c r="O13" s="14">
        <v>44</v>
      </c>
      <c r="P13" s="14">
        <v>25</v>
      </c>
      <c r="Q13" s="14">
        <v>45</v>
      </c>
      <c r="R13" s="14">
        <v>47</v>
      </c>
      <c r="S13" s="18">
        <v>10</v>
      </c>
      <c r="T13" s="18">
        <v>23</v>
      </c>
      <c r="U13" s="19"/>
      <c r="V13" s="15">
        <f>B13</f>
        <v>33244</v>
      </c>
      <c r="W13" s="14" t="str">
        <f>C13</f>
        <v>T150058638</v>
      </c>
      <c r="X13" s="15" t="str">
        <f>D13</f>
        <v>PATANKAR PRAJWAL PRAKASH</v>
      </c>
      <c r="Y13" s="14" t="str">
        <f>E13</f>
        <v>71900496K</v>
      </c>
      <c r="Z13" s="16" t="str">
        <f>F13</f>
        <v>I2K18102605</v>
      </c>
      <c r="AA13" s="14">
        <v>100</v>
      </c>
      <c r="AB13" s="14">
        <v>97</v>
      </c>
      <c r="AC13" s="14">
        <v>87</v>
      </c>
      <c r="AD13" s="14">
        <v>100</v>
      </c>
      <c r="AE13" s="14">
        <v>100</v>
      </c>
      <c r="AF13" s="33">
        <f>SUM(AA13:AE13)</f>
        <v>484</v>
      </c>
      <c r="AG13" s="14">
        <v>24</v>
      </c>
      <c r="AH13" s="14">
        <v>24</v>
      </c>
      <c r="AI13" s="14">
        <v>49</v>
      </c>
      <c r="AJ13" s="14">
        <v>48</v>
      </c>
      <c r="AK13" s="14">
        <v>23</v>
      </c>
      <c r="AL13" s="14">
        <v>21</v>
      </c>
      <c r="AM13" s="14">
        <v>45</v>
      </c>
      <c r="AN13" s="33">
        <f>SUM(AF13:AM13)</f>
        <v>718</v>
      </c>
      <c r="AO13" s="14">
        <v>10</v>
      </c>
      <c r="AP13" s="14">
        <v>46</v>
      </c>
      <c r="AQ13" s="20" t="str">
        <f>IF(COUNTIF(G13:K13,"FF"),"FAIL",IF(COUNTIF(G13:K13,"AB"),"FAIL","PASS"))</f>
        <v>PASS</v>
      </c>
      <c r="AR13" s="20" t="str">
        <f>IF(COUNTIF(AA13:AE13,"FF"),"FAIL",IF(COUNTIF(AA13:AE13,"AB"),"FAIL","PASS"))</f>
        <v>PASS</v>
      </c>
      <c r="AS13" s="21" t="str">
        <f>IF(COUNTIF(M13:R13,"FF"),"FAIL",IF(COUNTIF(M13:R13,"AB"),"FAIL","PASS"))</f>
        <v>PASS</v>
      </c>
      <c r="AT13" s="21" t="str">
        <f>IF(COUNTIF(AG13:AM13,"FF"),"FAIL",IF(COUNTIF(AG13:AM13,"AB"),"FAIL","PASS"))</f>
        <v>PASS</v>
      </c>
      <c r="AU13" s="7" t="str">
        <f>IF(AND(AQ13="PASS",AR13="PASS"),"PASS","FAIL")</f>
        <v>PASS</v>
      </c>
      <c r="AV13" s="7" t="str">
        <f>IF(AND(AS13="PASS",AT13="PASS"),"PASS","FAIL")</f>
        <v>PASS</v>
      </c>
      <c r="AW13" s="22" t="str">
        <f>IF(AX13="ATKT","NO",IF(AX13="FAIL","NO","YES"))</f>
        <v>YES</v>
      </c>
      <c r="AX13" s="23" t="str">
        <f>IF(AP13=46,IF(AO13&gt;=7.75,"DIST",IF(AO13&gt;=6.75,"FIRST",IF(AO13&gt;=6.25,"HSC",IF(AO13&gt;=5.5,"SC","FAIL")))),IF(AP13&gt;=23,"ATKT","FAIL"))</f>
        <v>DIST</v>
      </c>
    </row>
  </sheetData>
  <sortState xmlns:xlrd2="http://schemas.microsoft.com/office/spreadsheetml/2017/richdata2" ref="B4:AX13">
    <sortCondition descending="1" ref="AN4:AN13"/>
  </sortState>
  <mergeCells count="4">
    <mergeCell ref="B1:R1"/>
    <mergeCell ref="V1:AP1"/>
    <mergeCell ref="AQ2:AR2"/>
    <mergeCell ref="AS2:AT2"/>
  </mergeCells>
  <conditionalFormatting sqref="AW4:AW13">
    <cfRule type="cellIs" dxfId="6" priority="10" stopIfTrue="1" operator="equal">
      <formula>"NO"</formula>
    </cfRule>
  </conditionalFormatting>
  <conditionalFormatting sqref="AX4:AX13">
    <cfRule type="cellIs" dxfId="5" priority="11" stopIfTrue="1" operator="equal">
      <formula>"FAIL"</formula>
    </cfRule>
  </conditionalFormatting>
  <conditionalFormatting sqref="AQ4:AV13">
    <cfRule type="cellIs" dxfId="4" priority="16" stopIfTrue="1" operator="equal">
      <formula>"FAIL"</formula>
    </cfRule>
  </conditionalFormatting>
  <conditionalFormatting sqref="G4:R13">
    <cfRule type="cellIs" dxfId="3" priority="17" stopIfTrue="1" operator="equal">
      <formula>"AB"</formula>
    </cfRule>
    <cfRule type="cellIs" dxfId="2" priority="18" stopIfTrue="1" operator="equal">
      <formula>"FF"</formula>
    </cfRule>
  </conditionalFormatting>
  <conditionalFormatting sqref="AA4:AN13">
    <cfRule type="cellIs" dxfId="1" priority="19" stopIfTrue="1" operator="equal">
      <formula>"AB"</formula>
    </cfRule>
    <cfRule type="cellIs" dxfId="0" priority="20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cp:keywords/>
  <dc:description/>
  <cp:lastModifiedBy>Admin</cp:lastModifiedBy>
  <cp:revision>335</cp:revision>
  <cp:lastPrinted>2022-02-23T04:07:25Z</cp:lastPrinted>
  <dcterms:created xsi:type="dcterms:W3CDTF">2019-08-07T02:34:24Z</dcterms:created>
  <dcterms:modified xsi:type="dcterms:W3CDTF">2022-06-06T10:07:22Z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