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4A1CEC81-2CD8-7E4C-B4A9-1D275CFDD862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Q-1" sheetId="5" r:id="rId1"/>
    <sheet name="Q-2" sheetId="7" r:id="rId2"/>
  </sheets>
  <definedNames>
    <definedName name="solver_adj" localSheetId="0" hidden="1">'Q-1'!$C$16:$I$29,'Q-1'!$C$40:$C$53</definedName>
    <definedName name="solver_adj" localSheetId="1" hidden="1">'Q-2'!$E$21:$E$33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'Q-1'!$C$30:$I$30</definedName>
    <definedName name="solver_lhs1" localSheetId="1" hidden="1">'Q-2'!$E$21:$E$33</definedName>
    <definedName name="solver_lhs2" localSheetId="0" hidden="1">'Q-1'!$C$40:$C$53</definedName>
    <definedName name="solver_lhs3" localSheetId="0" hidden="1">'Q-1'!$F$40:$F$53</definedName>
    <definedName name="solver_lhs4" localSheetId="0" hidden="1">'Q-1'!$J$16:$J$29</definedName>
    <definedName name="solver_lhs5" localSheetId="0" hidden="1">'Q-1'!$L$37:$L$43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'Q-1'!$C$37</definedName>
    <definedName name="solver_opt" localSheetId="1" hidden="1">'Q-2'!$F$35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6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'Q-1'!$C$32:$I$32</definedName>
    <definedName name="solver_rhs1" localSheetId="1" hidden="1">AllDifferent</definedName>
    <definedName name="solver_rhs2" localSheetId="0" hidden="1">binary</definedName>
    <definedName name="solver_rhs3" localSheetId="0" hidden="1">'Q-1'!$H$40:$H$53</definedName>
    <definedName name="solver_rhs4" localSheetId="0" hidden="1">'Q-1'!$L$16:$L$29</definedName>
    <definedName name="solver_rhs5" localSheetId="0" hidden="1">'Q-1'!$N$37:$N$43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7" l="1"/>
  <c r="D34" i="7"/>
  <c r="G34" i="7" s="1"/>
  <c r="H33" i="7"/>
  <c r="D33" i="7"/>
  <c r="G33" i="7" s="1"/>
  <c r="H32" i="7"/>
  <c r="D32" i="7"/>
  <c r="G32" i="7" s="1"/>
  <c r="H31" i="7"/>
  <c r="D31" i="7"/>
  <c r="F31" i="7" s="1"/>
  <c r="H30" i="7"/>
  <c r="D30" i="7"/>
  <c r="G30" i="7" s="1"/>
  <c r="H29" i="7"/>
  <c r="D29" i="7"/>
  <c r="F29" i="7" s="1"/>
  <c r="H28" i="7"/>
  <c r="D28" i="7"/>
  <c r="G28" i="7" s="1"/>
  <c r="H27" i="7"/>
  <c r="D27" i="7"/>
  <c r="F27" i="7" s="1"/>
  <c r="H26" i="7"/>
  <c r="D26" i="7"/>
  <c r="G26" i="7" s="1"/>
  <c r="H25" i="7"/>
  <c r="D25" i="7"/>
  <c r="G25" i="7" s="1"/>
  <c r="H24" i="7"/>
  <c r="D24" i="7"/>
  <c r="G24" i="7" s="1"/>
  <c r="H23" i="7"/>
  <c r="D23" i="7"/>
  <c r="F23" i="7" s="1"/>
  <c r="H22" i="7"/>
  <c r="D22" i="7"/>
  <c r="G22" i="7" s="1"/>
  <c r="H21" i="7"/>
  <c r="G21" i="7"/>
  <c r="F21" i="7"/>
  <c r="K38" i="5"/>
  <c r="K39" i="5"/>
  <c r="K40" i="5"/>
  <c r="K41" i="5"/>
  <c r="K42" i="5"/>
  <c r="K43" i="5"/>
  <c r="K37" i="5"/>
  <c r="J38" i="5"/>
  <c r="J39" i="5"/>
  <c r="J40" i="5"/>
  <c r="J41" i="5"/>
  <c r="J42" i="5"/>
  <c r="J43" i="5"/>
  <c r="J37" i="5"/>
  <c r="C36" i="5"/>
  <c r="C35" i="5"/>
  <c r="D30" i="5"/>
  <c r="E30" i="5"/>
  <c r="F30" i="5"/>
  <c r="G30" i="5"/>
  <c r="H30" i="5"/>
  <c r="I30" i="5"/>
  <c r="C30" i="5"/>
  <c r="J17" i="5"/>
  <c r="E41" i="5" s="1"/>
  <c r="F41" i="5" s="1"/>
  <c r="J18" i="5"/>
  <c r="E42" i="5" s="1"/>
  <c r="F42" i="5" s="1"/>
  <c r="J19" i="5"/>
  <c r="E43" i="5" s="1"/>
  <c r="F43" i="5" s="1"/>
  <c r="J20" i="5"/>
  <c r="E44" i="5" s="1"/>
  <c r="F44" i="5" s="1"/>
  <c r="J21" i="5"/>
  <c r="E45" i="5" s="1"/>
  <c r="F45" i="5" s="1"/>
  <c r="J22" i="5"/>
  <c r="E46" i="5" s="1"/>
  <c r="F46" i="5" s="1"/>
  <c r="J23" i="5"/>
  <c r="E47" i="5" s="1"/>
  <c r="F47" i="5" s="1"/>
  <c r="J24" i="5"/>
  <c r="E48" i="5" s="1"/>
  <c r="F48" i="5" s="1"/>
  <c r="J25" i="5"/>
  <c r="E49" i="5" s="1"/>
  <c r="F49" i="5" s="1"/>
  <c r="J26" i="5"/>
  <c r="E50" i="5" s="1"/>
  <c r="F50" i="5" s="1"/>
  <c r="J27" i="5"/>
  <c r="E51" i="5" s="1"/>
  <c r="F51" i="5" s="1"/>
  <c r="J28" i="5"/>
  <c r="E52" i="5" s="1"/>
  <c r="F52" i="5" s="1"/>
  <c r="J29" i="5"/>
  <c r="E53" i="5" s="1"/>
  <c r="F53" i="5" s="1"/>
  <c r="J16" i="5"/>
  <c r="E40" i="5" s="1"/>
  <c r="F40" i="5" s="1"/>
  <c r="G31" i="7" l="1"/>
  <c r="G23" i="7"/>
  <c r="G27" i="7"/>
  <c r="G29" i="7"/>
  <c r="F25" i="7"/>
  <c r="F33" i="7"/>
  <c r="F22" i="7"/>
  <c r="F24" i="7"/>
  <c r="F26" i="7"/>
  <c r="F28" i="7"/>
  <c r="F30" i="7"/>
  <c r="F32" i="7"/>
  <c r="F34" i="7"/>
  <c r="L37" i="5"/>
  <c r="L41" i="5"/>
  <c r="L38" i="5"/>
  <c r="L39" i="5"/>
  <c r="L43" i="5"/>
  <c r="L40" i="5"/>
  <c r="L42" i="5"/>
  <c r="C37" i="5"/>
  <c r="F35" i="7" l="1"/>
</calcChain>
</file>

<file path=xl/sharedStrings.xml><?xml version="1.0" encoding="utf-8"?>
<sst xmlns="http://schemas.openxmlformats.org/spreadsheetml/2006/main" count="147" uniqueCount="55">
  <si>
    <t>City Distances</t>
  </si>
  <si>
    <t>A</t>
  </si>
  <si>
    <t>B</t>
  </si>
  <si>
    <t>C</t>
  </si>
  <si>
    <t>D</t>
  </si>
  <si>
    <t>E</t>
  </si>
  <si>
    <t>F</t>
  </si>
  <si>
    <t>G</t>
  </si>
  <si>
    <t>Demand</t>
  </si>
  <si>
    <t>Small</t>
  </si>
  <si>
    <t>Large</t>
  </si>
  <si>
    <t>Capacity</t>
  </si>
  <si>
    <t>&gt;=</t>
  </si>
  <si>
    <t>Solution</t>
  </si>
  <si>
    <t>WH A</t>
  </si>
  <si>
    <t>WH B</t>
  </si>
  <si>
    <t>WH C</t>
  </si>
  <si>
    <t>WH D</t>
  </si>
  <si>
    <t>WH E</t>
  </si>
  <si>
    <t>WH F</t>
  </si>
  <si>
    <t>WH G</t>
  </si>
  <si>
    <t>&lt;=</t>
  </si>
  <si>
    <t>Transport Cost</t>
  </si>
  <si>
    <t>Total Cost</t>
  </si>
  <si>
    <t>Binary</t>
  </si>
  <si>
    <t>M</t>
  </si>
  <si>
    <t>Shipment</t>
  </si>
  <si>
    <t>Sum</t>
  </si>
  <si>
    <t>Optimation Model</t>
  </si>
  <si>
    <t>Small Warehouses</t>
  </si>
  <si>
    <t>Large Warehouses</t>
  </si>
  <si>
    <t>Warehouse Fixed Cost</t>
  </si>
  <si>
    <t xml:space="preserve">Constraint: </t>
  </si>
  <si>
    <t>Index</t>
  </si>
  <si>
    <t>TO</t>
  </si>
  <si>
    <t>Jackson Square</t>
  </si>
  <si>
    <t>Cabildo</t>
  </si>
  <si>
    <t>Old Absinth House</t>
  </si>
  <si>
    <t>Pat O'Briens</t>
  </si>
  <si>
    <t>Marie Laveau's</t>
  </si>
  <si>
    <t>Lafitte's
Blacksmith Shop</t>
  </si>
  <si>
    <t>Ursuline Convent</t>
  </si>
  <si>
    <t>New Orleans
Pharmacy Museum</t>
  </si>
  <si>
    <t>Galier House</t>
  </si>
  <si>
    <t>The Cornstalk</t>
  </si>
  <si>
    <t>French Market</t>
  </si>
  <si>
    <t>Café du Monde</t>
  </si>
  <si>
    <t xml:space="preserve">Broussard's </t>
  </si>
  <si>
    <t>Brennan's</t>
  </si>
  <si>
    <t>From</t>
  </si>
  <si>
    <t>To</t>
  </si>
  <si>
    <t>Distance</t>
  </si>
  <si>
    <t>WH H</t>
  </si>
  <si>
    <t>WH I</t>
  </si>
  <si>
    <t>WH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</si>
</sst>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/>
    <xf numFmtId="0" fontId="0" fillId="0" borderId="0" xfId="0" applyBorder="1"/>
    <xf numFmtId="0" fontId="0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4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wrapText="1"/>
    </xf>
    <xf numFmtId="164" fontId="2" fillId="4" borderId="4" xfId="1" applyNumberFormat="1" applyFont="1" applyFill="1" applyBorder="1"/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wrapText="1"/>
    </xf>
    <xf numFmtId="0" fontId="2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0" xfId="0" applyFont="1" applyFill="1"/>
    <xf numFmtId="0" fontId="4" fillId="3" borderId="12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6E37-35DC-46D0-96F3-97B2A0821030}">
  <dimension ref="A2:N55"/>
  <sheetViews>
    <sheetView tabSelected="1" workbookViewId="0">
      <selection activeCell="B53" sqref="B53"/>
    </sheetView>
  </sheetViews>
  <sheetFormatPr baseColWidth="10" defaultColWidth="8.83203125" defaultRowHeight="15" x14ac:dyDescent="0.2"/>
  <cols>
    <col min="1" max="1" width="8.83203125" style="5"/>
    <col min="2" max="2" width="15.1640625" style="5" customWidth="1"/>
    <col min="3" max="3" width="12.5" style="5" bestFit="1" customWidth="1"/>
    <col min="4" max="4" width="11.1640625" style="5" bestFit="1" customWidth="1"/>
    <col min="5" max="9" width="9" style="5" bestFit="1" customWidth="1"/>
    <col min="10" max="10" width="11.33203125" style="5" customWidth="1"/>
    <col min="11" max="11" width="11.1640625" style="5" customWidth="1"/>
    <col min="12" max="12" width="7.83203125" style="5" customWidth="1"/>
    <col min="13" max="13" width="3" style="5" bestFit="1" customWidth="1"/>
    <col min="14" max="14" width="2" style="5" bestFit="1" customWidth="1"/>
    <col min="15" max="16384" width="8.83203125" style="5"/>
  </cols>
  <sheetData>
    <row r="2" spans="1:12" ht="20" x14ac:dyDescent="0.25">
      <c r="A2" s="10" t="s">
        <v>28</v>
      </c>
    </row>
    <row r="4" spans="1:12" ht="16" thickBot="1" x14ac:dyDescent="0.25">
      <c r="B4" s="9" t="s">
        <v>0</v>
      </c>
    </row>
    <row r="5" spans="1:12" s="1" customFormat="1" ht="17" thickBot="1" x14ac:dyDescent="0.25">
      <c r="B5" s="18"/>
      <c r="C5" s="19" t="s">
        <v>1</v>
      </c>
      <c r="D5" s="19" t="s">
        <v>2</v>
      </c>
      <c r="E5" s="19" t="s">
        <v>3</v>
      </c>
      <c r="F5" s="19" t="s">
        <v>4</v>
      </c>
      <c r="G5" s="19" t="s">
        <v>5</v>
      </c>
      <c r="H5" s="19" t="s">
        <v>6</v>
      </c>
      <c r="I5" s="19" t="s">
        <v>7</v>
      </c>
    </row>
    <row r="6" spans="1:12" ht="17" thickBot="1" x14ac:dyDescent="0.25">
      <c r="B6" s="19" t="s">
        <v>14</v>
      </c>
      <c r="C6" s="8">
        <v>0</v>
      </c>
      <c r="D6" s="8">
        <v>21</v>
      </c>
      <c r="E6" s="8">
        <v>43</v>
      </c>
      <c r="F6" s="8">
        <v>55</v>
      </c>
      <c r="G6" s="8">
        <v>58</v>
      </c>
      <c r="H6" s="8">
        <v>66</v>
      </c>
      <c r="I6" s="8">
        <v>49</v>
      </c>
    </row>
    <row r="7" spans="1:12" ht="17" thickBot="1" x14ac:dyDescent="0.25">
      <c r="B7" s="19" t="s">
        <v>15</v>
      </c>
      <c r="C7" s="8">
        <v>21</v>
      </c>
      <c r="D7" s="8">
        <v>0</v>
      </c>
      <c r="E7" s="8">
        <v>27</v>
      </c>
      <c r="F7" s="8">
        <v>29</v>
      </c>
      <c r="G7" s="8">
        <v>38</v>
      </c>
      <c r="H7" s="8">
        <v>56</v>
      </c>
      <c r="I7" s="8">
        <v>48</v>
      </c>
    </row>
    <row r="8" spans="1:12" ht="17" thickBot="1" x14ac:dyDescent="0.25">
      <c r="B8" s="19" t="s">
        <v>16</v>
      </c>
      <c r="C8" s="8">
        <v>43</v>
      </c>
      <c r="D8" s="8">
        <v>27</v>
      </c>
      <c r="E8" s="8">
        <v>0</v>
      </c>
      <c r="F8" s="8">
        <v>33</v>
      </c>
      <c r="G8" s="8">
        <v>50</v>
      </c>
      <c r="H8" s="8">
        <v>74</v>
      </c>
      <c r="I8" s="8">
        <v>79</v>
      </c>
    </row>
    <row r="9" spans="1:12" ht="17" thickBot="1" x14ac:dyDescent="0.25">
      <c r="B9" s="19" t="s">
        <v>17</v>
      </c>
      <c r="C9" s="8">
        <v>55</v>
      </c>
      <c r="D9" s="8">
        <v>29</v>
      </c>
      <c r="E9" s="8">
        <v>33</v>
      </c>
      <c r="F9" s="8">
        <v>0</v>
      </c>
      <c r="G9" s="8">
        <v>19</v>
      </c>
      <c r="H9" s="8">
        <v>36</v>
      </c>
      <c r="I9" s="8">
        <v>72</v>
      </c>
    </row>
    <row r="10" spans="1:12" ht="17" thickBot="1" x14ac:dyDescent="0.25">
      <c r="B10" s="19" t="s">
        <v>52</v>
      </c>
      <c r="C10" s="8">
        <v>58</v>
      </c>
      <c r="D10" s="8">
        <v>38</v>
      </c>
      <c r="E10" s="8">
        <v>50</v>
      </c>
      <c r="F10" s="8">
        <v>19</v>
      </c>
      <c r="G10" s="8">
        <v>0</v>
      </c>
      <c r="H10" s="8">
        <v>18</v>
      </c>
      <c r="I10" s="8">
        <v>56</v>
      </c>
    </row>
    <row r="11" spans="1:12" ht="17" thickBot="1" x14ac:dyDescent="0.25">
      <c r="B11" s="19" t="s">
        <v>53</v>
      </c>
      <c r="C11" s="8">
        <v>66</v>
      </c>
      <c r="D11" s="8">
        <v>56</v>
      </c>
      <c r="E11" s="8">
        <v>74</v>
      </c>
      <c r="F11" s="8">
        <v>36</v>
      </c>
      <c r="G11" s="8">
        <v>18</v>
      </c>
      <c r="H11" s="8">
        <v>0</v>
      </c>
      <c r="I11" s="8">
        <v>58</v>
      </c>
    </row>
    <row r="12" spans="1:12" ht="17" thickBot="1" x14ac:dyDescent="0.25">
      <c r="B12" s="19" t="s">
        <v>54</v>
      </c>
      <c r="C12" s="8">
        <v>49</v>
      </c>
      <c r="D12" s="8">
        <v>48</v>
      </c>
      <c r="E12" s="8">
        <v>79</v>
      </c>
      <c r="F12" s="8">
        <v>72</v>
      </c>
      <c r="G12" s="8">
        <v>56</v>
      </c>
      <c r="H12" s="8">
        <v>58</v>
      </c>
      <c r="I12" s="8">
        <v>0</v>
      </c>
    </row>
    <row r="15" spans="1:12" ht="17" thickBot="1" x14ac:dyDescent="0.25">
      <c r="A15" s="6"/>
      <c r="B15" s="19" t="s">
        <v>13</v>
      </c>
      <c r="C15" s="19" t="s">
        <v>1</v>
      </c>
      <c r="D15" s="19" t="s">
        <v>2</v>
      </c>
      <c r="E15" s="19" t="s">
        <v>3</v>
      </c>
      <c r="F15" s="19" t="s">
        <v>4</v>
      </c>
      <c r="G15" s="19" t="s">
        <v>5</v>
      </c>
      <c r="H15" s="19" t="s">
        <v>6</v>
      </c>
      <c r="I15" s="19" t="s">
        <v>7</v>
      </c>
      <c r="J15" s="34" t="s">
        <v>11</v>
      </c>
      <c r="K15" s="35"/>
      <c r="L15" s="36"/>
    </row>
    <row r="16" spans="1:12" ht="17" thickBot="1" x14ac:dyDescent="0.25">
      <c r="A16" s="32" t="s">
        <v>9</v>
      </c>
      <c r="B16" s="19" t="s">
        <v>14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6">
        <f>SUM(C16:I16)</f>
        <v>0</v>
      </c>
      <c r="K16" s="6" t="s">
        <v>21</v>
      </c>
      <c r="L16" s="6">
        <v>7000</v>
      </c>
    </row>
    <row r="17" spans="1:12" ht="17" thickBot="1" x14ac:dyDescent="0.25">
      <c r="A17" s="32"/>
      <c r="B17" s="19" t="s">
        <v>15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6">
        <f t="shared" ref="J17:J29" si="0">SUM(C17:I17)</f>
        <v>0</v>
      </c>
      <c r="K17" s="6" t="s">
        <v>21</v>
      </c>
      <c r="L17" s="6">
        <v>7000</v>
      </c>
    </row>
    <row r="18" spans="1:12" ht="17" thickBot="1" x14ac:dyDescent="0.25">
      <c r="A18" s="32"/>
      <c r="B18" s="19" t="s">
        <v>16</v>
      </c>
      <c r="C18" s="20">
        <v>0</v>
      </c>
      <c r="D18" s="20">
        <v>2000</v>
      </c>
      <c r="E18" s="20">
        <v>5000</v>
      </c>
      <c r="F18" s="20">
        <v>0</v>
      </c>
      <c r="G18" s="20">
        <v>0</v>
      </c>
      <c r="H18" s="20">
        <v>0</v>
      </c>
      <c r="I18" s="20">
        <v>0</v>
      </c>
      <c r="J18" s="6">
        <f t="shared" si="0"/>
        <v>7000</v>
      </c>
      <c r="K18" s="6" t="s">
        <v>21</v>
      </c>
      <c r="L18" s="6">
        <v>7000</v>
      </c>
    </row>
    <row r="19" spans="1:12" ht="17" thickBot="1" x14ac:dyDescent="0.25">
      <c r="A19" s="32"/>
      <c r="B19" s="19" t="s">
        <v>17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6">
        <f t="shared" si="0"/>
        <v>0</v>
      </c>
      <c r="K19" s="6" t="s">
        <v>21</v>
      </c>
      <c r="L19" s="6">
        <v>7000</v>
      </c>
    </row>
    <row r="20" spans="1:12" ht="17" thickBot="1" x14ac:dyDescent="0.25">
      <c r="A20" s="32"/>
      <c r="B20" s="19" t="s">
        <v>18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6">
        <f t="shared" si="0"/>
        <v>0</v>
      </c>
      <c r="K20" s="6" t="s">
        <v>21</v>
      </c>
      <c r="L20" s="6">
        <v>7000</v>
      </c>
    </row>
    <row r="21" spans="1:12" ht="17" thickBot="1" x14ac:dyDescent="0.25">
      <c r="A21" s="32"/>
      <c r="B21" s="19" t="s">
        <v>19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6">
        <f t="shared" si="0"/>
        <v>0</v>
      </c>
      <c r="K21" s="6" t="s">
        <v>21</v>
      </c>
      <c r="L21" s="6">
        <v>7000</v>
      </c>
    </row>
    <row r="22" spans="1:12" ht="17" thickBot="1" x14ac:dyDescent="0.25">
      <c r="A22" s="32"/>
      <c r="B22" s="19" t="s">
        <v>20</v>
      </c>
      <c r="C22" s="20">
        <v>2000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5000</v>
      </c>
      <c r="J22" s="6">
        <f t="shared" si="0"/>
        <v>7000</v>
      </c>
      <c r="K22" s="6" t="s">
        <v>21</v>
      </c>
      <c r="L22" s="6">
        <v>7000</v>
      </c>
    </row>
    <row r="23" spans="1:12" ht="17" thickBot="1" x14ac:dyDescent="0.25">
      <c r="A23" s="32" t="s">
        <v>10</v>
      </c>
      <c r="B23" s="19" t="s">
        <v>14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6">
        <f t="shared" si="0"/>
        <v>0</v>
      </c>
      <c r="K23" s="6" t="s">
        <v>21</v>
      </c>
      <c r="L23" s="6">
        <v>14000</v>
      </c>
    </row>
    <row r="24" spans="1:12" ht="17" thickBot="1" x14ac:dyDescent="0.25">
      <c r="A24" s="32"/>
      <c r="B24" s="19" t="s">
        <v>15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6">
        <f t="shared" si="0"/>
        <v>0</v>
      </c>
      <c r="K24" s="6" t="s">
        <v>21</v>
      </c>
      <c r="L24" s="6">
        <v>14000</v>
      </c>
    </row>
    <row r="25" spans="1:12" ht="17" thickBot="1" x14ac:dyDescent="0.25">
      <c r="A25" s="32"/>
      <c r="B25" s="19" t="s">
        <v>16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6">
        <f t="shared" si="0"/>
        <v>0</v>
      </c>
      <c r="K25" s="6" t="s">
        <v>21</v>
      </c>
      <c r="L25" s="6">
        <v>14000</v>
      </c>
    </row>
    <row r="26" spans="1:12" ht="17" thickBot="1" x14ac:dyDescent="0.25">
      <c r="A26" s="32"/>
      <c r="B26" s="19" t="s">
        <v>17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6">
        <f t="shared" si="0"/>
        <v>0</v>
      </c>
      <c r="K26" s="6" t="s">
        <v>21</v>
      </c>
      <c r="L26" s="6">
        <v>14000</v>
      </c>
    </row>
    <row r="27" spans="1:12" ht="17" thickBot="1" x14ac:dyDescent="0.25">
      <c r="A27" s="32"/>
      <c r="B27" s="19" t="s">
        <v>18</v>
      </c>
      <c r="C27" s="20">
        <v>0</v>
      </c>
      <c r="D27" s="20">
        <v>1000</v>
      </c>
      <c r="E27" s="20">
        <v>0</v>
      </c>
      <c r="F27" s="20">
        <v>2000</v>
      </c>
      <c r="G27" s="20">
        <v>9000</v>
      </c>
      <c r="H27" s="20">
        <v>2000</v>
      </c>
      <c r="I27" s="20">
        <v>0</v>
      </c>
      <c r="J27" s="6">
        <f t="shared" si="0"/>
        <v>14000</v>
      </c>
      <c r="K27" s="6" t="s">
        <v>21</v>
      </c>
      <c r="L27" s="6">
        <v>14000</v>
      </c>
    </row>
    <row r="28" spans="1:12" ht="17" thickBot="1" x14ac:dyDescent="0.25">
      <c r="A28" s="32"/>
      <c r="B28" s="19" t="s">
        <v>19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6">
        <f t="shared" si="0"/>
        <v>0</v>
      </c>
      <c r="K28" s="6" t="s">
        <v>21</v>
      </c>
      <c r="L28" s="6">
        <v>14000</v>
      </c>
    </row>
    <row r="29" spans="1:12" ht="17" thickBot="1" x14ac:dyDescent="0.25">
      <c r="A29" s="32"/>
      <c r="B29" s="19" t="s">
        <v>20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6">
        <f t="shared" si="0"/>
        <v>0</v>
      </c>
      <c r="K29" s="6" t="s">
        <v>21</v>
      </c>
      <c r="L29" s="6">
        <v>14000</v>
      </c>
    </row>
    <row r="30" spans="1:12" x14ac:dyDescent="0.2">
      <c r="A30" s="37" t="s">
        <v>8</v>
      </c>
      <c r="B30" s="38"/>
      <c r="C30" s="6">
        <f>SUM(C16:C29)</f>
        <v>2000</v>
      </c>
      <c r="D30" s="6">
        <f t="shared" ref="D30:I30" si="1">SUM(D16:D29)</f>
        <v>3000</v>
      </c>
      <c r="E30" s="6">
        <f t="shared" si="1"/>
        <v>5000</v>
      </c>
      <c r="F30" s="6">
        <f t="shared" si="1"/>
        <v>2000</v>
      </c>
      <c r="G30" s="6">
        <f t="shared" si="1"/>
        <v>9000</v>
      </c>
      <c r="H30" s="6">
        <f t="shared" si="1"/>
        <v>2000</v>
      </c>
      <c r="I30" s="6">
        <f t="shared" si="1"/>
        <v>5000</v>
      </c>
      <c r="J30" s="7"/>
      <c r="K30" s="7"/>
      <c r="L30" s="7"/>
    </row>
    <row r="31" spans="1:12" x14ac:dyDescent="0.2">
      <c r="A31" s="39"/>
      <c r="B31" s="40"/>
      <c r="C31" s="6" t="s">
        <v>12</v>
      </c>
      <c r="D31" s="6" t="s">
        <v>12</v>
      </c>
      <c r="E31" s="6" t="s">
        <v>12</v>
      </c>
      <c r="F31" s="6" t="s">
        <v>12</v>
      </c>
      <c r="G31" s="6" t="s">
        <v>12</v>
      </c>
      <c r="H31" s="6" t="s">
        <v>12</v>
      </c>
      <c r="I31" s="6" t="s">
        <v>12</v>
      </c>
      <c r="J31" s="7"/>
      <c r="K31" s="7"/>
      <c r="L31" s="7"/>
    </row>
    <row r="32" spans="1:12" x14ac:dyDescent="0.2">
      <c r="A32" s="41"/>
      <c r="B32" s="42"/>
      <c r="C32" s="3">
        <v>2000</v>
      </c>
      <c r="D32" s="3">
        <v>3000</v>
      </c>
      <c r="E32" s="3">
        <v>5000</v>
      </c>
      <c r="F32" s="3">
        <v>2000</v>
      </c>
      <c r="G32" s="3">
        <v>8000</v>
      </c>
      <c r="H32" s="3">
        <v>2000</v>
      </c>
      <c r="I32" s="3">
        <v>4000</v>
      </c>
      <c r="J32" s="7"/>
      <c r="K32" s="7"/>
      <c r="L32" s="7"/>
    </row>
    <row r="35" spans="1:14" x14ac:dyDescent="0.2">
      <c r="B35" s="21" t="s">
        <v>22</v>
      </c>
      <c r="C35" s="13">
        <f>(SUMPRODUCT(C6:I12,C16:I22)+SUMPRODUCT(C6:I12,C23:I29))*2.5</f>
        <v>660000</v>
      </c>
      <c r="J35" s="1" t="s">
        <v>32</v>
      </c>
    </row>
    <row r="36" spans="1:14" ht="32" x14ac:dyDescent="0.2">
      <c r="B36" s="22" t="s">
        <v>31</v>
      </c>
      <c r="C36" s="13">
        <f>SUM(C40:C46)*750000+SUM(C47:C53)*1.2*10^6</f>
        <v>2700000</v>
      </c>
      <c r="J36" s="25" t="s">
        <v>29</v>
      </c>
      <c r="K36" s="25" t="s">
        <v>30</v>
      </c>
      <c r="L36" s="25" t="s">
        <v>27</v>
      </c>
      <c r="M36" s="2"/>
      <c r="N36" s="2"/>
    </row>
    <row r="37" spans="1:14" x14ac:dyDescent="0.2">
      <c r="B37" s="21" t="s">
        <v>23</v>
      </c>
      <c r="C37" s="23">
        <f>SUM(C35:C36)</f>
        <v>3360000</v>
      </c>
      <c r="J37" s="6">
        <f t="shared" ref="J37:J43" si="2">C40</f>
        <v>0</v>
      </c>
      <c r="K37" s="6">
        <f t="shared" ref="K37:K43" si="3">C47</f>
        <v>0</v>
      </c>
      <c r="L37" s="6">
        <f>SUM(J37:K37)</f>
        <v>0</v>
      </c>
      <c r="M37" s="6" t="s">
        <v>21</v>
      </c>
      <c r="N37" s="6">
        <v>1</v>
      </c>
    </row>
    <row r="38" spans="1:14" x14ac:dyDescent="0.2">
      <c r="J38" s="6">
        <f t="shared" si="2"/>
        <v>0</v>
      </c>
      <c r="K38" s="6">
        <f t="shared" si="3"/>
        <v>0</v>
      </c>
      <c r="L38" s="6">
        <f t="shared" ref="L38:L43" si="4">SUM(J38:K38)</f>
        <v>0</v>
      </c>
      <c r="M38" s="6" t="s">
        <v>21</v>
      </c>
      <c r="N38" s="6">
        <v>1</v>
      </c>
    </row>
    <row r="39" spans="1:14" x14ac:dyDescent="0.2">
      <c r="A39" s="6"/>
      <c r="B39" s="6"/>
      <c r="C39" s="2" t="s">
        <v>24</v>
      </c>
      <c r="D39" s="12" t="s">
        <v>25</v>
      </c>
      <c r="E39" s="2" t="s">
        <v>26</v>
      </c>
      <c r="F39" s="2"/>
      <c r="G39" s="6"/>
      <c r="H39" s="6"/>
      <c r="J39" s="6">
        <f t="shared" si="2"/>
        <v>1</v>
      </c>
      <c r="K39" s="6">
        <f t="shared" si="3"/>
        <v>0</v>
      </c>
      <c r="L39" s="6">
        <f t="shared" si="4"/>
        <v>1</v>
      </c>
      <c r="M39" s="6" t="s">
        <v>21</v>
      </c>
      <c r="N39" s="6">
        <v>1</v>
      </c>
    </row>
    <row r="40" spans="1:14" ht="16" x14ac:dyDescent="0.2">
      <c r="A40" s="33" t="s">
        <v>9</v>
      </c>
      <c r="B40" s="24" t="s">
        <v>14</v>
      </c>
      <c r="C40" s="20">
        <v>0</v>
      </c>
      <c r="D40" s="6">
        <v>-1000000</v>
      </c>
      <c r="E40" s="6">
        <f t="shared" ref="E40:E53" si="5">J16</f>
        <v>0</v>
      </c>
      <c r="F40" s="6">
        <f>C40*D40+E40</f>
        <v>0</v>
      </c>
      <c r="G40" s="6" t="s">
        <v>21</v>
      </c>
      <c r="H40" s="6">
        <v>0</v>
      </c>
      <c r="J40" s="6">
        <f t="shared" si="2"/>
        <v>0</v>
      </c>
      <c r="K40" s="6">
        <f t="shared" si="3"/>
        <v>0</v>
      </c>
      <c r="L40" s="6">
        <f t="shared" si="4"/>
        <v>0</v>
      </c>
      <c r="M40" s="6" t="s">
        <v>21</v>
      </c>
      <c r="N40" s="6">
        <v>1</v>
      </c>
    </row>
    <row r="41" spans="1:14" ht="16" x14ac:dyDescent="0.2">
      <c r="A41" s="33"/>
      <c r="B41" s="24" t="s">
        <v>15</v>
      </c>
      <c r="C41" s="20">
        <v>0</v>
      </c>
      <c r="D41" s="6">
        <v>-1000000</v>
      </c>
      <c r="E41" s="6">
        <f t="shared" si="5"/>
        <v>0</v>
      </c>
      <c r="F41" s="6">
        <f t="shared" ref="F41:F53" si="6">C41*D41+E41</f>
        <v>0</v>
      </c>
      <c r="G41" s="6" t="s">
        <v>21</v>
      </c>
      <c r="H41" s="6">
        <v>0</v>
      </c>
      <c r="J41" s="6">
        <f t="shared" si="2"/>
        <v>0</v>
      </c>
      <c r="K41" s="6">
        <f t="shared" si="3"/>
        <v>1</v>
      </c>
      <c r="L41" s="6">
        <f t="shared" si="4"/>
        <v>1</v>
      </c>
      <c r="M41" s="6" t="s">
        <v>21</v>
      </c>
      <c r="N41" s="6">
        <v>1</v>
      </c>
    </row>
    <row r="42" spans="1:14" ht="16" x14ac:dyDescent="0.2">
      <c r="A42" s="33"/>
      <c r="B42" s="24" t="s">
        <v>16</v>
      </c>
      <c r="C42" s="20">
        <v>1</v>
      </c>
      <c r="D42" s="6">
        <v>-1000000</v>
      </c>
      <c r="E42" s="6">
        <f t="shared" si="5"/>
        <v>7000</v>
      </c>
      <c r="F42" s="6">
        <f t="shared" si="6"/>
        <v>-993000</v>
      </c>
      <c r="G42" s="6" t="s">
        <v>21</v>
      </c>
      <c r="H42" s="6">
        <v>0</v>
      </c>
      <c r="J42" s="6">
        <f t="shared" si="2"/>
        <v>0</v>
      </c>
      <c r="K42" s="6">
        <f t="shared" si="3"/>
        <v>0</v>
      </c>
      <c r="L42" s="6">
        <f t="shared" si="4"/>
        <v>0</v>
      </c>
      <c r="M42" s="6" t="s">
        <v>21</v>
      </c>
      <c r="N42" s="6">
        <v>1</v>
      </c>
    </row>
    <row r="43" spans="1:14" ht="16" x14ac:dyDescent="0.2">
      <c r="A43" s="33"/>
      <c r="B43" s="24" t="s">
        <v>17</v>
      </c>
      <c r="C43" s="20">
        <v>0</v>
      </c>
      <c r="D43" s="6">
        <v>-1000000</v>
      </c>
      <c r="E43" s="6">
        <f t="shared" si="5"/>
        <v>0</v>
      </c>
      <c r="F43" s="6">
        <f t="shared" si="6"/>
        <v>0</v>
      </c>
      <c r="G43" s="6" t="s">
        <v>21</v>
      </c>
      <c r="H43" s="6">
        <v>0</v>
      </c>
      <c r="J43" s="6">
        <f t="shared" si="2"/>
        <v>1</v>
      </c>
      <c r="K43" s="6">
        <f t="shared" si="3"/>
        <v>0</v>
      </c>
      <c r="L43" s="6">
        <f t="shared" si="4"/>
        <v>1</v>
      </c>
      <c r="M43" s="6" t="s">
        <v>21</v>
      </c>
      <c r="N43" s="6">
        <v>1</v>
      </c>
    </row>
    <row r="44" spans="1:14" ht="16" x14ac:dyDescent="0.2">
      <c r="A44" s="33"/>
      <c r="B44" s="24" t="s">
        <v>18</v>
      </c>
      <c r="C44" s="20">
        <v>0</v>
      </c>
      <c r="D44" s="6">
        <v>-1000000</v>
      </c>
      <c r="E44" s="6">
        <f t="shared" si="5"/>
        <v>0</v>
      </c>
      <c r="F44" s="6">
        <f t="shared" si="6"/>
        <v>0</v>
      </c>
      <c r="G44" s="6" t="s">
        <v>21</v>
      </c>
      <c r="H44" s="6">
        <v>0</v>
      </c>
    </row>
    <row r="45" spans="1:14" ht="16" x14ac:dyDescent="0.2">
      <c r="A45" s="33"/>
      <c r="B45" s="24" t="s">
        <v>19</v>
      </c>
      <c r="C45" s="20">
        <v>0</v>
      </c>
      <c r="D45" s="6">
        <v>-1000000</v>
      </c>
      <c r="E45" s="6">
        <f t="shared" si="5"/>
        <v>0</v>
      </c>
      <c r="F45" s="6">
        <f t="shared" si="6"/>
        <v>0</v>
      </c>
      <c r="G45" s="6" t="s">
        <v>21</v>
      </c>
      <c r="H45" s="6">
        <v>0</v>
      </c>
    </row>
    <row r="46" spans="1:14" ht="16" x14ac:dyDescent="0.2">
      <c r="A46" s="33"/>
      <c r="B46" s="24" t="s">
        <v>20</v>
      </c>
      <c r="C46" s="20">
        <v>1</v>
      </c>
      <c r="D46" s="6">
        <v>-1000000</v>
      </c>
      <c r="E46" s="6">
        <f t="shared" si="5"/>
        <v>7000</v>
      </c>
      <c r="F46" s="6">
        <f t="shared" si="6"/>
        <v>-993000</v>
      </c>
      <c r="G46" s="6" t="s">
        <v>21</v>
      </c>
      <c r="H46" s="6">
        <v>0</v>
      </c>
    </row>
    <row r="47" spans="1:14" ht="16" x14ac:dyDescent="0.2">
      <c r="A47" s="33" t="s">
        <v>10</v>
      </c>
      <c r="B47" s="24" t="s">
        <v>14</v>
      </c>
      <c r="C47" s="20">
        <v>0</v>
      </c>
      <c r="D47" s="6">
        <v>-1000000</v>
      </c>
      <c r="E47" s="6">
        <f t="shared" si="5"/>
        <v>0</v>
      </c>
      <c r="F47" s="6">
        <f t="shared" si="6"/>
        <v>0</v>
      </c>
      <c r="G47" s="6" t="s">
        <v>21</v>
      </c>
      <c r="H47" s="6">
        <v>0</v>
      </c>
    </row>
    <row r="48" spans="1:14" ht="16" x14ac:dyDescent="0.2">
      <c r="A48" s="33"/>
      <c r="B48" s="24" t="s">
        <v>15</v>
      </c>
      <c r="C48" s="20">
        <v>0</v>
      </c>
      <c r="D48" s="6">
        <v>-1000000</v>
      </c>
      <c r="E48" s="6">
        <f t="shared" si="5"/>
        <v>0</v>
      </c>
      <c r="F48" s="6">
        <f t="shared" si="6"/>
        <v>0</v>
      </c>
      <c r="G48" s="6" t="s">
        <v>21</v>
      </c>
      <c r="H48" s="6">
        <v>0</v>
      </c>
    </row>
    <row r="49" spans="1:8" ht="16" x14ac:dyDescent="0.2">
      <c r="A49" s="33"/>
      <c r="B49" s="24" t="s">
        <v>16</v>
      </c>
      <c r="C49" s="20">
        <v>0</v>
      </c>
      <c r="D49" s="6">
        <v>-1000000</v>
      </c>
      <c r="E49" s="6">
        <f t="shared" si="5"/>
        <v>0</v>
      </c>
      <c r="F49" s="6">
        <f t="shared" si="6"/>
        <v>0</v>
      </c>
      <c r="G49" s="6" t="s">
        <v>21</v>
      </c>
      <c r="H49" s="6">
        <v>0</v>
      </c>
    </row>
    <row r="50" spans="1:8" ht="16" x14ac:dyDescent="0.2">
      <c r="A50" s="33"/>
      <c r="B50" s="24" t="s">
        <v>17</v>
      </c>
      <c r="C50" s="20">
        <v>0</v>
      </c>
      <c r="D50" s="6">
        <v>-1000000</v>
      </c>
      <c r="E50" s="6">
        <f t="shared" si="5"/>
        <v>0</v>
      </c>
      <c r="F50" s="6">
        <f t="shared" si="6"/>
        <v>0</v>
      </c>
      <c r="G50" s="6" t="s">
        <v>21</v>
      </c>
      <c r="H50" s="6">
        <v>0</v>
      </c>
    </row>
    <row r="51" spans="1:8" ht="16" x14ac:dyDescent="0.2">
      <c r="A51" s="33"/>
      <c r="B51" s="24" t="s">
        <v>18</v>
      </c>
      <c r="C51" s="20">
        <v>1</v>
      </c>
      <c r="D51" s="6">
        <v>-1000000</v>
      </c>
      <c r="E51" s="6">
        <f t="shared" si="5"/>
        <v>14000</v>
      </c>
      <c r="F51" s="6">
        <f t="shared" si="6"/>
        <v>-986000</v>
      </c>
      <c r="G51" s="6" t="s">
        <v>21</v>
      </c>
      <c r="H51" s="6">
        <v>0</v>
      </c>
    </row>
    <row r="52" spans="1:8" ht="16" x14ac:dyDescent="0.2">
      <c r="A52" s="33"/>
      <c r="B52" s="24" t="s">
        <v>19</v>
      </c>
      <c r="C52" s="20">
        <v>0</v>
      </c>
      <c r="D52" s="6">
        <v>-1000000</v>
      </c>
      <c r="E52" s="6">
        <f t="shared" si="5"/>
        <v>0</v>
      </c>
      <c r="F52" s="6">
        <f t="shared" si="6"/>
        <v>0</v>
      </c>
      <c r="G52" s="6" t="s">
        <v>21</v>
      </c>
      <c r="H52" s="6">
        <v>0</v>
      </c>
    </row>
    <row r="53" spans="1:8" ht="16" x14ac:dyDescent="0.2">
      <c r="A53" s="33"/>
      <c r="B53" s="24" t="s">
        <v>20</v>
      </c>
      <c r="C53" s="20">
        <v>0</v>
      </c>
      <c r="D53" s="6">
        <v>-1000000</v>
      </c>
      <c r="E53" s="6">
        <f t="shared" si="5"/>
        <v>0</v>
      </c>
      <c r="F53" s="6">
        <f t="shared" si="6"/>
        <v>0</v>
      </c>
      <c r="G53" s="6" t="s">
        <v>21</v>
      </c>
      <c r="H53" s="6">
        <v>0</v>
      </c>
    </row>
    <row r="55" spans="1:8" s="1" customFormat="1" x14ac:dyDescent="0.2"/>
  </sheetData>
  <mergeCells count="6">
    <mergeCell ref="A16:A22"/>
    <mergeCell ref="A23:A29"/>
    <mergeCell ref="A40:A46"/>
    <mergeCell ref="A47:A53"/>
    <mergeCell ref="J15:L15"/>
    <mergeCell ref="A30:B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EB6C-D751-451F-92E7-09876F84594D}">
  <dimension ref="A1:S36"/>
  <sheetViews>
    <sheetView zoomScale="112" zoomScaleNormal="112" workbookViewId="0">
      <selection activeCell="C21" sqref="C21"/>
    </sheetView>
  </sheetViews>
  <sheetFormatPr baseColWidth="10" defaultColWidth="8.83203125" defaultRowHeight="15" x14ac:dyDescent="0.2"/>
  <cols>
    <col min="2" max="2" width="5.1640625" bestFit="1" customWidth="1"/>
    <col min="3" max="3" width="16.33203125" bestFit="1" customWidth="1"/>
    <col min="4" max="4" width="13" bestFit="1" customWidth="1"/>
    <col min="5" max="5" width="6.83203125" bestFit="1" customWidth="1"/>
    <col min="6" max="6" width="16.1640625" customWidth="1"/>
    <col min="7" max="8" width="16" bestFit="1" customWidth="1"/>
    <col min="9" max="9" width="9.5" bestFit="1" customWidth="1"/>
    <col min="10" max="17" width="10.6640625" customWidth="1"/>
  </cols>
  <sheetData>
    <row r="1" spans="1:17" x14ac:dyDescent="0.2">
      <c r="A1" s="14"/>
      <c r="B1" s="14"/>
      <c r="C1" s="26" t="s">
        <v>33</v>
      </c>
      <c r="D1" s="27">
        <v>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</row>
    <row r="2" spans="1:17" s="17" customFormat="1" ht="64" x14ac:dyDescent="0.2">
      <c r="A2" s="16"/>
      <c r="B2" s="25" t="s">
        <v>33</v>
      </c>
      <c r="C2" s="31" t="s">
        <v>34</v>
      </c>
      <c r="D2" s="25" t="s">
        <v>35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40</v>
      </c>
      <c r="J2" s="25" t="s">
        <v>41</v>
      </c>
      <c r="K2" s="25" t="s">
        <v>42</v>
      </c>
      <c r="L2" s="25" t="s">
        <v>43</v>
      </c>
      <c r="M2" s="25" t="s">
        <v>44</v>
      </c>
      <c r="N2" s="25" t="s">
        <v>45</v>
      </c>
      <c r="O2" s="25" t="s">
        <v>46</v>
      </c>
      <c r="P2" s="25" t="s">
        <v>47</v>
      </c>
      <c r="Q2" s="25" t="s">
        <v>48</v>
      </c>
    </row>
    <row r="3" spans="1:17" x14ac:dyDescent="0.2">
      <c r="A3" s="43" t="s">
        <v>49</v>
      </c>
      <c r="B3" s="29">
        <v>0</v>
      </c>
      <c r="C3" s="11" t="s">
        <v>35</v>
      </c>
      <c r="D3" s="11">
        <v>0</v>
      </c>
      <c r="E3" s="11">
        <v>520</v>
      </c>
      <c r="F3" s="11">
        <v>787</v>
      </c>
      <c r="G3" s="11">
        <v>787</v>
      </c>
      <c r="H3" s="11">
        <v>945</v>
      </c>
      <c r="I3" s="11">
        <v>528</v>
      </c>
      <c r="J3" s="11">
        <v>976</v>
      </c>
      <c r="K3" s="11">
        <v>386</v>
      </c>
      <c r="L3" s="11">
        <v>1457</v>
      </c>
      <c r="M3" s="11">
        <v>1165</v>
      </c>
      <c r="N3" s="11">
        <v>354</v>
      </c>
      <c r="O3" s="11">
        <v>47</v>
      </c>
      <c r="P3" s="11">
        <v>1201</v>
      </c>
      <c r="Q3" s="11">
        <v>1079</v>
      </c>
    </row>
    <row r="4" spans="1:17" x14ac:dyDescent="0.2">
      <c r="A4" s="43"/>
      <c r="B4" s="29">
        <v>1</v>
      </c>
      <c r="C4" s="11" t="s">
        <v>36</v>
      </c>
      <c r="D4" s="11">
        <v>543</v>
      </c>
      <c r="E4" s="11">
        <v>0</v>
      </c>
      <c r="F4" s="11">
        <v>571</v>
      </c>
      <c r="G4" s="11">
        <v>157</v>
      </c>
      <c r="H4" s="11">
        <v>260</v>
      </c>
      <c r="I4" s="11">
        <v>472</v>
      </c>
      <c r="J4" s="11">
        <v>606</v>
      </c>
      <c r="K4" s="11">
        <v>638</v>
      </c>
      <c r="L4" s="11">
        <v>795</v>
      </c>
      <c r="M4" s="11">
        <v>646</v>
      </c>
      <c r="N4" s="11">
        <v>1087</v>
      </c>
      <c r="O4" s="11">
        <v>669</v>
      </c>
      <c r="P4" s="11">
        <v>630</v>
      </c>
      <c r="Q4" s="11">
        <v>331</v>
      </c>
    </row>
    <row r="5" spans="1:17" x14ac:dyDescent="0.2">
      <c r="A5" s="43"/>
      <c r="B5" s="29">
        <v>2</v>
      </c>
      <c r="C5" s="11" t="s">
        <v>37</v>
      </c>
      <c r="D5" s="11">
        <v>1268</v>
      </c>
      <c r="E5" s="11">
        <v>598</v>
      </c>
      <c r="F5" s="11">
        <v>0</v>
      </c>
      <c r="G5" s="11">
        <v>394</v>
      </c>
      <c r="H5" s="11">
        <v>472</v>
      </c>
      <c r="I5" s="11">
        <v>669</v>
      </c>
      <c r="J5" s="11">
        <v>1063</v>
      </c>
      <c r="K5" s="11">
        <v>433</v>
      </c>
      <c r="L5" s="11">
        <v>1024</v>
      </c>
      <c r="M5" s="11">
        <v>858</v>
      </c>
      <c r="N5" s="11">
        <v>1291</v>
      </c>
      <c r="O5" s="11">
        <v>858</v>
      </c>
      <c r="P5" s="11">
        <v>217</v>
      </c>
      <c r="Q5" s="11">
        <v>961</v>
      </c>
    </row>
    <row r="6" spans="1:17" x14ac:dyDescent="0.2">
      <c r="A6" s="43"/>
      <c r="B6" s="29">
        <v>3</v>
      </c>
      <c r="C6" s="11" t="s">
        <v>38</v>
      </c>
      <c r="D6" s="11">
        <v>898</v>
      </c>
      <c r="E6" s="11">
        <v>921</v>
      </c>
      <c r="F6" s="11">
        <v>827</v>
      </c>
      <c r="G6" s="11">
        <v>0</v>
      </c>
      <c r="H6" s="11">
        <v>94</v>
      </c>
      <c r="I6" s="11">
        <v>283</v>
      </c>
      <c r="J6" s="11">
        <v>630</v>
      </c>
      <c r="K6" s="11">
        <v>929</v>
      </c>
      <c r="L6" s="11">
        <v>591</v>
      </c>
      <c r="M6" s="11">
        <v>496</v>
      </c>
      <c r="N6" s="11">
        <v>929</v>
      </c>
      <c r="O6" s="11">
        <v>480</v>
      </c>
      <c r="P6" s="11">
        <v>1008</v>
      </c>
      <c r="Q6" s="11">
        <v>283</v>
      </c>
    </row>
    <row r="7" spans="1:17" x14ac:dyDescent="0.2">
      <c r="A7" s="43"/>
      <c r="B7" s="29">
        <v>4</v>
      </c>
      <c r="C7" s="11" t="s">
        <v>39</v>
      </c>
      <c r="D7" s="11">
        <v>787</v>
      </c>
      <c r="E7" s="11">
        <v>866</v>
      </c>
      <c r="F7" s="11">
        <v>992</v>
      </c>
      <c r="G7" s="11">
        <v>276</v>
      </c>
      <c r="H7" s="11">
        <v>0</v>
      </c>
      <c r="I7" s="11">
        <v>197</v>
      </c>
      <c r="J7" s="11">
        <v>575</v>
      </c>
      <c r="K7" s="11">
        <v>1142</v>
      </c>
      <c r="L7" s="11">
        <v>520</v>
      </c>
      <c r="M7" s="11">
        <v>402</v>
      </c>
      <c r="N7" s="11">
        <v>819</v>
      </c>
      <c r="O7" s="11">
        <v>378</v>
      </c>
      <c r="P7" s="11">
        <v>768</v>
      </c>
      <c r="Q7" s="11">
        <v>488</v>
      </c>
    </row>
    <row r="8" spans="1:17" ht="32" x14ac:dyDescent="0.2">
      <c r="A8" s="43"/>
      <c r="B8" s="29">
        <v>5</v>
      </c>
      <c r="C8" s="4" t="s">
        <v>40</v>
      </c>
      <c r="D8" s="11">
        <v>567</v>
      </c>
      <c r="E8" s="11">
        <v>567</v>
      </c>
      <c r="F8" s="11">
        <v>992</v>
      </c>
      <c r="G8" s="11">
        <v>417</v>
      </c>
      <c r="H8" s="11">
        <v>756</v>
      </c>
      <c r="I8" s="11">
        <v>0</v>
      </c>
      <c r="J8" s="11">
        <v>354</v>
      </c>
      <c r="K8" s="11">
        <v>1157</v>
      </c>
      <c r="L8" s="11">
        <v>315</v>
      </c>
      <c r="M8" s="11">
        <v>173</v>
      </c>
      <c r="N8" s="11">
        <v>614</v>
      </c>
      <c r="O8" s="11">
        <v>520</v>
      </c>
      <c r="P8" s="11">
        <v>669</v>
      </c>
      <c r="Q8" s="11">
        <v>709</v>
      </c>
    </row>
    <row r="9" spans="1:17" x14ac:dyDescent="0.2">
      <c r="A9" s="43"/>
      <c r="B9" s="29">
        <v>6</v>
      </c>
      <c r="C9" s="11" t="s">
        <v>41</v>
      </c>
      <c r="D9" s="11">
        <v>551</v>
      </c>
      <c r="E9" s="11">
        <v>1024</v>
      </c>
      <c r="F9" s="11">
        <v>1323</v>
      </c>
      <c r="G9" s="11">
        <v>1339</v>
      </c>
      <c r="H9" s="11">
        <v>1126</v>
      </c>
      <c r="I9" s="11">
        <v>795</v>
      </c>
      <c r="J9" s="11">
        <v>0</v>
      </c>
      <c r="K9" s="11">
        <v>945</v>
      </c>
      <c r="L9" s="11">
        <v>346</v>
      </c>
      <c r="M9" s="11">
        <v>567</v>
      </c>
      <c r="N9" s="11">
        <v>197</v>
      </c>
      <c r="O9" s="11">
        <v>528</v>
      </c>
      <c r="P9" s="11">
        <v>1417</v>
      </c>
      <c r="Q9" s="11">
        <v>1071</v>
      </c>
    </row>
    <row r="10" spans="1:17" ht="32" x14ac:dyDescent="0.2">
      <c r="A10" s="43"/>
      <c r="B10" s="29">
        <v>7</v>
      </c>
      <c r="C10" s="4" t="s">
        <v>42</v>
      </c>
      <c r="D10" s="11">
        <v>929</v>
      </c>
      <c r="E10" s="11">
        <v>142</v>
      </c>
      <c r="F10" s="11">
        <v>1110</v>
      </c>
      <c r="G10" s="11">
        <v>291</v>
      </c>
      <c r="H10" s="11">
        <v>386</v>
      </c>
      <c r="I10" s="11">
        <v>598</v>
      </c>
      <c r="J10" s="11">
        <v>787</v>
      </c>
      <c r="K10" s="11">
        <v>0</v>
      </c>
      <c r="L10" s="11">
        <v>961</v>
      </c>
      <c r="M10" s="11">
        <v>890</v>
      </c>
      <c r="N10" s="11">
        <v>1220</v>
      </c>
      <c r="O10" s="11">
        <v>772</v>
      </c>
      <c r="P10" s="11">
        <v>768</v>
      </c>
      <c r="Q10" s="11">
        <v>402</v>
      </c>
    </row>
    <row r="11" spans="1:17" x14ac:dyDescent="0.2">
      <c r="A11" s="43"/>
      <c r="B11" s="29">
        <v>8</v>
      </c>
      <c r="C11" s="11" t="s">
        <v>43</v>
      </c>
      <c r="D11" s="11">
        <v>654</v>
      </c>
      <c r="E11" s="11">
        <v>748</v>
      </c>
      <c r="F11" s="11">
        <v>1165</v>
      </c>
      <c r="G11" s="11">
        <v>512</v>
      </c>
      <c r="H11" s="11">
        <v>638</v>
      </c>
      <c r="I11" s="11">
        <v>417</v>
      </c>
      <c r="J11" s="11">
        <v>362</v>
      </c>
      <c r="K11" s="11">
        <v>992</v>
      </c>
      <c r="L11" s="11">
        <v>0</v>
      </c>
      <c r="M11" s="11">
        <v>244</v>
      </c>
      <c r="N11" s="11">
        <v>598</v>
      </c>
      <c r="O11" s="11">
        <v>551</v>
      </c>
      <c r="P11" s="11">
        <v>1394</v>
      </c>
      <c r="Q11" s="11">
        <v>748</v>
      </c>
    </row>
    <row r="12" spans="1:17" x14ac:dyDescent="0.2">
      <c r="A12" s="43"/>
      <c r="B12" s="29">
        <v>9</v>
      </c>
      <c r="C12" s="11" t="s">
        <v>44</v>
      </c>
      <c r="D12" s="11">
        <v>622</v>
      </c>
      <c r="E12" s="11">
        <v>496</v>
      </c>
      <c r="F12" s="11">
        <v>717</v>
      </c>
      <c r="G12" s="11">
        <v>276</v>
      </c>
      <c r="H12" s="11">
        <v>252</v>
      </c>
      <c r="I12" s="11">
        <v>126</v>
      </c>
      <c r="J12" s="11">
        <v>551</v>
      </c>
      <c r="K12" s="11">
        <v>748</v>
      </c>
      <c r="L12" s="11">
        <v>488</v>
      </c>
      <c r="M12" s="11">
        <v>0</v>
      </c>
      <c r="N12" s="11">
        <v>764</v>
      </c>
      <c r="O12" s="11">
        <v>370</v>
      </c>
      <c r="P12" s="11">
        <v>984</v>
      </c>
      <c r="Q12" s="11">
        <v>496</v>
      </c>
    </row>
    <row r="13" spans="1:17" x14ac:dyDescent="0.2">
      <c r="A13" s="43"/>
      <c r="B13" s="29">
        <v>10</v>
      </c>
      <c r="C13" s="11" t="s">
        <v>45</v>
      </c>
      <c r="D13" s="11">
        <v>362</v>
      </c>
      <c r="E13" s="11">
        <v>921</v>
      </c>
      <c r="F13" s="11">
        <v>1126</v>
      </c>
      <c r="G13" s="11">
        <v>1142</v>
      </c>
      <c r="H13" s="11">
        <v>1220</v>
      </c>
      <c r="I13" s="11">
        <v>567</v>
      </c>
      <c r="J13" s="11">
        <v>118</v>
      </c>
      <c r="K13" s="11">
        <v>787</v>
      </c>
      <c r="L13" s="11">
        <v>409</v>
      </c>
      <c r="M13" s="11">
        <v>362</v>
      </c>
      <c r="N13" s="11">
        <v>0</v>
      </c>
      <c r="O13" s="11">
        <v>291</v>
      </c>
      <c r="P13" s="11">
        <v>1575</v>
      </c>
      <c r="Q13" s="11">
        <v>866</v>
      </c>
    </row>
    <row r="14" spans="1:17" x14ac:dyDescent="0.2">
      <c r="A14" s="43"/>
      <c r="B14" s="29">
        <v>11</v>
      </c>
      <c r="C14" s="11" t="s">
        <v>46</v>
      </c>
      <c r="D14" s="11">
        <v>47</v>
      </c>
      <c r="E14" s="11">
        <v>622</v>
      </c>
      <c r="F14" s="11">
        <v>811</v>
      </c>
      <c r="G14" s="11">
        <v>866</v>
      </c>
      <c r="H14" s="11">
        <v>906</v>
      </c>
      <c r="I14" s="11">
        <v>1102</v>
      </c>
      <c r="J14" s="11">
        <v>504</v>
      </c>
      <c r="K14" s="11">
        <v>472</v>
      </c>
      <c r="L14" s="11">
        <v>819</v>
      </c>
      <c r="M14" s="11">
        <v>732</v>
      </c>
      <c r="N14" s="11">
        <v>315</v>
      </c>
      <c r="O14" s="11">
        <v>0</v>
      </c>
      <c r="P14" s="11">
        <v>1047</v>
      </c>
      <c r="Q14" s="11">
        <v>567</v>
      </c>
    </row>
    <row r="15" spans="1:17" x14ac:dyDescent="0.2">
      <c r="A15" s="43"/>
      <c r="B15" s="29">
        <v>12</v>
      </c>
      <c r="C15" s="11" t="s">
        <v>47</v>
      </c>
      <c r="D15" s="11">
        <v>709</v>
      </c>
      <c r="E15" s="11">
        <v>591</v>
      </c>
      <c r="F15" s="11">
        <v>217</v>
      </c>
      <c r="G15" s="11">
        <v>331</v>
      </c>
      <c r="H15" s="11">
        <v>394</v>
      </c>
      <c r="I15" s="11">
        <v>646</v>
      </c>
      <c r="J15" s="11">
        <v>1102</v>
      </c>
      <c r="K15" s="11">
        <v>402</v>
      </c>
      <c r="L15" s="11">
        <v>969</v>
      </c>
      <c r="M15" s="11">
        <v>811</v>
      </c>
      <c r="N15" s="11">
        <v>1299</v>
      </c>
      <c r="O15" s="11">
        <v>811</v>
      </c>
      <c r="P15" s="11">
        <v>0</v>
      </c>
      <c r="Q15" s="11">
        <v>252</v>
      </c>
    </row>
    <row r="16" spans="1:17" x14ac:dyDescent="0.2">
      <c r="A16" s="43"/>
      <c r="B16" s="29">
        <v>13</v>
      </c>
      <c r="C16" s="11" t="s">
        <v>48</v>
      </c>
      <c r="D16" s="11">
        <v>1181</v>
      </c>
      <c r="E16" s="11">
        <v>402</v>
      </c>
      <c r="F16" s="11">
        <v>213</v>
      </c>
      <c r="G16" s="11">
        <v>425</v>
      </c>
      <c r="H16" s="11">
        <v>693</v>
      </c>
      <c r="I16" s="11">
        <v>890</v>
      </c>
      <c r="J16" s="11">
        <v>874</v>
      </c>
      <c r="K16" s="11">
        <v>268</v>
      </c>
      <c r="L16" s="11">
        <v>1236</v>
      </c>
      <c r="M16" s="11">
        <v>1087</v>
      </c>
      <c r="N16" s="11">
        <v>1220</v>
      </c>
      <c r="O16" s="11">
        <v>913</v>
      </c>
      <c r="P16" s="11">
        <v>433</v>
      </c>
      <c r="Q16" s="11">
        <v>0</v>
      </c>
    </row>
    <row r="18" spans="3:19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3:19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3:19" x14ac:dyDescent="0.2">
      <c r="C20" s="1"/>
      <c r="D20" s="29" t="s">
        <v>49</v>
      </c>
      <c r="E20" s="29" t="s">
        <v>50</v>
      </c>
      <c r="F20" s="29" t="s">
        <v>51</v>
      </c>
      <c r="G20" s="29" t="s">
        <v>49</v>
      </c>
      <c r="H20" s="29" t="s">
        <v>50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3:19" ht="32" x14ac:dyDescent="0.2">
      <c r="C21" s="1"/>
      <c r="D21" s="11">
        <v>0</v>
      </c>
      <c r="E21" s="21">
        <v>7</v>
      </c>
      <c r="F21" s="11">
        <f>INDEX(D$3:Q$16,D21+1,E21+1)</f>
        <v>386</v>
      </c>
      <c r="G21" s="15" t="str">
        <f>VLOOKUP(D21,B$3:C$16,2,FALSE)</f>
        <v>Jackson Square</v>
      </c>
      <c r="H21" s="15" t="str">
        <f>VLOOKUP(E21,B$3:C$16,2,FALSE)</f>
        <v>New Orleans
Pharmacy Museum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3:19" ht="32" x14ac:dyDescent="0.2">
      <c r="C22" s="1"/>
      <c r="D22" s="11">
        <f>E21</f>
        <v>7</v>
      </c>
      <c r="E22" s="21">
        <v>1</v>
      </c>
      <c r="F22" s="11">
        <f t="shared" ref="F22:F34" si="0">INDEX(D$3:Q$16,D22+1,E22+1)</f>
        <v>142</v>
      </c>
      <c r="G22" s="15" t="str">
        <f t="shared" ref="G22:G34" si="1">VLOOKUP(D22,B$3:C$16,2,FALSE)</f>
        <v>New Orleans
Pharmacy Museum</v>
      </c>
      <c r="H22" s="15" t="str">
        <f t="shared" ref="H22:H34" si="2">VLOOKUP(E22,B$3:C$16,2,FALSE)</f>
        <v>Cabildo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3:19" ht="16" x14ac:dyDescent="0.2">
      <c r="C23" s="1"/>
      <c r="D23" s="11">
        <f t="shared" ref="D23:D34" si="3">E22</f>
        <v>1</v>
      </c>
      <c r="E23" s="21">
        <v>13</v>
      </c>
      <c r="F23" s="11">
        <f t="shared" si="0"/>
        <v>331</v>
      </c>
      <c r="G23" s="15" t="str">
        <f t="shared" si="1"/>
        <v>Cabildo</v>
      </c>
      <c r="H23" s="15" t="str">
        <f t="shared" si="2"/>
        <v>Brennan's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3:19" ht="16" x14ac:dyDescent="0.2">
      <c r="C24" s="1"/>
      <c r="D24" s="11">
        <f t="shared" si="3"/>
        <v>13</v>
      </c>
      <c r="E24" s="21">
        <v>2</v>
      </c>
      <c r="F24" s="11">
        <f t="shared" si="0"/>
        <v>213</v>
      </c>
      <c r="G24" s="15" t="str">
        <f t="shared" si="1"/>
        <v>Brennan's</v>
      </c>
      <c r="H24" s="15" t="str">
        <f t="shared" si="2"/>
        <v>Old Absinth House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3:19" ht="16" x14ac:dyDescent="0.2">
      <c r="C25" s="1"/>
      <c r="D25" s="11">
        <f t="shared" si="3"/>
        <v>2</v>
      </c>
      <c r="E25" s="21">
        <v>12</v>
      </c>
      <c r="F25" s="11">
        <f t="shared" si="0"/>
        <v>217</v>
      </c>
      <c r="G25" s="15" t="str">
        <f t="shared" si="1"/>
        <v>Old Absinth House</v>
      </c>
      <c r="H25" s="15" t="str">
        <f t="shared" si="2"/>
        <v xml:space="preserve">Broussard's 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ht="16" x14ac:dyDescent="0.2">
      <c r="C26" s="1"/>
      <c r="D26" s="11">
        <f t="shared" si="3"/>
        <v>12</v>
      </c>
      <c r="E26" s="21">
        <v>3</v>
      </c>
      <c r="F26" s="11">
        <f t="shared" si="0"/>
        <v>331</v>
      </c>
      <c r="G26" s="15" t="str">
        <f t="shared" si="1"/>
        <v xml:space="preserve">Broussard's </v>
      </c>
      <c r="H26" s="15" t="str">
        <f t="shared" si="2"/>
        <v>Pat O'Briens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3:19" ht="16" x14ac:dyDescent="0.2">
      <c r="C27" s="1"/>
      <c r="D27" s="11">
        <f t="shared" si="3"/>
        <v>3</v>
      </c>
      <c r="E27" s="21">
        <v>4</v>
      </c>
      <c r="F27" s="11">
        <f t="shared" si="0"/>
        <v>94</v>
      </c>
      <c r="G27" s="15" t="str">
        <f t="shared" si="1"/>
        <v>Pat O'Briens</v>
      </c>
      <c r="H27" s="15" t="str">
        <f t="shared" si="2"/>
        <v>Marie Laveau's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3:19" ht="16" x14ac:dyDescent="0.2">
      <c r="C28" s="1"/>
      <c r="D28" s="11">
        <f t="shared" si="3"/>
        <v>4</v>
      </c>
      <c r="E28" s="21">
        <v>9</v>
      </c>
      <c r="F28" s="11">
        <f t="shared" si="0"/>
        <v>402</v>
      </c>
      <c r="G28" s="15" t="str">
        <f t="shared" si="1"/>
        <v>Marie Laveau's</v>
      </c>
      <c r="H28" s="15" t="str">
        <f t="shared" si="2"/>
        <v>The Cornstalk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3:19" ht="32" x14ac:dyDescent="0.2">
      <c r="C29" s="1"/>
      <c r="D29" s="11">
        <f t="shared" si="3"/>
        <v>9</v>
      </c>
      <c r="E29" s="21">
        <v>5</v>
      </c>
      <c r="F29" s="11">
        <f t="shared" si="0"/>
        <v>126</v>
      </c>
      <c r="G29" s="15" t="str">
        <f t="shared" si="1"/>
        <v>The Cornstalk</v>
      </c>
      <c r="H29" s="15" t="str">
        <f t="shared" si="2"/>
        <v>Lafitte's
Blacksmith Shop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3:19" ht="32" x14ac:dyDescent="0.2">
      <c r="C30" s="1"/>
      <c r="D30" s="11">
        <f t="shared" si="3"/>
        <v>5</v>
      </c>
      <c r="E30" s="21">
        <v>8</v>
      </c>
      <c r="F30" s="11">
        <f t="shared" si="0"/>
        <v>315</v>
      </c>
      <c r="G30" s="15" t="str">
        <f t="shared" si="1"/>
        <v>Lafitte's
Blacksmith Shop</v>
      </c>
      <c r="H30" s="15" t="str">
        <f t="shared" si="2"/>
        <v>Galier House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3:19" ht="16" x14ac:dyDescent="0.2">
      <c r="C31" s="1"/>
      <c r="D31" s="11">
        <f t="shared" si="3"/>
        <v>8</v>
      </c>
      <c r="E31" s="21">
        <v>6</v>
      </c>
      <c r="F31" s="11">
        <f t="shared" si="0"/>
        <v>362</v>
      </c>
      <c r="G31" s="15" t="str">
        <f t="shared" si="1"/>
        <v>Galier House</v>
      </c>
      <c r="H31" s="15" t="str">
        <f t="shared" si="2"/>
        <v>Ursuline Convent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3:19" ht="16" x14ac:dyDescent="0.2">
      <c r="C32" s="1"/>
      <c r="D32" s="11">
        <f t="shared" si="3"/>
        <v>6</v>
      </c>
      <c r="E32" s="21">
        <v>10</v>
      </c>
      <c r="F32" s="11">
        <f t="shared" si="0"/>
        <v>197</v>
      </c>
      <c r="G32" s="15" t="str">
        <f t="shared" si="1"/>
        <v>Ursuline Convent</v>
      </c>
      <c r="H32" s="15" t="str">
        <f t="shared" si="2"/>
        <v>French Market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3:19" ht="16" x14ac:dyDescent="0.2">
      <c r="C33" s="1"/>
      <c r="D33" s="11">
        <f t="shared" si="3"/>
        <v>10</v>
      </c>
      <c r="E33" s="21">
        <v>11</v>
      </c>
      <c r="F33" s="11">
        <f t="shared" si="0"/>
        <v>291</v>
      </c>
      <c r="G33" s="15" t="str">
        <f t="shared" si="1"/>
        <v>French Market</v>
      </c>
      <c r="H33" s="15" t="str">
        <f t="shared" si="2"/>
        <v>Café du Monde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3:19" ht="16" x14ac:dyDescent="0.2">
      <c r="C34" s="1"/>
      <c r="D34" s="11">
        <f t="shared" si="3"/>
        <v>11</v>
      </c>
      <c r="E34" s="11">
        <v>0</v>
      </c>
      <c r="F34" s="11">
        <f t="shared" si="0"/>
        <v>47</v>
      </c>
      <c r="G34" s="15" t="str">
        <f t="shared" si="1"/>
        <v>Café du Monde</v>
      </c>
      <c r="H34" s="15" t="str">
        <f t="shared" si="2"/>
        <v>Jackson Square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19" x14ac:dyDescent="0.2">
      <c r="C35" s="1"/>
      <c r="D35" s="1"/>
      <c r="E35" s="1"/>
      <c r="F35" s="30">
        <f>SUM(F21:F34)</f>
        <v>3454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3:19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mergeCells count="1">
    <mergeCell ref="A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2021-05-03T03:49:37Z</dcterms:created>
  <dcterms:modified xsi:type="dcterms:W3CDTF">2021-05-04T00:26:03Z</dcterms:modified>
</cp:coreProperties>
</file>