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satt\Desktop\Class Material\6304 Analytical Methods for Business\Standard Program\Course Materials\Module 11 Network Programming\"/>
    </mc:Choice>
  </mc:AlternateContent>
  <xr:revisionPtr revIDLastSave="0" documentId="8_{22C87453-0FB4-4384-A956-84C95D88F1B1}" xr6:coauthVersionLast="45" xr6:coauthVersionMax="45" xr10:uidLastSave="{00000000-0000-0000-0000-000000000000}"/>
  <bookViews>
    <workbookView xWindow="-96" yWindow="-96" windowWidth="16608" windowHeight="10536" tabRatio="705" firstSheet="1" activeTab="7" xr2:uid="{00000000-000D-0000-FFFF-FFFF00000000}"/>
  </bookViews>
  <sheets>
    <sheet name="1T" sheetId="1" r:id="rId1"/>
    <sheet name="1TA" sheetId="2" r:id="rId2"/>
    <sheet name="2T Capacitated" sheetId="4" r:id="rId3"/>
    <sheet name="3T Fixed Costs" sheetId="5" r:id="rId4"/>
    <sheet name="4T 2 whse sizes" sheetId="6" r:id="rId5"/>
    <sheet name="5 Sorvada" sheetId="3" r:id="rId6"/>
    <sheet name="6 Tractor" sheetId="7" r:id="rId7"/>
    <sheet name="7 Paint" sheetId="8" r:id="rId8"/>
  </sheets>
  <definedNames>
    <definedName name="solver_adj" localSheetId="0" hidden="1">'1T'!$B$11:$M$11</definedName>
    <definedName name="solver_adj" localSheetId="1" hidden="1">'1TA'!$D$10:$G$12</definedName>
    <definedName name="solver_adj" localSheetId="2" hidden="1">'2T Capacitated'!$D$10:$G$13</definedName>
    <definedName name="solver_adj" localSheetId="3" hidden="1">'3T Fixed Costs'!$D$9:$G$11,'3T Fixed Costs'!$B$17:$B$19</definedName>
    <definedName name="solver_adj" localSheetId="4" hidden="1">'4T 2 whse sizes'!$D$9:$G$14,'4T 2 whse sizes'!$C$20:$C$25</definedName>
    <definedName name="solver_adj" localSheetId="5" hidden="1">'5 Sorvada'!$B$14:$W$14</definedName>
    <definedName name="solver_adj" localSheetId="6" hidden="1">'6 Tractor'!$B$11:$G$11</definedName>
    <definedName name="solver_adj" localSheetId="7" hidden="1">'7 Paint'!$D$10:$D$13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3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0" hidden="1">'1T'!$N$6:$N$9</definedName>
    <definedName name="solver_lhs1" localSheetId="1" hidden="1">'1TA'!$D$13:$G$13</definedName>
    <definedName name="solver_lhs1" localSheetId="2" hidden="1">'2T Capacitated'!$D$14:$G$14</definedName>
    <definedName name="solver_lhs1" localSheetId="3" hidden="1">'3T Fixed Costs'!$B$17:$B$19</definedName>
    <definedName name="solver_lhs1" localSheetId="4" hidden="1">'4T 2 whse sizes'!$C$20:$C$25</definedName>
    <definedName name="solver_lhs1" localSheetId="5" hidden="1">'5 Sorvada'!$X$6:$X$12</definedName>
    <definedName name="solver_lhs1" localSheetId="6" hidden="1">'6 Tractor'!$H$6:$H$9</definedName>
    <definedName name="solver_lhs1" localSheetId="7" hidden="1">'7 Paint'!$D$10:$D$13</definedName>
    <definedName name="solver_lhs2" localSheetId="2" hidden="1">'2T Capacitated'!$H$10:$H$12</definedName>
    <definedName name="solver_lhs2" localSheetId="3" hidden="1">'3T Fixed Costs'!$D$12:$G$12</definedName>
    <definedName name="solver_lhs2" localSheetId="4" hidden="1">'4T 2 whse sizes'!$C$28:$C$30</definedName>
    <definedName name="solver_lhs3" localSheetId="2" hidden="1">'2T Capacitated'!$H$13</definedName>
    <definedName name="solver_lhs3" localSheetId="3" hidden="1">'3T Fixed Costs'!$E$17:$E$19</definedName>
    <definedName name="solver_lhs3" localSheetId="4" hidden="1">'4T 2 whse sizes'!$D$15:$G$15</definedName>
    <definedName name="solver_lhs4" localSheetId="3" hidden="1">'3T Fixed Costs'!$H$9:$H$11</definedName>
    <definedName name="solver_lhs4" localSheetId="4" hidden="1">'4T 2 whse sizes'!$F$20:$F$25</definedName>
    <definedName name="solver_lhs5" localSheetId="4" hidden="1">'4T 2 whse sizes'!$H$9:$H$14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0" hidden="1">1</definedName>
    <definedName name="solver_num" localSheetId="1" hidden="1">1</definedName>
    <definedName name="solver_num" localSheetId="2" hidden="1">3</definedName>
    <definedName name="solver_num" localSheetId="3" hidden="1">4</definedName>
    <definedName name="solver_num" localSheetId="4" hidden="1">5</definedName>
    <definedName name="solver_num" localSheetId="5" hidden="1">1</definedName>
    <definedName name="solver_num" localSheetId="6" hidden="1">1</definedName>
    <definedName name="solver_num" localSheetId="7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0" hidden="1">'1T'!$N$5</definedName>
    <definedName name="solver_opt" localSheetId="1" hidden="1">'1TA'!$C$17</definedName>
    <definedName name="solver_opt" localSheetId="2" hidden="1">'2T Capacitated'!$C$18</definedName>
    <definedName name="solver_opt" localSheetId="3" hidden="1">'3T Fixed Costs'!$C$22</definedName>
    <definedName name="solver_opt" localSheetId="4" hidden="1">'4T 2 whse sizes'!$C$34</definedName>
    <definedName name="solver_opt" localSheetId="5" hidden="1">'5 Sorvada'!$X$5</definedName>
    <definedName name="solver_opt" localSheetId="6" hidden="1">'6 Tractor'!$H$5</definedName>
    <definedName name="solver_opt" localSheetId="7" hidden="1">'7 Paint'!$E$16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5</definedName>
    <definedName name="solver_rel1" localSheetId="4" hidden="1">5</definedName>
    <definedName name="solver_rel1" localSheetId="5" hidden="1">2</definedName>
    <definedName name="solver_rel1" localSheetId="6" hidden="1">2</definedName>
    <definedName name="solver_rel1" localSheetId="7" hidden="1">6</definedName>
    <definedName name="solver_rel2" localSheetId="2" hidden="1">1</definedName>
    <definedName name="solver_rel2" localSheetId="3" hidden="1">3</definedName>
    <definedName name="solver_rel2" localSheetId="4" hidden="1">1</definedName>
    <definedName name="solver_rel3" localSheetId="2" hidden="1">1</definedName>
    <definedName name="solver_rel3" localSheetId="3" hidden="1">1</definedName>
    <definedName name="solver_rel3" localSheetId="4" hidden="1">3</definedName>
    <definedName name="solver_rel4" localSheetId="3" hidden="1">1</definedName>
    <definedName name="solver_rel4" localSheetId="4" hidden="1">1</definedName>
    <definedName name="solver_rel5" localSheetId="4" hidden="1">1</definedName>
    <definedName name="solver_rhs1" localSheetId="0" hidden="1">'1T'!$P$6:$P$9</definedName>
    <definedName name="solver_rhs1" localSheetId="1" hidden="1">'1TA'!$D$15:$G$15</definedName>
    <definedName name="solver_rhs1" localSheetId="2" hidden="1">'2T Capacitated'!$D$16:$G$16</definedName>
    <definedName name="solver_rhs1" localSheetId="3" hidden="1">binary</definedName>
    <definedName name="solver_rhs1" localSheetId="4" hidden="1">binary</definedName>
    <definedName name="solver_rhs1" localSheetId="5" hidden="1">'5 Sorvada'!$Z$6:$Z$12</definedName>
    <definedName name="solver_rhs1" localSheetId="6" hidden="1">'6 Tractor'!$J$6:$J$9</definedName>
    <definedName name="solver_rhs1" localSheetId="7" hidden="1">AllDifferent</definedName>
    <definedName name="solver_rhs2" localSheetId="2" hidden="1">'2T Capacitated'!$J$10:$J$12</definedName>
    <definedName name="solver_rhs2" localSheetId="3" hidden="1">'3T Fixed Costs'!$D$14:$G$14</definedName>
    <definedName name="solver_rhs2" localSheetId="4" hidden="1">'4T 2 whse sizes'!$E$28:$E$30</definedName>
    <definedName name="solver_rhs3" localSheetId="2" hidden="1">'2T Capacitated'!$J$13</definedName>
    <definedName name="solver_rhs3" localSheetId="3" hidden="1">'3T Fixed Costs'!$G$17:$G$19</definedName>
    <definedName name="solver_rhs3" localSheetId="4" hidden="1">'4T 2 whse sizes'!$D$17:$G$17</definedName>
    <definedName name="solver_rhs4" localSheetId="3" hidden="1">'3T Fixed Costs'!$J$9:$J$11</definedName>
    <definedName name="solver_rhs4" localSheetId="4" hidden="1">'4T 2 whse sizes'!$H$20:$H$25</definedName>
    <definedName name="solver_rhs5" localSheetId="4" hidden="1">'4T 2 whse sizes'!$J$9:$J$14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8" l="1"/>
  <c r="G13" i="8"/>
  <c r="G12" i="8"/>
  <c r="G11" i="8"/>
  <c r="G10" i="8"/>
  <c r="F10" i="8"/>
  <c r="E10" i="8"/>
  <c r="C14" i="8"/>
  <c r="F14" i="8" s="1"/>
  <c r="C13" i="8"/>
  <c r="F13" i="8" s="1"/>
  <c r="C12" i="8"/>
  <c r="F12" i="8" s="1"/>
  <c r="C11" i="8"/>
  <c r="F11" i="8" s="1"/>
  <c r="I4" i="8"/>
  <c r="H9" i="7"/>
  <c r="H8" i="7"/>
  <c r="H7" i="7"/>
  <c r="H6" i="7"/>
  <c r="H5" i="7"/>
  <c r="X12" i="3"/>
  <c r="X11" i="3"/>
  <c r="X10" i="3"/>
  <c r="X9" i="3"/>
  <c r="X8" i="3"/>
  <c r="X7" i="3"/>
  <c r="X6" i="3"/>
  <c r="X5" i="3"/>
  <c r="C30" i="6"/>
  <c r="C29" i="6"/>
  <c r="C28" i="6"/>
  <c r="C33" i="6"/>
  <c r="C32" i="6"/>
  <c r="F15" i="6"/>
  <c r="G15" i="6"/>
  <c r="E15" i="6"/>
  <c r="D15" i="6"/>
  <c r="H12" i="6"/>
  <c r="E23" i="6" s="1"/>
  <c r="F23" i="6" s="1"/>
  <c r="H13" i="6"/>
  <c r="E24" i="6" s="1"/>
  <c r="F24" i="6" s="1"/>
  <c r="H14" i="6"/>
  <c r="E25" i="6" s="1"/>
  <c r="F25" i="6" s="1"/>
  <c r="E20" i="6"/>
  <c r="F20" i="6" s="1"/>
  <c r="H11" i="6"/>
  <c r="E22" i="6" s="1"/>
  <c r="F22" i="6" s="1"/>
  <c r="H10" i="6"/>
  <c r="E21" i="6" s="1"/>
  <c r="F21" i="6" s="1"/>
  <c r="H9" i="6"/>
  <c r="C22" i="5"/>
  <c r="G12" i="5"/>
  <c r="F12" i="5"/>
  <c r="E12" i="5"/>
  <c r="D12" i="5"/>
  <c r="H11" i="5"/>
  <c r="D19" i="5" s="1"/>
  <c r="E19" i="5" s="1"/>
  <c r="H10" i="5"/>
  <c r="D18" i="5" s="1"/>
  <c r="E18" i="5" s="1"/>
  <c r="H9" i="5"/>
  <c r="D17" i="5" s="1"/>
  <c r="E17" i="5" s="1"/>
  <c r="F14" i="4"/>
  <c r="G14" i="4"/>
  <c r="E14" i="4"/>
  <c r="D14" i="4"/>
  <c r="C18" i="4"/>
  <c r="H13" i="4"/>
  <c r="H11" i="4"/>
  <c r="H12" i="4"/>
  <c r="H10" i="4"/>
  <c r="C17" i="2"/>
  <c r="G13" i="2"/>
  <c r="F13" i="2"/>
  <c r="E13" i="2"/>
  <c r="D13" i="2"/>
  <c r="N9" i="1"/>
  <c r="N8" i="1"/>
  <c r="N7" i="1"/>
  <c r="N6" i="1"/>
  <c r="N5" i="1"/>
  <c r="E14" i="8" l="1"/>
  <c r="E12" i="8"/>
  <c r="E11" i="8"/>
  <c r="E13" i="8"/>
  <c r="C34" i="6"/>
  <c r="E16" i="8" l="1"/>
</calcChain>
</file>

<file path=xl/sharedStrings.xml><?xml version="1.0" encoding="utf-8"?>
<sst xmlns="http://schemas.openxmlformats.org/spreadsheetml/2006/main" count="250" uniqueCount="41">
  <si>
    <t>From</t>
  </si>
  <si>
    <t>To</t>
  </si>
  <si>
    <t>A</t>
  </si>
  <si>
    <t>B</t>
  </si>
  <si>
    <t>C</t>
  </si>
  <si>
    <t>City 1</t>
  </si>
  <si>
    <t>City 2</t>
  </si>
  <si>
    <t>City 3</t>
  </si>
  <si>
    <t>City 4</t>
  </si>
  <si>
    <t>&gt;=</t>
  </si>
  <si>
    <t>Soln</t>
  </si>
  <si>
    <t>Whse A</t>
  </si>
  <si>
    <t>Whse B</t>
  </si>
  <si>
    <t>Whse C</t>
  </si>
  <si>
    <t>Distance</t>
  </si>
  <si>
    <t>Solution</t>
  </si>
  <si>
    <t>&lt;=</t>
  </si>
  <si>
    <t>Dummy</t>
  </si>
  <si>
    <t>Binary</t>
  </si>
  <si>
    <t>M</t>
  </si>
  <si>
    <t>Shipment</t>
  </si>
  <si>
    <t>Large</t>
  </si>
  <si>
    <t>Small</t>
  </si>
  <si>
    <t>Total Cost</t>
  </si>
  <si>
    <t>Transport Cost</t>
  </si>
  <si>
    <t>Warehouse Cost</t>
  </si>
  <si>
    <t>Exclusivity</t>
  </si>
  <si>
    <t>Loc A</t>
  </si>
  <si>
    <t>Loc B</t>
  </si>
  <si>
    <t>Loc C</t>
  </si>
  <si>
    <t>O</t>
  </si>
  <si>
    <t>D</t>
  </si>
  <si>
    <t>E</t>
  </si>
  <si>
    <t>T</t>
  </si>
  <si>
    <t>=</t>
  </si>
  <si>
    <t>White</t>
  </si>
  <si>
    <t>Yellow</t>
  </si>
  <si>
    <t>Orange</t>
  </si>
  <si>
    <t>Red</t>
  </si>
  <si>
    <t>Black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</si>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</sst>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164" fontId="3" fillId="2" borderId="0" xfId="1" applyNumberFormat="1" applyFont="1" applyFill="1"/>
    <xf numFmtId="0" fontId="2" fillId="2" borderId="0" xfId="0" applyFont="1" applyFill="1"/>
    <xf numFmtId="0" fontId="2" fillId="0" borderId="0" xfId="0" applyFont="1" applyAlignment="1">
      <alignment horizontal="right"/>
    </xf>
    <xf numFmtId="164" fontId="2" fillId="2" borderId="0" xfId="1" applyNumberFormat="1" applyFont="1" applyFill="1"/>
    <xf numFmtId="0" fontId="2" fillId="0" borderId="0" xfId="0" applyFont="1" applyAlignment="1">
      <alignment horizontal="center"/>
    </xf>
    <xf numFmtId="44" fontId="2" fillId="2" borderId="0" xfId="2" applyFont="1" applyFill="1"/>
    <xf numFmtId="44" fontId="2" fillId="0" borderId="0" xfId="2" applyFont="1"/>
    <xf numFmtId="0" fontId="2" fillId="0" borderId="0" xfId="0" quotePrefix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1"/>
  <sheetViews>
    <sheetView zoomScale="90" zoomScaleNormal="90" workbookViewId="0">
      <selection activeCell="N5" sqref="N5"/>
    </sheetView>
  </sheetViews>
  <sheetFormatPr defaultColWidth="9.15625" defaultRowHeight="18.3" x14ac:dyDescent="0.7"/>
  <cols>
    <col min="1" max="13" width="9.15625" style="2"/>
    <col min="14" max="14" width="16" style="2" bestFit="1" customWidth="1"/>
    <col min="15" max="15" width="4" style="2" bestFit="1" customWidth="1"/>
    <col min="16" max="16384" width="9.15625" style="2"/>
  </cols>
  <sheetData>
    <row r="3" spans="1:16" x14ac:dyDescent="0.7">
      <c r="A3" s="2" t="s">
        <v>0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4</v>
      </c>
      <c r="K3" s="3" t="s">
        <v>4</v>
      </c>
      <c r="L3" s="3" t="s">
        <v>4</v>
      </c>
      <c r="M3" s="3" t="s">
        <v>4</v>
      </c>
    </row>
    <row r="4" spans="1:16" x14ac:dyDescent="0.7">
      <c r="A4" s="2" t="s">
        <v>1</v>
      </c>
      <c r="B4" s="3">
        <v>1</v>
      </c>
      <c r="C4" s="3">
        <v>2</v>
      </c>
      <c r="D4" s="3">
        <v>3</v>
      </c>
      <c r="E4" s="3">
        <v>4</v>
      </c>
      <c r="F4" s="3">
        <v>1</v>
      </c>
      <c r="G4" s="3">
        <v>2</v>
      </c>
      <c r="H4" s="3">
        <v>3</v>
      </c>
      <c r="I4" s="3">
        <v>4</v>
      </c>
      <c r="J4" s="3">
        <v>1</v>
      </c>
      <c r="K4" s="3">
        <v>2</v>
      </c>
      <c r="L4" s="3">
        <v>3</v>
      </c>
      <c r="M4" s="3">
        <v>4</v>
      </c>
    </row>
    <row r="5" spans="1:16" x14ac:dyDescent="0.7">
      <c r="B5" s="2">
        <v>600</v>
      </c>
      <c r="C5" s="2">
        <v>450</v>
      </c>
      <c r="D5" s="2">
        <v>800</v>
      </c>
      <c r="E5" s="2">
        <v>1450</v>
      </c>
      <c r="F5" s="2">
        <v>950</v>
      </c>
      <c r="G5" s="2">
        <v>200</v>
      </c>
      <c r="H5" s="2">
        <v>150</v>
      </c>
      <c r="I5" s="2">
        <v>1000</v>
      </c>
      <c r="J5" s="2">
        <v>1200</v>
      </c>
      <c r="K5" s="2">
        <v>1600</v>
      </c>
      <c r="L5" s="2">
        <v>650</v>
      </c>
      <c r="M5" s="2">
        <v>50</v>
      </c>
      <c r="N5" s="5">
        <f>SUMPRODUCT(B5:M5,B$11:M$11)</f>
        <v>10400000</v>
      </c>
    </row>
    <row r="6" spans="1:16" x14ac:dyDescent="0.7">
      <c r="A6" s="2" t="s">
        <v>5</v>
      </c>
      <c r="B6" s="2">
        <v>1</v>
      </c>
      <c r="F6" s="2">
        <v>1</v>
      </c>
      <c r="J6" s="2">
        <v>1</v>
      </c>
      <c r="N6" s="2">
        <f t="shared" ref="N6:N9" si="0">SUMPRODUCT(B6:M6,B$11:M$11)</f>
        <v>10000</v>
      </c>
      <c r="O6" s="2" t="s">
        <v>9</v>
      </c>
      <c r="P6" s="2">
        <v>10000</v>
      </c>
    </row>
    <row r="7" spans="1:16" x14ac:dyDescent="0.7">
      <c r="A7" s="2" t="s">
        <v>6</v>
      </c>
      <c r="C7" s="2">
        <v>1</v>
      </c>
      <c r="G7" s="2">
        <v>1</v>
      </c>
      <c r="K7" s="2">
        <v>1</v>
      </c>
      <c r="N7" s="2">
        <f t="shared" si="0"/>
        <v>12000</v>
      </c>
      <c r="O7" s="2" t="s">
        <v>9</v>
      </c>
      <c r="P7" s="2">
        <v>12000</v>
      </c>
    </row>
    <row r="8" spans="1:16" x14ac:dyDescent="0.7">
      <c r="A8" s="2" t="s">
        <v>7</v>
      </c>
      <c r="D8" s="2">
        <v>1</v>
      </c>
      <c r="H8" s="2">
        <v>1</v>
      </c>
      <c r="L8" s="2">
        <v>1</v>
      </c>
      <c r="N8" s="2">
        <f t="shared" si="0"/>
        <v>9000</v>
      </c>
      <c r="O8" s="2" t="s">
        <v>9</v>
      </c>
      <c r="P8" s="2">
        <v>9000</v>
      </c>
    </row>
    <row r="9" spans="1:16" x14ac:dyDescent="0.7">
      <c r="A9" s="2" t="s">
        <v>8</v>
      </c>
      <c r="E9" s="2">
        <v>1</v>
      </c>
      <c r="I9" s="2">
        <v>1</v>
      </c>
      <c r="M9" s="2">
        <v>1</v>
      </c>
      <c r="N9" s="2">
        <f t="shared" si="0"/>
        <v>13000</v>
      </c>
      <c r="O9" s="2" t="s">
        <v>9</v>
      </c>
      <c r="P9" s="2">
        <v>13000</v>
      </c>
    </row>
    <row r="11" spans="1:16" x14ac:dyDescent="0.7">
      <c r="A11" s="2" t="s">
        <v>10</v>
      </c>
      <c r="B11" s="4">
        <v>10000</v>
      </c>
      <c r="C11" s="4">
        <v>0</v>
      </c>
      <c r="D11" s="4">
        <v>0</v>
      </c>
      <c r="E11" s="4">
        <v>0</v>
      </c>
      <c r="F11" s="4">
        <v>0</v>
      </c>
      <c r="G11" s="4">
        <v>12000</v>
      </c>
      <c r="H11" s="4">
        <v>9000</v>
      </c>
      <c r="I11" s="4">
        <v>0</v>
      </c>
      <c r="J11" s="4">
        <v>0</v>
      </c>
      <c r="K11" s="4">
        <v>0</v>
      </c>
      <c r="L11" s="4">
        <v>0</v>
      </c>
      <c r="M11" s="4">
        <v>13000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17"/>
  <sheetViews>
    <sheetView workbookViewId="0">
      <selection activeCell="C17" sqref="C17"/>
    </sheetView>
  </sheetViews>
  <sheetFormatPr defaultColWidth="9.15625" defaultRowHeight="18.3" x14ac:dyDescent="0.7"/>
  <cols>
    <col min="1" max="2" width="9.15625" style="1"/>
    <col min="3" max="3" width="19.68359375" style="1" bestFit="1" customWidth="1"/>
    <col min="4" max="16384" width="9.15625" style="1"/>
  </cols>
  <sheetData>
    <row r="2" spans="3:7" ht="19.5" customHeight="1" x14ac:dyDescent="0.7"/>
    <row r="3" spans="3:7" x14ac:dyDescent="0.7">
      <c r="C3" s="1" t="s">
        <v>14</v>
      </c>
      <c r="D3" s="1" t="s">
        <v>5</v>
      </c>
      <c r="E3" s="1" t="s">
        <v>6</v>
      </c>
      <c r="F3" s="1" t="s">
        <v>7</v>
      </c>
      <c r="G3" s="1" t="s">
        <v>8</v>
      </c>
    </row>
    <row r="4" spans="3:7" x14ac:dyDescent="0.7">
      <c r="C4" s="1" t="s">
        <v>11</v>
      </c>
      <c r="D4" s="1">
        <v>600</v>
      </c>
      <c r="E4" s="1">
        <v>450</v>
      </c>
      <c r="F4" s="1">
        <v>800</v>
      </c>
      <c r="G4" s="1">
        <v>1450</v>
      </c>
    </row>
    <row r="5" spans="3:7" x14ac:dyDescent="0.7">
      <c r="C5" s="1" t="s">
        <v>12</v>
      </c>
      <c r="D5" s="1">
        <v>950</v>
      </c>
      <c r="E5" s="1">
        <v>200</v>
      </c>
      <c r="F5" s="1">
        <v>150</v>
      </c>
      <c r="G5" s="1">
        <v>1000</v>
      </c>
    </row>
    <row r="6" spans="3:7" x14ac:dyDescent="0.7">
      <c r="C6" s="1" t="s">
        <v>13</v>
      </c>
      <c r="D6" s="1">
        <v>1200</v>
      </c>
      <c r="E6" s="1">
        <v>1600</v>
      </c>
      <c r="F6" s="1">
        <v>650</v>
      </c>
      <c r="G6" s="1">
        <v>50</v>
      </c>
    </row>
    <row r="9" spans="3:7" x14ac:dyDescent="0.7">
      <c r="C9" s="1" t="s">
        <v>15</v>
      </c>
      <c r="D9" s="1" t="s">
        <v>5</v>
      </c>
      <c r="E9" s="1" t="s">
        <v>6</v>
      </c>
      <c r="F9" s="1" t="s">
        <v>7</v>
      </c>
      <c r="G9" s="1" t="s">
        <v>8</v>
      </c>
    </row>
    <row r="10" spans="3:7" x14ac:dyDescent="0.7">
      <c r="C10" s="1" t="s">
        <v>11</v>
      </c>
      <c r="D10" s="6">
        <v>10000</v>
      </c>
      <c r="E10" s="6">
        <v>0</v>
      </c>
      <c r="F10" s="6">
        <v>0</v>
      </c>
      <c r="G10" s="6">
        <v>0</v>
      </c>
    </row>
    <row r="11" spans="3:7" x14ac:dyDescent="0.7">
      <c r="C11" s="1" t="s">
        <v>12</v>
      </c>
      <c r="D11" s="6">
        <v>0</v>
      </c>
      <c r="E11" s="6">
        <v>12000</v>
      </c>
      <c r="F11" s="6">
        <v>9000</v>
      </c>
      <c r="G11" s="6">
        <v>0</v>
      </c>
    </row>
    <row r="12" spans="3:7" x14ac:dyDescent="0.7">
      <c r="C12" s="1" t="s">
        <v>13</v>
      </c>
      <c r="D12" s="6">
        <v>0</v>
      </c>
      <c r="E12" s="6">
        <v>0</v>
      </c>
      <c r="F12" s="6">
        <v>0</v>
      </c>
      <c r="G12" s="6">
        <v>13000</v>
      </c>
    </row>
    <row r="13" spans="3:7" x14ac:dyDescent="0.7">
      <c r="D13" s="1">
        <f>SUM(D10:D12)</f>
        <v>10000</v>
      </c>
      <c r="E13" s="1">
        <f t="shared" ref="E13:G13" si="0">SUM(E10:E12)</f>
        <v>12000</v>
      </c>
      <c r="F13" s="1">
        <f t="shared" si="0"/>
        <v>9000</v>
      </c>
      <c r="G13" s="1">
        <f t="shared" si="0"/>
        <v>13000</v>
      </c>
    </row>
    <row r="14" spans="3:7" x14ac:dyDescent="0.7">
      <c r="D14" s="7" t="s">
        <v>9</v>
      </c>
      <c r="E14" s="7" t="s">
        <v>9</v>
      </c>
      <c r="F14" s="7" t="s">
        <v>9</v>
      </c>
      <c r="G14" s="7" t="s">
        <v>9</v>
      </c>
    </row>
    <row r="15" spans="3:7" x14ac:dyDescent="0.7">
      <c r="D15" s="1">
        <v>10000</v>
      </c>
      <c r="E15" s="1">
        <v>12000</v>
      </c>
      <c r="F15" s="1">
        <v>9000</v>
      </c>
      <c r="G15" s="1">
        <v>13000</v>
      </c>
    </row>
    <row r="17" spans="3:3" x14ac:dyDescent="0.7">
      <c r="C17" s="8">
        <f>SUMPRODUCT(D4:G6,D10:G12)</f>
        <v>10400000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J18"/>
  <sheetViews>
    <sheetView workbookViewId="0">
      <selection activeCell="D13" sqref="D13"/>
    </sheetView>
  </sheetViews>
  <sheetFormatPr defaultColWidth="9.15625" defaultRowHeight="18.3" x14ac:dyDescent="0.7"/>
  <cols>
    <col min="1" max="2" width="9.15625" style="1"/>
    <col min="3" max="3" width="19.68359375" style="1" bestFit="1" customWidth="1"/>
    <col min="4" max="8" width="9.15625" style="1"/>
    <col min="9" max="9" width="3.83984375" style="1" bestFit="1" customWidth="1"/>
    <col min="10" max="16384" width="9.15625" style="1"/>
  </cols>
  <sheetData>
    <row r="2" spans="3:10" ht="19.5" customHeight="1" x14ac:dyDescent="0.7"/>
    <row r="3" spans="3:10" x14ac:dyDescent="0.7">
      <c r="C3" s="1" t="s">
        <v>14</v>
      </c>
      <c r="D3" s="1" t="s">
        <v>5</v>
      </c>
      <c r="E3" s="1" t="s">
        <v>6</v>
      </c>
      <c r="F3" s="1" t="s">
        <v>7</v>
      </c>
      <c r="G3" s="1" t="s">
        <v>8</v>
      </c>
    </row>
    <row r="4" spans="3:10" x14ac:dyDescent="0.7">
      <c r="C4" s="1" t="s">
        <v>11</v>
      </c>
      <c r="D4" s="1">
        <v>600</v>
      </c>
      <c r="E4" s="1">
        <v>450</v>
      </c>
      <c r="F4" s="1">
        <v>800</v>
      </c>
      <c r="G4" s="1">
        <v>1450</v>
      </c>
    </row>
    <row r="5" spans="3:10" x14ac:dyDescent="0.7">
      <c r="C5" s="1" t="s">
        <v>12</v>
      </c>
      <c r="D5" s="1">
        <v>950</v>
      </c>
      <c r="E5" s="1">
        <v>200</v>
      </c>
      <c r="F5" s="1">
        <v>150</v>
      </c>
      <c r="G5" s="1">
        <v>1000</v>
      </c>
    </row>
    <row r="6" spans="3:10" x14ac:dyDescent="0.7">
      <c r="C6" s="1" t="s">
        <v>13</v>
      </c>
      <c r="D6" s="1">
        <v>1200</v>
      </c>
      <c r="E6" s="1">
        <v>1600</v>
      </c>
      <c r="F6" s="1">
        <v>650</v>
      </c>
      <c r="G6" s="1">
        <v>50</v>
      </c>
    </row>
    <row r="7" spans="3:10" x14ac:dyDescent="0.7">
      <c r="C7" s="1" t="s">
        <v>17</v>
      </c>
      <c r="D7" s="1">
        <v>0</v>
      </c>
      <c r="E7" s="1">
        <v>0</v>
      </c>
      <c r="F7" s="1">
        <v>0</v>
      </c>
      <c r="G7" s="1">
        <v>0</v>
      </c>
    </row>
    <row r="9" spans="3:10" x14ac:dyDescent="0.7">
      <c r="C9" s="1" t="s">
        <v>15</v>
      </c>
      <c r="D9" s="1" t="s">
        <v>5</v>
      </c>
      <c r="E9" s="1" t="s">
        <v>6</v>
      </c>
      <c r="F9" s="1" t="s">
        <v>7</v>
      </c>
      <c r="G9" s="1" t="s">
        <v>8</v>
      </c>
    </row>
    <row r="10" spans="3:10" x14ac:dyDescent="0.7">
      <c r="C10" s="1" t="s">
        <v>11</v>
      </c>
      <c r="D10" s="6">
        <v>7000</v>
      </c>
      <c r="E10" s="6">
        <v>1000</v>
      </c>
      <c r="F10" s="6">
        <v>0</v>
      </c>
      <c r="G10" s="6">
        <v>0</v>
      </c>
      <c r="H10" s="1">
        <f>SUM(D10:G10)</f>
        <v>8000</v>
      </c>
      <c r="I10" s="1" t="s">
        <v>16</v>
      </c>
      <c r="J10" s="1">
        <v>8000</v>
      </c>
    </row>
    <row r="11" spans="3:10" x14ac:dyDescent="0.7">
      <c r="C11" s="1" t="s">
        <v>12</v>
      </c>
      <c r="D11" s="6">
        <v>0</v>
      </c>
      <c r="E11" s="6">
        <v>11000</v>
      </c>
      <c r="F11" s="6">
        <v>0</v>
      </c>
      <c r="G11" s="6">
        <v>0</v>
      </c>
      <c r="H11" s="1">
        <f t="shared" ref="H11:H13" si="0">SUM(D11:G11)</f>
        <v>11000</v>
      </c>
      <c r="I11" s="1" t="s">
        <v>16</v>
      </c>
      <c r="J11" s="1">
        <v>11000</v>
      </c>
    </row>
    <row r="12" spans="3:10" x14ac:dyDescent="0.7">
      <c r="C12" s="1" t="s">
        <v>13</v>
      </c>
      <c r="D12" s="6">
        <v>0</v>
      </c>
      <c r="E12" s="6">
        <v>0</v>
      </c>
      <c r="F12" s="6">
        <v>9000</v>
      </c>
      <c r="G12" s="6">
        <v>13000</v>
      </c>
      <c r="H12" s="1">
        <f t="shared" si="0"/>
        <v>22000</v>
      </c>
      <c r="I12" s="1" t="s">
        <v>16</v>
      </c>
      <c r="J12" s="1">
        <v>22000</v>
      </c>
    </row>
    <row r="13" spans="3:10" x14ac:dyDescent="0.7">
      <c r="C13" s="1" t="s">
        <v>17</v>
      </c>
      <c r="D13" s="6">
        <v>3000</v>
      </c>
      <c r="E13" s="6">
        <v>0</v>
      </c>
      <c r="F13" s="6">
        <v>0</v>
      </c>
      <c r="G13" s="6">
        <v>0</v>
      </c>
      <c r="H13" s="1">
        <f t="shared" si="0"/>
        <v>3000</v>
      </c>
      <c r="I13" s="1" t="s">
        <v>16</v>
      </c>
      <c r="J13" s="1">
        <v>3000</v>
      </c>
    </row>
    <row r="14" spans="3:10" x14ac:dyDescent="0.7">
      <c r="D14" s="1">
        <f>SUM(D10:D13)</f>
        <v>10000</v>
      </c>
      <c r="E14" s="1">
        <f t="shared" ref="E14:G14" si="1">SUM(E10:E13)</f>
        <v>12000</v>
      </c>
      <c r="F14" s="1">
        <f>SUM(F10:F13)</f>
        <v>9000</v>
      </c>
      <c r="G14" s="1">
        <f t="shared" si="1"/>
        <v>13000</v>
      </c>
    </row>
    <row r="15" spans="3:10" x14ac:dyDescent="0.7">
      <c r="D15" s="7" t="s">
        <v>9</v>
      </c>
      <c r="E15" s="7" t="s">
        <v>9</v>
      </c>
      <c r="F15" s="7" t="s">
        <v>9</v>
      </c>
      <c r="G15" s="7" t="s">
        <v>9</v>
      </c>
    </row>
    <row r="16" spans="3:10" x14ac:dyDescent="0.7">
      <c r="D16" s="1">
        <v>10000</v>
      </c>
      <c r="E16" s="1">
        <v>12000</v>
      </c>
      <c r="F16" s="1">
        <v>9000</v>
      </c>
      <c r="G16" s="1">
        <v>13000</v>
      </c>
    </row>
    <row r="18" spans="3:3" x14ac:dyDescent="0.7">
      <c r="C18" s="8">
        <f>SUMPRODUCT(D4:G7,D10:G13)</f>
        <v>13350000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22"/>
  <sheetViews>
    <sheetView topLeftCell="A6" workbookViewId="0">
      <selection activeCell="J9" sqref="J9"/>
    </sheetView>
  </sheetViews>
  <sheetFormatPr defaultColWidth="9.15625" defaultRowHeight="18.3" x14ac:dyDescent="0.7"/>
  <cols>
    <col min="1" max="2" width="9.15625" style="1"/>
    <col min="3" max="3" width="21.15625" style="1" bestFit="1" customWidth="1"/>
    <col min="4" max="8" width="9.15625" style="1"/>
    <col min="9" max="9" width="3.83984375" style="1" bestFit="1" customWidth="1"/>
    <col min="10" max="16384" width="9.15625" style="1"/>
  </cols>
  <sheetData>
    <row r="2" spans="2:10" ht="19.5" customHeight="1" x14ac:dyDescent="0.7"/>
    <row r="3" spans="2:10" x14ac:dyDescent="0.7">
      <c r="C3" s="1" t="s">
        <v>14</v>
      </c>
      <c r="D3" s="1" t="s">
        <v>5</v>
      </c>
      <c r="E3" s="1" t="s">
        <v>6</v>
      </c>
      <c r="F3" s="1" t="s">
        <v>7</v>
      </c>
      <c r="G3" s="1" t="s">
        <v>8</v>
      </c>
    </row>
    <row r="4" spans="2:10" x14ac:dyDescent="0.7">
      <c r="C4" s="1" t="s">
        <v>11</v>
      </c>
      <c r="D4" s="1">
        <v>600</v>
      </c>
      <c r="E4" s="1">
        <v>450</v>
      </c>
      <c r="F4" s="1">
        <v>800</v>
      </c>
      <c r="G4" s="1">
        <v>1450</v>
      </c>
    </row>
    <row r="5" spans="2:10" x14ac:dyDescent="0.7">
      <c r="C5" s="1" t="s">
        <v>12</v>
      </c>
      <c r="D5" s="1">
        <v>950</v>
      </c>
      <c r="E5" s="1">
        <v>200</v>
      </c>
      <c r="F5" s="1">
        <v>150</v>
      </c>
      <c r="G5" s="1">
        <v>1000</v>
      </c>
    </row>
    <row r="6" spans="2:10" x14ac:dyDescent="0.7">
      <c r="C6" s="1" t="s">
        <v>13</v>
      </c>
      <c r="D6" s="1">
        <v>1200</v>
      </c>
      <c r="E6" s="1">
        <v>1600</v>
      </c>
      <c r="F6" s="1">
        <v>650</v>
      </c>
      <c r="G6" s="1">
        <v>50</v>
      </c>
    </row>
    <row r="8" spans="2:10" x14ac:dyDescent="0.7">
      <c r="C8" s="1" t="s">
        <v>15</v>
      </c>
      <c r="D8" s="1" t="s">
        <v>5</v>
      </c>
      <c r="E8" s="1" t="s">
        <v>6</v>
      </c>
      <c r="F8" s="1" t="s">
        <v>7</v>
      </c>
      <c r="G8" s="1" t="s">
        <v>8</v>
      </c>
    </row>
    <row r="9" spans="2:10" x14ac:dyDescent="0.7">
      <c r="C9" s="1" t="s">
        <v>11</v>
      </c>
      <c r="D9" s="6">
        <v>1.8189894035458565E-12</v>
      </c>
      <c r="E9" s="6">
        <v>0</v>
      </c>
      <c r="F9" s="6">
        <v>0</v>
      </c>
      <c r="G9" s="6">
        <v>0</v>
      </c>
      <c r="H9" s="1">
        <f>SUM(D9:G9)</f>
        <v>1.8189894035458565E-12</v>
      </c>
      <c r="I9" s="1" t="s">
        <v>16</v>
      </c>
      <c r="J9" s="1">
        <v>50000</v>
      </c>
    </row>
    <row r="10" spans="2:10" x14ac:dyDescent="0.7">
      <c r="C10" s="1" t="s">
        <v>12</v>
      </c>
      <c r="D10" s="6">
        <v>9999.9999999999982</v>
      </c>
      <c r="E10" s="6">
        <v>12000</v>
      </c>
      <c r="F10" s="6">
        <v>9000</v>
      </c>
      <c r="G10" s="6">
        <v>0</v>
      </c>
      <c r="H10" s="1">
        <f t="shared" ref="H10:H11" si="0">SUM(D10:G10)</f>
        <v>31000</v>
      </c>
      <c r="I10" s="1" t="s">
        <v>16</v>
      </c>
      <c r="J10" s="1">
        <v>50000</v>
      </c>
    </row>
    <row r="11" spans="2:10" x14ac:dyDescent="0.7">
      <c r="C11" s="1" t="s">
        <v>13</v>
      </c>
      <c r="D11" s="6">
        <v>0</v>
      </c>
      <c r="E11" s="6">
        <v>0</v>
      </c>
      <c r="F11" s="6">
        <v>0</v>
      </c>
      <c r="G11" s="6">
        <v>13000</v>
      </c>
      <c r="H11" s="1">
        <f t="shared" si="0"/>
        <v>13000</v>
      </c>
      <c r="I11" s="1" t="s">
        <v>16</v>
      </c>
      <c r="J11" s="1">
        <v>50000</v>
      </c>
    </row>
    <row r="12" spans="2:10" x14ac:dyDescent="0.7">
      <c r="D12" s="1">
        <f>SUM(D9:D11)</f>
        <v>10000</v>
      </c>
      <c r="E12" s="1">
        <f>SUM(E9:E11)</f>
        <v>12000</v>
      </c>
      <c r="F12" s="1">
        <f>SUM(F9:F11)</f>
        <v>9000</v>
      </c>
      <c r="G12" s="1">
        <f>SUM(G9:G11)</f>
        <v>13000</v>
      </c>
    </row>
    <row r="13" spans="2:10" x14ac:dyDescent="0.7">
      <c r="D13" s="7" t="s">
        <v>9</v>
      </c>
      <c r="E13" s="7" t="s">
        <v>9</v>
      </c>
      <c r="F13" s="7" t="s">
        <v>9</v>
      </c>
      <c r="G13" s="7" t="s">
        <v>9</v>
      </c>
    </row>
    <row r="14" spans="2:10" x14ac:dyDescent="0.7">
      <c r="D14" s="1">
        <v>10000</v>
      </c>
      <c r="E14" s="1">
        <v>12000</v>
      </c>
      <c r="F14" s="1">
        <v>9000</v>
      </c>
      <c r="G14" s="1">
        <v>13000</v>
      </c>
    </row>
    <row r="16" spans="2:10" x14ac:dyDescent="0.7">
      <c r="B16" s="1" t="s">
        <v>18</v>
      </c>
      <c r="C16" s="9" t="s">
        <v>19</v>
      </c>
      <c r="D16" s="1" t="s">
        <v>20</v>
      </c>
    </row>
    <row r="17" spans="1:7" x14ac:dyDescent="0.7">
      <c r="A17" s="1" t="s">
        <v>11</v>
      </c>
      <c r="B17" s="6">
        <v>0</v>
      </c>
      <c r="C17" s="1">
        <v>-1000000</v>
      </c>
      <c r="D17" s="1">
        <f>H9</f>
        <v>1.8189894035458565E-12</v>
      </c>
      <c r="E17" s="1">
        <f>B17*C17+D17</f>
        <v>1.8189894035458565E-12</v>
      </c>
      <c r="F17" s="9" t="s">
        <v>16</v>
      </c>
      <c r="G17" s="1">
        <v>0</v>
      </c>
    </row>
    <row r="18" spans="1:7" x14ac:dyDescent="0.7">
      <c r="A18" s="1" t="s">
        <v>12</v>
      </c>
      <c r="B18" s="6">
        <v>1</v>
      </c>
      <c r="C18" s="1">
        <v>-1000000</v>
      </c>
      <c r="D18" s="1">
        <f t="shared" ref="D18:D19" si="1">H10</f>
        <v>31000</v>
      </c>
      <c r="E18" s="1">
        <f t="shared" ref="E18:E19" si="2">B18*C18+D18</f>
        <v>-969000</v>
      </c>
      <c r="F18" s="9" t="s">
        <v>16</v>
      </c>
      <c r="G18" s="1">
        <v>0</v>
      </c>
    </row>
    <row r="19" spans="1:7" x14ac:dyDescent="0.7">
      <c r="A19" s="1" t="s">
        <v>13</v>
      </c>
      <c r="B19" s="6">
        <v>1</v>
      </c>
      <c r="C19" s="1">
        <v>-1000000</v>
      </c>
      <c r="D19" s="1">
        <f t="shared" si="1"/>
        <v>13000</v>
      </c>
      <c r="E19" s="1">
        <f t="shared" si="2"/>
        <v>-987000</v>
      </c>
      <c r="F19" s="9" t="s">
        <v>16</v>
      </c>
      <c r="G19" s="1">
        <v>0</v>
      </c>
    </row>
    <row r="22" spans="1:7" x14ac:dyDescent="0.7">
      <c r="C22" s="10">
        <f>SUMPRODUCT(D4:G6,D9:G11)*2+SUM(B17:B19)*10000000</f>
        <v>47800000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34"/>
  <sheetViews>
    <sheetView topLeftCell="A13" workbookViewId="0">
      <selection activeCell="L19" sqref="L19"/>
    </sheetView>
  </sheetViews>
  <sheetFormatPr defaultColWidth="9.15625" defaultRowHeight="18.3" x14ac:dyDescent="0.7"/>
  <cols>
    <col min="1" max="2" width="9.15625" style="1"/>
    <col min="3" max="3" width="21.15625" style="1" bestFit="1" customWidth="1"/>
    <col min="4" max="8" width="9.15625" style="1"/>
    <col min="9" max="9" width="3.83984375" style="1" bestFit="1" customWidth="1"/>
    <col min="10" max="16384" width="9.15625" style="1"/>
  </cols>
  <sheetData>
    <row r="2" spans="2:10" ht="19.5" customHeight="1" x14ac:dyDescent="0.7"/>
    <row r="3" spans="2:10" x14ac:dyDescent="0.7">
      <c r="C3" s="1" t="s">
        <v>14</v>
      </c>
      <c r="D3" s="1" t="s">
        <v>5</v>
      </c>
      <c r="E3" s="1" t="s">
        <v>6</v>
      </c>
      <c r="F3" s="1" t="s">
        <v>7</v>
      </c>
      <c r="G3" s="1" t="s">
        <v>8</v>
      </c>
    </row>
    <row r="4" spans="2:10" x14ac:dyDescent="0.7">
      <c r="C4" s="1" t="s">
        <v>11</v>
      </c>
      <c r="D4" s="1">
        <v>600</v>
      </c>
      <c r="E4" s="1">
        <v>450</v>
      </c>
      <c r="F4" s="1">
        <v>800</v>
      </c>
      <c r="G4" s="1">
        <v>1450</v>
      </c>
    </row>
    <row r="5" spans="2:10" x14ac:dyDescent="0.7">
      <c r="C5" s="1" t="s">
        <v>12</v>
      </c>
      <c r="D5" s="1">
        <v>950</v>
      </c>
      <c r="E5" s="1">
        <v>200</v>
      </c>
      <c r="F5" s="1">
        <v>150</v>
      </c>
      <c r="G5" s="1">
        <v>1000</v>
      </c>
    </row>
    <row r="6" spans="2:10" x14ac:dyDescent="0.7">
      <c r="C6" s="1" t="s">
        <v>13</v>
      </c>
      <c r="D6" s="1">
        <v>1200</v>
      </c>
      <c r="E6" s="1">
        <v>1600</v>
      </c>
      <c r="F6" s="1">
        <v>650</v>
      </c>
      <c r="G6" s="1">
        <v>50</v>
      </c>
    </row>
    <row r="8" spans="2:10" x14ac:dyDescent="0.7">
      <c r="C8" s="1" t="s">
        <v>15</v>
      </c>
      <c r="D8" s="1" t="s">
        <v>5</v>
      </c>
      <c r="E8" s="1" t="s">
        <v>6</v>
      </c>
      <c r="F8" s="1" t="s">
        <v>7</v>
      </c>
      <c r="G8" s="1" t="s">
        <v>8</v>
      </c>
    </row>
    <row r="9" spans="2:10" x14ac:dyDescent="0.7">
      <c r="B9" s="1" t="s">
        <v>21</v>
      </c>
      <c r="C9" s="1" t="s">
        <v>11</v>
      </c>
      <c r="D9" s="6">
        <v>0</v>
      </c>
      <c r="E9" s="6">
        <v>0</v>
      </c>
      <c r="F9" s="6">
        <v>0</v>
      </c>
      <c r="G9" s="6">
        <v>0</v>
      </c>
      <c r="H9" s="1">
        <f>SUM(D9:G9)</f>
        <v>0</v>
      </c>
      <c r="I9" s="1" t="s">
        <v>16</v>
      </c>
      <c r="J9" s="1">
        <v>50000</v>
      </c>
    </row>
    <row r="10" spans="2:10" x14ac:dyDescent="0.7">
      <c r="B10" s="1" t="s">
        <v>21</v>
      </c>
      <c r="C10" s="1" t="s">
        <v>12</v>
      </c>
      <c r="D10" s="6">
        <v>0</v>
      </c>
      <c r="E10" s="6">
        <v>0</v>
      </c>
      <c r="F10" s="6">
        <v>9.0949470177292824E-13</v>
      </c>
      <c r="G10" s="6">
        <v>0</v>
      </c>
      <c r="H10" s="1">
        <f t="shared" ref="H10:H14" si="0">SUM(D10:G10)</f>
        <v>9.0949470177292824E-13</v>
      </c>
      <c r="I10" s="1" t="s">
        <v>16</v>
      </c>
      <c r="J10" s="1">
        <v>50000</v>
      </c>
    </row>
    <row r="11" spans="2:10" x14ac:dyDescent="0.7">
      <c r="B11" s="1" t="s">
        <v>21</v>
      </c>
      <c r="C11" s="1" t="s">
        <v>13</v>
      </c>
      <c r="D11" s="6">
        <v>0</v>
      </c>
      <c r="E11" s="6">
        <v>0</v>
      </c>
      <c r="F11" s="6">
        <v>0</v>
      </c>
      <c r="G11" s="6">
        <v>0</v>
      </c>
      <c r="H11" s="1">
        <f t="shared" si="0"/>
        <v>0</v>
      </c>
      <c r="I11" s="1" t="s">
        <v>16</v>
      </c>
      <c r="J11" s="1">
        <v>50000</v>
      </c>
    </row>
    <row r="12" spans="2:10" x14ac:dyDescent="0.7">
      <c r="B12" s="1" t="s">
        <v>22</v>
      </c>
      <c r="C12" s="1" t="s">
        <v>11</v>
      </c>
      <c r="D12" s="6">
        <v>10000</v>
      </c>
      <c r="E12" s="6">
        <v>5000</v>
      </c>
      <c r="F12" s="6">
        <v>0</v>
      </c>
      <c r="G12" s="6">
        <v>0</v>
      </c>
      <c r="H12" s="1">
        <f t="shared" si="0"/>
        <v>15000</v>
      </c>
      <c r="I12" s="1" t="s">
        <v>16</v>
      </c>
      <c r="J12" s="1">
        <v>15000</v>
      </c>
    </row>
    <row r="13" spans="2:10" x14ac:dyDescent="0.7">
      <c r="B13" s="1" t="s">
        <v>22</v>
      </c>
      <c r="C13" s="1" t="s">
        <v>12</v>
      </c>
      <c r="D13" s="6">
        <v>0</v>
      </c>
      <c r="E13" s="6">
        <v>7000</v>
      </c>
      <c r="F13" s="6">
        <v>8000.0000000000009</v>
      </c>
      <c r="G13" s="6">
        <v>0</v>
      </c>
      <c r="H13" s="1">
        <f t="shared" si="0"/>
        <v>15000</v>
      </c>
      <c r="I13" s="1" t="s">
        <v>16</v>
      </c>
      <c r="J13" s="1">
        <v>15000</v>
      </c>
    </row>
    <row r="14" spans="2:10" x14ac:dyDescent="0.7">
      <c r="B14" s="1" t="s">
        <v>22</v>
      </c>
      <c r="C14" s="1" t="s">
        <v>13</v>
      </c>
      <c r="D14" s="6">
        <v>0</v>
      </c>
      <c r="E14" s="6">
        <v>0</v>
      </c>
      <c r="F14" s="6">
        <v>999.99999999999909</v>
      </c>
      <c r="G14" s="6">
        <v>13000</v>
      </c>
      <c r="H14" s="1">
        <f t="shared" si="0"/>
        <v>14000</v>
      </c>
      <c r="I14" s="1" t="s">
        <v>16</v>
      </c>
      <c r="J14" s="1">
        <v>15000</v>
      </c>
    </row>
    <row r="15" spans="2:10" x14ac:dyDescent="0.7">
      <c r="D15" s="1">
        <f>SUM(D9:D14)</f>
        <v>10000</v>
      </c>
      <c r="E15" s="1">
        <f t="shared" ref="E15:G15" si="1">SUM(E9:E14)</f>
        <v>12000</v>
      </c>
      <c r="F15" s="1">
        <f>SUM(F9:F14)</f>
        <v>9000</v>
      </c>
      <c r="G15" s="1">
        <f t="shared" si="1"/>
        <v>13000</v>
      </c>
    </row>
    <row r="16" spans="2:10" x14ac:dyDescent="0.7">
      <c r="D16" s="7" t="s">
        <v>9</v>
      </c>
      <c r="E16" s="7" t="s">
        <v>9</v>
      </c>
      <c r="F16" s="7" t="s">
        <v>9</v>
      </c>
      <c r="G16" s="7" t="s">
        <v>9</v>
      </c>
    </row>
    <row r="17" spans="1:8" x14ac:dyDescent="0.7">
      <c r="D17" s="1">
        <v>10000</v>
      </c>
      <c r="E17" s="1">
        <v>12000</v>
      </c>
      <c r="F17" s="1">
        <v>9000</v>
      </c>
      <c r="G17" s="1">
        <v>13000</v>
      </c>
    </row>
    <row r="19" spans="1:8" x14ac:dyDescent="0.7">
      <c r="C19" s="1" t="s">
        <v>18</v>
      </c>
      <c r="D19" s="9" t="s">
        <v>19</v>
      </c>
      <c r="E19" s="1" t="s">
        <v>20</v>
      </c>
    </row>
    <row r="20" spans="1:8" x14ac:dyDescent="0.7">
      <c r="A20" s="1" t="s">
        <v>21</v>
      </c>
      <c r="B20" s="1" t="s">
        <v>11</v>
      </c>
      <c r="C20" s="6">
        <v>0</v>
      </c>
      <c r="D20" s="1">
        <v>-1000000</v>
      </c>
      <c r="E20" s="1">
        <f>H9</f>
        <v>0</v>
      </c>
      <c r="F20" s="1">
        <f>C20*D20+E20</f>
        <v>0</v>
      </c>
      <c r="G20" s="9" t="s">
        <v>16</v>
      </c>
      <c r="H20" s="1">
        <v>0</v>
      </c>
    </row>
    <row r="21" spans="1:8" x14ac:dyDescent="0.7">
      <c r="A21" s="1" t="s">
        <v>21</v>
      </c>
      <c r="B21" s="1" t="s">
        <v>12</v>
      </c>
      <c r="C21" s="6">
        <v>0</v>
      </c>
      <c r="D21" s="1">
        <v>-1000000</v>
      </c>
      <c r="E21" s="1">
        <f>H10</f>
        <v>9.0949470177292824E-13</v>
      </c>
      <c r="F21" s="1">
        <f t="shared" ref="F21" si="2">C21*D21+E21</f>
        <v>9.0949470177292824E-13</v>
      </c>
      <c r="G21" s="9" t="s">
        <v>16</v>
      </c>
      <c r="H21" s="1">
        <v>0</v>
      </c>
    </row>
    <row r="22" spans="1:8" x14ac:dyDescent="0.7">
      <c r="A22" s="1" t="s">
        <v>21</v>
      </c>
      <c r="B22" s="1" t="s">
        <v>13</v>
      </c>
      <c r="C22" s="6">
        <v>0</v>
      </c>
      <c r="D22" s="1">
        <v>-1000000</v>
      </c>
      <c r="E22" s="1">
        <f>H11</f>
        <v>0</v>
      </c>
      <c r="F22" s="1">
        <f>C22*D22+E22</f>
        <v>0</v>
      </c>
      <c r="G22" s="9" t="s">
        <v>16</v>
      </c>
      <c r="H22" s="1">
        <v>0</v>
      </c>
    </row>
    <row r="23" spans="1:8" x14ac:dyDescent="0.7">
      <c r="A23" s="1" t="s">
        <v>22</v>
      </c>
      <c r="B23" s="1" t="s">
        <v>11</v>
      </c>
      <c r="C23" s="6">
        <v>1</v>
      </c>
      <c r="D23" s="1">
        <v>-1000000</v>
      </c>
      <c r="E23" s="1">
        <f>H12</f>
        <v>15000</v>
      </c>
      <c r="F23" s="1">
        <f t="shared" ref="F23:F25" si="3">C23*D23+E23</f>
        <v>-985000</v>
      </c>
      <c r="G23" s="9" t="s">
        <v>16</v>
      </c>
      <c r="H23" s="1">
        <v>0</v>
      </c>
    </row>
    <row r="24" spans="1:8" x14ac:dyDescent="0.7">
      <c r="A24" s="1" t="s">
        <v>22</v>
      </c>
      <c r="B24" s="1" t="s">
        <v>12</v>
      </c>
      <c r="C24" s="6">
        <v>1</v>
      </c>
      <c r="D24" s="1">
        <v>-1000000</v>
      </c>
      <c r="E24" s="1">
        <f t="shared" ref="E24:E25" si="4">H13</f>
        <v>15000</v>
      </c>
      <c r="F24" s="1">
        <f t="shared" si="3"/>
        <v>-985000</v>
      </c>
      <c r="G24" s="9" t="s">
        <v>16</v>
      </c>
      <c r="H24" s="1">
        <v>0</v>
      </c>
    </row>
    <row r="25" spans="1:8" x14ac:dyDescent="0.7">
      <c r="A25" s="1" t="s">
        <v>22</v>
      </c>
      <c r="B25" s="1" t="s">
        <v>13</v>
      </c>
      <c r="C25" s="6">
        <v>1</v>
      </c>
      <c r="D25" s="1">
        <v>-1000000</v>
      </c>
      <c r="E25" s="1">
        <f t="shared" si="4"/>
        <v>14000</v>
      </c>
      <c r="F25" s="1">
        <f t="shared" si="3"/>
        <v>-986000</v>
      </c>
      <c r="G25" s="9" t="s">
        <v>16</v>
      </c>
      <c r="H25" s="1">
        <v>0</v>
      </c>
    </row>
    <row r="26" spans="1:8" x14ac:dyDescent="0.7">
      <c r="G26" s="9"/>
    </row>
    <row r="27" spans="1:8" x14ac:dyDescent="0.7">
      <c r="C27" s="1" t="s">
        <v>26</v>
      </c>
      <c r="G27" s="9"/>
    </row>
    <row r="28" spans="1:8" x14ac:dyDescent="0.7">
      <c r="B28" s="1" t="s">
        <v>27</v>
      </c>
      <c r="C28" s="1">
        <f>C20+C23</f>
        <v>1</v>
      </c>
      <c r="D28" s="9" t="s">
        <v>16</v>
      </c>
      <c r="E28" s="1">
        <v>1</v>
      </c>
      <c r="G28" s="9"/>
    </row>
    <row r="29" spans="1:8" x14ac:dyDescent="0.7">
      <c r="B29" s="1" t="s">
        <v>28</v>
      </c>
      <c r="C29" s="1">
        <f t="shared" ref="C29:C30" si="5">C21+C24</f>
        <v>1</v>
      </c>
      <c r="D29" s="9" t="s">
        <v>16</v>
      </c>
      <c r="E29" s="1">
        <v>1</v>
      </c>
      <c r="G29" s="9"/>
    </row>
    <row r="30" spans="1:8" x14ac:dyDescent="0.7">
      <c r="B30" s="1" t="s">
        <v>29</v>
      </c>
      <c r="C30" s="1">
        <f t="shared" si="5"/>
        <v>1</v>
      </c>
      <c r="D30" s="9" t="s">
        <v>16</v>
      </c>
      <c r="E30" s="1">
        <v>1</v>
      </c>
      <c r="G30" s="9"/>
    </row>
    <row r="31" spans="1:8" x14ac:dyDescent="0.7">
      <c r="G31" s="9"/>
    </row>
    <row r="32" spans="1:8" x14ac:dyDescent="0.7">
      <c r="C32" s="11">
        <f>(SUMPRODUCT(D4:G6,D9:G11)+SUMPRODUCT(D4:G6,D12:G14))*2</f>
        <v>24300000</v>
      </c>
      <c r="D32" s="1" t="s">
        <v>24</v>
      </c>
    </row>
    <row r="33" spans="3:4" x14ac:dyDescent="0.7">
      <c r="C33" s="11">
        <f>SUM(C20:C22)*10000000+SUM(C23:C25)*5000000</f>
        <v>15000000</v>
      </c>
      <c r="D33" s="1" t="s">
        <v>25</v>
      </c>
    </row>
    <row r="34" spans="3:4" x14ac:dyDescent="0.7">
      <c r="C34" s="10">
        <f>C32+C33</f>
        <v>39300000</v>
      </c>
      <c r="D34" s="1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Z14"/>
  <sheetViews>
    <sheetView workbookViewId="0">
      <selection activeCell="T14" sqref="T14"/>
    </sheetView>
  </sheetViews>
  <sheetFormatPr defaultColWidth="9.15625" defaultRowHeight="18.3" x14ac:dyDescent="0.7"/>
  <cols>
    <col min="1" max="1" width="9.15625" style="1"/>
    <col min="2" max="23" width="3.41796875" style="1" customWidth="1"/>
    <col min="24" max="24" width="14" style="1" customWidth="1"/>
    <col min="25" max="25" width="2.578125" style="1" bestFit="1" customWidth="1"/>
    <col min="26" max="16384" width="9.15625" style="1"/>
  </cols>
  <sheetData>
    <row r="3" spans="1:26" x14ac:dyDescent="0.7">
      <c r="A3" s="1" t="s">
        <v>0</v>
      </c>
      <c r="B3" s="1" t="s">
        <v>30</v>
      </c>
      <c r="C3" s="1" t="s">
        <v>30</v>
      </c>
      <c r="D3" s="1" t="s">
        <v>30</v>
      </c>
      <c r="E3" s="1" t="s">
        <v>2</v>
      </c>
      <c r="F3" s="1" t="s">
        <v>2</v>
      </c>
      <c r="G3" s="1" t="s">
        <v>2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4</v>
      </c>
      <c r="N3" s="1" t="s">
        <v>4</v>
      </c>
      <c r="O3" s="1" t="s">
        <v>4</v>
      </c>
      <c r="P3" s="1" t="s">
        <v>31</v>
      </c>
      <c r="Q3" s="1" t="s">
        <v>31</v>
      </c>
      <c r="R3" s="1" t="s">
        <v>31</v>
      </c>
      <c r="S3" s="1" t="s">
        <v>31</v>
      </c>
      <c r="T3" s="1" t="s">
        <v>32</v>
      </c>
      <c r="U3" s="1" t="s">
        <v>32</v>
      </c>
      <c r="V3" s="1" t="s">
        <v>32</v>
      </c>
      <c r="W3" s="1" t="s">
        <v>32</v>
      </c>
    </row>
    <row r="4" spans="1:26" x14ac:dyDescent="0.7">
      <c r="A4" s="1" t="s">
        <v>1</v>
      </c>
      <c r="B4" s="1" t="s">
        <v>2</v>
      </c>
      <c r="C4" s="1" t="s">
        <v>3</v>
      </c>
      <c r="D4" s="1" t="s">
        <v>4</v>
      </c>
      <c r="E4" s="1" t="s">
        <v>30</v>
      </c>
      <c r="F4" s="1" t="s">
        <v>3</v>
      </c>
      <c r="G4" s="1" t="s">
        <v>31</v>
      </c>
      <c r="H4" s="1" t="s">
        <v>30</v>
      </c>
      <c r="I4" s="1" t="s">
        <v>2</v>
      </c>
      <c r="J4" s="1" t="s">
        <v>4</v>
      </c>
      <c r="K4" s="1" t="s">
        <v>31</v>
      </c>
      <c r="L4" s="1" t="s">
        <v>32</v>
      </c>
      <c r="M4" s="1" t="s">
        <v>30</v>
      </c>
      <c r="N4" s="1" t="s">
        <v>3</v>
      </c>
      <c r="O4" s="1" t="s">
        <v>32</v>
      </c>
      <c r="P4" s="1" t="s">
        <v>2</v>
      </c>
      <c r="Q4" s="1" t="s">
        <v>3</v>
      </c>
      <c r="R4" s="1" t="s">
        <v>32</v>
      </c>
      <c r="S4" s="1" t="s">
        <v>33</v>
      </c>
      <c r="T4" s="1" t="s">
        <v>3</v>
      </c>
      <c r="U4" s="1" t="s">
        <v>4</v>
      </c>
      <c r="V4" s="1" t="s">
        <v>31</v>
      </c>
      <c r="W4" s="1" t="s">
        <v>33</v>
      </c>
    </row>
    <row r="5" spans="1:26" x14ac:dyDescent="0.7">
      <c r="B5" s="1">
        <v>2</v>
      </c>
      <c r="C5" s="1">
        <v>5</v>
      </c>
      <c r="D5" s="1">
        <v>4</v>
      </c>
      <c r="E5" s="1">
        <v>2</v>
      </c>
      <c r="F5" s="1">
        <v>2</v>
      </c>
      <c r="G5" s="1">
        <v>7</v>
      </c>
      <c r="H5" s="1">
        <v>5</v>
      </c>
      <c r="I5" s="1">
        <v>2</v>
      </c>
      <c r="J5" s="1">
        <v>1</v>
      </c>
      <c r="K5" s="1">
        <v>4</v>
      </c>
      <c r="L5" s="1">
        <v>3</v>
      </c>
      <c r="M5" s="1">
        <v>4</v>
      </c>
      <c r="N5" s="1">
        <v>1</v>
      </c>
      <c r="O5" s="1">
        <v>4</v>
      </c>
      <c r="P5" s="1">
        <v>7</v>
      </c>
      <c r="Q5" s="1">
        <v>4</v>
      </c>
      <c r="R5" s="1">
        <v>1</v>
      </c>
      <c r="S5" s="1">
        <v>5</v>
      </c>
      <c r="T5" s="1">
        <v>3</v>
      </c>
      <c r="U5" s="1">
        <v>4</v>
      </c>
      <c r="V5" s="1">
        <v>1</v>
      </c>
      <c r="W5" s="1">
        <v>7</v>
      </c>
      <c r="X5" s="6">
        <f>SUMPRODUCT(B5:W5,B$14:W$14)</f>
        <v>13</v>
      </c>
    </row>
    <row r="6" spans="1:26" x14ac:dyDescent="0.7">
      <c r="A6" s="1" t="s">
        <v>30</v>
      </c>
      <c r="B6" s="1">
        <v>-1</v>
      </c>
      <c r="C6" s="1">
        <v>-1</v>
      </c>
      <c r="D6" s="1">
        <v>-1</v>
      </c>
      <c r="X6" s="1">
        <f t="shared" ref="X6:X12" si="0">SUMPRODUCT(B6:W6,B$14:W$14)</f>
        <v>-1</v>
      </c>
      <c r="Y6" s="12" t="s">
        <v>34</v>
      </c>
      <c r="Z6" s="1">
        <v>-1</v>
      </c>
    </row>
    <row r="7" spans="1:26" x14ac:dyDescent="0.7">
      <c r="A7" s="1" t="s">
        <v>2</v>
      </c>
      <c r="B7" s="1">
        <v>1</v>
      </c>
      <c r="E7" s="1">
        <v>-1</v>
      </c>
      <c r="F7" s="1">
        <v>-1</v>
      </c>
      <c r="G7" s="1">
        <v>-1</v>
      </c>
      <c r="I7" s="1">
        <v>1</v>
      </c>
      <c r="P7" s="1">
        <v>1</v>
      </c>
      <c r="X7" s="1">
        <f t="shared" si="0"/>
        <v>0</v>
      </c>
      <c r="Y7" s="12" t="s">
        <v>34</v>
      </c>
      <c r="Z7" s="1">
        <v>0</v>
      </c>
    </row>
    <row r="8" spans="1:26" x14ac:dyDescent="0.7">
      <c r="A8" s="1" t="s">
        <v>3</v>
      </c>
      <c r="C8" s="1">
        <v>1</v>
      </c>
      <c r="F8" s="1">
        <v>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N8" s="1">
        <v>1</v>
      </c>
      <c r="Q8" s="1">
        <v>1</v>
      </c>
      <c r="T8" s="1">
        <v>1</v>
      </c>
      <c r="X8" s="1">
        <f t="shared" si="0"/>
        <v>0</v>
      </c>
      <c r="Y8" s="12" t="s">
        <v>34</v>
      </c>
      <c r="Z8" s="1">
        <v>0</v>
      </c>
    </row>
    <row r="9" spans="1:26" x14ac:dyDescent="0.7">
      <c r="A9" s="1" t="s">
        <v>4</v>
      </c>
      <c r="D9" s="1">
        <v>1</v>
      </c>
      <c r="J9" s="1">
        <v>1</v>
      </c>
      <c r="M9" s="1">
        <v>-1</v>
      </c>
      <c r="N9" s="1">
        <v>-1</v>
      </c>
      <c r="O9" s="1">
        <v>-1</v>
      </c>
      <c r="U9" s="1">
        <v>1</v>
      </c>
      <c r="X9" s="1">
        <f t="shared" si="0"/>
        <v>0</v>
      </c>
      <c r="Y9" s="12" t="s">
        <v>34</v>
      </c>
      <c r="Z9" s="1">
        <v>0</v>
      </c>
    </row>
    <row r="10" spans="1:26" x14ac:dyDescent="0.7">
      <c r="A10" s="1" t="s">
        <v>31</v>
      </c>
      <c r="G10" s="1">
        <v>1</v>
      </c>
      <c r="K10" s="1">
        <v>1</v>
      </c>
      <c r="P10" s="1">
        <v>-1</v>
      </c>
      <c r="Q10" s="1">
        <v>-1</v>
      </c>
      <c r="R10" s="1">
        <v>-1</v>
      </c>
      <c r="S10" s="1">
        <v>-1</v>
      </c>
      <c r="V10" s="1">
        <v>1</v>
      </c>
      <c r="X10" s="1">
        <f t="shared" si="0"/>
        <v>0</v>
      </c>
      <c r="Y10" s="12" t="s">
        <v>34</v>
      </c>
      <c r="Z10" s="1">
        <v>0</v>
      </c>
    </row>
    <row r="11" spans="1:26" x14ac:dyDescent="0.7">
      <c r="A11" s="1" t="s">
        <v>32</v>
      </c>
      <c r="L11" s="1">
        <v>1</v>
      </c>
      <c r="O11" s="1">
        <v>1</v>
      </c>
      <c r="R11" s="1">
        <v>1</v>
      </c>
      <c r="T11" s="1">
        <v>-1</v>
      </c>
      <c r="U11" s="1">
        <v>-1</v>
      </c>
      <c r="V11" s="1">
        <v>-1</v>
      </c>
      <c r="W11" s="1">
        <v>-1</v>
      </c>
      <c r="X11" s="1">
        <f t="shared" si="0"/>
        <v>0</v>
      </c>
      <c r="Y11" s="12" t="s">
        <v>34</v>
      </c>
      <c r="Z11" s="1">
        <v>0</v>
      </c>
    </row>
    <row r="12" spans="1:26" x14ac:dyDescent="0.7">
      <c r="A12" s="1" t="s">
        <v>33</v>
      </c>
      <c r="S12" s="1">
        <v>1</v>
      </c>
      <c r="W12" s="1">
        <v>1</v>
      </c>
      <c r="X12" s="1">
        <f t="shared" si="0"/>
        <v>1</v>
      </c>
      <c r="Y12" s="12" t="s">
        <v>34</v>
      </c>
      <c r="Z12" s="1">
        <v>1</v>
      </c>
    </row>
    <row r="14" spans="1:26" x14ac:dyDescent="0.7">
      <c r="A14" s="1" t="s">
        <v>10</v>
      </c>
      <c r="B14" s="6">
        <v>1</v>
      </c>
      <c r="C14" s="6">
        <v>0</v>
      </c>
      <c r="D14" s="6">
        <v>0</v>
      </c>
      <c r="E14" s="6">
        <v>0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1</v>
      </c>
      <c r="W14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J11"/>
  <sheetViews>
    <sheetView workbookViewId="0">
      <selection activeCell="H5" sqref="H5"/>
    </sheetView>
  </sheetViews>
  <sheetFormatPr defaultColWidth="9.15625" defaultRowHeight="18.3" x14ac:dyDescent="0.7"/>
  <cols>
    <col min="1" max="7" width="9.15625" style="1"/>
    <col min="8" max="8" width="16.26171875" style="1" customWidth="1"/>
    <col min="9" max="9" width="2.578125" style="1" bestFit="1" customWidth="1"/>
    <col min="10" max="16384" width="9.15625" style="1"/>
  </cols>
  <sheetData>
    <row r="3" spans="1:10" x14ac:dyDescent="0.7">
      <c r="A3" s="1" t="s">
        <v>0</v>
      </c>
      <c r="B3" s="1">
        <v>0</v>
      </c>
      <c r="C3" s="1">
        <v>0</v>
      </c>
      <c r="D3" s="1">
        <v>0</v>
      </c>
      <c r="E3" s="1">
        <v>1</v>
      </c>
      <c r="F3" s="1">
        <v>1</v>
      </c>
      <c r="G3" s="1">
        <v>2</v>
      </c>
    </row>
    <row r="4" spans="1:10" x14ac:dyDescent="0.7">
      <c r="A4" s="1" t="s">
        <v>1</v>
      </c>
      <c r="B4" s="1">
        <v>1</v>
      </c>
      <c r="C4" s="1">
        <v>2</v>
      </c>
      <c r="D4" s="1">
        <v>3</v>
      </c>
      <c r="E4" s="1">
        <v>2</v>
      </c>
      <c r="F4" s="1">
        <v>3</v>
      </c>
      <c r="G4" s="1">
        <v>3</v>
      </c>
    </row>
    <row r="5" spans="1:10" x14ac:dyDescent="0.7">
      <c r="B5" s="1">
        <v>8</v>
      </c>
      <c r="C5" s="1">
        <v>18</v>
      </c>
      <c r="D5" s="1">
        <v>31</v>
      </c>
      <c r="E5" s="1">
        <v>10</v>
      </c>
      <c r="F5" s="1">
        <v>21</v>
      </c>
      <c r="G5" s="1">
        <v>12</v>
      </c>
      <c r="H5" s="6">
        <f>SUMPRODUCT(B5:G5,B$11:G$11)</f>
        <v>29</v>
      </c>
    </row>
    <row r="6" spans="1:10" x14ac:dyDescent="0.7">
      <c r="A6" s="1">
        <v>0</v>
      </c>
      <c r="B6" s="1">
        <v>-1</v>
      </c>
      <c r="C6" s="1">
        <v>-1</v>
      </c>
      <c r="D6" s="1">
        <v>-1</v>
      </c>
      <c r="H6" s="1">
        <f t="shared" ref="H6:H9" si="0">SUMPRODUCT(B6:G6,B$11:G$11)</f>
        <v>-1</v>
      </c>
      <c r="I6" s="12" t="s">
        <v>34</v>
      </c>
      <c r="J6" s="1">
        <v>-1</v>
      </c>
    </row>
    <row r="7" spans="1:10" x14ac:dyDescent="0.7">
      <c r="A7" s="1">
        <v>1</v>
      </c>
      <c r="B7" s="1">
        <v>1</v>
      </c>
      <c r="E7" s="1">
        <v>-1</v>
      </c>
      <c r="F7" s="1">
        <v>-1</v>
      </c>
      <c r="H7" s="1">
        <f t="shared" si="0"/>
        <v>0</v>
      </c>
      <c r="I7" s="12" t="s">
        <v>34</v>
      </c>
      <c r="J7" s="1">
        <v>0</v>
      </c>
    </row>
    <row r="8" spans="1:10" x14ac:dyDescent="0.7">
      <c r="A8" s="1">
        <v>2</v>
      </c>
      <c r="C8" s="1">
        <v>1</v>
      </c>
      <c r="E8" s="1">
        <v>1</v>
      </c>
      <c r="G8" s="1">
        <v>-1</v>
      </c>
      <c r="H8" s="1">
        <f t="shared" si="0"/>
        <v>0</v>
      </c>
      <c r="I8" s="12" t="s">
        <v>34</v>
      </c>
      <c r="J8" s="1">
        <v>0</v>
      </c>
    </row>
    <row r="9" spans="1:10" x14ac:dyDescent="0.7">
      <c r="A9" s="1">
        <v>3</v>
      </c>
      <c r="D9" s="1">
        <v>1</v>
      </c>
      <c r="F9" s="1">
        <v>1</v>
      </c>
      <c r="G9" s="1">
        <v>1</v>
      </c>
      <c r="H9" s="1">
        <f t="shared" si="0"/>
        <v>1</v>
      </c>
      <c r="I9" s="12" t="s">
        <v>34</v>
      </c>
      <c r="J9" s="1">
        <v>1</v>
      </c>
    </row>
    <row r="11" spans="1:10" x14ac:dyDescent="0.7">
      <c r="A11" s="1" t="s">
        <v>10</v>
      </c>
      <c r="B11" s="6">
        <v>1</v>
      </c>
      <c r="C11" s="6">
        <v>0</v>
      </c>
      <c r="D11" s="6">
        <v>0</v>
      </c>
      <c r="E11" s="6">
        <v>0</v>
      </c>
      <c r="F11" s="6">
        <v>1</v>
      </c>
      <c r="G11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"/>
  <sheetViews>
    <sheetView tabSelected="1" workbookViewId="0">
      <selection activeCell="E11" sqref="E11"/>
    </sheetView>
  </sheetViews>
  <sheetFormatPr defaultColWidth="9.15625" defaultRowHeight="18.3" x14ac:dyDescent="0.7"/>
  <cols>
    <col min="1" max="16384" width="9.15625" style="1"/>
  </cols>
  <sheetData>
    <row r="1" spans="1:10" x14ac:dyDescent="0.7">
      <c r="C1" s="1">
        <v>0</v>
      </c>
      <c r="D1" s="1">
        <v>1</v>
      </c>
      <c r="E1" s="1">
        <v>2</v>
      </c>
      <c r="F1" s="1">
        <v>3</v>
      </c>
      <c r="G1" s="1">
        <v>4</v>
      </c>
    </row>
    <row r="2" spans="1:10" x14ac:dyDescent="0.7">
      <c r="C2" s="7" t="s">
        <v>35</v>
      </c>
      <c r="D2" s="7" t="s">
        <v>36</v>
      </c>
      <c r="E2" s="7" t="s">
        <v>37</v>
      </c>
      <c r="F2" s="7" t="s">
        <v>38</v>
      </c>
      <c r="G2" s="7" t="s">
        <v>39</v>
      </c>
      <c r="I2" s="1">
        <v>5</v>
      </c>
      <c r="J2" s="1">
        <v>5</v>
      </c>
    </row>
    <row r="3" spans="1:10" x14ac:dyDescent="0.7">
      <c r="A3" s="1">
        <v>0</v>
      </c>
      <c r="B3" s="1" t="s">
        <v>35</v>
      </c>
      <c r="D3" s="1">
        <v>150</v>
      </c>
      <c r="E3" s="1">
        <v>120</v>
      </c>
      <c r="F3" s="1">
        <v>100</v>
      </c>
      <c r="G3" s="1">
        <v>110</v>
      </c>
    </row>
    <row r="4" spans="1:10" x14ac:dyDescent="0.7">
      <c r="A4" s="1">
        <v>1</v>
      </c>
      <c r="B4" s="1" t="s">
        <v>36</v>
      </c>
      <c r="C4" s="1">
        <v>170</v>
      </c>
      <c r="E4" s="1">
        <v>110</v>
      </c>
      <c r="F4" s="1">
        <v>90</v>
      </c>
      <c r="G4" s="1">
        <v>100</v>
      </c>
      <c r="I4" s="1">
        <f>INDEX(C3:G7,I2,J2)</f>
        <v>0</v>
      </c>
    </row>
    <row r="5" spans="1:10" x14ac:dyDescent="0.7">
      <c r="A5" s="1">
        <v>2</v>
      </c>
      <c r="B5" s="1" t="s">
        <v>37</v>
      </c>
      <c r="C5" s="1">
        <v>200</v>
      </c>
      <c r="D5" s="1">
        <v>170</v>
      </c>
      <c r="F5" s="1">
        <v>80</v>
      </c>
      <c r="G5" s="1">
        <v>100</v>
      </c>
    </row>
    <row r="6" spans="1:10" x14ac:dyDescent="0.7">
      <c r="A6" s="1">
        <v>3</v>
      </c>
      <c r="B6" s="1" t="s">
        <v>38</v>
      </c>
      <c r="C6" s="1">
        <v>220</v>
      </c>
      <c r="D6" s="1">
        <v>190</v>
      </c>
      <c r="E6" s="1">
        <v>100</v>
      </c>
      <c r="G6" s="1">
        <v>90</v>
      </c>
    </row>
    <row r="7" spans="1:10" x14ac:dyDescent="0.7">
      <c r="A7" s="1">
        <v>4</v>
      </c>
      <c r="B7" s="1" t="s">
        <v>39</v>
      </c>
      <c r="C7" s="1">
        <v>300</v>
      </c>
      <c r="D7" s="1">
        <v>210</v>
      </c>
      <c r="E7" s="1">
        <v>180</v>
      </c>
      <c r="F7" s="1">
        <v>130</v>
      </c>
    </row>
    <row r="9" spans="1:10" x14ac:dyDescent="0.7">
      <c r="C9" s="1" t="s">
        <v>0</v>
      </c>
      <c r="D9" s="1" t="s">
        <v>1</v>
      </c>
      <c r="E9" s="1" t="s">
        <v>40</v>
      </c>
      <c r="F9" s="1" t="s">
        <v>0</v>
      </c>
      <c r="G9" s="1" t="s">
        <v>1</v>
      </c>
    </row>
    <row r="10" spans="1:10" x14ac:dyDescent="0.7">
      <c r="C10" s="1">
        <v>0</v>
      </c>
      <c r="D10" s="6">
        <v>2</v>
      </c>
      <c r="E10" s="1">
        <f>INDEX(C$3:G$7,C10+1,D10+1)</f>
        <v>120</v>
      </c>
      <c r="F10" s="1" t="str">
        <f>LOOKUP(C10,A$3:A$7,B$3:B$7)</f>
        <v>White</v>
      </c>
      <c r="G10" s="1" t="str">
        <f>LOOKUP(D10,A$3:A$7,B$3:B$7)</f>
        <v>Orange</v>
      </c>
    </row>
    <row r="11" spans="1:10" x14ac:dyDescent="0.7">
      <c r="C11" s="1">
        <f>D10</f>
        <v>2</v>
      </c>
      <c r="D11" s="6">
        <v>3</v>
      </c>
      <c r="E11" s="1">
        <f t="shared" ref="E11:E14" si="0">INDEX(C$3:G$7,C11+1,D11+1)</f>
        <v>80</v>
      </c>
      <c r="F11" s="1" t="str">
        <f t="shared" ref="F11:F14" si="1">LOOKUP(C11,A$3:A$7,B$3:B$7)</f>
        <v>Orange</v>
      </c>
      <c r="G11" s="1" t="str">
        <f t="shared" ref="G11:G14" si="2">LOOKUP(D11,A$3:A$7,B$3:B$7)</f>
        <v>Red</v>
      </c>
    </row>
    <row r="12" spans="1:10" x14ac:dyDescent="0.7">
      <c r="C12" s="1">
        <f t="shared" ref="C12:C14" si="3">D11</f>
        <v>3</v>
      </c>
      <c r="D12" s="6">
        <v>4</v>
      </c>
      <c r="E12" s="1">
        <f t="shared" si="0"/>
        <v>90</v>
      </c>
      <c r="F12" s="1" t="str">
        <f t="shared" si="1"/>
        <v>Red</v>
      </c>
      <c r="G12" s="1" t="str">
        <f t="shared" si="2"/>
        <v>Black</v>
      </c>
    </row>
    <row r="13" spans="1:10" x14ac:dyDescent="0.7">
      <c r="C13" s="1">
        <f t="shared" si="3"/>
        <v>4</v>
      </c>
      <c r="D13" s="6">
        <v>1</v>
      </c>
      <c r="E13" s="1">
        <f t="shared" si="0"/>
        <v>210</v>
      </c>
      <c r="F13" s="1" t="str">
        <f t="shared" si="1"/>
        <v>Black</v>
      </c>
      <c r="G13" s="1" t="str">
        <f t="shared" si="2"/>
        <v>Yellow</v>
      </c>
    </row>
    <row r="14" spans="1:10" x14ac:dyDescent="0.7">
      <c r="C14" s="1">
        <f t="shared" si="3"/>
        <v>1</v>
      </c>
      <c r="D14" s="1">
        <v>0</v>
      </c>
      <c r="E14" s="1">
        <f t="shared" si="0"/>
        <v>170</v>
      </c>
      <c r="F14" s="1" t="str">
        <f t="shared" si="1"/>
        <v>Yellow</v>
      </c>
      <c r="G14" s="1" t="str">
        <f t="shared" si="2"/>
        <v>White</v>
      </c>
    </row>
    <row r="16" spans="1:10" x14ac:dyDescent="0.7">
      <c r="E16" s="6">
        <f>SUM(E10:E14)</f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1T</vt:lpstr>
      <vt:lpstr>1TA</vt:lpstr>
      <vt:lpstr>2T Capacitated</vt:lpstr>
      <vt:lpstr>3T Fixed Costs</vt:lpstr>
      <vt:lpstr>4T 2 whse sizes</vt:lpstr>
      <vt:lpstr>5 Sorvada</vt:lpstr>
      <vt:lpstr>6 Tractor</vt:lpstr>
      <vt:lpstr>7 Paint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Satterfield</cp:lastModifiedBy>
  <dcterms:created xsi:type="dcterms:W3CDTF">2012-09-28T14:40:04Z</dcterms:created>
  <dcterms:modified xsi:type="dcterms:W3CDTF">2021-04-14T13:28:34Z</dcterms:modified>
</cp:coreProperties>
</file>