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"/>
    </mc:Choice>
  </mc:AlternateContent>
  <xr:revisionPtr revIDLastSave="0" documentId="13_ncr:1_{E0AC5689-DC31-4397-80A8-600758F9A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" i="1" l="1"/>
  <c r="D54" i="1" a="1"/>
  <c r="D54" i="1" s="1"/>
  <c r="E54" i="1" a="1"/>
  <c r="E54" i="1"/>
  <c r="F54" i="1" a="1"/>
  <c r="F54" i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/>
  <c r="N54" i="1" a="1"/>
  <c r="N54" i="1"/>
  <c r="O54" i="1" a="1"/>
  <c r="O54" i="1" s="1"/>
  <c r="C54" i="1" a="1"/>
  <c r="C54" i="1" s="1"/>
  <c r="D53" i="1"/>
  <c r="E53" i="1"/>
  <c r="F53" i="1"/>
  <c r="G53" i="1"/>
  <c r="H53" i="1"/>
  <c r="I53" i="1"/>
  <c r="J53" i="1"/>
  <c r="K53" i="1"/>
  <c r="L53" i="1"/>
  <c r="M53" i="1"/>
  <c r="N53" i="1"/>
  <c r="C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<sst xmlns="http://schemas.openxmlformats.org/spreadsheetml/2006/main" count="119" uniqueCount="119">
  <si>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</si>
  <si>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</si>
  <si>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</si>
  <si>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</si>
  <si>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</si>
  <si>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</si>
  <si>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</si>
  <si>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</si>
  <si>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</si>
  <si>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</si>
  <si>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</si>
  <si>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</si>
  <si>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</si>
  <si>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</si>
  <si>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^SET.BK</t>
  </si>
  <si>
    <t>SET Index</t>
  </si>
  <si>
    <t>ADVANC.BK</t>
  </si>
  <si>
    <t>Advanced Info Service Public Company Limited</t>
  </si>
  <si>
    <t>AOT.BK</t>
  </si>
  <si>
    <t>Airports of Thailand Public Company Limited</t>
  </si>
  <si>
    <t>AWC.BK</t>
  </si>
  <si>
    <t>Asset World Corp Public Company Limited</t>
  </si>
  <si>
    <t>BANPU.BK</t>
  </si>
  <si>
    <t>Banpu Public Company Limited</t>
  </si>
  <si>
    <t>BBL.BK</t>
  </si>
  <si>
    <t>Bangkok Bank Public Company Limited</t>
  </si>
  <si>
    <t>BDMS.BK</t>
  </si>
  <si>
    <t>Bangkok Dusit Medical Services Public Company Limited</t>
  </si>
  <si>
    <t>BEM.BK</t>
  </si>
  <si>
    <t>Bangkok Expressway and Metro Public Company Limited</t>
  </si>
  <si>
    <t>BGRIM.BK</t>
  </si>
  <si>
    <t>B.Grimm Power Public Company Limited</t>
  </si>
  <si>
    <t>BH.BK</t>
  </si>
  <si>
    <t>Bumrungrad Hospital Public Company Limited</t>
  </si>
  <si>
    <t>BTS.BK</t>
  </si>
  <si>
    <t>BTS Group Holdings Public Company Limited</t>
  </si>
  <si>
    <t>CBG.BK</t>
  </si>
  <si>
    <t>Carabao Group Public Company Limited</t>
  </si>
  <si>
    <t>CENTEL.BK</t>
  </si>
  <si>
    <t>Central Plaza Hotel Public Company Limited</t>
  </si>
  <si>
    <t>COM7.BK</t>
  </si>
  <si>
    <t>Com7 Public Company Limited</t>
  </si>
  <si>
    <t>CPALL.BK</t>
  </si>
  <si>
    <t>CP ALL Public Company Limited</t>
  </si>
  <si>
    <t>CPF.BK</t>
  </si>
  <si>
    <t>Charoen Pokphand Foods Public Company Limited</t>
  </si>
  <si>
    <t>CPN.BK</t>
  </si>
  <si>
    <t>Central Pattana Public Company Limited</t>
  </si>
  <si>
    <t>CRC.BK</t>
  </si>
  <si>
    <t>Central Retail Corporation Public Company Limited</t>
  </si>
  <si>
    <t>DELTA.BK</t>
  </si>
  <si>
    <t>Delta Electronics (Thailand) Public Company Limited</t>
  </si>
  <si>
    <t>EA.BK</t>
  </si>
  <si>
    <t>Energy Absolute Public Company Limited</t>
  </si>
  <si>
    <t>EGCO.BK</t>
  </si>
  <si>
    <t>Electricity Generating Public Company Limited</t>
  </si>
  <si>
    <t>GLOBAL.BK</t>
  </si>
  <si>
    <t>Siam Global House Public Company Limited</t>
  </si>
  <si>
    <t>GPSC.BK</t>
  </si>
  <si>
    <t>Global Power Synergy Public Company Limited</t>
  </si>
  <si>
    <t>GULF.BK</t>
  </si>
  <si>
    <t>Gulf Energy Development Public Company Limited</t>
  </si>
  <si>
    <t>HMPRO.BK</t>
  </si>
  <si>
    <t>Home Product Center Public Company Limited</t>
  </si>
  <si>
    <t>INTUCH.BK</t>
  </si>
  <si>
    <t>Intouch Holdings Public Company Limited</t>
  </si>
  <si>
    <t>IVL.BK</t>
  </si>
  <si>
    <t>Indorama Ventures Public Company Limited</t>
  </si>
  <si>
    <t>KBANK.BK</t>
  </si>
  <si>
    <t>Kasikornbank Public Company Limited</t>
  </si>
  <si>
    <t>KCE.BK</t>
  </si>
  <si>
    <t>KCE Electronics Public Company Limited</t>
  </si>
  <si>
    <t>KTB.BK</t>
  </si>
  <si>
    <t>Krung Thai Bank Public Company Limited</t>
  </si>
  <si>
    <t>KTC.BK</t>
  </si>
  <si>
    <t>Krungthai Card Public Company Limited</t>
  </si>
  <si>
    <t>LH.BK</t>
  </si>
  <si>
    <t>Land and Houses Public Company Limited</t>
  </si>
  <si>
    <t>MINT.BK</t>
  </si>
  <si>
    <t>Minor International Public Company Limited</t>
  </si>
  <si>
    <t>MTC.BK</t>
  </si>
  <si>
    <t>Muangthai Capital Public Company Limited</t>
  </si>
  <si>
    <t>OR.BK</t>
  </si>
  <si>
    <t>PTT Oil and Retail Business Public Company Limited</t>
  </si>
  <si>
    <t>OSP.BK</t>
  </si>
  <si>
    <t>Osotspa Public Company Limited</t>
  </si>
  <si>
    <t>PTT.BK</t>
  </si>
  <si>
    <t>PTT Public Company Limited</t>
  </si>
  <si>
    <t>PTTEP.BK</t>
  </si>
  <si>
    <t>PTT Exploration and Production Public Company Limited</t>
  </si>
  <si>
    <t>PTTGC.BK</t>
  </si>
  <si>
    <t>PTT Global Chemical Public Company Limited</t>
  </si>
  <si>
    <t>RATCH.BK</t>
  </si>
  <si>
    <t>Ratch Group Public Company Limited</t>
  </si>
  <si>
    <t>SAWAD.BK</t>
  </si>
  <si>
    <t>Srisawad Corporation Public Company Limited</t>
  </si>
  <si>
    <t>SCB.BK</t>
  </si>
  <si>
    <t>SCB X Public Company Limited</t>
  </si>
  <si>
    <t>SCC.BK</t>
  </si>
  <si>
    <t>The Siam Cement Public Company Limited</t>
  </si>
  <si>
    <t>SCGP.BK</t>
  </si>
  <si>
    <t>SCG Packaging Public Company Limited</t>
  </si>
  <si>
    <t>TISCO.BK</t>
  </si>
  <si>
    <t>TISCO Financial Group Public Company Limited</t>
  </si>
  <si>
    <t>TLI.BK</t>
  </si>
  <si>
    <t>Thai Life Insurance Public Company Limited</t>
  </si>
  <si>
    <t>TOP.BK</t>
  </si>
  <si>
    <t>Thai Oil Public Company Limited</t>
  </si>
  <si>
    <t>TRUE.BK</t>
  </si>
  <si>
    <t>True Corporation Public Company Limited</t>
  </si>
  <si>
    <t>TTB.BK</t>
  </si>
  <si>
    <t>TMBThanachart Bank Public Company Limited</t>
  </si>
  <si>
    <t>TU.BK</t>
  </si>
  <si>
    <t>Thai Union Group Public Company Limited</t>
  </si>
  <si>
    <t>WHA.BK</t>
  </si>
  <si>
    <t>WHA Corporation Public Company Limited</t>
  </si>
  <si>
    <t>Column1</t>
  </si>
  <si>
    <t>Arithmetic Mean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</si>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</sst>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69FD1-6CA7-4580-8D4D-639D180465E0}" name="Table1" displayName="Table1" ref="A1:O52" totalsRowShown="0" headerRowDxfId="1">
  <autoFilter ref="A1:O52" xr:uid="{FC969FD1-6CA7-4580-8D4D-639D180465E0}"/>
  <sortState xmlns:xlrd2="http://schemas.microsoft.com/office/spreadsheetml/2017/richdata2" ref="A2:O52">
    <sortCondition descending="1" ref="C1:C52"/>
  </sortState>
  <tableColumns count="15">
    <tableColumn id="1" xr3:uid="{BA9DD5C2-7FE2-482D-B165-947FBCC5DB94}" name="Column1" dataDxfId="0"/>
    <tableColumn id="2" xr3:uid="{B8D63BD8-988B-4480-BD28-F183B2463696}" name="Index Name"/>
    <tableColumn id="3" xr3:uid="{50623028-279F-4B24-8881-AB3F54C1A4F0}" name="Annual Return"/>
    <tableColumn id="4" xr3:uid="{B0DBAA8E-A42E-4151-B8BA-CE44A58D41C2}" name="Cumulative Returns"/>
    <tableColumn id="5" xr3:uid="{3B71C522-9E97-4A58-99A0-0E3CD5D99AE6}" name="Annual Volatility"/>
    <tableColumn id="6" xr3:uid="{50DE602E-F490-4DA0-9360-D7ED69380E0B}" name="Sharpe Ratio"/>
    <tableColumn id="7" xr3:uid="{EFE3A748-EF20-4887-91A8-DF1306F4E745}" name="Sortino Ratio"/>
    <tableColumn id="8" xr3:uid="{A07FB5B6-264E-432F-BAAA-0F30A2221F6D}" name="Max Drawdown"/>
    <tableColumn id="9" xr3:uid="{8FECBC80-500C-42D0-B183-E20010721659}" name="Calmar Ratio"/>
    <tableColumn id="10" xr3:uid="{17443D46-2313-4044-A0EA-F0EDDFBDA37A}" name="1_Train"/>
    <tableColumn id="11" xr3:uid="{354E512E-14A6-4C31-B96A-526295734758}" name="1_Test"/>
    <tableColumn id="12" xr3:uid="{FCA92407-12FF-455A-A37C-B20C41943AC1}" name="1_CV"/>
    <tableColumn id="13" xr3:uid="{DE3B6B4D-D208-4C8D-9132-5F09DEFE2174}" name="2_Train"/>
    <tableColumn id="14" xr3:uid="{1FF61A73-0B03-45BB-AEF3-84560A28C10C}" name="2_Test"/>
    <tableColumn id="15" xr3:uid="{0827992E-C205-492F-9AE9-BD547CBAC442}" name="2_CV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40" workbookViewId="0">
      <selection activeCell="P59" sqref="P59"/>
    </sheetView>
  </sheetViews>
  <sheetFormatPr defaultRowHeight="15" x14ac:dyDescent="0.25"/>
  <cols>
    <col min="1" max="1" width="11.5703125" style="4" bestFit="1" customWidth="1"/>
    <col min="2" max="2" width="51.85546875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5" width="12" bestFit="1" customWidth="1"/>
  </cols>
  <sheetData>
    <row r="1" spans="1:15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50</v>
      </c>
      <c r="B2" t="s">
        <v>51</v>
      </c>
      <c r="C2">
        <v>0.40035594460668761</v>
      </c>
      <c r="D2">
        <v>24.74759627014685</v>
      </c>
      <c r="E2">
        <v>0.48459025177308951</v>
      </c>
      <c r="F2">
        <v>0.93108784452332316</v>
      </c>
      <c r="G2">
        <v>1.5621229276073949</v>
      </c>
      <c r="H2">
        <v>-0.61820866182427692</v>
      </c>
      <c r="I2">
        <v>0.64760649490945976</v>
      </c>
      <c r="J2">
        <v>0.65655526992287916</v>
      </c>
      <c r="K2">
        <v>0.50308008213552358</v>
      </c>
      <c r="L2">
        <v>0.49255794694991589</v>
      </c>
      <c r="M2">
        <v>0.61799485861182524</v>
      </c>
      <c r="N2">
        <v>0.51129363449691989</v>
      </c>
      <c r="O2">
        <v>0.50160721981392764</v>
      </c>
    </row>
    <row r="3" spans="1:15" x14ac:dyDescent="0.25">
      <c r="A3" s="1" t="s">
        <v>70</v>
      </c>
      <c r="B3" t="s">
        <v>71</v>
      </c>
      <c r="C3">
        <v>0.15174586431480661</v>
      </c>
      <c r="D3">
        <v>2.9074821257899019</v>
      </c>
      <c r="E3">
        <v>0.28404707941999779</v>
      </c>
      <c r="F3">
        <v>0.63824057792140554</v>
      </c>
      <c r="G3">
        <v>1.005727622914852</v>
      </c>
      <c r="H3">
        <v>-0.59417465601798292</v>
      </c>
      <c r="I3">
        <v>0.25538932497015487</v>
      </c>
      <c r="J3">
        <v>0.63444730077120826</v>
      </c>
      <c r="K3">
        <v>0.56057494866529778</v>
      </c>
      <c r="L3">
        <v>0.50327612577213299</v>
      </c>
      <c r="M3">
        <v>0.5933161953727506</v>
      </c>
      <c r="N3">
        <v>0.56468172484599588</v>
      </c>
      <c r="O3">
        <v>0.53249930286206815</v>
      </c>
    </row>
    <row r="4" spans="1:15" x14ac:dyDescent="0.25">
      <c r="A4" s="1" t="s">
        <v>40</v>
      </c>
      <c r="B4" t="s">
        <v>41</v>
      </c>
      <c r="C4">
        <v>0.1249131969498796</v>
      </c>
      <c r="D4">
        <v>1.5943192878415</v>
      </c>
      <c r="E4">
        <v>0.27430174834819149</v>
      </c>
      <c r="F4">
        <v>0.56682221527122501</v>
      </c>
      <c r="G4">
        <v>0.85241626216598687</v>
      </c>
      <c r="H4">
        <v>-0.48065799362430689</v>
      </c>
      <c r="I4">
        <v>0.25987957884148821</v>
      </c>
      <c r="J4">
        <v>0.66074709124311082</v>
      </c>
      <c r="K4">
        <v>0.52567237163814184</v>
      </c>
      <c r="L4">
        <v>0.48872429167265941</v>
      </c>
      <c r="M4">
        <v>0.61114513165952233</v>
      </c>
      <c r="N4">
        <v>0.58435207823960877</v>
      </c>
      <c r="O4">
        <v>0.49558823529411772</v>
      </c>
    </row>
    <row r="5" spans="1:15" x14ac:dyDescent="0.25">
      <c r="A5" s="1" t="s">
        <v>114</v>
      </c>
      <c r="B5" t="s">
        <v>115</v>
      </c>
      <c r="C5">
        <v>0.10885862220674419</v>
      </c>
      <c r="D5">
        <v>1.709646593806827</v>
      </c>
      <c r="E5">
        <v>0.20278118809681089</v>
      </c>
      <c r="F5">
        <v>0.61062438475938075</v>
      </c>
      <c r="G5">
        <v>0.95459203853461572</v>
      </c>
      <c r="H5">
        <v>-0.34615396480999983</v>
      </c>
      <c r="I5">
        <v>0.31448035635384269</v>
      </c>
      <c r="J5">
        <v>0.63496143958868889</v>
      </c>
      <c r="K5">
        <v>0.5770020533880903</v>
      </c>
      <c r="L5">
        <v>0.57728513363922906</v>
      </c>
      <c r="M5">
        <v>0.61593830334190236</v>
      </c>
      <c r="N5">
        <v>0.57494866529774125</v>
      </c>
      <c r="O5">
        <v>0.58757066443582529</v>
      </c>
    </row>
    <row r="6" spans="1:15" x14ac:dyDescent="0.25">
      <c r="A6" s="1" t="s">
        <v>88</v>
      </c>
      <c r="B6" t="s">
        <v>89</v>
      </c>
      <c r="C6">
        <v>0.1068810741590791</v>
      </c>
      <c r="D6">
        <v>1.663387015948339</v>
      </c>
      <c r="E6">
        <v>0.20417390641963509</v>
      </c>
      <c r="F6">
        <v>0.59840595958881926</v>
      </c>
      <c r="G6">
        <v>0.95741588942389566</v>
      </c>
      <c r="H6">
        <v>-0.27519388818150298</v>
      </c>
      <c r="I6">
        <v>0.38838462171291438</v>
      </c>
      <c r="J6">
        <v>0.62005141388174811</v>
      </c>
      <c r="K6">
        <v>0.5420944558521561</v>
      </c>
      <c r="L6">
        <v>0.50167397605225583</v>
      </c>
      <c r="M6">
        <v>0.57994858611825195</v>
      </c>
      <c r="N6">
        <v>0.5420944558521561</v>
      </c>
      <c r="O6">
        <v>0.51565138033310531</v>
      </c>
    </row>
    <row r="7" spans="1:15" x14ac:dyDescent="0.25">
      <c r="A7" s="1" t="s">
        <v>38</v>
      </c>
      <c r="B7" t="s">
        <v>39</v>
      </c>
      <c r="C7">
        <v>9.706774176991062E-2</v>
      </c>
      <c r="D7">
        <v>1.444134049364862</v>
      </c>
      <c r="E7">
        <v>0.24728737036740689</v>
      </c>
      <c r="F7">
        <v>0.49749476946323462</v>
      </c>
      <c r="G7">
        <v>0.77477903200542819</v>
      </c>
      <c r="H7">
        <v>-0.28695654154140687</v>
      </c>
      <c r="I7">
        <v>0.33826634949147533</v>
      </c>
      <c r="J7">
        <v>0.64575835475578403</v>
      </c>
      <c r="K7">
        <v>0.5728952772073922</v>
      </c>
      <c r="L7">
        <v>0.55304163392230932</v>
      </c>
      <c r="M7">
        <v>0.60514138817480723</v>
      </c>
      <c r="N7">
        <v>0.5728952772073922</v>
      </c>
      <c r="O7">
        <v>0.57030868422609249</v>
      </c>
    </row>
    <row r="8" spans="1:15" x14ac:dyDescent="0.25">
      <c r="A8" s="1" t="s">
        <v>60</v>
      </c>
      <c r="B8" t="s">
        <v>61</v>
      </c>
      <c r="C8">
        <v>9.6525958497201358E-2</v>
      </c>
      <c r="D8">
        <v>0.71364200972626457</v>
      </c>
      <c r="E8">
        <v>0.23520328593164119</v>
      </c>
      <c r="F8">
        <v>0.50865894330780803</v>
      </c>
      <c r="G8">
        <v>0.79054489233589664</v>
      </c>
      <c r="H8">
        <v>-0.28756084014625172</v>
      </c>
      <c r="I8">
        <v>0.33567143025492918</v>
      </c>
      <c r="J8">
        <v>0.67938931297709926</v>
      </c>
      <c r="K8">
        <v>0.61016949152542377</v>
      </c>
      <c r="L8">
        <v>0.4885253084284561</v>
      </c>
      <c r="M8">
        <v>0.62171331636980487</v>
      </c>
      <c r="N8">
        <v>0.61355932203389829</v>
      </c>
      <c r="O8">
        <v>0.52242361351320188</v>
      </c>
    </row>
    <row r="9" spans="1:15" x14ac:dyDescent="0.25">
      <c r="A9" s="1" t="s">
        <v>110</v>
      </c>
      <c r="B9" t="s">
        <v>111</v>
      </c>
      <c r="C9">
        <v>9.3425876970092192E-2</v>
      </c>
      <c r="D9">
        <v>1.3669771436235969</v>
      </c>
      <c r="E9">
        <v>0.20273404328790059</v>
      </c>
      <c r="F9">
        <v>0.54250145628809887</v>
      </c>
      <c r="G9">
        <v>0.81573115228533255</v>
      </c>
      <c r="H9">
        <v>-0.37692303295924567</v>
      </c>
      <c r="I9">
        <v>0.2478646004639195</v>
      </c>
      <c r="J9">
        <v>0.68586118251928019</v>
      </c>
      <c r="K9">
        <v>0.64065708418891165</v>
      </c>
      <c r="L9">
        <v>0.56947972384887735</v>
      </c>
      <c r="M9">
        <v>0.65141388174807202</v>
      </c>
      <c r="N9">
        <v>0.64065708418891165</v>
      </c>
      <c r="O9">
        <v>0.58633863158161581</v>
      </c>
    </row>
    <row r="10" spans="1:15" x14ac:dyDescent="0.25">
      <c r="A10" s="1" t="s">
        <v>48</v>
      </c>
      <c r="B10" t="s">
        <v>49</v>
      </c>
      <c r="C10">
        <v>8.7041260637287676E-2</v>
      </c>
      <c r="D10">
        <v>0.36206115321825361</v>
      </c>
      <c r="E10">
        <v>0.36140337379000981</v>
      </c>
      <c r="F10">
        <v>0.41036893577362021</v>
      </c>
      <c r="G10">
        <v>0.62067883909904409</v>
      </c>
      <c r="H10">
        <v>-0.35584411957764212</v>
      </c>
      <c r="I10">
        <v>0.24460502745021759</v>
      </c>
      <c r="J10">
        <v>0.67202141900937085</v>
      </c>
      <c r="K10">
        <v>0.50267379679144386</v>
      </c>
      <c r="L10">
        <v>0.51599677994364901</v>
      </c>
      <c r="M10">
        <v>0.61044176706827313</v>
      </c>
      <c r="N10">
        <v>0.60427807486631013</v>
      </c>
      <c r="O10">
        <v>0.56852969926973718</v>
      </c>
    </row>
    <row r="11" spans="1:15" x14ac:dyDescent="0.25">
      <c r="A11" s="1" t="s">
        <v>22</v>
      </c>
      <c r="B11" t="s">
        <v>23</v>
      </c>
      <c r="C11">
        <v>7.5300236718203628E-2</v>
      </c>
      <c r="D11">
        <v>1.014475130349145</v>
      </c>
      <c r="E11">
        <v>0.26347962163482569</v>
      </c>
      <c r="F11">
        <v>0.40649407208138888</v>
      </c>
      <c r="G11">
        <v>0.62609200272391663</v>
      </c>
      <c r="H11">
        <v>-0.51653509124564356</v>
      </c>
      <c r="I11">
        <v>0.14577951816712839</v>
      </c>
      <c r="J11">
        <v>0.64061696658097689</v>
      </c>
      <c r="K11">
        <v>0.60985626283367556</v>
      </c>
      <c r="L11">
        <v>0.56988955645127215</v>
      </c>
      <c r="M11">
        <v>0.61388174807197948</v>
      </c>
      <c r="N11">
        <v>0.60985626283367556</v>
      </c>
      <c r="O11">
        <v>0.59744298256732653</v>
      </c>
    </row>
    <row r="12" spans="1:15" x14ac:dyDescent="0.25">
      <c r="A12" s="1" t="s">
        <v>32</v>
      </c>
      <c r="B12" t="s">
        <v>33</v>
      </c>
      <c r="C12">
        <v>7.284983009877255E-2</v>
      </c>
      <c r="D12">
        <v>0.97062410455359727</v>
      </c>
      <c r="E12">
        <v>0.17917936992551581</v>
      </c>
      <c r="F12">
        <v>0.4811682192815932</v>
      </c>
      <c r="G12">
        <v>0.77091346219229873</v>
      </c>
      <c r="H12">
        <v>-0.28152883000854467</v>
      </c>
      <c r="I12">
        <v>0.25876507957128758</v>
      </c>
      <c r="J12">
        <v>0.61079691516709511</v>
      </c>
      <c r="K12">
        <v>0.5462012320328542</v>
      </c>
      <c r="L12">
        <v>0.51977083174892891</v>
      </c>
      <c r="M12">
        <v>0.58097686375321334</v>
      </c>
      <c r="N12">
        <v>0.54414784394250515</v>
      </c>
      <c r="O12">
        <v>0.54238007115031972</v>
      </c>
    </row>
    <row r="13" spans="1:15" x14ac:dyDescent="0.25">
      <c r="A13" s="1" t="s">
        <v>72</v>
      </c>
      <c r="B13" t="s">
        <v>73</v>
      </c>
      <c r="C13">
        <v>7.1471057496542478E-2</v>
      </c>
      <c r="D13">
        <v>0.9463283674848364</v>
      </c>
      <c r="E13">
        <v>0.16449729815647779</v>
      </c>
      <c r="F13">
        <v>0.50115185112584126</v>
      </c>
      <c r="G13">
        <v>0.81609408457055865</v>
      </c>
      <c r="H13">
        <v>-0.30000011977411672</v>
      </c>
      <c r="I13">
        <v>0.23823676320648199</v>
      </c>
      <c r="J13">
        <v>0.63650385604113113</v>
      </c>
      <c r="K13">
        <v>0.6344969199178645</v>
      </c>
      <c r="L13">
        <v>0.4769919131999899</v>
      </c>
      <c r="M13">
        <v>0.61593830334190236</v>
      </c>
      <c r="N13">
        <v>0.63039014373716629</v>
      </c>
      <c r="O13">
        <v>0.50945488038803122</v>
      </c>
    </row>
    <row r="14" spans="1:15" x14ac:dyDescent="0.25">
      <c r="A14" s="1" t="s">
        <v>108</v>
      </c>
      <c r="B14" t="s">
        <v>109</v>
      </c>
      <c r="C14">
        <v>7.0966764475486999E-2</v>
      </c>
      <c r="D14">
        <v>0.93750936453949985</v>
      </c>
      <c r="E14">
        <v>0.30904802620138949</v>
      </c>
      <c r="F14">
        <v>0.35195966539237822</v>
      </c>
      <c r="G14">
        <v>0.75457779995620333</v>
      </c>
      <c r="H14">
        <v>-0.41279070154275671</v>
      </c>
      <c r="I14">
        <v>0.171919484160513</v>
      </c>
      <c r="J14">
        <v>0.65398457583547553</v>
      </c>
      <c r="K14">
        <v>0.59958932238193019</v>
      </c>
      <c r="L14">
        <v>0.55924573900845853</v>
      </c>
      <c r="M14">
        <v>0.62879177377892026</v>
      </c>
      <c r="N14">
        <v>0.59958932238193019</v>
      </c>
      <c r="O14">
        <v>0.56911552209293481</v>
      </c>
    </row>
    <row r="15" spans="1:15" x14ac:dyDescent="0.25">
      <c r="A15" s="1" t="s">
        <v>64</v>
      </c>
      <c r="B15" t="s">
        <v>65</v>
      </c>
      <c r="C15">
        <v>6.5319305794622418E-2</v>
      </c>
      <c r="D15">
        <v>0.84116541145483192</v>
      </c>
      <c r="E15">
        <v>0.13738800921849911</v>
      </c>
      <c r="F15">
        <v>0.52878221263096947</v>
      </c>
      <c r="G15">
        <v>0.83280910847308642</v>
      </c>
      <c r="H15">
        <v>-0.23505539931735439</v>
      </c>
      <c r="I15">
        <v>0.27788898270076812</v>
      </c>
      <c r="J15">
        <v>0.62724935732647813</v>
      </c>
      <c r="K15">
        <v>0.56673511293634493</v>
      </c>
      <c r="L15">
        <v>0.53084138210763798</v>
      </c>
      <c r="M15">
        <v>0.60308483290488435</v>
      </c>
      <c r="N15">
        <v>0.56878850102669409</v>
      </c>
      <c r="O15">
        <v>0.54480019604363661</v>
      </c>
    </row>
    <row r="16" spans="1:15" x14ac:dyDescent="0.25">
      <c r="A16" s="1" t="s">
        <v>106</v>
      </c>
      <c r="B16" t="s">
        <v>107</v>
      </c>
      <c r="C16">
        <v>6.0718485090676122E-2</v>
      </c>
      <c r="D16">
        <v>0.76587539420711437</v>
      </c>
      <c r="E16">
        <v>0.22251955385249081</v>
      </c>
      <c r="F16">
        <v>0.37535344461173609</v>
      </c>
      <c r="G16">
        <v>0.56811361209759603</v>
      </c>
      <c r="H16">
        <v>-0.36633656501491241</v>
      </c>
      <c r="I16">
        <v>0.16574508495542739</v>
      </c>
      <c r="J16">
        <v>0.64318766066838051</v>
      </c>
      <c r="K16">
        <v>0.54825462012320325</v>
      </c>
      <c r="L16">
        <v>0.53045098486576925</v>
      </c>
      <c r="M16">
        <v>0.59640102827763497</v>
      </c>
      <c r="N16">
        <v>0.55030800821355241</v>
      </c>
      <c r="O16">
        <v>0.53620554161279688</v>
      </c>
    </row>
    <row r="17" spans="1:15" x14ac:dyDescent="0.25">
      <c r="A17" s="1" t="s">
        <v>24</v>
      </c>
      <c r="B17" t="s">
        <v>25</v>
      </c>
      <c r="C17">
        <v>5.9799272750999943E-2</v>
      </c>
      <c r="D17">
        <v>0.75116807286095755</v>
      </c>
      <c r="E17">
        <v>0.1694085175398761</v>
      </c>
      <c r="F17">
        <v>0.42720148721363987</v>
      </c>
      <c r="G17">
        <v>0.64625667672790577</v>
      </c>
      <c r="H17">
        <v>-0.29492186259841102</v>
      </c>
      <c r="I17">
        <v>0.20276310553628701</v>
      </c>
      <c r="J17">
        <v>0.61131105398457586</v>
      </c>
      <c r="K17">
        <v>0.57084188911704314</v>
      </c>
      <c r="L17">
        <v>0.51849401306394227</v>
      </c>
      <c r="M17">
        <v>0.5804627249357327</v>
      </c>
      <c r="N17">
        <v>0.56673511293634493</v>
      </c>
      <c r="O17">
        <v>0.52342552454348035</v>
      </c>
    </row>
    <row r="18" spans="1:15" x14ac:dyDescent="0.25">
      <c r="A18" s="1" t="s">
        <v>102</v>
      </c>
      <c r="B18" t="s">
        <v>103</v>
      </c>
      <c r="C18">
        <v>5.9604269987138407E-2</v>
      </c>
      <c r="D18">
        <v>0.74806219810533348</v>
      </c>
      <c r="E18">
        <v>0.12668691960440451</v>
      </c>
      <c r="F18">
        <v>0.52028347246703377</v>
      </c>
      <c r="G18">
        <v>0.79108351422008438</v>
      </c>
      <c r="H18">
        <v>-0.24397591276741051</v>
      </c>
      <c r="I18">
        <v>0.2443039122635067</v>
      </c>
      <c r="J18">
        <v>0.61131105398457586</v>
      </c>
      <c r="K18">
        <v>0.56673511293634493</v>
      </c>
      <c r="L18">
        <v>0.51314759888795947</v>
      </c>
      <c r="M18">
        <v>0.59485861182519284</v>
      </c>
      <c r="N18">
        <v>0.56878850102669409</v>
      </c>
      <c r="O18">
        <v>0.53698380104950949</v>
      </c>
    </row>
    <row r="19" spans="1:15" x14ac:dyDescent="0.25">
      <c r="A19" s="1" t="s">
        <v>56</v>
      </c>
      <c r="B19" t="s">
        <v>57</v>
      </c>
      <c r="C19">
        <v>5.7605571875277928E-2</v>
      </c>
      <c r="D19">
        <v>0.71651173971270721</v>
      </c>
      <c r="E19">
        <v>0.20883812784433151</v>
      </c>
      <c r="F19">
        <v>0.37284079295264261</v>
      </c>
      <c r="G19">
        <v>0.55607887108871523</v>
      </c>
      <c r="H19">
        <v>-0.32646588197933962</v>
      </c>
      <c r="I19">
        <v>0.17645204309258719</v>
      </c>
      <c r="J19">
        <v>0.65295629820051415</v>
      </c>
      <c r="K19">
        <v>0.57494866529774125</v>
      </c>
      <c r="L19">
        <v>0.58429538367936718</v>
      </c>
      <c r="M19">
        <v>0.61850899742930587</v>
      </c>
      <c r="N19">
        <v>0.58316221765913756</v>
      </c>
      <c r="O19">
        <v>0.59334550155905386</v>
      </c>
    </row>
    <row r="20" spans="1:15" x14ac:dyDescent="0.25">
      <c r="A20" s="1" t="s">
        <v>68</v>
      </c>
      <c r="B20" t="s">
        <v>69</v>
      </c>
      <c r="C20">
        <v>4.9490021916893452E-2</v>
      </c>
      <c r="D20">
        <v>0.59358095536313571</v>
      </c>
      <c r="E20">
        <v>0.20736694893848601</v>
      </c>
      <c r="F20">
        <v>0.33554901786851438</v>
      </c>
      <c r="G20">
        <v>0.52264274590262172</v>
      </c>
      <c r="H20">
        <v>-0.39529905774358692</v>
      </c>
      <c r="I20">
        <v>0.1251964074981313</v>
      </c>
      <c r="J20">
        <v>0.62467866323907451</v>
      </c>
      <c r="K20">
        <v>0.55236139630390146</v>
      </c>
      <c r="L20">
        <v>0.52222813733194751</v>
      </c>
      <c r="M20">
        <v>0.59023136246786634</v>
      </c>
      <c r="N20">
        <v>0.54825462012320325</v>
      </c>
      <c r="O20">
        <v>0.5288082743934901</v>
      </c>
    </row>
    <row r="21" spans="1:15" x14ac:dyDescent="0.25">
      <c r="A21" s="1" t="s">
        <v>90</v>
      </c>
      <c r="B21" t="s">
        <v>91</v>
      </c>
      <c r="C21">
        <v>4.8487227402680189E-2</v>
      </c>
      <c r="D21">
        <v>0.57895249034034646</v>
      </c>
      <c r="E21">
        <v>0.209907465248442</v>
      </c>
      <c r="F21">
        <v>0.3296879287350824</v>
      </c>
      <c r="G21">
        <v>0.50875058636689641</v>
      </c>
      <c r="H21">
        <v>-0.49044173780286737</v>
      </c>
      <c r="I21">
        <v>9.8864398490834782E-2</v>
      </c>
      <c r="J21">
        <v>0.60874035989717223</v>
      </c>
      <c r="K21">
        <v>0.60369609856262829</v>
      </c>
      <c r="L21">
        <v>0.56045411142376689</v>
      </c>
      <c r="M21">
        <v>0.59485861182519284</v>
      </c>
      <c r="N21">
        <v>0.61806981519507187</v>
      </c>
      <c r="O21">
        <v>0.57073541714198794</v>
      </c>
    </row>
    <row r="22" spans="1:15" x14ac:dyDescent="0.25">
      <c r="A22" s="1" t="s">
        <v>74</v>
      </c>
      <c r="B22" t="s">
        <v>75</v>
      </c>
      <c r="C22">
        <v>4.83343857995433E-2</v>
      </c>
      <c r="D22">
        <v>0.57673348561600291</v>
      </c>
      <c r="E22">
        <v>0.21918534687219479</v>
      </c>
      <c r="F22">
        <v>0.32475873299390629</v>
      </c>
      <c r="G22">
        <v>0.47864431052259659</v>
      </c>
      <c r="H22">
        <v>-0.45901682622453571</v>
      </c>
      <c r="I22">
        <v>0.10529981263889381</v>
      </c>
      <c r="J22">
        <v>0.68123393316195369</v>
      </c>
      <c r="K22">
        <v>0.60164271047227924</v>
      </c>
      <c r="L22">
        <v>0.45520656408176369</v>
      </c>
      <c r="M22">
        <v>0.63187660668380463</v>
      </c>
      <c r="N22">
        <v>0.60164271047227924</v>
      </c>
      <c r="O22">
        <v>0.45766978477450759</v>
      </c>
    </row>
    <row r="23" spans="1:15" x14ac:dyDescent="0.25">
      <c r="A23" s="1" t="s">
        <v>66</v>
      </c>
      <c r="B23" t="s">
        <v>67</v>
      </c>
      <c r="C23">
        <v>4.5554832237389993E-2</v>
      </c>
      <c r="D23">
        <v>0.53686362687821609</v>
      </c>
      <c r="E23">
        <v>0.24190641407779701</v>
      </c>
      <c r="F23">
        <v>0.30444128471474868</v>
      </c>
      <c r="G23">
        <v>0.46159963527491321</v>
      </c>
      <c r="H23">
        <v>-0.53203605922072184</v>
      </c>
      <c r="I23">
        <v>8.5623580296633597E-2</v>
      </c>
      <c r="J23">
        <v>0.65295629820051415</v>
      </c>
      <c r="K23">
        <v>0.58726899383983577</v>
      </c>
      <c r="L23">
        <v>0.57278711520098691</v>
      </c>
      <c r="M23">
        <v>0.62622107969151675</v>
      </c>
      <c r="N23">
        <v>0.59753593429158114</v>
      </c>
      <c r="O23">
        <v>0.57484134830701117</v>
      </c>
    </row>
    <row r="24" spans="1:15" x14ac:dyDescent="0.25">
      <c r="A24" s="1" t="s">
        <v>46</v>
      </c>
      <c r="B24" t="s">
        <v>47</v>
      </c>
      <c r="C24">
        <v>4.4828091822908027E-2</v>
      </c>
      <c r="D24">
        <v>0.52658943903973543</v>
      </c>
      <c r="E24">
        <v>0.21075852527509839</v>
      </c>
      <c r="F24">
        <v>0.31276954204741347</v>
      </c>
      <c r="G24">
        <v>0.4791681175292048</v>
      </c>
      <c r="H24">
        <v>-0.3165138096250073</v>
      </c>
      <c r="I24">
        <v>0.14163076131186361</v>
      </c>
      <c r="J24">
        <v>0.64987146529562978</v>
      </c>
      <c r="K24">
        <v>0.5728952772073922</v>
      </c>
      <c r="L24">
        <v>0.5398881199246246</v>
      </c>
      <c r="M24">
        <v>0.61696658097686374</v>
      </c>
      <c r="N24">
        <v>0.57494866529774125</v>
      </c>
      <c r="O24">
        <v>0.54646318689211681</v>
      </c>
    </row>
    <row r="25" spans="1:15" x14ac:dyDescent="0.25">
      <c r="A25" s="1" t="s">
        <v>36</v>
      </c>
      <c r="B25" t="s">
        <v>37</v>
      </c>
      <c r="C25">
        <v>4.4767482172571649E-2</v>
      </c>
      <c r="D25">
        <v>0.46875796376559142</v>
      </c>
      <c r="E25">
        <v>0.23577894895736909</v>
      </c>
      <c r="F25">
        <v>0.30250639592127943</v>
      </c>
      <c r="G25">
        <v>0.47368450067622581</v>
      </c>
      <c r="H25">
        <v>-0.58964066205057675</v>
      </c>
      <c r="I25">
        <v>7.592332933228356E-2</v>
      </c>
      <c r="J25">
        <v>0.62542372881355934</v>
      </c>
      <c r="K25">
        <v>0.56433408577878108</v>
      </c>
      <c r="L25">
        <v>0.48666537286906431</v>
      </c>
      <c r="M25">
        <v>0.57909604519774016</v>
      </c>
      <c r="N25">
        <v>0.57336343115124155</v>
      </c>
      <c r="O25">
        <v>0.50699467840617751</v>
      </c>
    </row>
    <row r="26" spans="1:15" x14ac:dyDescent="0.25">
      <c r="A26" s="1" t="s">
        <v>26</v>
      </c>
      <c r="B26" t="s">
        <v>27</v>
      </c>
      <c r="C26">
        <v>4.3508267446142668E-2</v>
      </c>
      <c r="D26">
        <v>0.50808792304949058</v>
      </c>
      <c r="E26">
        <v>0.15448437719790359</v>
      </c>
      <c r="F26">
        <v>0.35267054992347591</v>
      </c>
      <c r="G26">
        <v>0.5311758789546529</v>
      </c>
      <c r="H26">
        <v>-0.25531915744574568</v>
      </c>
      <c r="I26">
        <v>0.17040737515118901</v>
      </c>
      <c r="J26">
        <v>0.63496143958868889</v>
      </c>
      <c r="K26">
        <v>0.63039014373716629</v>
      </c>
      <c r="L26">
        <v>0.55310670012928742</v>
      </c>
      <c r="M26">
        <v>0.61233933161953724</v>
      </c>
      <c r="N26">
        <v>0.62628336755646818</v>
      </c>
      <c r="O26">
        <v>0.57077682291006493</v>
      </c>
    </row>
    <row r="27" spans="1:15" x14ac:dyDescent="0.25">
      <c r="A27" s="1" t="s">
        <v>86</v>
      </c>
      <c r="B27" t="s">
        <v>87</v>
      </c>
      <c r="C27">
        <v>4.270799835457284E-2</v>
      </c>
      <c r="D27">
        <v>0.49696774616986228</v>
      </c>
      <c r="E27">
        <v>0.16582621388944049</v>
      </c>
      <c r="F27">
        <v>0.33382914919764828</v>
      </c>
      <c r="G27">
        <v>0.54572918792255531</v>
      </c>
      <c r="H27">
        <v>-0.2459938847032537</v>
      </c>
      <c r="I27">
        <v>0.1736140652687044</v>
      </c>
      <c r="J27">
        <v>0.64215938303341902</v>
      </c>
      <c r="K27">
        <v>0.64681724845995892</v>
      </c>
      <c r="L27">
        <v>0.41242511048579961</v>
      </c>
      <c r="M27">
        <v>0.60925449871465298</v>
      </c>
      <c r="N27">
        <v>0.64681724845995892</v>
      </c>
      <c r="O27">
        <v>0.44490920306571691</v>
      </c>
    </row>
    <row r="28" spans="1:15" x14ac:dyDescent="0.25">
      <c r="A28" s="1" t="s">
        <v>76</v>
      </c>
      <c r="B28" t="s">
        <v>77</v>
      </c>
      <c r="C28">
        <v>4.0545749070999948E-2</v>
      </c>
      <c r="D28">
        <v>0.46728873484478411</v>
      </c>
      <c r="E28">
        <v>0.13678923097667309</v>
      </c>
      <c r="F28">
        <v>0.35944864999854031</v>
      </c>
      <c r="G28">
        <v>0.50426975351024139</v>
      </c>
      <c r="H28">
        <v>-0.23684707367400001</v>
      </c>
      <c r="I28">
        <v>0.17118957157481179</v>
      </c>
      <c r="J28">
        <v>0.64473007712082264</v>
      </c>
      <c r="K28">
        <v>0.62217659137576997</v>
      </c>
      <c r="L28">
        <v>0.57447038642566817</v>
      </c>
      <c r="M28">
        <v>0.61079691516709511</v>
      </c>
      <c r="N28">
        <v>0.62217659137576997</v>
      </c>
      <c r="O28">
        <v>0.59130985879788067</v>
      </c>
    </row>
    <row r="29" spans="1:15" x14ac:dyDescent="0.25">
      <c r="A29" s="1" t="s">
        <v>16</v>
      </c>
      <c r="B29" t="s">
        <v>17</v>
      </c>
      <c r="C29">
        <v>3.5012683795553327E-2</v>
      </c>
      <c r="D29">
        <v>0.39372884391618213</v>
      </c>
      <c r="E29">
        <v>0.1195985571200138</v>
      </c>
      <c r="F29">
        <v>0.34738022924964118</v>
      </c>
      <c r="G29">
        <v>0.52184962527936851</v>
      </c>
      <c r="H29">
        <v>-0.21118289787276801</v>
      </c>
      <c r="I29">
        <v>0.1657931780851285</v>
      </c>
      <c r="J29">
        <v>0.61748071979434449</v>
      </c>
      <c r="K29">
        <v>0.59342915811088293</v>
      </c>
      <c r="L29">
        <v>0.53456790123456788</v>
      </c>
      <c r="M29">
        <v>0.58508997429305909</v>
      </c>
      <c r="N29">
        <v>0.59137577002053388</v>
      </c>
      <c r="O29">
        <v>0.54935398551643133</v>
      </c>
    </row>
    <row r="30" spans="1:15" x14ac:dyDescent="0.25">
      <c r="A30" s="1" t="s">
        <v>52</v>
      </c>
      <c r="B30" t="s">
        <v>53</v>
      </c>
      <c r="C30">
        <v>3.4088933089345692E-2</v>
      </c>
      <c r="D30">
        <v>0.38177530209109301</v>
      </c>
      <c r="E30">
        <v>0.23586210320579429</v>
      </c>
      <c r="F30">
        <v>0.25822186599076952</v>
      </c>
      <c r="G30">
        <v>0.41052884859053068</v>
      </c>
      <c r="H30">
        <v>-0.58087232852951798</v>
      </c>
      <c r="I30">
        <v>5.8685758324281058E-2</v>
      </c>
      <c r="J30">
        <v>0.65912596401028278</v>
      </c>
      <c r="K30">
        <v>0.5420944558521561</v>
      </c>
      <c r="L30">
        <v>0.54685865422803592</v>
      </c>
      <c r="M30">
        <v>0.61182519280205661</v>
      </c>
      <c r="N30">
        <v>0.59548254620123209</v>
      </c>
      <c r="O30">
        <v>0.55632282978849257</v>
      </c>
    </row>
    <row r="31" spans="1:15" x14ac:dyDescent="0.25">
      <c r="A31" s="1" t="s">
        <v>112</v>
      </c>
      <c r="B31" t="s">
        <v>113</v>
      </c>
      <c r="C31">
        <v>3.3196083800674847E-2</v>
      </c>
      <c r="D31">
        <v>0.37030905033256772</v>
      </c>
      <c r="E31">
        <v>0.16955796797430639</v>
      </c>
      <c r="F31">
        <v>0.27739421807238202</v>
      </c>
      <c r="G31">
        <v>0.40557617733804091</v>
      </c>
      <c r="H31">
        <v>-0.40009225808809901</v>
      </c>
      <c r="I31">
        <v>8.297107262036843E-2</v>
      </c>
      <c r="J31">
        <v>0.6524421593830334</v>
      </c>
      <c r="K31">
        <v>0.60985626283367556</v>
      </c>
      <c r="L31">
        <v>0.5176844880472532</v>
      </c>
      <c r="M31">
        <v>0.61336760925449874</v>
      </c>
      <c r="N31">
        <v>0.61601642710472282</v>
      </c>
      <c r="O31">
        <v>0.52632223827752012</v>
      </c>
    </row>
    <row r="32" spans="1:15" x14ac:dyDescent="0.25">
      <c r="A32" s="1" t="s">
        <v>78</v>
      </c>
      <c r="B32" t="s">
        <v>79</v>
      </c>
      <c r="C32">
        <v>3.2231242842029273E-2</v>
      </c>
      <c r="D32">
        <v>0.35801420280895768</v>
      </c>
      <c r="E32">
        <v>0.24803775122741359</v>
      </c>
      <c r="F32">
        <v>0.24950849201323561</v>
      </c>
      <c r="G32">
        <v>0.39149578417979308</v>
      </c>
      <c r="H32">
        <v>-0.38839289118326059</v>
      </c>
      <c r="I32">
        <v>8.298618119357179E-2</v>
      </c>
      <c r="J32">
        <v>0.63187660668380463</v>
      </c>
      <c r="K32">
        <v>0.59342915811088293</v>
      </c>
      <c r="L32">
        <v>0.55554457035178006</v>
      </c>
      <c r="M32">
        <v>0.59228791773778922</v>
      </c>
      <c r="N32">
        <v>0.58932238193018482</v>
      </c>
      <c r="O32">
        <v>0.56868963419271434</v>
      </c>
    </row>
    <row r="33" spans="1:15" x14ac:dyDescent="0.25">
      <c r="A33" s="1" t="s">
        <v>14</v>
      </c>
      <c r="B33" t="s">
        <v>15</v>
      </c>
      <c r="C33">
        <v>2.380417659186396E-2</v>
      </c>
      <c r="D33">
        <v>0.25417432099870602</v>
      </c>
      <c r="E33">
        <v>9.9175503981075455E-2</v>
      </c>
      <c r="F33">
        <v>0.28692295298320508</v>
      </c>
      <c r="G33">
        <v>0.4107287470305962</v>
      </c>
      <c r="H33">
        <v>-0.20734881542914271</v>
      </c>
      <c r="I33">
        <v>0.1148025685249143</v>
      </c>
      <c r="J33">
        <v>0.65533230293663058</v>
      </c>
      <c r="K33">
        <v>0.51440329218106995</v>
      </c>
      <c r="L33">
        <v>0.48412201433965468</v>
      </c>
      <c r="M33">
        <v>0.58835651725914473</v>
      </c>
      <c r="N33">
        <v>0.52674897119341568</v>
      </c>
      <c r="O33">
        <v>0.48329048406940728</v>
      </c>
    </row>
    <row r="34" spans="1:15" x14ac:dyDescent="0.25">
      <c r="A34" s="1" t="s">
        <v>98</v>
      </c>
      <c r="B34" t="s">
        <v>99</v>
      </c>
      <c r="C34">
        <v>2.204169639787756E-2</v>
      </c>
      <c r="D34">
        <v>0.23407645756332299</v>
      </c>
      <c r="E34">
        <v>0.13313179110063991</v>
      </c>
      <c r="F34">
        <v>0.22959361199196501</v>
      </c>
      <c r="G34">
        <v>0.36156480714948203</v>
      </c>
      <c r="H34">
        <v>-0.35469253288607949</v>
      </c>
      <c r="I34">
        <v>6.214310805623003E-2</v>
      </c>
      <c r="J34">
        <v>0.63650385604113113</v>
      </c>
      <c r="K34">
        <v>0.58521560574948661</v>
      </c>
      <c r="L34">
        <v>0.53620554161279688</v>
      </c>
      <c r="M34">
        <v>0.58971722365038559</v>
      </c>
      <c r="N34">
        <v>0.59753593429158114</v>
      </c>
      <c r="O34">
        <v>0.55964036132870265</v>
      </c>
    </row>
    <row r="35" spans="1:15" x14ac:dyDescent="0.25">
      <c r="A35" s="1" t="s">
        <v>28</v>
      </c>
      <c r="B35" t="s">
        <v>29</v>
      </c>
      <c r="C35">
        <v>8.0214862056415814E-3</v>
      </c>
      <c r="D35">
        <v>8.0121103577112995E-2</v>
      </c>
      <c r="E35">
        <v>0.15479039463385699</v>
      </c>
      <c r="F35">
        <v>0.12882775167643981</v>
      </c>
      <c r="G35">
        <v>0.18847090858509841</v>
      </c>
      <c r="H35">
        <v>-0.26250935266849162</v>
      </c>
      <c r="I35">
        <v>3.0556953967927639E-2</v>
      </c>
      <c r="J35">
        <v>0.68071979434447305</v>
      </c>
      <c r="K35">
        <v>0.59753593429158114</v>
      </c>
      <c r="L35">
        <v>0.59537776425752698</v>
      </c>
      <c r="M35">
        <v>0.62879177377892026</v>
      </c>
      <c r="N35">
        <v>0.60369609856262829</v>
      </c>
      <c r="O35">
        <v>0.59744129253597655</v>
      </c>
    </row>
    <row r="36" spans="1:15" x14ac:dyDescent="0.25">
      <c r="A36" s="1" t="s">
        <v>18</v>
      </c>
      <c r="B36" t="s">
        <v>19</v>
      </c>
      <c r="C36">
        <v>6.7418011989102133E-3</v>
      </c>
      <c r="D36">
        <v>6.6965593977018401E-2</v>
      </c>
      <c r="E36">
        <v>0.17885805243389619</v>
      </c>
      <c r="F36">
        <v>0.12517634324276311</v>
      </c>
      <c r="G36">
        <v>0.20124114500547571</v>
      </c>
      <c r="H36">
        <v>-0.27407411631013828</v>
      </c>
      <c r="I36">
        <v>2.4598460043126762E-2</v>
      </c>
      <c r="J36">
        <v>0.64627249357326477</v>
      </c>
      <c r="K36">
        <v>0.59753593429158114</v>
      </c>
      <c r="L36">
        <v>0.48688366669201721</v>
      </c>
      <c r="M36">
        <v>0.59640102827763497</v>
      </c>
      <c r="N36">
        <v>0.58726899383983577</v>
      </c>
      <c r="O36">
        <v>0.50291361404754054</v>
      </c>
    </row>
    <row r="37" spans="1:15" x14ac:dyDescent="0.25">
      <c r="A37" s="1" t="s">
        <v>62</v>
      </c>
      <c r="B37" t="s">
        <v>63</v>
      </c>
      <c r="C37">
        <v>6.7114427251908637E-3</v>
      </c>
      <c r="D37">
        <v>6.665525234081815E-2</v>
      </c>
      <c r="E37">
        <v>0.17588920651352261</v>
      </c>
      <c r="F37">
        <v>0.12571778902816719</v>
      </c>
      <c r="G37">
        <v>0.1860008179947584</v>
      </c>
      <c r="H37">
        <v>-0.25886575846621029</v>
      </c>
      <c r="I37">
        <v>2.592634408257169E-2</v>
      </c>
      <c r="J37">
        <v>0.65449871465295628</v>
      </c>
      <c r="K37">
        <v>0.60164271047227924</v>
      </c>
      <c r="L37">
        <v>0.53373978587302795</v>
      </c>
      <c r="M37">
        <v>0.61850899742930587</v>
      </c>
      <c r="N37">
        <v>0.62012320328542092</v>
      </c>
      <c r="O37">
        <v>0.56004343380569721</v>
      </c>
    </row>
    <row r="38" spans="1:15" x14ac:dyDescent="0.25">
      <c r="A38" s="1" t="s">
        <v>82</v>
      </c>
      <c r="B38" t="s">
        <v>83</v>
      </c>
      <c r="C38">
        <v>0</v>
      </c>
      <c r="D38">
        <v>0</v>
      </c>
      <c r="E38">
        <v>0</v>
      </c>
      <c r="H38">
        <v>0</v>
      </c>
      <c r="J38">
        <v>0.70017953321364457</v>
      </c>
      <c r="K38">
        <v>0.6</v>
      </c>
      <c r="L38">
        <v>0.57363823227132582</v>
      </c>
      <c r="M38">
        <v>0.68222621184919208</v>
      </c>
      <c r="N38">
        <v>0.6</v>
      </c>
      <c r="O38">
        <v>0.59664953751284688</v>
      </c>
    </row>
    <row r="39" spans="1:15" x14ac:dyDescent="0.25">
      <c r="A39" s="1" t="s">
        <v>96</v>
      </c>
      <c r="B39" t="s">
        <v>97</v>
      </c>
      <c r="C39">
        <v>0</v>
      </c>
      <c r="D39">
        <v>0</v>
      </c>
      <c r="E39">
        <v>0</v>
      </c>
      <c r="H39">
        <v>0</v>
      </c>
      <c r="J39">
        <v>0.72477064220183485</v>
      </c>
      <c r="K39">
        <v>0.47560975609756101</v>
      </c>
      <c r="L39">
        <v>0.51589882565492329</v>
      </c>
      <c r="M39">
        <v>0.64525993883792054</v>
      </c>
      <c r="N39">
        <v>0.5</v>
      </c>
      <c r="O39">
        <v>0.56476964769647697</v>
      </c>
    </row>
    <row r="40" spans="1:15" x14ac:dyDescent="0.25">
      <c r="A40" s="1" t="s">
        <v>100</v>
      </c>
      <c r="B40" t="s">
        <v>101</v>
      </c>
      <c r="C40">
        <v>0</v>
      </c>
      <c r="D40">
        <v>0</v>
      </c>
      <c r="E40">
        <v>0</v>
      </c>
      <c r="H40">
        <v>0</v>
      </c>
      <c r="J40">
        <v>0.69155844155844159</v>
      </c>
      <c r="K40">
        <v>0.41935483870967738</v>
      </c>
      <c r="L40">
        <v>0.40725596983661499</v>
      </c>
      <c r="M40">
        <v>0.62824675324675328</v>
      </c>
      <c r="N40">
        <v>0.54193548387096779</v>
      </c>
      <c r="O40">
        <v>0.41115207373271878</v>
      </c>
    </row>
    <row r="41" spans="1:15" x14ac:dyDescent="0.25">
      <c r="A41" s="1" t="s">
        <v>104</v>
      </c>
      <c r="B41" t="s">
        <v>105</v>
      </c>
      <c r="C41">
        <v>0</v>
      </c>
      <c r="D41">
        <v>0</v>
      </c>
      <c r="E41">
        <v>0</v>
      </c>
      <c r="H41">
        <v>0</v>
      </c>
      <c r="J41">
        <v>0.7321428571428571</v>
      </c>
      <c r="K41">
        <v>0.67142857142857137</v>
      </c>
      <c r="L41">
        <v>0.55142857142857138</v>
      </c>
      <c r="M41">
        <v>0.65</v>
      </c>
      <c r="N41">
        <v>0.68571428571428572</v>
      </c>
      <c r="O41">
        <v>0.56000000000000005</v>
      </c>
    </row>
    <row r="42" spans="1:15" x14ac:dyDescent="0.25">
      <c r="A42" s="1" t="s">
        <v>44</v>
      </c>
      <c r="B42" t="s">
        <v>45</v>
      </c>
      <c r="C42">
        <v>-9.2992906672406672E-4</v>
      </c>
      <c r="D42">
        <v>-8.9348816359420269E-3</v>
      </c>
      <c r="E42">
        <v>0.15346093937819799</v>
      </c>
      <c r="F42">
        <v>7.0348167942099776E-2</v>
      </c>
      <c r="G42">
        <v>0.1059870311452996</v>
      </c>
      <c r="H42">
        <v>-0.42510963043037681</v>
      </c>
      <c r="I42">
        <v>-2.1875041169559391E-3</v>
      </c>
      <c r="J42">
        <v>0.6766066838046273</v>
      </c>
      <c r="K42">
        <v>0.65503080082135523</v>
      </c>
      <c r="L42">
        <v>0.57978976010004979</v>
      </c>
      <c r="M42">
        <v>0.64832904884318765</v>
      </c>
      <c r="N42">
        <v>0.64476386036960986</v>
      </c>
      <c r="O42">
        <v>0.60982246220667391</v>
      </c>
    </row>
    <row r="43" spans="1:15" x14ac:dyDescent="0.25">
      <c r="A43" s="1" t="s">
        <v>58</v>
      </c>
      <c r="B43" t="s">
        <v>59</v>
      </c>
      <c r="C43">
        <v>-1.3391720331425989E-3</v>
      </c>
      <c r="D43">
        <v>-1.109460639225868E-2</v>
      </c>
      <c r="E43">
        <v>0.23588537480723881</v>
      </c>
      <c r="F43">
        <v>0.1108869138419977</v>
      </c>
      <c r="G43">
        <v>0.17204373569083589</v>
      </c>
      <c r="H43">
        <v>-0.56617008405419622</v>
      </c>
      <c r="I43">
        <v>-2.365317544779367E-3</v>
      </c>
      <c r="J43">
        <v>0.62596783799880884</v>
      </c>
      <c r="K43">
        <v>0.55000000000000004</v>
      </c>
      <c r="L43">
        <v>0.53549835208546426</v>
      </c>
      <c r="M43">
        <v>0.60869565217391308</v>
      </c>
      <c r="N43">
        <v>0.5714285714285714</v>
      </c>
      <c r="O43">
        <v>0.56836913285600632</v>
      </c>
    </row>
    <row r="44" spans="1:15" x14ac:dyDescent="0.25">
      <c r="A44" s="1" t="s">
        <v>42</v>
      </c>
      <c r="B44" t="s">
        <v>43</v>
      </c>
      <c r="C44">
        <v>-4.5543445439574226E-3</v>
      </c>
      <c r="D44">
        <v>-4.3079840499670508E-2</v>
      </c>
      <c r="E44">
        <v>0.1279985617617426</v>
      </c>
      <c r="F44">
        <v>2.808211294588548E-2</v>
      </c>
      <c r="G44">
        <v>4.160262897710517E-2</v>
      </c>
      <c r="H44">
        <v>-0.29318277103328139</v>
      </c>
      <c r="I44">
        <v>-1.553414795796587E-2</v>
      </c>
      <c r="J44">
        <v>0.6478149100257069</v>
      </c>
      <c r="K44">
        <v>0.57494866529774125</v>
      </c>
      <c r="L44">
        <v>0.53905155440633412</v>
      </c>
      <c r="M44">
        <v>0.6</v>
      </c>
      <c r="N44">
        <v>0.57084188911704314</v>
      </c>
      <c r="O44">
        <v>0.55179692583297413</v>
      </c>
    </row>
    <row r="45" spans="1:15" x14ac:dyDescent="0.25">
      <c r="A45" s="1" t="s">
        <v>20</v>
      </c>
      <c r="B45" t="s">
        <v>21</v>
      </c>
      <c r="C45">
        <v>-8.2344353637394674E-3</v>
      </c>
      <c r="D45">
        <v>-3.2945720561174507E-2</v>
      </c>
      <c r="E45">
        <v>0.3687522126070793</v>
      </c>
      <c r="F45">
        <v>0.1602128757717633</v>
      </c>
      <c r="G45">
        <v>0.24294497266383491</v>
      </c>
      <c r="H45">
        <v>-0.47636361996808302</v>
      </c>
      <c r="I45">
        <v>-1.728602903028402E-2</v>
      </c>
      <c r="J45">
        <v>0.67197062423500609</v>
      </c>
      <c r="K45">
        <v>0.63414634146341464</v>
      </c>
      <c r="L45">
        <v>0.5713438546150168</v>
      </c>
      <c r="M45">
        <v>0.64381884944920442</v>
      </c>
      <c r="N45">
        <v>0.63414634146341464</v>
      </c>
      <c r="O45">
        <v>0.60075083692013387</v>
      </c>
    </row>
    <row r="46" spans="1:15" x14ac:dyDescent="0.25">
      <c r="A46" s="1" t="s">
        <v>80</v>
      </c>
      <c r="B46" t="s">
        <v>81</v>
      </c>
      <c r="C46">
        <v>-1.5729779591789669E-2</v>
      </c>
      <c r="D46">
        <v>-0.12975562047413969</v>
      </c>
      <c r="E46">
        <v>0.26790196863556071</v>
      </c>
      <c r="F46">
        <v>7.5348373660305681E-2</v>
      </c>
      <c r="G46">
        <v>0.10791817324087501</v>
      </c>
      <c r="H46">
        <v>-0.56045404706364355</v>
      </c>
      <c r="I46">
        <v>-2.806613615193226E-2</v>
      </c>
      <c r="J46">
        <v>0.64027149321266963</v>
      </c>
      <c r="K46">
        <v>0.56108597285067874</v>
      </c>
      <c r="L46">
        <v>0.52895927601809956</v>
      </c>
      <c r="M46">
        <v>0.59502262443438914</v>
      </c>
      <c r="N46">
        <v>0.57466063348416285</v>
      </c>
      <c r="O46">
        <v>0.56742081447963799</v>
      </c>
    </row>
    <row r="47" spans="1:15" x14ac:dyDescent="0.25">
      <c r="A47" s="1" t="s">
        <v>34</v>
      </c>
      <c r="B47" t="s">
        <v>35</v>
      </c>
      <c r="C47">
        <v>-1.7760160045319991E-2</v>
      </c>
      <c r="D47">
        <v>-0.15875205161482089</v>
      </c>
      <c r="E47">
        <v>0.16291021107492831</v>
      </c>
      <c r="F47">
        <v>-2.8650885195850139E-2</v>
      </c>
      <c r="G47">
        <v>-4.1878573312316897E-2</v>
      </c>
      <c r="H47">
        <v>-0.38820142690086867</v>
      </c>
      <c r="I47">
        <v>-4.5749857714601438E-2</v>
      </c>
      <c r="J47">
        <v>0.68123393316195369</v>
      </c>
      <c r="K47">
        <v>0.64065708418891165</v>
      </c>
      <c r="L47">
        <v>0.63445720418113749</v>
      </c>
      <c r="M47">
        <v>0.64627249357326477</v>
      </c>
      <c r="N47">
        <v>0.63655030800821355</v>
      </c>
      <c r="O47">
        <v>0.63733363753897643</v>
      </c>
    </row>
    <row r="48" spans="1:15" x14ac:dyDescent="0.25">
      <c r="A48" s="1" t="s">
        <v>92</v>
      </c>
      <c r="B48" t="s">
        <v>93</v>
      </c>
      <c r="C48">
        <v>-2.2850466846595641E-2</v>
      </c>
      <c r="D48">
        <v>-0.199878761796318</v>
      </c>
      <c r="E48">
        <v>0.15100984608644219</v>
      </c>
      <c r="F48">
        <v>-7.7796476237147388E-2</v>
      </c>
      <c r="G48">
        <v>-0.1121225950642968</v>
      </c>
      <c r="H48">
        <v>-0.46023563818526958</v>
      </c>
      <c r="I48">
        <v>-4.9649494629959753E-2</v>
      </c>
      <c r="J48">
        <v>0.66221079691516704</v>
      </c>
      <c r="K48">
        <v>0.62628336755646818</v>
      </c>
      <c r="L48">
        <v>0.62130369018345299</v>
      </c>
      <c r="M48">
        <v>0.63136246786632388</v>
      </c>
      <c r="N48">
        <v>0.63655030800821355</v>
      </c>
      <c r="O48">
        <v>0.62623435664731575</v>
      </c>
    </row>
    <row r="49" spans="1:15" x14ac:dyDescent="0.25">
      <c r="A49" s="1" t="s">
        <v>94</v>
      </c>
      <c r="B49" t="s">
        <v>95</v>
      </c>
      <c r="C49">
        <v>-2.3106240515004539E-2</v>
      </c>
      <c r="D49">
        <v>-0.19565338631502499</v>
      </c>
      <c r="E49">
        <v>0.26570955253745199</v>
      </c>
      <c r="F49">
        <v>4.4659806325415601E-2</v>
      </c>
      <c r="G49">
        <v>6.5360986528575055E-2</v>
      </c>
      <c r="H49">
        <v>-0.53265672438174316</v>
      </c>
      <c r="I49">
        <v>-4.3379233674040341E-2</v>
      </c>
      <c r="J49">
        <v>0.62832800851970183</v>
      </c>
      <c r="K49">
        <v>0.53404255319148941</v>
      </c>
      <c r="L49">
        <v>0.54854330172843979</v>
      </c>
      <c r="M49">
        <v>0.58998935037273692</v>
      </c>
      <c r="N49">
        <v>0.54680851063829783</v>
      </c>
      <c r="O49">
        <v>0.55025450256317199</v>
      </c>
    </row>
    <row r="50" spans="1:15" x14ac:dyDescent="0.25">
      <c r="A50" s="1" t="s">
        <v>54</v>
      </c>
      <c r="B50" t="s">
        <v>55</v>
      </c>
      <c r="C50">
        <v>-3.6769180392780432E-2</v>
      </c>
      <c r="D50">
        <v>-0.30329373040746949</v>
      </c>
      <c r="E50">
        <v>0.157417638382816</v>
      </c>
      <c r="F50">
        <v>-0.15902708709404781</v>
      </c>
      <c r="G50">
        <v>-0.22649357264463241</v>
      </c>
      <c r="H50">
        <v>-0.54278654736218435</v>
      </c>
      <c r="I50">
        <v>-6.7741510123030951E-2</v>
      </c>
      <c r="J50">
        <v>0.63136246786632388</v>
      </c>
      <c r="K50">
        <v>0.57084188911704314</v>
      </c>
      <c r="L50">
        <v>0.53820653873129343</v>
      </c>
      <c r="M50">
        <v>0.58457583547557845</v>
      </c>
      <c r="N50">
        <v>0.57905544147843946</v>
      </c>
      <c r="O50">
        <v>0.55302557862448354</v>
      </c>
    </row>
    <row r="51" spans="1:15" x14ac:dyDescent="0.25">
      <c r="A51" s="1" t="s">
        <v>30</v>
      </c>
      <c r="B51" t="s">
        <v>31</v>
      </c>
      <c r="C51">
        <v>-4.0567519668091023E-2</v>
      </c>
      <c r="D51">
        <v>-0.22690574213880679</v>
      </c>
      <c r="E51">
        <v>0.25768021232803168</v>
      </c>
      <c r="F51">
        <v>-3.2212505578783378E-2</v>
      </c>
      <c r="G51">
        <v>-4.6824212133025733E-2</v>
      </c>
      <c r="H51">
        <v>-0.5995020042877125</v>
      </c>
      <c r="I51">
        <v>-6.7668697315350246E-2</v>
      </c>
      <c r="J51">
        <v>0.68555466879489224</v>
      </c>
      <c r="K51">
        <v>0.5573248407643312</v>
      </c>
      <c r="L51">
        <v>0.48439185201766338</v>
      </c>
      <c r="M51">
        <v>0.6137270550678372</v>
      </c>
      <c r="N51">
        <v>0.59554140127388533</v>
      </c>
      <c r="O51">
        <v>0.50032966362100895</v>
      </c>
    </row>
    <row r="52" spans="1:15" x14ac:dyDescent="0.25">
      <c r="A52" s="1" t="s">
        <v>84</v>
      </c>
      <c r="B52" t="s">
        <v>85</v>
      </c>
      <c r="C52">
        <v>-6.3561520923939629E-2</v>
      </c>
      <c r="D52">
        <v>-0.28008192576548618</v>
      </c>
      <c r="E52">
        <v>0.24713775607672619</v>
      </c>
      <c r="F52">
        <v>-0.14224831100352939</v>
      </c>
      <c r="G52">
        <v>-0.2079185076326015</v>
      </c>
      <c r="H52">
        <v>-0.45563967358595298</v>
      </c>
      <c r="I52">
        <v>-0.1394995313373413</v>
      </c>
      <c r="J52">
        <v>0.6957383548067394</v>
      </c>
      <c r="K52">
        <v>0.59683794466403162</v>
      </c>
      <c r="L52">
        <v>0.55168141037706264</v>
      </c>
      <c r="M52">
        <v>0.64321110009910798</v>
      </c>
      <c r="N52">
        <v>0.6324110671936759</v>
      </c>
      <c r="O52">
        <v>0.56436727523684049</v>
      </c>
    </row>
    <row r="53" spans="1:15" x14ac:dyDescent="0.25">
      <c r="B53" s="3" t="s">
        <v>117</v>
      </c>
      <c r="C53" s="2">
        <f>SUBTOTAL(101,Table1[Annual Return])</f>
        <v>4.3825905652531645E-2</v>
      </c>
      <c r="D53" s="2">
        <f>SUBTOTAL(101,Table1[Cumulative Returns])</f>
        <v>0.9719653266236522</v>
      </c>
      <c r="E53" s="2">
        <f>SUBTOTAL(101,Table1[Annual Volatility])</f>
        <v>0.19549679930809086</v>
      </c>
      <c r="F53" s="2">
        <f>SUBTOTAL(101,Table1[Sharpe Ratio])</f>
        <v>0.3043286765038602</v>
      </c>
      <c r="G53" s="2">
        <f>SUBTOTAL(101,Table1[Sortino Ratio])</f>
        <v>0.47616530709990457</v>
      </c>
      <c r="H53" s="2">
        <f>SUBTOTAL(101,Table1[Max Drawdown])</f>
        <v>-0.35997500882565531</v>
      </c>
      <c r="I53" s="2">
        <f>SUBTOTAL(101,Table1[Calmar Ratio])</f>
        <v>0.13257632393548116</v>
      </c>
      <c r="J53" s="2">
        <f>SUBTOTAL(101,Table1[1_Train])</f>
        <v>0.65240058305269633</v>
      </c>
      <c r="K53" s="2">
        <f>SUBTOTAL(101,Table1[1_Test])</f>
        <v>0.57915287025003848</v>
      </c>
      <c r="L53" s="2">
        <f>SUBTOTAL(101,Table1[1_CV])</f>
        <v>0.5322226023801534</v>
      </c>
      <c r="M53" s="2">
        <f>SUBTOTAL(101,Table1[2_Train])</f>
        <v>0.61268005805687165</v>
      </c>
      <c r="N53" s="2">
        <f>SUBTOTAL(101,Table1[2_Test])</f>
        <v>0.59054111849388802</v>
      </c>
      <c r="O53" s="2">
        <f>SUBTOTAL(101,Table1[2_CV])</f>
        <v>0.54887204600112705</v>
      </c>
    </row>
    <row r="54" spans="1:15" x14ac:dyDescent="0.25">
      <c r="B54" s="3" t="s">
        <v>118</v>
      </c>
      <c r="C54" s="2" cm="1">
        <f t="array" ref="C54">GEOMEAN(1+Table1[Annual Return])-1</f>
        <v>4.1856068718950645E-2</v>
      </c>
      <c r="D54" s="2" cm="1">
        <f t="array" ref="D54">GEOMEAN(1+Table1[Cumulative Returns])-1</f>
        <v>0.46927199818225862</v>
      </c>
      <c r="E54" s="2" cm="1">
        <f t="array" ref="E54">GEOMEAN(1+Table1[Annual Volatility])-1</f>
        <v>0.19214515769254925</v>
      </c>
      <c r="F54" s="2" cm="1">
        <f t="array" ref="F54">GEOMEAN(1+Table1[Sharpe Ratio])-1</f>
        <v>0.25979103050691155</v>
      </c>
      <c r="G54" s="2" cm="1">
        <f t="array" ref="G54">GEOMEAN(1+Table1[Sortino Ratio])-1</f>
        <v>0.39222262354169413</v>
      </c>
      <c r="H54" s="2" cm="1">
        <f t="array" ref="H54">GEOMEAN(1+Table1[Max Drawdown])-1</f>
        <v>-0.3790873900358307</v>
      </c>
      <c r="I54" s="2" cm="1">
        <f t="array" ref="I54">GEOMEAN(1+Table1[Calmar Ratio])-1</f>
        <v>0.11341441934335772</v>
      </c>
      <c r="J54" s="2" cm="1">
        <f t="array" ref="J54">GEOMEAN(1+Table1[1_Train])-1</f>
        <v>0.65216554574352581</v>
      </c>
      <c r="K54" s="2" cm="1">
        <f t="array" ref="K54">GEOMEAN(1+Table1[1_Test])-1</f>
        <v>0.57845022318014472</v>
      </c>
      <c r="L54" s="2" cm="1">
        <f t="array" ref="L54">GEOMEAN(1+Table1[1_CV])-1</f>
        <v>0.53157835740087434</v>
      </c>
      <c r="M54" s="2" cm="1">
        <f t="array" ref="M54">GEOMEAN(1+Table1[2_Train])-1</f>
        <v>0.61252580369686016</v>
      </c>
      <c r="N54" s="2" cm="1">
        <f t="array" ref="N54">GEOMEAN(1+Table1[2_Test])-1</f>
        <v>0.59011697957980358</v>
      </c>
      <c r="O54" s="2" cm="1">
        <f t="array" ref="O54">GEOMEAN(1+Table1[2_CV])-1</f>
        <v>0.54824146941548513</v>
      </c>
    </row>
  </sheetData>
  <conditionalFormatting sqref="C2:C5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5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2024-06-19T14:08:22Z</dcterms:created>
  <dcterms:modified xsi:type="dcterms:W3CDTF">2024-06-19T16:24:23Z</dcterms:modified>
</cp:coreProperties>
</file>